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JOSUE-RA\Desktop\segundo semestre año 2\Herramientas 1\Examen_II_G1 -C4J023- JosuéRodriguezAguilar\"/>
    </mc:Choice>
  </mc:AlternateContent>
  <xr:revisionPtr revIDLastSave="0" documentId="13_ncr:1_{EB65743D-C75D-456F-A28F-61E6D0EB54A8}" xr6:coauthVersionLast="47" xr6:coauthVersionMax="47" xr10:uidLastSave="{00000000-0000-0000-0000-000000000000}"/>
  <bookViews>
    <workbookView xWindow="-120" yWindow="-120" windowWidth="29040" windowHeight="15840" activeTab="5" xr2:uid="{00000000-000D-0000-FFFF-FFFF00000000}"/>
  </bookViews>
  <sheets>
    <sheet name="moras" sheetId="2" r:id="rId1"/>
    <sheet name="Ejercicio 1" sheetId="3" r:id="rId2"/>
    <sheet name="Ejercicio 2" sheetId="4" r:id="rId3"/>
    <sheet name="Ejercicio 3" sheetId="5" r:id="rId4"/>
    <sheet name="Ejercicio 4" sheetId="6" r:id="rId5"/>
    <sheet name="Ejercicio 5" sheetId="7" r:id="rId6"/>
    <sheet name="Ejercicio 6" sheetId="8" r:id="rId7"/>
    <sheet name="Ejercicio 7" sheetId="9" r:id="rId8"/>
    <sheet name="Ejercicio 8" sheetId="10" r:id="rId9"/>
  </sheets>
  <definedNames>
    <definedName name="DatosExternos_1" localSheetId="5" hidden="1">'Ejercicio 5'!$B$14:$J$5014</definedName>
    <definedName name="DatosExternos_1" localSheetId="0" hidden="1">moras!$A$1:$I$5001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 i="10" l="1"/>
  <c r="C27" i="10"/>
  <c r="D27" i="10"/>
  <c r="D25" i="10"/>
  <c r="D26" i="10"/>
  <c r="D10" i="10"/>
  <c r="C10" i="10"/>
  <c r="C26" i="10"/>
  <c r="D9" i="10"/>
  <c r="D8" i="10"/>
  <c r="D7" i="10"/>
  <c r="D6" i="10"/>
  <c r="D5" i="10"/>
  <c r="C9" i="10"/>
  <c r="C8" i="10"/>
  <c r="C7" i="10"/>
  <c r="C6" i="10"/>
  <c r="C5" i="10"/>
  <c r="C7" i="9"/>
  <c r="C4" i="9"/>
  <c r="C16" i="9"/>
  <c r="C17" i="9"/>
  <c r="C15" i="9"/>
  <c r="C14" i="9"/>
  <c r="L5" i="8"/>
  <c r="C13" i="9"/>
  <c r="C12" i="9"/>
  <c r="I9" i="8"/>
  <c r="C5" i="9"/>
  <c r="C9" i="9"/>
  <c r="I7" i="8"/>
  <c r="C10" i="9" s="1"/>
  <c r="R6" i="8"/>
  <c r="R5" i="8"/>
  <c r="O6" i="8"/>
  <c r="O5" i="8"/>
  <c r="L6" i="8"/>
  <c r="I10" i="8"/>
  <c r="I8" i="8"/>
  <c r="C11" i="9" s="1"/>
  <c r="I6" i="8"/>
  <c r="I5" i="8"/>
  <c r="C8" i="9" s="1"/>
  <c r="C6" i="8"/>
  <c r="C5" i="8"/>
  <c r="F6" i="8"/>
  <c r="F5" i="8"/>
  <c r="C6" i="9"/>
  <c r="B9" i="7"/>
  <c r="M64" i="7" s="1"/>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77" i="7"/>
  <c r="L1078" i="7"/>
  <c r="L1079" i="7"/>
  <c r="L1080" i="7"/>
  <c r="L1081" i="7"/>
  <c r="L1082" i="7"/>
  <c r="L1083" i="7"/>
  <c r="L1084" i="7"/>
  <c r="L1085" i="7"/>
  <c r="L1086" i="7"/>
  <c r="L1087" i="7"/>
  <c r="L1088" i="7"/>
  <c r="L1089" i="7"/>
  <c r="L1090" i="7"/>
  <c r="L1091" i="7"/>
  <c r="L1092" i="7"/>
  <c r="L1093" i="7"/>
  <c r="L1094" i="7"/>
  <c r="L1095" i="7"/>
  <c r="L1096"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4"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1202" i="7"/>
  <c r="L1203" i="7"/>
  <c r="L1204" i="7"/>
  <c r="L1205" i="7"/>
  <c r="L1206" i="7"/>
  <c r="L1207" i="7"/>
  <c r="L1208" i="7"/>
  <c r="L1209" i="7"/>
  <c r="L1210" i="7"/>
  <c r="L1211" i="7"/>
  <c r="L1212" i="7"/>
  <c r="L1213" i="7"/>
  <c r="L1214" i="7"/>
  <c r="L1215" i="7"/>
  <c r="L1216" i="7"/>
  <c r="L1217" i="7"/>
  <c r="L1218" i="7"/>
  <c r="L1219" i="7"/>
  <c r="L1220" i="7"/>
  <c r="L1221" i="7"/>
  <c r="L1222" i="7"/>
  <c r="L1223" i="7"/>
  <c r="L1224" i="7"/>
  <c r="L1225" i="7"/>
  <c r="L1226" i="7"/>
  <c r="L1227" i="7"/>
  <c r="L1228" i="7"/>
  <c r="L1229" i="7"/>
  <c r="L1230" i="7"/>
  <c r="L1231" i="7"/>
  <c r="L1232" i="7"/>
  <c r="L1233" i="7"/>
  <c r="L1234" i="7"/>
  <c r="L1235" i="7"/>
  <c r="L1236" i="7"/>
  <c r="L1237" i="7"/>
  <c r="L1238" i="7"/>
  <c r="L1239" i="7"/>
  <c r="L1240" i="7"/>
  <c r="L1241" i="7"/>
  <c r="L1242" i="7"/>
  <c r="L1243" i="7"/>
  <c r="L1244" i="7"/>
  <c r="L1245" i="7"/>
  <c r="L1246" i="7"/>
  <c r="L1247" i="7"/>
  <c r="L1248" i="7"/>
  <c r="L1249" i="7"/>
  <c r="L1250" i="7"/>
  <c r="L1251" i="7"/>
  <c r="L1252" i="7"/>
  <c r="L1253" i="7"/>
  <c r="L1254" i="7"/>
  <c r="L1255" i="7"/>
  <c r="L1256" i="7"/>
  <c r="L1257" i="7"/>
  <c r="L1258" i="7"/>
  <c r="L1259" i="7"/>
  <c r="L1260" i="7"/>
  <c r="L1261" i="7"/>
  <c r="L1262" i="7"/>
  <c r="L1263" i="7"/>
  <c r="L1264" i="7"/>
  <c r="L1265" i="7"/>
  <c r="L1266" i="7"/>
  <c r="L1267" i="7"/>
  <c r="L1268" i="7"/>
  <c r="L1269" i="7"/>
  <c r="L1270" i="7"/>
  <c r="L1271" i="7"/>
  <c r="L1272" i="7"/>
  <c r="L1273" i="7"/>
  <c r="L1274" i="7"/>
  <c r="L1275" i="7"/>
  <c r="L1276" i="7"/>
  <c r="L1277" i="7"/>
  <c r="L1278" i="7"/>
  <c r="L1279" i="7"/>
  <c r="L1280" i="7"/>
  <c r="L1281" i="7"/>
  <c r="L1282" i="7"/>
  <c r="L1283" i="7"/>
  <c r="L1284" i="7"/>
  <c r="L1285" i="7"/>
  <c r="L1286" i="7"/>
  <c r="L1287" i="7"/>
  <c r="L1288" i="7"/>
  <c r="L1289" i="7"/>
  <c r="L1290" i="7"/>
  <c r="L1291" i="7"/>
  <c r="L1292" i="7"/>
  <c r="L1293" i="7"/>
  <c r="L1294" i="7"/>
  <c r="L1295" i="7"/>
  <c r="L1296" i="7"/>
  <c r="L1297" i="7"/>
  <c r="L1298" i="7"/>
  <c r="L1299" i="7"/>
  <c r="L1300" i="7"/>
  <c r="L1301" i="7"/>
  <c r="L1302" i="7"/>
  <c r="L1303" i="7"/>
  <c r="L1304" i="7"/>
  <c r="L1305" i="7"/>
  <c r="L1306" i="7"/>
  <c r="L1307" i="7"/>
  <c r="L1308" i="7"/>
  <c r="L1309" i="7"/>
  <c r="L1310" i="7"/>
  <c r="L1311" i="7"/>
  <c r="L1312" i="7"/>
  <c r="L1313" i="7"/>
  <c r="L1314" i="7"/>
  <c r="L1315" i="7"/>
  <c r="L1316" i="7"/>
  <c r="L1317" i="7"/>
  <c r="L1318" i="7"/>
  <c r="L1319" i="7"/>
  <c r="L1320" i="7"/>
  <c r="L1321" i="7"/>
  <c r="L1322" i="7"/>
  <c r="L1323" i="7"/>
  <c r="L1324" i="7"/>
  <c r="L1325" i="7"/>
  <c r="L1326" i="7"/>
  <c r="L1327" i="7"/>
  <c r="L1328" i="7"/>
  <c r="L1329" i="7"/>
  <c r="L1330" i="7"/>
  <c r="L1331" i="7"/>
  <c r="L1332" i="7"/>
  <c r="L1333" i="7"/>
  <c r="L1334" i="7"/>
  <c r="L1335" i="7"/>
  <c r="L1336" i="7"/>
  <c r="L1337" i="7"/>
  <c r="L1338" i="7"/>
  <c r="L1339" i="7"/>
  <c r="L1340" i="7"/>
  <c r="L1341" i="7"/>
  <c r="L1342" i="7"/>
  <c r="L1343" i="7"/>
  <c r="L1344" i="7"/>
  <c r="L1345" i="7"/>
  <c r="L1346" i="7"/>
  <c r="L1347" i="7"/>
  <c r="L1348" i="7"/>
  <c r="L1349" i="7"/>
  <c r="L1350" i="7"/>
  <c r="L1351" i="7"/>
  <c r="L1352" i="7"/>
  <c r="L1353" i="7"/>
  <c r="L1354" i="7"/>
  <c r="L1355" i="7"/>
  <c r="L1356" i="7"/>
  <c r="L1357" i="7"/>
  <c r="L1358" i="7"/>
  <c r="L1359" i="7"/>
  <c r="L1360" i="7"/>
  <c r="L1361" i="7"/>
  <c r="L1362" i="7"/>
  <c r="L1363" i="7"/>
  <c r="L1364" i="7"/>
  <c r="L1365" i="7"/>
  <c r="L1366" i="7"/>
  <c r="L1367" i="7"/>
  <c r="L1368" i="7"/>
  <c r="L1369" i="7"/>
  <c r="L1370" i="7"/>
  <c r="L1371" i="7"/>
  <c r="L1372" i="7"/>
  <c r="L1373" i="7"/>
  <c r="L1374" i="7"/>
  <c r="L1375" i="7"/>
  <c r="L1376" i="7"/>
  <c r="L1377" i="7"/>
  <c r="L1378" i="7"/>
  <c r="L1379" i="7"/>
  <c r="L1380" i="7"/>
  <c r="L1381" i="7"/>
  <c r="L1382" i="7"/>
  <c r="L1383" i="7"/>
  <c r="L1384" i="7"/>
  <c r="L1385" i="7"/>
  <c r="L1386" i="7"/>
  <c r="L1387" i="7"/>
  <c r="L1388" i="7"/>
  <c r="L1389" i="7"/>
  <c r="L1390" i="7"/>
  <c r="L1391" i="7"/>
  <c r="L1392" i="7"/>
  <c r="L1393" i="7"/>
  <c r="L1394" i="7"/>
  <c r="L1395" i="7"/>
  <c r="L1396" i="7"/>
  <c r="L1397" i="7"/>
  <c r="L1398" i="7"/>
  <c r="L1399" i="7"/>
  <c r="L1400" i="7"/>
  <c r="L1401" i="7"/>
  <c r="L1402" i="7"/>
  <c r="L1403" i="7"/>
  <c r="L1404" i="7"/>
  <c r="L1405" i="7"/>
  <c r="L1406" i="7"/>
  <c r="L1407" i="7"/>
  <c r="L1408" i="7"/>
  <c r="L1409" i="7"/>
  <c r="L1410" i="7"/>
  <c r="L1411" i="7"/>
  <c r="L1412" i="7"/>
  <c r="L1413" i="7"/>
  <c r="L1414" i="7"/>
  <c r="L1415" i="7"/>
  <c r="L1416" i="7"/>
  <c r="L1417" i="7"/>
  <c r="L1418" i="7"/>
  <c r="L1419" i="7"/>
  <c r="L1420" i="7"/>
  <c r="L1421" i="7"/>
  <c r="L1422" i="7"/>
  <c r="L1423" i="7"/>
  <c r="L1424" i="7"/>
  <c r="L1425" i="7"/>
  <c r="L1426" i="7"/>
  <c r="L1427" i="7"/>
  <c r="L1428" i="7"/>
  <c r="L1429" i="7"/>
  <c r="L1430" i="7"/>
  <c r="L1431" i="7"/>
  <c r="L1432" i="7"/>
  <c r="L1433" i="7"/>
  <c r="L1434" i="7"/>
  <c r="L1435" i="7"/>
  <c r="L1436" i="7"/>
  <c r="L1437" i="7"/>
  <c r="L1438" i="7"/>
  <c r="L1439" i="7"/>
  <c r="L1440" i="7"/>
  <c r="L1441" i="7"/>
  <c r="L1442" i="7"/>
  <c r="L1443" i="7"/>
  <c r="L1444" i="7"/>
  <c r="L1445" i="7"/>
  <c r="L1446" i="7"/>
  <c r="L1447" i="7"/>
  <c r="L1448" i="7"/>
  <c r="L1449" i="7"/>
  <c r="L1450" i="7"/>
  <c r="L1451" i="7"/>
  <c r="L1452" i="7"/>
  <c r="L1453" i="7"/>
  <c r="L1454" i="7"/>
  <c r="L1455" i="7"/>
  <c r="L1456" i="7"/>
  <c r="L1457" i="7"/>
  <c r="L1458" i="7"/>
  <c r="L1459" i="7"/>
  <c r="L1460" i="7"/>
  <c r="L1461" i="7"/>
  <c r="L1462" i="7"/>
  <c r="L1463" i="7"/>
  <c r="L1464" i="7"/>
  <c r="L1465" i="7"/>
  <c r="L1466" i="7"/>
  <c r="L1467" i="7"/>
  <c r="L1468" i="7"/>
  <c r="L1469" i="7"/>
  <c r="L1470" i="7"/>
  <c r="L1471" i="7"/>
  <c r="L1472" i="7"/>
  <c r="L1473" i="7"/>
  <c r="L1474" i="7"/>
  <c r="L1475" i="7"/>
  <c r="L1476" i="7"/>
  <c r="L1477" i="7"/>
  <c r="L1478" i="7"/>
  <c r="L1479" i="7"/>
  <c r="L1480" i="7"/>
  <c r="L1481" i="7"/>
  <c r="L1482" i="7"/>
  <c r="L1483" i="7"/>
  <c r="L1484" i="7"/>
  <c r="L1485" i="7"/>
  <c r="L1486" i="7"/>
  <c r="L1487" i="7"/>
  <c r="L1488" i="7"/>
  <c r="L1489" i="7"/>
  <c r="L1490" i="7"/>
  <c r="L1491" i="7"/>
  <c r="L1492" i="7"/>
  <c r="L1493" i="7"/>
  <c r="L1494" i="7"/>
  <c r="L1495" i="7"/>
  <c r="L1496" i="7"/>
  <c r="L1497" i="7"/>
  <c r="L1498" i="7"/>
  <c r="L1499" i="7"/>
  <c r="L1500" i="7"/>
  <c r="L1501" i="7"/>
  <c r="L1502" i="7"/>
  <c r="L1503" i="7"/>
  <c r="L1504" i="7"/>
  <c r="L1505" i="7"/>
  <c r="L1506" i="7"/>
  <c r="L1507" i="7"/>
  <c r="L1508" i="7"/>
  <c r="L1509" i="7"/>
  <c r="L1510" i="7"/>
  <c r="L1511" i="7"/>
  <c r="L1512" i="7"/>
  <c r="L1513" i="7"/>
  <c r="L1514" i="7"/>
  <c r="L1515" i="7"/>
  <c r="L1516" i="7"/>
  <c r="L1517" i="7"/>
  <c r="L1518" i="7"/>
  <c r="L1519" i="7"/>
  <c r="L1520" i="7"/>
  <c r="L1521" i="7"/>
  <c r="L1522" i="7"/>
  <c r="L1523" i="7"/>
  <c r="L1524" i="7"/>
  <c r="L1525" i="7"/>
  <c r="L1526" i="7"/>
  <c r="L1527" i="7"/>
  <c r="L1528" i="7"/>
  <c r="L1529" i="7"/>
  <c r="L1530" i="7"/>
  <c r="L1531" i="7"/>
  <c r="L1532" i="7"/>
  <c r="L1533" i="7"/>
  <c r="L1534" i="7"/>
  <c r="L1535" i="7"/>
  <c r="L1536" i="7"/>
  <c r="L1537" i="7"/>
  <c r="L1538" i="7"/>
  <c r="L1539" i="7"/>
  <c r="L1540" i="7"/>
  <c r="L1541" i="7"/>
  <c r="L1542" i="7"/>
  <c r="L1543" i="7"/>
  <c r="L1544" i="7"/>
  <c r="L1545" i="7"/>
  <c r="L1546" i="7"/>
  <c r="L1547" i="7"/>
  <c r="L1548" i="7"/>
  <c r="L1549" i="7"/>
  <c r="L1550" i="7"/>
  <c r="L1551" i="7"/>
  <c r="L1552" i="7"/>
  <c r="L1553" i="7"/>
  <c r="L1554" i="7"/>
  <c r="L1555" i="7"/>
  <c r="L1556" i="7"/>
  <c r="L1557" i="7"/>
  <c r="L1558" i="7"/>
  <c r="L1559" i="7"/>
  <c r="L1560" i="7"/>
  <c r="L1561" i="7"/>
  <c r="L1562" i="7"/>
  <c r="L1563" i="7"/>
  <c r="L1564" i="7"/>
  <c r="L1565" i="7"/>
  <c r="L1566" i="7"/>
  <c r="L1567" i="7"/>
  <c r="L1568" i="7"/>
  <c r="L1569" i="7"/>
  <c r="L1570" i="7"/>
  <c r="L1571" i="7"/>
  <c r="L1572" i="7"/>
  <c r="L1573" i="7"/>
  <c r="L1574" i="7"/>
  <c r="L1575" i="7"/>
  <c r="L1576" i="7"/>
  <c r="L1577" i="7"/>
  <c r="L1578" i="7"/>
  <c r="L1579" i="7"/>
  <c r="L1580" i="7"/>
  <c r="L1581" i="7"/>
  <c r="L1582" i="7"/>
  <c r="L1583" i="7"/>
  <c r="L1584" i="7"/>
  <c r="L1585" i="7"/>
  <c r="L1586" i="7"/>
  <c r="L1587" i="7"/>
  <c r="L1588" i="7"/>
  <c r="L1589" i="7"/>
  <c r="L1590" i="7"/>
  <c r="L1591" i="7"/>
  <c r="L1592" i="7"/>
  <c r="L1593" i="7"/>
  <c r="L1594" i="7"/>
  <c r="L1595" i="7"/>
  <c r="L1596" i="7"/>
  <c r="L1597" i="7"/>
  <c r="L1598" i="7"/>
  <c r="L1599" i="7"/>
  <c r="L1600" i="7"/>
  <c r="L1601" i="7"/>
  <c r="L1602" i="7"/>
  <c r="L1603" i="7"/>
  <c r="L1604" i="7"/>
  <c r="L1605" i="7"/>
  <c r="L1606" i="7"/>
  <c r="L1607" i="7"/>
  <c r="L1608" i="7"/>
  <c r="L1609" i="7"/>
  <c r="L1610" i="7"/>
  <c r="L1611" i="7"/>
  <c r="L1612" i="7"/>
  <c r="L1613" i="7"/>
  <c r="L1614" i="7"/>
  <c r="L1615" i="7"/>
  <c r="L1616" i="7"/>
  <c r="L1617" i="7"/>
  <c r="L1618" i="7"/>
  <c r="L1619" i="7"/>
  <c r="L1620" i="7"/>
  <c r="L1621" i="7"/>
  <c r="L1622" i="7"/>
  <c r="L1623" i="7"/>
  <c r="L1624" i="7"/>
  <c r="L1625" i="7"/>
  <c r="L1626" i="7"/>
  <c r="L1627" i="7"/>
  <c r="L1628" i="7"/>
  <c r="L1629" i="7"/>
  <c r="L1630" i="7"/>
  <c r="L1631" i="7"/>
  <c r="L1632" i="7"/>
  <c r="L1633" i="7"/>
  <c r="L1634" i="7"/>
  <c r="L1635" i="7"/>
  <c r="L1636" i="7"/>
  <c r="L1637" i="7"/>
  <c r="L1638" i="7"/>
  <c r="L1639" i="7"/>
  <c r="L1640" i="7"/>
  <c r="L1641" i="7"/>
  <c r="L1642" i="7"/>
  <c r="L1643" i="7"/>
  <c r="L1644" i="7"/>
  <c r="L1645" i="7"/>
  <c r="L1646" i="7"/>
  <c r="L1647" i="7"/>
  <c r="L1648" i="7"/>
  <c r="L1649" i="7"/>
  <c r="L1650" i="7"/>
  <c r="L1651" i="7"/>
  <c r="L1652" i="7"/>
  <c r="L1653" i="7"/>
  <c r="L1654" i="7"/>
  <c r="L1655" i="7"/>
  <c r="L1656" i="7"/>
  <c r="L1657" i="7"/>
  <c r="L1658" i="7"/>
  <c r="L1659" i="7"/>
  <c r="L1660" i="7"/>
  <c r="L1661" i="7"/>
  <c r="L1662" i="7"/>
  <c r="L1663" i="7"/>
  <c r="L1664" i="7"/>
  <c r="L1665" i="7"/>
  <c r="L1666" i="7"/>
  <c r="L1667" i="7"/>
  <c r="L1668" i="7"/>
  <c r="L1669" i="7"/>
  <c r="L1670" i="7"/>
  <c r="L1671" i="7"/>
  <c r="L1672" i="7"/>
  <c r="L1673" i="7"/>
  <c r="L1674" i="7"/>
  <c r="L1675" i="7"/>
  <c r="L1676" i="7"/>
  <c r="L1677" i="7"/>
  <c r="L1678" i="7"/>
  <c r="L1679" i="7"/>
  <c r="L1680" i="7"/>
  <c r="L1681" i="7"/>
  <c r="L1682" i="7"/>
  <c r="L1683" i="7"/>
  <c r="L1684" i="7"/>
  <c r="L1685" i="7"/>
  <c r="L1686" i="7"/>
  <c r="L1687" i="7"/>
  <c r="L1688" i="7"/>
  <c r="L1689" i="7"/>
  <c r="L1690" i="7"/>
  <c r="L1691" i="7"/>
  <c r="L1692" i="7"/>
  <c r="L1693" i="7"/>
  <c r="L1694" i="7"/>
  <c r="L1695" i="7"/>
  <c r="L1696" i="7"/>
  <c r="L1697" i="7"/>
  <c r="L1698" i="7"/>
  <c r="L1699" i="7"/>
  <c r="L1700" i="7"/>
  <c r="L1701" i="7"/>
  <c r="L1702" i="7"/>
  <c r="L1703" i="7"/>
  <c r="L1704" i="7"/>
  <c r="L1705" i="7"/>
  <c r="L1706" i="7"/>
  <c r="L1707" i="7"/>
  <c r="L1708" i="7"/>
  <c r="L1709" i="7"/>
  <c r="L1710" i="7"/>
  <c r="L1711" i="7"/>
  <c r="L1712" i="7"/>
  <c r="L1713" i="7"/>
  <c r="L1714" i="7"/>
  <c r="L1715" i="7"/>
  <c r="L1716" i="7"/>
  <c r="L1717" i="7"/>
  <c r="L1718" i="7"/>
  <c r="L1719" i="7"/>
  <c r="L1720" i="7"/>
  <c r="L1721" i="7"/>
  <c r="L1722" i="7"/>
  <c r="L1723" i="7"/>
  <c r="L1724" i="7"/>
  <c r="L1725" i="7"/>
  <c r="L1726" i="7"/>
  <c r="L1727" i="7"/>
  <c r="L1728" i="7"/>
  <c r="L1729" i="7"/>
  <c r="L1730" i="7"/>
  <c r="L1731" i="7"/>
  <c r="L1732" i="7"/>
  <c r="L1733" i="7"/>
  <c r="L1734" i="7"/>
  <c r="L1735" i="7"/>
  <c r="L1736" i="7"/>
  <c r="L1737" i="7"/>
  <c r="L1738" i="7"/>
  <c r="L1739" i="7"/>
  <c r="L1740" i="7"/>
  <c r="L1741" i="7"/>
  <c r="L1742" i="7"/>
  <c r="L1743" i="7"/>
  <c r="L1744" i="7"/>
  <c r="L1745" i="7"/>
  <c r="L1746" i="7"/>
  <c r="L1747" i="7"/>
  <c r="L1748" i="7"/>
  <c r="L1749" i="7"/>
  <c r="L1750" i="7"/>
  <c r="L1751" i="7"/>
  <c r="L1752" i="7"/>
  <c r="L1753" i="7"/>
  <c r="L1754" i="7"/>
  <c r="L1755" i="7"/>
  <c r="L1756" i="7"/>
  <c r="L1757" i="7"/>
  <c r="L1758" i="7"/>
  <c r="L1759" i="7"/>
  <c r="L1760" i="7"/>
  <c r="L1761" i="7"/>
  <c r="L1762" i="7"/>
  <c r="L1763" i="7"/>
  <c r="L1764" i="7"/>
  <c r="L1765" i="7"/>
  <c r="L1766" i="7"/>
  <c r="L1767" i="7"/>
  <c r="L1768" i="7"/>
  <c r="L1769" i="7"/>
  <c r="L1770" i="7"/>
  <c r="L1771" i="7"/>
  <c r="L1772" i="7"/>
  <c r="L1773" i="7"/>
  <c r="L1774" i="7"/>
  <c r="L1775" i="7"/>
  <c r="L1776" i="7"/>
  <c r="L1777" i="7"/>
  <c r="L1778" i="7"/>
  <c r="L1779" i="7"/>
  <c r="L1780" i="7"/>
  <c r="L1781" i="7"/>
  <c r="L1782" i="7"/>
  <c r="L1783" i="7"/>
  <c r="L1784" i="7"/>
  <c r="L1785" i="7"/>
  <c r="L1786" i="7"/>
  <c r="L1787" i="7"/>
  <c r="L1788" i="7"/>
  <c r="L1789" i="7"/>
  <c r="L1790" i="7"/>
  <c r="L1791" i="7"/>
  <c r="L1792" i="7"/>
  <c r="L1793" i="7"/>
  <c r="L1794" i="7"/>
  <c r="L1795" i="7"/>
  <c r="L1796" i="7"/>
  <c r="L1797" i="7"/>
  <c r="L1798" i="7"/>
  <c r="L1799" i="7"/>
  <c r="L1800" i="7"/>
  <c r="L1801" i="7"/>
  <c r="L1802" i="7"/>
  <c r="L1803" i="7"/>
  <c r="L1804" i="7"/>
  <c r="L1805" i="7"/>
  <c r="L1806" i="7"/>
  <c r="L1807" i="7"/>
  <c r="L1808" i="7"/>
  <c r="L1809" i="7"/>
  <c r="L1810" i="7"/>
  <c r="L1811" i="7"/>
  <c r="L1812" i="7"/>
  <c r="L1813" i="7"/>
  <c r="L1814" i="7"/>
  <c r="L1815" i="7"/>
  <c r="L1816" i="7"/>
  <c r="L1817" i="7"/>
  <c r="L1818" i="7"/>
  <c r="L1819" i="7"/>
  <c r="L1820" i="7"/>
  <c r="L1821" i="7"/>
  <c r="L1822" i="7"/>
  <c r="L1823" i="7"/>
  <c r="L1824" i="7"/>
  <c r="L1825" i="7"/>
  <c r="L1826" i="7"/>
  <c r="L1827" i="7"/>
  <c r="L1828" i="7"/>
  <c r="L1829" i="7"/>
  <c r="L1830" i="7"/>
  <c r="L1831" i="7"/>
  <c r="L1832" i="7"/>
  <c r="L1833" i="7"/>
  <c r="L1834" i="7"/>
  <c r="L1835" i="7"/>
  <c r="L1836" i="7"/>
  <c r="L1837" i="7"/>
  <c r="L1838" i="7"/>
  <c r="L1839" i="7"/>
  <c r="L1840" i="7"/>
  <c r="L1841" i="7"/>
  <c r="L1842" i="7"/>
  <c r="L1843" i="7"/>
  <c r="L1844" i="7"/>
  <c r="L1845" i="7"/>
  <c r="L1846" i="7"/>
  <c r="L1847" i="7"/>
  <c r="L1848" i="7"/>
  <c r="L1849" i="7"/>
  <c r="L1850" i="7"/>
  <c r="L1851" i="7"/>
  <c r="L1852" i="7"/>
  <c r="L1853" i="7"/>
  <c r="L1854" i="7"/>
  <c r="L1855" i="7"/>
  <c r="L1856" i="7"/>
  <c r="L1857" i="7"/>
  <c r="L1858" i="7"/>
  <c r="L1859" i="7"/>
  <c r="L1860" i="7"/>
  <c r="L1861" i="7"/>
  <c r="L1862" i="7"/>
  <c r="L1863" i="7"/>
  <c r="L1864" i="7"/>
  <c r="L1865" i="7"/>
  <c r="L1866" i="7"/>
  <c r="L1867" i="7"/>
  <c r="L1868" i="7"/>
  <c r="L1869" i="7"/>
  <c r="L1870" i="7"/>
  <c r="L1871" i="7"/>
  <c r="L1872" i="7"/>
  <c r="L1873" i="7"/>
  <c r="L1874" i="7"/>
  <c r="L1875" i="7"/>
  <c r="L1876" i="7"/>
  <c r="L1877" i="7"/>
  <c r="L1878" i="7"/>
  <c r="L1879" i="7"/>
  <c r="L1880" i="7"/>
  <c r="L1881" i="7"/>
  <c r="L1882" i="7"/>
  <c r="L1883" i="7"/>
  <c r="L1884" i="7"/>
  <c r="L1885" i="7"/>
  <c r="L1886" i="7"/>
  <c r="L1887" i="7"/>
  <c r="L1888" i="7"/>
  <c r="L1889" i="7"/>
  <c r="L1890" i="7"/>
  <c r="L1891" i="7"/>
  <c r="L1892" i="7"/>
  <c r="L1893" i="7"/>
  <c r="L1894" i="7"/>
  <c r="L1895" i="7"/>
  <c r="L1896" i="7"/>
  <c r="L1897" i="7"/>
  <c r="L1898" i="7"/>
  <c r="L1899" i="7"/>
  <c r="L1900" i="7"/>
  <c r="L1901" i="7"/>
  <c r="L1902" i="7"/>
  <c r="L1903" i="7"/>
  <c r="L1904" i="7"/>
  <c r="L1905" i="7"/>
  <c r="L1906" i="7"/>
  <c r="L1907" i="7"/>
  <c r="L1908" i="7"/>
  <c r="L1909" i="7"/>
  <c r="L1910" i="7"/>
  <c r="L1911" i="7"/>
  <c r="L1912" i="7"/>
  <c r="L1913" i="7"/>
  <c r="L1914" i="7"/>
  <c r="L1915" i="7"/>
  <c r="L1916" i="7"/>
  <c r="L1917" i="7"/>
  <c r="L1918" i="7"/>
  <c r="L1919" i="7"/>
  <c r="L1920" i="7"/>
  <c r="L1921" i="7"/>
  <c r="L1922" i="7"/>
  <c r="L1923" i="7"/>
  <c r="L1924" i="7"/>
  <c r="L1925" i="7"/>
  <c r="L1926" i="7"/>
  <c r="L1927" i="7"/>
  <c r="L1928" i="7"/>
  <c r="L1929" i="7"/>
  <c r="L1930" i="7"/>
  <c r="L1931" i="7"/>
  <c r="L1932" i="7"/>
  <c r="L1933" i="7"/>
  <c r="L1934" i="7"/>
  <c r="L1935" i="7"/>
  <c r="L1936" i="7"/>
  <c r="L1937" i="7"/>
  <c r="L1938" i="7"/>
  <c r="L1939" i="7"/>
  <c r="L1940" i="7"/>
  <c r="L1941" i="7"/>
  <c r="L1942" i="7"/>
  <c r="L1943" i="7"/>
  <c r="L1944" i="7"/>
  <c r="L1945" i="7"/>
  <c r="L1946" i="7"/>
  <c r="L1947" i="7"/>
  <c r="L1948" i="7"/>
  <c r="L1949" i="7"/>
  <c r="L1950" i="7"/>
  <c r="L1951" i="7"/>
  <c r="L1952" i="7"/>
  <c r="L1953" i="7"/>
  <c r="L1954" i="7"/>
  <c r="L1955" i="7"/>
  <c r="L1956" i="7"/>
  <c r="L1957" i="7"/>
  <c r="L1958" i="7"/>
  <c r="L1959" i="7"/>
  <c r="L1960" i="7"/>
  <c r="L1961" i="7"/>
  <c r="L1962" i="7"/>
  <c r="L1963" i="7"/>
  <c r="L1964" i="7"/>
  <c r="L1965" i="7"/>
  <c r="L1966" i="7"/>
  <c r="L1967" i="7"/>
  <c r="L1968" i="7"/>
  <c r="L1969" i="7"/>
  <c r="L1970" i="7"/>
  <c r="L1971" i="7"/>
  <c r="L1972" i="7"/>
  <c r="L1973" i="7"/>
  <c r="L1974" i="7"/>
  <c r="L1975" i="7"/>
  <c r="L1976" i="7"/>
  <c r="L1977" i="7"/>
  <c r="L1978" i="7"/>
  <c r="L1979" i="7"/>
  <c r="L1980" i="7"/>
  <c r="L1981" i="7"/>
  <c r="L1982" i="7"/>
  <c r="L1983" i="7"/>
  <c r="L1984" i="7"/>
  <c r="L1985" i="7"/>
  <c r="L1986" i="7"/>
  <c r="L1987" i="7"/>
  <c r="L1988" i="7"/>
  <c r="L1989" i="7"/>
  <c r="L1990" i="7"/>
  <c r="L1991" i="7"/>
  <c r="L1992" i="7"/>
  <c r="L1993" i="7"/>
  <c r="L1994" i="7"/>
  <c r="L1995" i="7"/>
  <c r="L1996" i="7"/>
  <c r="L1997" i="7"/>
  <c r="L1998" i="7"/>
  <c r="L1999" i="7"/>
  <c r="L2000" i="7"/>
  <c r="L2001" i="7"/>
  <c r="L2002" i="7"/>
  <c r="L2003" i="7"/>
  <c r="L2004" i="7"/>
  <c r="L2005" i="7"/>
  <c r="L2006" i="7"/>
  <c r="L2007" i="7"/>
  <c r="L2008" i="7"/>
  <c r="L2009" i="7"/>
  <c r="L2010" i="7"/>
  <c r="L2011" i="7"/>
  <c r="L2012" i="7"/>
  <c r="L2013" i="7"/>
  <c r="L2014" i="7"/>
  <c r="L2015" i="7"/>
  <c r="L2016" i="7"/>
  <c r="L2017" i="7"/>
  <c r="L2018" i="7"/>
  <c r="L2019" i="7"/>
  <c r="L2020" i="7"/>
  <c r="L2021" i="7"/>
  <c r="L2022" i="7"/>
  <c r="L2023" i="7"/>
  <c r="L2024" i="7"/>
  <c r="L2025" i="7"/>
  <c r="L2026" i="7"/>
  <c r="L2027" i="7"/>
  <c r="L2028" i="7"/>
  <c r="L2029" i="7"/>
  <c r="L2030" i="7"/>
  <c r="L2031" i="7"/>
  <c r="L2032" i="7"/>
  <c r="L2033" i="7"/>
  <c r="L2034" i="7"/>
  <c r="L2035" i="7"/>
  <c r="L2036" i="7"/>
  <c r="L2037" i="7"/>
  <c r="L2038" i="7"/>
  <c r="L2039" i="7"/>
  <c r="L2040" i="7"/>
  <c r="L2041" i="7"/>
  <c r="L2042" i="7"/>
  <c r="L2043" i="7"/>
  <c r="L2044" i="7"/>
  <c r="L2045" i="7"/>
  <c r="L2046" i="7"/>
  <c r="L2047" i="7"/>
  <c r="L2048" i="7"/>
  <c r="L2049" i="7"/>
  <c r="L2050" i="7"/>
  <c r="L2051" i="7"/>
  <c r="L2052" i="7"/>
  <c r="L2053" i="7"/>
  <c r="L2054" i="7"/>
  <c r="L2055" i="7"/>
  <c r="L2056" i="7"/>
  <c r="L2057" i="7"/>
  <c r="L2058" i="7"/>
  <c r="L2059" i="7"/>
  <c r="L2060" i="7"/>
  <c r="L2061" i="7"/>
  <c r="L2062" i="7"/>
  <c r="L2063" i="7"/>
  <c r="L2064" i="7"/>
  <c r="L2065" i="7"/>
  <c r="L2066" i="7"/>
  <c r="L2067" i="7"/>
  <c r="L2068" i="7"/>
  <c r="L2069" i="7"/>
  <c r="L2070" i="7"/>
  <c r="L2071" i="7"/>
  <c r="L2072" i="7"/>
  <c r="L2073" i="7"/>
  <c r="L2074" i="7"/>
  <c r="L2075" i="7"/>
  <c r="L2076" i="7"/>
  <c r="L2077" i="7"/>
  <c r="L2078" i="7"/>
  <c r="L2079" i="7"/>
  <c r="L2080" i="7"/>
  <c r="L2081" i="7"/>
  <c r="L2082" i="7"/>
  <c r="L2083" i="7"/>
  <c r="L2084" i="7"/>
  <c r="L2085" i="7"/>
  <c r="L2086" i="7"/>
  <c r="L2087" i="7"/>
  <c r="L2088" i="7"/>
  <c r="L2089" i="7"/>
  <c r="L2090" i="7"/>
  <c r="L2091" i="7"/>
  <c r="L2092" i="7"/>
  <c r="L2093" i="7"/>
  <c r="L2094" i="7"/>
  <c r="L2095" i="7"/>
  <c r="L2096" i="7"/>
  <c r="L2097" i="7"/>
  <c r="L2098" i="7"/>
  <c r="L2099" i="7"/>
  <c r="L2100" i="7"/>
  <c r="L2101" i="7"/>
  <c r="L2102" i="7"/>
  <c r="L2103" i="7"/>
  <c r="L2104" i="7"/>
  <c r="L2105" i="7"/>
  <c r="L2106" i="7"/>
  <c r="L2107" i="7"/>
  <c r="L2108" i="7"/>
  <c r="L2109" i="7"/>
  <c r="L2110" i="7"/>
  <c r="L2111" i="7"/>
  <c r="L2112" i="7"/>
  <c r="L2113" i="7"/>
  <c r="L2114" i="7"/>
  <c r="L2115" i="7"/>
  <c r="L2116" i="7"/>
  <c r="L2117" i="7"/>
  <c r="L2118" i="7"/>
  <c r="L2119" i="7"/>
  <c r="L2120" i="7"/>
  <c r="L2121" i="7"/>
  <c r="L2122" i="7"/>
  <c r="L2123" i="7"/>
  <c r="L2124" i="7"/>
  <c r="L2125" i="7"/>
  <c r="L2126" i="7"/>
  <c r="L2127" i="7"/>
  <c r="L2128" i="7"/>
  <c r="L2129" i="7"/>
  <c r="L2130" i="7"/>
  <c r="L2131" i="7"/>
  <c r="L2132" i="7"/>
  <c r="L2133" i="7"/>
  <c r="L2134" i="7"/>
  <c r="L2135" i="7"/>
  <c r="L2136" i="7"/>
  <c r="L2137" i="7"/>
  <c r="L2138" i="7"/>
  <c r="L2139" i="7"/>
  <c r="L2140" i="7"/>
  <c r="L2141" i="7"/>
  <c r="L2142" i="7"/>
  <c r="L2143" i="7"/>
  <c r="L2144" i="7"/>
  <c r="L2145" i="7"/>
  <c r="L2146" i="7"/>
  <c r="L2147" i="7"/>
  <c r="L2148" i="7"/>
  <c r="L2149" i="7"/>
  <c r="L2150" i="7"/>
  <c r="L2151" i="7"/>
  <c r="L2152" i="7"/>
  <c r="L2153" i="7"/>
  <c r="L2154" i="7"/>
  <c r="L2155" i="7"/>
  <c r="L2156" i="7"/>
  <c r="L2157" i="7"/>
  <c r="L2158" i="7"/>
  <c r="L2159" i="7"/>
  <c r="L2160" i="7"/>
  <c r="L2161" i="7"/>
  <c r="L2162" i="7"/>
  <c r="L2163" i="7"/>
  <c r="L2164" i="7"/>
  <c r="L2165" i="7"/>
  <c r="L2166" i="7"/>
  <c r="L2167" i="7"/>
  <c r="L2168" i="7"/>
  <c r="L2169" i="7"/>
  <c r="L2170" i="7"/>
  <c r="L2171" i="7"/>
  <c r="L2172" i="7"/>
  <c r="L2173" i="7"/>
  <c r="L2174" i="7"/>
  <c r="L2175" i="7"/>
  <c r="L2176" i="7"/>
  <c r="L2177" i="7"/>
  <c r="L2178" i="7"/>
  <c r="L2179" i="7"/>
  <c r="L2180" i="7"/>
  <c r="L2181" i="7"/>
  <c r="L2182" i="7"/>
  <c r="L2183" i="7"/>
  <c r="L2184" i="7"/>
  <c r="L2185" i="7"/>
  <c r="L2186" i="7"/>
  <c r="L2187" i="7"/>
  <c r="L2188" i="7"/>
  <c r="L2189" i="7"/>
  <c r="L2190" i="7"/>
  <c r="L2191" i="7"/>
  <c r="L2192" i="7"/>
  <c r="L2193" i="7"/>
  <c r="L2194" i="7"/>
  <c r="L2195" i="7"/>
  <c r="L2196" i="7"/>
  <c r="L2197" i="7"/>
  <c r="L2198" i="7"/>
  <c r="L2199" i="7"/>
  <c r="L2200" i="7"/>
  <c r="L2201" i="7"/>
  <c r="L2202" i="7"/>
  <c r="L2203" i="7"/>
  <c r="L2204" i="7"/>
  <c r="L2205" i="7"/>
  <c r="L2206" i="7"/>
  <c r="L2207" i="7"/>
  <c r="L2208" i="7"/>
  <c r="L2209" i="7"/>
  <c r="L2210" i="7"/>
  <c r="L2211" i="7"/>
  <c r="L2212" i="7"/>
  <c r="L2213" i="7"/>
  <c r="L2214" i="7"/>
  <c r="L2215" i="7"/>
  <c r="L2216" i="7"/>
  <c r="L2217" i="7"/>
  <c r="L2218" i="7"/>
  <c r="L2219" i="7"/>
  <c r="L2220" i="7"/>
  <c r="L2221" i="7"/>
  <c r="L2222" i="7"/>
  <c r="L2223" i="7"/>
  <c r="L2224" i="7"/>
  <c r="L2225" i="7"/>
  <c r="L2226" i="7"/>
  <c r="L2227" i="7"/>
  <c r="L2228" i="7"/>
  <c r="L2229" i="7"/>
  <c r="L2230" i="7"/>
  <c r="L2231" i="7"/>
  <c r="L2232" i="7"/>
  <c r="L2233" i="7"/>
  <c r="L2234" i="7"/>
  <c r="L2235" i="7"/>
  <c r="L2236" i="7"/>
  <c r="L2237" i="7"/>
  <c r="L2238" i="7"/>
  <c r="L2239" i="7"/>
  <c r="L2240" i="7"/>
  <c r="L2241" i="7"/>
  <c r="L2242" i="7"/>
  <c r="L2243" i="7"/>
  <c r="L2244" i="7"/>
  <c r="L2245" i="7"/>
  <c r="L2246" i="7"/>
  <c r="L2247" i="7"/>
  <c r="L2248" i="7"/>
  <c r="L2249" i="7"/>
  <c r="L2250" i="7"/>
  <c r="L2251" i="7"/>
  <c r="L2252" i="7"/>
  <c r="L2253" i="7"/>
  <c r="L2254" i="7"/>
  <c r="L2255" i="7"/>
  <c r="L2256" i="7"/>
  <c r="L2257" i="7"/>
  <c r="L2258" i="7"/>
  <c r="L2259" i="7"/>
  <c r="L2260" i="7"/>
  <c r="L2261" i="7"/>
  <c r="L2262" i="7"/>
  <c r="L2263" i="7"/>
  <c r="L2264" i="7"/>
  <c r="L2265" i="7"/>
  <c r="L2266" i="7"/>
  <c r="L2267" i="7"/>
  <c r="L2268" i="7"/>
  <c r="L2269" i="7"/>
  <c r="L2270" i="7"/>
  <c r="L2271" i="7"/>
  <c r="L2272" i="7"/>
  <c r="L2273" i="7"/>
  <c r="L2274" i="7"/>
  <c r="L2275" i="7"/>
  <c r="L2276" i="7"/>
  <c r="L2277" i="7"/>
  <c r="L2278" i="7"/>
  <c r="L2279" i="7"/>
  <c r="L2280" i="7"/>
  <c r="L2281" i="7"/>
  <c r="L2282" i="7"/>
  <c r="L2283" i="7"/>
  <c r="L2284" i="7"/>
  <c r="L2285" i="7"/>
  <c r="L2286" i="7"/>
  <c r="L2287" i="7"/>
  <c r="L2288" i="7"/>
  <c r="L2289" i="7"/>
  <c r="L2290" i="7"/>
  <c r="L2291" i="7"/>
  <c r="L2292" i="7"/>
  <c r="L2293" i="7"/>
  <c r="L2294" i="7"/>
  <c r="L2295" i="7"/>
  <c r="L2296" i="7"/>
  <c r="L2297" i="7"/>
  <c r="L2298" i="7"/>
  <c r="L2299" i="7"/>
  <c r="L2300" i="7"/>
  <c r="L2301" i="7"/>
  <c r="L2302" i="7"/>
  <c r="L2303" i="7"/>
  <c r="L2304" i="7"/>
  <c r="L2305" i="7"/>
  <c r="L2306" i="7"/>
  <c r="L2307" i="7"/>
  <c r="L2308" i="7"/>
  <c r="L2309" i="7"/>
  <c r="L2310" i="7"/>
  <c r="L2311" i="7"/>
  <c r="L2312" i="7"/>
  <c r="L2313" i="7"/>
  <c r="L2314" i="7"/>
  <c r="L2315" i="7"/>
  <c r="L2316" i="7"/>
  <c r="L2317" i="7"/>
  <c r="L2318" i="7"/>
  <c r="L2319" i="7"/>
  <c r="L2320" i="7"/>
  <c r="L2321" i="7"/>
  <c r="L2322" i="7"/>
  <c r="L2323" i="7"/>
  <c r="L2324" i="7"/>
  <c r="L2325" i="7"/>
  <c r="L2326" i="7"/>
  <c r="L2327" i="7"/>
  <c r="L2328" i="7"/>
  <c r="L2329" i="7"/>
  <c r="L2330" i="7"/>
  <c r="L2331" i="7"/>
  <c r="L2332" i="7"/>
  <c r="L2333" i="7"/>
  <c r="L2334" i="7"/>
  <c r="L2335" i="7"/>
  <c r="L2336" i="7"/>
  <c r="L2337" i="7"/>
  <c r="L2338" i="7"/>
  <c r="L2339" i="7"/>
  <c r="L2340" i="7"/>
  <c r="L2341" i="7"/>
  <c r="L2342" i="7"/>
  <c r="L2343" i="7"/>
  <c r="L2344" i="7"/>
  <c r="L2345" i="7"/>
  <c r="L2346" i="7"/>
  <c r="L2347" i="7"/>
  <c r="L2348" i="7"/>
  <c r="L2349" i="7"/>
  <c r="L2350" i="7"/>
  <c r="L2351" i="7"/>
  <c r="L2352" i="7"/>
  <c r="L2353" i="7"/>
  <c r="L2354" i="7"/>
  <c r="L2355" i="7"/>
  <c r="L2356" i="7"/>
  <c r="L2357" i="7"/>
  <c r="L2358" i="7"/>
  <c r="L2359" i="7"/>
  <c r="L2360" i="7"/>
  <c r="L2361" i="7"/>
  <c r="L2362" i="7"/>
  <c r="L2363" i="7"/>
  <c r="L2364" i="7"/>
  <c r="L2365" i="7"/>
  <c r="L2366" i="7"/>
  <c r="L2367" i="7"/>
  <c r="L2368" i="7"/>
  <c r="L2369" i="7"/>
  <c r="L2370" i="7"/>
  <c r="L2371" i="7"/>
  <c r="L2372" i="7"/>
  <c r="L2373" i="7"/>
  <c r="L2374" i="7"/>
  <c r="L2375" i="7"/>
  <c r="L2376" i="7"/>
  <c r="L2377" i="7"/>
  <c r="L2378" i="7"/>
  <c r="L2379" i="7"/>
  <c r="L2380" i="7"/>
  <c r="L2381" i="7"/>
  <c r="L2382" i="7"/>
  <c r="L2383" i="7"/>
  <c r="L2384" i="7"/>
  <c r="L2385" i="7"/>
  <c r="L2386" i="7"/>
  <c r="L2387" i="7"/>
  <c r="L2388" i="7"/>
  <c r="L2389" i="7"/>
  <c r="L2390" i="7"/>
  <c r="L2391" i="7"/>
  <c r="L2392" i="7"/>
  <c r="L2393" i="7"/>
  <c r="L2394" i="7"/>
  <c r="L2395" i="7"/>
  <c r="L2396" i="7"/>
  <c r="L2397" i="7"/>
  <c r="L2398" i="7"/>
  <c r="L2399" i="7"/>
  <c r="L2400" i="7"/>
  <c r="L2401" i="7"/>
  <c r="L2402" i="7"/>
  <c r="L2403" i="7"/>
  <c r="L2404" i="7"/>
  <c r="L2405" i="7"/>
  <c r="L2406" i="7"/>
  <c r="L2407" i="7"/>
  <c r="L2408" i="7"/>
  <c r="L2409" i="7"/>
  <c r="L2410" i="7"/>
  <c r="L2411" i="7"/>
  <c r="L2412" i="7"/>
  <c r="L2413" i="7"/>
  <c r="L2414" i="7"/>
  <c r="L2415" i="7"/>
  <c r="L2416" i="7"/>
  <c r="L2417" i="7"/>
  <c r="L2418" i="7"/>
  <c r="L2419" i="7"/>
  <c r="L2420" i="7"/>
  <c r="L2421" i="7"/>
  <c r="L2422" i="7"/>
  <c r="L2423" i="7"/>
  <c r="L2424" i="7"/>
  <c r="L2425" i="7"/>
  <c r="L2426" i="7"/>
  <c r="L2427" i="7"/>
  <c r="L2428" i="7"/>
  <c r="L2429" i="7"/>
  <c r="L2430" i="7"/>
  <c r="L2431" i="7"/>
  <c r="L2432" i="7"/>
  <c r="L2433" i="7"/>
  <c r="L2434" i="7"/>
  <c r="L2435" i="7"/>
  <c r="L2436" i="7"/>
  <c r="L2437" i="7"/>
  <c r="L2438" i="7"/>
  <c r="L2439" i="7"/>
  <c r="L2440" i="7"/>
  <c r="L2441" i="7"/>
  <c r="L2442" i="7"/>
  <c r="L2443" i="7"/>
  <c r="L2444" i="7"/>
  <c r="L2445" i="7"/>
  <c r="L2446" i="7"/>
  <c r="L2447" i="7"/>
  <c r="L2448" i="7"/>
  <c r="L2449" i="7"/>
  <c r="L2450" i="7"/>
  <c r="L2451" i="7"/>
  <c r="L2452" i="7"/>
  <c r="L2453" i="7"/>
  <c r="L2454" i="7"/>
  <c r="L2455" i="7"/>
  <c r="L2456" i="7"/>
  <c r="L2457" i="7"/>
  <c r="L2458" i="7"/>
  <c r="L2459" i="7"/>
  <c r="L2460" i="7"/>
  <c r="L2461" i="7"/>
  <c r="L2462" i="7"/>
  <c r="L2463" i="7"/>
  <c r="L2464" i="7"/>
  <c r="L2465" i="7"/>
  <c r="L2466" i="7"/>
  <c r="L2467" i="7"/>
  <c r="L2468" i="7"/>
  <c r="L2469" i="7"/>
  <c r="L2470" i="7"/>
  <c r="L2471" i="7"/>
  <c r="L2472" i="7"/>
  <c r="L2473" i="7"/>
  <c r="L2474" i="7"/>
  <c r="L2475" i="7"/>
  <c r="L2476" i="7"/>
  <c r="L2477" i="7"/>
  <c r="L2478" i="7"/>
  <c r="L2479" i="7"/>
  <c r="L2480" i="7"/>
  <c r="L2481" i="7"/>
  <c r="L2482" i="7"/>
  <c r="L2483" i="7"/>
  <c r="L2484" i="7"/>
  <c r="L2485" i="7"/>
  <c r="L2486" i="7"/>
  <c r="L2487" i="7"/>
  <c r="L2488" i="7"/>
  <c r="L2489" i="7"/>
  <c r="L2490" i="7"/>
  <c r="L2491" i="7"/>
  <c r="L2492" i="7"/>
  <c r="L2493" i="7"/>
  <c r="L2494" i="7"/>
  <c r="L2495" i="7"/>
  <c r="L2496" i="7"/>
  <c r="L2497" i="7"/>
  <c r="L2498" i="7"/>
  <c r="L2499" i="7"/>
  <c r="L2500" i="7"/>
  <c r="L2501" i="7"/>
  <c r="L2502" i="7"/>
  <c r="L2503" i="7"/>
  <c r="L2504" i="7"/>
  <c r="L2505" i="7"/>
  <c r="L2506" i="7"/>
  <c r="L2507" i="7"/>
  <c r="L2508" i="7"/>
  <c r="L2509" i="7"/>
  <c r="L2510" i="7"/>
  <c r="L2511" i="7"/>
  <c r="L2512" i="7"/>
  <c r="L2513" i="7"/>
  <c r="L2514" i="7"/>
  <c r="L2515" i="7"/>
  <c r="L2516" i="7"/>
  <c r="L2517" i="7"/>
  <c r="L2518" i="7"/>
  <c r="L2519" i="7"/>
  <c r="L2520" i="7"/>
  <c r="L2521" i="7"/>
  <c r="L2522" i="7"/>
  <c r="L2523" i="7"/>
  <c r="L2524" i="7"/>
  <c r="L2525" i="7"/>
  <c r="L2526" i="7"/>
  <c r="L2527" i="7"/>
  <c r="L2528" i="7"/>
  <c r="L2529" i="7"/>
  <c r="L2530" i="7"/>
  <c r="L2531" i="7"/>
  <c r="L2532" i="7"/>
  <c r="L2533" i="7"/>
  <c r="L2534" i="7"/>
  <c r="L2535" i="7"/>
  <c r="L2536" i="7"/>
  <c r="L2537" i="7"/>
  <c r="L2538" i="7"/>
  <c r="L2539" i="7"/>
  <c r="L2540" i="7"/>
  <c r="L2541" i="7"/>
  <c r="L2542" i="7"/>
  <c r="L2543" i="7"/>
  <c r="L2544" i="7"/>
  <c r="L2545" i="7"/>
  <c r="L2546" i="7"/>
  <c r="L2547" i="7"/>
  <c r="L2548" i="7"/>
  <c r="L2549" i="7"/>
  <c r="L2550" i="7"/>
  <c r="L2551" i="7"/>
  <c r="L2552" i="7"/>
  <c r="L2553" i="7"/>
  <c r="L2554" i="7"/>
  <c r="L2555" i="7"/>
  <c r="L2556" i="7"/>
  <c r="L2557" i="7"/>
  <c r="L2558" i="7"/>
  <c r="L2559" i="7"/>
  <c r="L2560" i="7"/>
  <c r="L2561" i="7"/>
  <c r="L2562" i="7"/>
  <c r="L2563" i="7"/>
  <c r="L2564" i="7"/>
  <c r="L2565" i="7"/>
  <c r="L2566" i="7"/>
  <c r="L2567" i="7"/>
  <c r="L2568" i="7"/>
  <c r="L2569" i="7"/>
  <c r="L2570" i="7"/>
  <c r="L2571" i="7"/>
  <c r="L2572" i="7"/>
  <c r="L2573" i="7"/>
  <c r="L2574" i="7"/>
  <c r="L2575" i="7"/>
  <c r="L2576" i="7"/>
  <c r="L2577" i="7"/>
  <c r="L2578" i="7"/>
  <c r="L2579" i="7"/>
  <c r="L2580" i="7"/>
  <c r="L2581" i="7"/>
  <c r="L2582" i="7"/>
  <c r="L2583" i="7"/>
  <c r="L2584" i="7"/>
  <c r="L2585" i="7"/>
  <c r="L2586" i="7"/>
  <c r="L2587" i="7"/>
  <c r="L2588" i="7"/>
  <c r="L2589" i="7"/>
  <c r="L2590" i="7"/>
  <c r="L2591" i="7"/>
  <c r="L2592" i="7"/>
  <c r="L2593" i="7"/>
  <c r="L2594" i="7"/>
  <c r="L2595" i="7"/>
  <c r="L2596" i="7"/>
  <c r="L2597" i="7"/>
  <c r="L2598" i="7"/>
  <c r="L2599" i="7"/>
  <c r="L2600" i="7"/>
  <c r="L2601" i="7"/>
  <c r="L2602" i="7"/>
  <c r="L2603" i="7"/>
  <c r="L2604" i="7"/>
  <c r="L2605" i="7"/>
  <c r="L2606" i="7"/>
  <c r="L2607" i="7"/>
  <c r="L2608" i="7"/>
  <c r="L2609" i="7"/>
  <c r="L2610" i="7"/>
  <c r="L2611" i="7"/>
  <c r="L2612" i="7"/>
  <c r="L2613" i="7"/>
  <c r="L2614" i="7"/>
  <c r="L2615" i="7"/>
  <c r="L2616" i="7"/>
  <c r="L2617" i="7"/>
  <c r="L2618" i="7"/>
  <c r="L2619" i="7"/>
  <c r="L2620" i="7"/>
  <c r="L2621" i="7"/>
  <c r="L2622" i="7"/>
  <c r="L2623" i="7"/>
  <c r="L2624" i="7"/>
  <c r="L2625" i="7"/>
  <c r="L2626" i="7"/>
  <c r="L2627" i="7"/>
  <c r="L2628" i="7"/>
  <c r="L2629" i="7"/>
  <c r="L2630" i="7"/>
  <c r="L2631" i="7"/>
  <c r="L2632" i="7"/>
  <c r="L2633" i="7"/>
  <c r="L2634" i="7"/>
  <c r="L2635" i="7"/>
  <c r="L2636" i="7"/>
  <c r="L2637" i="7"/>
  <c r="L2638" i="7"/>
  <c r="L2639" i="7"/>
  <c r="L2640" i="7"/>
  <c r="L2641" i="7"/>
  <c r="L2642" i="7"/>
  <c r="L2643" i="7"/>
  <c r="L2644" i="7"/>
  <c r="L2645" i="7"/>
  <c r="L2646" i="7"/>
  <c r="L2647" i="7"/>
  <c r="L2648" i="7"/>
  <c r="L2649" i="7"/>
  <c r="L2650" i="7"/>
  <c r="L2651" i="7"/>
  <c r="L2652" i="7"/>
  <c r="L2653" i="7"/>
  <c r="L2654" i="7"/>
  <c r="L2655" i="7"/>
  <c r="L2656" i="7"/>
  <c r="L2657" i="7"/>
  <c r="L2658" i="7"/>
  <c r="L2659" i="7"/>
  <c r="L2660" i="7"/>
  <c r="L2661" i="7"/>
  <c r="L2662" i="7"/>
  <c r="L2663" i="7"/>
  <c r="L2664" i="7"/>
  <c r="L2665" i="7"/>
  <c r="L2666" i="7"/>
  <c r="L2667" i="7"/>
  <c r="L2668" i="7"/>
  <c r="L2669" i="7"/>
  <c r="L2670" i="7"/>
  <c r="L2671" i="7"/>
  <c r="L2672" i="7"/>
  <c r="L2673" i="7"/>
  <c r="L2674" i="7"/>
  <c r="L2675" i="7"/>
  <c r="L2676" i="7"/>
  <c r="L2677" i="7"/>
  <c r="L2678" i="7"/>
  <c r="L2679" i="7"/>
  <c r="L2680" i="7"/>
  <c r="L2681" i="7"/>
  <c r="L2682" i="7"/>
  <c r="L2683" i="7"/>
  <c r="L2684" i="7"/>
  <c r="L2685" i="7"/>
  <c r="L2686" i="7"/>
  <c r="L2687" i="7"/>
  <c r="L2688" i="7"/>
  <c r="L2689" i="7"/>
  <c r="L2690" i="7"/>
  <c r="L2691" i="7"/>
  <c r="L2692" i="7"/>
  <c r="L2693" i="7"/>
  <c r="L2694" i="7"/>
  <c r="L2695" i="7"/>
  <c r="L2696" i="7"/>
  <c r="L2697" i="7"/>
  <c r="L2698" i="7"/>
  <c r="L2699" i="7"/>
  <c r="L2700" i="7"/>
  <c r="L2701" i="7"/>
  <c r="L2702" i="7"/>
  <c r="L2703" i="7"/>
  <c r="L2704" i="7"/>
  <c r="L2705" i="7"/>
  <c r="L2706" i="7"/>
  <c r="L2707" i="7"/>
  <c r="L2708" i="7"/>
  <c r="L2709" i="7"/>
  <c r="L2710" i="7"/>
  <c r="L2711" i="7"/>
  <c r="L2712" i="7"/>
  <c r="L2713" i="7"/>
  <c r="L2714" i="7"/>
  <c r="L2715" i="7"/>
  <c r="L2716" i="7"/>
  <c r="L2717" i="7"/>
  <c r="L2718" i="7"/>
  <c r="L2719" i="7"/>
  <c r="L2720" i="7"/>
  <c r="L2721" i="7"/>
  <c r="L2722" i="7"/>
  <c r="L2723" i="7"/>
  <c r="L2724" i="7"/>
  <c r="L2725" i="7"/>
  <c r="L2726" i="7"/>
  <c r="L2727" i="7"/>
  <c r="L2728" i="7"/>
  <c r="L2729" i="7"/>
  <c r="L2730" i="7"/>
  <c r="L2731" i="7"/>
  <c r="L2732" i="7"/>
  <c r="L2733" i="7"/>
  <c r="L2734" i="7"/>
  <c r="L2735" i="7"/>
  <c r="L2736" i="7"/>
  <c r="L2737" i="7"/>
  <c r="L2738" i="7"/>
  <c r="L2739" i="7"/>
  <c r="L2740" i="7"/>
  <c r="L2741" i="7"/>
  <c r="L2742" i="7"/>
  <c r="L2743" i="7"/>
  <c r="L2744" i="7"/>
  <c r="L2745" i="7"/>
  <c r="L2746" i="7"/>
  <c r="L2747" i="7"/>
  <c r="L2748" i="7"/>
  <c r="L2749" i="7"/>
  <c r="L2750" i="7"/>
  <c r="L2751" i="7"/>
  <c r="L2752" i="7"/>
  <c r="L2753" i="7"/>
  <c r="L2754" i="7"/>
  <c r="L2755" i="7"/>
  <c r="L2756" i="7"/>
  <c r="L2757" i="7"/>
  <c r="L2758" i="7"/>
  <c r="L2759" i="7"/>
  <c r="L2760" i="7"/>
  <c r="L2761" i="7"/>
  <c r="L2762" i="7"/>
  <c r="L2763" i="7"/>
  <c r="L2764" i="7"/>
  <c r="L2765" i="7"/>
  <c r="L2766" i="7"/>
  <c r="L2767" i="7"/>
  <c r="L2768" i="7"/>
  <c r="L2769" i="7"/>
  <c r="L2770" i="7"/>
  <c r="L2771" i="7"/>
  <c r="L2772" i="7"/>
  <c r="L2773" i="7"/>
  <c r="L2774" i="7"/>
  <c r="L2775" i="7"/>
  <c r="L2776" i="7"/>
  <c r="L2777" i="7"/>
  <c r="L2778" i="7"/>
  <c r="L2779" i="7"/>
  <c r="L2780" i="7"/>
  <c r="L2781" i="7"/>
  <c r="L2782" i="7"/>
  <c r="L2783" i="7"/>
  <c r="L2784" i="7"/>
  <c r="L2785" i="7"/>
  <c r="L2786" i="7"/>
  <c r="L2787" i="7"/>
  <c r="L2788" i="7"/>
  <c r="L2789" i="7"/>
  <c r="L2790" i="7"/>
  <c r="L2791" i="7"/>
  <c r="L2792" i="7"/>
  <c r="L2793" i="7"/>
  <c r="L2794" i="7"/>
  <c r="L2795" i="7"/>
  <c r="L2796" i="7"/>
  <c r="L2797" i="7"/>
  <c r="L2798" i="7"/>
  <c r="L2799" i="7"/>
  <c r="L2800" i="7"/>
  <c r="L2801" i="7"/>
  <c r="L2802" i="7"/>
  <c r="L2803" i="7"/>
  <c r="L2804" i="7"/>
  <c r="L2805" i="7"/>
  <c r="L2806" i="7"/>
  <c r="L2807" i="7"/>
  <c r="L2808" i="7"/>
  <c r="L2809" i="7"/>
  <c r="L2810" i="7"/>
  <c r="L2811" i="7"/>
  <c r="L2812" i="7"/>
  <c r="L2813" i="7"/>
  <c r="L2814" i="7"/>
  <c r="L2815" i="7"/>
  <c r="L2816" i="7"/>
  <c r="L2817" i="7"/>
  <c r="L2818" i="7"/>
  <c r="L2819" i="7"/>
  <c r="L2820" i="7"/>
  <c r="L2821" i="7"/>
  <c r="L2822" i="7"/>
  <c r="L2823" i="7"/>
  <c r="L2824" i="7"/>
  <c r="L2825" i="7"/>
  <c r="L2826" i="7"/>
  <c r="L2827" i="7"/>
  <c r="L2828" i="7"/>
  <c r="L2829" i="7"/>
  <c r="L2830" i="7"/>
  <c r="L2831" i="7"/>
  <c r="L2832" i="7"/>
  <c r="L2833" i="7"/>
  <c r="L2834" i="7"/>
  <c r="L2835" i="7"/>
  <c r="L2836" i="7"/>
  <c r="L2837" i="7"/>
  <c r="L2838" i="7"/>
  <c r="L2839" i="7"/>
  <c r="L2840" i="7"/>
  <c r="L2841" i="7"/>
  <c r="L2842" i="7"/>
  <c r="L2843" i="7"/>
  <c r="L2844" i="7"/>
  <c r="L2845" i="7"/>
  <c r="L2846" i="7"/>
  <c r="L2847" i="7"/>
  <c r="L2848" i="7"/>
  <c r="L2849" i="7"/>
  <c r="L2850" i="7"/>
  <c r="L2851" i="7"/>
  <c r="L2852" i="7"/>
  <c r="L2853" i="7"/>
  <c r="L2854" i="7"/>
  <c r="L2855" i="7"/>
  <c r="L2856" i="7"/>
  <c r="L2857" i="7"/>
  <c r="L2858" i="7"/>
  <c r="L2859" i="7"/>
  <c r="L2860" i="7"/>
  <c r="L2861" i="7"/>
  <c r="L2862" i="7"/>
  <c r="L2863" i="7"/>
  <c r="L2864" i="7"/>
  <c r="L2865" i="7"/>
  <c r="L2866" i="7"/>
  <c r="L2867" i="7"/>
  <c r="L2868" i="7"/>
  <c r="L2869" i="7"/>
  <c r="L2870" i="7"/>
  <c r="L2871" i="7"/>
  <c r="L2872" i="7"/>
  <c r="L2873" i="7"/>
  <c r="L2874" i="7"/>
  <c r="L2875" i="7"/>
  <c r="L2876" i="7"/>
  <c r="L2877" i="7"/>
  <c r="L2878" i="7"/>
  <c r="L2879" i="7"/>
  <c r="L2880" i="7"/>
  <c r="L2881" i="7"/>
  <c r="L2882" i="7"/>
  <c r="L2883" i="7"/>
  <c r="L2884" i="7"/>
  <c r="L2885" i="7"/>
  <c r="L2886" i="7"/>
  <c r="L2887" i="7"/>
  <c r="L2888" i="7"/>
  <c r="L2889" i="7"/>
  <c r="L2890" i="7"/>
  <c r="L2891" i="7"/>
  <c r="L2892" i="7"/>
  <c r="L2893" i="7"/>
  <c r="L2894" i="7"/>
  <c r="L2895" i="7"/>
  <c r="L2896" i="7"/>
  <c r="L2897" i="7"/>
  <c r="L2898" i="7"/>
  <c r="L2899" i="7"/>
  <c r="L2900" i="7"/>
  <c r="L2901" i="7"/>
  <c r="L2902" i="7"/>
  <c r="L2903" i="7"/>
  <c r="L2904" i="7"/>
  <c r="L2905" i="7"/>
  <c r="L2906" i="7"/>
  <c r="L2907" i="7"/>
  <c r="L2908" i="7"/>
  <c r="L2909" i="7"/>
  <c r="L2910" i="7"/>
  <c r="L2911" i="7"/>
  <c r="L2912" i="7"/>
  <c r="L2913" i="7"/>
  <c r="L2914" i="7"/>
  <c r="L2915" i="7"/>
  <c r="L2916" i="7"/>
  <c r="L2917" i="7"/>
  <c r="L2918" i="7"/>
  <c r="L2919" i="7"/>
  <c r="L2920" i="7"/>
  <c r="L2921" i="7"/>
  <c r="L2922" i="7"/>
  <c r="L2923" i="7"/>
  <c r="L2924" i="7"/>
  <c r="L2925" i="7"/>
  <c r="L2926" i="7"/>
  <c r="L2927" i="7"/>
  <c r="L2928" i="7"/>
  <c r="L2929" i="7"/>
  <c r="L2930" i="7"/>
  <c r="L2931" i="7"/>
  <c r="L2932" i="7"/>
  <c r="L2933" i="7"/>
  <c r="L2934" i="7"/>
  <c r="L2935" i="7"/>
  <c r="L2936" i="7"/>
  <c r="L2937" i="7"/>
  <c r="L2938" i="7"/>
  <c r="L2939" i="7"/>
  <c r="L2940" i="7"/>
  <c r="L2941" i="7"/>
  <c r="L2942" i="7"/>
  <c r="L2943" i="7"/>
  <c r="L2944" i="7"/>
  <c r="L2945" i="7"/>
  <c r="L2946" i="7"/>
  <c r="L2947" i="7"/>
  <c r="L2948" i="7"/>
  <c r="L2949" i="7"/>
  <c r="L2950" i="7"/>
  <c r="L2951" i="7"/>
  <c r="L2952" i="7"/>
  <c r="L2953" i="7"/>
  <c r="L2954" i="7"/>
  <c r="L2955" i="7"/>
  <c r="L2956" i="7"/>
  <c r="L2957" i="7"/>
  <c r="L2958" i="7"/>
  <c r="L2959" i="7"/>
  <c r="L2960" i="7"/>
  <c r="L2961" i="7"/>
  <c r="L2962" i="7"/>
  <c r="L2963" i="7"/>
  <c r="L2964" i="7"/>
  <c r="L2965" i="7"/>
  <c r="L2966" i="7"/>
  <c r="L2967" i="7"/>
  <c r="L2968" i="7"/>
  <c r="L2969" i="7"/>
  <c r="L2970" i="7"/>
  <c r="L2971" i="7"/>
  <c r="L2972" i="7"/>
  <c r="L2973" i="7"/>
  <c r="L2974" i="7"/>
  <c r="L2975" i="7"/>
  <c r="L2976" i="7"/>
  <c r="L2977" i="7"/>
  <c r="L2978" i="7"/>
  <c r="L2979" i="7"/>
  <c r="L2980" i="7"/>
  <c r="L2981" i="7"/>
  <c r="L2982" i="7"/>
  <c r="L2983" i="7"/>
  <c r="L2984" i="7"/>
  <c r="L2985" i="7"/>
  <c r="L2986" i="7"/>
  <c r="L2987" i="7"/>
  <c r="L2988" i="7"/>
  <c r="L2989" i="7"/>
  <c r="L2990" i="7"/>
  <c r="L2991" i="7"/>
  <c r="L2992" i="7"/>
  <c r="L2993" i="7"/>
  <c r="L2994" i="7"/>
  <c r="L2995" i="7"/>
  <c r="L2996" i="7"/>
  <c r="L2997" i="7"/>
  <c r="L2998" i="7"/>
  <c r="L2999" i="7"/>
  <c r="L3000" i="7"/>
  <c r="L3001" i="7"/>
  <c r="L3002" i="7"/>
  <c r="L3003" i="7"/>
  <c r="L3004" i="7"/>
  <c r="L3005" i="7"/>
  <c r="L3006" i="7"/>
  <c r="L3007" i="7"/>
  <c r="L3008" i="7"/>
  <c r="L3009" i="7"/>
  <c r="L3010" i="7"/>
  <c r="L3011" i="7"/>
  <c r="L3012" i="7"/>
  <c r="L3013" i="7"/>
  <c r="L3014" i="7"/>
  <c r="L3015" i="7"/>
  <c r="L3016" i="7"/>
  <c r="L3017" i="7"/>
  <c r="L3018" i="7"/>
  <c r="L3019" i="7"/>
  <c r="L3020" i="7"/>
  <c r="L3021" i="7"/>
  <c r="L3022" i="7"/>
  <c r="L3023" i="7"/>
  <c r="L3024" i="7"/>
  <c r="L3025" i="7"/>
  <c r="L3026" i="7"/>
  <c r="L3027" i="7"/>
  <c r="L3028" i="7"/>
  <c r="L3029" i="7"/>
  <c r="L3030" i="7"/>
  <c r="L3031" i="7"/>
  <c r="L3032" i="7"/>
  <c r="L3033" i="7"/>
  <c r="L3034" i="7"/>
  <c r="L3035" i="7"/>
  <c r="L3036" i="7"/>
  <c r="L3037" i="7"/>
  <c r="L3038" i="7"/>
  <c r="L3039" i="7"/>
  <c r="L3040" i="7"/>
  <c r="L3041" i="7"/>
  <c r="L3042" i="7"/>
  <c r="L3043" i="7"/>
  <c r="L3044" i="7"/>
  <c r="L3045" i="7"/>
  <c r="L3046" i="7"/>
  <c r="L3047" i="7"/>
  <c r="L3048" i="7"/>
  <c r="L3049" i="7"/>
  <c r="L3050" i="7"/>
  <c r="L3051" i="7"/>
  <c r="L3052" i="7"/>
  <c r="L3053" i="7"/>
  <c r="L3054" i="7"/>
  <c r="L3055" i="7"/>
  <c r="L3056" i="7"/>
  <c r="L3057" i="7"/>
  <c r="L3058" i="7"/>
  <c r="L3059" i="7"/>
  <c r="L3060" i="7"/>
  <c r="L3061" i="7"/>
  <c r="L3062" i="7"/>
  <c r="L3063" i="7"/>
  <c r="L3064" i="7"/>
  <c r="L3065" i="7"/>
  <c r="L3066" i="7"/>
  <c r="L3067" i="7"/>
  <c r="L3068" i="7"/>
  <c r="L3069" i="7"/>
  <c r="L3070" i="7"/>
  <c r="L3071" i="7"/>
  <c r="L3072" i="7"/>
  <c r="L3073" i="7"/>
  <c r="L3074" i="7"/>
  <c r="L3075" i="7"/>
  <c r="L3076" i="7"/>
  <c r="L3077" i="7"/>
  <c r="L3078" i="7"/>
  <c r="L3079" i="7"/>
  <c r="L3080" i="7"/>
  <c r="L3081" i="7"/>
  <c r="L3082" i="7"/>
  <c r="L3083" i="7"/>
  <c r="L3084" i="7"/>
  <c r="L3085" i="7"/>
  <c r="L3086" i="7"/>
  <c r="L3087" i="7"/>
  <c r="L3088" i="7"/>
  <c r="L3089" i="7"/>
  <c r="L3090" i="7"/>
  <c r="L3091" i="7"/>
  <c r="L3092" i="7"/>
  <c r="L3093" i="7"/>
  <c r="L3094" i="7"/>
  <c r="L3095" i="7"/>
  <c r="L3096" i="7"/>
  <c r="L3097" i="7"/>
  <c r="L3098" i="7"/>
  <c r="L3099" i="7"/>
  <c r="L3100" i="7"/>
  <c r="L3101" i="7"/>
  <c r="L3102" i="7"/>
  <c r="L3103" i="7"/>
  <c r="L3104" i="7"/>
  <c r="L3105" i="7"/>
  <c r="L3106" i="7"/>
  <c r="L3107" i="7"/>
  <c r="L3108" i="7"/>
  <c r="L3109" i="7"/>
  <c r="L3110" i="7"/>
  <c r="L3111" i="7"/>
  <c r="L3112" i="7"/>
  <c r="L3113" i="7"/>
  <c r="L3114" i="7"/>
  <c r="L3115" i="7"/>
  <c r="L3116" i="7"/>
  <c r="L3117" i="7"/>
  <c r="L3118" i="7"/>
  <c r="L3119" i="7"/>
  <c r="L3120" i="7"/>
  <c r="L3121" i="7"/>
  <c r="L3122" i="7"/>
  <c r="L3123" i="7"/>
  <c r="L3124" i="7"/>
  <c r="L3125" i="7"/>
  <c r="L3126" i="7"/>
  <c r="L3127" i="7"/>
  <c r="L3128" i="7"/>
  <c r="L3129" i="7"/>
  <c r="L3130" i="7"/>
  <c r="L3131" i="7"/>
  <c r="L3132" i="7"/>
  <c r="L3133" i="7"/>
  <c r="L3134" i="7"/>
  <c r="L3135" i="7"/>
  <c r="L3136" i="7"/>
  <c r="L3137" i="7"/>
  <c r="L3138" i="7"/>
  <c r="L3139" i="7"/>
  <c r="L3140" i="7"/>
  <c r="L3141" i="7"/>
  <c r="L3142" i="7"/>
  <c r="L3143" i="7"/>
  <c r="L3144" i="7"/>
  <c r="L3145" i="7"/>
  <c r="L3146" i="7"/>
  <c r="L3147" i="7"/>
  <c r="L3148" i="7"/>
  <c r="L3149" i="7"/>
  <c r="L3150" i="7"/>
  <c r="L3151" i="7"/>
  <c r="L3152" i="7"/>
  <c r="L3153" i="7"/>
  <c r="L3154" i="7"/>
  <c r="L3155" i="7"/>
  <c r="L3156" i="7"/>
  <c r="L3157" i="7"/>
  <c r="L3158" i="7"/>
  <c r="L3159" i="7"/>
  <c r="L3160" i="7"/>
  <c r="L3161" i="7"/>
  <c r="L3162" i="7"/>
  <c r="L3163" i="7"/>
  <c r="L3164" i="7"/>
  <c r="L3165" i="7"/>
  <c r="L3166" i="7"/>
  <c r="L3167" i="7"/>
  <c r="L3168" i="7"/>
  <c r="L3169" i="7"/>
  <c r="L3170" i="7"/>
  <c r="L3171" i="7"/>
  <c r="L3172" i="7"/>
  <c r="L3173" i="7"/>
  <c r="L3174" i="7"/>
  <c r="L3175" i="7"/>
  <c r="L3176" i="7"/>
  <c r="L3177" i="7"/>
  <c r="L3178" i="7"/>
  <c r="L3179" i="7"/>
  <c r="L3180" i="7"/>
  <c r="L3181" i="7"/>
  <c r="L3182" i="7"/>
  <c r="L3183" i="7"/>
  <c r="L3184" i="7"/>
  <c r="L3185" i="7"/>
  <c r="L3186" i="7"/>
  <c r="L3187" i="7"/>
  <c r="L3188" i="7"/>
  <c r="L3189" i="7"/>
  <c r="L3190" i="7"/>
  <c r="L3191" i="7"/>
  <c r="L3192" i="7"/>
  <c r="L3193" i="7"/>
  <c r="L3194" i="7"/>
  <c r="L3195" i="7"/>
  <c r="L3196" i="7"/>
  <c r="L3197" i="7"/>
  <c r="L3198" i="7"/>
  <c r="L3199" i="7"/>
  <c r="L3200" i="7"/>
  <c r="L3201" i="7"/>
  <c r="L3202" i="7"/>
  <c r="L3203" i="7"/>
  <c r="L3204" i="7"/>
  <c r="L3205" i="7"/>
  <c r="L3206" i="7"/>
  <c r="L3207" i="7"/>
  <c r="L3208" i="7"/>
  <c r="L3209" i="7"/>
  <c r="L3210" i="7"/>
  <c r="L3211" i="7"/>
  <c r="L3212" i="7"/>
  <c r="L3213" i="7"/>
  <c r="L3214" i="7"/>
  <c r="L3215" i="7"/>
  <c r="L3216" i="7"/>
  <c r="L3217" i="7"/>
  <c r="L3218" i="7"/>
  <c r="L3219" i="7"/>
  <c r="L3220" i="7"/>
  <c r="L3221" i="7"/>
  <c r="L3222" i="7"/>
  <c r="L3223" i="7"/>
  <c r="L3224" i="7"/>
  <c r="L3225" i="7"/>
  <c r="L3226" i="7"/>
  <c r="L3227" i="7"/>
  <c r="L3228" i="7"/>
  <c r="L3229" i="7"/>
  <c r="L3230" i="7"/>
  <c r="L3231" i="7"/>
  <c r="L3232" i="7"/>
  <c r="L3233" i="7"/>
  <c r="L3234" i="7"/>
  <c r="L3235" i="7"/>
  <c r="L3236" i="7"/>
  <c r="L3237" i="7"/>
  <c r="L3238" i="7"/>
  <c r="L3239" i="7"/>
  <c r="L3240" i="7"/>
  <c r="L3241" i="7"/>
  <c r="L3242" i="7"/>
  <c r="L3243" i="7"/>
  <c r="L3244" i="7"/>
  <c r="L3245" i="7"/>
  <c r="L3246" i="7"/>
  <c r="L3247" i="7"/>
  <c r="L3248" i="7"/>
  <c r="L3249" i="7"/>
  <c r="L3250" i="7"/>
  <c r="L3251" i="7"/>
  <c r="L3252" i="7"/>
  <c r="L3253" i="7"/>
  <c r="L3254" i="7"/>
  <c r="L3255" i="7"/>
  <c r="L3256" i="7"/>
  <c r="L3257" i="7"/>
  <c r="L3258" i="7"/>
  <c r="L3259" i="7"/>
  <c r="L3260" i="7"/>
  <c r="L3261" i="7"/>
  <c r="L3262" i="7"/>
  <c r="L3263" i="7"/>
  <c r="L3264" i="7"/>
  <c r="L3265" i="7"/>
  <c r="L3266" i="7"/>
  <c r="L3267" i="7"/>
  <c r="L3268" i="7"/>
  <c r="L3269" i="7"/>
  <c r="L3270" i="7"/>
  <c r="L3271" i="7"/>
  <c r="L3272" i="7"/>
  <c r="L3273" i="7"/>
  <c r="L3274" i="7"/>
  <c r="L3275" i="7"/>
  <c r="L3276" i="7"/>
  <c r="L3277" i="7"/>
  <c r="L3278" i="7"/>
  <c r="L3279" i="7"/>
  <c r="L3280" i="7"/>
  <c r="L3281" i="7"/>
  <c r="L3282" i="7"/>
  <c r="L3283" i="7"/>
  <c r="L3284" i="7"/>
  <c r="L3285" i="7"/>
  <c r="L3286" i="7"/>
  <c r="L3287" i="7"/>
  <c r="L3288" i="7"/>
  <c r="L3289" i="7"/>
  <c r="L3290" i="7"/>
  <c r="L3291" i="7"/>
  <c r="L3292" i="7"/>
  <c r="L3293" i="7"/>
  <c r="L3294" i="7"/>
  <c r="L3295" i="7"/>
  <c r="L3296" i="7"/>
  <c r="L3297" i="7"/>
  <c r="L3298" i="7"/>
  <c r="L3299" i="7"/>
  <c r="L3300" i="7"/>
  <c r="L3301" i="7"/>
  <c r="L3302" i="7"/>
  <c r="L3303" i="7"/>
  <c r="L3304" i="7"/>
  <c r="L3305" i="7"/>
  <c r="L3306" i="7"/>
  <c r="L3307" i="7"/>
  <c r="L3308" i="7"/>
  <c r="L3309" i="7"/>
  <c r="L3310" i="7"/>
  <c r="L3311" i="7"/>
  <c r="L3312" i="7"/>
  <c r="L3313" i="7"/>
  <c r="L3314" i="7"/>
  <c r="L3315" i="7"/>
  <c r="L3316" i="7"/>
  <c r="L3317" i="7"/>
  <c r="L3318" i="7"/>
  <c r="L3319" i="7"/>
  <c r="L3320" i="7"/>
  <c r="L3321" i="7"/>
  <c r="L3322" i="7"/>
  <c r="L3323" i="7"/>
  <c r="L3324" i="7"/>
  <c r="L3325" i="7"/>
  <c r="L3326" i="7"/>
  <c r="L3327" i="7"/>
  <c r="L3328" i="7"/>
  <c r="L3329" i="7"/>
  <c r="L3330" i="7"/>
  <c r="L3331" i="7"/>
  <c r="L3332" i="7"/>
  <c r="L3333" i="7"/>
  <c r="L3334" i="7"/>
  <c r="L3335" i="7"/>
  <c r="L3336" i="7"/>
  <c r="L3337" i="7"/>
  <c r="L3338" i="7"/>
  <c r="L3339" i="7"/>
  <c r="L3340" i="7"/>
  <c r="L3341" i="7"/>
  <c r="L3342" i="7"/>
  <c r="L3343" i="7"/>
  <c r="L3344" i="7"/>
  <c r="L3345" i="7"/>
  <c r="L3346" i="7"/>
  <c r="L3347" i="7"/>
  <c r="L3348" i="7"/>
  <c r="L3349" i="7"/>
  <c r="L3350" i="7"/>
  <c r="L3351" i="7"/>
  <c r="L3352" i="7"/>
  <c r="L3353" i="7"/>
  <c r="L3354" i="7"/>
  <c r="L3355" i="7"/>
  <c r="L3356" i="7"/>
  <c r="L3357" i="7"/>
  <c r="L3358" i="7"/>
  <c r="L3359" i="7"/>
  <c r="L3360" i="7"/>
  <c r="L3361" i="7"/>
  <c r="L3362" i="7"/>
  <c r="L3363" i="7"/>
  <c r="L3364" i="7"/>
  <c r="L3365" i="7"/>
  <c r="L3366" i="7"/>
  <c r="L3367" i="7"/>
  <c r="L3368" i="7"/>
  <c r="L3369" i="7"/>
  <c r="L3370" i="7"/>
  <c r="L3371" i="7"/>
  <c r="L3372" i="7"/>
  <c r="L3373" i="7"/>
  <c r="L3374" i="7"/>
  <c r="L3375" i="7"/>
  <c r="L3376" i="7"/>
  <c r="L3377" i="7"/>
  <c r="L3378" i="7"/>
  <c r="L3379" i="7"/>
  <c r="L3380" i="7"/>
  <c r="L3381" i="7"/>
  <c r="L3382" i="7"/>
  <c r="L3383" i="7"/>
  <c r="L3384" i="7"/>
  <c r="L3385" i="7"/>
  <c r="L3386" i="7"/>
  <c r="L3387" i="7"/>
  <c r="L3388" i="7"/>
  <c r="L3389" i="7"/>
  <c r="L3390" i="7"/>
  <c r="L3391" i="7"/>
  <c r="L3392" i="7"/>
  <c r="L3393" i="7"/>
  <c r="L3394" i="7"/>
  <c r="L3395" i="7"/>
  <c r="L3396" i="7"/>
  <c r="L3397" i="7"/>
  <c r="L3398" i="7"/>
  <c r="L3399" i="7"/>
  <c r="L3400" i="7"/>
  <c r="L3401" i="7"/>
  <c r="L3402" i="7"/>
  <c r="L3403" i="7"/>
  <c r="L3404" i="7"/>
  <c r="L3405" i="7"/>
  <c r="L3406" i="7"/>
  <c r="L3407" i="7"/>
  <c r="L3408" i="7"/>
  <c r="L3409" i="7"/>
  <c r="L3410" i="7"/>
  <c r="L3411" i="7"/>
  <c r="L3412" i="7"/>
  <c r="L3413" i="7"/>
  <c r="L3414" i="7"/>
  <c r="L3415" i="7"/>
  <c r="L3416" i="7"/>
  <c r="L3417" i="7"/>
  <c r="L3418" i="7"/>
  <c r="L3419" i="7"/>
  <c r="L3420" i="7"/>
  <c r="L3421" i="7"/>
  <c r="L3422" i="7"/>
  <c r="L3423" i="7"/>
  <c r="L3424" i="7"/>
  <c r="L3425" i="7"/>
  <c r="L3426" i="7"/>
  <c r="L3427" i="7"/>
  <c r="L3428" i="7"/>
  <c r="L3429" i="7"/>
  <c r="L3430" i="7"/>
  <c r="L3431" i="7"/>
  <c r="L3432" i="7"/>
  <c r="L3433" i="7"/>
  <c r="L3434" i="7"/>
  <c r="L3435" i="7"/>
  <c r="L3436" i="7"/>
  <c r="L3437" i="7"/>
  <c r="L3438" i="7"/>
  <c r="L3439" i="7"/>
  <c r="L3440" i="7"/>
  <c r="L3441" i="7"/>
  <c r="L3442" i="7"/>
  <c r="L3443" i="7"/>
  <c r="L3444" i="7"/>
  <c r="L3445" i="7"/>
  <c r="L3446" i="7"/>
  <c r="L3447" i="7"/>
  <c r="L3448" i="7"/>
  <c r="L3449" i="7"/>
  <c r="L3450" i="7"/>
  <c r="L3451" i="7"/>
  <c r="L3452" i="7"/>
  <c r="L3453" i="7"/>
  <c r="L3454" i="7"/>
  <c r="L3455" i="7"/>
  <c r="L3456" i="7"/>
  <c r="L3457" i="7"/>
  <c r="L3458" i="7"/>
  <c r="L3459" i="7"/>
  <c r="L3460" i="7"/>
  <c r="L3461" i="7"/>
  <c r="L3462" i="7"/>
  <c r="L3463" i="7"/>
  <c r="L3464" i="7"/>
  <c r="L3465" i="7"/>
  <c r="L3466" i="7"/>
  <c r="L3467" i="7"/>
  <c r="L3468" i="7"/>
  <c r="L3469" i="7"/>
  <c r="L3470" i="7"/>
  <c r="L3471" i="7"/>
  <c r="L3472" i="7"/>
  <c r="L3473" i="7"/>
  <c r="L3474" i="7"/>
  <c r="L3475" i="7"/>
  <c r="L3476" i="7"/>
  <c r="L3477" i="7"/>
  <c r="L3478" i="7"/>
  <c r="L3479" i="7"/>
  <c r="L3480" i="7"/>
  <c r="L3481" i="7"/>
  <c r="L3482" i="7"/>
  <c r="L3483" i="7"/>
  <c r="L3484" i="7"/>
  <c r="L3485" i="7"/>
  <c r="L3486" i="7"/>
  <c r="L3487" i="7"/>
  <c r="L3488" i="7"/>
  <c r="L3489" i="7"/>
  <c r="L3490" i="7"/>
  <c r="L3491" i="7"/>
  <c r="L3492" i="7"/>
  <c r="L3493" i="7"/>
  <c r="L3494" i="7"/>
  <c r="L3495" i="7"/>
  <c r="L3496" i="7"/>
  <c r="L3497" i="7"/>
  <c r="L3498" i="7"/>
  <c r="L3499" i="7"/>
  <c r="L3500" i="7"/>
  <c r="L3501" i="7"/>
  <c r="L3502" i="7"/>
  <c r="L3503" i="7"/>
  <c r="L3504" i="7"/>
  <c r="L3505" i="7"/>
  <c r="L3506" i="7"/>
  <c r="L3507" i="7"/>
  <c r="L3508" i="7"/>
  <c r="L3509" i="7"/>
  <c r="L3510" i="7"/>
  <c r="L3511" i="7"/>
  <c r="L3512" i="7"/>
  <c r="L3513" i="7"/>
  <c r="L3514" i="7"/>
  <c r="L3515" i="7"/>
  <c r="L3516" i="7"/>
  <c r="L3517" i="7"/>
  <c r="L3518" i="7"/>
  <c r="L3519" i="7"/>
  <c r="L3520" i="7"/>
  <c r="L3521" i="7"/>
  <c r="L3522" i="7"/>
  <c r="L3523" i="7"/>
  <c r="L3524" i="7"/>
  <c r="L3525" i="7"/>
  <c r="L3526" i="7"/>
  <c r="L3527" i="7"/>
  <c r="L3528" i="7"/>
  <c r="L3529" i="7"/>
  <c r="L3530" i="7"/>
  <c r="L3531" i="7"/>
  <c r="L3532" i="7"/>
  <c r="L3533" i="7"/>
  <c r="L3534" i="7"/>
  <c r="L3535" i="7"/>
  <c r="L3536" i="7"/>
  <c r="L3537" i="7"/>
  <c r="L3538" i="7"/>
  <c r="L3539" i="7"/>
  <c r="L3540" i="7"/>
  <c r="L3541" i="7"/>
  <c r="L3542" i="7"/>
  <c r="L3543" i="7"/>
  <c r="L3544" i="7"/>
  <c r="L3545" i="7"/>
  <c r="L3546" i="7"/>
  <c r="L3547" i="7"/>
  <c r="L3548" i="7"/>
  <c r="L3549" i="7"/>
  <c r="L3550" i="7"/>
  <c r="L3551" i="7"/>
  <c r="L3552" i="7"/>
  <c r="L3553" i="7"/>
  <c r="L3554" i="7"/>
  <c r="L3555" i="7"/>
  <c r="L3556" i="7"/>
  <c r="L3557" i="7"/>
  <c r="L3558" i="7"/>
  <c r="L3559" i="7"/>
  <c r="L3560" i="7"/>
  <c r="L3561" i="7"/>
  <c r="L3562" i="7"/>
  <c r="L3563" i="7"/>
  <c r="L3564" i="7"/>
  <c r="L3565" i="7"/>
  <c r="L3566" i="7"/>
  <c r="L3567" i="7"/>
  <c r="L3568" i="7"/>
  <c r="L3569" i="7"/>
  <c r="L3570" i="7"/>
  <c r="L3571" i="7"/>
  <c r="L3572" i="7"/>
  <c r="L3573" i="7"/>
  <c r="L3574" i="7"/>
  <c r="L3575" i="7"/>
  <c r="L3576" i="7"/>
  <c r="L3577" i="7"/>
  <c r="L3578" i="7"/>
  <c r="L3579" i="7"/>
  <c r="L3580" i="7"/>
  <c r="L3581" i="7"/>
  <c r="L3582" i="7"/>
  <c r="L3583" i="7"/>
  <c r="L3584" i="7"/>
  <c r="L3585" i="7"/>
  <c r="L3586" i="7"/>
  <c r="L3587" i="7"/>
  <c r="L3588" i="7"/>
  <c r="L3589" i="7"/>
  <c r="L3590" i="7"/>
  <c r="L3591" i="7"/>
  <c r="L3592" i="7"/>
  <c r="L3593" i="7"/>
  <c r="L3594" i="7"/>
  <c r="L3595" i="7"/>
  <c r="L3596" i="7"/>
  <c r="L3597" i="7"/>
  <c r="L3598" i="7"/>
  <c r="L3599" i="7"/>
  <c r="L3600" i="7"/>
  <c r="L3601" i="7"/>
  <c r="L3602" i="7"/>
  <c r="L3603" i="7"/>
  <c r="L3604" i="7"/>
  <c r="L3605" i="7"/>
  <c r="L3606" i="7"/>
  <c r="L3607" i="7"/>
  <c r="L3608" i="7"/>
  <c r="L3609" i="7"/>
  <c r="L3610" i="7"/>
  <c r="L3611" i="7"/>
  <c r="L3612" i="7"/>
  <c r="L3613" i="7"/>
  <c r="L3614" i="7"/>
  <c r="L3615" i="7"/>
  <c r="L3616" i="7"/>
  <c r="L3617" i="7"/>
  <c r="L3618" i="7"/>
  <c r="L3619" i="7"/>
  <c r="L3620" i="7"/>
  <c r="L3621" i="7"/>
  <c r="L3622" i="7"/>
  <c r="L3623" i="7"/>
  <c r="L3624" i="7"/>
  <c r="L3625" i="7"/>
  <c r="L3626" i="7"/>
  <c r="L3627" i="7"/>
  <c r="L3628" i="7"/>
  <c r="L3629" i="7"/>
  <c r="L3630" i="7"/>
  <c r="L3631" i="7"/>
  <c r="L3632" i="7"/>
  <c r="L3633" i="7"/>
  <c r="L3634" i="7"/>
  <c r="L3635" i="7"/>
  <c r="L3636" i="7"/>
  <c r="L3637" i="7"/>
  <c r="L3638" i="7"/>
  <c r="L3639" i="7"/>
  <c r="L3640" i="7"/>
  <c r="L3641" i="7"/>
  <c r="L3642" i="7"/>
  <c r="L3643" i="7"/>
  <c r="L3644" i="7"/>
  <c r="L3645" i="7"/>
  <c r="L3646" i="7"/>
  <c r="L3647" i="7"/>
  <c r="L3648" i="7"/>
  <c r="L3649" i="7"/>
  <c r="L3650" i="7"/>
  <c r="L3651" i="7"/>
  <c r="L3652" i="7"/>
  <c r="L3653" i="7"/>
  <c r="L3654" i="7"/>
  <c r="L3655" i="7"/>
  <c r="L3656" i="7"/>
  <c r="L3657" i="7"/>
  <c r="L3658" i="7"/>
  <c r="L3659" i="7"/>
  <c r="L3660" i="7"/>
  <c r="L3661" i="7"/>
  <c r="L3662" i="7"/>
  <c r="L3663" i="7"/>
  <c r="L3664" i="7"/>
  <c r="L3665" i="7"/>
  <c r="L3666" i="7"/>
  <c r="L3667" i="7"/>
  <c r="L3668" i="7"/>
  <c r="L3669" i="7"/>
  <c r="L3670" i="7"/>
  <c r="L3671" i="7"/>
  <c r="L3672" i="7"/>
  <c r="L3673" i="7"/>
  <c r="L3674" i="7"/>
  <c r="L3675" i="7"/>
  <c r="L3676" i="7"/>
  <c r="L3677" i="7"/>
  <c r="L3678" i="7"/>
  <c r="L3679" i="7"/>
  <c r="L3680" i="7"/>
  <c r="L3681" i="7"/>
  <c r="L3682" i="7"/>
  <c r="L3683" i="7"/>
  <c r="L3684" i="7"/>
  <c r="L3685" i="7"/>
  <c r="L3686" i="7"/>
  <c r="L3687" i="7"/>
  <c r="L3688" i="7"/>
  <c r="L3689" i="7"/>
  <c r="L3690" i="7"/>
  <c r="L3691" i="7"/>
  <c r="L3692" i="7"/>
  <c r="L3693" i="7"/>
  <c r="L3694" i="7"/>
  <c r="L3695" i="7"/>
  <c r="L3696" i="7"/>
  <c r="L3697" i="7"/>
  <c r="L3698" i="7"/>
  <c r="L3699" i="7"/>
  <c r="L3700" i="7"/>
  <c r="L3701" i="7"/>
  <c r="L3702" i="7"/>
  <c r="L3703" i="7"/>
  <c r="L3704" i="7"/>
  <c r="L3705" i="7"/>
  <c r="L3706" i="7"/>
  <c r="L3707" i="7"/>
  <c r="L3708" i="7"/>
  <c r="L3709" i="7"/>
  <c r="L3710" i="7"/>
  <c r="L3711" i="7"/>
  <c r="L3712" i="7"/>
  <c r="L3713" i="7"/>
  <c r="L3714" i="7"/>
  <c r="L3715" i="7"/>
  <c r="L3716" i="7"/>
  <c r="L3717" i="7"/>
  <c r="L3718" i="7"/>
  <c r="L3719" i="7"/>
  <c r="L3720" i="7"/>
  <c r="L3721" i="7"/>
  <c r="L3722" i="7"/>
  <c r="L3723" i="7"/>
  <c r="L3724" i="7"/>
  <c r="L3725" i="7"/>
  <c r="L3726" i="7"/>
  <c r="L3727" i="7"/>
  <c r="L3728" i="7"/>
  <c r="L3729" i="7"/>
  <c r="L3730" i="7"/>
  <c r="L3731" i="7"/>
  <c r="L3732" i="7"/>
  <c r="L3733" i="7"/>
  <c r="L3734" i="7"/>
  <c r="L3735" i="7"/>
  <c r="L3736" i="7"/>
  <c r="L3737" i="7"/>
  <c r="L3738" i="7"/>
  <c r="L3739" i="7"/>
  <c r="L3740" i="7"/>
  <c r="L3741" i="7"/>
  <c r="L3742" i="7"/>
  <c r="L3743" i="7"/>
  <c r="L3744" i="7"/>
  <c r="L3745" i="7"/>
  <c r="L3746" i="7"/>
  <c r="L3747" i="7"/>
  <c r="L3748" i="7"/>
  <c r="L3749" i="7"/>
  <c r="L3750" i="7"/>
  <c r="L3751" i="7"/>
  <c r="L3752" i="7"/>
  <c r="L3753" i="7"/>
  <c r="L3754" i="7"/>
  <c r="L3755" i="7"/>
  <c r="L3756" i="7"/>
  <c r="L3757" i="7"/>
  <c r="L3758" i="7"/>
  <c r="L3759" i="7"/>
  <c r="L3760" i="7"/>
  <c r="L3761" i="7"/>
  <c r="L3762" i="7"/>
  <c r="L3763" i="7"/>
  <c r="L3764" i="7"/>
  <c r="L3765" i="7"/>
  <c r="L3766" i="7"/>
  <c r="L3767" i="7"/>
  <c r="L3768" i="7"/>
  <c r="L3769" i="7"/>
  <c r="L3770" i="7"/>
  <c r="L3771" i="7"/>
  <c r="L3772" i="7"/>
  <c r="L3773" i="7"/>
  <c r="L3774" i="7"/>
  <c r="L3775" i="7"/>
  <c r="L3776" i="7"/>
  <c r="L3777" i="7"/>
  <c r="L3778" i="7"/>
  <c r="L3779" i="7"/>
  <c r="L3780" i="7"/>
  <c r="L3781" i="7"/>
  <c r="L3782" i="7"/>
  <c r="L3783" i="7"/>
  <c r="L3784" i="7"/>
  <c r="L3785" i="7"/>
  <c r="L3786" i="7"/>
  <c r="L3787" i="7"/>
  <c r="L3788" i="7"/>
  <c r="L3789" i="7"/>
  <c r="L3790" i="7"/>
  <c r="L3791" i="7"/>
  <c r="L3792" i="7"/>
  <c r="L3793" i="7"/>
  <c r="L3794" i="7"/>
  <c r="L3795" i="7"/>
  <c r="L3796" i="7"/>
  <c r="L3797" i="7"/>
  <c r="L3798" i="7"/>
  <c r="L3799" i="7"/>
  <c r="L3800" i="7"/>
  <c r="L3801" i="7"/>
  <c r="L3802" i="7"/>
  <c r="L3803" i="7"/>
  <c r="L3804" i="7"/>
  <c r="L3805" i="7"/>
  <c r="L3806" i="7"/>
  <c r="L3807" i="7"/>
  <c r="L3808" i="7"/>
  <c r="L3809" i="7"/>
  <c r="L3810" i="7"/>
  <c r="L3811" i="7"/>
  <c r="L3812" i="7"/>
  <c r="L3813" i="7"/>
  <c r="L3814" i="7"/>
  <c r="L3815" i="7"/>
  <c r="L3816" i="7"/>
  <c r="L3817" i="7"/>
  <c r="L3818" i="7"/>
  <c r="L3819" i="7"/>
  <c r="L3820" i="7"/>
  <c r="L3821" i="7"/>
  <c r="L3822" i="7"/>
  <c r="L3823" i="7"/>
  <c r="L3824" i="7"/>
  <c r="L3825" i="7"/>
  <c r="L3826" i="7"/>
  <c r="L3827" i="7"/>
  <c r="L3828" i="7"/>
  <c r="L3829" i="7"/>
  <c r="L3830" i="7"/>
  <c r="L3831" i="7"/>
  <c r="L3832" i="7"/>
  <c r="L3833" i="7"/>
  <c r="L3834" i="7"/>
  <c r="L3835" i="7"/>
  <c r="L3836" i="7"/>
  <c r="L3837" i="7"/>
  <c r="L3838" i="7"/>
  <c r="L3839" i="7"/>
  <c r="L3840" i="7"/>
  <c r="L3841" i="7"/>
  <c r="L3842" i="7"/>
  <c r="L3843" i="7"/>
  <c r="L3844" i="7"/>
  <c r="L3845" i="7"/>
  <c r="L3846" i="7"/>
  <c r="L3847" i="7"/>
  <c r="L3848" i="7"/>
  <c r="L3849" i="7"/>
  <c r="L3850" i="7"/>
  <c r="L3851" i="7"/>
  <c r="L3852" i="7"/>
  <c r="L3853" i="7"/>
  <c r="L3854" i="7"/>
  <c r="L3855" i="7"/>
  <c r="L3856" i="7"/>
  <c r="L3857" i="7"/>
  <c r="L3858" i="7"/>
  <c r="L3859" i="7"/>
  <c r="L3860" i="7"/>
  <c r="L3861" i="7"/>
  <c r="L3862" i="7"/>
  <c r="L3863" i="7"/>
  <c r="L3864" i="7"/>
  <c r="L3865" i="7"/>
  <c r="L3866" i="7"/>
  <c r="L3867" i="7"/>
  <c r="L3868" i="7"/>
  <c r="L3869" i="7"/>
  <c r="L3870" i="7"/>
  <c r="L3871" i="7"/>
  <c r="L3872" i="7"/>
  <c r="L3873" i="7"/>
  <c r="L3874" i="7"/>
  <c r="L3875" i="7"/>
  <c r="L3876" i="7"/>
  <c r="L3877" i="7"/>
  <c r="L3878" i="7"/>
  <c r="L3879" i="7"/>
  <c r="L3880" i="7"/>
  <c r="L3881" i="7"/>
  <c r="L3882" i="7"/>
  <c r="L3883" i="7"/>
  <c r="L3884" i="7"/>
  <c r="L3885" i="7"/>
  <c r="L3886" i="7"/>
  <c r="L3887" i="7"/>
  <c r="L3888" i="7"/>
  <c r="L3889" i="7"/>
  <c r="L3890" i="7"/>
  <c r="L3891" i="7"/>
  <c r="L3892" i="7"/>
  <c r="L3893" i="7"/>
  <c r="L3894" i="7"/>
  <c r="L3895" i="7"/>
  <c r="L3896" i="7"/>
  <c r="L3897" i="7"/>
  <c r="L3898" i="7"/>
  <c r="L3899" i="7"/>
  <c r="L3900" i="7"/>
  <c r="L3901" i="7"/>
  <c r="L3902" i="7"/>
  <c r="L3903" i="7"/>
  <c r="L3904" i="7"/>
  <c r="L3905" i="7"/>
  <c r="L3906" i="7"/>
  <c r="L3907" i="7"/>
  <c r="L3908" i="7"/>
  <c r="L3909" i="7"/>
  <c r="L3910" i="7"/>
  <c r="L3911" i="7"/>
  <c r="L3912" i="7"/>
  <c r="L3913" i="7"/>
  <c r="L3914" i="7"/>
  <c r="L3915" i="7"/>
  <c r="L3916" i="7"/>
  <c r="L3917" i="7"/>
  <c r="L3918" i="7"/>
  <c r="L3919" i="7"/>
  <c r="L3920" i="7"/>
  <c r="L3921" i="7"/>
  <c r="L3922" i="7"/>
  <c r="L3923" i="7"/>
  <c r="L3924" i="7"/>
  <c r="L3925" i="7"/>
  <c r="L3926" i="7"/>
  <c r="L3927" i="7"/>
  <c r="L3928" i="7"/>
  <c r="L3929" i="7"/>
  <c r="L3930" i="7"/>
  <c r="L3931" i="7"/>
  <c r="L3932" i="7"/>
  <c r="L3933" i="7"/>
  <c r="L3934" i="7"/>
  <c r="L3935" i="7"/>
  <c r="L3936" i="7"/>
  <c r="L3937" i="7"/>
  <c r="L3938" i="7"/>
  <c r="L3939" i="7"/>
  <c r="L3940" i="7"/>
  <c r="L3941" i="7"/>
  <c r="L3942" i="7"/>
  <c r="L3943" i="7"/>
  <c r="L3944" i="7"/>
  <c r="L3945" i="7"/>
  <c r="L3946" i="7"/>
  <c r="L3947" i="7"/>
  <c r="L3948" i="7"/>
  <c r="L3949" i="7"/>
  <c r="L3950" i="7"/>
  <c r="L3951" i="7"/>
  <c r="L3952" i="7"/>
  <c r="L3953" i="7"/>
  <c r="L3954" i="7"/>
  <c r="L3955" i="7"/>
  <c r="L3956" i="7"/>
  <c r="L3957" i="7"/>
  <c r="L3958" i="7"/>
  <c r="L3959" i="7"/>
  <c r="L3960" i="7"/>
  <c r="L3961" i="7"/>
  <c r="L3962" i="7"/>
  <c r="L3963" i="7"/>
  <c r="L3964" i="7"/>
  <c r="L3965" i="7"/>
  <c r="L3966" i="7"/>
  <c r="L3967" i="7"/>
  <c r="L3968" i="7"/>
  <c r="L3969" i="7"/>
  <c r="L3970" i="7"/>
  <c r="L3971" i="7"/>
  <c r="L3972" i="7"/>
  <c r="L3973" i="7"/>
  <c r="L3974" i="7"/>
  <c r="L3975" i="7"/>
  <c r="L3976" i="7"/>
  <c r="L3977" i="7"/>
  <c r="L3978" i="7"/>
  <c r="L3979" i="7"/>
  <c r="L3980" i="7"/>
  <c r="L3981" i="7"/>
  <c r="L3982" i="7"/>
  <c r="L3983" i="7"/>
  <c r="L3984" i="7"/>
  <c r="L3985" i="7"/>
  <c r="L3986" i="7"/>
  <c r="L3987" i="7"/>
  <c r="L3988" i="7"/>
  <c r="L3989" i="7"/>
  <c r="L3990" i="7"/>
  <c r="L3991" i="7"/>
  <c r="L3992" i="7"/>
  <c r="L3993" i="7"/>
  <c r="L3994" i="7"/>
  <c r="L3995" i="7"/>
  <c r="L3996" i="7"/>
  <c r="L3997" i="7"/>
  <c r="L3998" i="7"/>
  <c r="L3999" i="7"/>
  <c r="L4000" i="7"/>
  <c r="L4001" i="7"/>
  <c r="L4002" i="7"/>
  <c r="L4003" i="7"/>
  <c r="L4004" i="7"/>
  <c r="L4005" i="7"/>
  <c r="L4006" i="7"/>
  <c r="L4007" i="7"/>
  <c r="L4008" i="7"/>
  <c r="L4009" i="7"/>
  <c r="L4010" i="7"/>
  <c r="L4011" i="7"/>
  <c r="L4012" i="7"/>
  <c r="L4013" i="7"/>
  <c r="L4014" i="7"/>
  <c r="L4015" i="7"/>
  <c r="L4016" i="7"/>
  <c r="L4017" i="7"/>
  <c r="L4018" i="7"/>
  <c r="L4019" i="7"/>
  <c r="L4020" i="7"/>
  <c r="L4021" i="7"/>
  <c r="L4022" i="7"/>
  <c r="L4023" i="7"/>
  <c r="L4024" i="7"/>
  <c r="L4025" i="7"/>
  <c r="L4026" i="7"/>
  <c r="L4027" i="7"/>
  <c r="L4028" i="7"/>
  <c r="L4029" i="7"/>
  <c r="L4030" i="7"/>
  <c r="L4031" i="7"/>
  <c r="L4032" i="7"/>
  <c r="L4033" i="7"/>
  <c r="L4034" i="7"/>
  <c r="L4035" i="7"/>
  <c r="L4036" i="7"/>
  <c r="L4037" i="7"/>
  <c r="L4038" i="7"/>
  <c r="L4039" i="7"/>
  <c r="L4040" i="7"/>
  <c r="L4041" i="7"/>
  <c r="L4042" i="7"/>
  <c r="L4043" i="7"/>
  <c r="L4044" i="7"/>
  <c r="L4045" i="7"/>
  <c r="L4046" i="7"/>
  <c r="L4047" i="7"/>
  <c r="L4048" i="7"/>
  <c r="L4049" i="7"/>
  <c r="L4050" i="7"/>
  <c r="L4051" i="7"/>
  <c r="L4052" i="7"/>
  <c r="L4053" i="7"/>
  <c r="L4054" i="7"/>
  <c r="L4055" i="7"/>
  <c r="L4056" i="7"/>
  <c r="L4057" i="7"/>
  <c r="L4058" i="7"/>
  <c r="L4059" i="7"/>
  <c r="L4060" i="7"/>
  <c r="L4061" i="7"/>
  <c r="L4062" i="7"/>
  <c r="L4063" i="7"/>
  <c r="L4064" i="7"/>
  <c r="L4065" i="7"/>
  <c r="L4066" i="7"/>
  <c r="L4067" i="7"/>
  <c r="L4068" i="7"/>
  <c r="L4069" i="7"/>
  <c r="L4070" i="7"/>
  <c r="L4071" i="7"/>
  <c r="L4072" i="7"/>
  <c r="L4073" i="7"/>
  <c r="L4074" i="7"/>
  <c r="L4075" i="7"/>
  <c r="L4076" i="7"/>
  <c r="L4077" i="7"/>
  <c r="L4078" i="7"/>
  <c r="L4079" i="7"/>
  <c r="L4080" i="7"/>
  <c r="L4081" i="7"/>
  <c r="L4082" i="7"/>
  <c r="L4083" i="7"/>
  <c r="L4084" i="7"/>
  <c r="L4085" i="7"/>
  <c r="L4086" i="7"/>
  <c r="L4087" i="7"/>
  <c r="L4088" i="7"/>
  <c r="L4089" i="7"/>
  <c r="L4090" i="7"/>
  <c r="L4091" i="7"/>
  <c r="L4092" i="7"/>
  <c r="L4093" i="7"/>
  <c r="L4094" i="7"/>
  <c r="L4095" i="7"/>
  <c r="L4096" i="7"/>
  <c r="L4097" i="7"/>
  <c r="L4098" i="7"/>
  <c r="L4099" i="7"/>
  <c r="L4100" i="7"/>
  <c r="L4101" i="7"/>
  <c r="L4102" i="7"/>
  <c r="L4103" i="7"/>
  <c r="L4104" i="7"/>
  <c r="L4105" i="7"/>
  <c r="L4106" i="7"/>
  <c r="L4107" i="7"/>
  <c r="L4108" i="7"/>
  <c r="L4109" i="7"/>
  <c r="L4110" i="7"/>
  <c r="L4111" i="7"/>
  <c r="L4112" i="7"/>
  <c r="L4113" i="7"/>
  <c r="L4114" i="7"/>
  <c r="L4115" i="7"/>
  <c r="L4116" i="7"/>
  <c r="L4117" i="7"/>
  <c r="L4118" i="7"/>
  <c r="L4119" i="7"/>
  <c r="L4120" i="7"/>
  <c r="L4121" i="7"/>
  <c r="L4122" i="7"/>
  <c r="L4123" i="7"/>
  <c r="L4124" i="7"/>
  <c r="L4125" i="7"/>
  <c r="L4126" i="7"/>
  <c r="L4127" i="7"/>
  <c r="L4128" i="7"/>
  <c r="L4129" i="7"/>
  <c r="L4130" i="7"/>
  <c r="L4131" i="7"/>
  <c r="L4132" i="7"/>
  <c r="L4133" i="7"/>
  <c r="L4134" i="7"/>
  <c r="L4135" i="7"/>
  <c r="L4136" i="7"/>
  <c r="L4137" i="7"/>
  <c r="L4138" i="7"/>
  <c r="L4139" i="7"/>
  <c r="L4140" i="7"/>
  <c r="L4141" i="7"/>
  <c r="L4142" i="7"/>
  <c r="L4143" i="7"/>
  <c r="L4144" i="7"/>
  <c r="L4145" i="7"/>
  <c r="L4146" i="7"/>
  <c r="L4147" i="7"/>
  <c r="L4148" i="7"/>
  <c r="L4149" i="7"/>
  <c r="L4150" i="7"/>
  <c r="L4151" i="7"/>
  <c r="L4152" i="7"/>
  <c r="L4153" i="7"/>
  <c r="L4154" i="7"/>
  <c r="L4155" i="7"/>
  <c r="L4156" i="7"/>
  <c r="L4157" i="7"/>
  <c r="L4158" i="7"/>
  <c r="L4159" i="7"/>
  <c r="L4160" i="7"/>
  <c r="L4161" i="7"/>
  <c r="L4162" i="7"/>
  <c r="L4163" i="7"/>
  <c r="L4164" i="7"/>
  <c r="L4165" i="7"/>
  <c r="L4166" i="7"/>
  <c r="L4167" i="7"/>
  <c r="L4168" i="7"/>
  <c r="L4169" i="7"/>
  <c r="L4170" i="7"/>
  <c r="L4171" i="7"/>
  <c r="L4172" i="7"/>
  <c r="L4173" i="7"/>
  <c r="L4174" i="7"/>
  <c r="L4175" i="7"/>
  <c r="L4176" i="7"/>
  <c r="L4177" i="7"/>
  <c r="L4178" i="7"/>
  <c r="L4179" i="7"/>
  <c r="L4180" i="7"/>
  <c r="L4181" i="7"/>
  <c r="L4182" i="7"/>
  <c r="L4183" i="7"/>
  <c r="L4184" i="7"/>
  <c r="L4185" i="7"/>
  <c r="L4186" i="7"/>
  <c r="L4187" i="7"/>
  <c r="L4188" i="7"/>
  <c r="L4189" i="7"/>
  <c r="L4190" i="7"/>
  <c r="L4191" i="7"/>
  <c r="L4192" i="7"/>
  <c r="L4193" i="7"/>
  <c r="L4194" i="7"/>
  <c r="L4195" i="7"/>
  <c r="L4196" i="7"/>
  <c r="L4197" i="7"/>
  <c r="L4198" i="7"/>
  <c r="L4199" i="7"/>
  <c r="L4200" i="7"/>
  <c r="L4201" i="7"/>
  <c r="L4202" i="7"/>
  <c r="L4203" i="7"/>
  <c r="L4204" i="7"/>
  <c r="L4205" i="7"/>
  <c r="L4206" i="7"/>
  <c r="L4207" i="7"/>
  <c r="L4208" i="7"/>
  <c r="L4209" i="7"/>
  <c r="L4210" i="7"/>
  <c r="L4211" i="7"/>
  <c r="L4212" i="7"/>
  <c r="L4213" i="7"/>
  <c r="L4214" i="7"/>
  <c r="L4215" i="7"/>
  <c r="L4216" i="7"/>
  <c r="L4217" i="7"/>
  <c r="L4218" i="7"/>
  <c r="L4219" i="7"/>
  <c r="L4220" i="7"/>
  <c r="L4221" i="7"/>
  <c r="L4222" i="7"/>
  <c r="L4223" i="7"/>
  <c r="L4224" i="7"/>
  <c r="L4225" i="7"/>
  <c r="L4226" i="7"/>
  <c r="L4227" i="7"/>
  <c r="L4228" i="7"/>
  <c r="L4229" i="7"/>
  <c r="L4230" i="7"/>
  <c r="L4231" i="7"/>
  <c r="L4232" i="7"/>
  <c r="L4233" i="7"/>
  <c r="L4234" i="7"/>
  <c r="L4235" i="7"/>
  <c r="L4236" i="7"/>
  <c r="L4237" i="7"/>
  <c r="L4238" i="7"/>
  <c r="L4239" i="7"/>
  <c r="L4240" i="7"/>
  <c r="L4241" i="7"/>
  <c r="L4242" i="7"/>
  <c r="L4243" i="7"/>
  <c r="L4244" i="7"/>
  <c r="L4245" i="7"/>
  <c r="L4246" i="7"/>
  <c r="L4247" i="7"/>
  <c r="L4248" i="7"/>
  <c r="L4249" i="7"/>
  <c r="L4250" i="7"/>
  <c r="L4251" i="7"/>
  <c r="L4252" i="7"/>
  <c r="L4253" i="7"/>
  <c r="L4254" i="7"/>
  <c r="L4255" i="7"/>
  <c r="L4256" i="7"/>
  <c r="L4257" i="7"/>
  <c r="L4258" i="7"/>
  <c r="L4259" i="7"/>
  <c r="L4260" i="7"/>
  <c r="L4261" i="7"/>
  <c r="L4262" i="7"/>
  <c r="L4263" i="7"/>
  <c r="L4264" i="7"/>
  <c r="L4265" i="7"/>
  <c r="L4266" i="7"/>
  <c r="L4267" i="7"/>
  <c r="L4268" i="7"/>
  <c r="L4269" i="7"/>
  <c r="L4270" i="7"/>
  <c r="L4271" i="7"/>
  <c r="L4272" i="7"/>
  <c r="L4273" i="7"/>
  <c r="L4274" i="7"/>
  <c r="L4275" i="7"/>
  <c r="L4276" i="7"/>
  <c r="L4277" i="7"/>
  <c r="L4278" i="7"/>
  <c r="L4279" i="7"/>
  <c r="L4280" i="7"/>
  <c r="L4281" i="7"/>
  <c r="L4282" i="7"/>
  <c r="L4283" i="7"/>
  <c r="L4284" i="7"/>
  <c r="L4285" i="7"/>
  <c r="L4286" i="7"/>
  <c r="L4287" i="7"/>
  <c r="L4288" i="7"/>
  <c r="L4289" i="7"/>
  <c r="L4290" i="7"/>
  <c r="L4291" i="7"/>
  <c r="L4292" i="7"/>
  <c r="L4293" i="7"/>
  <c r="L4294" i="7"/>
  <c r="L4295" i="7"/>
  <c r="L4296" i="7"/>
  <c r="L4297" i="7"/>
  <c r="L4298" i="7"/>
  <c r="L4299" i="7"/>
  <c r="L4300" i="7"/>
  <c r="L4301" i="7"/>
  <c r="L4302" i="7"/>
  <c r="L4303" i="7"/>
  <c r="L4304" i="7"/>
  <c r="L4305" i="7"/>
  <c r="L4306" i="7"/>
  <c r="L4307" i="7"/>
  <c r="L4308" i="7"/>
  <c r="L4309" i="7"/>
  <c r="L4310" i="7"/>
  <c r="L4311" i="7"/>
  <c r="L4312" i="7"/>
  <c r="L4313" i="7"/>
  <c r="L4314" i="7"/>
  <c r="L4315" i="7"/>
  <c r="L4316" i="7"/>
  <c r="L4317" i="7"/>
  <c r="L4318" i="7"/>
  <c r="L4319" i="7"/>
  <c r="L4320" i="7"/>
  <c r="L4321" i="7"/>
  <c r="L4322" i="7"/>
  <c r="L4323" i="7"/>
  <c r="L4324" i="7"/>
  <c r="L4325" i="7"/>
  <c r="L4326" i="7"/>
  <c r="L4327" i="7"/>
  <c r="L4328" i="7"/>
  <c r="L4329" i="7"/>
  <c r="L4330" i="7"/>
  <c r="L4331" i="7"/>
  <c r="L4332" i="7"/>
  <c r="L4333" i="7"/>
  <c r="L4334" i="7"/>
  <c r="L4335" i="7"/>
  <c r="L4336" i="7"/>
  <c r="L4337" i="7"/>
  <c r="L4338" i="7"/>
  <c r="L4339" i="7"/>
  <c r="L4340" i="7"/>
  <c r="L4341" i="7"/>
  <c r="L4342" i="7"/>
  <c r="L4343" i="7"/>
  <c r="L4344" i="7"/>
  <c r="L4345" i="7"/>
  <c r="L4346" i="7"/>
  <c r="L4347" i="7"/>
  <c r="L4348" i="7"/>
  <c r="L4349" i="7"/>
  <c r="L4350" i="7"/>
  <c r="L4351" i="7"/>
  <c r="L4352" i="7"/>
  <c r="L4353" i="7"/>
  <c r="L4354" i="7"/>
  <c r="L4355" i="7"/>
  <c r="L4356" i="7"/>
  <c r="L4357" i="7"/>
  <c r="L4358" i="7"/>
  <c r="L4359" i="7"/>
  <c r="L4360" i="7"/>
  <c r="L4361" i="7"/>
  <c r="L4362" i="7"/>
  <c r="L4363" i="7"/>
  <c r="L4364" i="7"/>
  <c r="L4365" i="7"/>
  <c r="L4366" i="7"/>
  <c r="L4367" i="7"/>
  <c r="L4368" i="7"/>
  <c r="L4369" i="7"/>
  <c r="L4370" i="7"/>
  <c r="L4371" i="7"/>
  <c r="L4372" i="7"/>
  <c r="L4373" i="7"/>
  <c r="L4374" i="7"/>
  <c r="L4375" i="7"/>
  <c r="L4376" i="7"/>
  <c r="L4377" i="7"/>
  <c r="L4378" i="7"/>
  <c r="L4379" i="7"/>
  <c r="L4380" i="7"/>
  <c r="L4381" i="7"/>
  <c r="L4382" i="7"/>
  <c r="L4383" i="7"/>
  <c r="L4384" i="7"/>
  <c r="L4385" i="7"/>
  <c r="L4386" i="7"/>
  <c r="L4387" i="7"/>
  <c r="L4388" i="7"/>
  <c r="L4389" i="7"/>
  <c r="L4390" i="7"/>
  <c r="L4391" i="7"/>
  <c r="L4392" i="7"/>
  <c r="L4393" i="7"/>
  <c r="L4394" i="7"/>
  <c r="L4395" i="7"/>
  <c r="L4396" i="7"/>
  <c r="L4397" i="7"/>
  <c r="L4398" i="7"/>
  <c r="L4399" i="7"/>
  <c r="L4400" i="7"/>
  <c r="L4401" i="7"/>
  <c r="L4402" i="7"/>
  <c r="L4403" i="7"/>
  <c r="L4404" i="7"/>
  <c r="L4405" i="7"/>
  <c r="L4406" i="7"/>
  <c r="L4407" i="7"/>
  <c r="L4408" i="7"/>
  <c r="L4409" i="7"/>
  <c r="L4410" i="7"/>
  <c r="L4411" i="7"/>
  <c r="L4412" i="7"/>
  <c r="L4413" i="7"/>
  <c r="L4414" i="7"/>
  <c r="L4415" i="7"/>
  <c r="L4416" i="7"/>
  <c r="L4417" i="7"/>
  <c r="L4418" i="7"/>
  <c r="L4419" i="7"/>
  <c r="L4420" i="7"/>
  <c r="L4421" i="7"/>
  <c r="L4422" i="7"/>
  <c r="L4423" i="7"/>
  <c r="L4424" i="7"/>
  <c r="L4425" i="7"/>
  <c r="L4426" i="7"/>
  <c r="L4427" i="7"/>
  <c r="L4428" i="7"/>
  <c r="L4429" i="7"/>
  <c r="L4430" i="7"/>
  <c r="L4431" i="7"/>
  <c r="L4432" i="7"/>
  <c r="L4433" i="7"/>
  <c r="L4434" i="7"/>
  <c r="L4435" i="7"/>
  <c r="L4436" i="7"/>
  <c r="L4437" i="7"/>
  <c r="L4438" i="7"/>
  <c r="L4439" i="7"/>
  <c r="L4440" i="7"/>
  <c r="L4441" i="7"/>
  <c r="L4442" i="7"/>
  <c r="L4443" i="7"/>
  <c r="L4444" i="7"/>
  <c r="L4445" i="7"/>
  <c r="L4446" i="7"/>
  <c r="L4447" i="7"/>
  <c r="L4448" i="7"/>
  <c r="L4449" i="7"/>
  <c r="L4450" i="7"/>
  <c r="L4451" i="7"/>
  <c r="L4452" i="7"/>
  <c r="L4453" i="7"/>
  <c r="L4454" i="7"/>
  <c r="L4455" i="7"/>
  <c r="L4456" i="7"/>
  <c r="L4457" i="7"/>
  <c r="L4458" i="7"/>
  <c r="L4459" i="7"/>
  <c r="L4460" i="7"/>
  <c r="L4461" i="7"/>
  <c r="L4462" i="7"/>
  <c r="L4463" i="7"/>
  <c r="L4464" i="7"/>
  <c r="L4465" i="7"/>
  <c r="L4466" i="7"/>
  <c r="L4467" i="7"/>
  <c r="L4468" i="7"/>
  <c r="L4469" i="7"/>
  <c r="L4470" i="7"/>
  <c r="L4471" i="7"/>
  <c r="L4472" i="7"/>
  <c r="L4473" i="7"/>
  <c r="L4474" i="7"/>
  <c r="L4475" i="7"/>
  <c r="L4476" i="7"/>
  <c r="L4477" i="7"/>
  <c r="L4478" i="7"/>
  <c r="L4479" i="7"/>
  <c r="L4480" i="7"/>
  <c r="L4481" i="7"/>
  <c r="L4482" i="7"/>
  <c r="L4483" i="7"/>
  <c r="L4484" i="7"/>
  <c r="L4485" i="7"/>
  <c r="L4486" i="7"/>
  <c r="L4487" i="7"/>
  <c r="L4488" i="7"/>
  <c r="L4489" i="7"/>
  <c r="L4490" i="7"/>
  <c r="L4491" i="7"/>
  <c r="L4492" i="7"/>
  <c r="L4493" i="7"/>
  <c r="L4494" i="7"/>
  <c r="L4495" i="7"/>
  <c r="L4496" i="7"/>
  <c r="L4497" i="7"/>
  <c r="L4498" i="7"/>
  <c r="L4499" i="7"/>
  <c r="L4500" i="7"/>
  <c r="L4501" i="7"/>
  <c r="L4502" i="7"/>
  <c r="L4503" i="7"/>
  <c r="L4504" i="7"/>
  <c r="L4505" i="7"/>
  <c r="L4506" i="7"/>
  <c r="L4507" i="7"/>
  <c r="L4508" i="7"/>
  <c r="L4509" i="7"/>
  <c r="L4510" i="7"/>
  <c r="L4511" i="7"/>
  <c r="L4512" i="7"/>
  <c r="L4513" i="7"/>
  <c r="L4514" i="7"/>
  <c r="L4515" i="7"/>
  <c r="L4516" i="7"/>
  <c r="L4517" i="7"/>
  <c r="L4518" i="7"/>
  <c r="L4519" i="7"/>
  <c r="L4520" i="7"/>
  <c r="L4521" i="7"/>
  <c r="L4522" i="7"/>
  <c r="L4523" i="7"/>
  <c r="L4524" i="7"/>
  <c r="L4525" i="7"/>
  <c r="L4526" i="7"/>
  <c r="L4527" i="7"/>
  <c r="L4528" i="7"/>
  <c r="L4529" i="7"/>
  <c r="L4530" i="7"/>
  <c r="L4531" i="7"/>
  <c r="L4532" i="7"/>
  <c r="L4533" i="7"/>
  <c r="L4534" i="7"/>
  <c r="L4535" i="7"/>
  <c r="L4536" i="7"/>
  <c r="L4537" i="7"/>
  <c r="L4538" i="7"/>
  <c r="L4539" i="7"/>
  <c r="L4540" i="7"/>
  <c r="L4541" i="7"/>
  <c r="L4542" i="7"/>
  <c r="L4543" i="7"/>
  <c r="L4544" i="7"/>
  <c r="L4545" i="7"/>
  <c r="L4546" i="7"/>
  <c r="L4547" i="7"/>
  <c r="L4548" i="7"/>
  <c r="L4549" i="7"/>
  <c r="L4550" i="7"/>
  <c r="L4551" i="7"/>
  <c r="L4552" i="7"/>
  <c r="L4553" i="7"/>
  <c r="L4554" i="7"/>
  <c r="L4555" i="7"/>
  <c r="L4556" i="7"/>
  <c r="L4557" i="7"/>
  <c r="L4558" i="7"/>
  <c r="L4559" i="7"/>
  <c r="L4560" i="7"/>
  <c r="L4561" i="7"/>
  <c r="L4562" i="7"/>
  <c r="L4563" i="7"/>
  <c r="L4564" i="7"/>
  <c r="L4565" i="7"/>
  <c r="L4566" i="7"/>
  <c r="L4567" i="7"/>
  <c r="L4568" i="7"/>
  <c r="L4569" i="7"/>
  <c r="L4570" i="7"/>
  <c r="L4571" i="7"/>
  <c r="L4572" i="7"/>
  <c r="L4573" i="7"/>
  <c r="L4574" i="7"/>
  <c r="L4575" i="7"/>
  <c r="L4576" i="7"/>
  <c r="L4577" i="7"/>
  <c r="L4578" i="7"/>
  <c r="L4579" i="7"/>
  <c r="L4580" i="7"/>
  <c r="L4581" i="7"/>
  <c r="L4582" i="7"/>
  <c r="L4583" i="7"/>
  <c r="L4584" i="7"/>
  <c r="L4585" i="7"/>
  <c r="L4586" i="7"/>
  <c r="L4587" i="7"/>
  <c r="L4588" i="7"/>
  <c r="L4589" i="7"/>
  <c r="L4590" i="7"/>
  <c r="L4591" i="7"/>
  <c r="L4592" i="7"/>
  <c r="L4593" i="7"/>
  <c r="L4594" i="7"/>
  <c r="L4595" i="7"/>
  <c r="L4596" i="7"/>
  <c r="L4597" i="7"/>
  <c r="L4598" i="7"/>
  <c r="L4599" i="7"/>
  <c r="L4600" i="7"/>
  <c r="L4601" i="7"/>
  <c r="L4602" i="7"/>
  <c r="L4603" i="7"/>
  <c r="L4604" i="7"/>
  <c r="L4605" i="7"/>
  <c r="L4606" i="7"/>
  <c r="L4607" i="7"/>
  <c r="L4608" i="7"/>
  <c r="L4609" i="7"/>
  <c r="L4610" i="7"/>
  <c r="L4611" i="7"/>
  <c r="L4612" i="7"/>
  <c r="L4613" i="7"/>
  <c r="L4614" i="7"/>
  <c r="L4615" i="7"/>
  <c r="L4616" i="7"/>
  <c r="L4617" i="7"/>
  <c r="L4618" i="7"/>
  <c r="L4619" i="7"/>
  <c r="L4620" i="7"/>
  <c r="L4621" i="7"/>
  <c r="L4622" i="7"/>
  <c r="L4623" i="7"/>
  <c r="L4624" i="7"/>
  <c r="L4625" i="7"/>
  <c r="L4626" i="7"/>
  <c r="L4627" i="7"/>
  <c r="L4628" i="7"/>
  <c r="L4629" i="7"/>
  <c r="L4630" i="7"/>
  <c r="L4631" i="7"/>
  <c r="L4632" i="7"/>
  <c r="L4633" i="7"/>
  <c r="L4634" i="7"/>
  <c r="L4635" i="7"/>
  <c r="L4636" i="7"/>
  <c r="L4637" i="7"/>
  <c r="L4638" i="7"/>
  <c r="L4639" i="7"/>
  <c r="L4640" i="7"/>
  <c r="L4641" i="7"/>
  <c r="L4642" i="7"/>
  <c r="L4643" i="7"/>
  <c r="L4644" i="7"/>
  <c r="L4645" i="7"/>
  <c r="L4646" i="7"/>
  <c r="L4647" i="7"/>
  <c r="L4648" i="7"/>
  <c r="L4649" i="7"/>
  <c r="L4650" i="7"/>
  <c r="L4651" i="7"/>
  <c r="L4652" i="7"/>
  <c r="L4653" i="7"/>
  <c r="L4654" i="7"/>
  <c r="L4655" i="7"/>
  <c r="L4656" i="7"/>
  <c r="L4657" i="7"/>
  <c r="L4658" i="7"/>
  <c r="L4659" i="7"/>
  <c r="L4660" i="7"/>
  <c r="L4661" i="7"/>
  <c r="L4662" i="7"/>
  <c r="L4663" i="7"/>
  <c r="L4664" i="7"/>
  <c r="L4665" i="7"/>
  <c r="L4666" i="7"/>
  <c r="L4667" i="7"/>
  <c r="L4668" i="7"/>
  <c r="L4669" i="7"/>
  <c r="L4670" i="7"/>
  <c r="L4671" i="7"/>
  <c r="L4672" i="7"/>
  <c r="L4673" i="7"/>
  <c r="L4674" i="7"/>
  <c r="L4675" i="7"/>
  <c r="L4676" i="7"/>
  <c r="L4677" i="7"/>
  <c r="L4678" i="7"/>
  <c r="L4679" i="7"/>
  <c r="L4680" i="7"/>
  <c r="L4681" i="7"/>
  <c r="L4682" i="7"/>
  <c r="L4683" i="7"/>
  <c r="L4684" i="7"/>
  <c r="L4685" i="7"/>
  <c r="L4686" i="7"/>
  <c r="L4687" i="7"/>
  <c r="L4688" i="7"/>
  <c r="L4689" i="7"/>
  <c r="L4690" i="7"/>
  <c r="L4691" i="7"/>
  <c r="L4692" i="7"/>
  <c r="L4693" i="7"/>
  <c r="L4694" i="7"/>
  <c r="L4695" i="7"/>
  <c r="L4696" i="7"/>
  <c r="L4697" i="7"/>
  <c r="L4698" i="7"/>
  <c r="L4699" i="7"/>
  <c r="L4700" i="7"/>
  <c r="L4701" i="7"/>
  <c r="L4702" i="7"/>
  <c r="L4703" i="7"/>
  <c r="L4704" i="7"/>
  <c r="L4705" i="7"/>
  <c r="L4706" i="7"/>
  <c r="L4707" i="7"/>
  <c r="L4708" i="7"/>
  <c r="L4709" i="7"/>
  <c r="L4710" i="7"/>
  <c r="L4711" i="7"/>
  <c r="L4712" i="7"/>
  <c r="L4713" i="7"/>
  <c r="L4714" i="7"/>
  <c r="L4715" i="7"/>
  <c r="L4716" i="7"/>
  <c r="L4717" i="7"/>
  <c r="L4718" i="7"/>
  <c r="L4719" i="7"/>
  <c r="L4720" i="7"/>
  <c r="L4721" i="7"/>
  <c r="L4722" i="7"/>
  <c r="L4723" i="7"/>
  <c r="L4724" i="7"/>
  <c r="L4725" i="7"/>
  <c r="L4726" i="7"/>
  <c r="L4727" i="7"/>
  <c r="L4728" i="7"/>
  <c r="L4729" i="7"/>
  <c r="L4730" i="7"/>
  <c r="L4731" i="7"/>
  <c r="L4732" i="7"/>
  <c r="L4733" i="7"/>
  <c r="L4734" i="7"/>
  <c r="L4735" i="7"/>
  <c r="L4736" i="7"/>
  <c r="L4737" i="7"/>
  <c r="L4738" i="7"/>
  <c r="L4739" i="7"/>
  <c r="L4740" i="7"/>
  <c r="L4741" i="7"/>
  <c r="L4742" i="7"/>
  <c r="L4743" i="7"/>
  <c r="L4744" i="7"/>
  <c r="L4745" i="7"/>
  <c r="L4746" i="7"/>
  <c r="L4747" i="7"/>
  <c r="L4748" i="7"/>
  <c r="L4749" i="7"/>
  <c r="L4750" i="7"/>
  <c r="L4751" i="7"/>
  <c r="L4752" i="7"/>
  <c r="L4753" i="7"/>
  <c r="L4754" i="7"/>
  <c r="L4755" i="7"/>
  <c r="L4756" i="7"/>
  <c r="L4757" i="7"/>
  <c r="L4758" i="7"/>
  <c r="L4759" i="7"/>
  <c r="L4760" i="7"/>
  <c r="L4761" i="7"/>
  <c r="L4762" i="7"/>
  <c r="L4763" i="7"/>
  <c r="L4764" i="7"/>
  <c r="L4765" i="7"/>
  <c r="L4766" i="7"/>
  <c r="L4767" i="7"/>
  <c r="L4768" i="7"/>
  <c r="L4769" i="7"/>
  <c r="L4770" i="7"/>
  <c r="L4771" i="7"/>
  <c r="L4772" i="7"/>
  <c r="L4773" i="7"/>
  <c r="L4774" i="7"/>
  <c r="L4775" i="7"/>
  <c r="L4776" i="7"/>
  <c r="L4777" i="7"/>
  <c r="L4778" i="7"/>
  <c r="L4779" i="7"/>
  <c r="L4780" i="7"/>
  <c r="L4781" i="7"/>
  <c r="L4782" i="7"/>
  <c r="L4783" i="7"/>
  <c r="L4784" i="7"/>
  <c r="L4785" i="7"/>
  <c r="L4786" i="7"/>
  <c r="L4787" i="7"/>
  <c r="L4788" i="7"/>
  <c r="L4789" i="7"/>
  <c r="L4790" i="7"/>
  <c r="L4791" i="7"/>
  <c r="L4792" i="7"/>
  <c r="L4793" i="7"/>
  <c r="L4794" i="7"/>
  <c r="L4795" i="7"/>
  <c r="L4796" i="7"/>
  <c r="L4797" i="7"/>
  <c r="L4798" i="7"/>
  <c r="L4799" i="7"/>
  <c r="L4800" i="7"/>
  <c r="L4801" i="7"/>
  <c r="L4802" i="7"/>
  <c r="L4803" i="7"/>
  <c r="L4804" i="7"/>
  <c r="L4805" i="7"/>
  <c r="L4806" i="7"/>
  <c r="L4807" i="7"/>
  <c r="L4808" i="7"/>
  <c r="L4809" i="7"/>
  <c r="L4810" i="7"/>
  <c r="L4811" i="7"/>
  <c r="L4812" i="7"/>
  <c r="L4813" i="7"/>
  <c r="L4814" i="7"/>
  <c r="L4815" i="7"/>
  <c r="L4816" i="7"/>
  <c r="L4817" i="7"/>
  <c r="L4818" i="7"/>
  <c r="L4819" i="7"/>
  <c r="L4820" i="7"/>
  <c r="L4821" i="7"/>
  <c r="L4822" i="7"/>
  <c r="L4823" i="7"/>
  <c r="L4824" i="7"/>
  <c r="L4825" i="7"/>
  <c r="L4826" i="7"/>
  <c r="L4827" i="7"/>
  <c r="L4828" i="7"/>
  <c r="L4829" i="7"/>
  <c r="L4830" i="7"/>
  <c r="L4831" i="7"/>
  <c r="L4832" i="7"/>
  <c r="L4833" i="7"/>
  <c r="L4834" i="7"/>
  <c r="L4835" i="7"/>
  <c r="L4836" i="7"/>
  <c r="L4837" i="7"/>
  <c r="L4838" i="7"/>
  <c r="L4839" i="7"/>
  <c r="L4840" i="7"/>
  <c r="L4841" i="7"/>
  <c r="L4842" i="7"/>
  <c r="L4843" i="7"/>
  <c r="L4844" i="7"/>
  <c r="L4845" i="7"/>
  <c r="L4846" i="7"/>
  <c r="L4847" i="7"/>
  <c r="L4848" i="7"/>
  <c r="L4849" i="7"/>
  <c r="L4850" i="7"/>
  <c r="L4851" i="7"/>
  <c r="L4852" i="7"/>
  <c r="L4853" i="7"/>
  <c r="L4854" i="7"/>
  <c r="L4855" i="7"/>
  <c r="L4856" i="7"/>
  <c r="L4857" i="7"/>
  <c r="L4858" i="7"/>
  <c r="L4859" i="7"/>
  <c r="L4860" i="7"/>
  <c r="L4861" i="7"/>
  <c r="L4862" i="7"/>
  <c r="L4863" i="7"/>
  <c r="L4864" i="7"/>
  <c r="L4865" i="7"/>
  <c r="L4866" i="7"/>
  <c r="L4867" i="7"/>
  <c r="L4868" i="7"/>
  <c r="L4869" i="7"/>
  <c r="L4870" i="7"/>
  <c r="L4871" i="7"/>
  <c r="L4872" i="7"/>
  <c r="L4873" i="7"/>
  <c r="L4874" i="7"/>
  <c r="L4875" i="7"/>
  <c r="L4876" i="7"/>
  <c r="L4877" i="7"/>
  <c r="L4878" i="7"/>
  <c r="L4879" i="7"/>
  <c r="L4880" i="7"/>
  <c r="L4881" i="7"/>
  <c r="L4882" i="7"/>
  <c r="L4883" i="7"/>
  <c r="L4884" i="7"/>
  <c r="L4885" i="7"/>
  <c r="L4886" i="7"/>
  <c r="L4887" i="7"/>
  <c r="L4888" i="7"/>
  <c r="L4889" i="7"/>
  <c r="L4890" i="7"/>
  <c r="L4891" i="7"/>
  <c r="L4892" i="7"/>
  <c r="L4893" i="7"/>
  <c r="L4894" i="7"/>
  <c r="L4895" i="7"/>
  <c r="L4896" i="7"/>
  <c r="L4897" i="7"/>
  <c r="L4898" i="7"/>
  <c r="L4899" i="7"/>
  <c r="L4900" i="7"/>
  <c r="L4901" i="7"/>
  <c r="L4902" i="7"/>
  <c r="L4903" i="7"/>
  <c r="L4904" i="7"/>
  <c r="L4905" i="7"/>
  <c r="L4906" i="7"/>
  <c r="L4907" i="7"/>
  <c r="L4908" i="7"/>
  <c r="L4909" i="7"/>
  <c r="L4910" i="7"/>
  <c r="L4911" i="7"/>
  <c r="L4912" i="7"/>
  <c r="L4913" i="7"/>
  <c r="L4914" i="7"/>
  <c r="L4915" i="7"/>
  <c r="L4916" i="7"/>
  <c r="L4917" i="7"/>
  <c r="L4918" i="7"/>
  <c r="L4919" i="7"/>
  <c r="L4920" i="7"/>
  <c r="L4921" i="7"/>
  <c r="L4922" i="7"/>
  <c r="L4923" i="7"/>
  <c r="L4924" i="7"/>
  <c r="L4925" i="7"/>
  <c r="L4926" i="7"/>
  <c r="L4927" i="7"/>
  <c r="L4928" i="7"/>
  <c r="L4929" i="7"/>
  <c r="L4930" i="7"/>
  <c r="L4931" i="7"/>
  <c r="L4932" i="7"/>
  <c r="L4933" i="7"/>
  <c r="L4934" i="7"/>
  <c r="L4935" i="7"/>
  <c r="L4936" i="7"/>
  <c r="L4937" i="7"/>
  <c r="L4938" i="7"/>
  <c r="L4939" i="7"/>
  <c r="L4940" i="7"/>
  <c r="L4941" i="7"/>
  <c r="L4942" i="7"/>
  <c r="L4943" i="7"/>
  <c r="L4944" i="7"/>
  <c r="L4945" i="7"/>
  <c r="L4946" i="7"/>
  <c r="L4947" i="7"/>
  <c r="L4948" i="7"/>
  <c r="L4949" i="7"/>
  <c r="L4950" i="7"/>
  <c r="L4951" i="7"/>
  <c r="L4952" i="7"/>
  <c r="L4953" i="7"/>
  <c r="L4954" i="7"/>
  <c r="L4955" i="7"/>
  <c r="L4956" i="7"/>
  <c r="L4957" i="7"/>
  <c r="L4958" i="7"/>
  <c r="L4959" i="7"/>
  <c r="L4960" i="7"/>
  <c r="L4961" i="7"/>
  <c r="L4962" i="7"/>
  <c r="L4963" i="7"/>
  <c r="L4964" i="7"/>
  <c r="L4965" i="7"/>
  <c r="L4966" i="7"/>
  <c r="L4967" i="7"/>
  <c r="L4968" i="7"/>
  <c r="L4969" i="7"/>
  <c r="L4970" i="7"/>
  <c r="L4971" i="7"/>
  <c r="L4972" i="7"/>
  <c r="L4973" i="7"/>
  <c r="L4974" i="7"/>
  <c r="L4975" i="7"/>
  <c r="L4976" i="7"/>
  <c r="L4977" i="7"/>
  <c r="L4978" i="7"/>
  <c r="L4979" i="7"/>
  <c r="L4980" i="7"/>
  <c r="L4981" i="7"/>
  <c r="L4982" i="7"/>
  <c r="L4983" i="7"/>
  <c r="L4984" i="7"/>
  <c r="L4985" i="7"/>
  <c r="L4986" i="7"/>
  <c r="L4987" i="7"/>
  <c r="L4988" i="7"/>
  <c r="L4989" i="7"/>
  <c r="L4990" i="7"/>
  <c r="L4991" i="7"/>
  <c r="L4992" i="7"/>
  <c r="L4993" i="7"/>
  <c r="L4994" i="7"/>
  <c r="L4995" i="7"/>
  <c r="L4996" i="7"/>
  <c r="L4997" i="7"/>
  <c r="L4998" i="7"/>
  <c r="L4999" i="7"/>
  <c r="L5000" i="7"/>
  <c r="L5001" i="7"/>
  <c r="L5002" i="7"/>
  <c r="L5003" i="7"/>
  <c r="L5004" i="7"/>
  <c r="L5005" i="7"/>
  <c r="L5006" i="7"/>
  <c r="L5007" i="7"/>
  <c r="L5008" i="7"/>
  <c r="L5009" i="7"/>
  <c r="L5010" i="7"/>
  <c r="L5011" i="7"/>
  <c r="L5012" i="7"/>
  <c r="L5013" i="7"/>
  <c r="L50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5" i="7"/>
  <c r="M67" i="7"/>
  <c r="M68" i="7"/>
  <c r="M69" i="7"/>
  <c r="M70" i="7"/>
  <c r="M71" i="7"/>
  <c r="M72" i="7"/>
  <c r="M73" i="7"/>
  <c r="M74" i="7"/>
  <c r="M75" i="7"/>
  <c r="M76" i="7"/>
  <c r="M77" i="7"/>
  <c r="M78" i="7"/>
  <c r="M79" i="7"/>
  <c r="M80" i="7"/>
  <c r="M81" i="7"/>
  <c r="M82" i="7"/>
  <c r="M83"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M2002" i="7"/>
  <c r="M2003" i="7"/>
  <c r="M2004" i="7"/>
  <c r="M2005" i="7"/>
  <c r="M2006" i="7"/>
  <c r="M2007" i="7"/>
  <c r="M2008" i="7"/>
  <c r="M2009" i="7"/>
  <c r="M2010" i="7"/>
  <c r="M2011" i="7"/>
  <c r="M2012" i="7"/>
  <c r="M2013" i="7"/>
  <c r="M2014" i="7"/>
  <c r="M2015" i="7"/>
  <c r="M2016" i="7"/>
  <c r="M2017" i="7"/>
  <c r="M2018" i="7"/>
  <c r="M2019" i="7"/>
  <c r="M2020" i="7"/>
  <c r="M2021" i="7"/>
  <c r="M2022" i="7"/>
  <c r="M2023" i="7"/>
  <c r="M2024" i="7"/>
  <c r="M2025" i="7"/>
  <c r="M2026" i="7"/>
  <c r="M2027" i="7"/>
  <c r="M2028" i="7"/>
  <c r="M2029" i="7"/>
  <c r="M2030" i="7"/>
  <c r="M2031" i="7"/>
  <c r="M2032" i="7"/>
  <c r="M2033" i="7"/>
  <c r="M2034" i="7"/>
  <c r="M2035" i="7"/>
  <c r="M2036" i="7"/>
  <c r="M2037" i="7"/>
  <c r="M2038" i="7"/>
  <c r="M2039" i="7"/>
  <c r="M2040" i="7"/>
  <c r="M2041" i="7"/>
  <c r="M2042" i="7"/>
  <c r="M2043" i="7"/>
  <c r="M2044" i="7"/>
  <c r="M2045" i="7"/>
  <c r="M2046" i="7"/>
  <c r="M2047" i="7"/>
  <c r="M2048" i="7"/>
  <c r="M2049" i="7"/>
  <c r="M2050" i="7"/>
  <c r="M2051" i="7"/>
  <c r="M2052" i="7"/>
  <c r="M2053" i="7"/>
  <c r="M2054" i="7"/>
  <c r="M2055" i="7"/>
  <c r="M2056" i="7"/>
  <c r="M2057" i="7"/>
  <c r="M2058" i="7"/>
  <c r="M2059" i="7"/>
  <c r="M2060" i="7"/>
  <c r="M2061" i="7"/>
  <c r="M2062" i="7"/>
  <c r="M2063" i="7"/>
  <c r="M2064" i="7"/>
  <c r="M2065" i="7"/>
  <c r="M2066" i="7"/>
  <c r="M2067" i="7"/>
  <c r="M2068" i="7"/>
  <c r="M2069" i="7"/>
  <c r="M2070" i="7"/>
  <c r="M2071" i="7"/>
  <c r="M2072" i="7"/>
  <c r="M2073" i="7"/>
  <c r="M2074" i="7"/>
  <c r="M2075" i="7"/>
  <c r="M2076" i="7"/>
  <c r="M2077" i="7"/>
  <c r="M2078" i="7"/>
  <c r="M2079" i="7"/>
  <c r="M2080" i="7"/>
  <c r="M2081" i="7"/>
  <c r="M2082" i="7"/>
  <c r="M2083" i="7"/>
  <c r="M2084" i="7"/>
  <c r="M2085" i="7"/>
  <c r="M2086" i="7"/>
  <c r="M2087" i="7"/>
  <c r="M2088" i="7"/>
  <c r="M2089" i="7"/>
  <c r="M2090" i="7"/>
  <c r="M2091" i="7"/>
  <c r="M2092" i="7"/>
  <c r="M2093" i="7"/>
  <c r="M2094" i="7"/>
  <c r="M2095" i="7"/>
  <c r="M2096" i="7"/>
  <c r="M2097" i="7"/>
  <c r="M2098" i="7"/>
  <c r="M2099" i="7"/>
  <c r="M2100" i="7"/>
  <c r="M2101" i="7"/>
  <c r="M2102" i="7"/>
  <c r="M2103" i="7"/>
  <c r="M2104" i="7"/>
  <c r="M2105" i="7"/>
  <c r="M2106" i="7"/>
  <c r="M2107" i="7"/>
  <c r="M2108" i="7"/>
  <c r="M2109" i="7"/>
  <c r="M2110" i="7"/>
  <c r="M2111" i="7"/>
  <c r="M2112" i="7"/>
  <c r="M2113" i="7"/>
  <c r="M2114" i="7"/>
  <c r="M2115" i="7"/>
  <c r="M2116" i="7"/>
  <c r="M2117" i="7"/>
  <c r="M2118" i="7"/>
  <c r="M2119" i="7"/>
  <c r="M2120" i="7"/>
  <c r="M2121" i="7"/>
  <c r="M2122" i="7"/>
  <c r="M2123" i="7"/>
  <c r="M2124" i="7"/>
  <c r="M2125" i="7"/>
  <c r="M2126" i="7"/>
  <c r="M2127" i="7"/>
  <c r="M2128" i="7"/>
  <c r="M2129" i="7"/>
  <c r="M2130" i="7"/>
  <c r="M2131" i="7"/>
  <c r="M2132" i="7"/>
  <c r="M2133" i="7"/>
  <c r="M2134" i="7"/>
  <c r="M2135" i="7"/>
  <c r="M2136" i="7"/>
  <c r="M2137" i="7"/>
  <c r="M2138" i="7"/>
  <c r="M2139" i="7"/>
  <c r="M2140" i="7"/>
  <c r="M2141" i="7"/>
  <c r="M2142" i="7"/>
  <c r="M2143" i="7"/>
  <c r="M2144" i="7"/>
  <c r="M2145" i="7"/>
  <c r="M2146" i="7"/>
  <c r="M2147" i="7"/>
  <c r="M2148" i="7"/>
  <c r="M2149" i="7"/>
  <c r="M2150" i="7"/>
  <c r="M2151" i="7"/>
  <c r="M2152" i="7"/>
  <c r="M2153" i="7"/>
  <c r="M2154" i="7"/>
  <c r="M2155" i="7"/>
  <c r="M2156" i="7"/>
  <c r="M2157" i="7"/>
  <c r="M2158" i="7"/>
  <c r="M2159" i="7"/>
  <c r="M2160" i="7"/>
  <c r="M2161" i="7"/>
  <c r="M2162" i="7"/>
  <c r="M2163" i="7"/>
  <c r="M2164" i="7"/>
  <c r="M2165" i="7"/>
  <c r="M2166" i="7"/>
  <c r="M2167" i="7"/>
  <c r="M2168" i="7"/>
  <c r="M2169" i="7"/>
  <c r="M2170" i="7"/>
  <c r="M2171" i="7"/>
  <c r="M2172" i="7"/>
  <c r="M2173" i="7"/>
  <c r="M2174" i="7"/>
  <c r="M2175" i="7"/>
  <c r="M2176" i="7"/>
  <c r="M2177" i="7"/>
  <c r="M2178" i="7"/>
  <c r="M2179" i="7"/>
  <c r="M2180" i="7"/>
  <c r="M2181" i="7"/>
  <c r="M2182" i="7"/>
  <c r="M2183" i="7"/>
  <c r="M2184" i="7"/>
  <c r="M2185" i="7"/>
  <c r="M2186" i="7"/>
  <c r="M2187" i="7"/>
  <c r="M2188" i="7"/>
  <c r="M2189" i="7"/>
  <c r="M2190" i="7"/>
  <c r="M2191" i="7"/>
  <c r="M2192" i="7"/>
  <c r="M2193" i="7"/>
  <c r="M2194" i="7"/>
  <c r="M2195" i="7"/>
  <c r="M2196" i="7"/>
  <c r="M2197" i="7"/>
  <c r="M2198" i="7"/>
  <c r="M2199" i="7"/>
  <c r="M2200" i="7"/>
  <c r="M2201" i="7"/>
  <c r="M2202" i="7"/>
  <c r="M2203" i="7"/>
  <c r="M2204" i="7"/>
  <c r="M2205" i="7"/>
  <c r="M2206" i="7"/>
  <c r="M2207" i="7"/>
  <c r="M2208" i="7"/>
  <c r="M2209" i="7"/>
  <c r="M2210" i="7"/>
  <c r="M2211" i="7"/>
  <c r="M2212" i="7"/>
  <c r="M2213" i="7"/>
  <c r="M2214" i="7"/>
  <c r="M2215" i="7"/>
  <c r="M2216" i="7"/>
  <c r="M2217" i="7"/>
  <c r="M2218" i="7"/>
  <c r="M2219" i="7"/>
  <c r="M2220" i="7"/>
  <c r="M2221" i="7"/>
  <c r="M2222" i="7"/>
  <c r="M2223" i="7"/>
  <c r="M2224" i="7"/>
  <c r="M2225" i="7"/>
  <c r="M2226" i="7"/>
  <c r="M2227" i="7"/>
  <c r="M2228" i="7"/>
  <c r="M2229" i="7"/>
  <c r="M2230" i="7"/>
  <c r="M2231" i="7"/>
  <c r="M2232" i="7"/>
  <c r="M2233" i="7"/>
  <c r="M2234" i="7"/>
  <c r="M2235" i="7"/>
  <c r="M2236" i="7"/>
  <c r="M2237" i="7"/>
  <c r="M2238" i="7"/>
  <c r="M2239" i="7"/>
  <c r="M2240" i="7"/>
  <c r="M2241" i="7"/>
  <c r="M2242" i="7"/>
  <c r="M2243" i="7"/>
  <c r="M2244" i="7"/>
  <c r="M2245" i="7"/>
  <c r="M2246" i="7"/>
  <c r="M2247" i="7"/>
  <c r="M2248" i="7"/>
  <c r="M2249" i="7"/>
  <c r="M2250" i="7"/>
  <c r="M2251" i="7"/>
  <c r="M2252" i="7"/>
  <c r="M2253" i="7"/>
  <c r="M2254" i="7"/>
  <c r="M2255" i="7"/>
  <c r="M2256" i="7"/>
  <c r="M2257" i="7"/>
  <c r="M2258" i="7"/>
  <c r="M2259" i="7"/>
  <c r="M2260" i="7"/>
  <c r="M2261" i="7"/>
  <c r="M2262" i="7"/>
  <c r="M2263" i="7"/>
  <c r="M2264" i="7"/>
  <c r="M2265" i="7"/>
  <c r="M2266" i="7"/>
  <c r="M2267" i="7"/>
  <c r="M2268" i="7"/>
  <c r="M2269" i="7"/>
  <c r="M2270" i="7"/>
  <c r="M2271" i="7"/>
  <c r="M2272" i="7"/>
  <c r="M2273" i="7"/>
  <c r="M2274" i="7"/>
  <c r="M2275" i="7"/>
  <c r="M2276" i="7"/>
  <c r="M2277" i="7"/>
  <c r="M2278" i="7"/>
  <c r="M2279" i="7"/>
  <c r="M2280" i="7"/>
  <c r="M2281" i="7"/>
  <c r="M2282" i="7"/>
  <c r="M2283" i="7"/>
  <c r="M2284" i="7"/>
  <c r="M2285" i="7"/>
  <c r="M2286" i="7"/>
  <c r="M2287" i="7"/>
  <c r="M2288" i="7"/>
  <c r="M2289" i="7"/>
  <c r="M2290" i="7"/>
  <c r="M2291" i="7"/>
  <c r="M2292" i="7"/>
  <c r="M2293" i="7"/>
  <c r="M2294" i="7"/>
  <c r="M2295" i="7"/>
  <c r="M2296" i="7"/>
  <c r="M2297" i="7"/>
  <c r="M2298" i="7"/>
  <c r="M2299" i="7"/>
  <c r="M2300" i="7"/>
  <c r="M2301" i="7"/>
  <c r="M2302" i="7"/>
  <c r="M2303" i="7"/>
  <c r="M2304" i="7"/>
  <c r="M2305" i="7"/>
  <c r="M2306" i="7"/>
  <c r="M2307" i="7"/>
  <c r="M2308" i="7"/>
  <c r="M2309" i="7"/>
  <c r="M2310" i="7"/>
  <c r="M2311" i="7"/>
  <c r="M2312" i="7"/>
  <c r="M2313" i="7"/>
  <c r="M2314" i="7"/>
  <c r="M2315" i="7"/>
  <c r="M2316" i="7"/>
  <c r="M2317" i="7"/>
  <c r="M2318" i="7"/>
  <c r="M2319" i="7"/>
  <c r="M2320" i="7"/>
  <c r="M2321" i="7"/>
  <c r="M2322" i="7"/>
  <c r="M2323" i="7"/>
  <c r="M2324" i="7"/>
  <c r="M2325" i="7"/>
  <c r="M2326" i="7"/>
  <c r="M2327" i="7"/>
  <c r="M2328" i="7"/>
  <c r="M2329" i="7"/>
  <c r="M2330" i="7"/>
  <c r="M2331" i="7"/>
  <c r="M2332" i="7"/>
  <c r="M2333" i="7"/>
  <c r="M2334" i="7"/>
  <c r="M2335" i="7"/>
  <c r="M2336" i="7"/>
  <c r="M2337" i="7"/>
  <c r="M2338" i="7"/>
  <c r="M2339" i="7"/>
  <c r="M2340" i="7"/>
  <c r="M2341" i="7"/>
  <c r="M2342" i="7"/>
  <c r="M2343" i="7"/>
  <c r="M2344" i="7"/>
  <c r="M2345" i="7"/>
  <c r="M2346" i="7"/>
  <c r="M2347" i="7"/>
  <c r="M2348" i="7"/>
  <c r="M2349" i="7"/>
  <c r="M2350" i="7"/>
  <c r="M2351" i="7"/>
  <c r="M2352" i="7"/>
  <c r="M2353" i="7"/>
  <c r="M2354" i="7"/>
  <c r="M2355" i="7"/>
  <c r="M2356" i="7"/>
  <c r="M2357" i="7"/>
  <c r="M2358" i="7"/>
  <c r="M2359" i="7"/>
  <c r="M2360" i="7"/>
  <c r="M2361" i="7"/>
  <c r="M2362" i="7"/>
  <c r="M2363" i="7"/>
  <c r="M2364" i="7"/>
  <c r="M2365" i="7"/>
  <c r="M2366" i="7"/>
  <c r="M2367" i="7"/>
  <c r="M2368" i="7"/>
  <c r="M2369" i="7"/>
  <c r="M2370" i="7"/>
  <c r="M2371" i="7"/>
  <c r="M2372" i="7"/>
  <c r="M2373" i="7"/>
  <c r="M2374" i="7"/>
  <c r="M2375" i="7"/>
  <c r="M2376" i="7"/>
  <c r="M2377" i="7"/>
  <c r="M2378" i="7"/>
  <c r="M2379" i="7"/>
  <c r="M2380" i="7"/>
  <c r="M2381" i="7"/>
  <c r="M2382" i="7"/>
  <c r="M2383" i="7"/>
  <c r="M2384" i="7"/>
  <c r="M2385" i="7"/>
  <c r="M2386" i="7"/>
  <c r="M2387" i="7"/>
  <c r="M2388" i="7"/>
  <c r="M2389" i="7"/>
  <c r="M2390" i="7"/>
  <c r="M2391" i="7"/>
  <c r="M2392" i="7"/>
  <c r="M2393" i="7"/>
  <c r="M2394" i="7"/>
  <c r="M2395" i="7"/>
  <c r="M2396" i="7"/>
  <c r="M2397" i="7"/>
  <c r="M2398" i="7"/>
  <c r="M2399" i="7"/>
  <c r="M2400" i="7"/>
  <c r="M2401" i="7"/>
  <c r="M2402" i="7"/>
  <c r="M2403" i="7"/>
  <c r="M2404" i="7"/>
  <c r="M2405" i="7"/>
  <c r="M2406" i="7"/>
  <c r="M2407" i="7"/>
  <c r="M2408" i="7"/>
  <c r="M2409" i="7"/>
  <c r="M2410" i="7"/>
  <c r="M2411" i="7"/>
  <c r="M2412" i="7"/>
  <c r="M2413" i="7"/>
  <c r="M2414" i="7"/>
  <c r="M2415" i="7"/>
  <c r="M2416" i="7"/>
  <c r="M2417" i="7"/>
  <c r="M2418" i="7"/>
  <c r="M2419" i="7"/>
  <c r="M2420" i="7"/>
  <c r="M2421" i="7"/>
  <c r="M2422" i="7"/>
  <c r="M2423" i="7"/>
  <c r="M2424" i="7"/>
  <c r="M2425" i="7"/>
  <c r="M2426" i="7"/>
  <c r="M2427" i="7"/>
  <c r="M2428" i="7"/>
  <c r="M2429" i="7"/>
  <c r="M2430" i="7"/>
  <c r="M2431" i="7"/>
  <c r="M2432" i="7"/>
  <c r="M2433" i="7"/>
  <c r="M2434" i="7"/>
  <c r="M2435" i="7"/>
  <c r="M2436" i="7"/>
  <c r="M2437" i="7"/>
  <c r="M2438" i="7"/>
  <c r="M2439" i="7"/>
  <c r="M2440" i="7"/>
  <c r="M2441" i="7"/>
  <c r="M2442" i="7"/>
  <c r="M2443" i="7"/>
  <c r="M2444" i="7"/>
  <c r="M2445" i="7"/>
  <c r="M2446" i="7"/>
  <c r="M2447" i="7"/>
  <c r="M2448" i="7"/>
  <c r="M2449" i="7"/>
  <c r="M2450" i="7"/>
  <c r="M2451" i="7"/>
  <c r="M2452" i="7"/>
  <c r="M2453" i="7"/>
  <c r="M2454" i="7"/>
  <c r="M2455" i="7"/>
  <c r="M2456" i="7"/>
  <c r="M2457" i="7"/>
  <c r="M2458" i="7"/>
  <c r="M2459" i="7"/>
  <c r="M2460" i="7"/>
  <c r="M2461" i="7"/>
  <c r="M2462" i="7"/>
  <c r="M2463" i="7"/>
  <c r="M2464" i="7"/>
  <c r="M2465" i="7"/>
  <c r="M2466" i="7"/>
  <c r="M2467" i="7"/>
  <c r="M2468" i="7"/>
  <c r="M2469" i="7"/>
  <c r="M2470" i="7"/>
  <c r="M2471" i="7"/>
  <c r="M2472" i="7"/>
  <c r="M2473" i="7"/>
  <c r="M2474" i="7"/>
  <c r="M2475" i="7"/>
  <c r="M2476" i="7"/>
  <c r="M2477" i="7"/>
  <c r="M2478" i="7"/>
  <c r="M2479" i="7"/>
  <c r="M2480" i="7"/>
  <c r="M2481" i="7"/>
  <c r="M2482" i="7"/>
  <c r="M2483" i="7"/>
  <c r="M2484" i="7"/>
  <c r="M2485" i="7"/>
  <c r="M2486" i="7"/>
  <c r="M2487" i="7"/>
  <c r="M2488" i="7"/>
  <c r="M2489" i="7"/>
  <c r="M2490" i="7"/>
  <c r="M2491" i="7"/>
  <c r="M2492" i="7"/>
  <c r="M2493" i="7"/>
  <c r="M2494" i="7"/>
  <c r="M2495" i="7"/>
  <c r="M2496" i="7"/>
  <c r="M2497" i="7"/>
  <c r="M2498" i="7"/>
  <c r="M2499" i="7"/>
  <c r="M2500" i="7"/>
  <c r="M2501" i="7"/>
  <c r="M2502" i="7"/>
  <c r="M2503" i="7"/>
  <c r="M2504" i="7"/>
  <c r="M2505" i="7"/>
  <c r="M2506" i="7"/>
  <c r="M2507" i="7"/>
  <c r="M2508" i="7"/>
  <c r="M2509" i="7"/>
  <c r="M2510" i="7"/>
  <c r="M2511" i="7"/>
  <c r="M2512" i="7"/>
  <c r="M2513" i="7"/>
  <c r="M2514" i="7"/>
  <c r="M2515" i="7"/>
  <c r="M2516" i="7"/>
  <c r="M2517" i="7"/>
  <c r="M2518" i="7"/>
  <c r="M2519" i="7"/>
  <c r="M2520" i="7"/>
  <c r="M2521" i="7"/>
  <c r="M2522" i="7"/>
  <c r="M2523" i="7"/>
  <c r="M2524" i="7"/>
  <c r="M2525" i="7"/>
  <c r="M2526" i="7"/>
  <c r="M2527" i="7"/>
  <c r="M2528" i="7"/>
  <c r="M2529" i="7"/>
  <c r="M2530" i="7"/>
  <c r="M2531" i="7"/>
  <c r="M2532" i="7"/>
  <c r="M2533" i="7"/>
  <c r="M2534" i="7"/>
  <c r="M2535" i="7"/>
  <c r="M2536" i="7"/>
  <c r="M2537" i="7"/>
  <c r="M2538" i="7"/>
  <c r="M2539" i="7"/>
  <c r="M2540" i="7"/>
  <c r="M2541" i="7"/>
  <c r="M2542" i="7"/>
  <c r="M2543" i="7"/>
  <c r="M2544" i="7"/>
  <c r="M2545" i="7"/>
  <c r="M2546" i="7"/>
  <c r="M2547" i="7"/>
  <c r="M2548" i="7"/>
  <c r="M2549" i="7"/>
  <c r="M2550" i="7"/>
  <c r="M2551" i="7"/>
  <c r="M2552" i="7"/>
  <c r="M2553" i="7"/>
  <c r="M2554" i="7"/>
  <c r="M2555" i="7"/>
  <c r="M2556" i="7"/>
  <c r="M2557" i="7"/>
  <c r="M2558" i="7"/>
  <c r="M2559" i="7"/>
  <c r="M2560" i="7"/>
  <c r="M2561" i="7"/>
  <c r="M2562" i="7"/>
  <c r="M2563" i="7"/>
  <c r="M2564" i="7"/>
  <c r="M2565" i="7"/>
  <c r="M2566" i="7"/>
  <c r="M2567" i="7"/>
  <c r="M2568" i="7"/>
  <c r="M2569" i="7"/>
  <c r="M2570" i="7"/>
  <c r="M2571" i="7"/>
  <c r="M2572" i="7"/>
  <c r="M2573" i="7"/>
  <c r="M2574" i="7"/>
  <c r="M2575" i="7"/>
  <c r="M2576" i="7"/>
  <c r="M2577" i="7"/>
  <c r="M2578" i="7"/>
  <c r="M2579" i="7"/>
  <c r="M2580" i="7"/>
  <c r="M2581" i="7"/>
  <c r="M2582" i="7"/>
  <c r="M2583" i="7"/>
  <c r="M2584" i="7"/>
  <c r="M2585" i="7"/>
  <c r="M2586" i="7"/>
  <c r="M2587" i="7"/>
  <c r="M2588" i="7"/>
  <c r="M2589" i="7"/>
  <c r="M2590" i="7"/>
  <c r="M2591" i="7"/>
  <c r="M2592" i="7"/>
  <c r="M2593" i="7"/>
  <c r="M2594" i="7"/>
  <c r="M2595" i="7"/>
  <c r="M2596" i="7"/>
  <c r="M2597" i="7"/>
  <c r="M2598" i="7"/>
  <c r="M2599" i="7"/>
  <c r="M2600" i="7"/>
  <c r="M2601" i="7"/>
  <c r="M2602" i="7"/>
  <c r="M2603" i="7"/>
  <c r="M2604" i="7"/>
  <c r="M2605" i="7"/>
  <c r="M2606" i="7"/>
  <c r="M2607" i="7"/>
  <c r="M2608" i="7"/>
  <c r="M2609" i="7"/>
  <c r="M2610" i="7"/>
  <c r="M2611" i="7"/>
  <c r="M2612" i="7"/>
  <c r="M2613" i="7"/>
  <c r="M2614" i="7"/>
  <c r="M2615" i="7"/>
  <c r="M2616" i="7"/>
  <c r="M2617" i="7"/>
  <c r="M2618" i="7"/>
  <c r="M2619" i="7"/>
  <c r="M2620" i="7"/>
  <c r="M2621" i="7"/>
  <c r="M2622" i="7"/>
  <c r="M2623" i="7"/>
  <c r="M2624" i="7"/>
  <c r="M2625" i="7"/>
  <c r="M2626" i="7"/>
  <c r="M2627" i="7"/>
  <c r="M2628" i="7"/>
  <c r="M2629" i="7"/>
  <c r="M2630" i="7"/>
  <c r="M2631" i="7"/>
  <c r="M2632" i="7"/>
  <c r="M2633" i="7"/>
  <c r="M2634" i="7"/>
  <c r="M2635" i="7"/>
  <c r="M2636" i="7"/>
  <c r="M2637" i="7"/>
  <c r="M2638" i="7"/>
  <c r="M2639" i="7"/>
  <c r="M2640" i="7"/>
  <c r="M2641" i="7"/>
  <c r="M2642" i="7"/>
  <c r="M2643" i="7"/>
  <c r="M2644" i="7"/>
  <c r="M2645" i="7"/>
  <c r="M2646" i="7"/>
  <c r="M2647" i="7"/>
  <c r="M2648" i="7"/>
  <c r="M2649" i="7"/>
  <c r="M2650" i="7"/>
  <c r="M2651" i="7"/>
  <c r="M2652" i="7"/>
  <c r="M2653" i="7"/>
  <c r="M2654" i="7"/>
  <c r="M2655" i="7"/>
  <c r="M2656" i="7"/>
  <c r="M2657" i="7"/>
  <c r="M2658" i="7"/>
  <c r="M2659" i="7"/>
  <c r="M2660" i="7"/>
  <c r="M2661" i="7"/>
  <c r="M2662" i="7"/>
  <c r="M2663" i="7"/>
  <c r="M2664" i="7"/>
  <c r="M2665" i="7"/>
  <c r="M2666" i="7"/>
  <c r="M2667" i="7"/>
  <c r="M2668" i="7"/>
  <c r="M2669" i="7"/>
  <c r="M2670" i="7"/>
  <c r="M2671" i="7"/>
  <c r="M2672" i="7"/>
  <c r="M2673" i="7"/>
  <c r="M2674" i="7"/>
  <c r="M2675" i="7"/>
  <c r="M2676" i="7"/>
  <c r="M2677" i="7"/>
  <c r="M2678" i="7"/>
  <c r="M2679" i="7"/>
  <c r="M2680" i="7"/>
  <c r="M2681" i="7"/>
  <c r="M2682" i="7"/>
  <c r="M2683" i="7"/>
  <c r="M2684" i="7"/>
  <c r="M2685" i="7"/>
  <c r="M2686" i="7"/>
  <c r="M2687" i="7"/>
  <c r="M2688" i="7"/>
  <c r="M2689" i="7"/>
  <c r="M2690" i="7"/>
  <c r="M2691" i="7"/>
  <c r="M2692" i="7"/>
  <c r="M2693" i="7"/>
  <c r="M2694" i="7"/>
  <c r="M2695" i="7"/>
  <c r="M2696" i="7"/>
  <c r="M2697" i="7"/>
  <c r="M2698" i="7"/>
  <c r="M2699" i="7"/>
  <c r="M2700" i="7"/>
  <c r="M2701" i="7"/>
  <c r="M2702" i="7"/>
  <c r="M2703" i="7"/>
  <c r="M2704" i="7"/>
  <c r="M2705" i="7"/>
  <c r="M2706" i="7"/>
  <c r="M2707" i="7"/>
  <c r="M2708" i="7"/>
  <c r="M2709" i="7"/>
  <c r="M2710" i="7"/>
  <c r="M2711" i="7"/>
  <c r="M2712" i="7"/>
  <c r="M2713" i="7"/>
  <c r="M2714" i="7"/>
  <c r="M2715" i="7"/>
  <c r="M2716" i="7"/>
  <c r="M2717" i="7"/>
  <c r="M2718" i="7"/>
  <c r="M2719" i="7"/>
  <c r="M2720" i="7"/>
  <c r="M2721" i="7"/>
  <c r="M2722" i="7"/>
  <c r="M2723" i="7"/>
  <c r="M2724" i="7"/>
  <c r="M2725" i="7"/>
  <c r="M2726" i="7"/>
  <c r="M2727" i="7"/>
  <c r="M2728" i="7"/>
  <c r="M2729" i="7"/>
  <c r="M2730" i="7"/>
  <c r="M2731" i="7"/>
  <c r="M2732" i="7"/>
  <c r="M2733" i="7"/>
  <c r="M2734" i="7"/>
  <c r="M2735" i="7"/>
  <c r="M2736" i="7"/>
  <c r="M2737" i="7"/>
  <c r="M2738" i="7"/>
  <c r="M2739" i="7"/>
  <c r="M2740" i="7"/>
  <c r="M2741" i="7"/>
  <c r="M2742" i="7"/>
  <c r="M2743" i="7"/>
  <c r="M2744" i="7"/>
  <c r="M2745" i="7"/>
  <c r="M2746" i="7"/>
  <c r="M2747" i="7"/>
  <c r="M2748" i="7"/>
  <c r="M2749" i="7"/>
  <c r="M2750" i="7"/>
  <c r="M2751" i="7"/>
  <c r="M2752" i="7"/>
  <c r="M2753" i="7"/>
  <c r="M2754" i="7"/>
  <c r="M2755" i="7"/>
  <c r="M2756" i="7"/>
  <c r="M2757" i="7"/>
  <c r="M2758" i="7"/>
  <c r="M2759" i="7"/>
  <c r="M2760" i="7"/>
  <c r="M2761" i="7"/>
  <c r="M2762" i="7"/>
  <c r="M2763" i="7"/>
  <c r="M2764" i="7"/>
  <c r="M2765" i="7"/>
  <c r="M2766" i="7"/>
  <c r="M2767" i="7"/>
  <c r="M2768" i="7"/>
  <c r="M2769" i="7"/>
  <c r="M2770" i="7"/>
  <c r="M2771" i="7"/>
  <c r="M2772" i="7"/>
  <c r="M2773" i="7"/>
  <c r="M2774" i="7"/>
  <c r="M2775" i="7"/>
  <c r="M2776" i="7"/>
  <c r="M2777" i="7"/>
  <c r="M2778" i="7"/>
  <c r="M2779" i="7"/>
  <c r="M2780" i="7"/>
  <c r="M2781" i="7"/>
  <c r="M2782" i="7"/>
  <c r="M2783" i="7"/>
  <c r="M2784" i="7"/>
  <c r="M2785" i="7"/>
  <c r="M2786" i="7"/>
  <c r="M2787" i="7"/>
  <c r="M2788" i="7"/>
  <c r="M2789" i="7"/>
  <c r="M2790" i="7"/>
  <c r="M2791" i="7"/>
  <c r="M2792" i="7"/>
  <c r="M2793" i="7"/>
  <c r="M2794" i="7"/>
  <c r="M2795" i="7"/>
  <c r="M2796" i="7"/>
  <c r="M2797" i="7"/>
  <c r="M2798" i="7"/>
  <c r="M2799" i="7"/>
  <c r="M2800" i="7"/>
  <c r="M2801" i="7"/>
  <c r="M2802" i="7"/>
  <c r="M2803" i="7"/>
  <c r="M2804" i="7"/>
  <c r="M2805" i="7"/>
  <c r="M2806" i="7"/>
  <c r="M2807" i="7"/>
  <c r="M2808" i="7"/>
  <c r="M2809" i="7"/>
  <c r="M2810" i="7"/>
  <c r="M2811" i="7"/>
  <c r="M2812" i="7"/>
  <c r="M2813" i="7"/>
  <c r="M2814" i="7"/>
  <c r="M2815" i="7"/>
  <c r="M2816" i="7"/>
  <c r="M2817" i="7"/>
  <c r="M2818" i="7"/>
  <c r="M2819" i="7"/>
  <c r="M2820" i="7"/>
  <c r="M2821" i="7"/>
  <c r="M2822" i="7"/>
  <c r="M2823" i="7"/>
  <c r="M2824" i="7"/>
  <c r="M2825" i="7"/>
  <c r="M2826" i="7"/>
  <c r="M2827" i="7"/>
  <c r="M2828" i="7"/>
  <c r="M2829" i="7"/>
  <c r="M2830" i="7"/>
  <c r="M2831" i="7"/>
  <c r="M2832" i="7"/>
  <c r="M2833" i="7"/>
  <c r="M2834" i="7"/>
  <c r="M2835" i="7"/>
  <c r="M2836" i="7"/>
  <c r="M2837" i="7"/>
  <c r="M2838" i="7"/>
  <c r="M2839" i="7"/>
  <c r="M2840" i="7"/>
  <c r="M2841" i="7"/>
  <c r="M2842" i="7"/>
  <c r="M2843" i="7"/>
  <c r="M2844" i="7"/>
  <c r="M2845" i="7"/>
  <c r="M2846" i="7"/>
  <c r="M2847" i="7"/>
  <c r="M2848" i="7"/>
  <c r="M2849" i="7"/>
  <c r="M2850" i="7"/>
  <c r="M2851" i="7"/>
  <c r="M2852" i="7"/>
  <c r="M2853" i="7"/>
  <c r="M2854" i="7"/>
  <c r="M2855" i="7"/>
  <c r="M2856" i="7"/>
  <c r="M2857" i="7"/>
  <c r="M2858" i="7"/>
  <c r="M2859" i="7"/>
  <c r="M2860" i="7"/>
  <c r="M2861" i="7"/>
  <c r="M2862" i="7"/>
  <c r="M2863" i="7"/>
  <c r="M2864" i="7"/>
  <c r="M2865" i="7"/>
  <c r="M2866" i="7"/>
  <c r="M2867" i="7"/>
  <c r="M2868" i="7"/>
  <c r="M2869" i="7"/>
  <c r="M2870" i="7"/>
  <c r="M2871" i="7"/>
  <c r="M2872" i="7"/>
  <c r="M2873" i="7"/>
  <c r="M2874" i="7"/>
  <c r="M2875" i="7"/>
  <c r="M2876" i="7"/>
  <c r="M2877" i="7"/>
  <c r="M2878" i="7"/>
  <c r="M2879" i="7"/>
  <c r="M2880" i="7"/>
  <c r="M2881" i="7"/>
  <c r="M2882" i="7"/>
  <c r="M2883" i="7"/>
  <c r="M2884" i="7"/>
  <c r="M2885" i="7"/>
  <c r="M2886" i="7"/>
  <c r="M2887" i="7"/>
  <c r="M2888" i="7"/>
  <c r="M2889" i="7"/>
  <c r="M2890" i="7"/>
  <c r="M2891" i="7"/>
  <c r="M2892" i="7"/>
  <c r="M2893" i="7"/>
  <c r="M2894" i="7"/>
  <c r="M2895" i="7"/>
  <c r="M2896" i="7"/>
  <c r="M2897" i="7"/>
  <c r="M2898" i="7"/>
  <c r="M2899" i="7"/>
  <c r="M2900" i="7"/>
  <c r="M2901" i="7"/>
  <c r="M2902" i="7"/>
  <c r="M2903" i="7"/>
  <c r="M2904" i="7"/>
  <c r="M2905" i="7"/>
  <c r="M2906" i="7"/>
  <c r="M2907" i="7"/>
  <c r="M2908" i="7"/>
  <c r="M2909" i="7"/>
  <c r="M2910" i="7"/>
  <c r="M2911" i="7"/>
  <c r="M2912" i="7"/>
  <c r="M2913" i="7"/>
  <c r="M2914" i="7"/>
  <c r="M2915" i="7"/>
  <c r="M2916" i="7"/>
  <c r="M2917" i="7"/>
  <c r="M2918" i="7"/>
  <c r="M2919" i="7"/>
  <c r="M2920" i="7"/>
  <c r="M2921" i="7"/>
  <c r="M2922" i="7"/>
  <c r="M2923" i="7"/>
  <c r="M2924" i="7"/>
  <c r="M2925" i="7"/>
  <c r="M2926" i="7"/>
  <c r="M2927" i="7"/>
  <c r="M2928" i="7"/>
  <c r="M2929" i="7"/>
  <c r="M2930" i="7"/>
  <c r="M2931" i="7"/>
  <c r="M2932" i="7"/>
  <c r="M2933" i="7"/>
  <c r="M2934" i="7"/>
  <c r="M2935" i="7"/>
  <c r="M2936" i="7"/>
  <c r="M2937" i="7"/>
  <c r="M2938" i="7"/>
  <c r="M2939" i="7"/>
  <c r="M2940" i="7"/>
  <c r="M2941" i="7"/>
  <c r="M2942" i="7"/>
  <c r="M2943" i="7"/>
  <c r="M2944" i="7"/>
  <c r="M2945" i="7"/>
  <c r="M2946" i="7"/>
  <c r="M2947" i="7"/>
  <c r="M2948" i="7"/>
  <c r="M2949" i="7"/>
  <c r="M2950" i="7"/>
  <c r="M2951" i="7"/>
  <c r="M2952" i="7"/>
  <c r="M2953" i="7"/>
  <c r="M2954" i="7"/>
  <c r="M2955" i="7"/>
  <c r="M2956" i="7"/>
  <c r="M2957" i="7"/>
  <c r="M2958" i="7"/>
  <c r="M2959" i="7"/>
  <c r="M2960" i="7"/>
  <c r="M2961" i="7"/>
  <c r="M2962" i="7"/>
  <c r="M2963" i="7"/>
  <c r="M2964" i="7"/>
  <c r="M2965" i="7"/>
  <c r="M2966" i="7"/>
  <c r="M2967" i="7"/>
  <c r="M2968" i="7"/>
  <c r="M2969" i="7"/>
  <c r="M2970" i="7"/>
  <c r="M2971" i="7"/>
  <c r="M2972" i="7"/>
  <c r="M2973" i="7"/>
  <c r="M2974" i="7"/>
  <c r="M2975" i="7"/>
  <c r="M2976" i="7"/>
  <c r="M2977" i="7"/>
  <c r="M2978" i="7"/>
  <c r="M2979" i="7"/>
  <c r="M2980" i="7"/>
  <c r="M2981" i="7"/>
  <c r="M2982" i="7"/>
  <c r="M2983" i="7"/>
  <c r="M2984" i="7"/>
  <c r="M2985" i="7"/>
  <c r="M2986" i="7"/>
  <c r="M2987" i="7"/>
  <c r="M2988" i="7"/>
  <c r="M2989" i="7"/>
  <c r="M2990" i="7"/>
  <c r="M2991" i="7"/>
  <c r="M2992" i="7"/>
  <c r="M2993" i="7"/>
  <c r="M2994" i="7"/>
  <c r="M2995" i="7"/>
  <c r="M2996" i="7"/>
  <c r="M2997" i="7"/>
  <c r="M2998" i="7"/>
  <c r="M2999" i="7"/>
  <c r="M3000" i="7"/>
  <c r="M3001" i="7"/>
  <c r="M3002" i="7"/>
  <c r="M3003" i="7"/>
  <c r="M3004" i="7"/>
  <c r="M3005" i="7"/>
  <c r="M3006" i="7"/>
  <c r="M3007" i="7"/>
  <c r="M3008" i="7"/>
  <c r="M3009" i="7"/>
  <c r="M3010" i="7"/>
  <c r="M3011" i="7"/>
  <c r="M3012" i="7"/>
  <c r="M3013" i="7"/>
  <c r="M3014" i="7"/>
  <c r="M3015" i="7"/>
  <c r="M3016" i="7"/>
  <c r="M3017" i="7"/>
  <c r="M3018" i="7"/>
  <c r="M3019" i="7"/>
  <c r="M3020" i="7"/>
  <c r="M3021" i="7"/>
  <c r="M3022" i="7"/>
  <c r="M3023" i="7"/>
  <c r="M3024" i="7"/>
  <c r="M3025" i="7"/>
  <c r="M3026" i="7"/>
  <c r="M3027" i="7"/>
  <c r="M3028" i="7"/>
  <c r="M3029" i="7"/>
  <c r="M3030" i="7"/>
  <c r="M3031" i="7"/>
  <c r="M3032" i="7"/>
  <c r="M3033" i="7"/>
  <c r="M3034" i="7"/>
  <c r="M3035" i="7"/>
  <c r="M3036" i="7"/>
  <c r="M3037" i="7"/>
  <c r="M3038" i="7"/>
  <c r="M3039" i="7"/>
  <c r="M3040" i="7"/>
  <c r="M3041" i="7"/>
  <c r="M3042" i="7"/>
  <c r="M3043" i="7"/>
  <c r="M3044" i="7"/>
  <c r="M3045" i="7"/>
  <c r="M3046" i="7"/>
  <c r="M3047" i="7"/>
  <c r="M3048" i="7"/>
  <c r="M3049" i="7"/>
  <c r="M3050" i="7"/>
  <c r="M3051" i="7"/>
  <c r="M3052" i="7"/>
  <c r="M3053" i="7"/>
  <c r="M3054" i="7"/>
  <c r="M3055" i="7"/>
  <c r="M3056" i="7"/>
  <c r="M3057" i="7"/>
  <c r="M3058" i="7"/>
  <c r="M3059" i="7"/>
  <c r="M3060" i="7"/>
  <c r="M3061" i="7"/>
  <c r="M3062" i="7"/>
  <c r="M3063" i="7"/>
  <c r="M3064" i="7"/>
  <c r="M3065" i="7"/>
  <c r="M3066" i="7"/>
  <c r="M3067" i="7"/>
  <c r="M3068" i="7"/>
  <c r="M3069" i="7"/>
  <c r="M3070" i="7"/>
  <c r="M3071" i="7"/>
  <c r="M3072" i="7"/>
  <c r="M3073" i="7"/>
  <c r="M3074" i="7"/>
  <c r="M3075" i="7"/>
  <c r="M3076" i="7"/>
  <c r="M3077" i="7"/>
  <c r="M3078" i="7"/>
  <c r="M3079" i="7"/>
  <c r="M3080" i="7"/>
  <c r="M3081" i="7"/>
  <c r="M3082" i="7"/>
  <c r="M3083" i="7"/>
  <c r="M3084" i="7"/>
  <c r="M3085" i="7"/>
  <c r="M3086" i="7"/>
  <c r="M3087" i="7"/>
  <c r="M3088" i="7"/>
  <c r="M3089" i="7"/>
  <c r="M3090" i="7"/>
  <c r="M3091" i="7"/>
  <c r="M3092" i="7"/>
  <c r="M3093" i="7"/>
  <c r="M3094" i="7"/>
  <c r="M3095" i="7"/>
  <c r="M3096" i="7"/>
  <c r="M3097" i="7"/>
  <c r="M3098" i="7"/>
  <c r="M3099" i="7"/>
  <c r="M3100" i="7"/>
  <c r="M3101" i="7"/>
  <c r="M3102" i="7"/>
  <c r="M3103" i="7"/>
  <c r="M3104" i="7"/>
  <c r="M3105" i="7"/>
  <c r="M3106" i="7"/>
  <c r="M3107" i="7"/>
  <c r="M3108" i="7"/>
  <c r="M3109" i="7"/>
  <c r="M3110" i="7"/>
  <c r="M3111" i="7"/>
  <c r="M3112" i="7"/>
  <c r="M3113" i="7"/>
  <c r="M3114" i="7"/>
  <c r="M3115" i="7"/>
  <c r="M3116" i="7"/>
  <c r="M3117" i="7"/>
  <c r="M3118" i="7"/>
  <c r="M3119" i="7"/>
  <c r="M3120" i="7"/>
  <c r="M3121" i="7"/>
  <c r="M3122" i="7"/>
  <c r="M3123" i="7"/>
  <c r="M3124" i="7"/>
  <c r="M3125" i="7"/>
  <c r="M3126" i="7"/>
  <c r="M3127" i="7"/>
  <c r="M3128" i="7"/>
  <c r="M3129" i="7"/>
  <c r="M3130" i="7"/>
  <c r="M3131" i="7"/>
  <c r="M3132" i="7"/>
  <c r="M3133" i="7"/>
  <c r="M3134" i="7"/>
  <c r="M3135" i="7"/>
  <c r="M3136" i="7"/>
  <c r="M3137" i="7"/>
  <c r="M3138" i="7"/>
  <c r="M3139" i="7"/>
  <c r="M3140" i="7"/>
  <c r="M3141" i="7"/>
  <c r="M3142" i="7"/>
  <c r="M3143" i="7"/>
  <c r="M3144" i="7"/>
  <c r="M3145" i="7"/>
  <c r="M3146" i="7"/>
  <c r="M3147" i="7"/>
  <c r="M3148" i="7"/>
  <c r="M3149" i="7"/>
  <c r="M3150" i="7"/>
  <c r="M3151" i="7"/>
  <c r="M3152" i="7"/>
  <c r="M3153" i="7"/>
  <c r="M3154" i="7"/>
  <c r="M3155" i="7"/>
  <c r="M3156" i="7"/>
  <c r="M3157" i="7"/>
  <c r="M3158" i="7"/>
  <c r="M3159" i="7"/>
  <c r="M3160" i="7"/>
  <c r="M3161" i="7"/>
  <c r="M3162" i="7"/>
  <c r="M3163" i="7"/>
  <c r="M3164" i="7"/>
  <c r="M3165" i="7"/>
  <c r="M3166" i="7"/>
  <c r="M3167" i="7"/>
  <c r="M3168" i="7"/>
  <c r="M3169" i="7"/>
  <c r="M3170" i="7"/>
  <c r="M3171" i="7"/>
  <c r="M3172" i="7"/>
  <c r="M3173" i="7"/>
  <c r="M3174" i="7"/>
  <c r="M3175" i="7"/>
  <c r="M3176" i="7"/>
  <c r="M3177" i="7"/>
  <c r="M3178" i="7"/>
  <c r="M3179" i="7"/>
  <c r="M3180" i="7"/>
  <c r="M3181" i="7"/>
  <c r="M3182" i="7"/>
  <c r="M3183" i="7"/>
  <c r="M3184" i="7"/>
  <c r="M3185" i="7"/>
  <c r="M3186" i="7"/>
  <c r="M3187" i="7"/>
  <c r="M3188" i="7"/>
  <c r="M3189" i="7"/>
  <c r="M3190" i="7"/>
  <c r="M3191" i="7"/>
  <c r="M3192" i="7"/>
  <c r="M3193" i="7"/>
  <c r="M3194" i="7"/>
  <c r="M3195" i="7"/>
  <c r="M3196" i="7"/>
  <c r="M3197" i="7"/>
  <c r="M3198" i="7"/>
  <c r="M3199" i="7"/>
  <c r="M3200" i="7"/>
  <c r="M3201" i="7"/>
  <c r="M3202" i="7"/>
  <c r="M3203" i="7"/>
  <c r="M3204" i="7"/>
  <c r="M3205" i="7"/>
  <c r="M3206" i="7"/>
  <c r="M3207" i="7"/>
  <c r="M3208" i="7"/>
  <c r="M3209" i="7"/>
  <c r="M3210" i="7"/>
  <c r="M3211" i="7"/>
  <c r="M3212" i="7"/>
  <c r="M3213" i="7"/>
  <c r="M3214" i="7"/>
  <c r="M3215" i="7"/>
  <c r="M3216" i="7"/>
  <c r="M3217" i="7"/>
  <c r="M3218" i="7"/>
  <c r="M3219" i="7"/>
  <c r="M3220" i="7"/>
  <c r="M3221" i="7"/>
  <c r="M3222" i="7"/>
  <c r="M3223" i="7"/>
  <c r="M3224" i="7"/>
  <c r="M3225" i="7"/>
  <c r="M3226" i="7"/>
  <c r="M3227" i="7"/>
  <c r="M3228" i="7"/>
  <c r="M3229" i="7"/>
  <c r="M3230" i="7"/>
  <c r="M3231" i="7"/>
  <c r="M3232" i="7"/>
  <c r="M3233" i="7"/>
  <c r="M3234" i="7"/>
  <c r="M3235" i="7"/>
  <c r="M3236" i="7"/>
  <c r="M3237" i="7"/>
  <c r="M3238" i="7"/>
  <c r="M3239" i="7"/>
  <c r="M3240" i="7"/>
  <c r="M3241" i="7"/>
  <c r="M3242" i="7"/>
  <c r="M3243" i="7"/>
  <c r="M3244" i="7"/>
  <c r="M3245" i="7"/>
  <c r="M3246" i="7"/>
  <c r="M3247" i="7"/>
  <c r="M3248" i="7"/>
  <c r="M3249" i="7"/>
  <c r="M3250" i="7"/>
  <c r="M3251" i="7"/>
  <c r="M3252" i="7"/>
  <c r="M3253" i="7"/>
  <c r="M3254" i="7"/>
  <c r="M3255" i="7"/>
  <c r="M3256" i="7"/>
  <c r="M3257" i="7"/>
  <c r="M3258" i="7"/>
  <c r="M3259" i="7"/>
  <c r="M3260" i="7"/>
  <c r="M3261" i="7"/>
  <c r="M3262" i="7"/>
  <c r="M3263" i="7"/>
  <c r="M3264" i="7"/>
  <c r="M3265" i="7"/>
  <c r="M3266" i="7"/>
  <c r="M3267" i="7"/>
  <c r="M3268" i="7"/>
  <c r="M3269" i="7"/>
  <c r="M3270" i="7"/>
  <c r="M3271" i="7"/>
  <c r="M3272" i="7"/>
  <c r="M3273" i="7"/>
  <c r="M3274" i="7"/>
  <c r="M3275" i="7"/>
  <c r="M3276" i="7"/>
  <c r="M3277" i="7"/>
  <c r="M3278" i="7"/>
  <c r="M3279" i="7"/>
  <c r="M3280" i="7"/>
  <c r="M3281" i="7"/>
  <c r="M3282" i="7"/>
  <c r="M3283" i="7"/>
  <c r="M3284" i="7"/>
  <c r="M3285" i="7"/>
  <c r="M3286" i="7"/>
  <c r="M3287" i="7"/>
  <c r="M3288" i="7"/>
  <c r="M3289" i="7"/>
  <c r="M3290" i="7"/>
  <c r="M3291" i="7"/>
  <c r="M3292" i="7"/>
  <c r="M3293" i="7"/>
  <c r="M3294" i="7"/>
  <c r="M3295" i="7"/>
  <c r="M3296" i="7"/>
  <c r="M3297" i="7"/>
  <c r="M3298" i="7"/>
  <c r="M3299" i="7"/>
  <c r="M3300" i="7"/>
  <c r="M3301" i="7"/>
  <c r="M3302" i="7"/>
  <c r="M3303" i="7"/>
  <c r="M3304" i="7"/>
  <c r="M3305" i="7"/>
  <c r="M3306" i="7"/>
  <c r="M3307" i="7"/>
  <c r="M3308" i="7"/>
  <c r="M3309" i="7"/>
  <c r="M3310" i="7"/>
  <c r="M3311" i="7"/>
  <c r="M3312" i="7"/>
  <c r="M3313" i="7"/>
  <c r="M3314" i="7"/>
  <c r="M3315" i="7"/>
  <c r="M3316" i="7"/>
  <c r="M3317" i="7"/>
  <c r="M3318" i="7"/>
  <c r="M3319" i="7"/>
  <c r="M3320" i="7"/>
  <c r="M3321" i="7"/>
  <c r="M3322" i="7"/>
  <c r="M3323" i="7"/>
  <c r="M3324" i="7"/>
  <c r="M3325" i="7"/>
  <c r="M3326" i="7"/>
  <c r="M3327" i="7"/>
  <c r="M3328" i="7"/>
  <c r="M3329" i="7"/>
  <c r="M3330" i="7"/>
  <c r="M3331" i="7"/>
  <c r="M3332" i="7"/>
  <c r="M3333" i="7"/>
  <c r="M3334" i="7"/>
  <c r="M3335" i="7"/>
  <c r="M3336" i="7"/>
  <c r="M3337" i="7"/>
  <c r="M3338" i="7"/>
  <c r="M3339" i="7"/>
  <c r="M3340" i="7"/>
  <c r="M3341" i="7"/>
  <c r="M3342" i="7"/>
  <c r="M3343" i="7"/>
  <c r="M3344" i="7"/>
  <c r="M3345" i="7"/>
  <c r="M3346" i="7"/>
  <c r="M3347" i="7"/>
  <c r="M3348" i="7"/>
  <c r="M3349" i="7"/>
  <c r="M3350" i="7"/>
  <c r="M3351" i="7"/>
  <c r="M3352" i="7"/>
  <c r="M3353" i="7"/>
  <c r="M3354" i="7"/>
  <c r="M3355" i="7"/>
  <c r="M3356" i="7"/>
  <c r="M3357" i="7"/>
  <c r="M3358" i="7"/>
  <c r="M3359" i="7"/>
  <c r="M3360" i="7"/>
  <c r="M3361" i="7"/>
  <c r="M3362" i="7"/>
  <c r="M3363" i="7"/>
  <c r="M3364" i="7"/>
  <c r="M3365" i="7"/>
  <c r="M3366" i="7"/>
  <c r="M3367" i="7"/>
  <c r="M3368" i="7"/>
  <c r="M3369" i="7"/>
  <c r="M3370" i="7"/>
  <c r="M3371" i="7"/>
  <c r="M3372" i="7"/>
  <c r="M3373" i="7"/>
  <c r="M3374" i="7"/>
  <c r="M3375" i="7"/>
  <c r="M3376" i="7"/>
  <c r="M3377" i="7"/>
  <c r="M3378" i="7"/>
  <c r="M3379" i="7"/>
  <c r="M3380" i="7"/>
  <c r="M3381" i="7"/>
  <c r="M3382" i="7"/>
  <c r="M3383" i="7"/>
  <c r="M3384" i="7"/>
  <c r="M3385" i="7"/>
  <c r="M3386" i="7"/>
  <c r="M3387" i="7"/>
  <c r="M3388" i="7"/>
  <c r="M3389" i="7"/>
  <c r="M3390" i="7"/>
  <c r="M3391" i="7"/>
  <c r="M3392" i="7"/>
  <c r="M3393" i="7"/>
  <c r="M3394" i="7"/>
  <c r="M3395" i="7"/>
  <c r="M3396" i="7"/>
  <c r="M3397" i="7"/>
  <c r="M3398" i="7"/>
  <c r="M3399" i="7"/>
  <c r="M3400" i="7"/>
  <c r="M3401" i="7"/>
  <c r="M3402" i="7"/>
  <c r="M3403" i="7"/>
  <c r="M3404" i="7"/>
  <c r="M3405" i="7"/>
  <c r="M3406" i="7"/>
  <c r="M3407" i="7"/>
  <c r="M3408" i="7"/>
  <c r="M3409" i="7"/>
  <c r="M3410" i="7"/>
  <c r="M3411" i="7"/>
  <c r="M3412" i="7"/>
  <c r="M3413" i="7"/>
  <c r="M3414" i="7"/>
  <c r="M3415" i="7"/>
  <c r="M3416" i="7"/>
  <c r="M3417" i="7"/>
  <c r="M3418" i="7"/>
  <c r="M3419" i="7"/>
  <c r="M3420" i="7"/>
  <c r="M3421" i="7"/>
  <c r="M3422" i="7"/>
  <c r="M3423" i="7"/>
  <c r="M3424" i="7"/>
  <c r="M3425" i="7"/>
  <c r="M3426" i="7"/>
  <c r="M3427" i="7"/>
  <c r="M3428" i="7"/>
  <c r="M3429" i="7"/>
  <c r="M3430" i="7"/>
  <c r="M3431" i="7"/>
  <c r="M3432" i="7"/>
  <c r="M3433" i="7"/>
  <c r="M3434" i="7"/>
  <c r="M3435" i="7"/>
  <c r="M3436" i="7"/>
  <c r="M3437" i="7"/>
  <c r="M3438" i="7"/>
  <c r="M3439" i="7"/>
  <c r="M3440" i="7"/>
  <c r="M3441" i="7"/>
  <c r="M3442" i="7"/>
  <c r="M3443" i="7"/>
  <c r="M3444" i="7"/>
  <c r="M3445" i="7"/>
  <c r="M3446" i="7"/>
  <c r="M3447" i="7"/>
  <c r="M3448" i="7"/>
  <c r="M3449" i="7"/>
  <c r="M3450" i="7"/>
  <c r="M3451" i="7"/>
  <c r="M3452" i="7"/>
  <c r="M3453" i="7"/>
  <c r="M3454" i="7"/>
  <c r="M3455" i="7"/>
  <c r="M3456" i="7"/>
  <c r="M3457" i="7"/>
  <c r="M3458" i="7"/>
  <c r="M3459" i="7"/>
  <c r="M3460" i="7"/>
  <c r="M3461" i="7"/>
  <c r="M3462" i="7"/>
  <c r="M3463" i="7"/>
  <c r="M3464" i="7"/>
  <c r="M3465" i="7"/>
  <c r="M3466" i="7"/>
  <c r="M3467" i="7"/>
  <c r="M3468" i="7"/>
  <c r="M3469" i="7"/>
  <c r="M3470" i="7"/>
  <c r="M3471" i="7"/>
  <c r="M3472" i="7"/>
  <c r="M3473" i="7"/>
  <c r="M3474" i="7"/>
  <c r="M3475" i="7"/>
  <c r="M3476" i="7"/>
  <c r="M3477" i="7"/>
  <c r="M3478" i="7"/>
  <c r="M3479" i="7"/>
  <c r="M3480" i="7"/>
  <c r="M3481" i="7"/>
  <c r="M3482" i="7"/>
  <c r="M3483" i="7"/>
  <c r="M3484" i="7"/>
  <c r="M3485" i="7"/>
  <c r="M3486" i="7"/>
  <c r="M3487" i="7"/>
  <c r="M3488" i="7"/>
  <c r="M3489" i="7"/>
  <c r="M3490" i="7"/>
  <c r="M3491" i="7"/>
  <c r="M3492" i="7"/>
  <c r="M3493" i="7"/>
  <c r="M3494" i="7"/>
  <c r="M3495" i="7"/>
  <c r="M3496" i="7"/>
  <c r="M3497" i="7"/>
  <c r="M3498" i="7"/>
  <c r="M3499" i="7"/>
  <c r="M3500" i="7"/>
  <c r="M3501" i="7"/>
  <c r="M3502" i="7"/>
  <c r="M3503" i="7"/>
  <c r="M3504" i="7"/>
  <c r="M3505" i="7"/>
  <c r="M3506" i="7"/>
  <c r="M3507" i="7"/>
  <c r="M3508" i="7"/>
  <c r="M3509" i="7"/>
  <c r="M3510" i="7"/>
  <c r="M3511" i="7"/>
  <c r="M3512" i="7"/>
  <c r="M3513" i="7"/>
  <c r="M3514" i="7"/>
  <c r="M3515" i="7"/>
  <c r="M3516" i="7"/>
  <c r="M3517" i="7"/>
  <c r="M3518" i="7"/>
  <c r="M3519" i="7"/>
  <c r="M3520" i="7"/>
  <c r="M3521" i="7"/>
  <c r="M3522" i="7"/>
  <c r="M3523" i="7"/>
  <c r="M3524" i="7"/>
  <c r="M3525" i="7"/>
  <c r="M3526" i="7"/>
  <c r="M3527" i="7"/>
  <c r="M3528" i="7"/>
  <c r="M3529" i="7"/>
  <c r="M3530" i="7"/>
  <c r="M3531" i="7"/>
  <c r="M3532" i="7"/>
  <c r="M3533" i="7"/>
  <c r="M3534" i="7"/>
  <c r="M3535" i="7"/>
  <c r="M3536" i="7"/>
  <c r="M3537" i="7"/>
  <c r="M3538" i="7"/>
  <c r="M3539" i="7"/>
  <c r="M3540" i="7"/>
  <c r="M3541" i="7"/>
  <c r="M3542" i="7"/>
  <c r="M3543" i="7"/>
  <c r="M3544" i="7"/>
  <c r="M3545" i="7"/>
  <c r="M3546" i="7"/>
  <c r="M3547" i="7"/>
  <c r="M3548" i="7"/>
  <c r="M3549" i="7"/>
  <c r="M3550" i="7"/>
  <c r="M3551" i="7"/>
  <c r="M3552" i="7"/>
  <c r="M3553" i="7"/>
  <c r="M3554" i="7"/>
  <c r="M3555" i="7"/>
  <c r="M3556" i="7"/>
  <c r="M3557" i="7"/>
  <c r="M3558" i="7"/>
  <c r="M3559" i="7"/>
  <c r="M3560" i="7"/>
  <c r="M3561" i="7"/>
  <c r="M3562" i="7"/>
  <c r="M3563" i="7"/>
  <c r="M3564" i="7"/>
  <c r="M3565" i="7"/>
  <c r="M3566" i="7"/>
  <c r="M3567" i="7"/>
  <c r="M3568" i="7"/>
  <c r="M3569" i="7"/>
  <c r="M3570" i="7"/>
  <c r="M3571" i="7"/>
  <c r="M3572" i="7"/>
  <c r="M3573" i="7"/>
  <c r="M3574" i="7"/>
  <c r="M3575" i="7"/>
  <c r="M3576" i="7"/>
  <c r="M3577" i="7"/>
  <c r="M3578" i="7"/>
  <c r="M3579" i="7"/>
  <c r="M3580" i="7"/>
  <c r="M3581" i="7"/>
  <c r="M3582" i="7"/>
  <c r="M3583" i="7"/>
  <c r="M3584" i="7"/>
  <c r="M3585" i="7"/>
  <c r="M3586" i="7"/>
  <c r="M3587" i="7"/>
  <c r="M3588" i="7"/>
  <c r="M3589" i="7"/>
  <c r="M3590" i="7"/>
  <c r="M3591" i="7"/>
  <c r="M3592" i="7"/>
  <c r="M3593" i="7"/>
  <c r="M3594" i="7"/>
  <c r="M3595" i="7"/>
  <c r="M3596" i="7"/>
  <c r="M3597" i="7"/>
  <c r="M3598" i="7"/>
  <c r="M3599" i="7"/>
  <c r="M3600" i="7"/>
  <c r="M3601" i="7"/>
  <c r="M3602" i="7"/>
  <c r="M3603" i="7"/>
  <c r="M3604" i="7"/>
  <c r="M3605" i="7"/>
  <c r="M3606" i="7"/>
  <c r="M3607" i="7"/>
  <c r="M3608" i="7"/>
  <c r="M3609" i="7"/>
  <c r="M3610" i="7"/>
  <c r="M3611" i="7"/>
  <c r="M3612" i="7"/>
  <c r="M3613" i="7"/>
  <c r="M3614" i="7"/>
  <c r="M3615" i="7"/>
  <c r="M3616" i="7"/>
  <c r="M3617" i="7"/>
  <c r="M3618" i="7"/>
  <c r="M3619" i="7"/>
  <c r="M3620" i="7"/>
  <c r="M3621" i="7"/>
  <c r="M3622" i="7"/>
  <c r="M3623" i="7"/>
  <c r="M3624" i="7"/>
  <c r="M3625" i="7"/>
  <c r="M3626" i="7"/>
  <c r="M3627" i="7"/>
  <c r="M3628" i="7"/>
  <c r="M3629" i="7"/>
  <c r="M3630" i="7"/>
  <c r="M3631" i="7"/>
  <c r="M3632" i="7"/>
  <c r="M3633" i="7"/>
  <c r="M3634" i="7"/>
  <c r="M3635" i="7"/>
  <c r="M3636" i="7"/>
  <c r="M3637" i="7"/>
  <c r="M3638" i="7"/>
  <c r="M3639" i="7"/>
  <c r="M3640" i="7"/>
  <c r="M3641" i="7"/>
  <c r="M3642" i="7"/>
  <c r="M3643" i="7"/>
  <c r="M3644" i="7"/>
  <c r="M3645" i="7"/>
  <c r="M3646" i="7"/>
  <c r="M3647" i="7"/>
  <c r="M3648" i="7"/>
  <c r="M3649" i="7"/>
  <c r="M3650" i="7"/>
  <c r="M3651" i="7"/>
  <c r="M3652" i="7"/>
  <c r="M3653" i="7"/>
  <c r="M3654" i="7"/>
  <c r="M3655" i="7"/>
  <c r="M3656" i="7"/>
  <c r="M3657" i="7"/>
  <c r="M3658" i="7"/>
  <c r="M3659" i="7"/>
  <c r="M3660" i="7"/>
  <c r="M3661" i="7"/>
  <c r="M3662" i="7"/>
  <c r="M3663" i="7"/>
  <c r="M3664" i="7"/>
  <c r="M3665" i="7"/>
  <c r="M3666" i="7"/>
  <c r="M3667" i="7"/>
  <c r="M3668" i="7"/>
  <c r="M3669" i="7"/>
  <c r="M3670" i="7"/>
  <c r="M3671" i="7"/>
  <c r="M3672" i="7"/>
  <c r="M3673" i="7"/>
  <c r="M3674" i="7"/>
  <c r="M3675" i="7"/>
  <c r="M3676" i="7"/>
  <c r="M3677" i="7"/>
  <c r="M3678" i="7"/>
  <c r="M3679" i="7"/>
  <c r="M3680" i="7"/>
  <c r="M3681" i="7"/>
  <c r="M3682" i="7"/>
  <c r="M3683" i="7"/>
  <c r="M3684" i="7"/>
  <c r="M3685" i="7"/>
  <c r="M3686" i="7"/>
  <c r="M3687" i="7"/>
  <c r="M3688" i="7"/>
  <c r="M3689" i="7"/>
  <c r="M3690" i="7"/>
  <c r="M3691" i="7"/>
  <c r="M3692" i="7"/>
  <c r="M3693" i="7"/>
  <c r="M3694" i="7"/>
  <c r="M3695" i="7"/>
  <c r="M3696" i="7"/>
  <c r="M3697" i="7"/>
  <c r="M3698" i="7"/>
  <c r="M3699" i="7"/>
  <c r="M3700" i="7"/>
  <c r="M3701" i="7"/>
  <c r="M3702" i="7"/>
  <c r="M3703" i="7"/>
  <c r="M3704" i="7"/>
  <c r="M3705" i="7"/>
  <c r="M3706" i="7"/>
  <c r="M3707" i="7"/>
  <c r="M3708" i="7"/>
  <c r="M3709" i="7"/>
  <c r="M3710" i="7"/>
  <c r="M3711" i="7"/>
  <c r="M3712" i="7"/>
  <c r="M3713" i="7"/>
  <c r="M3714" i="7"/>
  <c r="M3715" i="7"/>
  <c r="M3716" i="7"/>
  <c r="M3717" i="7"/>
  <c r="M3718" i="7"/>
  <c r="M3719" i="7"/>
  <c r="M3720" i="7"/>
  <c r="M3721" i="7"/>
  <c r="M3722" i="7"/>
  <c r="M3723" i="7"/>
  <c r="M3724" i="7"/>
  <c r="M3725" i="7"/>
  <c r="M3726" i="7"/>
  <c r="M3727" i="7"/>
  <c r="M3728" i="7"/>
  <c r="M3729" i="7"/>
  <c r="M3730" i="7"/>
  <c r="M3731" i="7"/>
  <c r="M3732" i="7"/>
  <c r="M3733" i="7"/>
  <c r="M3734" i="7"/>
  <c r="M3735" i="7"/>
  <c r="M3736" i="7"/>
  <c r="M3737" i="7"/>
  <c r="M3738" i="7"/>
  <c r="M3739" i="7"/>
  <c r="M3740" i="7"/>
  <c r="M3741" i="7"/>
  <c r="M3742" i="7"/>
  <c r="M3743" i="7"/>
  <c r="M3744" i="7"/>
  <c r="M3745" i="7"/>
  <c r="M3746" i="7"/>
  <c r="M3747" i="7"/>
  <c r="M3748" i="7"/>
  <c r="M3749" i="7"/>
  <c r="M3750" i="7"/>
  <c r="M3751" i="7"/>
  <c r="M3752" i="7"/>
  <c r="M3753" i="7"/>
  <c r="M3754" i="7"/>
  <c r="M3755" i="7"/>
  <c r="M3756" i="7"/>
  <c r="M3757" i="7"/>
  <c r="M3758" i="7"/>
  <c r="M3759" i="7"/>
  <c r="M3760" i="7"/>
  <c r="M3761" i="7"/>
  <c r="M3762" i="7"/>
  <c r="M3763" i="7"/>
  <c r="M3764" i="7"/>
  <c r="M3765" i="7"/>
  <c r="M3766" i="7"/>
  <c r="M3767" i="7"/>
  <c r="M3768" i="7"/>
  <c r="M3769" i="7"/>
  <c r="M3770" i="7"/>
  <c r="M3771" i="7"/>
  <c r="M3772" i="7"/>
  <c r="M3773" i="7"/>
  <c r="M3774" i="7"/>
  <c r="M3775" i="7"/>
  <c r="M3776" i="7"/>
  <c r="M3777" i="7"/>
  <c r="M3778" i="7"/>
  <c r="M3779" i="7"/>
  <c r="M3780" i="7"/>
  <c r="M3781" i="7"/>
  <c r="M3782" i="7"/>
  <c r="M3783" i="7"/>
  <c r="M3784" i="7"/>
  <c r="M3785" i="7"/>
  <c r="M3786" i="7"/>
  <c r="M3787" i="7"/>
  <c r="M3788" i="7"/>
  <c r="M3789" i="7"/>
  <c r="M3790" i="7"/>
  <c r="M3791" i="7"/>
  <c r="M3792" i="7"/>
  <c r="M3793" i="7"/>
  <c r="M3794" i="7"/>
  <c r="M3795" i="7"/>
  <c r="M3796" i="7"/>
  <c r="M3797" i="7"/>
  <c r="M3798" i="7"/>
  <c r="M3799" i="7"/>
  <c r="M3800" i="7"/>
  <c r="M3801" i="7"/>
  <c r="M3802" i="7"/>
  <c r="M3803" i="7"/>
  <c r="M3804" i="7"/>
  <c r="M3805" i="7"/>
  <c r="M3806" i="7"/>
  <c r="M3807" i="7"/>
  <c r="M3808" i="7"/>
  <c r="M3809" i="7"/>
  <c r="M3810" i="7"/>
  <c r="M3811" i="7"/>
  <c r="M3812" i="7"/>
  <c r="M3813" i="7"/>
  <c r="M3814" i="7"/>
  <c r="M3815" i="7"/>
  <c r="M3816" i="7"/>
  <c r="M3817" i="7"/>
  <c r="M3818" i="7"/>
  <c r="M3819" i="7"/>
  <c r="M3820" i="7"/>
  <c r="M3821" i="7"/>
  <c r="M3822" i="7"/>
  <c r="M3823" i="7"/>
  <c r="M3824" i="7"/>
  <c r="M3825" i="7"/>
  <c r="M3826" i="7"/>
  <c r="M3827" i="7"/>
  <c r="M3828" i="7"/>
  <c r="M3829" i="7"/>
  <c r="M3830" i="7"/>
  <c r="M3831" i="7"/>
  <c r="M3832" i="7"/>
  <c r="M3833" i="7"/>
  <c r="M3834" i="7"/>
  <c r="M3835" i="7"/>
  <c r="M3836" i="7"/>
  <c r="M3837" i="7"/>
  <c r="M3838" i="7"/>
  <c r="M3839" i="7"/>
  <c r="M3840" i="7"/>
  <c r="M3841" i="7"/>
  <c r="M3842" i="7"/>
  <c r="M3843" i="7"/>
  <c r="M3844" i="7"/>
  <c r="M3845" i="7"/>
  <c r="M3846" i="7"/>
  <c r="M3847" i="7"/>
  <c r="M3848" i="7"/>
  <c r="M3849" i="7"/>
  <c r="M3850" i="7"/>
  <c r="M3851" i="7"/>
  <c r="M3852" i="7"/>
  <c r="M3853" i="7"/>
  <c r="M3854" i="7"/>
  <c r="M3855" i="7"/>
  <c r="M3856" i="7"/>
  <c r="M3857" i="7"/>
  <c r="M3858" i="7"/>
  <c r="M3859" i="7"/>
  <c r="M3860" i="7"/>
  <c r="M3861" i="7"/>
  <c r="M3862" i="7"/>
  <c r="M3863" i="7"/>
  <c r="M3864" i="7"/>
  <c r="M3865" i="7"/>
  <c r="M3866" i="7"/>
  <c r="M3867" i="7"/>
  <c r="M3868" i="7"/>
  <c r="M3869" i="7"/>
  <c r="M3870" i="7"/>
  <c r="M3871" i="7"/>
  <c r="M3872" i="7"/>
  <c r="M3873" i="7"/>
  <c r="M3874" i="7"/>
  <c r="M3875" i="7"/>
  <c r="M3876" i="7"/>
  <c r="M3877" i="7"/>
  <c r="M3878" i="7"/>
  <c r="M3879" i="7"/>
  <c r="M3880" i="7"/>
  <c r="M3881" i="7"/>
  <c r="M3882" i="7"/>
  <c r="M3883" i="7"/>
  <c r="M3884" i="7"/>
  <c r="M3885" i="7"/>
  <c r="M3886" i="7"/>
  <c r="M3887" i="7"/>
  <c r="M3888" i="7"/>
  <c r="M3889" i="7"/>
  <c r="M3890" i="7"/>
  <c r="M3891" i="7"/>
  <c r="M3892" i="7"/>
  <c r="M3893" i="7"/>
  <c r="M3894" i="7"/>
  <c r="M3895" i="7"/>
  <c r="M3896" i="7"/>
  <c r="M3897" i="7"/>
  <c r="M3898" i="7"/>
  <c r="M3899" i="7"/>
  <c r="M3900" i="7"/>
  <c r="M3901" i="7"/>
  <c r="M3902" i="7"/>
  <c r="M3903" i="7"/>
  <c r="M3904" i="7"/>
  <c r="M3905" i="7"/>
  <c r="M3906" i="7"/>
  <c r="M3907" i="7"/>
  <c r="M3908" i="7"/>
  <c r="M3909" i="7"/>
  <c r="M3910" i="7"/>
  <c r="M3911" i="7"/>
  <c r="M3912" i="7"/>
  <c r="M3913" i="7"/>
  <c r="M3914" i="7"/>
  <c r="M3915" i="7"/>
  <c r="M3916" i="7"/>
  <c r="M3917" i="7"/>
  <c r="M3918" i="7"/>
  <c r="M3919" i="7"/>
  <c r="M3920" i="7"/>
  <c r="M3921" i="7"/>
  <c r="M3922" i="7"/>
  <c r="M3923" i="7"/>
  <c r="M3924" i="7"/>
  <c r="M3925" i="7"/>
  <c r="M3926" i="7"/>
  <c r="M3927" i="7"/>
  <c r="M3928" i="7"/>
  <c r="M3929" i="7"/>
  <c r="M3930" i="7"/>
  <c r="M3931" i="7"/>
  <c r="M3932" i="7"/>
  <c r="M3933" i="7"/>
  <c r="M3934" i="7"/>
  <c r="M3935" i="7"/>
  <c r="M3936" i="7"/>
  <c r="M3937" i="7"/>
  <c r="M3938" i="7"/>
  <c r="M3939" i="7"/>
  <c r="M3940" i="7"/>
  <c r="M3941" i="7"/>
  <c r="M3942" i="7"/>
  <c r="M3943" i="7"/>
  <c r="M3944" i="7"/>
  <c r="M3945" i="7"/>
  <c r="M3946" i="7"/>
  <c r="M3947" i="7"/>
  <c r="M3948" i="7"/>
  <c r="M3949" i="7"/>
  <c r="M3950" i="7"/>
  <c r="M3951" i="7"/>
  <c r="M3952" i="7"/>
  <c r="M3953" i="7"/>
  <c r="M3954" i="7"/>
  <c r="M3955" i="7"/>
  <c r="M3956" i="7"/>
  <c r="M3957" i="7"/>
  <c r="M3958" i="7"/>
  <c r="M3959" i="7"/>
  <c r="M3960" i="7"/>
  <c r="M3961" i="7"/>
  <c r="M3962" i="7"/>
  <c r="M3963" i="7"/>
  <c r="M3964" i="7"/>
  <c r="M3965" i="7"/>
  <c r="M3966" i="7"/>
  <c r="M3967" i="7"/>
  <c r="M3968" i="7"/>
  <c r="M3969" i="7"/>
  <c r="M3970" i="7"/>
  <c r="M3971" i="7"/>
  <c r="M3972" i="7"/>
  <c r="M3973" i="7"/>
  <c r="M3974" i="7"/>
  <c r="M3975" i="7"/>
  <c r="M3976" i="7"/>
  <c r="M3977" i="7"/>
  <c r="M3978" i="7"/>
  <c r="M3979" i="7"/>
  <c r="M3980" i="7"/>
  <c r="M3981" i="7"/>
  <c r="M3982" i="7"/>
  <c r="M3983" i="7"/>
  <c r="M3984" i="7"/>
  <c r="M3985" i="7"/>
  <c r="M3986" i="7"/>
  <c r="M3987" i="7"/>
  <c r="M3988" i="7"/>
  <c r="M3989" i="7"/>
  <c r="M3990" i="7"/>
  <c r="M3991" i="7"/>
  <c r="M3992" i="7"/>
  <c r="M3993" i="7"/>
  <c r="M3994" i="7"/>
  <c r="M3995" i="7"/>
  <c r="M3996" i="7"/>
  <c r="M3997" i="7"/>
  <c r="M3998" i="7"/>
  <c r="M3999" i="7"/>
  <c r="M4000" i="7"/>
  <c r="M4001" i="7"/>
  <c r="M4002" i="7"/>
  <c r="M4003" i="7"/>
  <c r="M4004" i="7"/>
  <c r="M4005" i="7"/>
  <c r="M4006" i="7"/>
  <c r="M4007" i="7"/>
  <c r="M4008" i="7"/>
  <c r="M4009" i="7"/>
  <c r="M4010" i="7"/>
  <c r="M4011" i="7"/>
  <c r="M4012" i="7"/>
  <c r="M4013" i="7"/>
  <c r="M4014" i="7"/>
  <c r="M4015" i="7"/>
  <c r="M4016" i="7"/>
  <c r="M4017" i="7"/>
  <c r="M4018" i="7"/>
  <c r="M4019" i="7"/>
  <c r="M4020" i="7"/>
  <c r="M4021" i="7"/>
  <c r="M4022" i="7"/>
  <c r="M4023" i="7"/>
  <c r="M4024" i="7"/>
  <c r="M4025" i="7"/>
  <c r="M4026" i="7"/>
  <c r="M4027" i="7"/>
  <c r="M4028" i="7"/>
  <c r="M4029" i="7"/>
  <c r="M4030" i="7"/>
  <c r="M4031" i="7"/>
  <c r="M4032" i="7"/>
  <c r="M4033" i="7"/>
  <c r="M4034" i="7"/>
  <c r="M4035" i="7"/>
  <c r="M4036" i="7"/>
  <c r="M4037" i="7"/>
  <c r="M4038" i="7"/>
  <c r="M4039" i="7"/>
  <c r="M4040" i="7"/>
  <c r="M4041" i="7"/>
  <c r="M4042" i="7"/>
  <c r="M4043" i="7"/>
  <c r="M4044" i="7"/>
  <c r="M4045" i="7"/>
  <c r="M4046" i="7"/>
  <c r="M4047" i="7"/>
  <c r="M4048" i="7"/>
  <c r="M4049" i="7"/>
  <c r="M4050" i="7"/>
  <c r="M4051" i="7"/>
  <c r="M4052" i="7"/>
  <c r="M4053" i="7"/>
  <c r="M4054" i="7"/>
  <c r="M4055" i="7"/>
  <c r="M4056" i="7"/>
  <c r="M4057" i="7"/>
  <c r="M4058" i="7"/>
  <c r="M4059" i="7"/>
  <c r="M4060" i="7"/>
  <c r="M4061" i="7"/>
  <c r="M4062" i="7"/>
  <c r="M4063" i="7"/>
  <c r="M4064" i="7"/>
  <c r="M4065" i="7"/>
  <c r="M4066" i="7"/>
  <c r="M4067" i="7"/>
  <c r="M4068" i="7"/>
  <c r="M4069" i="7"/>
  <c r="M4070" i="7"/>
  <c r="M4071" i="7"/>
  <c r="M4072" i="7"/>
  <c r="M4073" i="7"/>
  <c r="M4074" i="7"/>
  <c r="M4075" i="7"/>
  <c r="M4076" i="7"/>
  <c r="M4077" i="7"/>
  <c r="M4078" i="7"/>
  <c r="M4079" i="7"/>
  <c r="M4080" i="7"/>
  <c r="M4081" i="7"/>
  <c r="M4082" i="7"/>
  <c r="M4083" i="7"/>
  <c r="M4084" i="7"/>
  <c r="M4085" i="7"/>
  <c r="M4086" i="7"/>
  <c r="M4087" i="7"/>
  <c r="M4088" i="7"/>
  <c r="M4089" i="7"/>
  <c r="M4090" i="7"/>
  <c r="M4091" i="7"/>
  <c r="M4092" i="7"/>
  <c r="M4093" i="7"/>
  <c r="M4094" i="7"/>
  <c r="M4095" i="7"/>
  <c r="M4096" i="7"/>
  <c r="M4097" i="7"/>
  <c r="M4098" i="7"/>
  <c r="M4099" i="7"/>
  <c r="M4100" i="7"/>
  <c r="M4101" i="7"/>
  <c r="M4102" i="7"/>
  <c r="M4103" i="7"/>
  <c r="M4104" i="7"/>
  <c r="M4105" i="7"/>
  <c r="M4106" i="7"/>
  <c r="M4107" i="7"/>
  <c r="M4108" i="7"/>
  <c r="M4109" i="7"/>
  <c r="M4110" i="7"/>
  <c r="M4111" i="7"/>
  <c r="M4112" i="7"/>
  <c r="M4113" i="7"/>
  <c r="M4114" i="7"/>
  <c r="M4115" i="7"/>
  <c r="M4116" i="7"/>
  <c r="M4117" i="7"/>
  <c r="M4118" i="7"/>
  <c r="M4119" i="7"/>
  <c r="M4120" i="7"/>
  <c r="M4121" i="7"/>
  <c r="M4122" i="7"/>
  <c r="M4123" i="7"/>
  <c r="M4124" i="7"/>
  <c r="M4125" i="7"/>
  <c r="M4126" i="7"/>
  <c r="M4127" i="7"/>
  <c r="M4128" i="7"/>
  <c r="M4129" i="7"/>
  <c r="M4130" i="7"/>
  <c r="M4131" i="7"/>
  <c r="M4132" i="7"/>
  <c r="M4133" i="7"/>
  <c r="M4134" i="7"/>
  <c r="M4135" i="7"/>
  <c r="M4136" i="7"/>
  <c r="M4137" i="7"/>
  <c r="M4138" i="7"/>
  <c r="M4139" i="7"/>
  <c r="M4140" i="7"/>
  <c r="M4141" i="7"/>
  <c r="M4142" i="7"/>
  <c r="M4143" i="7"/>
  <c r="M4144" i="7"/>
  <c r="M4145" i="7"/>
  <c r="M4146" i="7"/>
  <c r="M4147" i="7"/>
  <c r="M4148" i="7"/>
  <c r="M4149" i="7"/>
  <c r="M4150" i="7"/>
  <c r="M4151" i="7"/>
  <c r="M4152" i="7"/>
  <c r="M4153" i="7"/>
  <c r="M4154" i="7"/>
  <c r="M4155" i="7"/>
  <c r="M4156" i="7"/>
  <c r="M4157" i="7"/>
  <c r="M4158" i="7"/>
  <c r="M4159" i="7"/>
  <c r="M4160" i="7"/>
  <c r="M4161" i="7"/>
  <c r="M4162" i="7"/>
  <c r="M4163" i="7"/>
  <c r="M4164" i="7"/>
  <c r="M4165" i="7"/>
  <c r="M4166" i="7"/>
  <c r="M4167" i="7"/>
  <c r="M4168" i="7"/>
  <c r="M4169" i="7"/>
  <c r="M4170" i="7"/>
  <c r="M4171" i="7"/>
  <c r="M4172" i="7"/>
  <c r="M4173" i="7"/>
  <c r="M4174" i="7"/>
  <c r="M4175" i="7"/>
  <c r="M4176" i="7"/>
  <c r="M4177" i="7"/>
  <c r="M4178" i="7"/>
  <c r="M4179" i="7"/>
  <c r="M4180" i="7"/>
  <c r="M4181" i="7"/>
  <c r="M4182" i="7"/>
  <c r="M4183" i="7"/>
  <c r="M4184" i="7"/>
  <c r="M4185" i="7"/>
  <c r="M4186" i="7"/>
  <c r="M4187" i="7"/>
  <c r="M4188" i="7"/>
  <c r="M4189" i="7"/>
  <c r="M4190" i="7"/>
  <c r="M4191" i="7"/>
  <c r="M4192" i="7"/>
  <c r="M4193" i="7"/>
  <c r="M4194" i="7"/>
  <c r="M4195" i="7"/>
  <c r="M4196" i="7"/>
  <c r="M4197" i="7"/>
  <c r="M4198" i="7"/>
  <c r="M4199" i="7"/>
  <c r="M4200" i="7"/>
  <c r="M4201" i="7"/>
  <c r="M4202" i="7"/>
  <c r="M4203" i="7"/>
  <c r="M4204" i="7"/>
  <c r="M4205" i="7"/>
  <c r="M4206" i="7"/>
  <c r="M4207" i="7"/>
  <c r="M4208" i="7"/>
  <c r="M4209" i="7"/>
  <c r="M4210" i="7"/>
  <c r="M4211" i="7"/>
  <c r="M4212" i="7"/>
  <c r="M4213" i="7"/>
  <c r="M4214" i="7"/>
  <c r="M4215" i="7"/>
  <c r="M4216" i="7"/>
  <c r="M4217" i="7"/>
  <c r="M4218" i="7"/>
  <c r="M4219" i="7"/>
  <c r="M4220" i="7"/>
  <c r="M4221" i="7"/>
  <c r="M4222" i="7"/>
  <c r="M4223" i="7"/>
  <c r="M4224" i="7"/>
  <c r="M4225" i="7"/>
  <c r="M4226" i="7"/>
  <c r="M4227" i="7"/>
  <c r="M4228" i="7"/>
  <c r="M4229" i="7"/>
  <c r="M4230" i="7"/>
  <c r="M4231" i="7"/>
  <c r="M4232" i="7"/>
  <c r="M4233" i="7"/>
  <c r="M4234" i="7"/>
  <c r="M4235" i="7"/>
  <c r="M4236" i="7"/>
  <c r="M4237" i="7"/>
  <c r="M4238" i="7"/>
  <c r="M4239" i="7"/>
  <c r="M4240" i="7"/>
  <c r="M4241" i="7"/>
  <c r="M4242" i="7"/>
  <c r="M4243" i="7"/>
  <c r="M4244" i="7"/>
  <c r="M4245" i="7"/>
  <c r="M4246" i="7"/>
  <c r="M4247" i="7"/>
  <c r="M4248" i="7"/>
  <c r="M4249" i="7"/>
  <c r="M4250" i="7"/>
  <c r="M4251" i="7"/>
  <c r="M4252" i="7"/>
  <c r="M4253" i="7"/>
  <c r="M4254" i="7"/>
  <c r="M4255" i="7"/>
  <c r="M4256" i="7"/>
  <c r="M4257" i="7"/>
  <c r="M4258" i="7"/>
  <c r="M4259" i="7"/>
  <c r="M4260" i="7"/>
  <c r="M4261" i="7"/>
  <c r="M4262" i="7"/>
  <c r="M4263" i="7"/>
  <c r="M4264" i="7"/>
  <c r="M4265" i="7"/>
  <c r="M4266" i="7"/>
  <c r="M4267" i="7"/>
  <c r="M4268" i="7"/>
  <c r="M4269" i="7"/>
  <c r="M4270" i="7"/>
  <c r="M4271" i="7"/>
  <c r="M4272" i="7"/>
  <c r="M4273" i="7"/>
  <c r="M4274" i="7"/>
  <c r="M4275" i="7"/>
  <c r="M4276" i="7"/>
  <c r="M4277" i="7"/>
  <c r="M4278" i="7"/>
  <c r="M4279" i="7"/>
  <c r="M4280" i="7"/>
  <c r="M4281" i="7"/>
  <c r="M4282" i="7"/>
  <c r="M4283" i="7"/>
  <c r="M4284" i="7"/>
  <c r="M4285" i="7"/>
  <c r="M4286" i="7"/>
  <c r="M4287" i="7"/>
  <c r="M4288" i="7"/>
  <c r="M4289" i="7"/>
  <c r="M4290" i="7"/>
  <c r="M4291" i="7"/>
  <c r="M4292" i="7"/>
  <c r="M4293" i="7"/>
  <c r="M4294" i="7"/>
  <c r="M4295" i="7"/>
  <c r="M4296" i="7"/>
  <c r="M4297" i="7"/>
  <c r="M4298" i="7"/>
  <c r="M4299" i="7"/>
  <c r="M4300" i="7"/>
  <c r="M4301" i="7"/>
  <c r="M4302" i="7"/>
  <c r="M4303" i="7"/>
  <c r="M4304" i="7"/>
  <c r="M4305" i="7"/>
  <c r="M4306" i="7"/>
  <c r="M4307" i="7"/>
  <c r="M4308" i="7"/>
  <c r="M4309" i="7"/>
  <c r="M4310" i="7"/>
  <c r="M4311" i="7"/>
  <c r="M4312" i="7"/>
  <c r="M4313" i="7"/>
  <c r="M4314" i="7"/>
  <c r="M4315" i="7"/>
  <c r="M4316" i="7"/>
  <c r="M4317" i="7"/>
  <c r="M4318" i="7"/>
  <c r="M4319" i="7"/>
  <c r="M4320" i="7"/>
  <c r="M4321" i="7"/>
  <c r="M4322" i="7"/>
  <c r="M4323" i="7"/>
  <c r="M4324" i="7"/>
  <c r="M4325" i="7"/>
  <c r="M4326" i="7"/>
  <c r="M4327" i="7"/>
  <c r="M4328" i="7"/>
  <c r="M4329" i="7"/>
  <c r="M4330" i="7"/>
  <c r="M4331" i="7"/>
  <c r="M4332" i="7"/>
  <c r="M4333" i="7"/>
  <c r="M4334" i="7"/>
  <c r="M4335" i="7"/>
  <c r="M4336" i="7"/>
  <c r="M4337" i="7"/>
  <c r="M4338" i="7"/>
  <c r="M4339" i="7"/>
  <c r="M4340" i="7"/>
  <c r="M4341" i="7"/>
  <c r="M4342" i="7"/>
  <c r="M4343" i="7"/>
  <c r="M4344" i="7"/>
  <c r="M4345" i="7"/>
  <c r="M4346" i="7"/>
  <c r="M4347" i="7"/>
  <c r="M4348" i="7"/>
  <c r="M4349" i="7"/>
  <c r="M4350" i="7"/>
  <c r="M4351" i="7"/>
  <c r="M4352" i="7"/>
  <c r="M4353" i="7"/>
  <c r="M4354" i="7"/>
  <c r="M4355" i="7"/>
  <c r="M4356" i="7"/>
  <c r="M4357" i="7"/>
  <c r="M4358" i="7"/>
  <c r="M4359" i="7"/>
  <c r="M4360" i="7"/>
  <c r="M4361" i="7"/>
  <c r="M4362" i="7"/>
  <c r="M4363" i="7"/>
  <c r="M4364" i="7"/>
  <c r="M4365" i="7"/>
  <c r="M4366" i="7"/>
  <c r="M4367" i="7"/>
  <c r="M4368" i="7"/>
  <c r="M4369" i="7"/>
  <c r="M4370" i="7"/>
  <c r="M4371" i="7"/>
  <c r="M4372" i="7"/>
  <c r="M4373" i="7"/>
  <c r="M4374" i="7"/>
  <c r="M4375" i="7"/>
  <c r="M4376" i="7"/>
  <c r="M4377" i="7"/>
  <c r="M4378" i="7"/>
  <c r="M4379" i="7"/>
  <c r="M4380" i="7"/>
  <c r="M4381" i="7"/>
  <c r="M4382" i="7"/>
  <c r="M4383" i="7"/>
  <c r="M4384" i="7"/>
  <c r="M4385" i="7"/>
  <c r="M4386" i="7"/>
  <c r="M4387" i="7"/>
  <c r="M4388" i="7"/>
  <c r="M4389" i="7"/>
  <c r="M4390" i="7"/>
  <c r="M4391" i="7"/>
  <c r="M4392" i="7"/>
  <c r="M4393" i="7"/>
  <c r="M4394" i="7"/>
  <c r="M4395" i="7"/>
  <c r="M4396" i="7"/>
  <c r="M4397" i="7"/>
  <c r="M4398" i="7"/>
  <c r="M4399" i="7"/>
  <c r="M4400" i="7"/>
  <c r="M4401" i="7"/>
  <c r="M4402" i="7"/>
  <c r="M4403" i="7"/>
  <c r="M4404" i="7"/>
  <c r="M4405" i="7"/>
  <c r="M4406" i="7"/>
  <c r="M4407" i="7"/>
  <c r="M4408" i="7"/>
  <c r="M4409" i="7"/>
  <c r="M4410" i="7"/>
  <c r="M4411" i="7"/>
  <c r="M4412" i="7"/>
  <c r="M4413" i="7"/>
  <c r="M4414" i="7"/>
  <c r="M4415" i="7"/>
  <c r="M4416" i="7"/>
  <c r="M4417" i="7"/>
  <c r="M4418" i="7"/>
  <c r="M4419" i="7"/>
  <c r="M4420" i="7"/>
  <c r="M4421" i="7"/>
  <c r="M4422" i="7"/>
  <c r="M4423" i="7"/>
  <c r="M4424" i="7"/>
  <c r="M4425" i="7"/>
  <c r="M4426" i="7"/>
  <c r="M4427" i="7"/>
  <c r="M4428" i="7"/>
  <c r="M4429" i="7"/>
  <c r="M4430" i="7"/>
  <c r="M4431" i="7"/>
  <c r="M4432" i="7"/>
  <c r="M4433" i="7"/>
  <c r="M4434" i="7"/>
  <c r="M4435" i="7"/>
  <c r="M4436" i="7"/>
  <c r="M4437" i="7"/>
  <c r="M4438" i="7"/>
  <c r="M4439" i="7"/>
  <c r="M4440" i="7"/>
  <c r="M4441" i="7"/>
  <c r="M4442" i="7"/>
  <c r="M4443" i="7"/>
  <c r="M4444" i="7"/>
  <c r="M4445" i="7"/>
  <c r="M4446" i="7"/>
  <c r="M4447" i="7"/>
  <c r="M4448" i="7"/>
  <c r="M4449" i="7"/>
  <c r="M4450" i="7"/>
  <c r="M4451" i="7"/>
  <c r="M4452" i="7"/>
  <c r="M4453" i="7"/>
  <c r="M4454" i="7"/>
  <c r="M4455" i="7"/>
  <c r="M4456" i="7"/>
  <c r="M4457" i="7"/>
  <c r="M4458" i="7"/>
  <c r="M4459" i="7"/>
  <c r="M4460" i="7"/>
  <c r="M4461" i="7"/>
  <c r="M4462" i="7"/>
  <c r="M4463" i="7"/>
  <c r="M4464" i="7"/>
  <c r="M4465" i="7"/>
  <c r="M4466" i="7"/>
  <c r="M4467" i="7"/>
  <c r="M4468" i="7"/>
  <c r="M4469" i="7"/>
  <c r="M4470" i="7"/>
  <c r="M4471" i="7"/>
  <c r="M4472" i="7"/>
  <c r="M4473" i="7"/>
  <c r="M4474" i="7"/>
  <c r="M4475" i="7"/>
  <c r="M4476" i="7"/>
  <c r="M4477" i="7"/>
  <c r="M4478" i="7"/>
  <c r="M4479" i="7"/>
  <c r="M4480" i="7"/>
  <c r="M4481" i="7"/>
  <c r="M4482" i="7"/>
  <c r="M4483" i="7"/>
  <c r="M4484" i="7"/>
  <c r="M4485" i="7"/>
  <c r="M4486" i="7"/>
  <c r="M4487" i="7"/>
  <c r="M4488" i="7"/>
  <c r="M4489" i="7"/>
  <c r="M4490" i="7"/>
  <c r="M4491" i="7"/>
  <c r="M4492" i="7"/>
  <c r="M4493" i="7"/>
  <c r="M4494" i="7"/>
  <c r="M4495" i="7"/>
  <c r="M4496" i="7"/>
  <c r="M4497" i="7"/>
  <c r="M4498" i="7"/>
  <c r="M4499" i="7"/>
  <c r="M4500" i="7"/>
  <c r="M4501" i="7"/>
  <c r="M4502" i="7"/>
  <c r="M4503" i="7"/>
  <c r="M4504" i="7"/>
  <c r="M4505" i="7"/>
  <c r="M4506" i="7"/>
  <c r="M4507" i="7"/>
  <c r="M4508" i="7"/>
  <c r="M4509" i="7"/>
  <c r="M4510" i="7"/>
  <c r="M4511" i="7"/>
  <c r="M4512" i="7"/>
  <c r="M4513" i="7"/>
  <c r="M4514" i="7"/>
  <c r="M4515" i="7"/>
  <c r="M4516" i="7"/>
  <c r="M4517" i="7"/>
  <c r="M4518" i="7"/>
  <c r="M4519" i="7"/>
  <c r="M4520" i="7"/>
  <c r="M4521" i="7"/>
  <c r="M4522" i="7"/>
  <c r="M4523" i="7"/>
  <c r="M4524" i="7"/>
  <c r="M4525" i="7"/>
  <c r="M4526" i="7"/>
  <c r="M4527" i="7"/>
  <c r="M4528" i="7"/>
  <c r="M4529" i="7"/>
  <c r="M4530" i="7"/>
  <c r="M4531" i="7"/>
  <c r="M4532" i="7"/>
  <c r="M4533" i="7"/>
  <c r="M4534" i="7"/>
  <c r="M4535" i="7"/>
  <c r="M4536" i="7"/>
  <c r="M4537" i="7"/>
  <c r="M4538" i="7"/>
  <c r="M4539" i="7"/>
  <c r="M4540" i="7"/>
  <c r="M4541" i="7"/>
  <c r="M4542" i="7"/>
  <c r="M4543" i="7"/>
  <c r="M4544" i="7"/>
  <c r="M4545" i="7"/>
  <c r="M4546" i="7"/>
  <c r="M4547" i="7"/>
  <c r="M4548" i="7"/>
  <c r="M4549" i="7"/>
  <c r="M4550" i="7"/>
  <c r="M4551" i="7"/>
  <c r="M4552" i="7"/>
  <c r="M4553" i="7"/>
  <c r="M4554" i="7"/>
  <c r="M4555" i="7"/>
  <c r="M4556" i="7"/>
  <c r="M4557" i="7"/>
  <c r="M4558" i="7"/>
  <c r="M4559" i="7"/>
  <c r="M4560" i="7"/>
  <c r="M4561" i="7"/>
  <c r="M4562" i="7"/>
  <c r="M4563" i="7"/>
  <c r="M4564" i="7"/>
  <c r="M4565" i="7"/>
  <c r="M4566" i="7"/>
  <c r="M4567" i="7"/>
  <c r="M4568" i="7"/>
  <c r="M4569" i="7"/>
  <c r="M4570" i="7"/>
  <c r="M4571" i="7"/>
  <c r="M4572" i="7"/>
  <c r="M4573" i="7"/>
  <c r="M4574" i="7"/>
  <c r="M4575" i="7"/>
  <c r="M4576" i="7"/>
  <c r="M4577" i="7"/>
  <c r="M4578" i="7"/>
  <c r="M4579" i="7"/>
  <c r="M4580" i="7"/>
  <c r="M4581" i="7"/>
  <c r="M4582" i="7"/>
  <c r="M4583" i="7"/>
  <c r="M4584" i="7"/>
  <c r="M4585" i="7"/>
  <c r="M4586" i="7"/>
  <c r="M4587" i="7"/>
  <c r="M4588" i="7"/>
  <c r="M4589" i="7"/>
  <c r="M4590" i="7"/>
  <c r="M4591" i="7"/>
  <c r="M4592" i="7"/>
  <c r="M4593" i="7"/>
  <c r="M4594" i="7"/>
  <c r="M4595" i="7"/>
  <c r="M4596" i="7"/>
  <c r="M4597" i="7"/>
  <c r="M4598" i="7"/>
  <c r="M4599" i="7"/>
  <c r="M4600" i="7"/>
  <c r="M4601" i="7"/>
  <c r="M4602" i="7"/>
  <c r="M4603" i="7"/>
  <c r="M4604" i="7"/>
  <c r="M4605" i="7"/>
  <c r="M4606" i="7"/>
  <c r="M4607" i="7"/>
  <c r="M4608" i="7"/>
  <c r="M4609" i="7"/>
  <c r="M4610" i="7"/>
  <c r="M4611" i="7"/>
  <c r="M4612" i="7"/>
  <c r="M4613" i="7"/>
  <c r="M4614" i="7"/>
  <c r="M4615" i="7"/>
  <c r="M4616" i="7"/>
  <c r="M4617" i="7"/>
  <c r="M4618" i="7"/>
  <c r="M4619" i="7"/>
  <c r="M4620" i="7"/>
  <c r="M4621" i="7"/>
  <c r="M4622" i="7"/>
  <c r="M4623" i="7"/>
  <c r="M4624" i="7"/>
  <c r="M4625" i="7"/>
  <c r="M4626" i="7"/>
  <c r="M4627" i="7"/>
  <c r="M4628" i="7"/>
  <c r="M4629" i="7"/>
  <c r="M4630" i="7"/>
  <c r="M4631" i="7"/>
  <c r="M4632" i="7"/>
  <c r="M4633" i="7"/>
  <c r="M4634" i="7"/>
  <c r="M4635" i="7"/>
  <c r="M4636" i="7"/>
  <c r="M4637" i="7"/>
  <c r="M4638" i="7"/>
  <c r="M4639" i="7"/>
  <c r="M4640" i="7"/>
  <c r="M4641" i="7"/>
  <c r="M4642" i="7"/>
  <c r="M4643" i="7"/>
  <c r="M4644" i="7"/>
  <c r="M4645" i="7"/>
  <c r="M4646" i="7"/>
  <c r="M4647" i="7"/>
  <c r="M4648" i="7"/>
  <c r="M4649" i="7"/>
  <c r="M4650" i="7"/>
  <c r="M4651" i="7"/>
  <c r="M4652" i="7"/>
  <c r="M4653" i="7"/>
  <c r="M4654" i="7"/>
  <c r="M4655" i="7"/>
  <c r="M4656" i="7"/>
  <c r="M4657" i="7"/>
  <c r="M4658" i="7"/>
  <c r="M4659" i="7"/>
  <c r="M4660" i="7"/>
  <c r="M4661" i="7"/>
  <c r="M4662" i="7"/>
  <c r="M4663" i="7"/>
  <c r="M4664" i="7"/>
  <c r="M4665" i="7"/>
  <c r="M4666" i="7"/>
  <c r="M4667" i="7"/>
  <c r="M4668" i="7"/>
  <c r="M4669" i="7"/>
  <c r="M4670" i="7"/>
  <c r="M4671" i="7"/>
  <c r="M4672" i="7"/>
  <c r="M4673" i="7"/>
  <c r="M4674" i="7"/>
  <c r="M4675" i="7"/>
  <c r="M4676" i="7"/>
  <c r="M4677" i="7"/>
  <c r="M4678" i="7"/>
  <c r="M4679" i="7"/>
  <c r="M4680" i="7"/>
  <c r="M4681" i="7"/>
  <c r="M4682" i="7"/>
  <c r="M4683" i="7"/>
  <c r="M4684" i="7"/>
  <c r="M4685" i="7"/>
  <c r="M4686" i="7"/>
  <c r="M4687" i="7"/>
  <c r="M4688" i="7"/>
  <c r="M4689" i="7"/>
  <c r="M4690" i="7"/>
  <c r="M4691" i="7"/>
  <c r="M4692" i="7"/>
  <c r="M4693" i="7"/>
  <c r="M4694" i="7"/>
  <c r="M4695" i="7"/>
  <c r="M4696" i="7"/>
  <c r="M4697" i="7"/>
  <c r="M4698" i="7"/>
  <c r="M4699" i="7"/>
  <c r="M4700" i="7"/>
  <c r="M4701" i="7"/>
  <c r="M4702" i="7"/>
  <c r="M4703" i="7"/>
  <c r="M4704" i="7"/>
  <c r="M4705" i="7"/>
  <c r="M4706" i="7"/>
  <c r="M4707" i="7"/>
  <c r="M4708" i="7"/>
  <c r="M4709" i="7"/>
  <c r="M4710" i="7"/>
  <c r="M4711" i="7"/>
  <c r="M4712" i="7"/>
  <c r="M4713" i="7"/>
  <c r="M4714" i="7"/>
  <c r="M4715" i="7"/>
  <c r="M4716" i="7"/>
  <c r="M4717" i="7"/>
  <c r="M4718" i="7"/>
  <c r="M4719" i="7"/>
  <c r="M4720" i="7"/>
  <c r="M4721" i="7"/>
  <c r="M4722" i="7"/>
  <c r="M4723" i="7"/>
  <c r="M4724" i="7"/>
  <c r="M4725" i="7"/>
  <c r="M4726" i="7"/>
  <c r="M4727" i="7"/>
  <c r="M4728" i="7"/>
  <c r="M4729" i="7"/>
  <c r="M4730" i="7"/>
  <c r="M4731" i="7"/>
  <c r="M4732" i="7"/>
  <c r="M4733" i="7"/>
  <c r="M4734" i="7"/>
  <c r="M4735" i="7"/>
  <c r="M4736" i="7"/>
  <c r="M4737" i="7"/>
  <c r="M4738" i="7"/>
  <c r="M4739" i="7"/>
  <c r="M4740" i="7"/>
  <c r="M4741" i="7"/>
  <c r="M4742" i="7"/>
  <c r="M4743" i="7"/>
  <c r="M4744" i="7"/>
  <c r="M4745" i="7"/>
  <c r="M4746" i="7"/>
  <c r="M4747" i="7"/>
  <c r="M4748" i="7"/>
  <c r="M4749" i="7"/>
  <c r="M4750" i="7"/>
  <c r="M4751" i="7"/>
  <c r="M4752" i="7"/>
  <c r="M4753" i="7"/>
  <c r="M4754" i="7"/>
  <c r="M4755" i="7"/>
  <c r="M4756" i="7"/>
  <c r="M4757" i="7"/>
  <c r="M4758" i="7"/>
  <c r="M4759" i="7"/>
  <c r="M4760" i="7"/>
  <c r="M4761" i="7"/>
  <c r="M4762" i="7"/>
  <c r="M4763" i="7"/>
  <c r="M4764" i="7"/>
  <c r="M4765" i="7"/>
  <c r="M4766" i="7"/>
  <c r="M4767" i="7"/>
  <c r="M4768" i="7"/>
  <c r="M4769" i="7"/>
  <c r="M4770" i="7"/>
  <c r="M4771" i="7"/>
  <c r="M4772" i="7"/>
  <c r="M4773" i="7"/>
  <c r="M4774" i="7"/>
  <c r="M4775" i="7"/>
  <c r="M4776" i="7"/>
  <c r="M4777" i="7"/>
  <c r="M4778" i="7"/>
  <c r="M4779" i="7"/>
  <c r="M4780" i="7"/>
  <c r="M4781" i="7"/>
  <c r="M4782" i="7"/>
  <c r="M4783" i="7"/>
  <c r="M4784" i="7"/>
  <c r="M4785" i="7"/>
  <c r="M4786" i="7"/>
  <c r="M4787" i="7"/>
  <c r="M4788" i="7"/>
  <c r="M4789" i="7"/>
  <c r="M4790" i="7"/>
  <c r="M4791" i="7"/>
  <c r="M4792" i="7"/>
  <c r="M4793" i="7"/>
  <c r="M4794" i="7"/>
  <c r="M4795" i="7"/>
  <c r="M4796" i="7"/>
  <c r="M4797" i="7"/>
  <c r="M4798" i="7"/>
  <c r="M4799" i="7"/>
  <c r="M4800" i="7"/>
  <c r="M4801" i="7"/>
  <c r="M4802" i="7"/>
  <c r="M4803" i="7"/>
  <c r="M4804" i="7"/>
  <c r="M4805" i="7"/>
  <c r="M4806" i="7"/>
  <c r="M4807" i="7"/>
  <c r="M4808" i="7"/>
  <c r="M4809" i="7"/>
  <c r="M4810" i="7"/>
  <c r="M4811" i="7"/>
  <c r="M4812" i="7"/>
  <c r="M4813" i="7"/>
  <c r="M4814" i="7"/>
  <c r="M4815" i="7"/>
  <c r="M4816" i="7"/>
  <c r="M4817" i="7"/>
  <c r="M4818" i="7"/>
  <c r="M4819" i="7"/>
  <c r="M4820" i="7"/>
  <c r="M4821" i="7"/>
  <c r="M4822" i="7"/>
  <c r="M4823" i="7"/>
  <c r="M4824" i="7"/>
  <c r="M4825" i="7"/>
  <c r="M4826" i="7"/>
  <c r="M4827" i="7"/>
  <c r="M4828" i="7"/>
  <c r="M4829" i="7"/>
  <c r="M4830" i="7"/>
  <c r="M4831" i="7"/>
  <c r="M4832" i="7"/>
  <c r="M4833" i="7"/>
  <c r="M4834" i="7"/>
  <c r="M4835" i="7"/>
  <c r="M4836" i="7"/>
  <c r="M4837" i="7"/>
  <c r="M4838" i="7"/>
  <c r="M4839" i="7"/>
  <c r="M4840" i="7"/>
  <c r="M4841" i="7"/>
  <c r="M4842" i="7"/>
  <c r="M4843" i="7"/>
  <c r="M4844" i="7"/>
  <c r="M4845" i="7"/>
  <c r="M4846" i="7"/>
  <c r="M4847" i="7"/>
  <c r="M4848" i="7"/>
  <c r="M4849" i="7"/>
  <c r="M4850" i="7"/>
  <c r="M4851" i="7"/>
  <c r="M4852" i="7"/>
  <c r="M4853" i="7"/>
  <c r="M4854" i="7"/>
  <c r="M4855" i="7"/>
  <c r="M4856" i="7"/>
  <c r="M4857" i="7"/>
  <c r="M4858" i="7"/>
  <c r="M4859" i="7"/>
  <c r="M4860" i="7"/>
  <c r="M4861" i="7"/>
  <c r="M4862" i="7"/>
  <c r="M4863" i="7"/>
  <c r="M4864" i="7"/>
  <c r="M4865" i="7"/>
  <c r="M4866" i="7"/>
  <c r="M4867" i="7"/>
  <c r="M4868" i="7"/>
  <c r="M4869" i="7"/>
  <c r="M4870" i="7"/>
  <c r="M4871" i="7"/>
  <c r="M4872" i="7"/>
  <c r="M4873" i="7"/>
  <c r="M4874" i="7"/>
  <c r="M4875" i="7"/>
  <c r="M4876" i="7"/>
  <c r="M4877" i="7"/>
  <c r="M4878" i="7"/>
  <c r="M4879" i="7"/>
  <c r="M4880" i="7"/>
  <c r="M4881" i="7"/>
  <c r="M4882" i="7"/>
  <c r="M4883" i="7"/>
  <c r="M4884" i="7"/>
  <c r="M4885" i="7"/>
  <c r="M4886" i="7"/>
  <c r="M4887" i="7"/>
  <c r="M4888" i="7"/>
  <c r="M4889" i="7"/>
  <c r="M4890" i="7"/>
  <c r="M4891" i="7"/>
  <c r="M4892" i="7"/>
  <c r="M4893" i="7"/>
  <c r="M4894" i="7"/>
  <c r="M4895" i="7"/>
  <c r="M4896" i="7"/>
  <c r="M4897" i="7"/>
  <c r="M4898" i="7"/>
  <c r="M4899" i="7"/>
  <c r="M4900" i="7"/>
  <c r="M4901" i="7"/>
  <c r="M4902" i="7"/>
  <c r="M4903" i="7"/>
  <c r="M4904" i="7"/>
  <c r="M4905" i="7"/>
  <c r="M4906" i="7"/>
  <c r="M4907" i="7"/>
  <c r="M4908" i="7"/>
  <c r="M4909" i="7"/>
  <c r="M4910" i="7"/>
  <c r="M4911" i="7"/>
  <c r="M4912" i="7"/>
  <c r="M4913" i="7"/>
  <c r="M4914" i="7"/>
  <c r="M4915" i="7"/>
  <c r="M4916" i="7"/>
  <c r="M4917" i="7"/>
  <c r="M4918" i="7"/>
  <c r="M4919" i="7"/>
  <c r="M4920" i="7"/>
  <c r="M4921" i="7"/>
  <c r="M4922" i="7"/>
  <c r="M4923" i="7"/>
  <c r="M4924" i="7"/>
  <c r="M4925" i="7"/>
  <c r="M4926" i="7"/>
  <c r="M4927" i="7"/>
  <c r="M4928" i="7"/>
  <c r="M4929" i="7"/>
  <c r="M4930" i="7"/>
  <c r="M4931" i="7"/>
  <c r="M4932" i="7"/>
  <c r="M4933" i="7"/>
  <c r="M4934" i="7"/>
  <c r="M4935" i="7"/>
  <c r="M4936" i="7"/>
  <c r="M4937" i="7"/>
  <c r="M4938" i="7"/>
  <c r="M4939" i="7"/>
  <c r="M4940" i="7"/>
  <c r="M4941" i="7"/>
  <c r="M4942" i="7"/>
  <c r="M4943" i="7"/>
  <c r="M4944" i="7"/>
  <c r="M4945" i="7"/>
  <c r="M4946" i="7"/>
  <c r="M4947" i="7"/>
  <c r="M4948" i="7"/>
  <c r="M4949" i="7"/>
  <c r="M4950" i="7"/>
  <c r="M4951" i="7"/>
  <c r="M4952" i="7"/>
  <c r="M4953" i="7"/>
  <c r="M4954" i="7"/>
  <c r="M4955" i="7"/>
  <c r="M4956" i="7"/>
  <c r="M4957" i="7"/>
  <c r="M4958" i="7"/>
  <c r="M4959" i="7"/>
  <c r="M4960" i="7"/>
  <c r="M4961" i="7"/>
  <c r="M4962" i="7"/>
  <c r="M4963" i="7"/>
  <c r="M4964" i="7"/>
  <c r="M4965" i="7"/>
  <c r="M4966" i="7"/>
  <c r="M4967" i="7"/>
  <c r="M4968" i="7"/>
  <c r="M4969" i="7"/>
  <c r="M4970" i="7"/>
  <c r="M4971" i="7"/>
  <c r="M4972" i="7"/>
  <c r="M4973" i="7"/>
  <c r="M4974" i="7"/>
  <c r="M4975" i="7"/>
  <c r="M4976" i="7"/>
  <c r="M4977" i="7"/>
  <c r="M4978" i="7"/>
  <c r="M4979" i="7"/>
  <c r="M4980" i="7"/>
  <c r="M4981" i="7"/>
  <c r="M4982" i="7"/>
  <c r="M4983" i="7"/>
  <c r="M4984" i="7"/>
  <c r="M4985" i="7"/>
  <c r="M4986" i="7"/>
  <c r="M4987" i="7"/>
  <c r="M4988" i="7"/>
  <c r="M4989" i="7"/>
  <c r="M4990" i="7"/>
  <c r="M4991" i="7"/>
  <c r="M4992" i="7"/>
  <c r="M4993" i="7"/>
  <c r="M4994" i="7"/>
  <c r="M4995" i="7"/>
  <c r="M4996" i="7"/>
  <c r="M4997" i="7"/>
  <c r="M4998" i="7"/>
  <c r="M4999" i="7"/>
  <c r="M5000" i="7"/>
  <c r="M5001" i="7"/>
  <c r="M5002" i="7"/>
  <c r="M5003" i="7"/>
  <c r="M5004" i="7"/>
  <c r="M5005" i="7"/>
  <c r="M5006" i="7"/>
  <c r="M5007" i="7"/>
  <c r="M5008" i="7"/>
  <c r="M5009" i="7"/>
  <c r="M5010" i="7"/>
  <c r="M5011" i="7"/>
  <c r="M5012" i="7"/>
  <c r="M5013" i="7"/>
  <c r="M5014" i="7"/>
  <c r="K16" i="7"/>
  <c r="K17" i="7"/>
  <c r="K18" i="7"/>
  <c r="K19" i="7"/>
  <c r="K20" i="7"/>
  <c r="K21" i="7"/>
  <c r="K22" i="7"/>
  <c r="K23" i="7"/>
  <c r="K24" i="7"/>
  <c r="K25" i="7"/>
  <c r="K26" i="7"/>
  <c r="K27" i="7"/>
  <c r="K28" i="7"/>
  <c r="K29" i="7"/>
  <c r="K30" i="7"/>
  <c r="K31" i="7"/>
  <c r="K32" i="7"/>
  <c r="K33" i="7"/>
  <c r="K34" i="7"/>
  <c r="K36" i="7"/>
  <c r="K37" i="7"/>
  <c r="K38" i="7"/>
  <c r="K39" i="7"/>
  <c r="K40" i="7"/>
  <c r="K41" i="7"/>
  <c r="K42" i="7"/>
  <c r="K43" i="7"/>
  <c r="K44" i="7"/>
  <c r="K45" i="7"/>
  <c r="K46" i="7"/>
  <c r="K47" i="7"/>
  <c r="K48" i="7"/>
  <c r="K49"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K2337" i="7"/>
  <c r="K2338" i="7"/>
  <c r="K2339" i="7"/>
  <c r="K2340" i="7"/>
  <c r="K2341" i="7"/>
  <c r="K2342" i="7"/>
  <c r="K2343" i="7"/>
  <c r="K2344" i="7"/>
  <c r="K2345" i="7"/>
  <c r="K2346" i="7"/>
  <c r="K2347" i="7"/>
  <c r="K2348" i="7"/>
  <c r="K2349" i="7"/>
  <c r="K2350" i="7"/>
  <c r="K2351" i="7"/>
  <c r="K2352" i="7"/>
  <c r="K2353" i="7"/>
  <c r="K2354" i="7"/>
  <c r="K2355" i="7"/>
  <c r="K2356" i="7"/>
  <c r="K2357" i="7"/>
  <c r="K2358" i="7"/>
  <c r="K2359" i="7"/>
  <c r="K2360" i="7"/>
  <c r="K2361" i="7"/>
  <c r="K2362" i="7"/>
  <c r="K2363" i="7"/>
  <c r="K2364" i="7"/>
  <c r="K2365" i="7"/>
  <c r="K2366" i="7"/>
  <c r="K2367" i="7"/>
  <c r="K2368" i="7"/>
  <c r="K2369" i="7"/>
  <c r="K2370" i="7"/>
  <c r="K2371" i="7"/>
  <c r="K2372" i="7"/>
  <c r="K2373" i="7"/>
  <c r="K2374" i="7"/>
  <c r="K2375" i="7"/>
  <c r="K2376" i="7"/>
  <c r="K2377" i="7"/>
  <c r="K2378" i="7"/>
  <c r="K2379" i="7"/>
  <c r="K2380" i="7"/>
  <c r="K2381" i="7"/>
  <c r="K2382" i="7"/>
  <c r="K2383" i="7"/>
  <c r="K2384" i="7"/>
  <c r="K2385" i="7"/>
  <c r="K2386" i="7"/>
  <c r="K2387" i="7"/>
  <c r="K2388" i="7"/>
  <c r="K2389" i="7"/>
  <c r="K2390" i="7"/>
  <c r="K2391" i="7"/>
  <c r="K2392" i="7"/>
  <c r="K2393" i="7"/>
  <c r="K2394" i="7"/>
  <c r="K2395" i="7"/>
  <c r="K2396" i="7"/>
  <c r="K2397" i="7"/>
  <c r="K2398" i="7"/>
  <c r="K2399" i="7"/>
  <c r="K2400" i="7"/>
  <c r="K2401" i="7"/>
  <c r="K2402" i="7"/>
  <c r="K2403" i="7"/>
  <c r="K2404" i="7"/>
  <c r="K2405" i="7"/>
  <c r="K2406" i="7"/>
  <c r="K2407" i="7"/>
  <c r="K2408" i="7"/>
  <c r="K2409" i="7"/>
  <c r="K2410" i="7"/>
  <c r="K2411" i="7"/>
  <c r="K2412" i="7"/>
  <c r="K2413" i="7"/>
  <c r="K2414" i="7"/>
  <c r="K2415" i="7"/>
  <c r="K2416" i="7"/>
  <c r="K2417" i="7"/>
  <c r="K2418" i="7"/>
  <c r="K2419" i="7"/>
  <c r="K2420" i="7"/>
  <c r="K2421" i="7"/>
  <c r="K2422" i="7"/>
  <c r="K2423" i="7"/>
  <c r="K2424" i="7"/>
  <c r="K2425" i="7"/>
  <c r="K2426" i="7"/>
  <c r="K2427" i="7"/>
  <c r="K2428" i="7"/>
  <c r="K2429" i="7"/>
  <c r="K2430" i="7"/>
  <c r="K2431" i="7"/>
  <c r="K2432" i="7"/>
  <c r="K2433" i="7"/>
  <c r="K2434" i="7"/>
  <c r="K2435" i="7"/>
  <c r="K2436" i="7"/>
  <c r="K2437" i="7"/>
  <c r="K2438" i="7"/>
  <c r="K2439" i="7"/>
  <c r="K2440" i="7"/>
  <c r="K2441" i="7"/>
  <c r="K2442" i="7"/>
  <c r="K2443" i="7"/>
  <c r="K2444" i="7"/>
  <c r="K2445" i="7"/>
  <c r="K2446" i="7"/>
  <c r="K2447" i="7"/>
  <c r="K2448" i="7"/>
  <c r="K2449" i="7"/>
  <c r="K2450" i="7"/>
  <c r="K2451" i="7"/>
  <c r="K2452" i="7"/>
  <c r="K2453" i="7"/>
  <c r="K2454" i="7"/>
  <c r="K2455" i="7"/>
  <c r="K2456" i="7"/>
  <c r="K2457" i="7"/>
  <c r="K2458" i="7"/>
  <c r="K2459" i="7"/>
  <c r="K2460" i="7"/>
  <c r="K2461" i="7"/>
  <c r="K2462" i="7"/>
  <c r="K2463" i="7"/>
  <c r="K2464" i="7"/>
  <c r="K2465" i="7"/>
  <c r="K2466" i="7"/>
  <c r="K2467" i="7"/>
  <c r="K2468" i="7"/>
  <c r="K2469" i="7"/>
  <c r="K2470" i="7"/>
  <c r="K2471" i="7"/>
  <c r="K2472" i="7"/>
  <c r="K2473" i="7"/>
  <c r="K2474" i="7"/>
  <c r="K2475" i="7"/>
  <c r="K2476" i="7"/>
  <c r="K2477" i="7"/>
  <c r="K2478" i="7"/>
  <c r="K2479" i="7"/>
  <c r="K2480" i="7"/>
  <c r="K2481" i="7"/>
  <c r="K2482" i="7"/>
  <c r="K2483" i="7"/>
  <c r="K2484" i="7"/>
  <c r="K2485" i="7"/>
  <c r="K2486" i="7"/>
  <c r="K2487" i="7"/>
  <c r="K2488" i="7"/>
  <c r="K2489" i="7"/>
  <c r="K2490" i="7"/>
  <c r="K2491" i="7"/>
  <c r="K2492" i="7"/>
  <c r="K2493" i="7"/>
  <c r="K2494" i="7"/>
  <c r="K2495" i="7"/>
  <c r="K2496" i="7"/>
  <c r="K2497" i="7"/>
  <c r="K2498" i="7"/>
  <c r="K2499" i="7"/>
  <c r="K2500" i="7"/>
  <c r="K2501" i="7"/>
  <c r="K2502" i="7"/>
  <c r="K2503" i="7"/>
  <c r="K2504" i="7"/>
  <c r="K2505" i="7"/>
  <c r="K2506" i="7"/>
  <c r="K2507" i="7"/>
  <c r="K2508" i="7"/>
  <c r="K2509" i="7"/>
  <c r="K2510" i="7"/>
  <c r="K2511" i="7"/>
  <c r="K2512" i="7"/>
  <c r="K2513" i="7"/>
  <c r="K2514" i="7"/>
  <c r="K2515" i="7"/>
  <c r="K2516" i="7"/>
  <c r="K2517" i="7"/>
  <c r="K2518" i="7"/>
  <c r="K2519" i="7"/>
  <c r="K2520" i="7"/>
  <c r="K2521" i="7"/>
  <c r="K2522" i="7"/>
  <c r="K2523" i="7"/>
  <c r="K2524" i="7"/>
  <c r="K2525" i="7"/>
  <c r="K2526" i="7"/>
  <c r="K2527" i="7"/>
  <c r="K2528" i="7"/>
  <c r="K2529" i="7"/>
  <c r="K2530" i="7"/>
  <c r="K2531" i="7"/>
  <c r="K2532" i="7"/>
  <c r="K2533" i="7"/>
  <c r="K2534" i="7"/>
  <c r="K2535" i="7"/>
  <c r="K2536" i="7"/>
  <c r="K2537" i="7"/>
  <c r="K2538" i="7"/>
  <c r="K2539" i="7"/>
  <c r="K2540" i="7"/>
  <c r="K2541" i="7"/>
  <c r="K2542" i="7"/>
  <c r="K2543" i="7"/>
  <c r="K2544" i="7"/>
  <c r="K2545" i="7"/>
  <c r="K2546" i="7"/>
  <c r="K2547" i="7"/>
  <c r="K2548" i="7"/>
  <c r="K2549" i="7"/>
  <c r="K2550" i="7"/>
  <c r="K2551" i="7"/>
  <c r="K2552" i="7"/>
  <c r="K2553" i="7"/>
  <c r="K2554" i="7"/>
  <c r="K2555" i="7"/>
  <c r="K2556" i="7"/>
  <c r="K2557" i="7"/>
  <c r="K2558" i="7"/>
  <c r="K2559" i="7"/>
  <c r="K2560" i="7"/>
  <c r="K2561" i="7"/>
  <c r="K2562" i="7"/>
  <c r="K2563" i="7"/>
  <c r="K2564" i="7"/>
  <c r="K2565" i="7"/>
  <c r="K2566" i="7"/>
  <c r="K2567" i="7"/>
  <c r="K2568" i="7"/>
  <c r="K2569" i="7"/>
  <c r="K2570" i="7"/>
  <c r="K2571" i="7"/>
  <c r="K2572" i="7"/>
  <c r="K2573" i="7"/>
  <c r="K2574" i="7"/>
  <c r="K2575" i="7"/>
  <c r="K2576" i="7"/>
  <c r="K2577" i="7"/>
  <c r="K2578" i="7"/>
  <c r="K2579" i="7"/>
  <c r="K2580" i="7"/>
  <c r="K2581" i="7"/>
  <c r="K2582" i="7"/>
  <c r="K2583" i="7"/>
  <c r="K2584" i="7"/>
  <c r="K2585" i="7"/>
  <c r="K2586" i="7"/>
  <c r="K2587" i="7"/>
  <c r="K2588" i="7"/>
  <c r="K2589" i="7"/>
  <c r="K2590" i="7"/>
  <c r="K2591" i="7"/>
  <c r="K2592" i="7"/>
  <c r="K2593" i="7"/>
  <c r="K2594" i="7"/>
  <c r="K2595" i="7"/>
  <c r="K2596" i="7"/>
  <c r="K2597" i="7"/>
  <c r="K2598" i="7"/>
  <c r="K2599" i="7"/>
  <c r="K2600" i="7"/>
  <c r="K2601" i="7"/>
  <c r="K2602" i="7"/>
  <c r="K2603" i="7"/>
  <c r="K2604" i="7"/>
  <c r="K2605" i="7"/>
  <c r="K2606" i="7"/>
  <c r="K2607" i="7"/>
  <c r="K2608" i="7"/>
  <c r="K2609" i="7"/>
  <c r="K2610" i="7"/>
  <c r="K2611" i="7"/>
  <c r="K2612" i="7"/>
  <c r="K2613" i="7"/>
  <c r="K2614" i="7"/>
  <c r="K2615" i="7"/>
  <c r="K2616" i="7"/>
  <c r="K2617" i="7"/>
  <c r="K2618" i="7"/>
  <c r="K2619" i="7"/>
  <c r="K2620" i="7"/>
  <c r="K2621" i="7"/>
  <c r="K2622" i="7"/>
  <c r="K2623" i="7"/>
  <c r="K2624" i="7"/>
  <c r="K2625" i="7"/>
  <c r="K2626" i="7"/>
  <c r="K2627" i="7"/>
  <c r="K2628" i="7"/>
  <c r="K2629" i="7"/>
  <c r="K2630" i="7"/>
  <c r="K2631" i="7"/>
  <c r="K2632" i="7"/>
  <c r="K2633" i="7"/>
  <c r="K2634" i="7"/>
  <c r="K2635" i="7"/>
  <c r="K2636" i="7"/>
  <c r="K2637" i="7"/>
  <c r="K2638" i="7"/>
  <c r="K2639" i="7"/>
  <c r="K2640" i="7"/>
  <c r="K2641" i="7"/>
  <c r="K2642" i="7"/>
  <c r="K2643" i="7"/>
  <c r="K2644" i="7"/>
  <c r="K2645" i="7"/>
  <c r="K2646" i="7"/>
  <c r="K2647" i="7"/>
  <c r="K2648" i="7"/>
  <c r="K2649" i="7"/>
  <c r="K2650" i="7"/>
  <c r="K2651" i="7"/>
  <c r="K2652" i="7"/>
  <c r="K2653" i="7"/>
  <c r="K2654" i="7"/>
  <c r="K2655" i="7"/>
  <c r="K2656" i="7"/>
  <c r="K2657" i="7"/>
  <c r="K2658" i="7"/>
  <c r="K2659" i="7"/>
  <c r="K2660" i="7"/>
  <c r="K2661" i="7"/>
  <c r="K2662" i="7"/>
  <c r="K2663" i="7"/>
  <c r="K2664" i="7"/>
  <c r="K2665" i="7"/>
  <c r="K2666" i="7"/>
  <c r="K2667" i="7"/>
  <c r="K2668" i="7"/>
  <c r="K2669" i="7"/>
  <c r="K2670" i="7"/>
  <c r="K2671" i="7"/>
  <c r="K2672" i="7"/>
  <c r="K2673" i="7"/>
  <c r="K2674" i="7"/>
  <c r="K2675" i="7"/>
  <c r="K2676" i="7"/>
  <c r="K2677" i="7"/>
  <c r="K2678" i="7"/>
  <c r="K2679" i="7"/>
  <c r="K2680" i="7"/>
  <c r="K2681" i="7"/>
  <c r="K2682" i="7"/>
  <c r="K2683" i="7"/>
  <c r="K2684" i="7"/>
  <c r="K2685" i="7"/>
  <c r="K2686" i="7"/>
  <c r="K2687" i="7"/>
  <c r="K2688" i="7"/>
  <c r="K2689" i="7"/>
  <c r="K2690" i="7"/>
  <c r="K2691" i="7"/>
  <c r="K2692" i="7"/>
  <c r="K2693" i="7"/>
  <c r="K2694" i="7"/>
  <c r="K2695" i="7"/>
  <c r="K2696" i="7"/>
  <c r="K2697" i="7"/>
  <c r="K2698" i="7"/>
  <c r="K2699" i="7"/>
  <c r="K2700" i="7"/>
  <c r="K2701" i="7"/>
  <c r="K2702" i="7"/>
  <c r="K2703" i="7"/>
  <c r="K2704" i="7"/>
  <c r="K2705" i="7"/>
  <c r="K2706" i="7"/>
  <c r="K2707" i="7"/>
  <c r="K2708" i="7"/>
  <c r="K2709" i="7"/>
  <c r="K2710" i="7"/>
  <c r="K2711" i="7"/>
  <c r="K2712" i="7"/>
  <c r="K2713" i="7"/>
  <c r="K2714" i="7"/>
  <c r="K2715" i="7"/>
  <c r="K2716" i="7"/>
  <c r="K2717" i="7"/>
  <c r="K2718" i="7"/>
  <c r="K2719" i="7"/>
  <c r="K2720" i="7"/>
  <c r="K2721" i="7"/>
  <c r="K2722" i="7"/>
  <c r="K2723" i="7"/>
  <c r="K2724" i="7"/>
  <c r="K2725" i="7"/>
  <c r="K2726" i="7"/>
  <c r="K2727" i="7"/>
  <c r="K2728" i="7"/>
  <c r="K2729" i="7"/>
  <c r="K2730" i="7"/>
  <c r="K2731" i="7"/>
  <c r="K2732" i="7"/>
  <c r="K2733" i="7"/>
  <c r="K2734" i="7"/>
  <c r="K2735" i="7"/>
  <c r="K2736" i="7"/>
  <c r="K2737" i="7"/>
  <c r="K2738" i="7"/>
  <c r="K2739" i="7"/>
  <c r="K2740" i="7"/>
  <c r="K2741" i="7"/>
  <c r="K2742" i="7"/>
  <c r="K2743" i="7"/>
  <c r="K2744" i="7"/>
  <c r="K2745" i="7"/>
  <c r="K2746" i="7"/>
  <c r="K2747" i="7"/>
  <c r="K2748" i="7"/>
  <c r="K2749" i="7"/>
  <c r="K2750" i="7"/>
  <c r="K2751" i="7"/>
  <c r="K2752" i="7"/>
  <c r="K2753" i="7"/>
  <c r="K2754" i="7"/>
  <c r="K2755" i="7"/>
  <c r="K2756" i="7"/>
  <c r="K2757" i="7"/>
  <c r="K2758" i="7"/>
  <c r="K2759" i="7"/>
  <c r="K2760" i="7"/>
  <c r="K2761" i="7"/>
  <c r="K2762" i="7"/>
  <c r="K2763" i="7"/>
  <c r="K2764" i="7"/>
  <c r="K2765" i="7"/>
  <c r="K2766" i="7"/>
  <c r="K2767" i="7"/>
  <c r="K2768" i="7"/>
  <c r="K2769" i="7"/>
  <c r="K2770" i="7"/>
  <c r="K2771" i="7"/>
  <c r="K2772" i="7"/>
  <c r="K2773" i="7"/>
  <c r="K2774" i="7"/>
  <c r="K2775" i="7"/>
  <c r="K2776" i="7"/>
  <c r="K2777" i="7"/>
  <c r="K2778" i="7"/>
  <c r="K2779" i="7"/>
  <c r="K2780" i="7"/>
  <c r="K2781" i="7"/>
  <c r="K2782" i="7"/>
  <c r="K2783" i="7"/>
  <c r="K2784" i="7"/>
  <c r="K2785" i="7"/>
  <c r="K2786" i="7"/>
  <c r="K2787" i="7"/>
  <c r="K2788" i="7"/>
  <c r="K2789" i="7"/>
  <c r="K2790" i="7"/>
  <c r="K2791" i="7"/>
  <c r="K2792" i="7"/>
  <c r="K2793" i="7"/>
  <c r="K2794" i="7"/>
  <c r="K2795" i="7"/>
  <c r="K2796" i="7"/>
  <c r="K2797" i="7"/>
  <c r="K2798" i="7"/>
  <c r="K2799" i="7"/>
  <c r="K2800" i="7"/>
  <c r="K2801" i="7"/>
  <c r="K2802" i="7"/>
  <c r="K2803" i="7"/>
  <c r="K2804" i="7"/>
  <c r="K2805" i="7"/>
  <c r="K2806" i="7"/>
  <c r="K2807" i="7"/>
  <c r="K2808" i="7"/>
  <c r="K2809" i="7"/>
  <c r="K2810" i="7"/>
  <c r="K2811" i="7"/>
  <c r="K2812" i="7"/>
  <c r="K2813" i="7"/>
  <c r="K2814" i="7"/>
  <c r="K2815" i="7"/>
  <c r="K2816" i="7"/>
  <c r="K2817" i="7"/>
  <c r="K2818" i="7"/>
  <c r="K2819" i="7"/>
  <c r="K2820" i="7"/>
  <c r="K2821" i="7"/>
  <c r="K2822" i="7"/>
  <c r="K2823" i="7"/>
  <c r="K2824" i="7"/>
  <c r="K2825" i="7"/>
  <c r="K2826" i="7"/>
  <c r="K2827" i="7"/>
  <c r="K2828" i="7"/>
  <c r="K2829" i="7"/>
  <c r="K2830" i="7"/>
  <c r="K2831" i="7"/>
  <c r="K2832" i="7"/>
  <c r="K2833" i="7"/>
  <c r="K2834" i="7"/>
  <c r="K2835" i="7"/>
  <c r="K2836" i="7"/>
  <c r="K2837" i="7"/>
  <c r="K2838" i="7"/>
  <c r="K2839" i="7"/>
  <c r="K2840" i="7"/>
  <c r="K2841" i="7"/>
  <c r="K2842" i="7"/>
  <c r="K2843" i="7"/>
  <c r="K2844" i="7"/>
  <c r="K2845" i="7"/>
  <c r="K2846" i="7"/>
  <c r="K2847" i="7"/>
  <c r="K2848" i="7"/>
  <c r="K2849" i="7"/>
  <c r="K2850" i="7"/>
  <c r="K2851" i="7"/>
  <c r="K2852" i="7"/>
  <c r="K2853" i="7"/>
  <c r="K2854" i="7"/>
  <c r="K2855" i="7"/>
  <c r="K2856" i="7"/>
  <c r="K2857" i="7"/>
  <c r="K2858" i="7"/>
  <c r="K2859" i="7"/>
  <c r="K2860" i="7"/>
  <c r="K2861" i="7"/>
  <c r="K2862" i="7"/>
  <c r="K2863" i="7"/>
  <c r="K2864" i="7"/>
  <c r="K2865" i="7"/>
  <c r="K2866" i="7"/>
  <c r="K2867" i="7"/>
  <c r="K2868" i="7"/>
  <c r="K2869" i="7"/>
  <c r="K2870" i="7"/>
  <c r="K2871" i="7"/>
  <c r="K2872" i="7"/>
  <c r="K2873" i="7"/>
  <c r="K2874" i="7"/>
  <c r="K2875" i="7"/>
  <c r="K2876" i="7"/>
  <c r="K2877" i="7"/>
  <c r="K2878" i="7"/>
  <c r="K2879" i="7"/>
  <c r="K2880" i="7"/>
  <c r="K2881" i="7"/>
  <c r="K2882" i="7"/>
  <c r="K2883" i="7"/>
  <c r="K2884" i="7"/>
  <c r="K2885" i="7"/>
  <c r="K2886" i="7"/>
  <c r="K2887" i="7"/>
  <c r="K2888" i="7"/>
  <c r="K2889" i="7"/>
  <c r="K2890" i="7"/>
  <c r="K2891" i="7"/>
  <c r="K2892" i="7"/>
  <c r="K2893" i="7"/>
  <c r="K2894" i="7"/>
  <c r="K2895" i="7"/>
  <c r="K2896" i="7"/>
  <c r="K2897" i="7"/>
  <c r="K2898" i="7"/>
  <c r="K2899" i="7"/>
  <c r="K2900" i="7"/>
  <c r="K2901" i="7"/>
  <c r="K2902" i="7"/>
  <c r="K2903" i="7"/>
  <c r="K2904" i="7"/>
  <c r="K2905" i="7"/>
  <c r="K2906" i="7"/>
  <c r="K2907" i="7"/>
  <c r="K2908" i="7"/>
  <c r="K2909" i="7"/>
  <c r="K2910" i="7"/>
  <c r="K2911" i="7"/>
  <c r="K2912" i="7"/>
  <c r="K2913" i="7"/>
  <c r="K2914" i="7"/>
  <c r="K2915" i="7"/>
  <c r="K2916" i="7"/>
  <c r="K2917" i="7"/>
  <c r="K2918" i="7"/>
  <c r="K2919" i="7"/>
  <c r="K2920" i="7"/>
  <c r="K2921" i="7"/>
  <c r="K2922" i="7"/>
  <c r="K2923" i="7"/>
  <c r="K2924" i="7"/>
  <c r="K2925" i="7"/>
  <c r="K2926" i="7"/>
  <c r="K2927" i="7"/>
  <c r="K2928" i="7"/>
  <c r="K2929" i="7"/>
  <c r="K2930" i="7"/>
  <c r="K2931" i="7"/>
  <c r="K2932" i="7"/>
  <c r="K2933" i="7"/>
  <c r="K2934" i="7"/>
  <c r="K2935" i="7"/>
  <c r="K2936" i="7"/>
  <c r="K2937" i="7"/>
  <c r="K2938" i="7"/>
  <c r="K2939" i="7"/>
  <c r="K2940" i="7"/>
  <c r="K2941" i="7"/>
  <c r="K2942" i="7"/>
  <c r="K2943" i="7"/>
  <c r="K2944" i="7"/>
  <c r="K2945" i="7"/>
  <c r="K2946" i="7"/>
  <c r="K2947" i="7"/>
  <c r="K2948" i="7"/>
  <c r="K2949" i="7"/>
  <c r="K2950" i="7"/>
  <c r="K2951" i="7"/>
  <c r="K2952" i="7"/>
  <c r="K2953" i="7"/>
  <c r="K2954" i="7"/>
  <c r="K2955" i="7"/>
  <c r="K2956" i="7"/>
  <c r="K2957" i="7"/>
  <c r="K2958" i="7"/>
  <c r="K2959" i="7"/>
  <c r="K2960" i="7"/>
  <c r="K2961" i="7"/>
  <c r="K2962" i="7"/>
  <c r="K2963" i="7"/>
  <c r="K2964" i="7"/>
  <c r="K2965" i="7"/>
  <c r="K2966" i="7"/>
  <c r="K2967" i="7"/>
  <c r="K2968" i="7"/>
  <c r="K2969" i="7"/>
  <c r="K2970" i="7"/>
  <c r="K2971" i="7"/>
  <c r="K2972" i="7"/>
  <c r="K2973" i="7"/>
  <c r="K2974" i="7"/>
  <c r="K2975" i="7"/>
  <c r="K2976" i="7"/>
  <c r="K2977" i="7"/>
  <c r="K2978" i="7"/>
  <c r="K2979" i="7"/>
  <c r="K2980" i="7"/>
  <c r="K2981" i="7"/>
  <c r="K2982" i="7"/>
  <c r="K2983" i="7"/>
  <c r="K2984" i="7"/>
  <c r="K2985" i="7"/>
  <c r="K2986" i="7"/>
  <c r="K2987" i="7"/>
  <c r="K2988" i="7"/>
  <c r="K2989" i="7"/>
  <c r="K2990" i="7"/>
  <c r="K2991" i="7"/>
  <c r="K2992" i="7"/>
  <c r="K2993" i="7"/>
  <c r="K2994" i="7"/>
  <c r="K2995" i="7"/>
  <c r="K2996" i="7"/>
  <c r="K2997" i="7"/>
  <c r="K2998" i="7"/>
  <c r="K2999" i="7"/>
  <c r="K3000" i="7"/>
  <c r="K3001" i="7"/>
  <c r="K3002" i="7"/>
  <c r="K3003" i="7"/>
  <c r="K3004" i="7"/>
  <c r="K3005" i="7"/>
  <c r="K3006" i="7"/>
  <c r="K3007" i="7"/>
  <c r="K3008" i="7"/>
  <c r="K3009" i="7"/>
  <c r="K3010" i="7"/>
  <c r="K3011" i="7"/>
  <c r="K3012" i="7"/>
  <c r="K3013" i="7"/>
  <c r="K3014" i="7"/>
  <c r="K3015" i="7"/>
  <c r="K3016" i="7"/>
  <c r="K3017" i="7"/>
  <c r="K3018" i="7"/>
  <c r="K3019" i="7"/>
  <c r="K3020" i="7"/>
  <c r="K3021" i="7"/>
  <c r="K3022" i="7"/>
  <c r="K3023" i="7"/>
  <c r="K3024" i="7"/>
  <c r="K3025" i="7"/>
  <c r="K3026" i="7"/>
  <c r="K3027" i="7"/>
  <c r="K3028" i="7"/>
  <c r="K3029" i="7"/>
  <c r="K3030" i="7"/>
  <c r="K3031" i="7"/>
  <c r="K3032" i="7"/>
  <c r="K3033" i="7"/>
  <c r="K3034" i="7"/>
  <c r="K3035" i="7"/>
  <c r="K3036" i="7"/>
  <c r="K3037" i="7"/>
  <c r="K3038" i="7"/>
  <c r="K3039" i="7"/>
  <c r="K3040" i="7"/>
  <c r="K3041" i="7"/>
  <c r="K3042" i="7"/>
  <c r="K3043" i="7"/>
  <c r="K3044" i="7"/>
  <c r="K3045" i="7"/>
  <c r="K3046" i="7"/>
  <c r="K3047" i="7"/>
  <c r="K3048" i="7"/>
  <c r="K3049" i="7"/>
  <c r="K3050" i="7"/>
  <c r="K3051" i="7"/>
  <c r="K3052" i="7"/>
  <c r="K3053" i="7"/>
  <c r="K3054" i="7"/>
  <c r="K3055" i="7"/>
  <c r="K3056" i="7"/>
  <c r="K3057" i="7"/>
  <c r="K3058" i="7"/>
  <c r="K3059" i="7"/>
  <c r="K3060" i="7"/>
  <c r="K3061" i="7"/>
  <c r="K3062" i="7"/>
  <c r="K3063" i="7"/>
  <c r="K3064" i="7"/>
  <c r="K3065" i="7"/>
  <c r="K3066" i="7"/>
  <c r="K3067" i="7"/>
  <c r="K3068" i="7"/>
  <c r="K3069" i="7"/>
  <c r="K3070" i="7"/>
  <c r="K3071" i="7"/>
  <c r="K3072" i="7"/>
  <c r="K3073" i="7"/>
  <c r="K3074" i="7"/>
  <c r="K3075" i="7"/>
  <c r="K3076" i="7"/>
  <c r="K3077" i="7"/>
  <c r="K3078" i="7"/>
  <c r="K3079" i="7"/>
  <c r="K3080" i="7"/>
  <c r="K3081" i="7"/>
  <c r="K3082" i="7"/>
  <c r="K3083" i="7"/>
  <c r="K3084" i="7"/>
  <c r="K3085" i="7"/>
  <c r="K3086" i="7"/>
  <c r="K3087" i="7"/>
  <c r="K3088" i="7"/>
  <c r="K3089" i="7"/>
  <c r="K3090" i="7"/>
  <c r="K3091" i="7"/>
  <c r="K3092" i="7"/>
  <c r="K3093" i="7"/>
  <c r="K3094" i="7"/>
  <c r="K3095" i="7"/>
  <c r="K3096" i="7"/>
  <c r="K3097" i="7"/>
  <c r="K3098" i="7"/>
  <c r="K3099" i="7"/>
  <c r="K3100" i="7"/>
  <c r="K3101" i="7"/>
  <c r="K3102" i="7"/>
  <c r="K3103" i="7"/>
  <c r="K3104" i="7"/>
  <c r="K3105" i="7"/>
  <c r="K3106" i="7"/>
  <c r="K3107" i="7"/>
  <c r="K3108" i="7"/>
  <c r="K3109" i="7"/>
  <c r="K3110" i="7"/>
  <c r="K3111" i="7"/>
  <c r="K3112" i="7"/>
  <c r="K3113" i="7"/>
  <c r="K3114" i="7"/>
  <c r="K3115" i="7"/>
  <c r="K3116" i="7"/>
  <c r="K3117" i="7"/>
  <c r="K3118" i="7"/>
  <c r="K3119" i="7"/>
  <c r="K3120" i="7"/>
  <c r="K3121" i="7"/>
  <c r="K3122" i="7"/>
  <c r="K3123" i="7"/>
  <c r="K3124" i="7"/>
  <c r="K3125" i="7"/>
  <c r="K3126" i="7"/>
  <c r="K3127" i="7"/>
  <c r="K3128" i="7"/>
  <c r="K3129" i="7"/>
  <c r="K3130" i="7"/>
  <c r="K3131" i="7"/>
  <c r="K3132" i="7"/>
  <c r="K3133" i="7"/>
  <c r="K3134" i="7"/>
  <c r="K3135" i="7"/>
  <c r="K3136" i="7"/>
  <c r="K3137" i="7"/>
  <c r="K3138" i="7"/>
  <c r="K3139" i="7"/>
  <c r="K3140" i="7"/>
  <c r="K3141" i="7"/>
  <c r="K3142" i="7"/>
  <c r="K3143" i="7"/>
  <c r="K3144" i="7"/>
  <c r="K3145" i="7"/>
  <c r="K3146" i="7"/>
  <c r="K3147" i="7"/>
  <c r="K3148" i="7"/>
  <c r="K3149" i="7"/>
  <c r="K3150" i="7"/>
  <c r="K3151" i="7"/>
  <c r="K3152" i="7"/>
  <c r="K3153" i="7"/>
  <c r="K3154" i="7"/>
  <c r="K3155" i="7"/>
  <c r="K3156" i="7"/>
  <c r="K3157" i="7"/>
  <c r="K3158" i="7"/>
  <c r="K3159" i="7"/>
  <c r="K3160" i="7"/>
  <c r="K3161" i="7"/>
  <c r="K3162" i="7"/>
  <c r="K3163" i="7"/>
  <c r="K3164" i="7"/>
  <c r="K3165" i="7"/>
  <c r="K3166" i="7"/>
  <c r="K3167" i="7"/>
  <c r="K3168" i="7"/>
  <c r="K3169" i="7"/>
  <c r="K3170" i="7"/>
  <c r="K3171" i="7"/>
  <c r="K3172" i="7"/>
  <c r="K3173" i="7"/>
  <c r="K3174" i="7"/>
  <c r="K3175" i="7"/>
  <c r="K3176" i="7"/>
  <c r="K3177" i="7"/>
  <c r="K3178" i="7"/>
  <c r="K3179" i="7"/>
  <c r="K3180" i="7"/>
  <c r="K3181" i="7"/>
  <c r="K3182" i="7"/>
  <c r="K3183" i="7"/>
  <c r="K3184" i="7"/>
  <c r="K3185" i="7"/>
  <c r="K3186" i="7"/>
  <c r="K3187" i="7"/>
  <c r="K3188" i="7"/>
  <c r="K3189" i="7"/>
  <c r="K3190" i="7"/>
  <c r="K3191" i="7"/>
  <c r="K3192" i="7"/>
  <c r="K3193" i="7"/>
  <c r="K3194" i="7"/>
  <c r="K3195" i="7"/>
  <c r="K3196" i="7"/>
  <c r="K3197" i="7"/>
  <c r="K3198" i="7"/>
  <c r="K3199" i="7"/>
  <c r="K3200" i="7"/>
  <c r="K3201" i="7"/>
  <c r="K3202" i="7"/>
  <c r="K3203" i="7"/>
  <c r="K3204" i="7"/>
  <c r="K3205" i="7"/>
  <c r="K3206" i="7"/>
  <c r="K3207" i="7"/>
  <c r="K3208" i="7"/>
  <c r="K3209" i="7"/>
  <c r="K3210" i="7"/>
  <c r="K3211" i="7"/>
  <c r="K3212" i="7"/>
  <c r="K3213" i="7"/>
  <c r="K3214" i="7"/>
  <c r="K3215" i="7"/>
  <c r="K3216" i="7"/>
  <c r="K3217" i="7"/>
  <c r="K3218" i="7"/>
  <c r="K3219" i="7"/>
  <c r="K3220" i="7"/>
  <c r="K3221" i="7"/>
  <c r="K3222" i="7"/>
  <c r="K3223" i="7"/>
  <c r="K3224" i="7"/>
  <c r="K3225" i="7"/>
  <c r="K3226" i="7"/>
  <c r="K3227" i="7"/>
  <c r="K3228" i="7"/>
  <c r="K3229" i="7"/>
  <c r="K3230" i="7"/>
  <c r="K3231" i="7"/>
  <c r="K3232" i="7"/>
  <c r="K3233" i="7"/>
  <c r="K3234" i="7"/>
  <c r="K3235" i="7"/>
  <c r="K3236" i="7"/>
  <c r="K3237" i="7"/>
  <c r="K3238" i="7"/>
  <c r="K3239" i="7"/>
  <c r="K3240" i="7"/>
  <c r="K3241" i="7"/>
  <c r="K3242" i="7"/>
  <c r="K3243" i="7"/>
  <c r="K3244" i="7"/>
  <c r="K3245" i="7"/>
  <c r="K3246" i="7"/>
  <c r="K3247" i="7"/>
  <c r="K3248" i="7"/>
  <c r="K3249" i="7"/>
  <c r="K3250" i="7"/>
  <c r="K3251" i="7"/>
  <c r="K3252" i="7"/>
  <c r="K3253" i="7"/>
  <c r="K3254" i="7"/>
  <c r="K3255" i="7"/>
  <c r="K3256" i="7"/>
  <c r="K3257" i="7"/>
  <c r="K3258" i="7"/>
  <c r="K3259" i="7"/>
  <c r="K3260" i="7"/>
  <c r="K3261" i="7"/>
  <c r="K3262" i="7"/>
  <c r="K3263" i="7"/>
  <c r="K3264" i="7"/>
  <c r="K3265" i="7"/>
  <c r="K3266" i="7"/>
  <c r="K3267" i="7"/>
  <c r="K3268" i="7"/>
  <c r="K3269" i="7"/>
  <c r="K3270" i="7"/>
  <c r="K3271" i="7"/>
  <c r="K3272" i="7"/>
  <c r="K3273" i="7"/>
  <c r="K3274" i="7"/>
  <c r="K3275" i="7"/>
  <c r="K3276" i="7"/>
  <c r="K3277" i="7"/>
  <c r="K3278" i="7"/>
  <c r="K3279" i="7"/>
  <c r="K3280" i="7"/>
  <c r="K3281" i="7"/>
  <c r="K3282" i="7"/>
  <c r="K3283" i="7"/>
  <c r="K3284" i="7"/>
  <c r="K3285" i="7"/>
  <c r="K3286" i="7"/>
  <c r="K3287" i="7"/>
  <c r="K3288" i="7"/>
  <c r="K3289" i="7"/>
  <c r="K3290" i="7"/>
  <c r="K3291" i="7"/>
  <c r="K3292" i="7"/>
  <c r="K3293" i="7"/>
  <c r="K3294" i="7"/>
  <c r="K3295" i="7"/>
  <c r="K3296" i="7"/>
  <c r="K3297" i="7"/>
  <c r="K3298" i="7"/>
  <c r="K3299" i="7"/>
  <c r="K3300" i="7"/>
  <c r="K3301" i="7"/>
  <c r="K3302" i="7"/>
  <c r="K3303" i="7"/>
  <c r="K3304" i="7"/>
  <c r="K3305" i="7"/>
  <c r="K3306" i="7"/>
  <c r="K3307" i="7"/>
  <c r="K3308" i="7"/>
  <c r="K3309" i="7"/>
  <c r="K3310" i="7"/>
  <c r="K3311" i="7"/>
  <c r="K3312" i="7"/>
  <c r="K3313" i="7"/>
  <c r="K3314" i="7"/>
  <c r="K3315" i="7"/>
  <c r="K3316" i="7"/>
  <c r="K3317" i="7"/>
  <c r="K3318" i="7"/>
  <c r="K3319" i="7"/>
  <c r="K3320" i="7"/>
  <c r="K3321" i="7"/>
  <c r="K3322" i="7"/>
  <c r="K3323" i="7"/>
  <c r="K3324" i="7"/>
  <c r="K3325" i="7"/>
  <c r="K3326" i="7"/>
  <c r="K3327" i="7"/>
  <c r="K3328" i="7"/>
  <c r="K3329" i="7"/>
  <c r="K3330" i="7"/>
  <c r="K3331" i="7"/>
  <c r="K3332" i="7"/>
  <c r="K3333" i="7"/>
  <c r="K3334" i="7"/>
  <c r="K3335" i="7"/>
  <c r="K3336" i="7"/>
  <c r="K3337" i="7"/>
  <c r="K3338" i="7"/>
  <c r="K3339" i="7"/>
  <c r="K3340" i="7"/>
  <c r="K3341" i="7"/>
  <c r="K3342" i="7"/>
  <c r="K3343" i="7"/>
  <c r="K3344" i="7"/>
  <c r="K3345" i="7"/>
  <c r="K3346" i="7"/>
  <c r="K3347" i="7"/>
  <c r="K3348" i="7"/>
  <c r="K3349" i="7"/>
  <c r="K3350" i="7"/>
  <c r="K3351" i="7"/>
  <c r="K3352" i="7"/>
  <c r="K3353" i="7"/>
  <c r="K3354" i="7"/>
  <c r="K3355" i="7"/>
  <c r="K3356" i="7"/>
  <c r="K3357" i="7"/>
  <c r="K3358" i="7"/>
  <c r="K3359" i="7"/>
  <c r="K3360" i="7"/>
  <c r="K3361" i="7"/>
  <c r="K3362" i="7"/>
  <c r="K3363" i="7"/>
  <c r="K3364" i="7"/>
  <c r="K3365" i="7"/>
  <c r="K3366" i="7"/>
  <c r="K3367" i="7"/>
  <c r="K3368" i="7"/>
  <c r="K3369" i="7"/>
  <c r="K3370" i="7"/>
  <c r="K3371" i="7"/>
  <c r="K3372" i="7"/>
  <c r="K3373" i="7"/>
  <c r="K3374" i="7"/>
  <c r="K3375" i="7"/>
  <c r="K3376" i="7"/>
  <c r="K3377" i="7"/>
  <c r="K3378" i="7"/>
  <c r="K3379" i="7"/>
  <c r="K3380" i="7"/>
  <c r="K3381" i="7"/>
  <c r="K3382" i="7"/>
  <c r="K3383" i="7"/>
  <c r="K3384" i="7"/>
  <c r="K3385" i="7"/>
  <c r="K3386" i="7"/>
  <c r="K3387" i="7"/>
  <c r="K3388" i="7"/>
  <c r="K3389" i="7"/>
  <c r="K3390" i="7"/>
  <c r="K3391" i="7"/>
  <c r="K3392" i="7"/>
  <c r="K3393" i="7"/>
  <c r="K3394" i="7"/>
  <c r="K3395" i="7"/>
  <c r="K3396" i="7"/>
  <c r="K3397" i="7"/>
  <c r="K3398" i="7"/>
  <c r="K3399" i="7"/>
  <c r="K3400" i="7"/>
  <c r="K3401" i="7"/>
  <c r="K3402" i="7"/>
  <c r="K3403" i="7"/>
  <c r="K3404" i="7"/>
  <c r="K3405" i="7"/>
  <c r="K3406" i="7"/>
  <c r="K3407" i="7"/>
  <c r="K3408" i="7"/>
  <c r="K3409" i="7"/>
  <c r="K3410" i="7"/>
  <c r="K3411" i="7"/>
  <c r="K3412" i="7"/>
  <c r="K3413" i="7"/>
  <c r="K3414" i="7"/>
  <c r="K3415" i="7"/>
  <c r="K3416" i="7"/>
  <c r="K3417" i="7"/>
  <c r="K3418" i="7"/>
  <c r="K3419" i="7"/>
  <c r="K3420" i="7"/>
  <c r="K3421" i="7"/>
  <c r="K3422" i="7"/>
  <c r="K3423" i="7"/>
  <c r="K3424" i="7"/>
  <c r="K3425" i="7"/>
  <c r="K3426" i="7"/>
  <c r="K3427" i="7"/>
  <c r="K3428" i="7"/>
  <c r="K3429" i="7"/>
  <c r="K3430" i="7"/>
  <c r="K3431" i="7"/>
  <c r="K3432" i="7"/>
  <c r="K3433" i="7"/>
  <c r="K3434" i="7"/>
  <c r="K3435" i="7"/>
  <c r="K3436" i="7"/>
  <c r="K3437" i="7"/>
  <c r="K3438" i="7"/>
  <c r="K3439" i="7"/>
  <c r="K3440" i="7"/>
  <c r="K3441" i="7"/>
  <c r="K3442" i="7"/>
  <c r="K3443" i="7"/>
  <c r="K3444" i="7"/>
  <c r="K3445" i="7"/>
  <c r="K3446" i="7"/>
  <c r="K3447" i="7"/>
  <c r="K3448" i="7"/>
  <c r="K3449" i="7"/>
  <c r="K3450" i="7"/>
  <c r="K3451" i="7"/>
  <c r="K3452" i="7"/>
  <c r="K3453" i="7"/>
  <c r="K3454" i="7"/>
  <c r="K3455" i="7"/>
  <c r="K3456" i="7"/>
  <c r="K3457" i="7"/>
  <c r="K3458" i="7"/>
  <c r="K3459" i="7"/>
  <c r="K3460" i="7"/>
  <c r="K3461" i="7"/>
  <c r="K3462" i="7"/>
  <c r="K3463" i="7"/>
  <c r="K3464" i="7"/>
  <c r="K3465" i="7"/>
  <c r="K3466" i="7"/>
  <c r="K3467" i="7"/>
  <c r="K3468" i="7"/>
  <c r="K3469" i="7"/>
  <c r="K3470" i="7"/>
  <c r="K3471" i="7"/>
  <c r="K3472" i="7"/>
  <c r="K3473" i="7"/>
  <c r="K3474" i="7"/>
  <c r="K3475" i="7"/>
  <c r="K3476" i="7"/>
  <c r="K3477" i="7"/>
  <c r="K3478" i="7"/>
  <c r="K3479" i="7"/>
  <c r="K3480" i="7"/>
  <c r="K3481" i="7"/>
  <c r="K3482" i="7"/>
  <c r="K3483" i="7"/>
  <c r="K3484" i="7"/>
  <c r="K3485" i="7"/>
  <c r="K3486" i="7"/>
  <c r="K3487" i="7"/>
  <c r="K3488" i="7"/>
  <c r="K3489" i="7"/>
  <c r="K3490" i="7"/>
  <c r="K3491" i="7"/>
  <c r="K3492" i="7"/>
  <c r="K3493" i="7"/>
  <c r="K3494" i="7"/>
  <c r="K3495" i="7"/>
  <c r="K3496" i="7"/>
  <c r="K3497" i="7"/>
  <c r="K3498" i="7"/>
  <c r="K3499" i="7"/>
  <c r="K3500" i="7"/>
  <c r="K3501" i="7"/>
  <c r="K3502" i="7"/>
  <c r="K3503" i="7"/>
  <c r="K3504" i="7"/>
  <c r="K3505" i="7"/>
  <c r="K3506" i="7"/>
  <c r="K3507" i="7"/>
  <c r="K3508" i="7"/>
  <c r="K3509" i="7"/>
  <c r="K3510" i="7"/>
  <c r="K3511" i="7"/>
  <c r="K3512" i="7"/>
  <c r="K3513" i="7"/>
  <c r="K3514" i="7"/>
  <c r="K3515" i="7"/>
  <c r="K3516" i="7"/>
  <c r="K3517" i="7"/>
  <c r="K3518" i="7"/>
  <c r="K3519" i="7"/>
  <c r="K3520" i="7"/>
  <c r="K3521" i="7"/>
  <c r="K3522" i="7"/>
  <c r="K3523" i="7"/>
  <c r="K3524" i="7"/>
  <c r="K3525" i="7"/>
  <c r="K3526" i="7"/>
  <c r="K3527" i="7"/>
  <c r="K3528" i="7"/>
  <c r="K3529" i="7"/>
  <c r="K3530" i="7"/>
  <c r="K3531" i="7"/>
  <c r="K3532" i="7"/>
  <c r="K3533" i="7"/>
  <c r="K3534" i="7"/>
  <c r="K3535" i="7"/>
  <c r="K3536" i="7"/>
  <c r="K3537" i="7"/>
  <c r="K3538" i="7"/>
  <c r="K3539" i="7"/>
  <c r="K3540" i="7"/>
  <c r="K3541" i="7"/>
  <c r="K3542" i="7"/>
  <c r="K3543" i="7"/>
  <c r="K3544" i="7"/>
  <c r="K3545" i="7"/>
  <c r="K3546" i="7"/>
  <c r="K3547" i="7"/>
  <c r="K3548" i="7"/>
  <c r="K3549" i="7"/>
  <c r="K3550" i="7"/>
  <c r="K3551" i="7"/>
  <c r="K3552" i="7"/>
  <c r="K3553" i="7"/>
  <c r="K3554" i="7"/>
  <c r="K3555" i="7"/>
  <c r="K3556" i="7"/>
  <c r="K3557" i="7"/>
  <c r="K3558" i="7"/>
  <c r="K3559" i="7"/>
  <c r="K3560" i="7"/>
  <c r="K3561" i="7"/>
  <c r="K3562" i="7"/>
  <c r="K3563" i="7"/>
  <c r="K3564" i="7"/>
  <c r="K3565" i="7"/>
  <c r="K3566" i="7"/>
  <c r="K3567" i="7"/>
  <c r="K3568" i="7"/>
  <c r="K3569" i="7"/>
  <c r="K3570" i="7"/>
  <c r="K3571" i="7"/>
  <c r="K3572" i="7"/>
  <c r="K3573" i="7"/>
  <c r="K3574" i="7"/>
  <c r="K3575" i="7"/>
  <c r="K3576" i="7"/>
  <c r="K3577" i="7"/>
  <c r="K3578" i="7"/>
  <c r="K3579" i="7"/>
  <c r="K3580" i="7"/>
  <c r="K3581" i="7"/>
  <c r="K3582" i="7"/>
  <c r="K3583" i="7"/>
  <c r="K3584" i="7"/>
  <c r="K3585" i="7"/>
  <c r="K3586" i="7"/>
  <c r="K3587" i="7"/>
  <c r="K3588" i="7"/>
  <c r="K3589" i="7"/>
  <c r="K3590" i="7"/>
  <c r="K3591" i="7"/>
  <c r="K3592" i="7"/>
  <c r="K3593" i="7"/>
  <c r="K3594" i="7"/>
  <c r="K3595" i="7"/>
  <c r="K3596" i="7"/>
  <c r="K3597" i="7"/>
  <c r="K3598" i="7"/>
  <c r="K3599" i="7"/>
  <c r="K3600" i="7"/>
  <c r="K3601" i="7"/>
  <c r="K3602" i="7"/>
  <c r="K3603" i="7"/>
  <c r="K3604" i="7"/>
  <c r="K3605" i="7"/>
  <c r="K3606" i="7"/>
  <c r="K3607" i="7"/>
  <c r="K3608" i="7"/>
  <c r="K3609" i="7"/>
  <c r="K3610" i="7"/>
  <c r="K3611" i="7"/>
  <c r="K3612" i="7"/>
  <c r="K3613" i="7"/>
  <c r="K3614" i="7"/>
  <c r="K3615" i="7"/>
  <c r="K3616" i="7"/>
  <c r="K3617" i="7"/>
  <c r="K3618" i="7"/>
  <c r="K3619" i="7"/>
  <c r="K3620" i="7"/>
  <c r="K3621" i="7"/>
  <c r="K3622" i="7"/>
  <c r="K3623" i="7"/>
  <c r="K3624" i="7"/>
  <c r="K3625" i="7"/>
  <c r="K3626" i="7"/>
  <c r="K3627" i="7"/>
  <c r="K3628" i="7"/>
  <c r="K3629" i="7"/>
  <c r="K3630" i="7"/>
  <c r="K3631" i="7"/>
  <c r="K3632" i="7"/>
  <c r="K3633" i="7"/>
  <c r="K3634" i="7"/>
  <c r="K3635" i="7"/>
  <c r="K3636" i="7"/>
  <c r="K3637" i="7"/>
  <c r="K3638" i="7"/>
  <c r="K3639" i="7"/>
  <c r="K3640" i="7"/>
  <c r="K3641" i="7"/>
  <c r="K3642" i="7"/>
  <c r="K3643" i="7"/>
  <c r="K3644" i="7"/>
  <c r="K3645" i="7"/>
  <c r="K3646" i="7"/>
  <c r="K3647" i="7"/>
  <c r="K3648" i="7"/>
  <c r="K3649" i="7"/>
  <c r="K3650" i="7"/>
  <c r="K3651" i="7"/>
  <c r="K3652" i="7"/>
  <c r="K3653" i="7"/>
  <c r="K3654" i="7"/>
  <c r="K3655" i="7"/>
  <c r="K3656" i="7"/>
  <c r="K3657" i="7"/>
  <c r="K3658" i="7"/>
  <c r="K3659" i="7"/>
  <c r="K3660" i="7"/>
  <c r="K3661" i="7"/>
  <c r="K3662" i="7"/>
  <c r="K3663" i="7"/>
  <c r="K3664" i="7"/>
  <c r="K3665" i="7"/>
  <c r="K3666" i="7"/>
  <c r="K3667" i="7"/>
  <c r="K3668" i="7"/>
  <c r="K3669" i="7"/>
  <c r="K3670" i="7"/>
  <c r="K3671" i="7"/>
  <c r="K3672" i="7"/>
  <c r="K3673" i="7"/>
  <c r="K3674" i="7"/>
  <c r="K3675" i="7"/>
  <c r="K3676" i="7"/>
  <c r="K3677" i="7"/>
  <c r="K3678" i="7"/>
  <c r="K3679" i="7"/>
  <c r="K3680" i="7"/>
  <c r="K3681" i="7"/>
  <c r="K3682" i="7"/>
  <c r="K3683" i="7"/>
  <c r="K3684" i="7"/>
  <c r="K3685" i="7"/>
  <c r="K3686" i="7"/>
  <c r="K3687" i="7"/>
  <c r="K3688" i="7"/>
  <c r="K3689" i="7"/>
  <c r="K3690" i="7"/>
  <c r="K3691" i="7"/>
  <c r="K3692" i="7"/>
  <c r="K3693" i="7"/>
  <c r="K3694" i="7"/>
  <c r="K3695" i="7"/>
  <c r="K3696" i="7"/>
  <c r="K3697" i="7"/>
  <c r="K3698" i="7"/>
  <c r="K3699" i="7"/>
  <c r="K3700" i="7"/>
  <c r="K3701" i="7"/>
  <c r="K3702" i="7"/>
  <c r="K3703" i="7"/>
  <c r="K3704" i="7"/>
  <c r="K3705" i="7"/>
  <c r="K3706" i="7"/>
  <c r="K3707" i="7"/>
  <c r="K3708" i="7"/>
  <c r="K3709" i="7"/>
  <c r="K3710" i="7"/>
  <c r="K3711" i="7"/>
  <c r="K3712" i="7"/>
  <c r="K3713" i="7"/>
  <c r="K3714" i="7"/>
  <c r="K3715" i="7"/>
  <c r="K3716" i="7"/>
  <c r="K3717" i="7"/>
  <c r="K3718" i="7"/>
  <c r="K3719" i="7"/>
  <c r="K3720" i="7"/>
  <c r="K3721" i="7"/>
  <c r="K3722" i="7"/>
  <c r="K3723" i="7"/>
  <c r="K3724" i="7"/>
  <c r="K3725" i="7"/>
  <c r="K3726" i="7"/>
  <c r="K3727" i="7"/>
  <c r="K3728" i="7"/>
  <c r="K3729" i="7"/>
  <c r="K3730" i="7"/>
  <c r="K3731" i="7"/>
  <c r="K3732" i="7"/>
  <c r="K3733" i="7"/>
  <c r="K3734" i="7"/>
  <c r="K3735" i="7"/>
  <c r="K3736" i="7"/>
  <c r="K3737" i="7"/>
  <c r="K3738" i="7"/>
  <c r="K3739" i="7"/>
  <c r="K3740" i="7"/>
  <c r="K3741" i="7"/>
  <c r="K3742" i="7"/>
  <c r="K3743" i="7"/>
  <c r="K3744" i="7"/>
  <c r="K3745" i="7"/>
  <c r="K3746" i="7"/>
  <c r="K3747" i="7"/>
  <c r="K3748" i="7"/>
  <c r="K3749" i="7"/>
  <c r="K3750" i="7"/>
  <c r="K3751" i="7"/>
  <c r="K3752" i="7"/>
  <c r="K3753" i="7"/>
  <c r="K3754" i="7"/>
  <c r="K3755" i="7"/>
  <c r="K3756" i="7"/>
  <c r="K3757" i="7"/>
  <c r="K3758" i="7"/>
  <c r="K3759" i="7"/>
  <c r="K3760" i="7"/>
  <c r="K3761" i="7"/>
  <c r="K3762" i="7"/>
  <c r="K3763" i="7"/>
  <c r="K3764" i="7"/>
  <c r="K3765" i="7"/>
  <c r="K3766" i="7"/>
  <c r="K3767" i="7"/>
  <c r="K3768" i="7"/>
  <c r="K3769" i="7"/>
  <c r="K3770" i="7"/>
  <c r="K3771" i="7"/>
  <c r="K3772" i="7"/>
  <c r="K3773" i="7"/>
  <c r="K3774" i="7"/>
  <c r="K3775" i="7"/>
  <c r="K3776" i="7"/>
  <c r="K3777" i="7"/>
  <c r="K3778" i="7"/>
  <c r="K3779" i="7"/>
  <c r="K3780" i="7"/>
  <c r="K3781" i="7"/>
  <c r="K3782" i="7"/>
  <c r="K3783" i="7"/>
  <c r="K3784" i="7"/>
  <c r="K3785" i="7"/>
  <c r="K3786" i="7"/>
  <c r="K3787" i="7"/>
  <c r="K3788" i="7"/>
  <c r="K3789" i="7"/>
  <c r="K3790" i="7"/>
  <c r="K3791" i="7"/>
  <c r="K3792" i="7"/>
  <c r="K3793" i="7"/>
  <c r="K3794" i="7"/>
  <c r="K3795" i="7"/>
  <c r="K3796" i="7"/>
  <c r="K3797" i="7"/>
  <c r="K3798" i="7"/>
  <c r="K3799" i="7"/>
  <c r="K3800" i="7"/>
  <c r="K3801" i="7"/>
  <c r="K3802" i="7"/>
  <c r="K3803" i="7"/>
  <c r="K3804" i="7"/>
  <c r="K3805" i="7"/>
  <c r="K3806" i="7"/>
  <c r="K3807" i="7"/>
  <c r="K3808" i="7"/>
  <c r="K3809" i="7"/>
  <c r="K3810" i="7"/>
  <c r="K3811" i="7"/>
  <c r="K3812" i="7"/>
  <c r="K3813" i="7"/>
  <c r="K3814" i="7"/>
  <c r="K3815" i="7"/>
  <c r="K3816" i="7"/>
  <c r="K3817" i="7"/>
  <c r="K3818" i="7"/>
  <c r="K3819" i="7"/>
  <c r="K3820" i="7"/>
  <c r="K3821" i="7"/>
  <c r="K3822" i="7"/>
  <c r="K3823" i="7"/>
  <c r="K3824" i="7"/>
  <c r="K3825" i="7"/>
  <c r="K3826" i="7"/>
  <c r="K3827" i="7"/>
  <c r="K3828" i="7"/>
  <c r="K3829" i="7"/>
  <c r="K3830" i="7"/>
  <c r="K3831" i="7"/>
  <c r="K3832" i="7"/>
  <c r="K3833" i="7"/>
  <c r="K3834" i="7"/>
  <c r="K3835" i="7"/>
  <c r="K3836" i="7"/>
  <c r="K3837" i="7"/>
  <c r="K3838" i="7"/>
  <c r="K3839" i="7"/>
  <c r="K3840" i="7"/>
  <c r="K3841" i="7"/>
  <c r="K3842" i="7"/>
  <c r="K3843" i="7"/>
  <c r="K3844" i="7"/>
  <c r="K3845" i="7"/>
  <c r="K3846" i="7"/>
  <c r="K3847" i="7"/>
  <c r="K3848" i="7"/>
  <c r="K3849" i="7"/>
  <c r="K3850" i="7"/>
  <c r="K3851" i="7"/>
  <c r="K3852" i="7"/>
  <c r="K3853" i="7"/>
  <c r="K3854" i="7"/>
  <c r="K3855" i="7"/>
  <c r="K3856" i="7"/>
  <c r="K3857" i="7"/>
  <c r="K3858" i="7"/>
  <c r="K3859" i="7"/>
  <c r="K3860" i="7"/>
  <c r="K3861" i="7"/>
  <c r="K3862" i="7"/>
  <c r="K3863" i="7"/>
  <c r="K3864" i="7"/>
  <c r="K3865" i="7"/>
  <c r="K3866" i="7"/>
  <c r="K3867" i="7"/>
  <c r="K3868" i="7"/>
  <c r="K3869" i="7"/>
  <c r="K3870" i="7"/>
  <c r="K3871" i="7"/>
  <c r="K3872" i="7"/>
  <c r="K3873" i="7"/>
  <c r="K3874" i="7"/>
  <c r="K3875" i="7"/>
  <c r="K3876" i="7"/>
  <c r="K3877" i="7"/>
  <c r="K3878" i="7"/>
  <c r="K3879" i="7"/>
  <c r="K3880" i="7"/>
  <c r="K3881" i="7"/>
  <c r="K3882" i="7"/>
  <c r="K3883" i="7"/>
  <c r="K3884" i="7"/>
  <c r="K3885" i="7"/>
  <c r="K3886" i="7"/>
  <c r="K3887" i="7"/>
  <c r="K3888" i="7"/>
  <c r="K3889" i="7"/>
  <c r="K3890" i="7"/>
  <c r="K3891" i="7"/>
  <c r="K3892" i="7"/>
  <c r="K3893" i="7"/>
  <c r="K3894" i="7"/>
  <c r="K3895" i="7"/>
  <c r="K3896" i="7"/>
  <c r="K3897" i="7"/>
  <c r="K3898" i="7"/>
  <c r="K3899" i="7"/>
  <c r="K3900" i="7"/>
  <c r="K3901" i="7"/>
  <c r="K3902" i="7"/>
  <c r="K3903" i="7"/>
  <c r="K3904" i="7"/>
  <c r="K3905" i="7"/>
  <c r="K3906" i="7"/>
  <c r="K3907" i="7"/>
  <c r="K3908" i="7"/>
  <c r="K3909" i="7"/>
  <c r="K3910" i="7"/>
  <c r="K3911" i="7"/>
  <c r="K3912" i="7"/>
  <c r="K3913" i="7"/>
  <c r="K3914" i="7"/>
  <c r="K3915" i="7"/>
  <c r="K3916" i="7"/>
  <c r="K3917" i="7"/>
  <c r="K3918" i="7"/>
  <c r="K3919" i="7"/>
  <c r="K3920" i="7"/>
  <c r="K3921" i="7"/>
  <c r="K3922" i="7"/>
  <c r="K3923" i="7"/>
  <c r="K3924" i="7"/>
  <c r="K3925" i="7"/>
  <c r="K3926" i="7"/>
  <c r="K3927" i="7"/>
  <c r="K3928" i="7"/>
  <c r="K3929" i="7"/>
  <c r="K3930" i="7"/>
  <c r="K3931" i="7"/>
  <c r="K3932" i="7"/>
  <c r="K3933" i="7"/>
  <c r="K3934" i="7"/>
  <c r="K3935" i="7"/>
  <c r="K3936" i="7"/>
  <c r="K3937" i="7"/>
  <c r="K3938" i="7"/>
  <c r="K3939" i="7"/>
  <c r="K3940" i="7"/>
  <c r="K3941" i="7"/>
  <c r="K3942" i="7"/>
  <c r="K3943" i="7"/>
  <c r="K3944" i="7"/>
  <c r="K3945" i="7"/>
  <c r="K3946" i="7"/>
  <c r="K3947" i="7"/>
  <c r="K3948" i="7"/>
  <c r="K3949" i="7"/>
  <c r="K3950" i="7"/>
  <c r="K3951" i="7"/>
  <c r="K3952" i="7"/>
  <c r="K3953" i="7"/>
  <c r="K3954" i="7"/>
  <c r="K3955" i="7"/>
  <c r="K3956" i="7"/>
  <c r="K3957" i="7"/>
  <c r="K3958" i="7"/>
  <c r="K3959" i="7"/>
  <c r="K3960" i="7"/>
  <c r="K3961" i="7"/>
  <c r="K3962" i="7"/>
  <c r="K3963" i="7"/>
  <c r="K3964" i="7"/>
  <c r="K3965" i="7"/>
  <c r="K3966" i="7"/>
  <c r="K3967" i="7"/>
  <c r="K3968" i="7"/>
  <c r="K3969" i="7"/>
  <c r="K3970" i="7"/>
  <c r="K3971" i="7"/>
  <c r="K3972" i="7"/>
  <c r="K3973" i="7"/>
  <c r="K3974" i="7"/>
  <c r="K3975" i="7"/>
  <c r="K3976" i="7"/>
  <c r="K3977" i="7"/>
  <c r="K3978" i="7"/>
  <c r="K3979" i="7"/>
  <c r="K3980" i="7"/>
  <c r="K3981" i="7"/>
  <c r="K3982" i="7"/>
  <c r="K3983" i="7"/>
  <c r="K3984" i="7"/>
  <c r="K3985" i="7"/>
  <c r="K3986" i="7"/>
  <c r="K3987" i="7"/>
  <c r="K3988" i="7"/>
  <c r="K3989" i="7"/>
  <c r="K3990" i="7"/>
  <c r="K3991" i="7"/>
  <c r="K3992" i="7"/>
  <c r="K3993" i="7"/>
  <c r="K3994" i="7"/>
  <c r="K3995" i="7"/>
  <c r="K3996" i="7"/>
  <c r="K3997" i="7"/>
  <c r="K3998" i="7"/>
  <c r="K3999" i="7"/>
  <c r="K4000" i="7"/>
  <c r="K4001" i="7"/>
  <c r="K4002" i="7"/>
  <c r="K4003" i="7"/>
  <c r="K4004" i="7"/>
  <c r="K4005" i="7"/>
  <c r="K4006" i="7"/>
  <c r="K4007" i="7"/>
  <c r="K4008" i="7"/>
  <c r="K4009" i="7"/>
  <c r="K4010" i="7"/>
  <c r="K4011" i="7"/>
  <c r="K4012" i="7"/>
  <c r="K4013" i="7"/>
  <c r="K4014" i="7"/>
  <c r="K4015" i="7"/>
  <c r="K4016" i="7"/>
  <c r="K4017" i="7"/>
  <c r="K4018" i="7"/>
  <c r="K4019" i="7"/>
  <c r="K4020" i="7"/>
  <c r="K4021" i="7"/>
  <c r="K4022" i="7"/>
  <c r="K4023" i="7"/>
  <c r="K4024" i="7"/>
  <c r="K4025" i="7"/>
  <c r="K4026" i="7"/>
  <c r="K4027" i="7"/>
  <c r="K4028" i="7"/>
  <c r="K4029" i="7"/>
  <c r="K4030" i="7"/>
  <c r="K4031" i="7"/>
  <c r="K4032" i="7"/>
  <c r="K4033" i="7"/>
  <c r="K4034" i="7"/>
  <c r="K4035" i="7"/>
  <c r="K4036" i="7"/>
  <c r="K4037" i="7"/>
  <c r="K4038" i="7"/>
  <c r="K4039" i="7"/>
  <c r="K4040" i="7"/>
  <c r="K4041" i="7"/>
  <c r="K4042" i="7"/>
  <c r="K4043" i="7"/>
  <c r="K4044" i="7"/>
  <c r="K4045" i="7"/>
  <c r="K4046" i="7"/>
  <c r="K4047" i="7"/>
  <c r="K4048" i="7"/>
  <c r="K4049" i="7"/>
  <c r="K4050" i="7"/>
  <c r="K4051" i="7"/>
  <c r="K4052" i="7"/>
  <c r="K4053" i="7"/>
  <c r="K4054" i="7"/>
  <c r="K4055" i="7"/>
  <c r="K4056" i="7"/>
  <c r="K4057" i="7"/>
  <c r="K4058" i="7"/>
  <c r="K4059" i="7"/>
  <c r="K4060" i="7"/>
  <c r="K4061" i="7"/>
  <c r="K4062" i="7"/>
  <c r="K4063" i="7"/>
  <c r="K4064" i="7"/>
  <c r="K4065" i="7"/>
  <c r="K4066" i="7"/>
  <c r="K4067" i="7"/>
  <c r="K4068" i="7"/>
  <c r="K4069" i="7"/>
  <c r="K4070" i="7"/>
  <c r="K4071" i="7"/>
  <c r="K4072" i="7"/>
  <c r="K4073" i="7"/>
  <c r="K4074" i="7"/>
  <c r="K4075" i="7"/>
  <c r="K4076" i="7"/>
  <c r="K4077" i="7"/>
  <c r="K4078" i="7"/>
  <c r="K4079" i="7"/>
  <c r="K4080" i="7"/>
  <c r="K4081" i="7"/>
  <c r="K4082" i="7"/>
  <c r="K4083" i="7"/>
  <c r="K4084" i="7"/>
  <c r="K4085" i="7"/>
  <c r="K4086" i="7"/>
  <c r="K4087" i="7"/>
  <c r="K4088" i="7"/>
  <c r="K4089" i="7"/>
  <c r="K4090" i="7"/>
  <c r="K4091" i="7"/>
  <c r="K4092" i="7"/>
  <c r="K4093" i="7"/>
  <c r="K4094" i="7"/>
  <c r="K4095" i="7"/>
  <c r="K4096" i="7"/>
  <c r="K4097" i="7"/>
  <c r="K4098" i="7"/>
  <c r="K4099" i="7"/>
  <c r="K4100" i="7"/>
  <c r="K4101" i="7"/>
  <c r="K4102" i="7"/>
  <c r="K4103" i="7"/>
  <c r="K4104" i="7"/>
  <c r="K4105" i="7"/>
  <c r="K4106" i="7"/>
  <c r="K4107" i="7"/>
  <c r="K4108" i="7"/>
  <c r="K4109" i="7"/>
  <c r="K4110" i="7"/>
  <c r="K4111" i="7"/>
  <c r="K4112" i="7"/>
  <c r="K4113" i="7"/>
  <c r="K4114" i="7"/>
  <c r="K4115" i="7"/>
  <c r="K4116" i="7"/>
  <c r="K4117" i="7"/>
  <c r="K4118" i="7"/>
  <c r="K4119" i="7"/>
  <c r="K4120" i="7"/>
  <c r="K4121" i="7"/>
  <c r="K4122" i="7"/>
  <c r="K4123" i="7"/>
  <c r="K4124" i="7"/>
  <c r="K4125" i="7"/>
  <c r="K4126" i="7"/>
  <c r="K4127" i="7"/>
  <c r="K4128" i="7"/>
  <c r="K4129" i="7"/>
  <c r="K4130" i="7"/>
  <c r="K4131" i="7"/>
  <c r="K4132" i="7"/>
  <c r="K4133" i="7"/>
  <c r="K4134" i="7"/>
  <c r="K4135" i="7"/>
  <c r="K4136" i="7"/>
  <c r="K4137" i="7"/>
  <c r="K4138" i="7"/>
  <c r="K4139" i="7"/>
  <c r="K4140" i="7"/>
  <c r="K4141" i="7"/>
  <c r="K4142" i="7"/>
  <c r="K4143" i="7"/>
  <c r="K4144" i="7"/>
  <c r="K4145" i="7"/>
  <c r="K4146" i="7"/>
  <c r="K4147" i="7"/>
  <c r="K4148" i="7"/>
  <c r="K4149" i="7"/>
  <c r="K4150" i="7"/>
  <c r="K4151" i="7"/>
  <c r="K4152" i="7"/>
  <c r="K4153" i="7"/>
  <c r="K4154" i="7"/>
  <c r="K4155" i="7"/>
  <c r="K4156" i="7"/>
  <c r="K4157" i="7"/>
  <c r="K4158" i="7"/>
  <c r="K4159" i="7"/>
  <c r="K4160" i="7"/>
  <c r="K4161" i="7"/>
  <c r="K4162" i="7"/>
  <c r="K4163" i="7"/>
  <c r="K4164" i="7"/>
  <c r="K4165" i="7"/>
  <c r="K4166" i="7"/>
  <c r="K4167" i="7"/>
  <c r="K4168" i="7"/>
  <c r="K4169" i="7"/>
  <c r="K4170" i="7"/>
  <c r="K4171" i="7"/>
  <c r="K4172" i="7"/>
  <c r="K4173" i="7"/>
  <c r="K4174" i="7"/>
  <c r="K4175" i="7"/>
  <c r="K4176" i="7"/>
  <c r="K4177" i="7"/>
  <c r="K4178" i="7"/>
  <c r="K4179" i="7"/>
  <c r="K4180" i="7"/>
  <c r="K4181" i="7"/>
  <c r="K4182" i="7"/>
  <c r="K4183" i="7"/>
  <c r="K4184" i="7"/>
  <c r="K4185" i="7"/>
  <c r="K4186" i="7"/>
  <c r="K4187" i="7"/>
  <c r="K4188" i="7"/>
  <c r="K4189" i="7"/>
  <c r="K4190" i="7"/>
  <c r="K4191" i="7"/>
  <c r="K4192" i="7"/>
  <c r="K4193" i="7"/>
  <c r="K4194" i="7"/>
  <c r="K4195" i="7"/>
  <c r="K4196" i="7"/>
  <c r="K4197" i="7"/>
  <c r="K4198" i="7"/>
  <c r="K4199" i="7"/>
  <c r="K4200" i="7"/>
  <c r="K4201" i="7"/>
  <c r="K4202" i="7"/>
  <c r="K4203" i="7"/>
  <c r="K4204" i="7"/>
  <c r="K4205" i="7"/>
  <c r="K4206" i="7"/>
  <c r="K4207" i="7"/>
  <c r="K4208" i="7"/>
  <c r="K4209" i="7"/>
  <c r="K4210" i="7"/>
  <c r="K4211" i="7"/>
  <c r="K4212" i="7"/>
  <c r="K4213" i="7"/>
  <c r="K4214" i="7"/>
  <c r="K4215" i="7"/>
  <c r="K4216" i="7"/>
  <c r="K4217" i="7"/>
  <c r="K4218" i="7"/>
  <c r="K4219" i="7"/>
  <c r="K4220" i="7"/>
  <c r="K4221" i="7"/>
  <c r="K4222" i="7"/>
  <c r="K4223" i="7"/>
  <c r="K4224" i="7"/>
  <c r="K4225" i="7"/>
  <c r="K4226" i="7"/>
  <c r="K4227" i="7"/>
  <c r="K4228" i="7"/>
  <c r="K4229" i="7"/>
  <c r="K4230" i="7"/>
  <c r="K4231" i="7"/>
  <c r="K4232" i="7"/>
  <c r="K4233" i="7"/>
  <c r="K4234" i="7"/>
  <c r="K4235" i="7"/>
  <c r="K4236" i="7"/>
  <c r="K4237" i="7"/>
  <c r="K4238" i="7"/>
  <c r="K4239" i="7"/>
  <c r="K4240" i="7"/>
  <c r="K4241" i="7"/>
  <c r="K4242" i="7"/>
  <c r="K4243" i="7"/>
  <c r="K4244" i="7"/>
  <c r="K4245" i="7"/>
  <c r="K4246" i="7"/>
  <c r="K4247" i="7"/>
  <c r="K4248" i="7"/>
  <c r="K4249" i="7"/>
  <c r="K4250" i="7"/>
  <c r="K4251" i="7"/>
  <c r="K4252" i="7"/>
  <c r="K4253" i="7"/>
  <c r="K4254" i="7"/>
  <c r="K4255" i="7"/>
  <c r="K4256" i="7"/>
  <c r="K4257" i="7"/>
  <c r="K4258" i="7"/>
  <c r="K4259" i="7"/>
  <c r="K4260" i="7"/>
  <c r="K4261" i="7"/>
  <c r="K4262" i="7"/>
  <c r="K4263" i="7"/>
  <c r="K4264" i="7"/>
  <c r="K4265" i="7"/>
  <c r="K4266" i="7"/>
  <c r="K4267" i="7"/>
  <c r="K4268" i="7"/>
  <c r="K4269" i="7"/>
  <c r="K4270" i="7"/>
  <c r="K4271" i="7"/>
  <c r="K4272" i="7"/>
  <c r="K4273" i="7"/>
  <c r="K4274" i="7"/>
  <c r="K4275" i="7"/>
  <c r="K4276" i="7"/>
  <c r="K4277" i="7"/>
  <c r="K4278" i="7"/>
  <c r="K4279" i="7"/>
  <c r="K4280" i="7"/>
  <c r="K4281" i="7"/>
  <c r="K4282" i="7"/>
  <c r="K4283" i="7"/>
  <c r="K4284" i="7"/>
  <c r="K4285" i="7"/>
  <c r="K4286" i="7"/>
  <c r="K4287" i="7"/>
  <c r="K4288" i="7"/>
  <c r="K4289" i="7"/>
  <c r="K4290" i="7"/>
  <c r="K4291" i="7"/>
  <c r="K4292" i="7"/>
  <c r="K4293" i="7"/>
  <c r="K4294" i="7"/>
  <c r="K4295" i="7"/>
  <c r="K4296" i="7"/>
  <c r="K4297" i="7"/>
  <c r="K4298" i="7"/>
  <c r="K4299" i="7"/>
  <c r="K4300" i="7"/>
  <c r="K4301" i="7"/>
  <c r="K4302" i="7"/>
  <c r="K4303" i="7"/>
  <c r="K4304" i="7"/>
  <c r="K4305" i="7"/>
  <c r="K4306" i="7"/>
  <c r="K4307" i="7"/>
  <c r="K4308" i="7"/>
  <c r="K4309" i="7"/>
  <c r="K4310" i="7"/>
  <c r="K4311" i="7"/>
  <c r="K4312" i="7"/>
  <c r="K4313" i="7"/>
  <c r="K4314" i="7"/>
  <c r="K4315" i="7"/>
  <c r="K4316" i="7"/>
  <c r="K4317" i="7"/>
  <c r="K4318" i="7"/>
  <c r="K4319" i="7"/>
  <c r="K4320" i="7"/>
  <c r="K4321" i="7"/>
  <c r="K4322" i="7"/>
  <c r="K4323" i="7"/>
  <c r="K4324" i="7"/>
  <c r="K4325" i="7"/>
  <c r="K4326" i="7"/>
  <c r="K4327" i="7"/>
  <c r="K4328" i="7"/>
  <c r="K4329" i="7"/>
  <c r="K4330" i="7"/>
  <c r="K4331" i="7"/>
  <c r="K4332" i="7"/>
  <c r="K4333" i="7"/>
  <c r="K4334" i="7"/>
  <c r="K4335" i="7"/>
  <c r="K4336" i="7"/>
  <c r="K4337" i="7"/>
  <c r="K4338" i="7"/>
  <c r="K4339" i="7"/>
  <c r="K4340" i="7"/>
  <c r="K4341" i="7"/>
  <c r="K4342" i="7"/>
  <c r="K4343" i="7"/>
  <c r="K4344" i="7"/>
  <c r="K4345" i="7"/>
  <c r="K4346" i="7"/>
  <c r="K4347" i="7"/>
  <c r="K4348" i="7"/>
  <c r="K4349" i="7"/>
  <c r="K4350" i="7"/>
  <c r="K4351" i="7"/>
  <c r="K4352" i="7"/>
  <c r="K4353" i="7"/>
  <c r="K4354" i="7"/>
  <c r="K4355" i="7"/>
  <c r="K4356" i="7"/>
  <c r="K4357" i="7"/>
  <c r="K4358" i="7"/>
  <c r="K4359" i="7"/>
  <c r="K4360" i="7"/>
  <c r="K4361" i="7"/>
  <c r="K4362" i="7"/>
  <c r="K4363" i="7"/>
  <c r="K4364" i="7"/>
  <c r="K4365" i="7"/>
  <c r="K4366" i="7"/>
  <c r="K4367" i="7"/>
  <c r="K4368" i="7"/>
  <c r="K4369" i="7"/>
  <c r="K4370" i="7"/>
  <c r="K4371" i="7"/>
  <c r="K4372" i="7"/>
  <c r="K4373" i="7"/>
  <c r="K4374" i="7"/>
  <c r="K4375" i="7"/>
  <c r="K4376" i="7"/>
  <c r="K4377" i="7"/>
  <c r="K4378" i="7"/>
  <c r="K4379" i="7"/>
  <c r="K4380" i="7"/>
  <c r="K4381" i="7"/>
  <c r="K4382" i="7"/>
  <c r="K4383" i="7"/>
  <c r="K4384" i="7"/>
  <c r="K4385" i="7"/>
  <c r="K4386" i="7"/>
  <c r="K4387" i="7"/>
  <c r="K4388" i="7"/>
  <c r="K4389" i="7"/>
  <c r="K4390" i="7"/>
  <c r="K4391" i="7"/>
  <c r="K4392" i="7"/>
  <c r="K4393" i="7"/>
  <c r="K4394" i="7"/>
  <c r="K4395" i="7"/>
  <c r="K4396" i="7"/>
  <c r="K4397" i="7"/>
  <c r="K4398" i="7"/>
  <c r="K4399" i="7"/>
  <c r="K4400" i="7"/>
  <c r="K4401" i="7"/>
  <c r="K4402" i="7"/>
  <c r="K4403" i="7"/>
  <c r="K4404" i="7"/>
  <c r="K4405" i="7"/>
  <c r="K4406" i="7"/>
  <c r="K4407" i="7"/>
  <c r="K4408" i="7"/>
  <c r="K4409" i="7"/>
  <c r="K4410" i="7"/>
  <c r="K4411" i="7"/>
  <c r="K4412" i="7"/>
  <c r="K4413" i="7"/>
  <c r="K4414" i="7"/>
  <c r="K4415" i="7"/>
  <c r="K4416" i="7"/>
  <c r="K4417" i="7"/>
  <c r="K4418" i="7"/>
  <c r="K4419" i="7"/>
  <c r="K4420" i="7"/>
  <c r="K4421" i="7"/>
  <c r="K4422" i="7"/>
  <c r="K4423" i="7"/>
  <c r="K4424" i="7"/>
  <c r="K4425" i="7"/>
  <c r="K4426" i="7"/>
  <c r="K4427" i="7"/>
  <c r="K4428" i="7"/>
  <c r="K4429" i="7"/>
  <c r="K4430" i="7"/>
  <c r="K4431" i="7"/>
  <c r="K4432" i="7"/>
  <c r="K4433" i="7"/>
  <c r="K4434" i="7"/>
  <c r="K4435" i="7"/>
  <c r="K4436" i="7"/>
  <c r="K4437" i="7"/>
  <c r="K4438" i="7"/>
  <c r="K4439" i="7"/>
  <c r="K4440" i="7"/>
  <c r="K4441" i="7"/>
  <c r="K4442" i="7"/>
  <c r="K4443" i="7"/>
  <c r="K4444" i="7"/>
  <c r="K4445" i="7"/>
  <c r="K4446" i="7"/>
  <c r="K4447" i="7"/>
  <c r="K4448" i="7"/>
  <c r="K4449" i="7"/>
  <c r="K4450" i="7"/>
  <c r="K4451" i="7"/>
  <c r="K4452" i="7"/>
  <c r="K4453" i="7"/>
  <c r="K4454" i="7"/>
  <c r="K4455" i="7"/>
  <c r="K4456" i="7"/>
  <c r="K4457" i="7"/>
  <c r="K4458" i="7"/>
  <c r="K4459" i="7"/>
  <c r="K4460" i="7"/>
  <c r="K4461" i="7"/>
  <c r="K4462" i="7"/>
  <c r="K4463" i="7"/>
  <c r="K4464" i="7"/>
  <c r="K4465" i="7"/>
  <c r="K4466" i="7"/>
  <c r="K4467" i="7"/>
  <c r="K4468" i="7"/>
  <c r="K4469" i="7"/>
  <c r="K4470" i="7"/>
  <c r="K4471" i="7"/>
  <c r="K4472" i="7"/>
  <c r="K4473" i="7"/>
  <c r="K4474" i="7"/>
  <c r="K4475" i="7"/>
  <c r="K4476" i="7"/>
  <c r="K4477" i="7"/>
  <c r="K4478" i="7"/>
  <c r="K4479" i="7"/>
  <c r="K4480" i="7"/>
  <c r="K4481" i="7"/>
  <c r="K4482" i="7"/>
  <c r="K4483" i="7"/>
  <c r="K4484" i="7"/>
  <c r="K4485" i="7"/>
  <c r="K4486" i="7"/>
  <c r="K4487" i="7"/>
  <c r="K4488" i="7"/>
  <c r="K4489" i="7"/>
  <c r="K4490" i="7"/>
  <c r="K4491" i="7"/>
  <c r="K4492" i="7"/>
  <c r="K4493" i="7"/>
  <c r="K4494" i="7"/>
  <c r="K4495" i="7"/>
  <c r="K4496" i="7"/>
  <c r="K4497" i="7"/>
  <c r="K4498" i="7"/>
  <c r="K4499" i="7"/>
  <c r="K4500" i="7"/>
  <c r="K4501" i="7"/>
  <c r="K4502" i="7"/>
  <c r="K4503" i="7"/>
  <c r="K4504" i="7"/>
  <c r="K4505" i="7"/>
  <c r="K4506" i="7"/>
  <c r="K4507" i="7"/>
  <c r="K4508" i="7"/>
  <c r="K4509" i="7"/>
  <c r="K4510" i="7"/>
  <c r="K4511" i="7"/>
  <c r="K4512" i="7"/>
  <c r="K4513" i="7"/>
  <c r="K4514" i="7"/>
  <c r="K4515" i="7"/>
  <c r="K4516" i="7"/>
  <c r="K4517" i="7"/>
  <c r="K4518" i="7"/>
  <c r="K4519" i="7"/>
  <c r="K4520" i="7"/>
  <c r="K4521" i="7"/>
  <c r="K4522" i="7"/>
  <c r="K4523" i="7"/>
  <c r="K4524" i="7"/>
  <c r="K4525" i="7"/>
  <c r="K4526" i="7"/>
  <c r="K4527" i="7"/>
  <c r="K4528" i="7"/>
  <c r="K4529" i="7"/>
  <c r="K4530" i="7"/>
  <c r="K4531" i="7"/>
  <c r="K4532" i="7"/>
  <c r="K4533" i="7"/>
  <c r="K4534" i="7"/>
  <c r="K4535" i="7"/>
  <c r="K4536" i="7"/>
  <c r="K4537" i="7"/>
  <c r="K4538" i="7"/>
  <c r="K4539" i="7"/>
  <c r="K4540" i="7"/>
  <c r="K4541" i="7"/>
  <c r="K4542" i="7"/>
  <c r="K4543" i="7"/>
  <c r="K4544" i="7"/>
  <c r="K4545" i="7"/>
  <c r="K4546" i="7"/>
  <c r="K4547" i="7"/>
  <c r="K4548" i="7"/>
  <c r="K4549" i="7"/>
  <c r="K4550" i="7"/>
  <c r="K4551" i="7"/>
  <c r="K4552" i="7"/>
  <c r="K4553" i="7"/>
  <c r="K4554" i="7"/>
  <c r="K4555" i="7"/>
  <c r="K4556" i="7"/>
  <c r="K4557" i="7"/>
  <c r="K4558" i="7"/>
  <c r="K4559" i="7"/>
  <c r="K4560" i="7"/>
  <c r="K4561" i="7"/>
  <c r="K4562" i="7"/>
  <c r="K4563" i="7"/>
  <c r="K4564" i="7"/>
  <c r="K4565" i="7"/>
  <c r="K4566" i="7"/>
  <c r="K4567" i="7"/>
  <c r="K4568" i="7"/>
  <c r="K4569" i="7"/>
  <c r="K4570" i="7"/>
  <c r="K4571" i="7"/>
  <c r="K4572" i="7"/>
  <c r="K4573" i="7"/>
  <c r="K4574" i="7"/>
  <c r="K4575" i="7"/>
  <c r="K4576" i="7"/>
  <c r="K4577" i="7"/>
  <c r="K4578" i="7"/>
  <c r="K4579" i="7"/>
  <c r="K4580" i="7"/>
  <c r="K4581" i="7"/>
  <c r="K4582" i="7"/>
  <c r="K4583" i="7"/>
  <c r="K4584" i="7"/>
  <c r="K4585" i="7"/>
  <c r="K4586" i="7"/>
  <c r="K4587" i="7"/>
  <c r="K4588" i="7"/>
  <c r="K4589" i="7"/>
  <c r="K4590" i="7"/>
  <c r="K4591" i="7"/>
  <c r="K4592" i="7"/>
  <c r="K4593" i="7"/>
  <c r="K4594" i="7"/>
  <c r="K4595" i="7"/>
  <c r="K4596" i="7"/>
  <c r="K4597" i="7"/>
  <c r="K4598" i="7"/>
  <c r="K4599" i="7"/>
  <c r="K4600" i="7"/>
  <c r="K4601" i="7"/>
  <c r="K4602" i="7"/>
  <c r="K4603" i="7"/>
  <c r="K4604" i="7"/>
  <c r="K4605" i="7"/>
  <c r="K4606" i="7"/>
  <c r="K4607" i="7"/>
  <c r="K4608" i="7"/>
  <c r="K4609" i="7"/>
  <c r="K4610" i="7"/>
  <c r="K4611" i="7"/>
  <c r="K4612" i="7"/>
  <c r="K4613" i="7"/>
  <c r="K4614" i="7"/>
  <c r="K4615" i="7"/>
  <c r="K4616" i="7"/>
  <c r="K4617" i="7"/>
  <c r="K4618" i="7"/>
  <c r="K4619" i="7"/>
  <c r="K4620" i="7"/>
  <c r="K4621" i="7"/>
  <c r="K4622" i="7"/>
  <c r="K4623" i="7"/>
  <c r="K4624" i="7"/>
  <c r="K4625" i="7"/>
  <c r="K4626" i="7"/>
  <c r="K4627" i="7"/>
  <c r="K4628" i="7"/>
  <c r="K4629" i="7"/>
  <c r="K4630" i="7"/>
  <c r="K4631" i="7"/>
  <c r="K4632" i="7"/>
  <c r="K4633" i="7"/>
  <c r="K4634" i="7"/>
  <c r="K4635" i="7"/>
  <c r="K4636" i="7"/>
  <c r="K4637" i="7"/>
  <c r="K4638" i="7"/>
  <c r="K4639" i="7"/>
  <c r="K4640" i="7"/>
  <c r="K4641" i="7"/>
  <c r="K4642" i="7"/>
  <c r="K4643" i="7"/>
  <c r="K4644" i="7"/>
  <c r="K4645" i="7"/>
  <c r="K4646" i="7"/>
  <c r="K4647" i="7"/>
  <c r="K4648" i="7"/>
  <c r="K4649" i="7"/>
  <c r="K4650" i="7"/>
  <c r="K4651" i="7"/>
  <c r="K4652" i="7"/>
  <c r="K4653" i="7"/>
  <c r="K4654" i="7"/>
  <c r="K4655" i="7"/>
  <c r="K4656" i="7"/>
  <c r="K4657" i="7"/>
  <c r="K4658" i="7"/>
  <c r="K4659" i="7"/>
  <c r="K4660" i="7"/>
  <c r="K4661" i="7"/>
  <c r="K4662" i="7"/>
  <c r="K4663" i="7"/>
  <c r="K4664" i="7"/>
  <c r="K4665" i="7"/>
  <c r="K4666" i="7"/>
  <c r="K4667" i="7"/>
  <c r="K4668" i="7"/>
  <c r="K4669" i="7"/>
  <c r="K4670" i="7"/>
  <c r="K4671" i="7"/>
  <c r="K4672" i="7"/>
  <c r="K4673" i="7"/>
  <c r="K4674" i="7"/>
  <c r="K4675" i="7"/>
  <c r="K4676" i="7"/>
  <c r="K4677" i="7"/>
  <c r="K4678" i="7"/>
  <c r="K4679" i="7"/>
  <c r="K4680" i="7"/>
  <c r="K4681" i="7"/>
  <c r="K4682" i="7"/>
  <c r="K4683" i="7"/>
  <c r="K4684" i="7"/>
  <c r="K4685" i="7"/>
  <c r="K4686" i="7"/>
  <c r="K4687" i="7"/>
  <c r="K4688" i="7"/>
  <c r="K4689" i="7"/>
  <c r="K4690" i="7"/>
  <c r="K4691" i="7"/>
  <c r="K4692" i="7"/>
  <c r="K4693" i="7"/>
  <c r="K4694" i="7"/>
  <c r="K4695" i="7"/>
  <c r="K4696" i="7"/>
  <c r="K4697" i="7"/>
  <c r="K4698" i="7"/>
  <c r="K4699" i="7"/>
  <c r="K4700" i="7"/>
  <c r="K4701" i="7"/>
  <c r="K4702" i="7"/>
  <c r="K4703" i="7"/>
  <c r="K4704" i="7"/>
  <c r="K4705" i="7"/>
  <c r="K4706" i="7"/>
  <c r="K4707" i="7"/>
  <c r="K4708" i="7"/>
  <c r="K4709" i="7"/>
  <c r="K4710" i="7"/>
  <c r="K4711" i="7"/>
  <c r="K4712" i="7"/>
  <c r="K4713" i="7"/>
  <c r="K4714" i="7"/>
  <c r="K4715" i="7"/>
  <c r="K4716" i="7"/>
  <c r="K4717" i="7"/>
  <c r="K4718" i="7"/>
  <c r="K4719" i="7"/>
  <c r="K4720" i="7"/>
  <c r="K4721" i="7"/>
  <c r="K4722" i="7"/>
  <c r="K4723" i="7"/>
  <c r="K4724" i="7"/>
  <c r="K4725" i="7"/>
  <c r="K4726" i="7"/>
  <c r="K4727" i="7"/>
  <c r="K4728" i="7"/>
  <c r="K4729" i="7"/>
  <c r="K4730" i="7"/>
  <c r="K4731" i="7"/>
  <c r="K4732" i="7"/>
  <c r="K4733" i="7"/>
  <c r="K4734" i="7"/>
  <c r="K4735" i="7"/>
  <c r="K4736" i="7"/>
  <c r="K4737" i="7"/>
  <c r="K4738" i="7"/>
  <c r="K4739" i="7"/>
  <c r="K4740" i="7"/>
  <c r="K4741" i="7"/>
  <c r="K4742" i="7"/>
  <c r="K4743" i="7"/>
  <c r="K4744" i="7"/>
  <c r="K4745" i="7"/>
  <c r="K4746" i="7"/>
  <c r="K4747" i="7"/>
  <c r="K4748" i="7"/>
  <c r="K4749" i="7"/>
  <c r="K4750" i="7"/>
  <c r="K4751" i="7"/>
  <c r="K4752" i="7"/>
  <c r="K4753" i="7"/>
  <c r="K4754" i="7"/>
  <c r="K4755" i="7"/>
  <c r="K4756" i="7"/>
  <c r="K4757" i="7"/>
  <c r="K4758" i="7"/>
  <c r="K4759" i="7"/>
  <c r="K4760" i="7"/>
  <c r="K4761" i="7"/>
  <c r="K4762" i="7"/>
  <c r="K4763" i="7"/>
  <c r="K4764" i="7"/>
  <c r="K4765" i="7"/>
  <c r="K4766" i="7"/>
  <c r="K4767" i="7"/>
  <c r="K4768" i="7"/>
  <c r="K4769" i="7"/>
  <c r="K4770" i="7"/>
  <c r="K4771" i="7"/>
  <c r="K4772" i="7"/>
  <c r="K4773" i="7"/>
  <c r="K4774" i="7"/>
  <c r="K4775" i="7"/>
  <c r="K4776" i="7"/>
  <c r="K4777" i="7"/>
  <c r="K4778" i="7"/>
  <c r="K4779" i="7"/>
  <c r="K4780" i="7"/>
  <c r="K4781" i="7"/>
  <c r="K4782" i="7"/>
  <c r="K4783" i="7"/>
  <c r="K4784" i="7"/>
  <c r="K4785" i="7"/>
  <c r="K4786" i="7"/>
  <c r="K4787" i="7"/>
  <c r="K4788" i="7"/>
  <c r="K4789" i="7"/>
  <c r="K4790" i="7"/>
  <c r="K4791" i="7"/>
  <c r="K4792" i="7"/>
  <c r="K4793" i="7"/>
  <c r="K4794" i="7"/>
  <c r="K4795" i="7"/>
  <c r="K4796" i="7"/>
  <c r="K4797" i="7"/>
  <c r="K4798" i="7"/>
  <c r="K4799" i="7"/>
  <c r="K4800" i="7"/>
  <c r="K4801" i="7"/>
  <c r="K4802" i="7"/>
  <c r="K4803" i="7"/>
  <c r="K4804" i="7"/>
  <c r="K4805" i="7"/>
  <c r="K4806" i="7"/>
  <c r="K4807" i="7"/>
  <c r="K4808" i="7"/>
  <c r="K4809" i="7"/>
  <c r="K4810" i="7"/>
  <c r="K4811" i="7"/>
  <c r="K4812" i="7"/>
  <c r="K4813" i="7"/>
  <c r="K4814" i="7"/>
  <c r="K4815" i="7"/>
  <c r="K4816" i="7"/>
  <c r="K4817" i="7"/>
  <c r="K4818" i="7"/>
  <c r="K4819" i="7"/>
  <c r="K4820" i="7"/>
  <c r="K4821" i="7"/>
  <c r="K4822" i="7"/>
  <c r="K4823" i="7"/>
  <c r="K4824" i="7"/>
  <c r="K4825" i="7"/>
  <c r="K4826" i="7"/>
  <c r="K4827" i="7"/>
  <c r="K4828" i="7"/>
  <c r="K4829" i="7"/>
  <c r="K4830" i="7"/>
  <c r="K4831" i="7"/>
  <c r="K4832" i="7"/>
  <c r="K4833" i="7"/>
  <c r="K4834" i="7"/>
  <c r="K4835" i="7"/>
  <c r="K4836" i="7"/>
  <c r="K4837" i="7"/>
  <c r="K4838" i="7"/>
  <c r="K4839" i="7"/>
  <c r="K4840" i="7"/>
  <c r="K4841" i="7"/>
  <c r="K4842" i="7"/>
  <c r="K4843" i="7"/>
  <c r="K4844" i="7"/>
  <c r="K4845" i="7"/>
  <c r="K4846" i="7"/>
  <c r="K4847" i="7"/>
  <c r="K4848" i="7"/>
  <c r="K4849" i="7"/>
  <c r="K4850" i="7"/>
  <c r="K4851" i="7"/>
  <c r="K4852" i="7"/>
  <c r="K4853" i="7"/>
  <c r="K4854" i="7"/>
  <c r="K4855" i="7"/>
  <c r="K4856" i="7"/>
  <c r="K4857" i="7"/>
  <c r="K4858" i="7"/>
  <c r="K4859" i="7"/>
  <c r="K4860" i="7"/>
  <c r="K4861" i="7"/>
  <c r="K4862" i="7"/>
  <c r="K4863" i="7"/>
  <c r="K4864" i="7"/>
  <c r="K4865" i="7"/>
  <c r="K4866" i="7"/>
  <c r="K4867" i="7"/>
  <c r="K4868" i="7"/>
  <c r="K4869" i="7"/>
  <c r="K4870" i="7"/>
  <c r="K4871" i="7"/>
  <c r="K4872" i="7"/>
  <c r="K4873" i="7"/>
  <c r="K4874" i="7"/>
  <c r="K4875" i="7"/>
  <c r="K4876" i="7"/>
  <c r="K4877" i="7"/>
  <c r="K4878" i="7"/>
  <c r="K4879" i="7"/>
  <c r="K4880" i="7"/>
  <c r="K4881" i="7"/>
  <c r="K4882" i="7"/>
  <c r="K4883" i="7"/>
  <c r="K4884" i="7"/>
  <c r="K4885" i="7"/>
  <c r="K4886" i="7"/>
  <c r="K4887" i="7"/>
  <c r="K4888" i="7"/>
  <c r="K4889" i="7"/>
  <c r="K4890" i="7"/>
  <c r="K4891" i="7"/>
  <c r="K4892" i="7"/>
  <c r="K4893" i="7"/>
  <c r="K4894" i="7"/>
  <c r="K4895" i="7"/>
  <c r="K4896" i="7"/>
  <c r="K4897" i="7"/>
  <c r="K4898" i="7"/>
  <c r="K4899" i="7"/>
  <c r="K4900" i="7"/>
  <c r="K4901" i="7"/>
  <c r="K4902" i="7"/>
  <c r="K4903" i="7"/>
  <c r="K4904" i="7"/>
  <c r="K4905" i="7"/>
  <c r="K4906" i="7"/>
  <c r="K4907" i="7"/>
  <c r="K4908" i="7"/>
  <c r="K4909" i="7"/>
  <c r="K4910" i="7"/>
  <c r="K4911" i="7"/>
  <c r="K4912" i="7"/>
  <c r="K4913" i="7"/>
  <c r="K4914" i="7"/>
  <c r="K4915" i="7"/>
  <c r="K4916" i="7"/>
  <c r="K4917" i="7"/>
  <c r="K4918" i="7"/>
  <c r="K4919" i="7"/>
  <c r="K4920" i="7"/>
  <c r="K4921" i="7"/>
  <c r="K4922" i="7"/>
  <c r="K4923" i="7"/>
  <c r="K4924" i="7"/>
  <c r="K4925" i="7"/>
  <c r="K4926" i="7"/>
  <c r="K4927" i="7"/>
  <c r="K4928" i="7"/>
  <c r="K4929" i="7"/>
  <c r="K4930" i="7"/>
  <c r="K4931" i="7"/>
  <c r="K4932" i="7"/>
  <c r="K4933" i="7"/>
  <c r="K4934" i="7"/>
  <c r="K4935" i="7"/>
  <c r="K4936" i="7"/>
  <c r="K4937" i="7"/>
  <c r="K4938" i="7"/>
  <c r="K4939" i="7"/>
  <c r="K4940" i="7"/>
  <c r="K4941" i="7"/>
  <c r="K4942" i="7"/>
  <c r="K4943" i="7"/>
  <c r="K4944" i="7"/>
  <c r="K4945" i="7"/>
  <c r="K4946" i="7"/>
  <c r="K4947" i="7"/>
  <c r="K4948" i="7"/>
  <c r="K4949" i="7"/>
  <c r="K4950" i="7"/>
  <c r="K4951" i="7"/>
  <c r="K4952" i="7"/>
  <c r="K4953" i="7"/>
  <c r="K4954" i="7"/>
  <c r="K4955" i="7"/>
  <c r="K4956" i="7"/>
  <c r="K4957" i="7"/>
  <c r="K4958" i="7"/>
  <c r="K4959" i="7"/>
  <c r="K4960" i="7"/>
  <c r="K4961" i="7"/>
  <c r="K4962" i="7"/>
  <c r="K4963" i="7"/>
  <c r="K4964" i="7"/>
  <c r="K4965" i="7"/>
  <c r="K4966" i="7"/>
  <c r="K4967" i="7"/>
  <c r="K4968" i="7"/>
  <c r="K4969" i="7"/>
  <c r="K4970" i="7"/>
  <c r="K4971" i="7"/>
  <c r="K4972" i="7"/>
  <c r="K4973" i="7"/>
  <c r="K4974" i="7"/>
  <c r="K4975" i="7"/>
  <c r="K4976" i="7"/>
  <c r="K4977" i="7"/>
  <c r="K4978" i="7"/>
  <c r="K4979" i="7"/>
  <c r="K4980" i="7"/>
  <c r="K4981" i="7"/>
  <c r="K4982" i="7"/>
  <c r="K4983" i="7"/>
  <c r="K4984" i="7"/>
  <c r="K4985" i="7"/>
  <c r="K4986" i="7"/>
  <c r="K4987" i="7"/>
  <c r="K4988" i="7"/>
  <c r="K4989" i="7"/>
  <c r="K4990" i="7"/>
  <c r="K4991" i="7"/>
  <c r="K4992" i="7"/>
  <c r="K4993" i="7"/>
  <c r="K4994" i="7"/>
  <c r="K4995" i="7"/>
  <c r="K4996" i="7"/>
  <c r="K4997" i="7"/>
  <c r="K4998" i="7"/>
  <c r="K4999" i="7"/>
  <c r="K5000" i="7"/>
  <c r="K5001" i="7"/>
  <c r="K5002" i="7"/>
  <c r="K5003" i="7"/>
  <c r="K5004" i="7"/>
  <c r="K5005" i="7"/>
  <c r="K5006" i="7"/>
  <c r="K5007" i="7"/>
  <c r="K5008" i="7"/>
  <c r="K5009" i="7"/>
  <c r="K5010" i="7"/>
  <c r="K5011" i="7"/>
  <c r="K5012" i="7"/>
  <c r="K5013" i="7"/>
  <c r="K5014" i="7"/>
  <c r="B4" i="7" a="1"/>
  <c r="B4" i="7" s="1"/>
  <c r="B8" i="7"/>
  <c r="B9" i="4"/>
  <c r="C5" i="6"/>
  <c r="C3" i="6"/>
  <c r="C4" i="6"/>
  <c r="C11" i="6"/>
  <c r="C9" i="6"/>
  <c r="C7" i="6"/>
  <c r="C6" i="6"/>
  <c r="C10" i="6"/>
  <c r="C8" i="6"/>
  <c r="D5" i="5"/>
  <c r="E5" i="5" s="1"/>
  <c r="B5004" i="5"/>
  <c r="C5004" i="5" s="1"/>
  <c r="B5" i="5"/>
  <c r="C5" i="5" s="1"/>
  <c r="D6" i="5"/>
  <c r="E6" i="5" s="1"/>
  <c r="D7" i="5"/>
  <c r="E7" i="5" s="1"/>
  <c r="D8" i="5"/>
  <c r="E8" i="5" s="1"/>
  <c r="D9" i="5"/>
  <c r="E9" i="5" s="1"/>
  <c r="D10" i="5"/>
  <c r="E10" i="5" s="1"/>
  <c r="D11" i="5"/>
  <c r="E11" i="5" s="1"/>
  <c r="D12" i="5"/>
  <c r="E12" i="5" s="1"/>
  <c r="D13" i="5"/>
  <c r="E13" i="5" s="1"/>
  <c r="D14" i="5"/>
  <c r="E14" i="5" s="1"/>
  <c r="D15" i="5"/>
  <c r="E15" i="5" s="1"/>
  <c r="D16" i="5"/>
  <c r="E16" i="5" s="1"/>
  <c r="D17" i="5"/>
  <c r="E17" i="5" s="1"/>
  <c r="D18" i="5"/>
  <c r="E18" i="5" s="1"/>
  <c r="D19" i="5"/>
  <c r="E19" i="5" s="1"/>
  <c r="D20" i="5"/>
  <c r="E20" i="5" s="1"/>
  <c r="D21" i="5"/>
  <c r="E21" i="5" s="1"/>
  <c r="D22" i="5"/>
  <c r="E22" i="5" s="1"/>
  <c r="D23" i="5"/>
  <c r="E23" i="5" s="1"/>
  <c r="D24" i="5"/>
  <c r="E24" i="5" s="1"/>
  <c r="D25" i="5"/>
  <c r="E25" i="5" s="1"/>
  <c r="D26" i="5"/>
  <c r="E26" i="5" s="1"/>
  <c r="D27" i="5"/>
  <c r="E27" i="5" s="1"/>
  <c r="D28" i="5"/>
  <c r="E28" i="5" s="1"/>
  <c r="D29" i="5"/>
  <c r="E29" i="5" s="1"/>
  <c r="D30" i="5"/>
  <c r="E30" i="5" s="1"/>
  <c r="D31" i="5"/>
  <c r="E31" i="5" s="1"/>
  <c r="D32" i="5"/>
  <c r="E32" i="5" s="1"/>
  <c r="D33" i="5"/>
  <c r="E33" i="5" s="1"/>
  <c r="D34" i="5"/>
  <c r="E34" i="5" s="1"/>
  <c r="D35" i="5"/>
  <c r="E35" i="5" s="1"/>
  <c r="D36" i="5"/>
  <c r="E36" i="5" s="1"/>
  <c r="D37" i="5"/>
  <c r="E37" i="5" s="1"/>
  <c r="D38" i="5"/>
  <c r="E38" i="5" s="1"/>
  <c r="D39" i="5"/>
  <c r="E39" i="5" s="1"/>
  <c r="D40" i="5"/>
  <c r="E40" i="5" s="1"/>
  <c r="D41" i="5"/>
  <c r="E41" i="5" s="1"/>
  <c r="D42" i="5"/>
  <c r="E42" i="5" s="1"/>
  <c r="D43" i="5"/>
  <c r="E43" i="5" s="1"/>
  <c r="D44" i="5"/>
  <c r="E44" i="5" s="1"/>
  <c r="D45" i="5"/>
  <c r="E45" i="5" s="1"/>
  <c r="D46" i="5"/>
  <c r="E46" i="5" s="1"/>
  <c r="D47" i="5"/>
  <c r="E47" i="5" s="1"/>
  <c r="D48" i="5"/>
  <c r="E48" i="5" s="1"/>
  <c r="D49" i="5"/>
  <c r="E49" i="5" s="1"/>
  <c r="D50" i="5"/>
  <c r="E50" i="5" s="1"/>
  <c r="D51" i="5"/>
  <c r="E51" i="5" s="1"/>
  <c r="D52" i="5"/>
  <c r="E52" i="5" s="1"/>
  <c r="D53" i="5"/>
  <c r="E53" i="5" s="1"/>
  <c r="D54" i="5"/>
  <c r="E54" i="5" s="1"/>
  <c r="D55" i="5"/>
  <c r="E55" i="5" s="1"/>
  <c r="D56" i="5"/>
  <c r="E56" i="5" s="1"/>
  <c r="D57" i="5"/>
  <c r="E57" i="5" s="1"/>
  <c r="D58" i="5"/>
  <c r="E58" i="5" s="1"/>
  <c r="D59" i="5"/>
  <c r="E59" i="5" s="1"/>
  <c r="D60" i="5"/>
  <c r="E60" i="5" s="1"/>
  <c r="D61" i="5"/>
  <c r="E61" i="5" s="1"/>
  <c r="D62" i="5"/>
  <c r="E62" i="5" s="1"/>
  <c r="D63" i="5"/>
  <c r="E63" i="5" s="1"/>
  <c r="D64" i="5"/>
  <c r="E64" i="5" s="1"/>
  <c r="D65" i="5"/>
  <c r="E65" i="5" s="1"/>
  <c r="D66" i="5"/>
  <c r="E66" i="5" s="1"/>
  <c r="D67" i="5"/>
  <c r="E67" i="5" s="1"/>
  <c r="D68" i="5"/>
  <c r="E68" i="5" s="1"/>
  <c r="D69" i="5"/>
  <c r="E69" i="5" s="1"/>
  <c r="D70" i="5"/>
  <c r="E70" i="5" s="1"/>
  <c r="D71" i="5"/>
  <c r="E71" i="5" s="1"/>
  <c r="D72" i="5"/>
  <c r="E72" i="5" s="1"/>
  <c r="D73" i="5"/>
  <c r="E73" i="5" s="1"/>
  <c r="D74" i="5"/>
  <c r="E74" i="5" s="1"/>
  <c r="D75" i="5"/>
  <c r="E75" i="5" s="1"/>
  <c r="D76" i="5"/>
  <c r="E76" i="5" s="1"/>
  <c r="D77" i="5"/>
  <c r="E77" i="5" s="1"/>
  <c r="D78" i="5"/>
  <c r="E78" i="5" s="1"/>
  <c r="D79" i="5"/>
  <c r="E79" i="5" s="1"/>
  <c r="D80" i="5"/>
  <c r="E80" i="5" s="1"/>
  <c r="D81" i="5"/>
  <c r="E81" i="5" s="1"/>
  <c r="D82" i="5"/>
  <c r="E82" i="5" s="1"/>
  <c r="D83" i="5"/>
  <c r="E83" i="5" s="1"/>
  <c r="D84" i="5"/>
  <c r="E84" i="5" s="1"/>
  <c r="D85" i="5"/>
  <c r="E85" i="5" s="1"/>
  <c r="D86" i="5"/>
  <c r="E86" i="5" s="1"/>
  <c r="D87" i="5"/>
  <c r="E87" i="5" s="1"/>
  <c r="D88" i="5"/>
  <c r="E88" i="5" s="1"/>
  <c r="D89" i="5"/>
  <c r="E89" i="5" s="1"/>
  <c r="D90" i="5"/>
  <c r="E90" i="5" s="1"/>
  <c r="D91" i="5"/>
  <c r="E91" i="5" s="1"/>
  <c r="D92" i="5"/>
  <c r="E92" i="5" s="1"/>
  <c r="D93" i="5"/>
  <c r="E93" i="5" s="1"/>
  <c r="D94" i="5"/>
  <c r="E94" i="5" s="1"/>
  <c r="D95" i="5"/>
  <c r="E95" i="5" s="1"/>
  <c r="D96" i="5"/>
  <c r="E96" i="5" s="1"/>
  <c r="D97" i="5"/>
  <c r="E97" i="5" s="1"/>
  <c r="D98" i="5"/>
  <c r="E98" i="5" s="1"/>
  <c r="D99" i="5"/>
  <c r="E99" i="5" s="1"/>
  <c r="D100" i="5"/>
  <c r="E100" i="5" s="1"/>
  <c r="D101" i="5"/>
  <c r="E101" i="5" s="1"/>
  <c r="D102" i="5"/>
  <c r="E102" i="5" s="1"/>
  <c r="D103" i="5"/>
  <c r="E103" i="5" s="1"/>
  <c r="D104" i="5"/>
  <c r="E104" i="5" s="1"/>
  <c r="D105" i="5"/>
  <c r="E105" i="5" s="1"/>
  <c r="D106" i="5"/>
  <c r="E106" i="5" s="1"/>
  <c r="D107" i="5"/>
  <c r="E107" i="5" s="1"/>
  <c r="D108" i="5"/>
  <c r="E108" i="5" s="1"/>
  <c r="D109" i="5"/>
  <c r="E109" i="5" s="1"/>
  <c r="D110" i="5"/>
  <c r="E110" i="5" s="1"/>
  <c r="D111" i="5"/>
  <c r="E111" i="5" s="1"/>
  <c r="D112" i="5"/>
  <c r="E112" i="5" s="1"/>
  <c r="D113" i="5"/>
  <c r="E113" i="5" s="1"/>
  <c r="D114" i="5"/>
  <c r="E114" i="5" s="1"/>
  <c r="D115" i="5"/>
  <c r="E115" i="5" s="1"/>
  <c r="D116" i="5"/>
  <c r="E116" i="5" s="1"/>
  <c r="D117" i="5"/>
  <c r="E117" i="5" s="1"/>
  <c r="D118" i="5"/>
  <c r="E118" i="5" s="1"/>
  <c r="D119" i="5"/>
  <c r="E119" i="5" s="1"/>
  <c r="D120" i="5"/>
  <c r="E120" i="5" s="1"/>
  <c r="D121" i="5"/>
  <c r="E121" i="5" s="1"/>
  <c r="D122" i="5"/>
  <c r="E122" i="5" s="1"/>
  <c r="D123" i="5"/>
  <c r="E123" i="5" s="1"/>
  <c r="D124" i="5"/>
  <c r="E124" i="5" s="1"/>
  <c r="D125" i="5"/>
  <c r="E125" i="5" s="1"/>
  <c r="D126" i="5"/>
  <c r="E126" i="5" s="1"/>
  <c r="D127" i="5"/>
  <c r="E127" i="5" s="1"/>
  <c r="D128" i="5"/>
  <c r="E128" i="5" s="1"/>
  <c r="D129" i="5"/>
  <c r="E129" i="5" s="1"/>
  <c r="D130" i="5"/>
  <c r="E130" i="5" s="1"/>
  <c r="D131" i="5"/>
  <c r="E131" i="5" s="1"/>
  <c r="D132" i="5"/>
  <c r="E132" i="5" s="1"/>
  <c r="D133" i="5"/>
  <c r="E133" i="5" s="1"/>
  <c r="D134" i="5"/>
  <c r="E134" i="5" s="1"/>
  <c r="D135" i="5"/>
  <c r="E135" i="5" s="1"/>
  <c r="D136" i="5"/>
  <c r="E136" i="5" s="1"/>
  <c r="D137" i="5"/>
  <c r="E137" i="5" s="1"/>
  <c r="D138" i="5"/>
  <c r="E138" i="5" s="1"/>
  <c r="D139" i="5"/>
  <c r="E139" i="5" s="1"/>
  <c r="D140" i="5"/>
  <c r="E140" i="5" s="1"/>
  <c r="D141" i="5"/>
  <c r="E141" i="5" s="1"/>
  <c r="D142" i="5"/>
  <c r="E142" i="5" s="1"/>
  <c r="D143" i="5"/>
  <c r="E143" i="5" s="1"/>
  <c r="D144" i="5"/>
  <c r="E144" i="5" s="1"/>
  <c r="D145" i="5"/>
  <c r="E145" i="5" s="1"/>
  <c r="D146" i="5"/>
  <c r="E146" i="5" s="1"/>
  <c r="D147" i="5"/>
  <c r="E147" i="5" s="1"/>
  <c r="D148" i="5"/>
  <c r="E148" i="5" s="1"/>
  <c r="D149" i="5"/>
  <c r="E149" i="5" s="1"/>
  <c r="D150" i="5"/>
  <c r="E150" i="5" s="1"/>
  <c r="D151" i="5"/>
  <c r="E151" i="5" s="1"/>
  <c r="D152" i="5"/>
  <c r="E152" i="5" s="1"/>
  <c r="D153" i="5"/>
  <c r="E153" i="5" s="1"/>
  <c r="D154" i="5"/>
  <c r="E154" i="5" s="1"/>
  <c r="D155" i="5"/>
  <c r="E155" i="5" s="1"/>
  <c r="D156" i="5"/>
  <c r="E156" i="5" s="1"/>
  <c r="D157" i="5"/>
  <c r="E157" i="5" s="1"/>
  <c r="D158" i="5"/>
  <c r="E158" i="5" s="1"/>
  <c r="D159" i="5"/>
  <c r="E159" i="5" s="1"/>
  <c r="D160" i="5"/>
  <c r="E160" i="5" s="1"/>
  <c r="D161" i="5"/>
  <c r="E161" i="5" s="1"/>
  <c r="D162" i="5"/>
  <c r="E162" i="5" s="1"/>
  <c r="D163" i="5"/>
  <c r="E163" i="5" s="1"/>
  <c r="D164" i="5"/>
  <c r="E164" i="5" s="1"/>
  <c r="D165" i="5"/>
  <c r="E165" i="5" s="1"/>
  <c r="D166" i="5"/>
  <c r="E166" i="5" s="1"/>
  <c r="D167" i="5"/>
  <c r="E167" i="5" s="1"/>
  <c r="D168" i="5"/>
  <c r="E168" i="5" s="1"/>
  <c r="D169" i="5"/>
  <c r="E169" i="5" s="1"/>
  <c r="D170" i="5"/>
  <c r="E170" i="5" s="1"/>
  <c r="D171" i="5"/>
  <c r="E171" i="5" s="1"/>
  <c r="D172" i="5"/>
  <c r="E172" i="5" s="1"/>
  <c r="D173" i="5"/>
  <c r="E173" i="5" s="1"/>
  <c r="D174" i="5"/>
  <c r="E174" i="5" s="1"/>
  <c r="D175" i="5"/>
  <c r="E175" i="5" s="1"/>
  <c r="D176" i="5"/>
  <c r="E176" i="5" s="1"/>
  <c r="D177" i="5"/>
  <c r="E177" i="5" s="1"/>
  <c r="D178" i="5"/>
  <c r="E178" i="5" s="1"/>
  <c r="D179" i="5"/>
  <c r="E179" i="5" s="1"/>
  <c r="D180" i="5"/>
  <c r="E180" i="5" s="1"/>
  <c r="D181" i="5"/>
  <c r="E181" i="5" s="1"/>
  <c r="D182" i="5"/>
  <c r="E182" i="5" s="1"/>
  <c r="D183" i="5"/>
  <c r="E183" i="5" s="1"/>
  <c r="D184" i="5"/>
  <c r="E184" i="5" s="1"/>
  <c r="D185" i="5"/>
  <c r="E185" i="5" s="1"/>
  <c r="D186" i="5"/>
  <c r="E186" i="5" s="1"/>
  <c r="D187" i="5"/>
  <c r="E187" i="5" s="1"/>
  <c r="D188" i="5"/>
  <c r="E188" i="5" s="1"/>
  <c r="D189" i="5"/>
  <c r="E189" i="5" s="1"/>
  <c r="D190" i="5"/>
  <c r="E190" i="5" s="1"/>
  <c r="D191" i="5"/>
  <c r="E191" i="5" s="1"/>
  <c r="D192" i="5"/>
  <c r="E192" i="5" s="1"/>
  <c r="D193" i="5"/>
  <c r="E193" i="5" s="1"/>
  <c r="D194" i="5"/>
  <c r="E194" i="5" s="1"/>
  <c r="D195" i="5"/>
  <c r="E195" i="5" s="1"/>
  <c r="D196" i="5"/>
  <c r="E196" i="5" s="1"/>
  <c r="D197" i="5"/>
  <c r="E197" i="5" s="1"/>
  <c r="D198" i="5"/>
  <c r="E198" i="5" s="1"/>
  <c r="D199" i="5"/>
  <c r="E199" i="5" s="1"/>
  <c r="D200" i="5"/>
  <c r="E200" i="5" s="1"/>
  <c r="D201" i="5"/>
  <c r="E201" i="5" s="1"/>
  <c r="D202" i="5"/>
  <c r="E202" i="5" s="1"/>
  <c r="D203" i="5"/>
  <c r="E203" i="5" s="1"/>
  <c r="D204" i="5"/>
  <c r="E204" i="5" s="1"/>
  <c r="D205" i="5"/>
  <c r="E205" i="5" s="1"/>
  <c r="D206" i="5"/>
  <c r="E206" i="5" s="1"/>
  <c r="D207" i="5"/>
  <c r="E207" i="5" s="1"/>
  <c r="D208" i="5"/>
  <c r="E208" i="5" s="1"/>
  <c r="D209" i="5"/>
  <c r="E209" i="5" s="1"/>
  <c r="D210" i="5"/>
  <c r="E210" i="5" s="1"/>
  <c r="D211" i="5"/>
  <c r="E211" i="5" s="1"/>
  <c r="D212" i="5"/>
  <c r="E212" i="5" s="1"/>
  <c r="D213" i="5"/>
  <c r="E213" i="5" s="1"/>
  <c r="D214" i="5"/>
  <c r="E214" i="5" s="1"/>
  <c r="D215" i="5"/>
  <c r="E215" i="5" s="1"/>
  <c r="D216" i="5"/>
  <c r="E216" i="5" s="1"/>
  <c r="D217" i="5"/>
  <c r="E217" i="5" s="1"/>
  <c r="D218" i="5"/>
  <c r="E218" i="5" s="1"/>
  <c r="D219" i="5"/>
  <c r="E219" i="5" s="1"/>
  <c r="D220" i="5"/>
  <c r="E220" i="5" s="1"/>
  <c r="D221" i="5"/>
  <c r="E221" i="5" s="1"/>
  <c r="D222" i="5"/>
  <c r="E222" i="5" s="1"/>
  <c r="D223" i="5"/>
  <c r="E223" i="5" s="1"/>
  <c r="D224" i="5"/>
  <c r="E224" i="5" s="1"/>
  <c r="D225" i="5"/>
  <c r="E225" i="5" s="1"/>
  <c r="D226" i="5"/>
  <c r="E226" i="5" s="1"/>
  <c r="D227" i="5"/>
  <c r="E227" i="5" s="1"/>
  <c r="D228" i="5"/>
  <c r="E228" i="5" s="1"/>
  <c r="D229" i="5"/>
  <c r="E229" i="5" s="1"/>
  <c r="D230" i="5"/>
  <c r="E230" i="5" s="1"/>
  <c r="D231" i="5"/>
  <c r="E231" i="5" s="1"/>
  <c r="D232" i="5"/>
  <c r="E232" i="5" s="1"/>
  <c r="D233" i="5"/>
  <c r="E233" i="5" s="1"/>
  <c r="D234" i="5"/>
  <c r="E234" i="5" s="1"/>
  <c r="D235" i="5"/>
  <c r="E235" i="5" s="1"/>
  <c r="D236" i="5"/>
  <c r="E236" i="5" s="1"/>
  <c r="D237" i="5"/>
  <c r="E237" i="5" s="1"/>
  <c r="D238" i="5"/>
  <c r="E238" i="5" s="1"/>
  <c r="D239" i="5"/>
  <c r="E239" i="5" s="1"/>
  <c r="D240" i="5"/>
  <c r="E240" i="5" s="1"/>
  <c r="D241" i="5"/>
  <c r="E241" i="5" s="1"/>
  <c r="D242" i="5"/>
  <c r="E242" i="5" s="1"/>
  <c r="D243" i="5"/>
  <c r="E243" i="5" s="1"/>
  <c r="D244" i="5"/>
  <c r="E244" i="5" s="1"/>
  <c r="D245" i="5"/>
  <c r="E245" i="5" s="1"/>
  <c r="D246" i="5"/>
  <c r="E246" i="5" s="1"/>
  <c r="D247" i="5"/>
  <c r="E247" i="5" s="1"/>
  <c r="D248" i="5"/>
  <c r="E248" i="5" s="1"/>
  <c r="D249" i="5"/>
  <c r="E249" i="5" s="1"/>
  <c r="D250" i="5"/>
  <c r="E250" i="5" s="1"/>
  <c r="D251" i="5"/>
  <c r="E251" i="5" s="1"/>
  <c r="D252" i="5"/>
  <c r="E252" i="5" s="1"/>
  <c r="D253" i="5"/>
  <c r="E253" i="5" s="1"/>
  <c r="D254" i="5"/>
  <c r="E254" i="5" s="1"/>
  <c r="D255" i="5"/>
  <c r="E255" i="5" s="1"/>
  <c r="D256" i="5"/>
  <c r="E256" i="5" s="1"/>
  <c r="D257" i="5"/>
  <c r="E257" i="5" s="1"/>
  <c r="D258" i="5"/>
  <c r="E258" i="5" s="1"/>
  <c r="D259" i="5"/>
  <c r="E259" i="5" s="1"/>
  <c r="D260" i="5"/>
  <c r="E260" i="5" s="1"/>
  <c r="D261" i="5"/>
  <c r="E261" i="5" s="1"/>
  <c r="D262" i="5"/>
  <c r="E262" i="5" s="1"/>
  <c r="D263" i="5"/>
  <c r="E263" i="5" s="1"/>
  <c r="D264" i="5"/>
  <c r="E264" i="5" s="1"/>
  <c r="D265" i="5"/>
  <c r="E265" i="5" s="1"/>
  <c r="D266" i="5"/>
  <c r="E266" i="5" s="1"/>
  <c r="D267" i="5"/>
  <c r="E267" i="5" s="1"/>
  <c r="D268" i="5"/>
  <c r="E268" i="5" s="1"/>
  <c r="D269" i="5"/>
  <c r="E269" i="5" s="1"/>
  <c r="D270" i="5"/>
  <c r="E270" i="5" s="1"/>
  <c r="D271" i="5"/>
  <c r="E271" i="5" s="1"/>
  <c r="D272" i="5"/>
  <c r="E272" i="5" s="1"/>
  <c r="D273" i="5"/>
  <c r="E273" i="5" s="1"/>
  <c r="D274" i="5"/>
  <c r="E274" i="5" s="1"/>
  <c r="D275" i="5"/>
  <c r="E275" i="5" s="1"/>
  <c r="D276" i="5"/>
  <c r="E276" i="5" s="1"/>
  <c r="D277" i="5"/>
  <c r="E277" i="5" s="1"/>
  <c r="D278" i="5"/>
  <c r="E278" i="5" s="1"/>
  <c r="D279" i="5"/>
  <c r="E279" i="5" s="1"/>
  <c r="D280" i="5"/>
  <c r="E280" i="5" s="1"/>
  <c r="D281" i="5"/>
  <c r="E281" i="5" s="1"/>
  <c r="D282" i="5"/>
  <c r="E282" i="5" s="1"/>
  <c r="D283" i="5"/>
  <c r="E283" i="5" s="1"/>
  <c r="D284" i="5"/>
  <c r="E284" i="5" s="1"/>
  <c r="D285" i="5"/>
  <c r="E285" i="5" s="1"/>
  <c r="D286" i="5"/>
  <c r="E286" i="5" s="1"/>
  <c r="D287" i="5"/>
  <c r="E287" i="5" s="1"/>
  <c r="D288" i="5"/>
  <c r="E288" i="5" s="1"/>
  <c r="D289" i="5"/>
  <c r="E289" i="5" s="1"/>
  <c r="D290" i="5"/>
  <c r="E290" i="5" s="1"/>
  <c r="D291" i="5"/>
  <c r="E291" i="5" s="1"/>
  <c r="D292" i="5"/>
  <c r="E292" i="5" s="1"/>
  <c r="D293" i="5"/>
  <c r="E293" i="5" s="1"/>
  <c r="D294" i="5"/>
  <c r="E294" i="5" s="1"/>
  <c r="D295" i="5"/>
  <c r="E295" i="5" s="1"/>
  <c r="D296" i="5"/>
  <c r="E296" i="5" s="1"/>
  <c r="D297" i="5"/>
  <c r="E297" i="5" s="1"/>
  <c r="D298" i="5"/>
  <c r="E298" i="5" s="1"/>
  <c r="D299" i="5"/>
  <c r="E299" i="5" s="1"/>
  <c r="D300" i="5"/>
  <c r="E300" i="5" s="1"/>
  <c r="D301" i="5"/>
  <c r="E301" i="5" s="1"/>
  <c r="D302" i="5"/>
  <c r="E302" i="5" s="1"/>
  <c r="D303" i="5"/>
  <c r="E303" i="5" s="1"/>
  <c r="D304" i="5"/>
  <c r="E304" i="5" s="1"/>
  <c r="D305" i="5"/>
  <c r="E305" i="5" s="1"/>
  <c r="D306" i="5"/>
  <c r="E306" i="5" s="1"/>
  <c r="D307" i="5"/>
  <c r="E307" i="5" s="1"/>
  <c r="D308" i="5"/>
  <c r="E308" i="5" s="1"/>
  <c r="D309" i="5"/>
  <c r="E309" i="5" s="1"/>
  <c r="D310" i="5"/>
  <c r="E310" i="5" s="1"/>
  <c r="D311" i="5"/>
  <c r="E311" i="5" s="1"/>
  <c r="D312" i="5"/>
  <c r="E312" i="5" s="1"/>
  <c r="D313" i="5"/>
  <c r="E313" i="5" s="1"/>
  <c r="D314" i="5"/>
  <c r="E314" i="5" s="1"/>
  <c r="D315" i="5"/>
  <c r="E315" i="5" s="1"/>
  <c r="D316" i="5"/>
  <c r="E316" i="5" s="1"/>
  <c r="D317" i="5"/>
  <c r="E317" i="5" s="1"/>
  <c r="D318" i="5"/>
  <c r="E318" i="5" s="1"/>
  <c r="D319" i="5"/>
  <c r="E319" i="5" s="1"/>
  <c r="D320" i="5"/>
  <c r="E320" i="5" s="1"/>
  <c r="D321" i="5"/>
  <c r="E321" i="5" s="1"/>
  <c r="D322" i="5"/>
  <c r="E322" i="5" s="1"/>
  <c r="D323" i="5"/>
  <c r="E323" i="5" s="1"/>
  <c r="D324" i="5"/>
  <c r="E324" i="5" s="1"/>
  <c r="D325" i="5"/>
  <c r="E325" i="5" s="1"/>
  <c r="D326" i="5"/>
  <c r="E326" i="5" s="1"/>
  <c r="D327" i="5"/>
  <c r="E327" i="5" s="1"/>
  <c r="D328" i="5"/>
  <c r="E328" i="5" s="1"/>
  <c r="D329" i="5"/>
  <c r="E329" i="5" s="1"/>
  <c r="D330" i="5"/>
  <c r="E330" i="5" s="1"/>
  <c r="D331" i="5"/>
  <c r="E331" i="5" s="1"/>
  <c r="D332" i="5"/>
  <c r="E332" i="5" s="1"/>
  <c r="D333" i="5"/>
  <c r="E333" i="5" s="1"/>
  <c r="D334" i="5"/>
  <c r="E334" i="5" s="1"/>
  <c r="D335" i="5"/>
  <c r="E335" i="5" s="1"/>
  <c r="D336" i="5"/>
  <c r="E336" i="5" s="1"/>
  <c r="D337" i="5"/>
  <c r="E337" i="5" s="1"/>
  <c r="D338" i="5"/>
  <c r="E338" i="5" s="1"/>
  <c r="D339" i="5"/>
  <c r="E339" i="5" s="1"/>
  <c r="D340" i="5"/>
  <c r="E340" i="5" s="1"/>
  <c r="D341" i="5"/>
  <c r="E341" i="5" s="1"/>
  <c r="D342" i="5"/>
  <c r="E342" i="5" s="1"/>
  <c r="D343" i="5"/>
  <c r="E343" i="5" s="1"/>
  <c r="D344" i="5"/>
  <c r="E344" i="5" s="1"/>
  <c r="D345" i="5"/>
  <c r="E345" i="5" s="1"/>
  <c r="D346" i="5"/>
  <c r="E346" i="5" s="1"/>
  <c r="D347" i="5"/>
  <c r="E347" i="5" s="1"/>
  <c r="D348" i="5"/>
  <c r="E348" i="5" s="1"/>
  <c r="D349" i="5"/>
  <c r="E349" i="5" s="1"/>
  <c r="D350" i="5"/>
  <c r="E350" i="5" s="1"/>
  <c r="D351" i="5"/>
  <c r="E351" i="5" s="1"/>
  <c r="D352" i="5"/>
  <c r="E352" i="5" s="1"/>
  <c r="D353" i="5"/>
  <c r="E353" i="5" s="1"/>
  <c r="D354" i="5"/>
  <c r="E354" i="5" s="1"/>
  <c r="D355" i="5"/>
  <c r="E355" i="5" s="1"/>
  <c r="D356" i="5"/>
  <c r="E356" i="5" s="1"/>
  <c r="D357" i="5"/>
  <c r="E357" i="5" s="1"/>
  <c r="D358" i="5"/>
  <c r="E358" i="5" s="1"/>
  <c r="D359" i="5"/>
  <c r="E359" i="5" s="1"/>
  <c r="D360" i="5"/>
  <c r="E360" i="5" s="1"/>
  <c r="D361" i="5"/>
  <c r="E361" i="5" s="1"/>
  <c r="D362" i="5"/>
  <c r="E362" i="5" s="1"/>
  <c r="D363" i="5"/>
  <c r="E363" i="5" s="1"/>
  <c r="D364" i="5"/>
  <c r="E364" i="5" s="1"/>
  <c r="D365" i="5"/>
  <c r="E365" i="5" s="1"/>
  <c r="D366" i="5"/>
  <c r="E366" i="5" s="1"/>
  <c r="D367" i="5"/>
  <c r="E367" i="5" s="1"/>
  <c r="D368" i="5"/>
  <c r="E368" i="5" s="1"/>
  <c r="D369" i="5"/>
  <c r="E369" i="5" s="1"/>
  <c r="D370" i="5"/>
  <c r="E370" i="5" s="1"/>
  <c r="D371" i="5"/>
  <c r="E371" i="5" s="1"/>
  <c r="D372" i="5"/>
  <c r="E372" i="5" s="1"/>
  <c r="D373" i="5"/>
  <c r="E373" i="5" s="1"/>
  <c r="D374" i="5"/>
  <c r="E374" i="5" s="1"/>
  <c r="D375" i="5"/>
  <c r="E375" i="5" s="1"/>
  <c r="D376" i="5"/>
  <c r="E376" i="5" s="1"/>
  <c r="D377" i="5"/>
  <c r="E377" i="5" s="1"/>
  <c r="D378" i="5"/>
  <c r="E378" i="5" s="1"/>
  <c r="D379" i="5"/>
  <c r="E379" i="5" s="1"/>
  <c r="D380" i="5"/>
  <c r="E380" i="5" s="1"/>
  <c r="D381" i="5"/>
  <c r="E381" i="5" s="1"/>
  <c r="D382" i="5"/>
  <c r="E382" i="5" s="1"/>
  <c r="D383" i="5"/>
  <c r="E383" i="5" s="1"/>
  <c r="D384" i="5"/>
  <c r="E384" i="5" s="1"/>
  <c r="D385" i="5"/>
  <c r="E385" i="5" s="1"/>
  <c r="D386" i="5"/>
  <c r="E386" i="5" s="1"/>
  <c r="D387" i="5"/>
  <c r="E387" i="5" s="1"/>
  <c r="D388" i="5"/>
  <c r="E388" i="5" s="1"/>
  <c r="D389" i="5"/>
  <c r="E389" i="5" s="1"/>
  <c r="D390" i="5"/>
  <c r="E390" i="5" s="1"/>
  <c r="D391" i="5"/>
  <c r="E391" i="5" s="1"/>
  <c r="D392" i="5"/>
  <c r="E392" i="5" s="1"/>
  <c r="D393" i="5"/>
  <c r="E393" i="5" s="1"/>
  <c r="D394" i="5"/>
  <c r="E394" i="5" s="1"/>
  <c r="D395" i="5"/>
  <c r="E395" i="5" s="1"/>
  <c r="D396" i="5"/>
  <c r="E396" i="5" s="1"/>
  <c r="D397" i="5"/>
  <c r="E397" i="5" s="1"/>
  <c r="D398" i="5"/>
  <c r="E398" i="5" s="1"/>
  <c r="D399" i="5"/>
  <c r="E399" i="5" s="1"/>
  <c r="D400" i="5"/>
  <c r="E400" i="5" s="1"/>
  <c r="D401" i="5"/>
  <c r="E401" i="5" s="1"/>
  <c r="D402" i="5"/>
  <c r="E402" i="5" s="1"/>
  <c r="D403" i="5"/>
  <c r="E403" i="5" s="1"/>
  <c r="D404" i="5"/>
  <c r="E404" i="5" s="1"/>
  <c r="D405" i="5"/>
  <c r="E405" i="5" s="1"/>
  <c r="D406" i="5"/>
  <c r="E406" i="5" s="1"/>
  <c r="D407" i="5"/>
  <c r="E407" i="5" s="1"/>
  <c r="D408" i="5"/>
  <c r="E408" i="5" s="1"/>
  <c r="D409" i="5"/>
  <c r="E409" i="5" s="1"/>
  <c r="D410" i="5"/>
  <c r="E410" i="5" s="1"/>
  <c r="D411" i="5"/>
  <c r="E411" i="5" s="1"/>
  <c r="D412" i="5"/>
  <c r="E412" i="5" s="1"/>
  <c r="D413" i="5"/>
  <c r="E413" i="5" s="1"/>
  <c r="D414" i="5"/>
  <c r="E414" i="5" s="1"/>
  <c r="D415" i="5"/>
  <c r="E415" i="5" s="1"/>
  <c r="D416" i="5"/>
  <c r="E416" i="5" s="1"/>
  <c r="D417" i="5"/>
  <c r="E417" i="5" s="1"/>
  <c r="D418" i="5"/>
  <c r="E418" i="5" s="1"/>
  <c r="D419" i="5"/>
  <c r="E419" i="5" s="1"/>
  <c r="D420" i="5"/>
  <c r="E420" i="5" s="1"/>
  <c r="D421" i="5"/>
  <c r="E421" i="5" s="1"/>
  <c r="D422" i="5"/>
  <c r="E422" i="5" s="1"/>
  <c r="D423" i="5"/>
  <c r="E423" i="5" s="1"/>
  <c r="D424" i="5"/>
  <c r="E424" i="5" s="1"/>
  <c r="D425" i="5"/>
  <c r="E425" i="5" s="1"/>
  <c r="D426" i="5"/>
  <c r="E426" i="5" s="1"/>
  <c r="D427" i="5"/>
  <c r="E427" i="5" s="1"/>
  <c r="D428" i="5"/>
  <c r="E428" i="5" s="1"/>
  <c r="D429" i="5"/>
  <c r="E429" i="5" s="1"/>
  <c r="D430" i="5"/>
  <c r="E430" i="5" s="1"/>
  <c r="D431" i="5"/>
  <c r="E431" i="5" s="1"/>
  <c r="D432" i="5"/>
  <c r="E432" i="5" s="1"/>
  <c r="D433" i="5"/>
  <c r="E433" i="5" s="1"/>
  <c r="D434" i="5"/>
  <c r="E434" i="5" s="1"/>
  <c r="D435" i="5"/>
  <c r="E435" i="5" s="1"/>
  <c r="D436" i="5"/>
  <c r="E436" i="5" s="1"/>
  <c r="D437" i="5"/>
  <c r="E437" i="5" s="1"/>
  <c r="D438" i="5"/>
  <c r="E438" i="5" s="1"/>
  <c r="D439" i="5"/>
  <c r="E439" i="5" s="1"/>
  <c r="D440" i="5"/>
  <c r="E440" i="5" s="1"/>
  <c r="D441" i="5"/>
  <c r="E441" i="5" s="1"/>
  <c r="D442" i="5"/>
  <c r="E442" i="5" s="1"/>
  <c r="D443" i="5"/>
  <c r="E443" i="5" s="1"/>
  <c r="D444" i="5"/>
  <c r="E444" i="5" s="1"/>
  <c r="D445" i="5"/>
  <c r="E445" i="5" s="1"/>
  <c r="D446" i="5"/>
  <c r="E446" i="5" s="1"/>
  <c r="D447" i="5"/>
  <c r="E447" i="5" s="1"/>
  <c r="D448" i="5"/>
  <c r="E448" i="5" s="1"/>
  <c r="D449" i="5"/>
  <c r="E449" i="5" s="1"/>
  <c r="D450" i="5"/>
  <c r="E450" i="5" s="1"/>
  <c r="D451" i="5"/>
  <c r="E451" i="5" s="1"/>
  <c r="D452" i="5"/>
  <c r="E452" i="5" s="1"/>
  <c r="D453" i="5"/>
  <c r="E453" i="5" s="1"/>
  <c r="D454" i="5"/>
  <c r="E454" i="5" s="1"/>
  <c r="D455" i="5"/>
  <c r="E455" i="5" s="1"/>
  <c r="D456" i="5"/>
  <c r="E456" i="5" s="1"/>
  <c r="D457" i="5"/>
  <c r="E457" i="5" s="1"/>
  <c r="D458" i="5"/>
  <c r="E458" i="5" s="1"/>
  <c r="D459" i="5"/>
  <c r="E459" i="5" s="1"/>
  <c r="D460" i="5"/>
  <c r="E460" i="5" s="1"/>
  <c r="D461" i="5"/>
  <c r="E461" i="5" s="1"/>
  <c r="D462" i="5"/>
  <c r="E462" i="5" s="1"/>
  <c r="D463" i="5"/>
  <c r="E463" i="5" s="1"/>
  <c r="D464" i="5"/>
  <c r="E464" i="5" s="1"/>
  <c r="D465" i="5"/>
  <c r="E465" i="5" s="1"/>
  <c r="D466" i="5"/>
  <c r="E466" i="5" s="1"/>
  <c r="D467" i="5"/>
  <c r="E467" i="5" s="1"/>
  <c r="D468" i="5"/>
  <c r="E468" i="5" s="1"/>
  <c r="D469" i="5"/>
  <c r="E469" i="5" s="1"/>
  <c r="D470" i="5"/>
  <c r="E470" i="5" s="1"/>
  <c r="D471" i="5"/>
  <c r="E471" i="5" s="1"/>
  <c r="D472" i="5"/>
  <c r="E472" i="5" s="1"/>
  <c r="D473" i="5"/>
  <c r="E473" i="5" s="1"/>
  <c r="D474" i="5"/>
  <c r="E474" i="5" s="1"/>
  <c r="D475" i="5"/>
  <c r="E475" i="5" s="1"/>
  <c r="D476" i="5"/>
  <c r="E476" i="5" s="1"/>
  <c r="D477" i="5"/>
  <c r="E477" i="5" s="1"/>
  <c r="D478" i="5"/>
  <c r="E478" i="5" s="1"/>
  <c r="D479" i="5"/>
  <c r="E479" i="5" s="1"/>
  <c r="D480" i="5"/>
  <c r="E480" i="5" s="1"/>
  <c r="D481" i="5"/>
  <c r="E481" i="5" s="1"/>
  <c r="D482" i="5"/>
  <c r="E482" i="5" s="1"/>
  <c r="D483" i="5"/>
  <c r="E483" i="5" s="1"/>
  <c r="D484" i="5"/>
  <c r="E484" i="5" s="1"/>
  <c r="D485" i="5"/>
  <c r="E485" i="5" s="1"/>
  <c r="D486" i="5"/>
  <c r="E486" i="5" s="1"/>
  <c r="D487" i="5"/>
  <c r="E487" i="5" s="1"/>
  <c r="D488" i="5"/>
  <c r="E488" i="5" s="1"/>
  <c r="D489" i="5"/>
  <c r="E489" i="5" s="1"/>
  <c r="D490" i="5"/>
  <c r="E490" i="5" s="1"/>
  <c r="D491" i="5"/>
  <c r="E491" i="5" s="1"/>
  <c r="D492" i="5"/>
  <c r="E492" i="5" s="1"/>
  <c r="D493" i="5"/>
  <c r="E493" i="5" s="1"/>
  <c r="D494" i="5"/>
  <c r="E494" i="5" s="1"/>
  <c r="D495" i="5"/>
  <c r="E495" i="5" s="1"/>
  <c r="D496" i="5"/>
  <c r="E496" i="5" s="1"/>
  <c r="D497" i="5"/>
  <c r="E497" i="5" s="1"/>
  <c r="D498" i="5"/>
  <c r="E498" i="5" s="1"/>
  <c r="D499" i="5"/>
  <c r="E499" i="5" s="1"/>
  <c r="D500" i="5"/>
  <c r="E500" i="5" s="1"/>
  <c r="D501" i="5"/>
  <c r="E501" i="5" s="1"/>
  <c r="D502" i="5"/>
  <c r="E502" i="5" s="1"/>
  <c r="D503" i="5"/>
  <c r="E503" i="5" s="1"/>
  <c r="D504" i="5"/>
  <c r="E504" i="5" s="1"/>
  <c r="D505" i="5"/>
  <c r="E505" i="5" s="1"/>
  <c r="D506" i="5"/>
  <c r="E506" i="5" s="1"/>
  <c r="D507" i="5"/>
  <c r="E507" i="5" s="1"/>
  <c r="D508" i="5"/>
  <c r="E508" i="5" s="1"/>
  <c r="D509" i="5"/>
  <c r="E509" i="5" s="1"/>
  <c r="D510" i="5"/>
  <c r="E510" i="5" s="1"/>
  <c r="D511" i="5"/>
  <c r="E511" i="5" s="1"/>
  <c r="D512" i="5"/>
  <c r="E512" i="5" s="1"/>
  <c r="D513" i="5"/>
  <c r="E513" i="5" s="1"/>
  <c r="D514" i="5"/>
  <c r="E514" i="5" s="1"/>
  <c r="D515" i="5"/>
  <c r="E515" i="5" s="1"/>
  <c r="D516" i="5"/>
  <c r="E516" i="5" s="1"/>
  <c r="D517" i="5"/>
  <c r="E517" i="5" s="1"/>
  <c r="D518" i="5"/>
  <c r="E518" i="5" s="1"/>
  <c r="D519" i="5"/>
  <c r="E519" i="5" s="1"/>
  <c r="D520" i="5"/>
  <c r="E520" i="5" s="1"/>
  <c r="D521" i="5"/>
  <c r="E521" i="5" s="1"/>
  <c r="D522" i="5"/>
  <c r="E522" i="5" s="1"/>
  <c r="D523" i="5"/>
  <c r="E523" i="5" s="1"/>
  <c r="D524" i="5"/>
  <c r="E524" i="5" s="1"/>
  <c r="D525" i="5"/>
  <c r="E525" i="5" s="1"/>
  <c r="D526" i="5"/>
  <c r="E526" i="5" s="1"/>
  <c r="D527" i="5"/>
  <c r="E527" i="5" s="1"/>
  <c r="D528" i="5"/>
  <c r="E528" i="5" s="1"/>
  <c r="D529" i="5"/>
  <c r="E529" i="5" s="1"/>
  <c r="D530" i="5"/>
  <c r="E530" i="5" s="1"/>
  <c r="D531" i="5"/>
  <c r="E531" i="5" s="1"/>
  <c r="D532" i="5"/>
  <c r="E532" i="5" s="1"/>
  <c r="D533" i="5"/>
  <c r="E533" i="5" s="1"/>
  <c r="D534" i="5"/>
  <c r="E534" i="5" s="1"/>
  <c r="D535" i="5"/>
  <c r="E535" i="5" s="1"/>
  <c r="D536" i="5"/>
  <c r="E536" i="5" s="1"/>
  <c r="D537" i="5"/>
  <c r="E537" i="5" s="1"/>
  <c r="D538" i="5"/>
  <c r="E538" i="5" s="1"/>
  <c r="D539" i="5"/>
  <c r="E539" i="5" s="1"/>
  <c r="D540" i="5"/>
  <c r="E540" i="5" s="1"/>
  <c r="D541" i="5"/>
  <c r="E541" i="5" s="1"/>
  <c r="D542" i="5"/>
  <c r="E542" i="5" s="1"/>
  <c r="D543" i="5"/>
  <c r="E543" i="5" s="1"/>
  <c r="D544" i="5"/>
  <c r="E544" i="5" s="1"/>
  <c r="D545" i="5"/>
  <c r="E545" i="5" s="1"/>
  <c r="D546" i="5"/>
  <c r="E546" i="5" s="1"/>
  <c r="D547" i="5"/>
  <c r="E547" i="5" s="1"/>
  <c r="D548" i="5"/>
  <c r="E548" i="5" s="1"/>
  <c r="D549" i="5"/>
  <c r="E549" i="5" s="1"/>
  <c r="D550" i="5"/>
  <c r="E550" i="5" s="1"/>
  <c r="D551" i="5"/>
  <c r="E551" i="5" s="1"/>
  <c r="D552" i="5"/>
  <c r="E552" i="5" s="1"/>
  <c r="D553" i="5"/>
  <c r="E553" i="5" s="1"/>
  <c r="D554" i="5"/>
  <c r="E554" i="5" s="1"/>
  <c r="D555" i="5"/>
  <c r="E555" i="5" s="1"/>
  <c r="D556" i="5"/>
  <c r="E556" i="5" s="1"/>
  <c r="D557" i="5"/>
  <c r="E557" i="5" s="1"/>
  <c r="D558" i="5"/>
  <c r="E558" i="5" s="1"/>
  <c r="D559" i="5"/>
  <c r="E559" i="5" s="1"/>
  <c r="D560" i="5"/>
  <c r="E560" i="5" s="1"/>
  <c r="D561" i="5"/>
  <c r="E561" i="5" s="1"/>
  <c r="D562" i="5"/>
  <c r="E562" i="5" s="1"/>
  <c r="D563" i="5"/>
  <c r="E563" i="5" s="1"/>
  <c r="D564" i="5"/>
  <c r="E564" i="5" s="1"/>
  <c r="D565" i="5"/>
  <c r="E565" i="5" s="1"/>
  <c r="D566" i="5"/>
  <c r="E566" i="5" s="1"/>
  <c r="D567" i="5"/>
  <c r="E567" i="5" s="1"/>
  <c r="D568" i="5"/>
  <c r="E568" i="5" s="1"/>
  <c r="D569" i="5"/>
  <c r="E569" i="5" s="1"/>
  <c r="D570" i="5"/>
  <c r="E570" i="5" s="1"/>
  <c r="D571" i="5"/>
  <c r="E571" i="5" s="1"/>
  <c r="D572" i="5"/>
  <c r="E572" i="5" s="1"/>
  <c r="D573" i="5"/>
  <c r="E573" i="5" s="1"/>
  <c r="D574" i="5"/>
  <c r="E574" i="5" s="1"/>
  <c r="D575" i="5"/>
  <c r="E575" i="5" s="1"/>
  <c r="D576" i="5"/>
  <c r="E576" i="5" s="1"/>
  <c r="D577" i="5"/>
  <c r="E577" i="5" s="1"/>
  <c r="D578" i="5"/>
  <c r="E578" i="5" s="1"/>
  <c r="D579" i="5"/>
  <c r="E579" i="5" s="1"/>
  <c r="D580" i="5"/>
  <c r="E580" i="5" s="1"/>
  <c r="D581" i="5"/>
  <c r="E581" i="5" s="1"/>
  <c r="D582" i="5"/>
  <c r="E582" i="5" s="1"/>
  <c r="D583" i="5"/>
  <c r="E583" i="5" s="1"/>
  <c r="D584" i="5"/>
  <c r="E584" i="5" s="1"/>
  <c r="D585" i="5"/>
  <c r="E585" i="5" s="1"/>
  <c r="D586" i="5"/>
  <c r="E586" i="5" s="1"/>
  <c r="D587" i="5"/>
  <c r="E587" i="5" s="1"/>
  <c r="D588" i="5"/>
  <c r="E588" i="5" s="1"/>
  <c r="D589" i="5"/>
  <c r="E589" i="5" s="1"/>
  <c r="D590" i="5"/>
  <c r="E590" i="5" s="1"/>
  <c r="D591" i="5"/>
  <c r="E591" i="5" s="1"/>
  <c r="D592" i="5"/>
  <c r="E592" i="5" s="1"/>
  <c r="D593" i="5"/>
  <c r="E593" i="5" s="1"/>
  <c r="D594" i="5"/>
  <c r="E594" i="5" s="1"/>
  <c r="D595" i="5"/>
  <c r="E595" i="5" s="1"/>
  <c r="D596" i="5"/>
  <c r="E596" i="5" s="1"/>
  <c r="D597" i="5"/>
  <c r="E597" i="5" s="1"/>
  <c r="D598" i="5"/>
  <c r="E598" i="5" s="1"/>
  <c r="D599" i="5"/>
  <c r="E599" i="5" s="1"/>
  <c r="D600" i="5"/>
  <c r="E600" i="5" s="1"/>
  <c r="D601" i="5"/>
  <c r="E601" i="5" s="1"/>
  <c r="D602" i="5"/>
  <c r="E602" i="5" s="1"/>
  <c r="D603" i="5"/>
  <c r="E603" i="5" s="1"/>
  <c r="D604" i="5"/>
  <c r="E604" i="5" s="1"/>
  <c r="D605" i="5"/>
  <c r="E605" i="5" s="1"/>
  <c r="D606" i="5"/>
  <c r="E606" i="5" s="1"/>
  <c r="D607" i="5"/>
  <c r="E607" i="5" s="1"/>
  <c r="D608" i="5"/>
  <c r="E608" i="5" s="1"/>
  <c r="D609" i="5"/>
  <c r="E609" i="5" s="1"/>
  <c r="D610" i="5"/>
  <c r="E610" i="5" s="1"/>
  <c r="D611" i="5"/>
  <c r="E611" i="5" s="1"/>
  <c r="D612" i="5"/>
  <c r="E612" i="5" s="1"/>
  <c r="D613" i="5"/>
  <c r="E613" i="5" s="1"/>
  <c r="D614" i="5"/>
  <c r="E614" i="5" s="1"/>
  <c r="D615" i="5"/>
  <c r="E615" i="5" s="1"/>
  <c r="D616" i="5"/>
  <c r="E616" i="5" s="1"/>
  <c r="D617" i="5"/>
  <c r="E617" i="5" s="1"/>
  <c r="D618" i="5"/>
  <c r="E618" i="5" s="1"/>
  <c r="D619" i="5"/>
  <c r="E619" i="5" s="1"/>
  <c r="D620" i="5"/>
  <c r="E620" i="5" s="1"/>
  <c r="D621" i="5"/>
  <c r="E621" i="5" s="1"/>
  <c r="D622" i="5"/>
  <c r="E622" i="5" s="1"/>
  <c r="D623" i="5"/>
  <c r="E623" i="5" s="1"/>
  <c r="D624" i="5"/>
  <c r="E624" i="5" s="1"/>
  <c r="D625" i="5"/>
  <c r="E625" i="5" s="1"/>
  <c r="D626" i="5"/>
  <c r="E626" i="5" s="1"/>
  <c r="D627" i="5"/>
  <c r="E627" i="5" s="1"/>
  <c r="D628" i="5"/>
  <c r="E628" i="5" s="1"/>
  <c r="D629" i="5"/>
  <c r="E629" i="5" s="1"/>
  <c r="D630" i="5"/>
  <c r="E630" i="5" s="1"/>
  <c r="D631" i="5"/>
  <c r="E631" i="5" s="1"/>
  <c r="D632" i="5"/>
  <c r="E632" i="5" s="1"/>
  <c r="D633" i="5"/>
  <c r="E633" i="5" s="1"/>
  <c r="D634" i="5"/>
  <c r="E634" i="5" s="1"/>
  <c r="D635" i="5"/>
  <c r="E635" i="5" s="1"/>
  <c r="D636" i="5"/>
  <c r="E636" i="5" s="1"/>
  <c r="D637" i="5"/>
  <c r="E637" i="5" s="1"/>
  <c r="D638" i="5"/>
  <c r="E638" i="5" s="1"/>
  <c r="D639" i="5"/>
  <c r="E639" i="5" s="1"/>
  <c r="D640" i="5"/>
  <c r="E640" i="5" s="1"/>
  <c r="D641" i="5"/>
  <c r="E641" i="5" s="1"/>
  <c r="D642" i="5"/>
  <c r="E642" i="5" s="1"/>
  <c r="D643" i="5"/>
  <c r="E643" i="5" s="1"/>
  <c r="D644" i="5"/>
  <c r="E644" i="5" s="1"/>
  <c r="D645" i="5"/>
  <c r="E645" i="5" s="1"/>
  <c r="D646" i="5"/>
  <c r="E646" i="5" s="1"/>
  <c r="D647" i="5"/>
  <c r="E647" i="5" s="1"/>
  <c r="D648" i="5"/>
  <c r="E648" i="5" s="1"/>
  <c r="D649" i="5"/>
  <c r="E649" i="5" s="1"/>
  <c r="D650" i="5"/>
  <c r="E650" i="5" s="1"/>
  <c r="D651" i="5"/>
  <c r="E651" i="5" s="1"/>
  <c r="D652" i="5"/>
  <c r="E652" i="5" s="1"/>
  <c r="D653" i="5"/>
  <c r="E653" i="5" s="1"/>
  <c r="D654" i="5"/>
  <c r="E654" i="5" s="1"/>
  <c r="D655" i="5"/>
  <c r="E655" i="5" s="1"/>
  <c r="D656" i="5"/>
  <c r="E656" i="5" s="1"/>
  <c r="D657" i="5"/>
  <c r="E657" i="5" s="1"/>
  <c r="D658" i="5"/>
  <c r="E658" i="5" s="1"/>
  <c r="D659" i="5"/>
  <c r="E659" i="5" s="1"/>
  <c r="D660" i="5"/>
  <c r="E660" i="5" s="1"/>
  <c r="D661" i="5"/>
  <c r="E661" i="5" s="1"/>
  <c r="D662" i="5"/>
  <c r="E662" i="5" s="1"/>
  <c r="D663" i="5"/>
  <c r="E663" i="5" s="1"/>
  <c r="D664" i="5"/>
  <c r="E664" i="5" s="1"/>
  <c r="D665" i="5"/>
  <c r="E665" i="5" s="1"/>
  <c r="D666" i="5"/>
  <c r="E666" i="5" s="1"/>
  <c r="D667" i="5"/>
  <c r="E667" i="5" s="1"/>
  <c r="D668" i="5"/>
  <c r="E668" i="5" s="1"/>
  <c r="D669" i="5"/>
  <c r="E669" i="5" s="1"/>
  <c r="D670" i="5"/>
  <c r="E670" i="5" s="1"/>
  <c r="D671" i="5"/>
  <c r="E671" i="5" s="1"/>
  <c r="D672" i="5"/>
  <c r="E672" i="5" s="1"/>
  <c r="D673" i="5"/>
  <c r="E673" i="5" s="1"/>
  <c r="D674" i="5"/>
  <c r="E674" i="5" s="1"/>
  <c r="D675" i="5"/>
  <c r="E675" i="5" s="1"/>
  <c r="D676" i="5"/>
  <c r="E676" i="5" s="1"/>
  <c r="D677" i="5"/>
  <c r="E677" i="5" s="1"/>
  <c r="D678" i="5"/>
  <c r="E678" i="5" s="1"/>
  <c r="D679" i="5"/>
  <c r="E679" i="5" s="1"/>
  <c r="D680" i="5"/>
  <c r="E680" i="5" s="1"/>
  <c r="D681" i="5"/>
  <c r="E681" i="5" s="1"/>
  <c r="D682" i="5"/>
  <c r="E682" i="5" s="1"/>
  <c r="D683" i="5"/>
  <c r="E683" i="5" s="1"/>
  <c r="D684" i="5"/>
  <c r="E684" i="5" s="1"/>
  <c r="D685" i="5"/>
  <c r="E685" i="5" s="1"/>
  <c r="D686" i="5"/>
  <c r="E686" i="5" s="1"/>
  <c r="D687" i="5"/>
  <c r="E687" i="5" s="1"/>
  <c r="D688" i="5"/>
  <c r="E688" i="5" s="1"/>
  <c r="D689" i="5"/>
  <c r="E689" i="5" s="1"/>
  <c r="D690" i="5"/>
  <c r="E690" i="5" s="1"/>
  <c r="D691" i="5"/>
  <c r="E691" i="5" s="1"/>
  <c r="D692" i="5"/>
  <c r="E692" i="5" s="1"/>
  <c r="D693" i="5"/>
  <c r="E693" i="5" s="1"/>
  <c r="D694" i="5"/>
  <c r="E694" i="5" s="1"/>
  <c r="D695" i="5"/>
  <c r="E695" i="5" s="1"/>
  <c r="D696" i="5"/>
  <c r="E696" i="5" s="1"/>
  <c r="D697" i="5"/>
  <c r="E697" i="5" s="1"/>
  <c r="D698" i="5"/>
  <c r="E698" i="5" s="1"/>
  <c r="D699" i="5"/>
  <c r="E699" i="5" s="1"/>
  <c r="D700" i="5"/>
  <c r="E700" i="5" s="1"/>
  <c r="D701" i="5"/>
  <c r="E701" i="5" s="1"/>
  <c r="D702" i="5"/>
  <c r="E702" i="5" s="1"/>
  <c r="D703" i="5"/>
  <c r="E703" i="5" s="1"/>
  <c r="D704" i="5"/>
  <c r="E704" i="5" s="1"/>
  <c r="D705" i="5"/>
  <c r="E705" i="5" s="1"/>
  <c r="D706" i="5"/>
  <c r="E706" i="5" s="1"/>
  <c r="D707" i="5"/>
  <c r="E707" i="5" s="1"/>
  <c r="D708" i="5"/>
  <c r="E708" i="5" s="1"/>
  <c r="D709" i="5"/>
  <c r="E709" i="5" s="1"/>
  <c r="D710" i="5"/>
  <c r="E710" i="5" s="1"/>
  <c r="D711" i="5"/>
  <c r="E711" i="5" s="1"/>
  <c r="D712" i="5"/>
  <c r="E712" i="5" s="1"/>
  <c r="D713" i="5"/>
  <c r="E713" i="5" s="1"/>
  <c r="D714" i="5"/>
  <c r="E714" i="5" s="1"/>
  <c r="D715" i="5"/>
  <c r="E715" i="5" s="1"/>
  <c r="D716" i="5"/>
  <c r="E716" i="5" s="1"/>
  <c r="D717" i="5"/>
  <c r="E717" i="5" s="1"/>
  <c r="D718" i="5"/>
  <c r="E718" i="5" s="1"/>
  <c r="D719" i="5"/>
  <c r="E719" i="5" s="1"/>
  <c r="D720" i="5"/>
  <c r="E720" i="5" s="1"/>
  <c r="D721" i="5"/>
  <c r="E721" i="5" s="1"/>
  <c r="D722" i="5"/>
  <c r="E722" i="5" s="1"/>
  <c r="D723" i="5"/>
  <c r="E723" i="5" s="1"/>
  <c r="D724" i="5"/>
  <c r="E724" i="5" s="1"/>
  <c r="D725" i="5"/>
  <c r="E725" i="5" s="1"/>
  <c r="D726" i="5"/>
  <c r="E726" i="5" s="1"/>
  <c r="D727" i="5"/>
  <c r="E727" i="5" s="1"/>
  <c r="D728" i="5"/>
  <c r="E728" i="5" s="1"/>
  <c r="D729" i="5"/>
  <c r="E729" i="5" s="1"/>
  <c r="D730" i="5"/>
  <c r="E730" i="5" s="1"/>
  <c r="D731" i="5"/>
  <c r="E731" i="5" s="1"/>
  <c r="D732" i="5"/>
  <c r="E732" i="5" s="1"/>
  <c r="D733" i="5"/>
  <c r="E733" i="5" s="1"/>
  <c r="D734" i="5"/>
  <c r="E734" i="5" s="1"/>
  <c r="D735" i="5"/>
  <c r="E735" i="5" s="1"/>
  <c r="D736" i="5"/>
  <c r="E736" i="5" s="1"/>
  <c r="D737" i="5"/>
  <c r="E737" i="5" s="1"/>
  <c r="D738" i="5"/>
  <c r="E738" i="5" s="1"/>
  <c r="D739" i="5"/>
  <c r="E739" i="5" s="1"/>
  <c r="D740" i="5"/>
  <c r="E740" i="5" s="1"/>
  <c r="D741" i="5"/>
  <c r="E741" i="5" s="1"/>
  <c r="D742" i="5"/>
  <c r="E742" i="5" s="1"/>
  <c r="D743" i="5"/>
  <c r="E743" i="5" s="1"/>
  <c r="D744" i="5"/>
  <c r="E744" i="5" s="1"/>
  <c r="D745" i="5"/>
  <c r="E745" i="5" s="1"/>
  <c r="D746" i="5"/>
  <c r="E746" i="5" s="1"/>
  <c r="D747" i="5"/>
  <c r="E747" i="5" s="1"/>
  <c r="D748" i="5"/>
  <c r="E748" i="5" s="1"/>
  <c r="D749" i="5"/>
  <c r="E749" i="5" s="1"/>
  <c r="D750" i="5"/>
  <c r="E750" i="5" s="1"/>
  <c r="D751" i="5"/>
  <c r="E751" i="5" s="1"/>
  <c r="D752" i="5"/>
  <c r="E752" i="5" s="1"/>
  <c r="D753" i="5"/>
  <c r="E753" i="5" s="1"/>
  <c r="D754" i="5"/>
  <c r="E754" i="5" s="1"/>
  <c r="D755" i="5"/>
  <c r="E755" i="5" s="1"/>
  <c r="D756" i="5"/>
  <c r="E756" i="5" s="1"/>
  <c r="D757" i="5"/>
  <c r="E757" i="5" s="1"/>
  <c r="D758" i="5"/>
  <c r="E758" i="5" s="1"/>
  <c r="D759" i="5"/>
  <c r="E759" i="5" s="1"/>
  <c r="D760" i="5"/>
  <c r="E760" i="5" s="1"/>
  <c r="D761" i="5"/>
  <c r="E761" i="5" s="1"/>
  <c r="D762" i="5"/>
  <c r="E762" i="5" s="1"/>
  <c r="D763" i="5"/>
  <c r="E763" i="5" s="1"/>
  <c r="D764" i="5"/>
  <c r="E764" i="5" s="1"/>
  <c r="D765" i="5"/>
  <c r="E765" i="5" s="1"/>
  <c r="D766" i="5"/>
  <c r="E766" i="5" s="1"/>
  <c r="D767" i="5"/>
  <c r="E767" i="5" s="1"/>
  <c r="D768" i="5"/>
  <c r="E768" i="5" s="1"/>
  <c r="D769" i="5"/>
  <c r="E769" i="5" s="1"/>
  <c r="D770" i="5"/>
  <c r="E770" i="5" s="1"/>
  <c r="D771" i="5"/>
  <c r="E771" i="5" s="1"/>
  <c r="D772" i="5"/>
  <c r="E772" i="5" s="1"/>
  <c r="D773" i="5"/>
  <c r="E773" i="5" s="1"/>
  <c r="D774" i="5"/>
  <c r="E774" i="5" s="1"/>
  <c r="D775" i="5"/>
  <c r="E775" i="5" s="1"/>
  <c r="D776" i="5"/>
  <c r="E776" i="5" s="1"/>
  <c r="D777" i="5"/>
  <c r="E777" i="5" s="1"/>
  <c r="D778" i="5"/>
  <c r="E778" i="5" s="1"/>
  <c r="D779" i="5"/>
  <c r="E779" i="5" s="1"/>
  <c r="D780" i="5"/>
  <c r="E780" i="5" s="1"/>
  <c r="D781" i="5"/>
  <c r="E781" i="5" s="1"/>
  <c r="D782" i="5"/>
  <c r="E782" i="5" s="1"/>
  <c r="D783" i="5"/>
  <c r="E783" i="5" s="1"/>
  <c r="D784" i="5"/>
  <c r="E784" i="5" s="1"/>
  <c r="D785" i="5"/>
  <c r="E785" i="5" s="1"/>
  <c r="D786" i="5"/>
  <c r="E786" i="5" s="1"/>
  <c r="D787" i="5"/>
  <c r="E787" i="5" s="1"/>
  <c r="D788" i="5"/>
  <c r="E788" i="5" s="1"/>
  <c r="D789" i="5"/>
  <c r="E789" i="5" s="1"/>
  <c r="D790" i="5"/>
  <c r="E790" i="5" s="1"/>
  <c r="D791" i="5"/>
  <c r="E791" i="5" s="1"/>
  <c r="D792" i="5"/>
  <c r="E792" i="5" s="1"/>
  <c r="D793" i="5"/>
  <c r="E793" i="5" s="1"/>
  <c r="D794" i="5"/>
  <c r="E794" i="5" s="1"/>
  <c r="D795" i="5"/>
  <c r="E795" i="5" s="1"/>
  <c r="D796" i="5"/>
  <c r="E796" i="5" s="1"/>
  <c r="D797" i="5"/>
  <c r="E797" i="5" s="1"/>
  <c r="D798" i="5"/>
  <c r="E798" i="5" s="1"/>
  <c r="D799" i="5"/>
  <c r="E799" i="5" s="1"/>
  <c r="D800" i="5"/>
  <c r="E800" i="5" s="1"/>
  <c r="D801" i="5"/>
  <c r="E801" i="5" s="1"/>
  <c r="D802" i="5"/>
  <c r="E802" i="5" s="1"/>
  <c r="D803" i="5"/>
  <c r="E803" i="5" s="1"/>
  <c r="D804" i="5"/>
  <c r="E804" i="5" s="1"/>
  <c r="D805" i="5"/>
  <c r="E805" i="5" s="1"/>
  <c r="D806" i="5"/>
  <c r="E806" i="5" s="1"/>
  <c r="D807" i="5"/>
  <c r="E807" i="5" s="1"/>
  <c r="D808" i="5"/>
  <c r="E808" i="5" s="1"/>
  <c r="D809" i="5"/>
  <c r="E809" i="5" s="1"/>
  <c r="D810" i="5"/>
  <c r="E810" i="5" s="1"/>
  <c r="D811" i="5"/>
  <c r="E811" i="5" s="1"/>
  <c r="D812" i="5"/>
  <c r="E812" i="5" s="1"/>
  <c r="D813" i="5"/>
  <c r="E813" i="5" s="1"/>
  <c r="D814" i="5"/>
  <c r="E814" i="5" s="1"/>
  <c r="D815" i="5"/>
  <c r="E815" i="5" s="1"/>
  <c r="D816" i="5"/>
  <c r="E816" i="5" s="1"/>
  <c r="D817" i="5"/>
  <c r="E817" i="5" s="1"/>
  <c r="D818" i="5"/>
  <c r="E818" i="5" s="1"/>
  <c r="D819" i="5"/>
  <c r="E819" i="5" s="1"/>
  <c r="D820" i="5"/>
  <c r="E820" i="5" s="1"/>
  <c r="D821" i="5"/>
  <c r="E821" i="5" s="1"/>
  <c r="D822" i="5"/>
  <c r="E822" i="5" s="1"/>
  <c r="D823" i="5"/>
  <c r="E823" i="5" s="1"/>
  <c r="D824" i="5"/>
  <c r="E824" i="5" s="1"/>
  <c r="D825" i="5"/>
  <c r="E825" i="5" s="1"/>
  <c r="D826" i="5"/>
  <c r="E826" i="5" s="1"/>
  <c r="D827" i="5"/>
  <c r="E827" i="5" s="1"/>
  <c r="D828" i="5"/>
  <c r="E828" i="5" s="1"/>
  <c r="D829" i="5"/>
  <c r="E829" i="5" s="1"/>
  <c r="D830" i="5"/>
  <c r="E830" i="5" s="1"/>
  <c r="D831" i="5"/>
  <c r="E831" i="5" s="1"/>
  <c r="D832" i="5"/>
  <c r="E832" i="5" s="1"/>
  <c r="D833" i="5"/>
  <c r="E833" i="5" s="1"/>
  <c r="D834" i="5"/>
  <c r="E834" i="5" s="1"/>
  <c r="D835" i="5"/>
  <c r="E835" i="5" s="1"/>
  <c r="D836" i="5"/>
  <c r="E836" i="5" s="1"/>
  <c r="D837" i="5"/>
  <c r="E837" i="5" s="1"/>
  <c r="D838" i="5"/>
  <c r="E838" i="5" s="1"/>
  <c r="D839" i="5"/>
  <c r="E839" i="5" s="1"/>
  <c r="D840" i="5"/>
  <c r="E840" i="5" s="1"/>
  <c r="D841" i="5"/>
  <c r="E841" i="5" s="1"/>
  <c r="D842" i="5"/>
  <c r="E842" i="5" s="1"/>
  <c r="D843" i="5"/>
  <c r="E843" i="5" s="1"/>
  <c r="D844" i="5"/>
  <c r="E844" i="5" s="1"/>
  <c r="D845" i="5"/>
  <c r="E845" i="5" s="1"/>
  <c r="D846" i="5"/>
  <c r="E846" i="5" s="1"/>
  <c r="D847" i="5"/>
  <c r="E847" i="5" s="1"/>
  <c r="D848" i="5"/>
  <c r="E848" i="5" s="1"/>
  <c r="D849" i="5"/>
  <c r="E849" i="5" s="1"/>
  <c r="D850" i="5"/>
  <c r="E850" i="5" s="1"/>
  <c r="D851" i="5"/>
  <c r="E851" i="5" s="1"/>
  <c r="D852" i="5"/>
  <c r="E852" i="5" s="1"/>
  <c r="D853" i="5"/>
  <c r="E853" i="5" s="1"/>
  <c r="D854" i="5"/>
  <c r="E854" i="5" s="1"/>
  <c r="D855" i="5"/>
  <c r="E855" i="5" s="1"/>
  <c r="D856" i="5"/>
  <c r="E856" i="5" s="1"/>
  <c r="D857" i="5"/>
  <c r="E857" i="5" s="1"/>
  <c r="D858" i="5"/>
  <c r="E858" i="5" s="1"/>
  <c r="D859" i="5"/>
  <c r="E859" i="5" s="1"/>
  <c r="D860" i="5"/>
  <c r="E860" i="5" s="1"/>
  <c r="D861" i="5"/>
  <c r="E861" i="5" s="1"/>
  <c r="D862" i="5"/>
  <c r="E862" i="5" s="1"/>
  <c r="D863" i="5"/>
  <c r="E863" i="5" s="1"/>
  <c r="D864" i="5"/>
  <c r="E864" i="5" s="1"/>
  <c r="D865" i="5"/>
  <c r="E865" i="5" s="1"/>
  <c r="D866" i="5"/>
  <c r="E866" i="5" s="1"/>
  <c r="D867" i="5"/>
  <c r="E867" i="5" s="1"/>
  <c r="D868" i="5"/>
  <c r="E868" i="5" s="1"/>
  <c r="D869" i="5"/>
  <c r="E869" i="5" s="1"/>
  <c r="D870" i="5"/>
  <c r="E870" i="5" s="1"/>
  <c r="D871" i="5"/>
  <c r="E871" i="5" s="1"/>
  <c r="D872" i="5"/>
  <c r="E872" i="5" s="1"/>
  <c r="D873" i="5"/>
  <c r="E873" i="5" s="1"/>
  <c r="D874" i="5"/>
  <c r="E874" i="5" s="1"/>
  <c r="D875" i="5"/>
  <c r="E875" i="5" s="1"/>
  <c r="D876" i="5"/>
  <c r="E876" i="5" s="1"/>
  <c r="D877" i="5"/>
  <c r="E877" i="5" s="1"/>
  <c r="D878" i="5"/>
  <c r="E878" i="5" s="1"/>
  <c r="D879" i="5"/>
  <c r="E879" i="5" s="1"/>
  <c r="D880" i="5"/>
  <c r="E880" i="5" s="1"/>
  <c r="D881" i="5"/>
  <c r="E881" i="5" s="1"/>
  <c r="D882" i="5"/>
  <c r="E882" i="5" s="1"/>
  <c r="D883" i="5"/>
  <c r="E883" i="5" s="1"/>
  <c r="D884" i="5"/>
  <c r="E884" i="5" s="1"/>
  <c r="D885" i="5"/>
  <c r="E885" i="5" s="1"/>
  <c r="D886" i="5"/>
  <c r="E886" i="5" s="1"/>
  <c r="D887" i="5"/>
  <c r="E887" i="5" s="1"/>
  <c r="D888" i="5"/>
  <c r="E888" i="5" s="1"/>
  <c r="D889" i="5"/>
  <c r="E889" i="5" s="1"/>
  <c r="D890" i="5"/>
  <c r="E890" i="5" s="1"/>
  <c r="D891" i="5"/>
  <c r="E891" i="5" s="1"/>
  <c r="D892" i="5"/>
  <c r="E892" i="5" s="1"/>
  <c r="D893" i="5"/>
  <c r="E893" i="5" s="1"/>
  <c r="D894" i="5"/>
  <c r="E894" i="5" s="1"/>
  <c r="D895" i="5"/>
  <c r="E895" i="5" s="1"/>
  <c r="D896" i="5"/>
  <c r="E896" i="5" s="1"/>
  <c r="D897" i="5"/>
  <c r="E897" i="5" s="1"/>
  <c r="D898" i="5"/>
  <c r="E898" i="5" s="1"/>
  <c r="D899" i="5"/>
  <c r="E899" i="5" s="1"/>
  <c r="D900" i="5"/>
  <c r="E900" i="5" s="1"/>
  <c r="D901" i="5"/>
  <c r="E901" i="5" s="1"/>
  <c r="D902" i="5"/>
  <c r="E902" i="5" s="1"/>
  <c r="D903" i="5"/>
  <c r="E903" i="5" s="1"/>
  <c r="D904" i="5"/>
  <c r="E904" i="5" s="1"/>
  <c r="D905" i="5"/>
  <c r="E905" i="5" s="1"/>
  <c r="D906" i="5"/>
  <c r="E906" i="5" s="1"/>
  <c r="D907" i="5"/>
  <c r="E907" i="5" s="1"/>
  <c r="D908" i="5"/>
  <c r="E908" i="5" s="1"/>
  <c r="D909" i="5"/>
  <c r="E909" i="5" s="1"/>
  <c r="D910" i="5"/>
  <c r="E910" i="5" s="1"/>
  <c r="D911" i="5"/>
  <c r="E911" i="5" s="1"/>
  <c r="D912" i="5"/>
  <c r="E912" i="5" s="1"/>
  <c r="D913" i="5"/>
  <c r="E913" i="5" s="1"/>
  <c r="D914" i="5"/>
  <c r="E914" i="5" s="1"/>
  <c r="D915" i="5"/>
  <c r="E915" i="5" s="1"/>
  <c r="D916" i="5"/>
  <c r="E916" i="5" s="1"/>
  <c r="D917" i="5"/>
  <c r="E917" i="5" s="1"/>
  <c r="D918" i="5"/>
  <c r="E918" i="5" s="1"/>
  <c r="D919" i="5"/>
  <c r="E919" i="5" s="1"/>
  <c r="D920" i="5"/>
  <c r="E920" i="5" s="1"/>
  <c r="D921" i="5"/>
  <c r="E921" i="5" s="1"/>
  <c r="D922" i="5"/>
  <c r="E922" i="5" s="1"/>
  <c r="D923" i="5"/>
  <c r="E923" i="5" s="1"/>
  <c r="D924" i="5"/>
  <c r="E924" i="5" s="1"/>
  <c r="D925" i="5"/>
  <c r="E925" i="5" s="1"/>
  <c r="D926" i="5"/>
  <c r="E926" i="5" s="1"/>
  <c r="D927" i="5"/>
  <c r="E927" i="5" s="1"/>
  <c r="D928" i="5"/>
  <c r="E928" i="5" s="1"/>
  <c r="D929" i="5"/>
  <c r="E929" i="5" s="1"/>
  <c r="D930" i="5"/>
  <c r="E930" i="5" s="1"/>
  <c r="D931" i="5"/>
  <c r="E931" i="5" s="1"/>
  <c r="D932" i="5"/>
  <c r="E932" i="5" s="1"/>
  <c r="D933" i="5"/>
  <c r="E933" i="5" s="1"/>
  <c r="D934" i="5"/>
  <c r="E934" i="5" s="1"/>
  <c r="D935" i="5"/>
  <c r="E935" i="5" s="1"/>
  <c r="D936" i="5"/>
  <c r="E936" i="5" s="1"/>
  <c r="D937" i="5"/>
  <c r="E937" i="5" s="1"/>
  <c r="D938" i="5"/>
  <c r="E938" i="5" s="1"/>
  <c r="D939" i="5"/>
  <c r="E939" i="5" s="1"/>
  <c r="D940" i="5"/>
  <c r="E940" i="5" s="1"/>
  <c r="D941" i="5"/>
  <c r="E941" i="5" s="1"/>
  <c r="D942" i="5"/>
  <c r="E942" i="5" s="1"/>
  <c r="D943" i="5"/>
  <c r="E943" i="5" s="1"/>
  <c r="D944" i="5"/>
  <c r="E944" i="5" s="1"/>
  <c r="D945" i="5"/>
  <c r="E945" i="5" s="1"/>
  <c r="D946" i="5"/>
  <c r="E946" i="5" s="1"/>
  <c r="D947" i="5"/>
  <c r="E947" i="5" s="1"/>
  <c r="D948" i="5"/>
  <c r="E948" i="5" s="1"/>
  <c r="D949" i="5"/>
  <c r="E949" i="5" s="1"/>
  <c r="D950" i="5"/>
  <c r="E950" i="5" s="1"/>
  <c r="D951" i="5"/>
  <c r="E951" i="5" s="1"/>
  <c r="D952" i="5"/>
  <c r="E952" i="5" s="1"/>
  <c r="D953" i="5"/>
  <c r="E953" i="5" s="1"/>
  <c r="D954" i="5"/>
  <c r="E954" i="5" s="1"/>
  <c r="D955" i="5"/>
  <c r="E955" i="5" s="1"/>
  <c r="D956" i="5"/>
  <c r="E956" i="5" s="1"/>
  <c r="D957" i="5"/>
  <c r="E957" i="5" s="1"/>
  <c r="D958" i="5"/>
  <c r="E958" i="5" s="1"/>
  <c r="D959" i="5"/>
  <c r="E959" i="5" s="1"/>
  <c r="D960" i="5"/>
  <c r="E960" i="5" s="1"/>
  <c r="D961" i="5"/>
  <c r="E961" i="5" s="1"/>
  <c r="D962" i="5"/>
  <c r="E962" i="5" s="1"/>
  <c r="D963" i="5"/>
  <c r="E963" i="5" s="1"/>
  <c r="D964" i="5"/>
  <c r="E964" i="5" s="1"/>
  <c r="D965" i="5"/>
  <c r="E965" i="5" s="1"/>
  <c r="D966" i="5"/>
  <c r="E966" i="5" s="1"/>
  <c r="D967" i="5"/>
  <c r="E967" i="5" s="1"/>
  <c r="D968" i="5"/>
  <c r="E968" i="5" s="1"/>
  <c r="D969" i="5"/>
  <c r="E969" i="5" s="1"/>
  <c r="D970" i="5"/>
  <c r="E970" i="5" s="1"/>
  <c r="D971" i="5"/>
  <c r="E971" i="5" s="1"/>
  <c r="D972" i="5"/>
  <c r="E972" i="5" s="1"/>
  <c r="D973" i="5"/>
  <c r="E973" i="5" s="1"/>
  <c r="D974" i="5"/>
  <c r="E974" i="5" s="1"/>
  <c r="D975" i="5"/>
  <c r="E975" i="5" s="1"/>
  <c r="D976" i="5"/>
  <c r="E976" i="5" s="1"/>
  <c r="D977" i="5"/>
  <c r="E977" i="5" s="1"/>
  <c r="D978" i="5"/>
  <c r="E978" i="5" s="1"/>
  <c r="D979" i="5"/>
  <c r="E979" i="5" s="1"/>
  <c r="D980" i="5"/>
  <c r="E980" i="5" s="1"/>
  <c r="D981" i="5"/>
  <c r="E981" i="5" s="1"/>
  <c r="D982" i="5"/>
  <c r="E982" i="5" s="1"/>
  <c r="D983" i="5"/>
  <c r="E983" i="5" s="1"/>
  <c r="D984" i="5"/>
  <c r="E984" i="5" s="1"/>
  <c r="D985" i="5"/>
  <c r="E985" i="5" s="1"/>
  <c r="D986" i="5"/>
  <c r="E986" i="5" s="1"/>
  <c r="D987" i="5"/>
  <c r="E987" i="5" s="1"/>
  <c r="D988" i="5"/>
  <c r="E988" i="5" s="1"/>
  <c r="D989" i="5"/>
  <c r="E989" i="5" s="1"/>
  <c r="D990" i="5"/>
  <c r="E990" i="5" s="1"/>
  <c r="D991" i="5"/>
  <c r="E991" i="5" s="1"/>
  <c r="D992" i="5"/>
  <c r="E992" i="5" s="1"/>
  <c r="D993" i="5"/>
  <c r="E993" i="5" s="1"/>
  <c r="D994" i="5"/>
  <c r="E994" i="5" s="1"/>
  <c r="D995" i="5"/>
  <c r="E995" i="5" s="1"/>
  <c r="D996" i="5"/>
  <c r="E996" i="5" s="1"/>
  <c r="D997" i="5"/>
  <c r="E997" i="5" s="1"/>
  <c r="D998" i="5"/>
  <c r="E998" i="5" s="1"/>
  <c r="D999" i="5"/>
  <c r="E999" i="5" s="1"/>
  <c r="D1000" i="5"/>
  <c r="E1000" i="5" s="1"/>
  <c r="D1001" i="5"/>
  <c r="E1001" i="5" s="1"/>
  <c r="D1002" i="5"/>
  <c r="E1002" i="5" s="1"/>
  <c r="D1003" i="5"/>
  <c r="E1003" i="5" s="1"/>
  <c r="D1004" i="5"/>
  <c r="E1004" i="5" s="1"/>
  <c r="D1005" i="5"/>
  <c r="E1005" i="5" s="1"/>
  <c r="D1006" i="5"/>
  <c r="E1006" i="5" s="1"/>
  <c r="D1007" i="5"/>
  <c r="E1007" i="5" s="1"/>
  <c r="D1008" i="5"/>
  <c r="E1008" i="5" s="1"/>
  <c r="D1009" i="5"/>
  <c r="E1009" i="5" s="1"/>
  <c r="D1010" i="5"/>
  <c r="E1010" i="5" s="1"/>
  <c r="D1011" i="5"/>
  <c r="E1011" i="5" s="1"/>
  <c r="D1012" i="5"/>
  <c r="E1012" i="5" s="1"/>
  <c r="D1013" i="5"/>
  <c r="E1013" i="5" s="1"/>
  <c r="D1014" i="5"/>
  <c r="E1014" i="5" s="1"/>
  <c r="D1015" i="5"/>
  <c r="E1015" i="5" s="1"/>
  <c r="D1016" i="5"/>
  <c r="E1016" i="5" s="1"/>
  <c r="D1017" i="5"/>
  <c r="E1017" i="5" s="1"/>
  <c r="D1018" i="5"/>
  <c r="E1018" i="5" s="1"/>
  <c r="D1019" i="5"/>
  <c r="E1019" i="5" s="1"/>
  <c r="D1020" i="5"/>
  <c r="E1020" i="5" s="1"/>
  <c r="D1021" i="5"/>
  <c r="E1021" i="5" s="1"/>
  <c r="D1022" i="5"/>
  <c r="E1022" i="5" s="1"/>
  <c r="D1023" i="5"/>
  <c r="E1023" i="5" s="1"/>
  <c r="D1024" i="5"/>
  <c r="E1024" i="5" s="1"/>
  <c r="D1025" i="5"/>
  <c r="E1025" i="5" s="1"/>
  <c r="D1026" i="5"/>
  <c r="E1026" i="5" s="1"/>
  <c r="D1027" i="5"/>
  <c r="E1027" i="5" s="1"/>
  <c r="D1028" i="5"/>
  <c r="E1028" i="5" s="1"/>
  <c r="D1029" i="5"/>
  <c r="E1029" i="5" s="1"/>
  <c r="D1030" i="5"/>
  <c r="E1030" i="5" s="1"/>
  <c r="D1031" i="5"/>
  <c r="E1031" i="5" s="1"/>
  <c r="D1032" i="5"/>
  <c r="E1032" i="5" s="1"/>
  <c r="D1033" i="5"/>
  <c r="E1033" i="5" s="1"/>
  <c r="D1034" i="5"/>
  <c r="E1034" i="5" s="1"/>
  <c r="D1035" i="5"/>
  <c r="E1035" i="5" s="1"/>
  <c r="D1036" i="5"/>
  <c r="E1036" i="5" s="1"/>
  <c r="D1037" i="5"/>
  <c r="E1037" i="5" s="1"/>
  <c r="D1038" i="5"/>
  <c r="E1038" i="5" s="1"/>
  <c r="D1039" i="5"/>
  <c r="E1039" i="5" s="1"/>
  <c r="D1040" i="5"/>
  <c r="E1040" i="5" s="1"/>
  <c r="D1041" i="5"/>
  <c r="E1041" i="5" s="1"/>
  <c r="D1042" i="5"/>
  <c r="E1042" i="5" s="1"/>
  <c r="D1043" i="5"/>
  <c r="E1043" i="5" s="1"/>
  <c r="D1044" i="5"/>
  <c r="E1044" i="5" s="1"/>
  <c r="D1045" i="5"/>
  <c r="E1045" i="5" s="1"/>
  <c r="D1046" i="5"/>
  <c r="E1046" i="5" s="1"/>
  <c r="D1047" i="5"/>
  <c r="E1047" i="5" s="1"/>
  <c r="D1048" i="5"/>
  <c r="E1048" i="5" s="1"/>
  <c r="D1049" i="5"/>
  <c r="E1049" i="5" s="1"/>
  <c r="D1050" i="5"/>
  <c r="E1050" i="5" s="1"/>
  <c r="D1051" i="5"/>
  <c r="E1051" i="5" s="1"/>
  <c r="D1052" i="5"/>
  <c r="E1052" i="5" s="1"/>
  <c r="D1053" i="5"/>
  <c r="E1053" i="5" s="1"/>
  <c r="D1054" i="5"/>
  <c r="E1054" i="5" s="1"/>
  <c r="D1055" i="5"/>
  <c r="E1055" i="5" s="1"/>
  <c r="D1056" i="5"/>
  <c r="E1056" i="5" s="1"/>
  <c r="D1057" i="5"/>
  <c r="E1057" i="5" s="1"/>
  <c r="D1058" i="5"/>
  <c r="E1058" i="5" s="1"/>
  <c r="D1059" i="5"/>
  <c r="E1059" i="5" s="1"/>
  <c r="D1060" i="5"/>
  <c r="E1060" i="5" s="1"/>
  <c r="D1061" i="5"/>
  <c r="E1061" i="5" s="1"/>
  <c r="D1062" i="5"/>
  <c r="E1062" i="5" s="1"/>
  <c r="D1063" i="5"/>
  <c r="E1063" i="5" s="1"/>
  <c r="D1064" i="5"/>
  <c r="E1064" i="5" s="1"/>
  <c r="D1065" i="5"/>
  <c r="E1065" i="5" s="1"/>
  <c r="D1066" i="5"/>
  <c r="E1066" i="5" s="1"/>
  <c r="D1067" i="5"/>
  <c r="E1067" i="5" s="1"/>
  <c r="D1068" i="5"/>
  <c r="E1068" i="5" s="1"/>
  <c r="D1069" i="5"/>
  <c r="E1069" i="5" s="1"/>
  <c r="D1070" i="5"/>
  <c r="E1070" i="5" s="1"/>
  <c r="D1071" i="5"/>
  <c r="E1071" i="5" s="1"/>
  <c r="D1072" i="5"/>
  <c r="E1072" i="5" s="1"/>
  <c r="D1073" i="5"/>
  <c r="E1073" i="5" s="1"/>
  <c r="D1074" i="5"/>
  <c r="E1074" i="5" s="1"/>
  <c r="D1075" i="5"/>
  <c r="E1075" i="5" s="1"/>
  <c r="D1076" i="5"/>
  <c r="E1076" i="5" s="1"/>
  <c r="D1077" i="5"/>
  <c r="E1077" i="5" s="1"/>
  <c r="D1078" i="5"/>
  <c r="E1078" i="5" s="1"/>
  <c r="D1079" i="5"/>
  <c r="E1079" i="5" s="1"/>
  <c r="D1080" i="5"/>
  <c r="E1080" i="5" s="1"/>
  <c r="D1081" i="5"/>
  <c r="E1081" i="5" s="1"/>
  <c r="D1082" i="5"/>
  <c r="E1082" i="5" s="1"/>
  <c r="D1083" i="5"/>
  <c r="E1083" i="5" s="1"/>
  <c r="D1084" i="5"/>
  <c r="E1084" i="5" s="1"/>
  <c r="D1085" i="5"/>
  <c r="E1085" i="5" s="1"/>
  <c r="D1086" i="5"/>
  <c r="E1086" i="5" s="1"/>
  <c r="D1087" i="5"/>
  <c r="E1087" i="5" s="1"/>
  <c r="D1088" i="5"/>
  <c r="E1088" i="5" s="1"/>
  <c r="D1089" i="5"/>
  <c r="E1089" i="5" s="1"/>
  <c r="D1090" i="5"/>
  <c r="E1090" i="5" s="1"/>
  <c r="D1091" i="5"/>
  <c r="E1091" i="5" s="1"/>
  <c r="D1092" i="5"/>
  <c r="E1092" i="5" s="1"/>
  <c r="D1093" i="5"/>
  <c r="E1093" i="5" s="1"/>
  <c r="D1094" i="5"/>
  <c r="E1094" i="5" s="1"/>
  <c r="D1095" i="5"/>
  <c r="E1095" i="5" s="1"/>
  <c r="D1096" i="5"/>
  <c r="E1096" i="5" s="1"/>
  <c r="D1097" i="5"/>
  <c r="E1097" i="5" s="1"/>
  <c r="D1098" i="5"/>
  <c r="E1098" i="5" s="1"/>
  <c r="D1099" i="5"/>
  <c r="E1099" i="5" s="1"/>
  <c r="D1100" i="5"/>
  <c r="E1100" i="5" s="1"/>
  <c r="D1101" i="5"/>
  <c r="E1101" i="5" s="1"/>
  <c r="D1102" i="5"/>
  <c r="E1102" i="5" s="1"/>
  <c r="D1103" i="5"/>
  <c r="E1103" i="5" s="1"/>
  <c r="D1104" i="5"/>
  <c r="E1104" i="5" s="1"/>
  <c r="D1105" i="5"/>
  <c r="E1105" i="5" s="1"/>
  <c r="D1106" i="5"/>
  <c r="E1106" i="5" s="1"/>
  <c r="D1107" i="5"/>
  <c r="E1107" i="5" s="1"/>
  <c r="D1108" i="5"/>
  <c r="E1108" i="5" s="1"/>
  <c r="D1109" i="5"/>
  <c r="E1109" i="5" s="1"/>
  <c r="D1110" i="5"/>
  <c r="E1110" i="5" s="1"/>
  <c r="D1111" i="5"/>
  <c r="E1111" i="5" s="1"/>
  <c r="D1112" i="5"/>
  <c r="E1112" i="5" s="1"/>
  <c r="D1113" i="5"/>
  <c r="E1113" i="5" s="1"/>
  <c r="D1114" i="5"/>
  <c r="E1114" i="5" s="1"/>
  <c r="D1115" i="5"/>
  <c r="E1115" i="5" s="1"/>
  <c r="D1116" i="5"/>
  <c r="E1116" i="5" s="1"/>
  <c r="D1117" i="5"/>
  <c r="E1117" i="5" s="1"/>
  <c r="D1118" i="5"/>
  <c r="E1118" i="5" s="1"/>
  <c r="D1119" i="5"/>
  <c r="E1119" i="5" s="1"/>
  <c r="D1120" i="5"/>
  <c r="E1120" i="5" s="1"/>
  <c r="D1121" i="5"/>
  <c r="E1121" i="5" s="1"/>
  <c r="D1122" i="5"/>
  <c r="E1122" i="5" s="1"/>
  <c r="D1123" i="5"/>
  <c r="E1123" i="5" s="1"/>
  <c r="D1124" i="5"/>
  <c r="E1124" i="5" s="1"/>
  <c r="D1125" i="5"/>
  <c r="E1125" i="5" s="1"/>
  <c r="D1126" i="5"/>
  <c r="E1126" i="5" s="1"/>
  <c r="D1127" i="5"/>
  <c r="E1127" i="5" s="1"/>
  <c r="D1128" i="5"/>
  <c r="E1128" i="5" s="1"/>
  <c r="D1129" i="5"/>
  <c r="E1129" i="5" s="1"/>
  <c r="D1130" i="5"/>
  <c r="E1130" i="5" s="1"/>
  <c r="D1131" i="5"/>
  <c r="E1131" i="5" s="1"/>
  <c r="D1132" i="5"/>
  <c r="E1132" i="5" s="1"/>
  <c r="D1133" i="5"/>
  <c r="E1133" i="5" s="1"/>
  <c r="D1134" i="5"/>
  <c r="E1134" i="5" s="1"/>
  <c r="D1135" i="5"/>
  <c r="E1135" i="5" s="1"/>
  <c r="D1136" i="5"/>
  <c r="E1136" i="5" s="1"/>
  <c r="D1137" i="5"/>
  <c r="E1137" i="5" s="1"/>
  <c r="D1138" i="5"/>
  <c r="E1138" i="5" s="1"/>
  <c r="D1139" i="5"/>
  <c r="E1139" i="5" s="1"/>
  <c r="D1140" i="5"/>
  <c r="E1140" i="5" s="1"/>
  <c r="D1141" i="5"/>
  <c r="E1141" i="5" s="1"/>
  <c r="D1142" i="5"/>
  <c r="E1142" i="5" s="1"/>
  <c r="D1143" i="5"/>
  <c r="E1143" i="5" s="1"/>
  <c r="D1144" i="5"/>
  <c r="E1144" i="5" s="1"/>
  <c r="D1145" i="5"/>
  <c r="E1145" i="5" s="1"/>
  <c r="D1146" i="5"/>
  <c r="E1146" i="5" s="1"/>
  <c r="D1147" i="5"/>
  <c r="E1147" i="5" s="1"/>
  <c r="D1148" i="5"/>
  <c r="E1148" i="5" s="1"/>
  <c r="D1149" i="5"/>
  <c r="E1149" i="5" s="1"/>
  <c r="D1150" i="5"/>
  <c r="E1150" i="5" s="1"/>
  <c r="D1151" i="5"/>
  <c r="E1151" i="5" s="1"/>
  <c r="D1152" i="5"/>
  <c r="E1152" i="5" s="1"/>
  <c r="D1153" i="5"/>
  <c r="E1153" i="5" s="1"/>
  <c r="D1154" i="5"/>
  <c r="E1154" i="5" s="1"/>
  <c r="D1155" i="5"/>
  <c r="E1155" i="5" s="1"/>
  <c r="D1156" i="5"/>
  <c r="E1156" i="5" s="1"/>
  <c r="D1157" i="5"/>
  <c r="E1157" i="5" s="1"/>
  <c r="D1158" i="5"/>
  <c r="E1158" i="5" s="1"/>
  <c r="D1159" i="5"/>
  <c r="E1159" i="5" s="1"/>
  <c r="D1160" i="5"/>
  <c r="E1160" i="5" s="1"/>
  <c r="D1161" i="5"/>
  <c r="E1161" i="5" s="1"/>
  <c r="D1162" i="5"/>
  <c r="E1162" i="5" s="1"/>
  <c r="D1163" i="5"/>
  <c r="E1163" i="5" s="1"/>
  <c r="D1164" i="5"/>
  <c r="E1164" i="5" s="1"/>
  <c r="D1165" i="5"/>
  <c r="E1165" i="5" s="1"/>
  <c r="D1166" i="5"/>
  <c r="E1166" i="5" s="1"/>
  <c r="D1167" i="5"/>
  <c r="E1167" i="5" s="1"/>
  <c r="D1168" i="5"/>
  <c r="E1168" i="5" s="1"/>
  <c r="D1169" i="5"/>
  <c r="E1169" i="5" s="1"/>
  <c r="D1170" i="5"/>
  <c r="E1170" i="5" s="1"/>
  <c r="D1171" i="5"/>
  <c r="E1171" i="5" s="1"/>
  <c r="D1172" i="5"/>
  <c r="E1172" i="5" s="1"/>
  <c r="D1173" i="5"/>
  <c r="E1173" i="5" s="1"/>
  <c r="D1174" i="5"/>
  <c r="E1174" i="5" s="1"/>
  <c r="D1175" i="5"/>
  <c r="E1175" i="5" s="1"/>
  <c r="D1176" i="5"/>
  <c r="E1176" i="5" s="1"/>
  <c r="D1177" i="5"/>
  <c r="E1177" i="5" s="1"/>
  <c r="D1178" i="5"/>
  <c r="E1178" i="5" s="1"/>
  <c r="D1179" i="5"/>
  <c r="E1179" i="5" s="1"/>
  <c r="D1180" i="5"/>
  <c r="E1180" i="5" s="1"/>
  <c r="D1181" i="5"/>
  <c r="E1181" i="5" s="1"/>
  <c r="D1182" i="5"/>
  <c r="E1182" i="5" s="1"/>
  <c r="D1183" i="5"/>
  <c r="E1183" i="5" s="1"/>
  <c r="D1184" i="5"/>
  <c r="E1184" i="5" s="1"/>
  <c r="D1185" i="5"/>
  <c r="E1185" i="5" s="1"/>
  <c r="D1186" i="5"/>
  <c r="E1186" i="5" s="1"/>
  <c r="D1187" i="5"/>
  <c r="E1187" i="5" s="1"/>
  <c r="D1188" i="5"/>
  <c r="E1188" i="5" s="1"/>
  <c r="D1189" i="5"/>
  <c r="E1189" i="5" s="1"/>
  <c r="D1190" i="5"/>
  <c r="E1190" i="5" s="1"/>
  <c r="D1191" i="5"/>
  <c r="E1191" i="5" s="1"/>
  <c r="D1192" i="5"/>
  <c r="E1192" i="5" s="1"/>
  <c r="D1193" i="5"/>
  <c r="E1193" i="5" s="1"/>
  <c r="D1194" i="5"/>
  <c r="E1194" i="5" s="1"/>
  <c r="D1195" i="5"/>
  <c r="E1195" i="5" s="1"/>
  <c r="D1196" i="5"/>
  <c r="E1196" i="5" s="1"/>
  <c r="D1197" i="5"/>
  <c r="E1197" i="5" s="1"/>
  <c r="D1198" i="5"/>
  <c r="E1198" i="5" s="1"/>
  <c r="D1199" i="5"/>
  <c r="E1199" i="5" s="1"/>
  <c r="D1200" i="5"/>
  <c r="E1200" i="5" s="1"/>
  <c r="D1201" i="5"/>
  <c r="E1201" i="5" s="1"/>
  <c r="D1202" i="5"/>
  <c r="E1202" i="5" s="1"/>
  <c r="D1203" i="5"/>
  <c r="E1203" i="5" s="1"/>
  <c r="D1204" i="5"/>
  <c r="E1204" i="5" s="1"/>
  <c r="D1205" i="5"/>
  <c r="E1205" i="5" s="1"/>
  <c r="D1206" i="5"/>
  <c r="E1206" i="5" s="1"/>
  <c r="D1207" i="5"/>
  <c r="E1207" i="5" s="1"/>
  <c r="D1208" i="5"/>
  <c r="E1208" i="5" s="1"/>
  <c r="D1209" i="5"/>
  <c r="E1209" i="5" s="1"/>
  <c r="D1210" i="5"/>
  <c r="E1210" i="5" s="1"/>
  <c r="D1211" i="5"/>
  <c r="E1211" i="5" s="1"/>
  <c r="D1212" i="5"/>
  <c r="E1212" i="5" s="1"/>
  <c r="D1213" i="5"/>
  <c r="E1213" i="5" s="1"/>
  <c r="D1214" i="5"/>
  <c r="E1214" i="5" s="1"/>
  <c r="D1215" i="5"/>
  <c r="E1215" i="5" s="1"/>
  <c r="D1216" i="5"/>
  <c r="E1216" i="5" s="1"/>
  <c r="D1217" i="5"/>
  <c r="E1217" i="5" s="1"/>
  <c r="D1218" i="5"/>
  <c r="E1218" i="5" s="1"/>
  <c r="D1219" i="5"/>
  <c r="E1219" i="5" s="1"/>
  <c r="D1220" i="5"/>
  <c r="E1220" i="5" s="1"/>
  <c r="D1221" i="5"/>
  <c r="E1221" i="5" s="1"/>
  <c r="D1222" i="5"/>
  <c r="E1222" i="5" s="1"/>
  <c r="D1223" i="5"/>
  <c r="E1223" i="5" s="1"/>
  <c r="D1224" i="5"/>
  <c r="E1224" i="5" s="1"/>
  <c r="D1225" i="5"/>
  <c r="E1225" i="5" s="1"/>
  <c r="D1226" i="5"/>
  <c r="E1226" i="5" s="1"/>
  <c r="D1227" i="5"/>
  <c r="E1227" i="5" s="1"/>
  <c r="D1228" i="5"/>
  <c r="E1228" i="5" s="1"/>
  <c r="D1229" i="5"/>
  <c r="E1229" i="5" s="1"/>
  <c r="D1230" i="5"/>
  <c r="E1230" i="5" s="1"/>
  <c r="D1231" i="5"/>
  <c r="E1231" i="5" s="1"/>
  <c r="D1232" i="5"/>
  <c r="E1232" i="5" s="1"/>
  <c r="D1233" i="5"/>
  <c r="E1233" i="5" s="1"/>
  <c r="D1234" i="5"/>
  <c r="E1234" i="5" s="1"/>
  <c r="D1235" i="5"/>
  <c r="E1235" i="5" s="1"/>
  <c r="D1236" i="5"/>
  <c r="E1236" i="5" s="1"/>
  <c r="D1237" i="5"/>
  <c r="E1237" i="5" s="1"/>
  <c r="D1238" i="5"/>
  <c r="E1238" i="5" s="1"/>
  <c r="D1239" i="5"/>
  <c r="E1239" i="5" s="1"/>
  <c r="D1240" i="5"/>
  <c r="E1240" i="5" s="1"/>
  <c r="D1241" i="5"/>
  <c r="E1241" i="5" s="1"/>
  <c r="D1242" i="5"/>
  <c r="E1242" i="5" s="1"/>
  <c r="D1243" i="5"/>
  <c r="E1243" i="5" s="1"/>
  <c r="D1244" i="5"/>
  <c r="E1244" i="5" s="1"/>
  <c r="D1245" i="5"/>
  <c r="E1245" i="5" s="1"/>
  <c r="D1246" i="5"/>
  <c r="E1246" i="5" s="1"/>
  <c r="D1247" i="5"/>
  <c r="E1247" i="5" s="1"/>
  <c r="D1248" i="5"/>
  <c r="E1248" i="5" s="1"/>
  <c r="D1249" i="5"/>
  <c r="E1249" i="5" s="1"/>
  <c r="D1250" i="5"/>
  <c r="E1250" i="5" s="1"/>
  <c r="D1251" i="5"/>
  <c r="E1251" i="5" s="1"/>
  <c r="D1252" i="5"/>
  <c r="E1252" i="5" s="1"/>
  <c r="D1253" i="5"/>
  <c r="E1253" i="5" s="1"/>
  <c r="D1254" i="5"/>
  <c r="E1254" i="5" s="1"/>
  <c r="D1255" i="5"/>
  <c r="E1255" i="5" s="1"/>
  <c r="D1256" i="5"/>
  <c r="E1256" i="5" s="1"/>
  <c r="D1257" i="5"/>
  <c r="E1257" i="5" s="1"/>
  <c r="D1258" i="5"/>
  <c r="E1258" i="5" s="1"/>
  <c r="D1259" i="5"/>
  <c r="E1259" i="5" s="1"/>
  <c r="D1260" i="5"/>
  <c r="E1260" i="5" s="1"/>
  <c r="D1261" i="5"/>
  <c r="E1261" i="5" s="1"/>
  <c r="D1262" i="5"/>
  <c r="E1262" i="5" s="1"/>
  <c r="D1263" i="5"/>
  <c r="E1263" i="5" s="1"/>
  <c r="D1264" i="5"/>
  <c r="E1264" i="5" s="1"/>
  <c r="D1265" i="5"/>
  <c r="E1265" i="5" s="1"/>
  <c r="D1266" i="5"/>
  <c r="E1266" i="5" s="1"/>
  <c r="D1267" i="5"/>
  <c r="E1267" i="5" s="1"/>
  <c r="D1268" i="5"/>
  <c r="E1268" i="5" s="1"/>
  <c r="D1269" i="5"/>
  <c r="E1269" i="5" s="1"/>
  <c r="D1270" i="5"/>
  <c r="E1270" i="5" s="1"/>
  <c r="D1271" i="5"/>
  <c r="E1271" i="5" s="1"/>
  <c r="D1272" i="5"/>
  <c r="E1272" i="5" s="1"/>
  <c r="D1273" i="5"/>
  <c r="E1273" i="5" s="1"/>
  <c r="D1274" i="5"/>
  <c r="E1274" i="5" s="1"/>
  <c r="D1275" i="5"/>
  <c r="E1275" i="5" s="1"/>
  <c r="D1276" i="5"/>
  <c r="E1276" i="5" s="1"/>
  <c r="D1277" i="5"/>
  <c r="E1277" i="5" s="1"/>
  <c r="D1278" i="5"/>
  <c r="E1278" i="5" s="1"/>
  <c r="D1279" i="5"/>
  <c r="E1279" i="5" s="1"/>
  <c r="D1280" i="5"/>
  <c r="E1280" i="5" s="1"/>
  <c r="D1281" i="5"/>
  <c r="E1281" i="5" s="1"/>
  <c r="D1282" i="5"/>
  <c r="E1282" i="5" s="1"/>
  <c r="D1283" i="5"/>
  <c r="E1283" i="5" s="1"/>
  <c r="D1284" i="5"/>
  <c r="E1284" i="5" s="1"/>
  <c r="D1285" i="5"/>
  <c r="E1285" i="5" s="1"/>
  <c r="D1286" i="5"/>
  <c r="E1286" i="5" s="1"/>
  <c r="D1287" i="5"/>
  <c r="E1287" i="5" s="1"/>
  <c r="D1288" i="5"/>
  <c r="E1288" i="5" s="1"/>
  <c r="D1289" i="5"/>
  <c r="E1289" i="5" s="1"/>
  <c r="D1290" i="5"/>
  <c r="E1290" i="5" s="1"/>
  <c r="D1291" i="5"/>
  <c r="E1291" i="5" s="1"/>
  <c r="D1292" i="5"/>
  <c r="E1292" i="5" s="1"/>
  <c r="D1293" i="5"/>
  <c r="E1293" i="5" s="1"/>
  <c r="D1294" i="5"/>
  <c r="E1294" i="5" s="1"/>
  <c r="D1295" i="5"/>
  <c r="E1295" i="5" s="1"/>
  <c r="D1296" i="5"/>
  <c r="E1296" i="5" s="1"/>
  <c r="D1297" i="5"/>
  <c r="E1297" i="5" s="1"/>
  <c r="D1298" i="5"/>
  <c r="E1298" i="5" s="1"/>
  <c r="D1299" i="5"/>
  <c r="E1299" i="5" s="1"/>
  <c r="D1300" i="5"/>
  <c r="E1300" i="5" s="1"/>
  <c r="D1301" i="5"/>
  <c r="E1301" i="5" s="1"/>
  <c r="D1302" i="5"/>
  <c r="E1302" i="5" s="1"/>
  <c r="D1303" i="5"/>
  <c r="E1303" i="5" s="1"/>
  <c r="D1304" i="5"/>
  <c r="E1304" i="5" s="1"/>
  <c r="D1305" i="5"/>
  <c r="E1305" i="5" s="1"/>
  <c r="D1306" i="5"/>
  <c r="E1306" i="5" s="1"/>
  <c r="D1307" i="5"/>
  <c r="E1307" i="5" s="1"/>
  <c r="D1308" i="5"/>
  <c r="E1308" i="5" s="1"/>
  <c r="D1309" i="5"/>
  <c r="E1309" i="5" s="1"/>
  <c r="D1310" i="5"/>
  <c r="E1310" i="5" s="1"/>
  <c r="D1311" i="5"/>
  <c r="E1311" i="5" s="1"/>
  <c r="D1312" i="5"/>
  <c r="E1312" i="5" s="1"/>
  <c r="D1313" i="5"/>
  <c r="E1313" i="5" s="1"/>
  <c r="D1314" i="5"/>
  <c r="E1314" i="5" s="1"/>
  <c r="D1315" i="5"/>
  <c r="E1315" i="5" s="1"/>
  <c r="D1316" i="5"/>
  <c r="E1316" i="5" s="1"/>
  <c r="D1317" i="5"/>
  <c r="E1317" i="5" s="1"/>
  <c r="D1318" i="5"/>
  <c r="E1318" i="5" s="1"/>
  <c r="D1319" i="5"/>
  <c r="E1319" i="5" s="1"/>
  <c r="D1320" i="5"/>
  <c r="E1320" i="5" s="1"/>
  <c r="D1321" i="5"/>
  <c r="E1321" i="5" s="1"/>
  <c r="D1322" i="5"/>
  <c r="E1322" i="5" s="1"/>
  <c r="D1323" i="5"/>
  <c r="E1323" i="5" s="1"/>
  <c r="D1324" i="5"/>
  <c r="E1324" i="5" s="1"/>
  <c r="D1325" i="5"/>
  <c r="E1325" i="5" s="1"/>
  <c r="D1326" i="5"/>
  <c r="E1326" i="5" s="1"/>
  <c r="D1327" i="5"/>
  <c r="E1327" i="5" s="1"/>
  <c r="D1328" i="5"/>
  <c r="E1328" i="5" s="1"/>
  <c r="D1329" i="5"/>
  <c r="E1329" i="5" s="1"/>
  <c r="D1330" i="5"/>
  <c r="E1330" i="5" s="1"/>
  <c r="D1331" i="5"/>
  <c r="E1331" i="5" s="1"/>
  <c r="D1332" i="5"/>
  <c r="E1332" i="5" s="1"/>
  <c r="D1333" i="5"/>
  <c r="E1333" i="5" s="1"/>
  <c r="D1334" i="5"/>
  <c r="E1334" i="5" s="1"/>
  <c r="D1335" i="5"/>
  <c r="E1335" i="5" s="1"/>
  <c r="D1336" i="5"/>
  <c r="E1336" i="5" s="1"/>
  <c r="D1337" i="5"/>
  <c r="E1337" i="5" s="1"/>
  <c r="D1338" i="5"/>
  <c r="E1338" i="5" s="1"/>
  <c r="D1339" i="5"/>
  <c r="E1339" i="5" s="1"/>
  <c r="D1340" i="5"/>
  <c r="E1340" i="5" s="1"/>
  <c r="D1341" i="5"/>
  <c r="E1341" i="5" s="1"/>
  <c r="D1342" i="5"/>
  <c r="E1342" i="5" s="1"/>
  <c r="D1343" i="5"/>
  <c r="E1343" i="5" s="1"/>
  <c r="D1344" i="5"/>
  <c r="E1344" i="5" s="1"/>
  <c r="D1345" i="5"/>
  <c r="E1345" i="5" s="1"/>
  <c r="D1346" i="5"/>
  <c r="E1346" i="5" s="1"/>
  <c r="D1347" i="5"/>
  <c r="E1347" i="5" s="1"/>
  <c r="D1348" i="5"/>
  <c r="E1348" i="5" s="1"/>
  <c r="D1349" i="5"/>
  <c r="E1349" i="5" s="1"/>
  <c r="D1350" i="5"/>
  <c r="E1350" i="5" s="1"/>
  <c r="D1351" i="5"/>
  <c r="E1351" i="5" s="1"/>
  <c r="D1352" i="5"/>
  <c r="E1352" i="5" s="1"/>
  <c r="D1353" i="5"/>
  <c r="E1353" i="5" s="1"/>
  <c r="D1354" i="5"/>
  <c r="E1354" i="5" s="1"/>
  <c r="D1355" i="5"/>
  <c r="E1355" i="5" s="1"/>
  <c r="D1356" i="5"/>
  <c r="E1356" i="5" s="1"/>
  <c r="D1357" i="5"/>
  <c r="E1357" i="5" s="1"/>
  <c r="D1358" i="5"/>
  <c r="E1358" i="5" s="1"/>
  <c r="D1359" i="5"/>
  <c r="E1359" i="5" s="1"/>
  <c r="D1360" i="5"/>
  <c r="E1360" i="5" s="1"/>
  <c r="D1361" i="5"/>
  <c r="E1361" i="5" s="1"/>
  <c r="D1362" i="5"/>
  <c r="E1362" i="5" s="1"/>
  <c r="D1363" i="5"/>
  <c r="E1363" i="5" s="1"/>
  <c r="D1364" i="5"/>
  <c r="E1364" i="5" s="1"/>
  <c r="D1365" i="5"/>
  <c r="E1365" i="5" s="1"/>
  <c r="D1366" i="5"/>
  <c r="E1366" i="5" s="1"/>
  <c r="D1367" i="5"/>
  <c r="E1367" i="5" s="1"/>
  <c r="D1368" i="5"/>
  <c r="E1368" i="5" s="1"/>
  <c r="D1369" i="5"/>
  <c r="E1369" i="5" s="1"/>
  <c r="D1370" i="5"/>
  <c r="E1370" i="5" s="1"/>
  <c r="D1371" i="5"/>
  <c r="E1371" i="5" s="1"/>
  <c r="D1372" i="5"/>
  <c r="E1372" i="5" s="1"/>
  <c r="D1373" i="5"/>
  <c r="E1373" i="5" s="1"/>
  <c r="D1374" i="5"/>
  <c r="E1374" i="5" s="1"/>
  <c r="D1375" i="5"/>
  <c r="E1375" i="5" s="1"/>
  <c r="D1376" i="5"/>
  <c r="E1376" i="5" s="1"/>
  <c r="D1377" i="5"/>
  <c r="E1377" i="5" s="1"/>
  <c r="D1378" i="5"/>
  <c r="E1378" i="5" s="1"/>
  <c r="D1379" i="5"/>
  <c r="E1379" i="5" s="1"/>
  <c r="D1380" i="5"/>
  <c r="E1380" i="5" s="1"/>
  <c r="D1381" i="5"/>
  <c r="E1381" i="5" s="1"/>
  <c r="D1382" i="5"/>
  <c r="E1382" i="5" s="1"/>
  <c r="D1383" i="5"/>
  <c r="E1383" i="5" s="1"/>
  <c r="D1384" i="5"/>
  <c r="E1384" i="5" s="1"/>
  <c r="D1385" i="5"/>
  <c r="E1385" i="5" s="1"/>
  <c r="D1386" i="5"/>
  <c r="E1386" i="5" s="1"/>
  <c r="D1387" i="5"/>
  <c r="E1387" i="5" s="1"/>
  <c r="D1388" i="5"/>
  <c r="E1388" i="5" s="1"/>
  <c r="D1389" i="5"/>
  <c r="E1389" i="5" s="1"/>
  <c r="D1390" i="5"/>
  <c r="E1390" i="5" s="1"/>
  <c r="D1391" i="5"/>
  <c r="E1391" i="5" s="1"/>
  <c r="D1392" i="5"/>
  <c r="E1392" i="5" s="1"/>
  <c r="D1393" i="5"/>
  <c r="E1393" i="5" s="1"/>
  <c r="D1394" i="5"/>
  <c r="E1394" i="5" s="1"/>
  <c r="D1395" i="5"/>
  <c r="E1395" i="5" s="1"/>
  <c r="D1396" i="5"/>
  <c r="E1396" i="5" s="1"/>
  <c r="D1397" i="5"/>
  <c r="E1397" i="5" s="1"/>
  <c r="D1398" i="5"/>
  <c r="E1398" i="5" s="1"/>
  <c r="D1399" i="5"/>
  <c r="E1399" i="5" s="1"/>
  <c r="D1400" i="5"/>
  <c r="E1400" i="5" s="1"/>
  <c r="D1401" i="5"/>
  <c r="E1401" i="5" s="1"/>
  <c r="D1402" i="5"/>
  <c r="E1402" i="5" s="1"/>
  <c r="D1403" i="5"/>
  <c r="E1403" i="5" s="1"/>
  <c r="D1404" i="5"/>
  <c r="E1404" i="5" s="1"/>
  <c r="D1405" i="5"/>
  <c r="E1405" i="5" s="1"/>
  <c r="D1406" i="5"/>
  <c r="E1406" i="5" s="1"/>
  <c r="D1407" i="5"/>
  <c r="E1407" i="5" s="1"/>
  <c r="D1408" i="5"/>
  <c r="E1408" i="5" s="1"/>
  <c r="D1409" i="5"/>
  <c r="E1409" i="5" s="1"/>
  <c r="D1410" i="5"/>
  <c r="E1410" i="5" s="1"/>
  <c r="D1411" i="5"/>
  <c r="E1411" i="5" s="1"/>
  <c r="D1412" i="5"/>
  <c r="E1412" i="5" s="1"/>
  <c r="D1413" i="5"/>
  <c r="E1413" i="5" s="1"/>
  <c r="D1414" i="5"/>
  <c r="E1414" i="5" s="1"/>
  <c r="D1415" i="5"/>
  <c r="E1415" i="5" s="1"/>
  <c r="D1416" i="5"/>
  <c r="E1416" i="5" s="1"/>
  <c r="D1417" i="5"/>
  <c r="E1417" i="5" s="1"/>
  <c r="D1418" i="5"/>
  <c r="E1418" i="5" s="1"/>
  <c r="D1419" i="5"/>
  <c r="E1419" i="5" s="1"/>
  <c r="D1420" i="5"/>
  <c r="E1420" i="5" s="1"/>
  <c r="D1421" i="5"/>
  <c r="E1421" i="5" s="1"/>
  <c r="D1422" i="5"/>
  <c r="E1422" i="5" s="1"/>
  <c r="D1423" i="5"/>
  <c r="E1423" i="5" s="1"/>
  <c r="D1424" i="5"/>
  <c r="E1424" i="5" s="1"/>
  <c r="D1425" i="5"/>
  <c r="E1425" i="5" s="1"/>
  <c r="D1426" i="5"/>
  <c r="E1426" i="5" s="1"/>
  <c r="D1427" i="5"/>
  <c r="E1427" i="5" s="1"/>
  <c r="D1428" i="5"/>
  <c r="E1428" i="5" s="1"/>
  <c r="D1429" i="5"/>
  <c r="E1429" i="5" s="1"/>
  <c r="D1430" i="5"/>
  <c r="E1430" i="5" s="1"/>
  <c r="D1431" i="5"/>
  <c r="E1431" i="5" s="1"/>
  <c r="D1432" i="5"/>
  <c r="E1432" i="5" s="1"/>
  <c r="D1433" i="5"/>
  <c r="E1433" i="5" s="1"/>
  <c r="D1434" i="5"/>
  <c r="E1434" i="5" s="1"/>
  <c r="D1435" i="5"/>
  <c r="E1435" i="5" s="1"/>
  <c r="D1436" i="5"/>
  <c r="E1436" i="5" s="1"/>
  <c r="D1437" i="5"/>
  <c r="E1437" i="5" s="1"/>
  <c r="D1438" i="5"/>
  <c r="E1438" i="5" s="1"/>
  <c r="D1439" i="5"/>
  <c r="E1439" i="5" s="1"/>
  <c r="D1440" i="5"/>
  <c r="E1440" i="5" s="1"/>
  <c r="D1441" i="5"/>
  <c r="E1441" i="5" s="1"/>
  <c r="D1442" i="5"/>
  <c r="E1442" i="5" s="1"/>
  <c r="D1443" i="5"/>
  <c r="E1443" i="5" s="1"/>
  <c r="D1444" i="5"/>
  <c r="E1444" i="5" s="1"/>
  <c r="D1445" i="5"/>
  <c r="E1445" i="5" s="1"/>
  <c r="D1446" i="5"/>
  <c r="E1446" i="5" s="1"/>
  <c r="D1447" i="5"/>
  <c r="E1447" i="5" s="1"/>
  <c r="D1448" i="5"/>
  <c r="E1448" i="5" s="1"/>
  <c r="D1449" i="5"/>
  <c r="E1449" i="5" s="1"/>
  <c r="D1450" i="5"/>
  <c r="E1450" i="5" s="1"/>
  <c r="D1451" i="5"/>
  <c r="E1451" i="5" s="1"/>
  <c r="D1452" i="5"/>
  <c r="E1452" i="5" s="1"/>
  <c r="D1453" i="5"/>
  <c r="E1453" i="5" s="1"/>
  <c r="D1454" i="5"/>
  <c r="E1454" i="5" s="1"/>
  <c r="D1455" i="5"/>
  <c r="E1455" i="5" s="1"/>
  <c r="D1456" i="5"/>
  <c r="E1456" i="5" s="1"/>
  <c r="D1457" i="5"/>
  <c r="E1457" i="5" s="1"/>
  <c r="D1458" i="5"/>
  <c r="E1458" i="5" s="1"/>
  <c r="D1459" i="5"/>
  <c r="E1459" i="5" s="1"/>
  <c r="D1460" i="5"/>
  <c r="E1460" i="5" s="1"/>
  <c r="D1461" i="5"/>
  <c r="E1461" i="5" s="1"/>
  <c r="D1462" i="5"/>
  <c r="E1462" i="5" s="1"/>
  <c r="D1463" i="5"/>
  <c r="E1463" i="5" s="1"/>
  <c r="D1464" i="5"/>
  <c r="E1464" i="5" s="1"/>
  <c r="D1465" i="5"/>
  <c r="E1465" i="5" s="1"/>
  <c r="D1466" i="5"/>
  <c r="E1466" i="5" s="1"/>
  <c r="D1467" i="5"/>
  <c r="E1467" i="5" s="1"/>
  <c r="D1468" i="5"/>
  <c r="E1468" i="5" s="1"/>
  <c r="D1469" i="5"/>
  <c r="E1469" i="5" s="1"/>
  <c r="D1470" i="5"/>
  <c r="E1470" i="5" s="1"/>
  <c r="D1471" i="5"/>
  <c r="E1471" i="5" s="1"/>
  <c r="D1472" i="5"/>
  <c r="E1472" i="5" s="1"/>
  <c r="D1473" i="5"/>
  <c r="E1473" i="5" s="1"/>
  <c r="D1474" i="5"/>
  <c r="E1474" i="5" s="1"/>
  <c r="D1475" i="5"/>
  <c r="E1475" i="5" s="1"/>
  <c r="D1476" i="5"/>
  <c r="E1476" i="5" s="1"/>
  <c r="D1477" i="5"/>
  <c r="E1477" i="5" s="1"/>
  <c r="D1478" i="5"/>
  <c r="E1478" i="5" s="1"/>
  <c r="D1479" i="5"/>
  <c r="E1479" i="5" s="1"/>
  <c r="D1480" i="5"/>
  <c r="E1480" i="5" s="1"/>
  <c r="D1481" i="5"/>
  <c r="E1481" i="5" s="1"/>
  <c r="D1482" i="5"/>
  <c r="E1482" i="5" s="1"/>
  <c r="D1483" i="5"/>
  <c r="E1483" i="5" s="1"/>
  <c r="D1484" i="5"/>
  <c r="E1484" i="5" s="1"/>
  <c r="D1485" i="5"/>
  <c r="E1485" i="5" s="1"/>
  <c r="D1486" i="5"/>
  <c r="E1486" i="5" s="1"/>
  <c r="D1487" i="5"/>
  <c r="E1487" i="5" s="1"/>
  <c r="D1488" i="5"/>
  <c r="E1488" i="5" s="1"/>
  <c r="D1489" i="5"/>
  <c r="E1489" i="5" s="1"/>
  <c r="D1490" i="5"/>
  <c r="E1490" i="5" s="1"/>
  <c r="D1491" i="5"/>
  <c r="E1491" i="5" s="1"/>
  <c r="D1492" i="5"/>
  <c r="E1492" i="5" s="1"/>
  <c r="D1493" i="5"/>
  <c r="E1493" i="5" s="1"/>
  <c r="D1494" i="5"/>
  <c r="E1494" i="5" s="1"/>
  <c r="D1495" i="5"/>
  <c r="E1495" i="5" s="1"/>
  <c r="D1496" i="5"/>
  <c r="E1496" i="5" s="1"/>
  <c r="D1497" i="5"/>
  <c r="E1497" i="5" s="1"/>
  <c r="D1498" i="5"/>
  <c r="E1498" i="5" s="1"/>
  <c r="D1499" i="5"/>
  <c r="E1499" i="5" s="1"/>
  <c r="D1500" i="5"/>
  <c r="E1500" i="5" s="1"/>
  <c r="D1501" i="5"/>
  <c r="E1501" i="5" s="1"/>
  <c r="D1502" i="5"/>
  <c r="E1502" i="5" s="1"/>
  <c r="D1503" i="5"/>
  <c r="E1503" i="5" s="1"/>
  <c r="D1504" i="5"/>
  <c r="E1504" i="5" s="1"/>
  <c r="D1505" i="5"/>
  <c r="E1505" i="5" s="1"/>
  <c r="D1506" i="5"/>
  <c r="E1506" i="5" s="1"/>
  <c r="D1507" i="5"/>
  <c r="E1507" i="5" s="1"/>
  <c r="D1508" i="5"/>
  <c r="E1508" i="5" s="1"/>
  <c r="D1509" i="5"/>
  <c r="E1509" i="5" s="1"/>
  <c r="D1510" i="5"/>
  <c r="E1510" i="5" s="1"/>
  <c r="D1511" i="5"/>
  <c r="E1511" i="5" s="1"/>
  <c r="D1512" i="5"/>
  <c r="E1512" i="5" s="1"/>
  <c r="D1513" i="5"/>
  <c r="E1513" i="5" s="1"/>
  <c r="D1514" i="5"/>
  <c r="E1514" i="5" s="1"/>
  <c r="D1515" i="5"/>
  <c r="E1515" i="5" s="1"/>
  <c r="D1516" i="5"/>
  <c r="E1516" i="5" s="1"/>
  <c r="D1517" i="5"/>
  <c r="E1517" i="5" s="1"/>
  <c r="D1518" i="5"/>
  <c r="E1518" i="5" s="1"/>
  <c r="D1519" i="5"/>
  <c r="E1519" i="5" s="1"/>
  <c r="D1520" i="5"/>
  <c r="E1520" i="5" s="1"/>
  <c r="D1521" i="5"/>
  <c r="E1521" i="5" s="1"/>
  <c r="D1522" i="5"/>
  <c r="E1522" i="5" s="1"/>
  <c r="D1523" i="5"/>
  <c r="E1523" i="5" s="1"/>
  <c r="D1524" i="5"/>
  <c r="E1524" i="5" s="1"/>
  <c r="D1525" i="5"/>
  <c r="E1525" i="5" s="1"/>
  <c r="D1526" i="5"/>
  <c r="E1526" i="5" s="1"/>
  <c r="D1527" i="5"/>
  <c r="E1527" i="5" s="1"/>
  <c r="D1528" i="5"/>
  <c r="E1528" i="5" s="1"/>
  <c r="D1529" i="5"/>
  <c r="E1529" i="5" s="1"/>
  <c r="D1530" i="5"/>
  <c r="E1530" i="5" s="1"/>
  <c r="D1531" i="5"/>
  <c r="E1531" i="5" s="1"/>
  <c r="D1532" i="5"/>
  <c r="E1532" i="5" s="1"/>
  <c r="D1533" i="5"/>
  <c r="E1533" i="5" s="1"/>
  <c r="D1534" i="5"/>
  <c r="E1534" i="5" s="1"/>
  <c r="D1535" i="5"/>
  <c r="E1535" i="5" s="1"/>
  <c r="D1536" i="5"/>
  <c r="E1536" i="5" s="1"/>
  <c r="D1537" i="5"/>
  <c r="E1537" i="5" s="1"/>
  <c r="D1538" i="5"/>
  <c r="E1538" i="5" s="1"/>
  <c r="D1539" i="5"/>
  <c r="E1539" i="5" s="1"/>
  <c r="D1540" i="5"/>
  <c r="E1540" i="5" s="1"/>
  <c r="D1541" i="5"/>
  <c r="E1541" i="5" s="1"/>
  <c r="D1542" i="5"/>
  <c r="E1542" i="5" s="1"/>
  <c r="D1543" i="5"/>
  <c r="E1543" i="5" s="1"/>
  <c r="D1544" i="5"/>
  <c r="E1544" i="5" s="1"/>
  <c r="D1545" i="5"/>
  <c r="E1545" i="5" s="1"/>
  <c r="D1546" i="5"/>
  <c r="E1546" i="5" s="1"/>
  <c r="D1547" i="5"/>
  <c r="E1547" i="5" s="1"/>
  <c r="D1548" i="5"/>
  <c r="E1548" i="5" s="1"/>
  <c r="D1549" i="5"/>
  <c r="E1549" i="5" s="1"/>
  <c r="D1550" i="5"/>
  <c r="E1550" i="5" s="1"/>
  <c r="D1551" i="5"/>
  <c r="E1551" i="5" s="1"/>
  <c r="D1552" i="5"/>
  <c r="E1552" i="5" s="1"/>
  <c r="D1553" i="5"/>
  <c r="E1553" i="5" s="1"/>
  <c r="D1554" i="5"/>
  <c r="E1554" i="5" s="1"/>
  <c r="D1555" i="5"/>
  <c r="E1555" i="5" s="1"/>
  <c r="D1556" i="5"/>
  <c r="E1556" i="5" s="1"/>
  <c r="D1557" i="5"/>
  <c r="E1557" i="5" s="1"/>
  <c r="D1558" i="5"/>
  <c r="E1558" i="5" s="1"/>
  <c r="D1559" i="5"/>
  <c r="E1559" i="5" s="1"/>
  <c r="D1560" i="5"/>
  <c r="E1560" i="5" s="1"/>
  <c r="D1561" i="5"/>
  <c r="E1561" i="5" s="1"/>
  <c r="D1562" i="5"/>
  <c r="E1562" i="5" s="1"/>
  <c r="D1563" i="5"/>
  <c r="E1563" i="5" s="1"/>
  <c r="D1564" i="5"/>
  <c r="E1564" i="5" s="1"/>
  <c r="D1565" i="5"/>
  <c r="E1565" i="5" s="1"/>
  <c r="D1566" i="5"/>
  <c r="E1566" i="5" s="1"/>
  <c r="D1567" i="5"/>
  <c r="E1567" i="5" s="1"/>
  <c r="D1568" i="5"/>
  <c r="E1568" i="5" s="1"/>
  <c r="D1569" i="5"/>
  <c r="E1569" i="5" s="1"/>
  <c r="D1570" i="5"/>
  <c r="E1570" i="5" s="1"/>
  <c r="D1571" i="5"/>
  <c r="E1571" i="5" s="1"/>
  <c r="D1572" i="5"/>
  <c r="E1572" i="5" s="1"/>
  <c r="D1573" i="5"/>
  <c r="E1573" i="5" s="1"/>
  <c r="D1574" i="5"/>
  <c r="E1574" i="5" s="1"/>
  <c r="D1575" i="5"/>
  <c r="E1575" i="5" s="1"/>
  <c r="D1576" i="5"/>
  <c r="E1576" i="5" s="1"/>
  <c r="D1577" i="5"/>
  <c r="E1577" i="5" s="1"/>
  <c r="D1578" i="5"/>
  <c r="E1578" i="5" s="1"/>
  <c r="D1579" i="5"/>
  <c r="E1579" i="5" s="1"/>
  <c r="D1580" i="5"/>
  <c r="E1580" i="5" s="1"/>
  <c r="D1581" i="5"/>
  <c r="E1581" i="5" s="1"/>
  <c r="D1582" i="5"/>
  <c r="E1582" i="5" s="1"/>
  <c r="D1583" i="5"/>
  <c r="E1583" i="5" s="1"/>
  <c r="D1584" i="5"/>
  <c r="E1584" i="5" s="1"/>
  <c r="D1585" i="5"/>
  <c r="E1585" i="5" s="1"/>
  <c r="D1586" i="5"/>
  <c r="E1586" i="5" s="1"/>
  <c r="D1587" i="5"/>
  <c r="E1587" i="5" s="1"/>
  <c r="D1588" i="5"/>
  <c r="E1588" i="5" s="1"/>
  <c r="D1589" i="5"/>
  <c r="E1589" i="5" s="1"/>
  <c r="D1590" i="5"/>
  <c r="E1590" i="5" s="1"/>
  <c r="D1591" i="5"/>
  <c r="E1591" i="5" s="1"/>
  <c r="D1592" i="5"/>
  <c r="E1592" i="5" s="1"/>
  <c r="D1593" i="5"/>
  <c r="E1593" i="5" s="1"/>
  <c r="D1594" i="5"/>
  <c r="E1594" i="5" s="1"/>
  <c r="D1595" i="5"/>
  <c r="E1595" i="5" s="1"/>
  <c r="D1596" i="5"/>
  <c r="E1596" i="5" s="1"/>
  <c r="D1597" i="5"/>
  <c r="E1597" i="5" s="1"/>
  <c r="D1598" i="5"/>
  <c r="E1598" i="5" s="1"/>
  <c r="D1599" i="5"/>
  <c r="E1599" i="5" s="1"/>
  <c r="D1600" i="5"/>
  <c r="E1600" i="5" s="1"/>
  <c r="D1601" i="5"/>
  <c r="E1601" i="5" s="1"/>
  <c r="D1602" i="5"/>
  <c r="E1602" i="5" s="1"/>
  <c r="D1603" i="5"/>
  <c r="E1603" i="5" s="1"/>
  <c r="D1604" i="5"/>
  <c r="E1604" i="5" s="1"/>
  <c r="D1605" i="5"/>
  <c r="E1605" i="5" s="1"/>
  <c r="D1606" i="5"/>
  <c r="E1606" i="5" s="1"/>
  <c r="D1607" i="5"/>
  <c r="E1607" i="5" s="1"/>
  <c r="D1608" i="5"/>
  <c r="E1608" i="5" s="1"/>
  <c r="D1609" i="5"/>
  <c r="E1609" i="5" s="1"/>
  <c r="D1610" i="5"/>
  <c r="E1610" i="5" s="1"/>
  <c r="D1611" i="5"/>
  <c r="E1611" i="5" s="1"/>
  <c r="D1612" i="5"/>
  <c r="E1612" i="5" s="1"/>
  <c r="D1613" i="5"/>
  <c r="E1613" i="5" s="1"/>
  <c r="D1614" i="5"/>
  <c r="E1614" i="5" s="1"/>
  <c r="D1615" i="5"/>
  <c r="E1615" i="5" s="1"/>
  <c r="D1616" i="5"/>
  <c r="E1616" i="5" s="1"/>
  <c r="D1617" i="5"/>
  <c r="E1617" i="5" s="1"/>
  <c r="D1618" i="5"/>
  <c r="E1618" i="5" s="1"/>
  <c r="D1619" i="5"/>
  <c r="E1619" i="5" s="1"/>
  <c r="D1620" i="5"/>
  <c r="E1620" i="5" s="1"/>
  <c r="D1621" i="5"/>
  <c r="E1621" i="5" s="1"/>
  <c r="D1622" i="5"/>
  <c r="E1622" i="5" s="1"/>
  <c r="D1623" i="5"/>
  <c r="E1623" i="5" s="1"/>
  <c r="D1624" i="5"/>
  <c r="E1624" i="5" s="1"/>
  <c r="D1625" i="5"/>
  <c r="E1625" i="5" s="1"/>
  <c r="D1626" i="5"/>
  <c r="E1626" i="5" s="1"/>
  <c r="D1627" i="5"/>
  <c r="E1627" i="5" s="1"/>
  <c r="D1628" i="5"/>
  <c r="E1628" i="5" s="1"/>
  <c r="D1629" i="5"/>
  <c r="E1629" i="5" s="1"/>
  <c r="D1630" i="5"/>
  <c r="E1630" i="5" s="1"/>
  <c r="D1631" i="5"/>
  <c r="E1631" i="5" s="1"/>
  <c r="D1632" i="5"/>
  <c r="E1632" i="5" s="1"/>
  <c r="D1633" i="5"/>
  <c r="E1633" i="5" s="1"/>
  <c r="D1634" i="5"/>
  <c r="E1634" i="5" s="1"/>
  <c r="D1635" i="5"/>
  <c r="E1635" i="5" s="1"/>
  <c r="D1636" i="5"/>
  <c r="E1636" i="5" s="1"/>
  <c r="D1637" i="5"/>
  <c r="E1637" i="5" s="1"/>
  <c r="D1638" i="5"/>
  <c r="E1638" i="5" s="1"/>
  <c r="D1639" i="5"/>
  <c r="E1639" i="5" s="1"/>
  <c r="D1640" i="5"/>
  <c r="E1640" i="5" s="1"/>
  <c r="D1641" i="5"/>
  <c r="E1641" i="5" s="1"/>
  <c r="D1642" i="5"/>
  <c r="E1642" i="5" s="1"/>
  <c r="D1643" i="5"/>
  <c r="E1643" i="5" s="1"/>
  <c r="D1644" i="5"/>
  <c r="E1644" i="5" s="1"/>
  <c r="D1645" i="5"/>
  <c r="E1645" i="5" s="1"/>
  <c r="D1646" i="5"/>
  <c r="E1646" i="5" s="1"/>
  <c r="D1647" i="5"/>
  <c r="E1647" i="5" s="1"/>
  <c r="D1648" i="5"/>
  <c r="E1648" i="5" s="1"/>
  <c r="D1649" i="5"/>
  <c r="E1649" i="5" s="1"/>
  <c r="D1650" i="5"/>
  <c r="E1650" i="5" s="1"/>
  <c r="D1651" i="5"/>
  <c r="E1651" i="5" s="1"/>
  <c r="D1652" i="5"/>
  <c r="E1652" i="5" s="1"/>
  <c r="D1653" i="5"/>
  <c r="E1653" i="5" s="1"/>
  <c r="D1654" i="5"/>
  <c r="E1654" i="5" s="1"/>
  <c r="D1655" i="5"/>
  <c r="E1655" i="5" s="1"/>
  <c r="D1656" i="5"/>
  <c r="E1656" i="5" s="1"/>
  <c r="D1657" i="5"/>
  <c r="E1657" i="5" s="1"/>
  <c r="D1658" i="5"/>
  <c r="E1658" i="5" s="1"/>
  <c r="D1659" i="5"/>
  <c r="E1659" i="5" s="1"/>
  <c r="D1660" i="5"/>
  <c r="E1660" i="5" s="1"/>
  <c r="D1661" i="5"/>
  <c r="E1661" i="5" s="1"/>
  <c r="D1662" i="5"/>
  <c r="E1662" i="5" s="1"/>
  <c r="D1663" i="5"/>
  <c r="E1663" i="5" s="1"/>
  <c r="D1664" i="5"/>
  <c r="E1664" i="5" s="1"/>
  <c r="D1665" i="5"/>
  <c r="E1665" i="5" s="1"/>
  <c r="D1666" i="5"/>
  <c r="E1666" i="5" s="1"/>
  <c r="D1667" i="5"/>
  <c r="E1667" i="5" s="1"/>
  <c r="D1668" i="5"/>
  <c r="E1668" i="5" s="1"/>
  <c r="D1669" i="5"/>
  <c r="E1669" i="5" s="1"/>
  <c r="D1670" i="5"/>
  <c r="E1670" i="5" s="1"/>
  <c r="D1671" i="5"/>
  <c r="E1671" i="5" s="1"/>
  <c r="D1672" i="5"/>
  <c r="E1672" i="5" s="1"/>
  <c r="D1673" i="5"/>
  <c r="E1673" i="5" s="1"/>
  <c r="D1674" i="5"/>
  <c r="E1674" i="5" s="1"/>
  <c r="D1675" i="5"/>
  <c r="E1675" i="5" s="1"/>
  <c r="D1676" i="5"/>
  <c r="E1676" i="5" s="1"/>
  <c r="D1677" i="5"/>
  <c r="E1677" i="5" s="1"/>
  <c r="D1678" i="5"/>
  <c r="E1678" i="5" s="1"/>
  <c r="D1679" i="5"/>
  <c r="E1679" i="5" s="1"/>
  <c r="D1680" i="5"/>
  <c r="E1680" i="5" s="1"/>
  <c r="D1681" i="5"/>
  <c r="E1681" i="5" s="1"/>
  <c r="D1682" i="5"/>
  <c r="E1682" i="5" s="1"/>
  <c r="D1683" i="5"/>
  <c r="E1683" i="5" s="1"/>
  <c r="D1684" i="5"/>
  <c r="E1684" i="5" s="1"/>
  <c r="D1685" i="5"/>
  <c r="E1685" i="5" s="1"/>
  <c r="D1686" i="5"/>
  <c r="E1686" i="5" s="1"/>
  <c r="D1687" i="5"/>
  <c r="E1687" i="5" s="1"/>
  <c r="D1688" i="5"/>
  <c r="E1688" i="5" s="1"/>
  <c r="D1689" i="5"/>
  <c r="E1689" i="5" s="1"/>
  <c r="D1690" i="5"/>
  <c r="E1690" i="5" s="1"/>
  <c r="D1691" i="5"/>
  <c r="E1691" i="5" s="1"/>
  <c r="D1692" i="5"/>
  <c r="E1692" i="5" s="1"/>
  <c r="D1693" i="5"/>
  <c r="E1693" i="5" s="1"/>
  <c r="D1694" i="5"/>
  <c r="E1694" i="5" s="1"/>
  <c r="D1695" i="5"/>
  <c r="E1695" i="5" s="1"/>
  <c r="D1696" i="5"/>
  <c r="E1696" i="5" s="1"/>
  <c r="D1697" i="5"/>
  <c r="E1697" i="5" s="1"/>
  <c r="D1698" i="5"/>
  <c r="E1698" i="5" s="1"/>
  <c r="D1699" i="5"/>
  <c r="E1699" i="5" s="1"/>
  <c r="D1700" i="5"/>
  <c r="E1700" i="5" s="1"/>
  <c r="D1701" i="5"/>
  <c r="E1701" i="5" s="1"/>
  <c r="D1702" i="5"/>
  <c r="E1702" i="5" s="1"/>
  <c r="D1703" i="5"/>
  <c r="E1703" i="5" s="1"/>
  <c r="D1704" i="5"/>
  <c r="E1704" i="5" s="1"/>
  <c r="D1705" i="5"/>
  <c r="E1705" i="5" s="1"/>
  <c r="D1706" i="5"/>
  <c r="E1706" i="5" s="1"/>
  <c r="D1707" i="5"/>
  <c r="E1707" i="5" s="1"/>
  <c r="D1708" i="5"/>
  <c r="E1708" i="5" s="1"/>
  <c r="D1709" i="5"/>
  <c r="E1709" i="5" s="1"/>
  <c r="D1710" i="5"/>
  <c r="E1710" i="5" s="1"/>
  <c r="D1711" i="5"/>
  <c r="E1711" i="5" s="1"/>
  <c r="D1712" i="5"/>
  <c r="E1712" i="5" s="1"/>
  <c r="D1713" i="5"/>
  <c r="E1713" i="5" s="1"/>
  <c r="D1714" i="5"/>
  <c r="E1714" i="5" s="1"/>
  <c r="D1715" i="5"/>
  <c r="E1715" i="5" s="1"/>
  <c r="D1716" i="5"/>
  <c r="E1716" i="5" s="1"/>
  <c r="D1717" i="5"/>
  <c r="E1717" i="5" s="1"/>
  <c r="D1718" i="5"/>
  <c r="E1718" i="5" s="1"/>
  <c r="D1719" i="5"/>
  <c r="E1719" i="5" s="1"/>
  <c r="D1720" i="5"/>
  <c r="E1720" i="5" s="1"/>
  <c r="D1721" i="5"/>
  <c r="E1721" i="5" s="1"/>
  <c r="D1722" i="5"/>
  <c r="E1722" i="5" s="1"/>
  <c r="D1723" i="5"/>
  <c r="E1723" i="5" s="1"/>
  <c r="D1724" i="5"/>
  <c r="E1724" i="5" s="1"/>
  <c r="D1725" i="5"/>
  <c r="E1725" i="5" s="1"/>
  <c r="D1726" i="5"/>
  <c r="E1726" i="5" s="1"/>
  <c r="D1727" i="5"/>
  <c r="E1727" i="5" s="1"/>
  <c r="D1728" i="5"/>
  <c r="E1728" i="5" s="1"/>
  <c r="D1729" i="5"/>
  <c r="E1729" i="5" s="1"/>
  <c r="D1730" i="5"/>
  <c r="E1730" i="5" s="1"/>
  <c r="D1731" i="5"/>
  <c r="E1731" i="5" s="1"/>
  <c r="D1732" i="5"/>
  <c r="E1732" i="5" s="1"/>
  <c r="D1733" i="5"/>
  <c r="E1733" i="5" s="1"/>
  <c r="D1734" i="5"/>
  <c r="E1734" i="5" s="1"/>
  <c r="D1735" i="5"/>
  <c r="E1735" i="5" s="1"/>
  <c r="D1736" i="5"/>
  <c r="E1736" i="5" s="1"/>
  <c r="D1737" i="5"/>
  <c r="E1737" i="5" s="1"/>
  <c r="D1738" i="5"/>
  <c r="E1738" i="5" s="1"/>
  <c r="D1739" i="5"/>
  <c r="E1739" i="5" s="1"/>
  <c r="D1740" i="5"/>
  <c r="E1740" i="5" s="1"/>
  <c r="D1741" i="5"/>
  <c r="E1741" i="5" s="1"/>
  <c r="D1742" i="5"/>
  <c r="E1742" i="5" s="1"/>
  <c r="D1743" i="5"/>
  <c r="E1743" i="5" s="1"/>
  <c r="D1744" i="5"/>
  <c r="E1744" i="5" s="1"/>
  <c r="D1745" i="5"/>
  <c r="E1745" i="5" s="1"/>
  <c r="D1746" i="5"/>
  <c r="E1746" i="5" s="1"/>
  <c r="D1747" i="5"/>
  <c r="E1747" i="5" s="1"/>
  <c r="D1748" i="5"/>
  <c r="E1748" i="5" s="1"/>
  <c r="D1749" i="5"/>
  <c r="E1749" i="5" s="1"/>
  <c r="D1750" i="5"/>
  <c r="E1750" i="5" s="1"/>
  <c r="D1751" i="5"/>
  <c r="E1751" i="5" s="1"/>
  <c r="D1752" i="5"/>
  <c r="E1752" i="5" s="1"/>
  <c r="D1753" i="5"/>
  <c r="E1753" i="5" s="1"/>
  <c r="D1754" i="5"/>
  <c r="E1754" i="5" s="1"/>
  <c r="D1755" i="5"/>
  <c r="E1755" i="5" s="1"/>
  <c r="D1756" i="5"/>
  <c r="E1756" i="5" s="1"/>
  <c r="D1757" i="5"/>
  <c r="E1757" i="5" s="1"/>
  <c r="D1758" i="5"/>
  <c r="E1758" i="5" s="1"/>
  <c r="D1759" i="5"/>
  <c r="E1759" i="5" s="1"/>
  <c r="D1760" i="5"/>
  <c r="E1760" i="5" s="1"/>
  <c r="D1761" i="5"/>
  <c r="E1761" i="5" s="1"/>
  <c r="D1762" i="5"/>
  <c r="E1762" i="5" s="1"/>
  <c r="D1763" i="5"/>
  <c r="E1763" i="5" s="1"/>
  <c r="D1764" i="5"/>
  <c r="E1764" i="5" s="1"/>
  <c r="D1765" i="5"/>
  <c r="E1765" i="5" s="1"/>
  <c r="D1766" i="5"/>
  <c r="E1766" i="5" s="1"/>
  <c r="D1767" i="5"/>
  <c r="E1767" i="5" s="1"/>
  <c r="D1768" i="5"/>
  <c r="E1768" i="5" s="1"/>
  <c r="D1769" i="5"/>
  <c r="E1769" i="5" s="1"/>
  <c r="D1770" i="5"/>
  <c r="E1770" i="5" s="1"/>
  <c r="D1771" i="5"/>
  <c r="E1771" i="5" s="1"/>
  <c r="D1772" i="5"/>
  <c r="E1772" i="5" s="1"/>
  <c r="D1773" i="5"/>
  <c r="E1773" i="5" s="1"/>
  <c r="D1774" i="5"/>
  <c r="E1774" i="5" s="1"/>
  <c r="D1775" i="5"/>
  <c r="E1775" i="5" s="1"/>
  <c r="D1776" i="5"/>
  <c r="E1776" i="5" s="1"/>
  <c r="D1777" i="5"/>
  <c r="E1777" i="5" s="1"/>
  <c r="D1778" i="5"/>
  <c r="E1778" i="5" s="1"/>
  <c r="D1779" i="5"/>
  <c r="E1779" i="5" s="1"/>
  <c r="D1780" i="5"/>
  <c r="E1780" i="5" s="1"/>
  <c r="D1781" i="5"/>
  <c r="E1781" i="5" s="1"/>
  <c r="D1782" i="5"/>
  <c r="E1782" i="5" s="1"/>
  <c r="D1783" i="5"/>
  <c r="E1783" i="5" s="1"/>
  <c r="D1784" i="5"/>
  <c r="E1784" i="5" s="1"/>
  <c r="D1785" i="5"/>
  <c r="E1785" i="5" s="1"/>
  <c r="D1786" i="5"/>
  <c r="E1786" i="5" s="1"/>
  <c r="D1787" i="5"/>
  <c r="E1787" i="5" s="1"/>
  <c r="D1788" i="5"/>
  <c r="E1788" i="5" s="1"/>
  <c r="D1789" i="5"/>
  <c r="E1789" i="5" s="1"/>
  <c r="D1790" i="5"/>
  <c r="E1790" i="5" s="1"/>
  <c r="D1791" i="5"/>
  <c r="E1791" i="5" s="1"/>
  <c r="D1792" i="5"/>
  <c r="E1792" i="5" s="1"/>
  <c r="D1793" i="5"/>
  <c r="E1793" i="5" s="1"/>
  <c r="D1794" i="5"/>
  <c r="E1794" i="5" s="1"/>
  <c r="D1795" i="5"/>
  <c r="E1795" i="5" s="1"/>
  <c r="D1796" i="5"/>
  <c r="E1796" i="5" s="1"/>
  <c r="D1797" i="5"/>
  <c r="E1797" i="5" s="1"/>
  <c r="D1798" i="5"/>
  <c r="E1798" i="5" s="1"/>
  <c r="D1799" i="5"/>
  <c r="E1799" i="5" s="1"/>
  <c r="D1800" i="5"/>
  <c r="E1800" i="5" s="1"/>
  <c r="D1801" i="5"/>
  <c r="E1801" i="5" s="1"/>
  <c r="D1802" i="5"/>
  <c r="E1802" i="5" s="1"/>
  <c r="D1803" i="5"/>
  <c r="E1803" i="5" s="1"/>
  <c r="D1804" i="5"/>
  <c r="E1804" i="5" s="1"/>
  <c r="D1805" i="5"/>
  <c r="E1805" i="5" s="1"/>
  <c r="D1806" i="5"/>
  <c r="E1806" i="5" s="1"/>
  <c r="D1807" i="5"/>
  <c r="E1807" i="5" s="1"/>
  <c r="D1808" i="5"/>
  <c r="E1808" i="5" s="1"/>
  <c r="D1809" i="5"/>
  <c r="E1809" i="5" s="1"/>
  <c r="D1810" i="5"/>
  <c r="E1810" i="5" s="1"/>
  <c r="D1811" i="5"/>
  <c r="E1811" i="5" s="1"/>
  <c r="D1812" i="5"/>
  <c r="E1812" i="5" s="1"/>
  <c r="D1813" i="5"/>
  <c r="E1813" i="5" s="1"/>
  <c r="D1814" i="5"/>
  <c r="E1814" i="5" s="1"/>
  <c r="D1815" i="5"/>
  <c r="E1815" i="5" s="1"/>
  <c r="D1816" i="5"/>
  <c r="E1816" i="5" s="1"/>
  <c r="D1817" i="5"/>
  <c r="E1817" i="5" s="1"/>
  <c r="D1818" i="5"/>
  <c r="E1818" i="5" s="1"/>
  <c r="D1819" i="5"/>
  <c r="E1819" i="5" s="1"/>
  <c r="D1820" i="5"/>
  <c r="E1820" i="5" s="1"/>
  <c r="D1821" i="5"/>
  <c r="E1821" i="5" s="1"/>
  <c r="D1822" i="5"/>
  <c r="E1822" i="5" s="1"/>
  <c r="D1823" i="5"/>
  <c r="E1823" i="5" s="1"/>
  <c r="D1824" i="5"/>
  <c r="E1824" i="5" s="1"/>
  <c r="D1825" i="5"/>
  <c r="E1825" i="5" s="1"/>
  <c r="D1826" i="5"/>
  <c r="E1826" i="5" s="1"/>
  <c r="D1827" i="5"/>
  <c r="E1827" i="5" s="1"/>
  <c r="D1828" i="5"/>
  <c r="E1828" i="5" s="1"/>
  <c r="D1829" i="5"/>
  <c r="E1829" i="5" s="1"/>
  <c r="D1830" i="5"/>
  <c r="E1830" i="5" s="1"/>
  <c r="D1831" i="5"/>
  <c r="E1831" i="5" s="1"/>
  <c r="D1832" i="5"/>
  <c r="E1832" i="5" s="1"/>
  <c r="D1833" i="5"/>
  <c r="E1833" i="5" s="1"/>
  <c r="D1834" i="5"/>
  <c r="E1834" i="5" s="1"/>
  <c r="D1835" i="5"/>
  <c r="E1835" i="5" s="1"/>
  <c r="D1836" i="5"/>
  <c r="E1836" i="5" s="1"/>
  <c r="D1837" i="5"/>
  <c r="E1837" i="5" s="1"/>
  <c r="D1838" i="5"/>
  <c r="E1838" i="5" s="1"/>
  <c r="D1839" i="5"/>
  <c r="E1839" i="5" s="1"/>
  <c r="D1840" i="5"/>
  <c r="E1840" i="5" s="1"/>
  <c r="D1841" i="5"/>
  <c r="E1841" i="5" s="1"/>
  <c r="D1842" i="5"/>
  <c r="E1842" i="5" s="1"/>
  <c r="D1843" i="5"/>
  <c r="E1843" i="5" s="1"/>
  <c r="D1844" i="5"/>
  <c r="E1844" i="5" s="1"/>
  <c r="D1845" i="5"/>
  <c r="E1845" i="5" s="1"/>
  <c r="D1846" i="5"/>
  <c r="E1846" i="5" s="1"/>
  <c r="D1847" i="5"/>
  <c r="E1847" i="5" s="1"/>
  <c r="D1848" i="5"/>
  <c r="E1848" i="5" s="1"/>
  <c r="D1849" i="5"/>
  <c r="E1849" i="5" s="1"/>
  <c r="D1850" i="5"/>
  <c r="E1850" i="5" s="1"/>
  <c r="D1851" i="5"/>
  <c r="E1851" i="5" s="1"/>
  <c r="D1852" i="5"/>
  <c r="E1852" i="5" s="1"/>
  <c r="D1853" i="5"/>
  <c r="E1853" i="5" s="1"/>
  <c r="D1854" i="5"/>
  <c r="E1854" i="5" s="1"/>
  <c r="D1855" i="5"/>
  <c r="E1855" i="5" s="1"/>
  <c r="D1856" i="5"/>
  <c r="E1856" i="5" s="1"/>
  <c r="D1857" i="5"/>
  <c r="E1857" i="5" s="1"/>
  <c r="D1858" i="5"/>
  <c r="E1858" i="5" s="1"/>
  <c r="D1859" i="5"/>
  <c r="E1859" i="5" s="1"/>
  <c r="D1860" i="5"/>
  <c r="E1860" i="5" s="1"/>
  <c r="D1861" i="5"/>
  <c r="E1861" i="5" s="1"/>
  <c r="D1862" i="5"/>
  <c r="E1862" i="5" s="1"/>
  <c r="D1863" i="5"/>
  <c r="E1863" i="5" s="1"/>
  <c r="D1864" i="5"/>
  <c r="E1864" i="5" s="1"/>
  <c r="D1865" i="5"/>
  <c r="E1865" i="5" s="1"/>
  <c r="D1866" i="5"/>
  <c r="E1866" i="5" s="1"/>
  <c r="D1867" i="5"/>
  <c r="E1867" i="5" s="1"/>
  <c r="D1868" i="5"/>
  <c r="E1868" i="5" s="1"/>
  <c r="D1869" i="5"/>
  <c r="E1869" i="5" s="1"/>
  <c r="D1870" i="5"/>
  <c r="E1870" i="5" s="1"/>
  <c r="D1871" i="5"/>
  <c r="E1871" i="5" s="1"/>
  <c r="D1872" i="5"/>
  <c r="E1872" i="5" s="1"/>
  <c r="D1873" i="5"/>
  <c r="E1873" i="5" s="1"/>
  <c r="D1874" i="5"/>
  <c r="E1874" i="5" s="1"/>
  <c r="D1875" i="5"/>
  <c r="E1875" i="5" s="1"/>
  <c r="D1876" i="5"/>
  <c r="E1876" i="5" s="1"/>
  <c r="D1877" i="5"/>
  <c r="E1877" i="5" s="1"/>
  <c r="D1878" i="5"/>
  <c r="E1878" i="5" s="1"/>
  <c r="D1879" i="5"/>
  <c r="E1879" i="5" s="1"/>
  <c r="D1880" i="5"/>
  <c r="E1880" i="5" s="1"/>
  <c r="D1881" i="5"/>
  <c r="E1881" i="5" s="1"/>
  <c r="D1882" i="5"/>
  <c r="E1882" i="5" s="1"/>
  <c r="D1883" i="5"/>
  <c r="E1883" i="5" s="1"/>
  <c r="D1884" i="5"/>
  <c r="E1884" i="5" s="1"/>
  <c r="D1885" i="5"/>
  <c r="E1885" i="5" s="1"/>
  <c r="D1886" i="5"/>
  <c r="E1886" i="5" s="1"/>
  <c r="D1887" i="5"/>
  <c r="E1887" i="5" s="1"/>
  <c r="D1888" i="5"/>
  <c r="E1888" i="5" s="1"/>
  <c r="D1889" i="5"/>
  <c r="E1889" i="5" s="1"/>
  <c r="D1890" i="5"/>
  <c r="E1890" i="5" s="1"/>
  <c r="D1891" i="5"/>
  <c r="E1891" i="5" s="1"/>
  <c r="D1892" i="5"/>
  <c r="E1892" i="5" s="1"/>
  <c r="D1893" i="5"/>
  <c r="E1893" i="5" s="1"/>
  <c r="D1894" i="5"/>
  <c r="E1894" i="5" s="1"/>
  <c r="D1895" i="5"/>
  <c r="E1895" i="5" s="1"/>
  <c r="D1896" i="5"/>
  <c r="E1896" i="5" s="1"/>
  <c r="D1897" i="5"/>
  <c r="E1897" i="5" s="1"/>
  <c r="D1898" i="5"/>
  <c r="E1898" i="5" s="1"/>
  <c r="D1899" i="5"/>
  <c r="E1899" i="5" s="1"/>
  <c r="D1900" i="5"/>
  <c r="E1900" i="5" s="1"/>
  <c r="D1901" i="5"/>
  <c r="E1901" i="5" s="1"/>
  <c r="D1902" i="5"/>
  <c r="E1902" i="5" s="1"/>
  <c r="D1903" i="5"/>
  <c r="E1903" i="5" s="1"/>
  <c r="D1904" i="5"/>
  <c r="E1904" i="5" s="1"/>
  <c r="D1905" i="5"/>
  <c r="E1905" i="5" s="1"/>
  <c r="D1906" i="5"/>
  <c r="E1906" i="5" s="1"/>
  <c r="D1907" i="5"/>
  <c r="E1907" i="5" s="1"/>
  <c r="D1908" i="5"/>
  <c r="E1908" i="5" s="1"/>
  <c r="D1909" i="5"/>
  <c r="E1909" i="5" s="1"/>
  <c r="D1910" i="5"/>
  <c r="E1910" i="5" s="1"/>
  <c r="D1911" i="5"/>
  <c r="E1911" i="5" s="1"/>
  <c r="D1912" i="5"/>
  <c r="E1912" i="5" s="1"/>
  <c r="D1913" i="5"/>
  <c r="E1913" i="5" s="1"/>
  <c r="D1914" i="5"/>
  <c r="E1914" i="5" s="1"/>
  <c r="D1915" i="5"/>
  <c r="E1915" i="5" s="1"/>
  <c r="D1916" i="5"/>
  <c r="E1916" i="5" s="1"/>
  <c r="D1917" i="5"/>
  <c r="E1917" i="5" s="1"/>
  <c r="D1918" i="5"/>
  <c r="E1918" i="5" s="1"/>
  <c r="D1919" i="5"/>
  <c r="E1919" i="5" s="1"/>
  <c r="D1920" i="5"/>
  <c r="E1920" i="5" s="1"/>
  <c r="D1921" i="5"/>
  <c r="E1921" i="5" s="1"/>
  <c r="D1922" i="5"/>
  <c r="E1922" i="5" s="1"/>
  <c r="D1923" i="5"/>
  <c r="E1923" i="5" s="1"/>
  <c r="D1924" i="5"/>
  <c r="E1924" i="5" s="1"/>
  <c r="D1925" i="5"/>
  <c r="E1925" i="5" s="1"/>
  <c r="D1926" i="5"/>
  <c r="E1926" i="5" s="1"/>
  <c r="D1927" i="5"/>
  <c r="E1927" i="5" s="1"/>
  <c r="D1928" i="5"/>
  <c r="E1928" i="5" s="1"/>
  <c r="D1929" i="5"/>
  <c r="E1929" i="5" s="1"/>
  <c r="D1930" i="5"/>
  <c r="E1930" i="5" s="1"/>
  <c r="D1931" i="5"/>
  <c r="E1931" i="5" s="1"/>
  <c r="D1932" i="5"/>
  <c r="E1932" i="5" s="1"/>
  <c r="D1933" i="5"/>
  <c r="E1933" i="5" s="1"/>
  <c r="D1934" i="5"/>
  <c r="E1934" i="5" s="1"/>
  <c r="D1935" i="5"/>
  <c r="E1935" i="5" s="1"/>
  <c r="D1936" i="5"/>
  <c r="E1936" i="5" s="1"/>
  <c r="D1937" i="5"/>
  <c r="E1937" i="5" s="1"/>
  <c r="D1938" i="5"/>
  <c r="E1938" i="5" s="1"/>
  <c r="D1939" i="5"/>
  <c r="E1939" i="5" s="1"/>
  <c r="D1940" i="5"/>
  <c r="E1940" i="5" s="1"/>
  <c r="D1941" i="5"/>
  <c r="E1941" i="5" s="1"/>
  <c r="D1942" i="5"/>
  <c r="E1942" i="5" s="1"/>
  <c r="D1943" i="5"/>
  <c r="E1943" i="5" s="1"/>
  <c r="D1944" i="5"/>
  <c r="E1944" i="5" s="1"/>
  <c r="D1945" i="5"/>
  <c r="E1945" i="5" s="1"/>
  <c r="D1946" i="5"/>
  <c r="E1946" i="5" s="1"/>
  <c r="D1947" i="5"/>
  <c r="E1947" i="5" s="1"/>
  <c r="D1948" i="5"/>
  <c r="E1948" i="5" s="1"/>
  <c r="D1949" i="5"/>
  <c r="E1949" i="5" s="1"/>
  <c r="D1950" i="5"/>
  <c r="E1950" i="5" s="1"/>
  <c r="D1951" i="5"/>
  <c r="E1951" i="5" s="1"/>
  <c r="D1952" i="5"/>
  <c r="E1952" i="5" s="1"/>
  <c r="D1953" i="5"/>
  <c r="E1953" i="5" s="1"/>
  <c r="D1954" i="5"/>
  <c r="E1954" i="5" s="1"/>
  <c r="D1955" i="5"/>
  <c r="E1955" i="5" s="1"/>
  <c r="D1956" i="5"/>
  <c r="E1956" i="5" s="1"/>
  <c r="D1957" i="5"/>
  <c r="E1957" i="5" s="1"/>
  <c r="D1958" i="5"/>
  <c r="E1958" i="5" s="1"/>
  <c r="D1959" i="5"/>
  <c r="E1959" i="5" s="1"/>
  <c r="D1960" i="5"/>
  <c r="E1960" i="5" s="1"/>
  <c r="D1961" i="5"/>
  <c r="E1961" i="5" s="1"/>
  <c r="D1962" i="5"/>
  <c r="E1962" i="5" s="1"/>
  <c r="D1963" i="5"/>
  <c r="E1963" i="5" s="1"/>
  <c r="D1964" i="5"/>
  <c r="E1964" i="5" s="1"/>
  <c r="D1965" i="5"/>
  <c r="E1965" i="5" s="1"/>
  <c r="D1966" i="5"/>
  <c r="E1966" i="5" s="1"/>
  <c r="D1967" i="5"/>
  <c r="E1967" i="5" s="1"/>
  <c r="D1968" i="5"/>
  <c r="E1968" i="5" s="1"/>
  <c r="D1969" i="5"/>
  <c r="E1969" i="5" s="1"/>
  <c r="D1970" i="5"/>
  <c r="E1970" i="5" s="1"/>
  <c r="D1971" i="5"/>
  <c r="E1971" i="5" s="1"/>
  <c r="D1972" i="5"/>
  <c r="E1972" i="5" s="1"/>
  <c r="D1973" i="5"/>
  <c r="E1973" i="5" s="1"/>
  <c r="D1974" i="5"/>
  <c r="E1974" i="5" s="1"/>
  <c r="D1975" i="5"/>
  <c r="E1975" i="5" s="1"/>
  <c r="D1976" i="5"/>
  <c r="E1976" i="5" s="1"/>
  <c r="D1977" i="5"/>
  <c r="E1977" i="5" s="1"/>
  <c r="D1978" i="5"/>
  <c r="E1978" i="5" s="1"/>
  <c r="D1979" i="5"/>
  <c r="E1979" i="5" s="1"/>
  <c r="D1980" i="5"/>
  <c r="E1980" i="5" s="1"/>
  <c r="D1981" i="5"/>
  <c r="E1981" i="5" s="1"/>
  <c r="D1982" i="5"/>
  <c r="E1982" i="5" s="1"/>
  <c r="D1983" i="5"/>
  <c r="E1983" i="5" s="1"/>
  <c r="D1984" i="5"/>
  <c r="E1984" i="5" s="1"/>
  <c r="D1985" i="5"/>
  <c r="E1985" i="5" s="1"/>
  <c r="D1986" i="5"/>
  <c r="E1986" i="5" s="1"/>
  <c r="D1987" i="5"/>
  <c r="E1987" i="5" s="1"/>
  <c r="D1988" i="5"/>
  <c r="E1988" i="5" s="1"/>
  <c r="D1989" i="5"/>
  <c r="E1989" i="5" s="1"/>
  <c r="D1990" i="5"/>
  <c r="E1990" i="5" s="1"/>
  <c r="D1991" i="5"/>
  <c r="E1991" i="5" s="1"/>
  <c r="D1992" i="5"/>
  <c r="E1992" i="5" s="1"/>
  <c r="D1993" i="5"/>
  <c r="E1993" i="5" s="1"/>
  <c r="D1994" i="5"/>
  <c r="E1994" i="5" s="1"/>
  <c r="D1995" i="5"/>
  <c r="E1995" i="5" s="1"/>
  <c r="D1996" i="5"/>
  <c r="E1996" i="5" s="1"/>
  <c r="D1997" i="5"/>
  <c r="E1997" i="5" s="1"/>
  <c r="D1998" i="5"/>
  <c r="E1998" i="5" s="1"/>
  <c r="D1999" i="5"/>
  <c r="E1999" i="5" s="1"/>
  <c r="D2000" i="5"/>
  <c r="E2000" i="5" s="1"/>
  <c r="D2001" i="5"/>
  <c r="E2001" i="5" s="1"/>
  <c r="D2002" i="5"/>
  <c r="E2002" i="5" s="1"/>
  <c r="D2003" i="5"/>
  <c r="E2003" i="5" s="1"/>
  <c r="D2004" i="5"/>
  <c r="E2004" i="5" s="1"/>
  <c r="D2005" i="5"/>
  <c r="E2005" i="5" s="1"/>
  <c r="D2006" i="5"/>
  <c r="E2006" i="5" s="1"/>
  <c r="D2007" i="5"/>
  <c r="E2007" i="5" s="1"/>
  <c r="D2008" i="5"/>
  <c r="E2008" i="5" s="1"/>
  <c r="D2009" i="5"/>
  <c r="E2009" i="5" s="1"/>
  <c r="D2010" i="5"/>
  <c r="E2010" i="5" s="1"/>
  <c r="D2011" i="5"/>
  <c r="E2011" i="5" s="1"/>
  <c r="D2012" i="5"/>
  <c r="E2012" i="5" s="1"/>
  <c r="D2013" i="5"/>
  <c r="E2013" i="5" s="1"/>
  <c r="D2014" i="5"/>
  <c r="E2014" i="5" s="1"/>
  <c r="D2015" i="5"/>
  <c r="E2015" i="5" s="1"/>
  <c r="D2016" i="5"/>
  <c r="E2016" i="5" s="1"/>
  <c r="D2017" i="5"/>
  <c r="E2017" i="5" s="1"/>
  <c r="D2018" i="5"/>
  <c r="E2018" i="5" s="1"/>
  <c r="D2019" i="5"/>
  <c r="E2019" i="5" s="1"/>
  <c r="D2020" i="5"/>
  <c r="E2020" i="5" s="1"/>
  <c r="D2021" i="5"/>
  <c r="E2021" i="5" s="1"/>
  <c r="D2022" i="5"/>
  <c r="E2022" i="5" s="1"/>
  <c r="D2023" i="5"/>
  <c r="E2023" i="5" s="1"/>
  <c r="D2024" i="5"/>
  <c r="E2024" i="5" s="1"/>
  <c r="D2025" i="5"/>
  <c r="E2025" i="5" s="1"/>
  <c r="D2026" i="5"/>
  <c r="E2026" i="5" s="1"/>
  <c r="D2027" i="5"/>
  <c r="E2027" i="5" s="1"/>
  <c r="D2028" i="5"/>
  <c r="E2028" i="5" s="1"/>
  <c r="D2029" i="5"/>
  <c r="E2029" i="5" s="1"/>
  <c r="D2030" i="5"/>
  <c r="E2030" i="5" s="1"/>
  <c r="D2031" i="5"/>
  <c r="E2031" i="5" s="1"/>
  <c r="D2032" i="5"/>
  <c r="E2032" i="5" s="1"/>
  <c r="D2033" i="5"/>
  <c r="E2033" i="5" s="1"/>
  <c r="D2034" i="5"/>
  <c r="E2034" i="5" s="1"/>
  <c r="D2035" i="5"/>
  <c r="E2035" i="5" s="1"/>
  <c r="D2036" i="5"/>
  <c r="E2036" i="5" s="1"/>
  <c r="D2037" i="5"/>
  <c r="E2037" i="5" s="1"/>
  <c r="D2038" i="5"/>
  <c r="E2038" i="5" s="1"/>
  <c r="D2039" i="5"/>
  <c r="E2039" i="5" s="1"/>
  <c r="D2040" i="5"/>
  <c r="E2040" i="5" s="1"/>
  <c r="D2041" i="5"/>
  <c r="E2041" i="5" s="1"/>
  <c r="D2042" i="5"/>
  <c r="E2042" i="5" s="1"/>
  <c r="D2043" i="5"/>
  <c r="E2043" i="5" s="1"/>
  <c r="D2044" i="5"/>
  <c r="E2044" i="5" s="1"/>
  <c r="D2045" i="5"/>
  <c r="E2045" i="5" s="1"/>
  <c r="D2046" i="5"/>
  <c r="E2046" i="5" s="1"/>
  <c r="D2047" i="5"/>
  <c r="E2047" i="5" s="1"/>
  <c r="D2048" i="5"/>
  <c r="E2048" i="5" s="1"/>
  <c r="D2049" i="5"/>
  <c r="E2049" i="5" s="1"/>
  <c r="D2050" i="5"/>
  <c r="E2050" i="5" s="1"/>
  <c r="D2051" i="5"/>
  <c r="E2051" i="5" s="1"/>
  <c r="D2052" i="5"/>
  <c r="E2052" i="5" s="1"/>
  <c r="D2053" i="5"/>
  <c r="E2053" i="5" s="1"/>
  <c r="D2054" i="5"/>
  <c r="E2054" i="5" s="1"/>
  <c r="D2055" i="5"/>
  <c r="E2055" i="5" s="1"/>
  <c r="D2056" i="5"/>
  <c r="E2056" i="5" s="1"/>
  <c r="D2057" i="5"/>
  <c r="E2057" i="5" s="1"/>
  <c r="D2058" i="5"/>
  <c r="E2058" i="5" s="1"/>
  <c r="D2059" i="5"/>
  <c r="E2059" i="5" s="1"/>
  <c r="D2060" i="5"/>
  <c r="E2060" i="5" s="1"/>
  <c r="D2061" i="5"/>
  <c r="E2061" i="5" s="1"/>
  <c r="D2062" i="5"/>
  <c r="E2062" i="5" s="1"/>
  <c r="D2063" i="5"/>
  <c r="E2063" i="5" s="1"/>
  <c r="D2064" i="5"/>
  <c r="E2064" i="5" s="1"/>
  <c r="D2065" i="5"/>
  <c r="E2065" i="5" s="1"/>
  <c r="D2066" i="5"/>
  <c r="E2066" i="5" s="1"/>
  <c r="D2067" i="5"/>
  <c r="E2067" i="5" s="1"/>
  <c r="D2068" i="5"/>
  <c r="E2068" i="5" s="1"/>
  <c r="D2069" i="5"/>
  <c r="E2069" i="5" s="1"/>
  <c r="D2070" i="5"/>
  <c r="E2070" i="5" s="1"/>
  <c r="D2071" i="5"/>
  <c r="E2071" i="5" s="1"/>
  <c r="D2072" i="5"/>
  <c r="E2072" i="5" s="1"/>
  <c r="D2073" i="5"/>
  <c r="E2073" i="5" s="1"/>
  <c r="D2074" i="5"/>
  <c r="E2074" i="5" s="1"/>
  <c r="D2075" i="5"/>
  <c r="E2075" i="5" s="1"/>
  <c r="D2076" i="5"/>
  <c r="E2076" i="5" s="1"/>
  <c r="D2077" i="5"/>
  <c r="E2077" i="5" s="1"/>
  <c r="D2078" i="5"/>
  <c r="E2078" i="5" s="1"/>
  <c r="D2079" i="5"/>
  <c r="E2079" i="5" s="1"/>
  <c r="D2080" i="5"/>
  <c r="E2080" i="5" s="1"/>
  <c r="D2081" i="5"/>
  <c r="E2081" i="5" s="1"/>
  <c r="D2082" i="5"/>
  <c r="E2082" i="5" s="1"/>
  <c r="D2083" i="5"/>
  <c r="E2083" i="5" s="1"/>
  <c r="D2084" i="5"/>
  <c r="E2084" i="5" s="1"/>
  <c r="D2085" i="5"/>
  <c r="E2085" i="5" s="1"/>
  <c r="D2086" i="5"/>
  <c r="E2086" i="5" s="1"/>
  <c r="D2087" i="5"/>
  <c r="E2087" i="5" s="1"/>
  <c r="D2088" i="5"/>
  <c r="E2088" i="5" s="1"/>
  <c r="D2089" i="5"/>
  <c r="E2089" i="5" s="1"/>
  <c r="D2090" i="5"/>
  <c r="E2090" i="5" s="1"/>
  <c r="D2091" i="5"/>
  <c r="E2091" i="5" s="1"/>
  <c r="D2092" i="5"/>
  <c r="E2092" i="5" s="1"/>
  <c r="D2093" i="5"/>
  <c r="E2093" i="5" s="1"/>
  <c r="D2094" i="5"/>
  <c r="E2094" i="5" s="1"/>
  <c r="D2095" i="5"/>
  <c r="E2095" i="5" s="1"/>
  <c r="D2096" i="5"/>
  <c r="E2096" i="5" s="1"/>
  <c r="D2097" i="5"/>
  <c r="E2097" i="5" s="1"/>
  <c r="D2098" i="5"/>
  <c r="E2098" i="5" s="1"/>
  <c r="D2099" i="5"/>
  <c r="E2099" i="5" s="1"/>
  <c r="D2100" i="5"/>
  <c r="E2100" i="5" s="1"/>
  <c r="D2101" i="5"/>
  <c r="E2101" i="5" s="1"/>
  <c r="D2102" i="5"/>
  <c r="E2102" i="5" s="1"/>
  <c r="D2103" i="5"/>
  <c r="E2103" i="5" s="1"/>
  <c r="D2104" i="5"/>
  <c r="E2104" i="5" s="1"/>
  <c r="D2105" i="5"/>
  <c r="E2105" i="5" s="1"/>
  <c r="D2106" i="5"/>
  <c r="E2106" i="5" s="1"/>
  <c r="D2107" i="5"/>
  <c r="E2107" i="5" s="1"/>
  <c r="D2108" i="5"/>
  <c r="E2108" i="5" s="1"/>
  <c r="D2109" i="5"/>
  <c r="E2109" i="5" s="1"/>
  <c r="D2110" i="5"/>
  <c r="E2110" i="5" s="1"/>
  <c r="D2111" i="5"/>
  <c r="E2111" i="5" s="1"/>
  <c r="D2112" i="5"/>
  <c r="E2112" i="5" s="1"/>
  <c r="D2113" i="5"/>
  <c r="E2113" i="5" s="1"/>
  <c r="D2114" i="5"/>
  <c r="E2114" i="5" s="1"/>
  <c r="D2115" i="5"/>
  <c r="E2115" i="5" s="1"/>
  <c r="D2116" i="5"/>
  <c r="E2116" i="5" s="1"/>
  <c r="D2117" i="5"/>
  <c r="E2117" i="5" s="1"/>
  <c r="D2118" i="5"/>
  <c r="E2118" i="5" s="1"/>
  <c r="D2119" i="5"/>
  <c r="E2119" i="5" s="1"/>
  <c r="D2120" i="5"/>
  <c r="E2120" i="5" s="1"/>
  <c r="D2121" i="5"/>
  <c r="E2121" i="5" s="1"/>
  <c r="D2122" i="5"/>
  <c r="E2122" i="5" s="1"/>
  <c r="D2123" i="5"/>
  <c r="E2123" i="5" s="1"/>
  <c r="D2124" i="5"/>
  <c r="E2124" i="5" s="1"/>
  <c r="D2125" i="5"/>
  <c r="E2125" i="5" s="1"/>
  <c r="D2126" i="5"/>
  <c r="E2126" i="5" s="1"/>
  <c r="D2127" i="5"/>
  <c r="E2127" i="5" s="1"/>
  <c r="D2128" i="5"/>
  <c r="E2128" i="5" s="1"/>
  <c r="D2129" i="5"/>
  <c r="E2129" i="5" s="1"/>
  <c r="D2130" i="5"/>
  <c r="E2130" i="5" s="1"/>
  <c r="D2131" i="5"/>
  <c r="E2131" i="5" s="1"/>
  <c r="D2132" i="5"/>
  <c r="E2132" i="5" s="1"/>
  <c r="D2133" i="5"/>
  <c r="E2133" i="5" s="1"/>
  <c r="D2134" i="5"/>
  <c r="E2134" i="5" s="1"/>
  <c r="D2135" i="5"/>
  <c r="E2135" i="5" s="1"/>
  <c r="D2136" i="5"/>
  <c r="E2136" i="5" s="1"/>
  <c r="D2137" i="5"/>
  <c r="E2137" i="5" s="1"/>
  <c r="D2138" i="5"/>
  <c r="E2138" i="5" s="1"/>
  <c r="D2139" i="5"/>
  <c r="E2139" i="5" s="1"/>
  <c r="D2140" i="5"/>
  <c r="E2140" i="5" s="1"/>
  <c r="D2141" i="5"/>
  <c r="E2141" i="5" s="1"/>
  <c r="D2142" i="5"/>
  <c r="E2142" i="5" s="1"/>
  <c r="D2143" i="5"/>
  <c r="E2143" i="5" s="1"/>
  <c r="D2144" i="5"/>
  <c r="E2144" i="5" s="1"/>
  <c r="D2145" i="5"/>
  <c r="E2145" i="5" s="1"/>
  <c r="D2146" i="5"/>
  <c r="E2146" i="5" s="1"/>
  <c r="D2147" i="5"/>
  <c r="E2147" i="5" s="1"/>
  <c r="D2148" i="5"/>
  <c r="E2148" i="5" s="1"/>
  <c r="D2149" i="5"/>
  <c r="E2149" i="5" s="1"/>
  <c r="D2150" i="5"/>
  <c r="E2150" i="5" s="1"/>
  <c r="D2151" i="5"/>
  <c r="E2151" i="5" s="1"/>
  <c r="D2152" i="5"/>
  <c r="E2152" i="5" s="1"/>
  <c r="D2153" i="5"/>
  <c r="E2153" i="5" s="1"/>
  <c r="D2154" i="5"/>
  <c r="E2154" i="5" s="1"/>
  <c r="D2155" i="5"/>
  <c r="E2155" i="5" s="1"/>
  <c r="D2156" i="5"/>
  <c r="E2156" i="5" s="1"/>
  <c r="D2157" i="5"/>
  <c r="E2157" i="5" s="1"/>
  <c r="D2158" i="5"/>
  <c r="E2158" i="5" s="1"/>
  <c r="D2159" i="5"/>
  <c r="E2159" i="5" s="1"/>
  <c r="D2160" i="5"/>
  <c r="E2160" i="5" s="1"/>
  <c r="D2161" i="5"/>
  <c r="E2161" i="5" s="1"/>
  <c r="D2162" i="5"/>
  <c r="E2162" i="5" s="1"/>
  <c r="D2163" i="5"/>
  <c r="E2163" i="5" s="1"/>
  <c r="D2164" i="5"/>
  <c r="E2164" i="5" s="1"/>
  <c r="D2165" i="5"/>
  <c r="E2165" i="5" s="1"/>
  <c r="D2166" i="5"/>
  <c r="E2166" i="5" s="1"/>
  <c r="D2167" i="5"/>
  <c r="E2167" i="5" s="1"/>
  <c r="D2168" i="5"/>
  <c r="E2168" i="5" s="1"/>
  <c r="D2169" i="5"/>
  <c r="E2169" i="5" s="1"/>
  <c r="D2170" i="5"/>
  <c r="E2170" i="5" s="1"/>
  <c r="D2171" i="5"/>
  <c r="E2171" i="5" s="1"/>
  <c r="D2172" i="5"/>
  <c r="E2172" i="5" s="1"/>
  <c r="D2173" i="5"/>
  <c r="E2173" i="5" s="1"/>
  <c r="D2174" i="5"/>
  <c r="E2174" i="5" s="1"/>
  <c r="D2175" i="5"/>
  <c r="E2175" i="5" s="1"/>
  <c r="D2176" i="5"/>
  <c r="E2176" i="5" s="1"/>
  <c r="D2177" i="5"/>
  <c r="E2177" i="5" s="1"/>
  <c r="D2178" i="5"/>
  <c r="E2178" i="5" s="1"/>
  <c r="D2179" i="5"/>
  <c r="E2179" i="5" s="1"/>
  <c r="D2180" i="5"/>
  <c r="E2180" i="5" s="1"/>
  <c r="D2181" i="5"/>
  <c r="E2181" i="5" s="1"/>
  <c r="D2182" i="5"/>
  <c r="E2182" i="5" s="1"/>
  <c r="D2183" i="5"/>
  <c r="E2183" i="5" s="1"/>
  <c r="D2184" i="5"/>
  <c r="E2184" i="5" s="1"/>
  <c r="D2185" i="5"/>
  <c r="E2185" i="5" s="1"/>
  <c r="D2186" i="5"/>
  <c r="E2186" i="5" s="1"/>
  <c r="D2187" i="5"/>
  <c r="E2187" i="5" s="1"/>
  <c r="D2188" i="5"/>
  <c r="E2188" i="5" s="1"/>
  <c r="D2189" i="5"/>
  <c r="E2189" i="5" s="1"/>
  <c r="D2190" i="5"/>
  <c r="E2190" i="5" s="1"/>
  <c r="D2191" i="5"/>
  <c r="E2191" i="5" s="1"/>
  <c r="D2192" i="5"/>
  <c r="E2192" i="5" s="1"/>
  <c r="D2193" i="5"/>
  <c r="E2193" i="5" s="1"/>
  <c r="D2194" i="5"/>
  <c r="E2194" i="5" s="1"/>
  <c r="D2195" i="5"/>
  <c r="E2195" i="5" s="1"/>
  <c r="D2196" i="5"/>
  <c r="E2196" i="5" s="1"/>
  <c r="D2197" i="5"/>
  <c r="E2197" i="5" s="1"/>
  <c r="D2198" i="5"/>
  <c r="E2198" i="5" s="1"/>
  <c r="D2199" i="5"/>
  <c r="E2199" i="5" s="1"/>
  <c r="D2200" i="5"/>
  <c r="E2200" i="5" s="1"/>
  <c r="D2201" i="5"/>
  <c r="E2201" i="5" s="1"/>
  <c r="D2202" i="5"/>
  <c r="E2202" i="5" s="1"/>
  <c r="D2203" i="5"/>
  <c r="E2203" i="5" s="1"/>
  <c r="D2204" i="5"/>
  <c r="E2204" i="5" s="1"/>
  <c r="D2205" i="5"/>
  <c r="E2205" i="5" s="1"/>
  <c r="D2206" i="5"/>
  <c r="E2206" i="5" s="1"/>
  <c r="D2207" i="5"/>
  <c r="E2207" i="5" s="1"/>
  <c r="D2208" i="5"/>
  <c r="E2208" i="5" s="1"/>
  <c r="D2209" i="5"/>
  <c r="E2209" i="5" s="1"/>
  <c r="D2210" i="5"/>
  <c r="E2210" i="5" s="1"/>
  <c r="D2211" i="5"/>
  <c r="E2211" i="5" s="1"/>
  <c r="D2212" i="5"/>
  <c r="E2212" i="5" s="1"/>
  <c r="D2213" i="5"/>
  <c r="E2213" i="5" s="1"/>
  <c r="D2214" i="5"/>
  <c r="E2214" i="5" s="1"/>
  <c r="D2215" i="5"/>
  <c r="E2215" i="5" s="1"/>
  <c r="D2216" i="5"/>
  <c r="E2216" i="5" s="1"/>
  <c r="D2217" i="5"/>
  <c r="E2217" i="5" s="1"/>
  <c r="D2218" i="5"/>
  <c r="E2218" i="5" s="1"/>
  <c r="D2219" i="5"/>
  <c r="E2219" i="5" s="1"/>
  <c r="D2220" i="5"/>
  <c r="E2220" i="5" s="1"/>
  <c r="D2221" i="5"/>
  <c r="E2221" i="5" s="1"/>
  <c r="D2222" i="5"/>
  <c r="E2222" i="5" s="1"/>
  <c r="D2223" i="5"/>
  <c r="E2223" i="5" s="1"/>
  <c r="D2224" i="5"/>
  <c r="E2224" i="5" s="1"/>
  <c r="D2225" i="5"/>
  <c r="E2225" i="5" s="1"/>
  <c r="D2226" i="5"/>
  <c r="E2226" i="5" s="1"/>
  <c r="D2227" i="5"/>
  <c r="E2227" i="5" s="1"/>
  <c r="D2228" i="5"/>
  <c r="E2228" i="5" s="1"/>
  <c r="D2229" i="5"/>
  <c r="E2229" i="5" s="1"/>
  <c r="D2230" i="5"/>
  <c r="E2230" i="5" s="1"/>
  <c r="D2231" i="5"/>
  <c r="E2231" i="5" s="1"/>
  <c r="D2232" i="5"/>
  <c r="E2232" i="5" s="1"/>
  <c r="D2233" i="5"/>
  <c r="E2233" i="5" s="1"/>
  <c r="D2234" i="5"/>
  <c r="E2234" i="5" s="1"/>
  <c r="D2235" i="5"/>
  <c r="E2235" i="5" s="1"/>
  <c r="D2236" i="5"/>
  <c r="E2236" i="5" s="1"/>
  <c r="D2237" i="5"/>
  <c r="E2237" i="5" s="1"/>
  <c r="D2238" i="5"/>
  <c r="E2238" i="5" s="1"/>
  <c r="D2239" i="5"/>
  <c r="E2239" i="5" s="1"/>
  <c r="D2240" i="5"/>
  <c r="E2240" i="5" s="1"/>
  <c r="D2241" i="5"/>
  <c r="E2241" i="5" s="1"/>
  <c r="D2242" i="5"/>
  <c r="E2242" i="5" s="1"/>
  <c r="D2243" i="5"/>
  <c r="E2243" i="5" s="1"/>
  <c r="D2244" i="5"/>
  <c r="E2244" i="5" s="1"/>
  <c r="D2245" i="5"/>
  <c r="E2245" i="5" s="1"/>
  <c r="D2246" i="5"/>
  <c r="E2246" i="5" s="1"/>
  <c r="D2247" i="5"/>
  <c r="E2247" i="5" s="1"/>
  <c r="D2248" i="5"/>
  <c r="E2248" i="5" s="1"/>
  <c r="D2249" i="5"/>
  <c r="E2249" i="5" s="1"/>
  <c r="D2250" i="5"/>
  <c r="E2250" i="5" s="1"/>
  <c r="D2251" i="5"/>
  <c r="E2251" i="5" s="1"/>
  <c r="D2252" i="5"/>
  <c r="E2252" i="5" s="1"/>
  <c r="D2253" i="5"/>
  <c r="E2253" i="5" s="1"/>
  <c r="D2254" i="5"/>
  <c r="E2254" i="5" s="1"/>
  <c r="D2255" i="5"/>
  <c r="E2255" i="5" s="1"/>
  <c r="D2256" i="5"/>
  <c r="E2256" i="5" s="1"/>
  <c r="D2257" i="5"/>
  <c r="E2257" i="5" s="1"/>
  <c r="D2258" i="5"/>
  <c r="E2258" i="5" s="1"/>
  <c r="D2259" i="5"/>
  <c r="E2259" i="5" s="1"/>
  <c r="D2260" i="5"/>
  <c r="E2260" i="5" s="1"/>
  <c r="D2261" i="5"/>
  <c r="E2261" i="5" s="1"/>
  <c r="D2262" i="5"/>
  <c r="E2262" i="5" s="1"/>
  <c r="D2263" i="5"/>
  <c r="E2263" i="5" s="1"/>
  <c r="D2264" i="5"/>
  <c r="E2264" i="5" s="1"/>
  <c r="D2265" i="5"/>
  <c r="E2265" i="5" s="1"/>
  <c r="D2266" i="5"/>
  <c r="E2266" i="5" s="1"/>
  <c r="D2267" i="5"/>
  <c r="E2267" i="5" s="1"/>
  <c r="D2268" i="5"/>
  <c r="E2268" i="5" s="1"/>
  <c r="D2269" i="5"/>
  <c r="E2269" i="5" s="1"/>
  <c r="D2270" i="5"/>
  <c r="E2270" i="5" s="1"/>
  <c r="D2271" i="5"/>
  <c r="E2271" i="5" s="1"/>
  <c r="D2272" i="5"/>
  <c r="E2272" i="5" s="1"/>
  <c r="D2273" i="5"/>
  <c r="E2273" i="5" s="1"/>
  <c r="D2274" i="5"/>
  <c r="E2274" i="5" s="1"/>
  <c r="D2275" i="5"/>
  <c r="E2275" i="5" s="1"/>
  <c r="D2276" i="5"/>
  <c r="E2276" i="5" s="1"/>
  <c r="D2277" i="5"/>
  <c r="E2277" i="5" s="1"/>
  <c r="D2278" i="5"/>
  <c r="E2278" i="5" s="1"/>
  <c r="D2279" i="5"/>
  <c r="E2279" i="5" s="1"/>
  <c r="D2280" i="5"/>
  <c r="E2280" i="5" s="1"/>
  <c r="D2281" i="5"/>
  <c r="E2281" i="5" s="1"/>
  <c r="D2282" i="5"/>
  <c r="E2282" i="5" s="1"/>
  <c r="D2283" i="5"/>
  <c r="E2283" i="5" s="1"/>
  <c r="D2284" i="5"/>
  <c r="E2284" i="5" s="1"/>
  <c r="D2285" i="5"/>
  <c r="E2285" i="5" s="1"/>
  <c r="D2286" i="5"/>
  <c r="E2286" i="5" s="1"/>
  <c r="D2287" i="5"/>
  <c r="E2287" i="5" s="1"/>
  <c r="D2288" i="5"/>
  <c r="E2288" i="5" s="1"/>
  <c r="D2289" i="5"/>
  <c r="E2289" i="5" s="1"/>
  <c r="D2290" i="5"/>
  <c r="E2290" i="5" s="1"/>
  <c r="D2291" i="5"/>
  <c r="E2291" i="5" s="1"/>
  <c r="D2292" i="5"/>
  <c r="E2292" i="5" s="1"/>
  <c r="D2293" i="5"/>
  <c r="E2293" i="5" s="1"/>
  <c r="D2294" i="5"/>
  <c r="E2294" i="5" s="1"/>
  <c r="D2295" i="5"/>
  <c r="E2295" i="5" s="1"/>
  <c r="D2296" i="5"/>
  <c r="E2296" i="5" s="1"/>
  <c r="D2297" i="5"/>
  <c r="E2297" i="5" s="1"/>
  <c r="D2298" i="5"/>
  <c r="E2298" i="5" s="1"/>
  <c r="D2299" i="5"/>
  <c r="E2299" i="5" s="1"/>
  <c r="D2300" i="5"/>
  <c r="E2300" i="5" s="1"/>
  <c r="D2301" i="5"/>
  <c r="E2301" i="5" s="1"/>
  <c r="D2302" i="5"/>
  <c r="E2302" i="5" s="1"/>
  <c r="D2303" i="5"/>
  <c r="E2303" i="5" s="1"/>
  <c r="D2304" i="5"/>
  <c r="E2304" i="5" s="1"/>
  <c r="D2305" i="5"/>
  <c r="E2305" i="5" s="1"/>
  <c r="D2306" i="5"/>
  <c r="E2306" i="5" s="1"/>
  <c r="D2307" i="5"/>
  <c r="E2307" i="5" s="1"/>
  <c r="D2308" i="5"/>
  <c r="E2308" i="5" s="1"/>
  <c r="D2309" i="5"/>
  <c r="E2309" i="5" s="1"/>
  <c r="D2310" i="5"/>
  <c r="E2310" i="5" s="1"/>
  <c r="D2311" i="5"/>
  <c r="E2311" i="5" s="1"/>
  <c r="D2312" i="5"/>
  <c r="E2312" i="5" s="1"/>
  <c r="D2313" i="5"/>
  <c r="E2313" i="5" s="1"/>
  <c r="D2314" i="5"/>
  <c r="E2314" i="5" s="1"/>
  <c r="D2315" i="5"/>
  <c r="E2315" i="5" s="1"/>
  <c r="D2316" i="5"/>
  <c r="E2316" i="5" s="1"/>
  <c r="D2317" i="5"/>
  <c r="E2317" i="5" s="1"/>
  <c r="D2318" i="5"/>
  <c r="E2318" i="5" s="1"/>
  <c r="D2319" i="5"/>
  <c r="E2319" i="5" s="1"/>
  <c r="D2320" i="5"/>
  <c r="E2320" i="5" s="1"/>
  <c r="D2321" i="5"/>
  <c r="E2321" i="5" s="1"/>
  <c r="D2322" i="5"/>
  <c r="E2322" i="5" s="1"/>
  <c r="D2323" i="5"/>
  <c r="E2323" i="5" s="1"/>
  <c r="D2324" i="5"/>
  <c r="E2324" i="5" s="1"/>
  <c r="D2325" i="5"/>
  <c r="E2325" i="5" s="1"/>
  <c r="D2326" i="5"/>
  <c r="E2326" i="5" s="1"/>
  <c r="D2327" i="5"/>
  <c r="E2327" i="5" s="1"/>
  <c r="D2328" i="5"/>
  <c r="E2328" i="5" s="1"/>
  <c r="D2329" i="5"/>
  <c r="E2329" i="5" s="1"/>
  <c r="D2330" i="5"/>
  <c r="E2330" i="5" s="1"/>
  <c r="D2331" i="5"/>
  <c r="E2331" i="5" s="1"/>
  <c r="D2332" i="5"/>
  <c r="E2332" i="5" s="1"/>
  <c r="D2333" i="5"/>
  <c r="E2333" i="5" s="1"/>
  <c r="D2334" i="5"/>
  <c r="E2334" i="5" s="1"/>
  <c r="D2335" i="5"/>
  <c r="E2335" i="5" s="1"/>
  <c r="D2336" i="5"/>
  <c r="E2336" i="5" s="1"/>
  <c r="D2337" i="5"/>
  <c r="E2337" i="5" s="1"/>
  <c r="D2338" i="5"/>
  <c r="E2338" i="5" s="1"/>
  <c r="D2339" i="5"/>
  <c r="E2339" i="5" s="1"/>
  <c r="D2340" i="5"/>
  <c r="E2340" i="5" s="1"/>
  <c r="D2341" i="5"/>
  <c r="E2341" i="5" s="1"/>
  <c r="D2342" i="5"/>
  <c r="E2342" i="5" s="1"/>
  <c r="D2343" i="5"/>
  <c r="E2343" i="5" s="1"/>
  <c r="D2344" i="5"/>
  <c r="E2344" i="5" s="1"/>
  <c r="D2345" i="5"/>
  <c r="E2345" i="5" s="1"/>
  <c r="D2346" i="5"/>
  <c r="E2346" i="5" s="1"/>
  <c r="D2347" i="5"/>
  <c r="E2347" i="5" s="1"/>
  <c r="D2348" i="5"/>
  <c r="E2348" i="5" s="1"/>
  <c r="D2349" i="5"/>
  <c r="E2349" i="5" s="1"/>
  <c r="D2350" i="5"/>
  <c r="E2350" i="5" s="1"/>
  <c r="D2351" i="5"/>
  <c r="E2351" i="5" s="1"/>
  <c r="D2352" i="5"/>
  <c r="E2352" i="5" s="1"/>
  <c r="D2353" i="5"/>
  <c r="E2353" i="5" s="1"/>
  <c r="D2354" i="5"/>
  <c r="E2354" i="5" s="1"/>
  <c r="D2355" i="5"/>
  <c r="E2355" i="5" s="1"/>
  <c r="D2356" i="5"/>
  <c r="E2356" i="5" s="1"/>
  <c r="D2357" i="5"/>
  <c r="E2357" i="5" s="1"/>
  <c r="D2358" i="5"/>
  <c r="E2358" i="5" s="1"/>
  <c r="D2359" i="5"/>
  <c r="E2359" i="5" s="1"/>
  <c r="D2360" i="5"/>
  <c r="E2360" i="5" s="1"/>
  <c r="D2361" i="5"/>
  <c r="E2361" i="5" s="1"/>
  <c r="D2362" i="5"/>
  <c r="E2362" i="5" s="1"/>
  <c r="D2363" i="5"/>
  <c r="E2363" i="5" s="1"/>
  <c r="D2364" i="5"/>
  <c r="E2364" i="5" s="1"/>
  <c r="D2365" i="5"/>
  <c r="E2365" i="5" s="1"/>
  <c r="D2366" i="5"/>
  <c r="E2366" i="5" s="1"/>
  <c r="D2367" i="5"/>
  <c r="E2367" i="5" s="1"/>
  <c r="D2368" i="5"/>
  <c r="E2368" i="5" s="1"/>
  <c r="D2369" i="5"/>
  <c r="E2369" i="5" s="1"/>
  <c r="D2370" i="5"/>
  <c r="E2370" i="5" s="1"/>
  <c r="D2371" i="5"/>
  <c r="E2371" i="5" s="1"/>
  <c r="D2372" i="5"/>
  <c r="E2372" i="5" s="1"/>
  <c r="D2373" i="5"/>
  <c r="E2373" i="5" s="1"/>
  <c r="D2374" i="5"/>
  <c r="E2374" i="5" s="1"/>
  <c r="D2375" i="5"/>
  <c r="E2375" i="5" s="1"/>
  <c r="D2376" i="5"/>
  <c r="E2376" i="5" s="1"/>
  <c r="D2377" i="5"/>
  <c r="E2377" i="5" s="1"/>
  <c r="D2378" i="5"/>
  <c r="E2378" i="5" s="1"/>
  <c r="D2379" i="5"/>
  <c r="E2379" i="5" s="1"/>
  <c r="D2380" i="5"/>
  <c r="E2380" i="5" s="1"/>
  <c r="D2381" i="5"/>
  <c r="E2381" i="5" s="1"/>
  <c r="D2382" i="5"/>
  <c r="E2382" i="5" s="1"/>
  <c r="D2383" i="5"/>
  <c r="E2383" i="5" s="1"/>
  <c r="D2384" i="5"/>
  <c r="E2384" i="5" s="1"/>
  <c r="D2385" i="5"/>
  <c r="E2385" i="5" s="1"/>
  <c r="D2386" i="5"/>
  <c r="E2386" i="5" s="1"/>
  <c r="D2387" i="5"/>
  <c r="E2387" i="5" s="1"/>
  <c r="D2388" i="5"/>
  <c r="E2388" i="5" s="1"/>
  <c r="D2389" i="5"/>
  <c r="E2389" i="5" s="1"/>
  <c r="D2390" i="5"/>
  <c r="E2390" i="5" s="1"/>
  <c r="D2391" i="5"/>
  <c r="E2391" i="5" s="1"/>
  <c r="D2392" i="5"/>
  <c r="E2392" i="5" s="1"/>
  <c r="D2393" i="5"/>
  <c r="E2393" i="5" s="1"/>
  <c r="D2394" i="5"/>
  <c r="E2394" i="5" s="1"/>
  <c r="D2395" i="5"/>
  <c r="E2395" i="5" s="1"/>
  <c r="D2396" i="5"/>
  <c r="E2396" i="5" s="1"/>
  <c r="D2397" i="5"/>
  <c r="E2397" i="5" s="1"/>
  <c r="D2398" i="5"/>
  <c r="E2398" i="5" s="1"/>
  <c r="D2399" i="5"/>
  <c r="E2399" i="5" s="1"/>
  <c r="D2400" i="5"/>
  <c r="E2400" i="5" s="1"/>
  <c r="D2401" i="5"/>
  <c r="E2401" i="5" s="1"/>
  <c r="D2402" i="5"/>
  <c r="E2402" i="5" s="1"/>
  <c r="D2403" i="5"/>
  <c r="E2403" i="5" s="1"/>
  <c r="D2404" i="5"/>
  <c r="E2404" i="5" s="1"/>
  <c r="D2405" i="5"/>
  <c r="E2405" i="5" s="1"/>
  <c r="D2406" i="5"/>
  <c r="E2406" i="5" s="1"/>
  <c r="D2407" i="5"/>
  <c r="E2407" i="5" s="1"/>
  <c r="D2408" i="5"/>
  <c r="E2408" i="5" s="1"/>
  <c r="D2409" i="5"/>
  <c r="E2409" i="5" s="1"/>
  <c r="D2410" i="5"/>
  <c r="E2410" i="5" s="1"/>
  <c r="D2411" i="5"/>
  <c r="E2411" i="5" s="1"/>
  <c r="D2412" i="5"/>
  <c r="E2412" i="5" s="1"/>
  <c r="D2413" i="5"/>
  <c r="E2413" i="5" s="1"/>
  <c r="D2414" i="5"/>
  <c r="E2414" i="5" s="1"/>
  <c r="D2415" i="5"/>
  <c r="E2415" i="5" s="1"/>
  <c r="D2416" i="5"/>
  <c r="E2416" i="5" s="1"/>
  <c r="D2417" i="5"/>
  <c r="E2417" i="5" s="1"/>
  <c r="D2418" i="5"/>
  <c r="E2418" i="5" s="1"/>
  <c r="D2419" i="5"/>
  <c r="E2419" i="5" s="1"/>
  <c r="D2420" i="5"/>
  <c r="E2420" i="5" s="1"/>
  <c r="D2421" i="5"/>
  <c r="E2421" i="5" s="1"/>
  <c r="D2422" i="5"/>
  <c r="E2422" i="5" s="1"/>
  <c r="D2423" i="5"/>
  <c r="E2423" i="5" s="1"/>
  <c r="D2424" i="5"/>
  <c r="E2424" i="5" s="1"/>
  <c r="D2425" i="5"/>
  <c r="E2425" i="5" s="1"/>
  <c r="D2426" i="5"/>
  <c r="E2426" i="5" s="1"/>
  <c r="D2427" i="5"/>
  <c r="E2427" i="5" s="1"/>
  <c r="D2428" i="5"/>
  <c r="E2428" i="5" s="1"/>
  <c r="D2429" i="5"/>
  <c r="E2429" i="5" s="1"/>
  <c r="D2430" i="5"/>
  <c r="E2430" i="5" s="1"/>
  <c r="D2431" i="5"/>
  <c r="E2431" i="5" s="1"/>
  <c r="D2432" i="5"/>
  <c r="E2432" i="5" s="1"/>
  <c r="D2433" i="5"/>
  <c r="E2433" i="5" s="1"/>
  <c r="D2434" i="5"/>
  <c r="E2434" i="5" s="1"/>
  <c r="D2435" i="5"/>
  <c r="E2435" i="5" s="1"/>
  <c r="D2436" i="5"/>
  <c r="E2436" i="5" s="1"/>
  <c r="D2437" i="5"/>
  <c r="E2437" i="5" s="1"/>
  <c r="D2438" i="5"/>
  <c r="E2438" i="5" s="1"/>
  <c r="D2439" i="5"/>
  <c r="E2439" i="5" s="1"/>
  <c r="D2440" i="5"/>
  <c r="E2440" i="5" s="1"/>
  <c r="D2441" i="5"/>
  <c r="E2441" i="5" s="1"/>
  <c r="D2442" i="5"/>
  <c r="E2442" i="5" s="1"/>
  <c r="D2443" i="5"/>
  <c r="E2443" i="5" s="1"/>
  <c r="D2444" i="5"/>
  <c r="E2444" i="5" s="1"/>
  <c r="D2445" i="5"/>
  <c r="E2445" i="5" s="1"/>
  <c r="D2446" i="5"/>
  <c r="E2446" i="5" s="1"/>
  <c r="D2447" i="5"/>
  <c r="E2447" i="5" s="1"/>
  <c r="D2448" i="5"/>
  <c r="E2448" i="5" s="1"/>
  <c r="D2449" i="5"/>
  <c r="E2449" i="5" s="1"/>
  <c r="D2450" i="5"/>
  <c r="E2450" i="5" s="1"/>
  <c r="D2451" i="5"/>
  <c r="E2451" i="5" s="1"/>
  <c r="D2452" i="5"/>
  <c r="E2452" i="5" s="1"/>
  <c r="D2453" i="5"/>
  <c r="E2453" i="5" s="1"/>
  <c r="D2454" i="5"/>
  <c r="E2454" i="5" s="1"/>
  <c r="D2455" i="5"/>
  <c r="E2455" i="5" s="1"/>
  <c r="D2456" i="5"/>
  <c r="E2456" i="5" s="1"/>
  <c r="D2457" i="5"/>
  <c r="E2457" i="5" s="1"/>
  <c r="D2458" i="5"/>
  <c r="E2458" i="5" s="1"/>
  <c r="D2459" i="5"/>
  <c r="E2459" i="5" s="1"/>
  <c r="D2460" i="5"/>
  <c r="E2460" i="5" s="1"/>
  <c r="D2461" i="5"/>
  <c r="E2461" i="5" s="1"/>
  <c r="D2462" i="5"/>
  <c r="E2462" i="5" s="1"/>
  <c r="D2463" i="5"/>
  <c r="E2463" i="5" s="1"/>
  <c r="D2464" i="5"/>
  <c r="E2464" i="5" s="1"/>
  <c r="D2465" i="5"/>
  <c r="E2465" i="5" s="1"/>
  <c r="D2466" i="5"/>
  <c r="E2466" i="5" s="1"/>
  <c r="D2467" i="5"/>
  <c r="E2467" i="5" s="1"/>
  <c r="D2468" i="5"/>
  <c r="E2468" i="5" s="1"/>
  <c r="D2469" i="5"/>
  <c r="E2469" i="5" s="1"/>
  <c r="D2470" i="5"/>
  <c r="E2470" i="5" s="1"/>
  <c r="D2471" i="5"/>
  <c r="E2471" i="5" s="1"/>
  <c r="D2472" i="5"/>
  <c r="E2472" i="5" s="1"/>
  <c r="D2473" i="5"/>
  <c r="E2473" i="5" s="1"/>
  <c r="D2474" i="5"/>
  <c r="E2474" i="5" s="1"/>
  <c r="D2475" i="5"/>
  <c r="E2475" i="5" s="1"/>
  <c r="D2476" i="5"/>
  <c r="E2476" i="5" s="1"/>
  <c r="D2477" i="5"/>
  <c r="E2477" i="5" s="1"/>
  <c r="D2478" i="5"/>
  <c r="E2478" i="5" s="1"/>
  <c r="D2479" i="5"/>
  <c r="E2479" i="5" s="1"/>
  <c r="D2480" i="5"/>
  <c r="E2480" i="5" s="1"/>
  <c r="D2481" i="5"/>
  <c r="E2481" i="5" s="1"/>
  <c r="D2482" i="5"/>
  <c r="E2482" i="5" s="1"/>
  <c r="D2483" i="5"/>
  <c r="E2483" i="5" s="1"/>
  <c r="D2484" i="5"/>
  <c r="E2484" i="5" s="1"/>
  <c r="D2485" i="5"/>
  <c r="E2485" i="5" s="1"/>
  <c r="D2486" i="5"/>
  <c r="E2486" i="5" s="1"/>
  <c r="D2487" i="5"/>
  <c r="E2487" i="5" s="1"/>
  <c r="D2488" i="5"/>
  <c r="E2488" i="5" s="1"/>
  <c r="D2489" i="5"/>
  <c r="E2489" i="5" s="1"/>
  <c r="D2490" i="5"/>
  <c r="E2490" i="5" s="1"/>
  <c r="D2491" i="5"/>
  <c r="E2491" i="5" s="1"/>
  <c r="D2492" i="5"/>
  <c r="E2492" i="5" s="1"/>
  <c r="D2493" i="5"/>
  <c r="E2493" i="5" s="1"/>
  <c r="D2494" i="5"/>
  <c r="E2494" i="5" s="1"/>
  <c r="D2495" i="5"/>
  <c r="E2495" i="5" s="1"/>
  <c r="D2496" i="5"/>
  <c r="E2496" i="5" s="1"/>
  <c r="D2497" i="5"/>
  <c r="E2497" i="5" s="1"/>
  <c r="D2498" i="5"/>
  <c r="E2498" i="5" s="1"/>
  <c r="D2499" i="5"/>
  <c r="E2499" i="5" s="1"/>
  <c r="D2500" i="5"/>
  <c r="E2500" i="5" s="1"/>
  <c r="D2501" i="5"/>
  <c r="E2501" i="5" s="1"/>
  <c r="D2502" i="5"/>
  <c r="E2502" i="5" s="1"/>
  <c r="D2503" i="5"/>
  <c r="E2503" i="5" s="1"/>
  <c r="D2504" i="5"/>
  <c r="E2504" i="5" s="1"/>
  <c r="D2505" i="5"/>
  <c r="E2505" i="5" s="1"/>
  <c r="D2506" i="5"/>
  <c r="E2506" i="5" s="1"/>
  <c r="D2507" i="5"/>
  <c r="E2507" i="5" s="1"/>
  <c r="D2508" i="5"/>
  <c r="E2508" i="5" s="1"/>
  <c r="D2509" i="5"/>
  <c r="E2509" i="5" s="1"/>
  <c r="D2510" i="5"/>
  <c r="E2510" i="5" s="1"/>
  <c r="D2511" i="5"/>
  <c r="E2511" i="5" s="1"/>
  <c r="D2512" i="5"/>
  <c r="E2512" i="5" s="1"/>
  <c r="D2513" i="5"/>
  <c r="E2513" i="5" s="1"/>
  <c r="D2514" i="5"/>
  <c r="E2514" i="5" s="1"/>
  <c r="D2515" i="5"/>
  <c r="E2515" i="5" s="1"/>
  <c r="D2516" i="5"/>
  <c r="E2516" i="5" s="1"/>
  <c r="D2517" i="5"/>
  <c r="E2517" i="5" s="1"/>
  <c r="D2518" i="5"/>
  <c r="E2518" i="5" s="1"/>
  <c r="D2519" i="5"/>
  <c r="E2519" i="5" s="1"/>
  <c r="D2520" i="5"/>
  <c r="E2520" i="5" s="1"/>
  <c r="D2521" i="5"/>
  <c r="E2521" i="5" s="1"/>
  <c r="D2522" i="5"/>
  <c r="E2522" i="5" s="1"/>
  <c r="D2523" i="5"/>
  <c r="E2523" i="5" s="1"/>
  <c r="D2524" i="5"/>
  <c r="E2524" i="5" s="1"/>
  <c r="D2525" i="5"/>
  <c r="E2525" i="5" s="1"/>
  <c r="D2526" i="5"/>
  <c r="E2526" i="5" s="1"/>
  <c r="D2527" i="5"/>
  <c r="E2527" i="5" s="1"/>
  <c r="D2528" i="5"/>
  <c r="E2528" i="5" s="1"/>
  <c r="D2529" i="5"/>
  <c r="E2529" i="5" s="1"/>
  <c r="D2530" i="5"/>
  <c r="E2530" i="5" s="1"/>
  <c r="D2531" i="5"/>
  <c r="E2531" i="5" s="1"/>
  <c r="D2532" i="5"/>
  <c r="E2532" i="5" s="1"/>
  <c r="D2533" i="5"/>
  <c r="E2533" i="5" s="1"/>
  <c r="D2534" i="5"/>
  <c r="E2534" i="5" s="1"/>
  <c r="D2535" i="5"/>
  <c r="E2535" i="5" s="1"/>
  <c r="D2536" i="5"/>
  <c r="E2536" i="5" s="1"/>
  <c r="D2537" i="5"/>
  <c r="E2537" i="5" s="1"/>
  <c r="D2538" i="5"/>
  <c r="E2538" i="5" s="1"/>
  <c r="D2539" i="5"/>
  <c r="E2539" i="5" s="1"/>
  <c r="D2540" i="5"/>
  <c r="E2540" i="5" s="1"/>
  <c r="D2541" i="5"/>
  <c r="E2541" i="5" s="1"/>
  <c r="D2542" i="5"/>
  <c r="E2542" i="5" s="1"/>
  <c r="D2543" i="5"/>
  <c r="E2543" i="5" s="1"/>
  <c r="D2544" i="5"/>
  <c r="E2544" i="5" s="1"/>
  <c r="D2545" i="5"/>
  <c r="E2545" i="5" s="1"/>
  <c r="D2546" i="5"/>
  <c r="E2546" i="5" s="1"/>
  <c r="D2547" i="5"/>
  <c r="E2547" i="5" s="1"/>
  <c r="D2548" i="5"/>
  <c r="E2548" i="5" s="1"/>
  <c r="D2549" i="5"/>
  <c r="E2549" i="5" s="1"/>
  <c r="D2550" i="5"/>
  <c r="E2550" i="5" s="1"/>
  <c r="D2551" i="5"/>
  <c r="E2551" i="5" s="1"/>
  <c r="D2552" i="5"/>
  <c r="E2552" i="5" s="1"/>
  <c r="D2553" i="5"/>
  <c r="E2553" i="5" s="1"/>
  <c r="D2554" i="5"/>
  <c r="E2554" i="5" s="1"/>
  <c r="D2555" i="5"/>
  <c r="E2555" i="5" s="1"/>
  <c r="D2556" i="5"/>
  <c r="E2556" i="5" s="1"/>
  <c r="D2557" i="5"/>
  <c r="E2557" i="5" s="1"/>
  <c r="D2558" i="5"/>
  <c r="E2558" i="5" s="1"/>
  <c r="D2559" i="5"/>
  <c r="E2559" i="5" s="1"/>
  <c r="D2560" i="5"/>
  <c r="E2560" i="5" s="1"/>
  <c r="D2561" i="5"/>
  <c r="E2561" i="5" s="1"/>
  <c r="D2562" i="5"/>
  <c r="E2562" i="5" s="1"/>
  <c r="D2563" i="5"/>
  <c r="E2563" i="5" s="1"/>
  <c r="D2564" i="5"/>
  <c r="E2564" i="5" s="1"/>
  <c r="D2565" i="5"/>
  <c r="E2565" i="5" s="1"/>
  <c r="D2566" i="5"/>
  <c r="E2566" i="5" s="1"/>
  <c r="D2567" i="5"/>
  <c r="E2567" i="5" s="1"/>
  <c r="D2568" i="5"/>
  <c r="E2568" i="5" s="1"/>
  <c r="D2569" i="5"/>
  <c r="E2569" i="5" s="1"/>
  <c r="D2570" i="5"/>
  <c r="E2570" i="5" s="1"/>
  <c r="D2571" i="5"/>
  <c r="E2571" i="5" s="1"/>
  <c r="D2572" i="5"/>
  <c r="E2572" i="5" s="1"/>
  <c r="D2573" i="5"/>
  <c r="E2573" i="5" s="1"/>
  <c r="D2574" i="5"/>
  <c r="E2574" i="5" s="1"/>
  <c r="D2575" i="5"/>
  <c r="E2575" i="5" s="1"/>
  <c r="D2576" i="5"/>
  <c r="E2576" i="5" s="1"/>
  <c r="D2577" i="5"/>
  <c r="E2577" i="5" s="1"/>
  <c r="D2578" i="5"/>
  <c r="E2578" i="5" s="1"/>
  <c r="D2579" i="5"/>
  <c r="E2579" i="5" s="1"/>
  <c r="D2580" i="5"/>
  <c r="E2580" i="5" s="1"/>
  <c r="D2581" i="5"/>
  <c r="E2581" i="5" s="1"/>
  <c r="D2582" i="5"/>
  <c r="E2582" i="5" s="1"/>
  <c r="D2583" i="5"/>
  <c r="E2583" i="5" s="1"/>
  <c r="D2584" i="5"/>
  <c r="E2584" i="5" s="1"/>
  <c r="D2585" i="5"/>
  <c r="E2585" i="5" s="1"/>
  <c r="D2586" i="5"/>
  <c r="E2586" i="5" s="1"/>
  <c r="D2587" i="5"/>
  <c r="E2587" i="5" s="1"/>
  <c r="D2588" i="5"/>
  <c r="E2588" i="5" s="1"/>
  <c r="D2589" i="5"/>
  <c r="E2589" i="5" s="1"/>
  <c r="D2590" i="5"/>
  <c r="E2590" i="5" s="1"/>
  <c r="D2591" i="5"/>
  <c r="E2591" i="5" s="1"/>
  <c r="D2592" i="5"/>
  <c r="E2592" i="5" s="1"/>
  <c r="D2593" i="5"/>
  <c r="E2593" i="5" s="1"/>
  <c r="D2594" i="5"/>
  <c r="E2594" i="5" s="1"/>
  <c r="D2595" i="5"/>
  <c r="E2595" i="5" s="1"/>
  <c r="D2596" i="5"/>
  <c r="E2596" i="5" s="1"/>
  <c r="D2597" i="5"/>
  <c r="E2597" i="5" s="1"/>
  <c r="D2598" i="5"/>
  <c r="E2598" i="5" s="1"/>
  <c r="D2599" i="5"/>
  <c r="E2599" i="5" s="1"/>
  <c r="D2600" i="5"/>
  <c r="E2600" i="5" s="1"/>
  <c r="D2601" i="5"/>
  <c r="E2601" i="5" s="1"/>
  <c r="D2602" i="5"/>
  <c r="E2602" i="5" s="1"/>
  <c r="D2603" i="5"/>
  <c r="E2603" i="5" s="1"/>
  <c r="D2604" i="5"/>
  <c r="E2604" i="5" s="1"/>
  <c r="D2605" i="5"/>
  <c r="E2605" i="5" s="1"/>
  <c r="D2606" i="5"/>
  <c r="E2606" i="5" s="1"/>
  <c r="D2607" i="5"/>
  <c r="E2607" i="5" s="1"/>
  <c r="D2608" i="5"/>
  <c r="E2608" i="5" s="1"/>
  <c r="D2609" i="5"/>
  <c r="E2609" i="5" s="1"/>
  <c r="D2610" i="5"/>
  <c r="E2610" i="5" s="1"/>
  <c r="D2611" i="5"/>
  <c r="E2611" i="5" s="1"/>
  <c r="D2612" i="5"/>
  <c r="E2612" i="5" s="1"/>
  <c r="D2613" i="5"/>
  <c r="E2613" i="5" s="1"/>
  <c r="D2614" i="5"/>
  <c r="E2614" i="5" s="1"/>
  <c r="D2615" i="5"/>
  <c r="E2615" i="5" s="1"/>
  <c r="D2616" i="5"/>
  <c r="E2616" i="5" s="1"/>
  <c r="D2617" i="5"/>
  <c r="E2617" i="5" s="1"/>
  <c r="D2618" i="5"/>
  <c r="E2618" i="5" s="1"/>
  <c r="D2619" i="5"/>
  <c r="E2619" i="5" s="1"/>
  <c r="D2620" i="5"/>
  <c r="E2620" i="5" s="1"/>
  <c r="D2621" i="5"/>
  <c r="E2621" i="5" s="1"/>
  <c r="D2622" i="5"/>
  <c r="E2622" i="5" s="1"/>
  <c r="D2623" i="5"/>
  <c r="E2623" i="5" s="1"/>
  <c r="D2624" i="5"/>
  <c r="E2624" i="5" s="1"/>
  <c r="D2625" i="5"/>
  <c r="E2625" i="5" s="1"/>
  <c r="D2626" i="5"/>
  <c r="E2626" i="5" s="1"/>
  <c r="D2627" i="5"/>
  <c r="E2627" i="5" s="1"/>
  <c r="D2628" i="5"/>
  <c r="E2628" i="5" s="1"/>
  <c r="D2629" i="5"/>
  <c r="E2629" i="5" s="1"/>
  <c r="D2630" i="5"/>
  <c r="E2630" i="5" s="1"/>
  <c r="D2631" i="5"/>
  <c r="E2631" i="5" s="1"/>
  <c r="D2632" i="5"/>
  <c r="E2632" i="5" s="1"/>
  <c r="D2633" i="5"/>
  <c r="E2633" i="5" s="1"/>
  <c r="D2634" i="5"/>
  <c r="E2634" i="5" s="1"/>
  <c r="D2635" i="5"/>
  <c r="E2635" i="5" s="1"/>
  <c r="D2636" i="5"/>
  <c r="E2636" i="5" s="1"/>
  <c r="D2637" i="5"/>
  <c r="E2637" i="5" s="1"/>
  <c r="D2638" i="5"/>
  <c r="E2638" i="5" s="1"/>
  <c r="D2639" i="5"/>
  <c r="E2639" i="5" s="1"/>
  <c r="D2640" i="5"/>
  <c r="E2640" i="5" s="1"/>
  <c r="D2641" i="5"/>
  <c r="E2641" i="5" s="1"/>
  <c r="D2642" i="5"/>
  <c r="E2642" i="5" s="1"/>
  <c r="D2643" i="5"/>
  <c r="E2643" i="5" s="1"/>
  <c r="D2644" i="5"/>
  <c r="E2644" i="5" s="1"/>
  <c r="D2645" i="5"/>
  <c r="E2645" i="5" s="1"/>
  <c r="D2646" i="5"/>
  <c r="E2646" i="5" s="1"/>
  <c r="D2647" i="5"/>
  <c r="E2647" i="5" s="1"/>
  <c r="D2648" i="5"/>
  <c r="E2648" i="5" s="1"/>
  <c r="D2649" i="5"/>
  <c r="E2649" i="5" s="1"/>
  <c r="D2650" i="5"/>
  <c r="E2650" i="5" s="1"/>
  <c r="D2651" i="5"/>
  <c r="E2651" i="5" s="1"/>
  <c r="D2652" i="5"/>
  <c r="E2652" i="5" s="1"/>
  <c r="D2653" i="5"/>
  <c r="E2653" i="5" s="1"/>
  <c r="D2654" i="5"/>
  <c r="E2654" i="5" s="1"/>
  <c r="D2655" i="5"/>
  <c r="E2655" i="5" s="1"/>
  <c r="D2656" i="5"/>
  <c r="E2656" i="5" s="1"/>
  <c r="D2657" i="5"/>
  <c r="E2657" i="5" s="1"/>
  <c r="D2658" i="5"/>
  <c r="E2658" i="5" s="1"/>
  <c r="D2659" i="5"/>
  <c r="E2659" i="5" s="1"/>
  <c r="D2660" i="5"/>
  <c r="E2660" i="5" s="1"/>
  <c r="D2661" i="5"/>
  <c r="E2661" i="5" s="1"/>
  <c r="D2662" i="5"/>
  <c r="E2662" i="5" s="1"/>
  <c r="D2663" i="5"/>
  <c r="E2663" i="5" s="1"/>
  <c r="D2664" i="5"/>
  <c r="E2664" i="5" s="1"/>
  <c r="D2665" i="5"/>
  <c r="E2665" i="5" s="1"/>
  <c r="D2666" i="5"/>
  <c r="E2666" i="5" s="1"/>
  <c r="D2667" i="5"/>
  <c r="E2667" i="5" s="1"/>
  <c r="D2668" i="5"/>
  <c r="E2668" i="5" s="1"/>
  <c r="D2669" i="5"/>
  <c r="E2669" i="5" s="1"/>
  <c r="D2670" i="5"/>
  <c r="E2670" i="5" s="1"/>
  <c r="D2671" i="5"/>
  <c r="E2671" i="5" s="1"/>
  <c r="D2672" i="5"/>
  <c r="E2672" i="5" s="1"/>
  <c r="D2673" i="5"/>
  <c r="E2673" i="5" s="1"/>
  <c r="D2674" i="5"/>
  <c r="E2674" i="5" s="1"/>
  <c r="D2675" i="5"/>
  <c r="E2675" i="5" s="1"/>
  <c r="D2676" i="5"/>
  <c r="E2676" i="5" s="1"/>
  <c r="D2677" i="5"/>
  <c r="E2677" i="5" s="1"/>
  <c r="D2678" i="5"/>
  <c r="E2678" i="5" s="1"/>
  <c r="D2679" i="5"/>
  <c r="E2679" i="5" s="1"/>
  <c r="D2680" i="5"/>
  <c r="E2680" i="5" s="1"/>
  <c r="D2681" i="5"/>
  <c r="E2681" i="5" s="1"/>
  <c r="D2682" i="5"/>
  <c r="E2682" i="5" s="1"/>
  <c r="D2683" i="5"/>
  <c r="E2683" i="5" s="1"/>
  <c r="D2684" i="5"/>
  <c r="E2684" i="5" s="1"/>
  <c r="D2685" i="5"/>
  <c r="E2685" i="5" s="1"/>
  <c r="D2686" i="5"/>
  <c r="E2686" i="5" s="1"/>
  <c r="D2687" i="5"/>
  <c r="E2687" i="5" s="1"/>
  <c r="D2688" i="5"/>
  <c r="E2688" i="5" s="1"/>
  <c r="D2689" i="5"/>
  <c r="E2689" i="5" s="1"/>
  <c r="D2690" i="5"/>
  <c r="E2690" i="5" s="1"/>
  <c r="D2691" i="5"/>
  <c r="E2691" i="5" s="1"/>
  <c r="D2692" i="5"/>
  <c r="E2692" i="5" s="1"/>
  <c r="D2693" i="5"/>
  <c r="E2693" i="5" s="1"/>
  <c r="D2694" i="5"/>
  <c r="E2694" i="5" s="1"/>
  <c r="D2695" i="5"/>
  <c r="E2695" i="5" s="1"/>
  <c r="D2696" i="5"/>
  <c r="E2696" i="5" s="1"/>
  <c r="D2697" i="5"/>
  <c r="E2697" i="5" s="1"/>
  <c r="D2698" i="5"/>
  <c r="E2698" i="5" s="1"/>
  <c r="D2699" i="5"/>
  <c r="E2699" i="5" s="1"/>
  <c r="D2700" i="5"/>
  <c r="E2700" i="5" s="1"/>
  <c r="D2701" i="5"/>
  <c r="E2701" i="5" s="1"/>
  <c r="D2702" i="5"/>
  <c r="E2702" i="5" s="1"/>
  <c r="D2703" i="5"/>
  <c r="E2703" i="5" s="1"/>
  <c r="D2704" i="5"/>
  <c r="E2704" i="5" s="1"/>
  <c r="D2705" i="5"/>
  <c r="E2705" i="5" s="1"/>
  <c r="D2706" i="5"/>
  <c r="E2706" i="5" s="1"/>
  <c r="D2707" i="5"/>
  <c r="E2707" i="5" s="1"/>
  <c r="D2708" i="5"/>
  <c r="E2708" i="5" s="1"/>
  <c r="D2709" i="5"/>
  <c r="E2709" i="5" s="1"/>
  <c r="D2710" i="5"/>
  <c r="E2710" i="5" s="1"/>
  <c r="D2711" i="5"/>
  <c r="E2711" i="5" s="1"/>
  <c r="D2712" i="5"/>
  <c r="E2712" i="5" s="1"/>
  <c r="D2713" i="5"/>
  <c r="E2713" i="5" s="1"/>
  <c r="D2714" i="5"/>
  <c r="E2714" i="5" s="1"/>
  <c r="D2715" i="5"/>
  <c r="E2715" i="5" s="1"/>
  <c r="D2716" i="5"/>
  <c r="E2716" i="5" s="1"/>
  <c r="D2717" i="5"/>
  <c r="E2717" i="5" s="1"/>
  <c r="D2718" i="5"/>
  <c r="E2718" i="5" s="1"/>
  <c r="D2719" i="5"/>
  <c r="E2719" i="5" s="1"/>
  <c r="D2720" i="5"/>
  <c r="E2720" i="5" s="1"/>
  <c r="D2721" i="5"/>
  <c r="E2721" i="5" s="1"/>
  <c r="D2722" i="5"/>
  <c r="E2722" i="5" s="1"/>
  <c r="D2723" i="5"/>
  <c r="E2723" i="5" s="1"/>
  <c r="D2724" i="5"/>
  <c r="E2724" i="5" s="1"/>
  <c r="D2725" i="5"/>
  <c r="E2725" i="5" s="1"/>
  <c r="D2726" i="5"/>
  <c r="E2726" i="5" s="1"/>
  <c r="D2727" i="5"/>
  <c r="E2727" i="5" s="1"/>
  <c r="D2728" i="5"/>
  <c r="E2728" i="5" s="1"/>
  <c r="D2729" i="5"/>
  <c r="E2729" i="5" s="1"/>
  <c r="D2730" i="5"/>
  <c r="E2730" i="5" s="1"/>
  <c r="D2731" i="5"/>
  <c r="E2731" i="5" s="1"/>
  <c r="D2732" i="5"/>
  <c r="E2732" i="5" s="1"/>
  <c r="D2733" i="5"/>
  <c r="E2733" i="5" s="1"/>
  <c r="D2734" i="5"/>
  <c r="E2734" i="5" s="1"/>
  <c r="D2735" i="5"/>
  <c r="E2735" i="5" s="1"/>
  <c r="D2736" i="5"/>
  <c r="E2736" i="5" s="1"/>
  <c r="D2737" i="5"/>
  <c r="E2737" i="5" s="1"/>
  <c r="D2738" i="5"/>
  <c r="E2738" i="5" s="1"/>
  <c r="D2739" i="5"/>
  <c r="E2739" i="5" s="1"/>
  <c r="D2740" i="5"/>
  <c r="E2740" i="5" s="1"/>
  <c r="D2741" i="5"/>
  <c r="E2741" i="5" s="1"/>
  <c r="D2742" i="5"/>
  <c r="E2742" i="5" s="1"/>
  <c r="D2743" i="5"/>
  <c r="E2743" i="5" s="1"/>
  <c r="D2744" i="5"/>
  <c r="E2744" i="5" s="1"/>
  <c r="D2745" i="5"/>
  <c r="E2745" i="5" s="1"/>
  <c r="D2746" i="5"/>
  <c r="E2746" i="5" s="1"/>
  <c r="D2747" i="5"/>
  <c r="E2747" i="5" s="1"/>
  <c r="D2748" i="5"/>
  <c r="E2748" i="5" s="1"/>
  <c r="D2749" i="5"/>
  <c r="E2749" i="5" s="1"/>
  <c r="D2750" i="5"/>
  <c r="E2750" i="5" s="1"/>
  <c r="D2751" i="5"/>
  <c r="E2751" i="5" s="1"/>
  <c r="D2752" i="5"/>
  <c r="E2752" i="5" s="1"/>
  <c r="D2753" i="5"/>
  <c r="E2753" i="5" s="1"/>
  <c r="D2754" i="5"/>
  <c r="E2754" i="5" s="1"/>
  <c r="D2755" i="5"/>
  <c r="E2755" i="5" s="1"/>
  <c r="D2756" i="5"/>
  <c r="E2756" i="5" s="1"/>
  <c r="D2757" i="5"/>
  <c r="E2757" i="5" s="1"/>
  <c r="D2758" i="5"/>
  <c r="E2758" i="5" s="1"/>
  <c r="D2759" i="5"/>
  <c r="E2759" i="5" s="1"/>
  <c r="D2760" i="5"/>
  <c r="E2760" i="5" s="1"/>
  <c r="D2761" i="5"/>
  <c r="E2761" i="5" s="1"/>
  <c r="D2762" i="5"/>
  <c r="E2762" i="5" s="1"/>
  <c r="D2763" i="5"/>
  <c r="E2763" i="5" s="1"/>
  <c r="D2764" i="5"/>
  <c r="E2764" i="5" s="1"/>
  <c r="D2765" i="5"/>
  <c r="E2765" i="5" s="1"/>
  <c r="D2766" i="5"/>
  <c r="E2766" i="5" s="1"/>
  <c r="D2767" i="5"/>
  <c r="E2767" i="5" s="1"/>
  <c r="D2768" i="5"/>
  <c r="E2768" i="5" s="1"/>
  <c r="D2769" i="5"/>
  <c r="E2769" i="5" s="1"/>
  <c r="D2770" i="5"/>
  <c r="E2770" i="5" s="1"/>
  <c r="D2771" i="5"/>
  <c r="E2771" i="5" s="1"/>
  <c r="D2772" i="5"/>
  <c r="E2772" i="5" s="1"/>
  <c r="D2773" i="5"/>
  <c r="E2773" i="5" s="1"/>
  <c r="D2774" i="5"/>
  <c r="E2774" i="5" s="1"/>
  <c r="D2775" i="5"/>
  <c r="E2775" i="5" s="1"/>
  <c r="D2776" i="5"/>
  <c r="E2776" i="5" s="1"/>
  <c r="D2777" i="5"/>
  <c r="E2777" i="5" s="1"/>
  <c r="D2778" i="5"/>
  <c r="E2778" i="5" s="1"/>
  <c r="D2779" i="5"/>
  <c r="E2779" i="5" s="1"/>
  <c r="D2780" i="5"/>
  <c r="E2780" i="5" s="1"/>
  <c r="D2781" i="5"/>
  <c r="E2781" i="5" s="1"/>
  <c r="D2782" i="5"/>
  <c r="E2782" i="5" s="1"/>
  <c r="D2783" i="5"/>
  <c r="E2783" i="5" s="1"/>
  <c r="D2784" i="5"/>
  <c r="E2784" i="5" s="1"/>
  <c r="D2785" i="5"/>
  <c r="E2785" i="5" s="1"/>
  <c r="D2786" i="5"/>
  <c r="E2786" i="5" s="1"/>
  <c r="D2787" i="5"/>
  <c r="E2787" i="5" s="1"/>
  <c r="D2788" i="5"/>
  <c r="E2788" i="5" s="1"/>
  <c r="D2789" i="5"/>
  <c r="E2789" i="5" s="1"/>
  <c r="D2790" i="5"/>
  <c r="E2790" i="5" s="1"/>
  <c r="D2791" i="5"/>
  <c r="E2791" i="5" s="1"/>
  <c r="D2792" i="5"/>
  <c r="E2792" i="5" s="1"/>
  <c r="D2793" i="5"/>
  <c r="E2793" i="5" s="1"/>
  <c r="D2794" i="5"/>
  <c r="E2794" i="5" s="1"/>
  <c r="D2795" i="5"/>
  <c r="E2795" i="5" s="1"/>
  <c r="D2796" i="5"/>
  <c r="E2796" i="5" s="1"/>
  <c r="D2797" i="5"/>
  <c r="E2797" i="5" s="1"/>
  <c r="D2798" i="5"/>
  <c r="E2798" i="5" s="1"/>
  <c r="D2799" i="5"/>
  <c r="E2799" i="5" s="1"/>
  <c r="D2800" i="5"/>
  <c r="E2800" i="5" s="1"/>
  <c r="D2801" i="5"/>
  <c r="E2801" i="5" s="1"/>
  <c r="D2802" i="5"/>
  <c r="E2802" i="5" s="1"/>
  <c r="D2803" i="5"/>
  <c r="E2803" i="5" s="1"/>
  <c r="D2804" i="5"/>
  <c r="E2804" i="5" s="1"/>
  <c r="D2805" i="5"/>
  <c r="E2805" i="5" s="1"/>
  <c r="D2806" i="5"/>
  <c r="E2806" i="5" s="1"/>
  <c r="D2807" i="5"/>
  <c r="E2807" i="5" s="1"/>
  <c r="D2808" i="5"/>
  <c r="E2808" i="5" s="1"/>
  <c r="D2809" i="5"/>
  <c r="E2809" i="5" s="1"/>
  <c r="D2810" i="5"/>
  <c r="E2810" i="5" s="1"/>
  <c r="D2811" i="5"/>
  <c r="E2811" i="5" s="1"/>
  <c r="D2812" i="5"/>
  <c r="E2812" i="5" s="1"/>
  <c r="D2813" i="5"/>
  <c r="E2813" i="5" s="1"/>
  <c r="D2814" i="5"/>
  <c r="E2814" i="5" s="1"/>
  <c r="D2815" i="5"/>
  <c r="E2815" i="5" s="1"/>
  <c r="D2816" i="5"/>
  <c r="E2816" i="5" s="1"/>
  <c r="D2817" i="5"/>
  <c r="E2817" i="5" s="1"/>
  <c r="D2818" i="5"/>
  <c r="E2818" i="5" s="1"/>
  <c r="D2819" i="5"/>
  <c r="E2819" i="5" s="1"/>
  <c r="D2820" i="5"/>
  <c r="E2820" i="5" s="1"/>
  <c r="D2821" i="5"/>
  <c r="E2821" i="5" s="1"/>
  <c r="D2822" i="5"/>
  <c r="E2822" i="5" s="1"/>
  <c r="D2823" i="5"/>
  <c r="E2823" i="5" s="1"/>
  <c r="D2824" i="5"/>
  <c r="E2824" i="5" s="1"/>
  <c r="D2825" i="5"/>
  <c r="E2825" i="5" s="1"/>
  <c r="D2826" i="5"/>
  <c r="E2826" i="5" s="1"/>
  <c r="D2827" i="5"/>
  <c r="E2827" i="5" s="1"/>
  <c r="D2828" i="5"/>
  <c r="E2828" i="5" s="1"/>
  <c r="D2829" i="5"/>
  <c r="E2829" i="5" s="1"/>
  <c r="D2830" i="5"/>
  <c r="E2830" i="5" s="1"/>
  <c r="D2831" i="5"/>
  <c r="E2831" i="5" s="1"/>
  <c r="D2832" i="5"/>
  <c r="E2832" i="5" s="1"/>
  <c r="D2833" i="5"/>
  <c r="E2833" i="5" s="1"/>
  <c r="D2834" i="5"/>
  <c r="E2834" i="5" s="1"/>
  <c r="D2835" i="5"/>
  <c r="E2835" i="5" s="1"/>
  <c r="D2836" i="5"/>
  <c r="E2836" i="5" s="1"/>
  <c r="D2837" i="5"/>
  <c r="E2837" i="5" s="1"/>
  <c r="D2838" i="5"/>
  <c r="E2838" i="5" s="1"/>
  <c r="D2839" i="5"/>
  <c r="E2839" i="5" s="1"/>
  <c r="D2840" i="5"/>
  <c r="E2840" i="5" s="1"/>
  <c r="D2841" i="5"/>
  <c r="E2841" i="5" s="1"/>
  <c r="D2842" i="5"/>
  <c r="E2842" i="5" s="1"/>
  <c r="D2843" i="5"/>
  <c r="E2843" i="5" s="1"/>
  <c r="D2844" i="5"/>
  <c r="E2844" i="5" s="1"/>
  <c r="D2845" i="5"/>
  <c r="E2845" i="5" s="1"/>
  <c r="D2846" i="5"/>
  <c r="E2846" i="5" s="1"/>
  <c r="D2847" i="5"/>
  <c r="E2847" i="5" s="1"/>
  <c r="D2848" i="5"/>
  <c r="E2848" i="5" s="1"/>
  <c r="D2849" i="5"/>
  <c r="E2849" i="5" s="1"/>
  <c r="D2850" i="5"/>
  <c r="E2850" i="5" s="1"/>
  <c r="D2851" i="5"/>
  <c r="E2851" i="5" s="1"/>
  <c r="D2852" i="5"/>
  <c r="E2852" i="5" s="1"/>
  <c r="D2853" i="5"/>
  <c r="E2853" i="5" s="1"/>
  <c r="D2854" i="5"/>
  <c r="E2854" i="5" s="1"/>
  <c r="D2855" i="5"/>
  <c r="E2855" i="5" s="1"/>
  <c r="D2856" i="5"/>
  <c r="E2856" i="5" s="1"/>
  <c r="D2857" i="5"/>
  <c r="E2857" i="5" s="1"/>
  <c r="D2858" i="5"/>
  <c r="E2858" i="5" s="1"/>
  <c r="D2859" i="5"/>
  <c r="E2859" i="5" s="1"/>
  <c r="D2860" i="5"/>
  <c r="E2860" i="5" s="1"/>
  <c r="D2861" i="5"/>
  <c r="E2861" i="5" s="1"/>
  <c r="D2862" i="5"/>
  <c r="E2862" i="5" s="1"/>
  <c r="D2863" i="5"/>
  <c r="E2863" i="5" s="1"/>
  <c r="D2864" i="5"/>
  <c r="E2864" i="5" s="1"/>
  <c r="D2865" i="5"/>
  <c r="E2865" i="5" s="1"/>
  <c r="D2866" i="5"/>
  <c r="E2866" i="5" s="1"/>
  <c r="D2867" i="5"/>
  <c r="E2867" i="5" s="1"/>
  <c r="D2868" i="5"/>
  <c r="E2868" i="5" s="1"/>
  <c r="D2869" i="5"/>
  <c r="E2869" i="5" s="1"/>
  <c r="D2870" i="5"/>
  <c r="E2870" i="5" s="1"/>
  <c r="D2871" i="5"/>
  <c r="E2871" i="5" s="1"/>
  <c r="D2872" i="5"/>
  <c r="E2872" i="5" s="1"/>
  <c r="D2873" i="5"/>
  <c r="E2873" i="5" s="1"/>
  <c r="D2874" i="5"/>
  <c r="E2874" i="5" s="1"/>
  <c r="D2875" i="5"/>
  <c r="E2875" i="5" s="1"/>
  <c r="D2876" i="5"/>
  <c r="E2876" i="5" s="1"/>
  <c r="D2877" i="5"/>
  <c r="E2877" i="5" s="1"/>
  <c r="D2878" i="5"/>
  <c r="E2878" i="5" s="1"/>
  <c r="D2879" i="5"/>
  <c r="E2879" i="5" s="1"/>
  <c r="D2880" i="5"/>
  <c r="E2880" i="5" s="1"/>
  <c r="D2881" i="5"/>
  <c r="E2881" i="5" s="1"/>
  <c r="D2882" i="5"/>
  <c r="E2882" i="5" s="1"/>
  <c r="D2883" i="5"/>
  <c r="E2883" i="5" s="1"/>
  <c r="D2884" i="5"/>
  <c r="E2884" i="5" s="1"/>
  <c r="D2885" i="5"/>
  <c r="E2885" i="5" s="1"/>
  <c r="D2886" i="5"/>
  <c r="E2886" i="5" s="1"/>
  <c r="D2887" i="5"/>
  <c r="E2887" i="5" s="1"/>
  <c r="D2888" i="5"/>
  <c r="E2888" i="5" s="1"/>
  <c r="D2889" i="5"/>
  <c r="E2889" i="5" s="1"/>
  <c r="D2890" i="5"/>
  <c r="E2890" i="5" s="1"/>
  <c r="D2891" i="5"/>
  <c r="E2891" i="5" s="1"/>
  <c r="D2892" i="5"/>
  <c r="E2892" i="5" s="1"/>
  <c r="D2893" i="5"/>
  <c r="E2893" i="5" s="1"/>
  <c r="D2894" i="5"/>
  <c r="E2894" i="5" s="1"/>
  <c r="D2895" i="5"/>
  <c r="E2895" i="5" s="1"/>
  <c r="D2896" i="5"/>
  <c r="E2896" i="5" s="1"/>
  <c r="D2897" i="5"/>
  <c r="E2897" i="5" s="1"/>
  <c r="D2898" i="5"/>
  <c r="E2898" i="5" s="1"/>
  <c r="D2899" i="5"/>
  <c r="E2899" i="5" s="1"/>
  <c r="D2900" i="5"/>
  <c r="E2900" i="5" s="1"/>
  <c r="D2901" i="5"/>
  <c r="E2901" i="5" s="1"/>
  <c r="D2902" i="5"/>
  <c r="E2902" i="5" s="1"/>
  <c r="D2903" i="5"/>
  <c r="E2903" i="5" s="1"/>
  <c r="D2904" i="5"/>
  <c r="E2904" i="5" s="1"/>
  <c r="D2905" i="5"/>
  <c r="E2905" i="5" s="1"/>
  <c r="D2906" i="5"/>
  <c r="E2906" i="5" s="1"/>
  <c r="D2907" i="5"/>
  <c r="E2907" i="5" s="1"/>
  <c r="D2908" i="5"/>
  <c r="E2908" i="5" s="1"/>
  <c r="D2909" i="5"/>
  <c r="E2909" i="5" s="1"/>
  <c r="D2910" i="5"/>
  <c r="E2910" i="5" s="1"/>
  <c r="D2911" i="5"/>
  <c r="E2911" i="5" s="1"/>
  <c r="D2912" i="5"/>
  <c r="E2912" i="5" s="1"/>
  <c r="D2913" i="5"/>
  <c r="E2913" i="5" s="1"/>
  <c r="D2914" i="5"/>
  <c r="E2914" i="5" s="1"/>
  <c r="D2915" i="5"/>
  <c r="E2915" i="5" s="1"/>
  <c r="D2916" i="5"/>
  <c r="E2916" i="5" s="1"/>
  <c r="D2917" i="5"/>
  <c r="E2917" i="5" s="1"/>
  <c r="D2918" i="5"/>
  <c r="E2918" i="5" s="1"/>
  <c r="D2919" i="5"/>
  <c r="E2919" i="5" s="1"/>
  <c r="D2920" i="5"/>
  <c r="E2920" i="5" s="1"/>
  <c r="D2921" i="5"/>
  <c r="E2921" i="5" s="1"/>
  <c r="D2922" i="5"/>
  <c r="E2922" i="5" s="1"/>
  <c r="D2923" i="5"/>
  <c r="E2923" i="5" s="1"/>
  <c r="D2924" i="5"/>
  <c r="E2924" i="5" s="1"/>
  <c r="D2925" i="5"/>
  <c r="E2925" i="5" s="1"/>
  <c r="D2926" i="5"/>
  <c r="E2926" i="5" s="1"/>
  <c r="D2927" i="5"/>
  <c r="E2927" i="5" s="1"/>
  <c r="D2928" i="5"/>
  <c r="E2928" i="5" s="1"/>
  <c r="D2929" i="5"/>
  <c r="E2929" i="5" s="1"/>
  <c r="D2930" i="5"/>
  <c r="E2930" i="5" s="1"/>
  <c r="D2931" i="5"/>
  <c r="E2931" i="5" s="1"/>
  <c r="D2932" i="5"/>
  <c r="E2932" i="5" s="1"/>
  <c r="D2933" i="5"/>
  <c r="E2933" i="5" s="1"/>
  <c r="D2934" i="5"/>
  <c r="E2934" i="5" s="1"/>
  <c r="D2935" i="5"/>
  <c r="E2935" i="5" s="1"/>
  <c r="D2936" i="5"/>
  <c r="E2936" i="5" s="1"/>
  <c r="D2937" i="5"/>
  <c r="E2937" i="5" s="1"/>
  <c r="D2938" i="5"/>
  <c r="E2938" i="5" s="1"/>
  <c r="D2939" i="5"/>
  <c r="E2939" i="5" s="1"/>
  <c r="D2940" i="5"/>
  <c r="E2940" i="5" s="1"/>
  <c r="D2941" i="5"/>
  <c r="E2941" i="5" s="1"/>
  <c r="D2942" i="5"/>
  <c r="E2942" i="5" s="1"/>
  <c r="D2943" i="5"/>
  <c r="E2943" i="5" s="1"/>
  <c r="D2944" i="5"/>
  <c r="E2944" i="5" s="1"/>
  <c r="D2945" i="5"/>
  <c r="E2945" i="5" s="1"/>
  <c r="D2946" i="5"/>
  <c r="E2946" i="5" s="1"/>
  <c r="D2947" i="5"/>
  <c r="E2947" i="5" s="1"/>
  <c r="D2948" i="5"/>
  <c r="E2948" i="5" s="1"/>
  <c r="D2949" i="5"/>
  <c r="E2949" i="5" s="1"/>
  <c r="D2950" i="5"/>
  <c r="E2950" i="5" s="1"/>
  <c r="D2951" i="5"/>
  <c r="E2951" i="5" s="1"/>
  <c r="D2952" i="5"/>
  <c r="E2952" i="5" s="1"/>
  <c r="D2953" i="5"/>
  <c r="E2953" i="5" s="1"/>
  <c r="D2954" i="5"/>
  <c r="E2954" i="5" s="1"/>
  <c r="D2955" i="5"/>
  <c r="E2955" i="5" s="1"/>
  <c r="D2956" i="5"/>
  <c r="E2956" i="5" s="1"/>
  <c r="D2957" i="5"/>
  <c r="E2957" i="5" s="1"/>
  <c r="D2958" i="5"/>
  <c r="E2958" i="5" s="1"/>
  <c r="D2959" i="5"/>
  <c r="E2959" i="5" s="1"/>
  <c r="D2960" i="5"/>
  <c r="E2960" i="5" s="1"/>
  <c r="D2961" i="5"/>
  <c r="E2961" i="5" s="1"/>
  <c r="D2962" i="5"/>
  <c r="E2962" i="5" s="1"/>
  <c r="D2963" i="5"/>
  <c r="E2963" i="5" s="1"/>
  <c r="D2964" i="5"/>
  <c r="E2964" i="5" s="1"/>
  <c r="D2965" i="5"/>
  <c r="E2965" i="5" s="1"/>
  <c r="D2966" i="5"/>
  <c r="E2966" i="5" s="1"/>
  <c r="D2967" i="5"/>
  <c r="E2967" i="5" s="1"/>
  <c r="D2968" i="5"/>
  <c r="E2968" i="5" s="1"/>
  <c r="D2969" i="5"/>
  <c r="E2969" i="5" s="1"/>
  <c r="D2970" i="5"/>
  <c r="E2970" i="5" s="1"/>
  <c r="D2971" i="5"/>
  <c r="E2971" i="5" s="1"/>
  <c r="D2972" i="5"/>
  <c r="E2972" i="5" s="1"/>
  <c r="D2973" i="5"/>
  <c r="E2973" i="5" s="1"/>
  <c r="D2974" i="5"/>
  <c r="E2974" i="5" s="1"/>
  <c r="D2975" i="5"/>
  <c r="E2975" i="5" s="1"/>
  <c r="D2976" i="5"/>
  <c r="E2976" i="5" s="1"/>
  <c r="D2977" i="5"/>
  <c r="E2977" i="5" s="1"/>
  <c r="D2978" i="5"/>
  <c r="E2978" i="5" s="1"/>
  <c r="D2979" i="5"/>
  <c r="E2979" i="5" s="1"/>
  <c r="D2980" i="5"/>
  <c r="E2980" i="5" s="1"/>
  <c r="D2981" i="5"/>
  <c r="E2981" i="5" s="1"/>
  <c r="D2982" i="5"/>
  <c r="E2982" i="5" s="1"/>
  <c r="D2983" i="5"/>
  <c r="E2983" i="5" s="1"/>
  <c r="D2984" i="5"/>
  <c r="E2984" i="5" s="1"/>
  <c r="D2985" i="5"/>
  <c r="E2985" i="5" s="1"/>
  <c r="D2986" i="5"/>
  <c r="E2986" i="5" s="1"/>
  <c r="D2987" i="5"/>
  <c r="E2987" i="5" s="1"/>
  <c r="D2988" i="5"/>
  <c r="E2988" i="5" s="1"/>
  <c r="D2989" i="5"/>
  <c r="E2989" i="5" s="1"/>
  <c r="D2990" i="5"/>
  <c r="E2990" i="5" s="1"/>
  <c r="D2991" i="5"/>
  <c r="E2991" i="5" s="1"/>
  <c r="D2992" i="5"/>
  <c r="E2992" i="5" s="1"/>
  <c r="D2993" i="5"/>
  <c r="E2993" i="5" s="1"/>
  <c r="D2994" i="5"/>
  <c r="E2994" i="5" s="1"/>
  <c r="D2995" i="5"/>
  <c r="E2995" i="5" s="1"/>
  <c r="D2996" i="5"/>
  <c r="E2996" i="5" s="1"/>
  <c r="D2997" i="5"/>
  <c r="E2997" i="5" s="1"/>
  <c r="D2998" i="5"/>
  <c r="E2998" i="5" s="1"/>
  <c r="D2999" i="5"/>
  <c r="E2999" i="5" s="1"/>
  <c r="D3000" i="5"/>
  <c r="E3000" i="5" s="1"/>
  <c r="D3001" i="5"/>
  <c r="E3001" i="5" s="1"/>
  <c r="D3002" i="5"/>
  <c r="E3002" i="5" s="1"/>
  <c r="D3003" i="5"/>
  <c r="E3003" i="5" s="1"/>
  <c r="D3004" i="5"/>
  <c r="E3004" i="5" s="1"/>
  <c r="D3005" i="5"/>
  <c r="E3005" i="5" s="1"/>
  <c r="D3006" i="5"/>
  <c r="E3006" i="5" s="1"/>
  <c r="D3007" i="5"/>
  <c r="E3007" i="5" s="1"/>
  <c r="D3008" i="5"/>
  <c r="E3008" i="5" s="1"/>
  <c r="D3009" i="5"/>
  <c r="E3009" i="5" s="1"/>
  <c r="D3010" i="5"/>
  <c r="E3010" i="5" s="1"/>
  <c r="D3011" i="5"/>
  <c r="E3011" i="5" s="1"/>
  <c r="D3012" i="5"/>
  <c r="E3012" i="5" s="1"/>
  <c r="D3013" i="5"/>
  <c r="E3013" i="5" s="1"/>
  <c r="D3014" i="5"/>
  <c r="E3014" i="5" s="1"/>
  <c r="D3015" i="5"/>
  <c r="E3015" i="5" s="1"/>
  <c r="D3016" i="5"/>
  <c r="E3016" i="5" s="1"/>
  <c r="D3017" i="5"/>
  <c r="E3017" i="5" s="1"/>
  <c r="D3018" i="5"/>
  <c r="E3018" i="5" s="1"/>
  <c r="D3019" i="5"/>
  <c r="E3019" i="5" s="1"/>
  <c r="D3020" i="5"/>
  <c r="E3020" i="5" s="1"/>
  <c r="D3021" i="5"/>
  <c r="E3021" i="5" s="1"/>
  <c r="D3022" i="5"/>
  <c r="E3022" i="5" s="1"/>
  <c r="D3023" i="5"/>
  <c r="E3023" i="5" s="1"/>
  <c r="D3024" i="5"/>
  <c r="E3024" i="5" s="1"/>
  <c r="D3025" i="5"/>
  <c r="E3025" i="5" s="1"/>
  <c r="D3026" i="5"/>
  <c r="E3026" i="5" s="1"/>
  <c r="D3027" i="5"/>
  <c r="E3027" i="5" s="1"/>
  <c r="D3028" i="5"/>
  <c r="E3028" i="5" s="1"/>
  <c r="D3029" i="5"/>
  <c r="E3029" i="5" s="1"/>
  <c r="D3030" i="5"/>
  <c r="E3030" i="5" s="1"/>
  <c r="D3031" i="5"/>
  <c r="E3031" i="5" s="1"/>
  <c r="D3032" i="5"/>
  <c r="E3032" i="5" s="1"/>
  <c r="D3033" i="5"/>
  <c r="E3033" i="5" s="1"/>
  <c r="D3034" i="5"/>
  <c r="E3034" i="5" s="1"/>
  <c r="D3035" i="5"/>
  <c r="E3035" i="5" s="1"/>
  <c r="D3036" i="5"/>
  <c r="E3036" i="5" s="1"/>
  <c r="D3037" i="5"/>
  <c r="E3037" i="5" s="1"/>
  <c r="D3038" i="5"/>
  <c r="E3038" i="5" s="1"/>
  <c r="D3039" i="5"/>
  <c r="E3039" i="5" s="1"/>
  <c r="D3040" i="5"/>
  <c r="E3040" i="5" s="1"/>
  <c r="D3041" i="5"/>
  <c r="E3041" i="5" s="1"/>
  <c r="D3042" i="5"/>
  <c r="E3042" i="5" s="1"/>
  <c r="D3043" i="5"/>
  <c r="E3043" i="5" s="1"/>
  <c r="D3044" i="5"/>
  <c r="E3044" i="5" s="1"/>
  <c r="D3045" i="5"/>
  <c r="E3045" i="5" s="1"/>
  <c r="D3046" i="5"/>
  <c r="E3046" i="5" s="1"/>
  <c r="D3047" i="5"/>
  <c r="E3047" i="5" s="1"/>
  <c r="D3048" i="5"/>
  <c r="E3048" i="5" s="1"/>
  <c r="D3049" i="5"/>
  <c r="E3049" i="5" s="1"/>
  <c r="D3050" i="5"/>
  <c r="E3050" i="5" s="1"/>
  <c r="D3051" i="5"/>
  <c r="E3051" i="5" s="1"/>
  <c r="D3052" i="5"/>
  <c r="E3052" i="5" s="1"/>
  <c r="D3053" i="5"/>
  <c r="E3053" i="5" s="1"/>
  <c r="D3054" i="5"/>
  <c r="E3054" i="5" s="1"/>
  <c r="D3055" i="5"/>
  <c r="E3055" i="5" s="1"/>
  <c r="D3056" i="5"/>
  <c r="E3056" i="5" s="1"/>
  <c r="D3057" i="5"/>
  <c r="E3057" i="5" s="1"/>
  <c r="D3058" i="5"/>
  <c r="E3058" i="5" s="1"/>
  <c r="D3059" i="5"/>
  <c r="E3059" i="5" s="1"/>
  <c r="D3060" i="5"/>
  <c r="E3060" i="5" s="1"/>
  <c r="D3061" i="5"/>
  <c r="E3061" i="5" s="1"/>
  <c r="D3062" i="5"/>
  <c r="E3062" i="5" s="1"/>
  <c r="D3063" i="5"/>
  <c r="E3063" i="5" s="1"/>
  <c r="D3064" i="5"/>
  <c r="E3064" i="5" s="1"/>
  <c r="D3065" i="5"/>
  <c r="E3065" i="5" s="1"/>
  <c r="D3066" i="5"/>
  <c r="E3066" i="5" s="1"/>
  <c r="D3067" i="5"/>
  <c r="E3067" i="5" s="1"/>
  <c r="D3068" i="5"/>
  <c r="E3068" i="5" s="1"/>
  <c r="D3069" i="5"/>
  <c r="E3069" i="5" s="1"/>
  <c r="D3070" i="5"/>
  <c r="E3070" i="5" s="1"/>
  <c r="D3071" i="5"/>
  <c r="E3071" i="5" s="1"/>
  <c r="D3072" i="5"/>
  <c r="E3072" i="5" s="1"/>
  <c r="D3073" i="5"/>
  <c r="E3073" i="5" s="1"/>
  <c r="D3074" i="5"/>
  <c r="E3074" i="5" s="1"/>
  <c r="D3075" i="5"/>
  <c r="E3075" i="5" s="1"/>
  <c r="D3076" i="5"/>
  <c r="E3076" i="5" s="1"/>
  <c r="D3077" i="5"/>
  <c r="E3077" i="5" s="1"/>
  <c r="D3078" i="5"/>
  <c r="E3078" i="5" s="1"/>
  <c r="D3079" i="5"/>
  <c r="E3079" i="5" s="1"/>
  <c r="D3080" i="5"/>
  <c r="E3080" i="5" s="1"/>
  <c r="D3081" i="5"/>
  <c r="E3081" i="5" s="1"/>
  <c r="D3082" i="5"/>
  <c r="E3082" i="5" s="1"/>
  <c r="D3083" i="5"/>
  <c r="E3083" i="5" s="1"/>
  <c r="D3084" i="5"/>
  <c r="E3084" i="5" s="1"/>
  <c r="D3085" i="5"/>
  <c r="E3085" i="5" s="1"/>
  <c r="D3086" i="5"/>
  <c r="E3086" i="5" s="1"/>
  <c r="D3087" i="5"/>
  <c r="E3087" i="5" s="1"/>
  <c r="D3088" i="5"/>
  <c r="E3088" i="5" s="1"/>
  <c r="D3089" i="5"/>
  <c r="E3089" i="5" s="1"/>
  <c r="D3090" i="5"/>
  <c r="E3090" i="5" s="1"/>
  <c r="D3091" i="5"/>
  <c r="E3091" i="5" s="1"/>
  <c r="D3092" i="5"/>
  <c r="E3092" i="5" s="1"/>
  <c r="D3093" i="5"/>
  <c r="E3093" i="5" s="1"/>
  <c r="D3094" i="5"/>
  <c r="E3094" i="5" s="1"/>
  <c r="D3095" i="5"/>
  <c r="E3095" i="5" s="1"/>
  <c r="D3096" i="5"/>
  <c r="E3096" i="5" s="1"/>
  <c r="D3097" i="5"/>
  <c r="E3097" i="5" s="1"/>
  <c r="D3098" i="5"/>
  <c r="E3098" i="5" s="1"/>
  <c r="D3099" i="5"/>
  <c r="E3099" i="5" s="1"/>
  <c r="D3100" i="5"/>
  <c r="E3100" i="5" s="1"/>
  <c r="D3101" i="5"/>
  <c r="E3101" i="5" s="1"/>
  <c r="D3102" i="5"/>
  <c r="E3102" i="5" s="1"/>
  <c r="D3103" i="5"/>
  <c r="E3103" i="5" s="1"/>
  <c r="D3104" i="5"/>
  <c r="E3104" i="5" s="1"/>
  <c r="D3105" i="5"/>
  <c r="E3105" i="5" s="1"/>
  <c r="D3106" i="5"/>
  <c r="E3106" i="5" s="1"/>
  <c r="D3107" i="5"/>
  <c r="E3107" i="5" s="1"/>
  <c r="D3108" i="5"/>
  <c r="E3108" i="5" s="1"/>
  <c r="D3109" i="5"/>
  <c r="E3109" i="5" s="1"/>
  <c r="D3110" i="5"/>
  <c r="E3110" i="5" s="1"/>
  <c r="D3111" i="5"/>
  <c r="E3111" i="5" s="1"/>
  <c r="D3112" i="5"/>
  <c r="E3112" i="5" s="1"/>
  <c r="D3113" i="5"/>
  <c r="E3113" i="5" s="1"/>
  <c r="D3114" i="5"/>
  <c r="E3114" i="5" s="1"/>
  <c r="D3115" i="5"/>
  <c r="E3115" i="5" s="1"/>
  <c r="D3116" i="5"/>
  <c r="E3116" i="5" s="1"/>
  <c r="D3117" i="5"/>
  <c r="E3117" i="5" s="1"/>
  <c r="D3118" i="5"/>
  <c r="E3118" i="5" s="1"/>
  <c r="D3119" i="5"/>
  <c r="E3119" i="5" s="1"/>
  <c r="D3120" i="5"/>
  <c r="E3120" i="5" s="1"/>
  <c r="D3121" i="5"/>
  <c r="E3121" i="5" s="1"/>
  <c r="D3122" i="5"/>
  <c r="E3122" i="5" s="1"/>
  <c r="D3123" i="5"/>
  <c r="E3123" i="5" s="1"/>
  <c r="D3124" i="5"/>
  <c r="E3124" i="5" s="1"/>
  <c r="D3125" i="5"/>
  <c r="E3125" i="5" s="1"/>
  <c r="D3126" i="5"/>
  <c r="E3126" i="5" s="1"/>
  <c r="D3127" i="5"/>
  <c r="E3127" i="5" s="1"/>
  <c r="D3128" i="5"/>
  <c r="E3128" i="5" s="1"/>
  <c r="D3129" i="5"/>
  <c r="E3129" i="5" s="1"/>
  <c r="D3130" i="5"/>
  <c r="E3130" i="5" s="1"/>
  <c r="D3131" i="5"/>
  <c r="E3131" i="5" s="1"/>
  <c r="D3132" i="5"/>
  <c r="E3132" i="5" s="1"/>
  <c r="D3133" i="5"/>
  <c r="E3133" i="5" s="1"/>
  <c r="D3134" i="5"/>
  <c r="E3134" i="5" s="1"/>
  <c r="D3135" i="5"/>
  <c r="E3135" i="5" s="1"/>
  <c r="D3136" i="5"/>
  <c r="E3136" i="5" s="1"/>
  <c r="D3137" i="5"/>
  <c r="E3137" i="5" s="1"/>
  <c r="D3138" i="5"/>
  <c r="E3138" i="5" s="1"/>
  <c r="D3139" i="5"/>
  <c r="E3139" i="5" s="1"/>
  <c r="D3140" i="5"/>
  <c r="E3140" i="5" s="1"/>
  <c r="D3141" i="5"/>
  <c r="E3141" i="5" s="1"/>
  <c r="D3142" i="5"/>
  <c r="E3142" i="5" s="1"/>
  <c r="D3143" i="5"/>
  <c r="E3143" i="5" s="1"/>
  <c r="D3144" i="5"/>
  <c r="E3144" i="5" s="1"/>
  <c r="D3145" i="5"/>
  <c r="E3145" i="5" s="1"/>
  <c r="D3146" i="5"/>
  <c r="E3146" i="5" s="1"/>
  <c r="D3147" i="5"/>
  <c r="E3147" i="5" s="1"/>
  <c r="D3148" i="5"/>
  <c r="E3148" i="5" s="1"/>
  <c r="D3149" i="5"/>
  <c r="E3149" i="5" s="1"/>
  <c r="D3150" i="5"/>
  <c r="E3150" i="5" s="1"/>
  <c r="D3151" i="5"/>
  <c r="E3151" i="5" s="1"/>
  <c r="D3152" i="5"/>
  <c r="E3152" i="5" s="1"/>
  <c r="D3153" i="5"/>
  <c r="E3153" i="5" s="1"/>
  <c r="D3154" i="5"/>
  <c r="E3154" i="5" s="1"/>
  <c r="D3155" i="5"/>
  <c r="E3155" i="5" s="1"/>
  <c r="D3156" i="5"/>
  <c r="E3156" i="5" s="1"/>
  <c r="D3157" i="5"/>
  <c r="E3157" i="5" s="1"/>
  <c r="D3158" i="5"/>
  <c r="E3158" i="5" s="1"/>
  <c r="D3159" i="5"/>
  <c r="E3159" i="5" s="1"/>
  <c r="D3160" i="5"/>
  <c r="E3160" i="5" s="1"/>
  <c r="D3161" i="5"/>
  <c r="E3161" i="5" s="1"/>
  <c r="D3162" i="5"/>
  <c r="E3162" i="5" s="1"/>
  <c r="D3163" i="5"/>
  <c r="E3163" i="5" s="1"/>
  <c r="D3164" i="5"/>
  <c r="E3164" i="5" s="1"/>
  <c r="D3165" i="5"/>
  <c r="E3165" i="5" s="1"/>
  <c r="D3166" i="5"/>
  <c r="E3166" i="5" s="1"/>
  <c r="D3167" i="5"/>
  <c r="E3167" i="5" s="1"/>
  <c r="D3168" i="5"/>
  <c r="E3168" i="5" s="1"/>
  <c r="D3169" i="5"/>
  <c r="E3169" i="5" s="1"/>
  <c r="D3170" i="5"/>
  <c r="E3170" i="5" s="1"/>
  <c r="D3171" i="5"/>
  <c r="E3171" i="5" s="1"/>
  <c r="D3172" i="5"/>
  <c r="E3172" i="5" s="1"/>
  <c r="D3173" i="5"/>
  <c r="E3173" i="5" s="1"/>
  <c r="D3174" i="5"/>
  <c r="E3174" i="5" s="1"/>
  <c r="D3175" i="5"/>
  <c r="E3175" i="5" s="1"/>
  <c r="D3176" i="5"/>
  <c r="E3176" i="5" s="1"/>
  <c r="D3177" i="5"/>
  <c r="E3177" i="5" s="1"/>
  <c r="D3178" i="5"/>
  <c r="E3178" i="5" s="1"/>
  <c r="D3179" i="5"/>
  <c r="E3179" i="5" s="1"/>
  <c r="D3180" i="5"/>
  <c r="E3180" i="5" s="1"/>
  <c r="D3181" i="5"/>
  <c r="E3181" i="5" s="1"/>
  <c r="D3182" i="5"/>
  <c r="E3182" i="5" s="1"/>
  <c r="D3183" i="5"/>
  <c r="E3183" i="5" s="1"/>
  <c r="D3184" i="5"/>
  <c r="E3184" i="5" s="1"/>
  <c r="D3185" i="5"/>
  <c r="E3185" i="5" s="1"/>
  <c r="D3186" i="5"/>
  <c r="E3186" i="5" s="1"/>
  <c r="D3187" i="5"/>
  <c r="E3187" i="5" s="1"/>
  <c r="D3188" i="5"/>
  <c r="E3188" i="5" s="1"/>
  <c r="D3189" i="5"/>
  <c r="E3189" i="5" s="1"/>
  <c r="D3190" i="5"/>
  <c r="E3190" i="5" s="1"/>
  <c r="D3191" i="5"/>
  <c r="E3191" i="5" s="1"/>
  <c r="D3192" i="5"/>
  <c r="E3192" i="5" s="1"/>
  <c r="D3193" i="5"/>
  <c r="E3193" i="5" s="1"/>
  <c r="D3194" i="5"/>
  <c r="E3194" i="5" s="1"/>
  <c r="D3195" i="5"/>
  <c r="E3195" i="5" s="1"/>
  <c r="D3196" i="5"/>
  <c r="E3196" i="5" s="1"/>
  <c r="D3197" i="5"/>
  <c r="E3197" i="5" s="1"/>
  <c r="D3198" i="5"/>
  <c r="E3198" i="5" s="1"/>
  <c r="D3199" i="5"/>
  <c r="E3199" i="5" s="1"/>
  <c r="D3200" i="5"/>
  <c r="E3200" i="5" s="1"/>
  <c r="D3201" i="5"/>
  <c r="E3201" i="5" s="1"/>
  <c r="D3202" i="5"/>
  <c r="E3202" i="5" s="1"/>
  <c r="D3203" i="5"/>
  <c r="E3203" i="5" s="1"/>
  <c r="D3204" i="5"/>
  <c r="E3204" i="5" s="1"/>
  <c r="D3205" i="5"/>
  <c r="E3205" i="5" s="1"/>
  <c r="D3206" i="5"/>
  <c r="E3206" i="5" s="1"/>
  <c r="D3207" i="5"/>
  <c r="E3207" i="5" s="1"/>
  <c r="D3208" i="5"/>
  <c r="E3208" i="5" s="1"/>
  <c r="D3209" i="5"/>
  <c r="E3209" i="5" s="1"/>
  <c r="D3210" i="5"/>
  <c r="E3210" i="5" s="1"/>
  <c r="D3211" i="5"/>
  <c r="E3211" i="5" s="1"/>
  <c r="D3212" i="5"/>
  <c r="E3212" i="5" s="1"/>
  <c r="D3213" i="5"/>
  <c r="E3213" i="5" s="1"/>
  <c r="D3214" i="5"/>
  <c r="E3214" i="5" s="1"/>
  <c r="D3215" i="5"/>
  <c r="E3215" i="5" s="1"/>
  <c r="D3216" i="5"/>
  <c r="E3216" i="5" s="1"/>
  <c r="D3217" i="5"/>
  <c r="E3217" i="5" s="1"/>
  <c r="D3218" i="5"/>
  <c r="E3218" i="5" s="1"/>
  <c r="D3219" i="5"/>
  <c r="E3219" i="5" s="1"/>
  <c r="D3220" i="5"/>
  <c r="E3220" i="5" s="1"/>
  <c r="D3221" i="5"/>
  <c r="E3221" i="5" s="1"/>
  <c r="D3222" i="5"/>
  <c r="E3222" i="5" s="1"/>
  <c r="D3223" i="5"/>
  <c r="E3223" i="5" s="1"/>
  <c r="D3224" i="5"/>
  <c r="E3224" i="5" s="1"/>
  <c r="D3225" i="5"/>
  <c r="E3225" i="5" s="1"/>
  <c r="D3226" i="5"/>
  <c r="E3226" i="5" s="1"/>
  <c r="D3227" i="5"/>
  <c r="E3227" i="5" s="1"/>
  <c r="D3228" i="5"/>
  <c r="E3228" i="5" s="1"/>
  <c r="D3229" i="5"/>
  <c r="E3229" i="5" s="1"/>
  <c r="D3230" i="5"/>
  <c r="E3230" i="5" s="1"/>
  <c r="D3231" i="5"/>
  <c r="E3231" i="5" s="1"/>
  <c r="D3232" i="5"/>
  <c r="E3232" i="5" s="1"/>
  <c r="D3233" i="5"/>
  <c r="E3233" i="5" s="1"/>
  <c r="D3234" i="5"/>
  <c r="E3234" i="5" s="1"/>
  <c r="D3235" i="5"/>
  <c r="E3235" i="5" s="1"/>
  <c r="D3236" i="5"/>
  <c r="E3236" i="5" s="1"/>
  <c r="D3237" i="5"/>
  <c r="E3237" i="5" s="1"/>
  <c r="D3238" i="5"/>
  <c r="E3238" i="5" s="1"/>
  <c r="D3239" i="5"/>
  <c r="E3239" i="5" s="1"/>
  <c r="D3240" i="5"/>
  <c r="E3240" i="5" s="1"/>
  <c r="D3241" i="5"/>
  <c r="E3241" i="5" s="1"/>
  <c r="D3242" i="5"/>
  <c r="E3242" i="5" s="1"/>
  <c r="D3243" i="5"/>
  <c r="E3243" i="5" s="1"/>
  <c r="D3244" i="5"/>
  <c r="E3244" i="5" s="1"/>
  <c r="D3245" i="5"/>
  <c r="E3245" i="5" s="1"/>
  <c r="D3246" i="5"/>
  <c r="E3246" i="5" s="1"/>
  <c r="D3247" i="5"/>
  <c r="E3247" i="5" s="1"/>
  <c r="D3248" i="5"/>
  <c r="E3248" i="5" s="1"/>
  <c r="D3249" i="5"/>
  <c r="E3249" i="5" s="1"/>
  <c r="D3250" i="5"/>
  <c r="E3250" i="5" s="1"/>
  <c r="D3251" i="5"/>
  <c r="E3251" i="5" s="1"/>
  <c r="D3252" i="5"/>
  <c r="E3252" i="5" s="1"/>
  <c r="D3253" i="5"/>
  <c r="E3253" i="5" s="1"/>
  <c r="D3254" i="5"/>
  <c r="E3254" i="5" s="1"/>
  <c r="D3255" i="5"/>
  <c r="E3255" i="5" s="1"/>
  <c r="D3256" i="5"/>
  <c r="E3256" i="5" s="1"/>
  <c r="D3257" i="5"/>
  <c r="E3257" i="5" s="1"/>
  <c r="D3258" i="5"/>
  <c r="E3258" i="5" s="1"/>
  <c r="D3259" i="5"/>
  <c r="E3259" i="5" s="1"/>
  <c r="D3260" i="5"/>
  <c r="E3260" i="5" s="1"/>
  <c r="D3261" i="5"/>
  <c r="E3261" i="5" s="1"/>
  <c r="D3262" i="5"/>
  <c r="E3262" i="5" s="1"/>
  <c r="D3263" i="5"/>
  <c r="E3263" i="5" s="1"/>
  <c r="D3264" i="5"/>
  <c r="E3264" i="5" s="1"/>
  <c r="D3265" i="5"/>
  <c r="E3265" i="5" s="1"/>
  <c r="D3266" i="5"/>
  <c r="E3266" i="5" s="1"/>
  <c r="D3267" i="5"/>
  <c r="E3267" i="5" s="1"/>
  <c r="D3268" i="5"/>
  <c r="E3268" i="5" s="1"/>
  <c r="D3269" i="5"/>
  <c r="E3269" i="5" s="1"/>
  <c r="D3270" i="5"/>
  <c r="E3270" i="5" s="1"/>
  <c r="D3271" i="5"/>
  <c r="E3271" i="5" s="1"/>
  <c r="D3272" i="5"/>
  <c r="E3272" i="5" s="1"/>
  <c r="D3273" i="5"/>
  <c r="E3273" i="5" s="1"/>
  <c r="D3274" i="5"/>
  <c r="E3274" i="5" s="1"/>
  <c r="D3275" i="5"/>
  <c r="E3275" i="5" s="1"/>
  <c r="D3276" i="5"/>
  <c r="E3276" i="5" s="1"/>
  <c r="D3277" i="5"/>
  <c r="E3277" i="5" s="1"/>
  <c r="D3278" i="5"/>
  <c r="E3278" i="5" s="1"/>
  <c r="D3279" i="5"/>
  <c r="E3279" i="5" s="1"/>
  <c r="D3280" i="5"/>
  <c r="E3280" i="5" s="1"/>
  <c r="D3281" i="5"/>
  <c r="E3281" i="5" s="1"/>
  <c r="D3282" i="5"/>
  <c r="E3282" i="5" s="1"/>
  <c r="D3283" i="5"/>
  <c r="E3283" i="5" s="1"/>
  <c r="D3284" i="5"/>
  <c r="E3284" i="5" s="1"/>
  <c r="D3285" i="5"/>
  <c r="E3285" i="5" s="1"/>
  <c r="D3286" i="5"/>
  <c r="E3286" i="5" s="1"/>
  <c r="D3287" i="5"/>
  <c r="E3287" i="5" s="1"/>
  <c r="D3288" i="5"/>
  <c r="E3288" i="5" s="1"/>
  <c r="D3289" i="5"/>
  <c r="E3289" i="5" s="1"/>
  <c r="D3290" i="5"/>
  <c r="E3290" i="5" s="1"/>
  <c r="D3291" i="5"/>
  <c r="E3291" i="5" s="1"/>
  <c r="D3292" i="5"/>
  <c r="E3292" i="5" s="1"/>
  <c r="D3293" i="5"/>
  <c r="E3293" i="5" s="1"/>
  <c r="D3294" i="5"/>
  <c r="E3294" i="5" s="1"/>
  <c r="D3295" i="5"/>
  <c r="E3295" i="5" s="1"/>
  <c r="D3296" i="5"/>
  <c r="E3296" i="5" s="1"/>
  <c r="D3297" i="5"/>
  <c r="E3297" i="5" s="1"/>
  <c r="D3298" i="5"/>
  <c r="E3298" i="5" s="1"/>
  <c r="D3299" i="5"/>
  <c r="E3299" i="5" s="1"/>
  <c r="D3300" i="5"/>
  <c r="E3300" i="5" s="1"/>
  <c r="D3301" i="5"/>
  <c r="E3301" i="5" s="1"/>
  <c r="D3302" i="5"/>
  <c r="E3302" i="5" s="1"/>
  <c r="D3303" i="5"/>
  <c r="E3303" i="5" s="1"/>
  <c r="D3304" i="5"/>
  <c r="E3304" i="5" s="1"/>
  <c r="D3305" i="5"/>
  <c r="E3305" i="5" s="1"/>
  <c r="D3306" i="5"/>
  <c r="E3306" i="5" s="1"/>
  <c r="D3307" i="5"/>
  <c r="E3307" i="5" s="1"/>
  <c r="D3308" i="5"/>
  <c r="E3308" i="5" s="1"/>
  <c r="D3309" i="5"/>
  <c r="E3309" i="5" s="1"/>
  <c r="D3310" i="5"/>
  <c r="E3310" i="5" s="1"/>
  <c r="D3311" i="5"/>
  <c r="E3311" i="5" s="1"/>
  <c r="D3312" i="5"/>
  <c r="E3312" i="5" s="1"/>
  <c r="D3313" i="5"/>
  <c r="E3313" i="5" s="1"/>
  <c r="D3314" i="5"/>
  <c r="E3314" i="5" s="1"/>
  <c r="D3315" i="5"/>
  <c r="E3315" i="5" s="1"/>
  <c r="D3316" i="5"/>
  <c r="E3316" i="5" s="1"/>
  <c r="D3317" i="5"/>
  <c r="E3317" i="5" s="1"/>
  <c r="D3318" i="5"/>
  <c r="E3318" i="5" s="1"/>
  <c r="D3319" i="5"/>
  <c r="E3319" i="5" s="1"/>
  <c r="D3320" i="5"/>
  <c r="E3320" i="5" s="1"/>
  <c r="D3321" i="5"/>
  <c r="E3321" i="5" s="1"/>
  <c r="D3322" i="5"/>
  <c r="E3322" i="5" s="1"/>
  <c r="D3323" i="5"/>
  <c r="E3323" i="5" s="1"/>
  <c r="D3324" i="5"/>
  <c r="E3324" i="5" s="1"/>
  <c r="D3325" i="5"/>
  <c r="E3325" i="5" s="1"/>
  <c r="D3326" i="5"/>
  <c r="E3326" i="5" s="1"/>
  <c r="D3327" i="5"/>
  <c r="E3327" i="5" s="1"/>
  <c r="D3328" i="5"/>
  <c r="E3328" i="5" s="1"/>
  <c r="D3329" i="5"/>
  <c r="E3329" i="5" s="1"/>
  <c r="D3330" i="5"/>
  <c r="E3330" i="5" s="1"/>
  <c r="D3331" i="5"/>
  <c r="E3331" i="5" s="1"/>
  <c r="D3332" i="5"/>
  <c r="E3332" i="5" s="1"/>
  <c r="D3333" i="5"/>
  <c r="E3333" i="5" s="1"/>
  <c r="D3334" i="5"/>
  <c r="E3334" i="5" s="1"/>
  <c r="D3335" i="5"/>
  <c r="E3335" i="5" s="1"/>
  <c r="D3336" i="5"/>
  <c r="E3336" i="5" s="1"/>
  <c r="D3337" i="5"/>
  <c r="E3337" i="5" s="1"/>
  <c r="D3338" i="5"/>
  <c r="E3338" i="5" s="1"/>
  <c r="D3339" i="5"/>
  <c r="E3339" i="5" s="1"/>
  <c r="D3340" i="5"/>
  <c r="E3340" i="5" s="1"/>
  <c r="D3341" i="5"/>
  <c r="E3341" i="5" s="1"/>
  <c r="D3342" i="5"/>
  <c r="E3342" i="5" s="1"/>
  <c r="D3343" i="5"/>
  <c r="E3343" i="5" s="1"/>
  <c r="D3344" i="5"/>
  <c r="E3344" i="5" s="1"/>
  <c r="D3345" i="5"/>
  <c r="E3345" i="5" s="1"/>
  <c r="D3346" i="5"/>
  <c r="E3346" i="5" s="1"/>
  <c r="D3347" i="5"/>
  <c r="E3347" i="5" s="1"/>
  <c r="D3348" i="5"/>
  <c r="E3348" i="5" s="1"/>
  <c r="D3349" i="5"/>
  <c r="E3349" i="5" s="1"/>
  <c r="D3350" i="5"/>
  <c r="E3350" i="5" s="1"/>
  <c r="D3351" i="5"/>
  <c r="E3351" i="5" s="1"/>
  <c r="D3352" i="5"/>
  <c r="E3352" i="5" s="1"/>
  <c r="D3353" i="5"/>
  <c r="E3353" i="5" s="1"/>
  <c r="D3354" i="5"/>
  <c r="E3354" i="5" s="1"/>
  <c r="D3355" i="5"/>
  <c r="E3355" i="5" s="1"/>
  <c r="D3356" i="5"/>
  <c r="E3356" i="5" s="1"/>
  <c r="D3357" i="5"/>
  <c r="E3357" i="5" s="1"/>
  <c r="D3358" i="5"/>
  <c r="E3358" i="5" s="1"/>
  <c r="D3359" i="5"/>
  <c r="E3359" i="5" s="1"/>
  <c r="D3360" i="5"/>
  <c r="E3360" i="5" s="1"/>
  <c r="D3361" i="5"/>
  <c r="E3361" i="5" s="1"/>
  <c r="D3362" i="5"/>
  <c r="E3362" i="5" s="1"/>
  <c r="D3363" i="5"/>
  <c r="E3363" i="5" s="1"/>
  <c r="D3364" i="5"/>
  <c r="E3364" i="5" s="1"/>
  <c r="D3365" i="5"/>
  <c r="E3365" i="5" s="1"/>
  <c r="D3366" i="5"/>
  <c r="E3366" i="5" s="1"/>
  <c r="D3367" i="5"/>
  <c r="E3367" i="5" s="1"/>
  <c r="D3368" i="5"/>
  <c r="E3368" i="5" s="1"/>
  <c r="D3369" i="5"/>
  <c r="E3369" i="5" s="1"/>
  <c r="D3370" i="5"/>
  <c r="E3370" i="5" s="1"/>
  <c r="D3371" i="5"/>
  <c r="E3371" i="5" s="1"/>
  <c r="D3372" i="5"/>
  <c r="E3372" i="5" s="1"/>
  <c r="D3373" i="5"/>
  <c r="E3373" i="5" s="1"/>
  <c r="D3374" i="5"/>
  <c r="E3374" i="5" s="1"/>
  <c r="D3375" i="5"/>
  <c r="E3375" i="5" s="1"/>
  <c r="D3376" i="5"/>
  <c r="E3376" i="5" s="1"/>
  <c r="D3377" i="5"/>
  <c r="E3377" i="5" s="1"/>
  <c r="D3378" i="5"/>
  <c r="E3378" i="5" s="1"/>
  <c r="D3379" i="5"/>
  <c r="E3379" i="5" s="1"/>
  <c r="D3380" i="5"/>
  <c r="E3380" i="5" s="1"/>
  <c r="D3381" i="5"/>
  <c r="E3381" i="5" s="1"/>
  <c r="D3382" i="5"/>
  <c r="E3382" i="5" s="1"/>
  <c r="D3383" i="5"/>
  <c r="E3383" i="5" s="1"/>
  <c r="D3384" i="5"/>
  <c r="E3384" i="5" s="1"/>
  <c r="D3385" i="5"/>
  <c r="E3385" i="5" s="1"/>
  <c r="D3386" i="5"/>
  <c r="E3386" i="5" s="1"/>
  <c r="D3387" i="5"/>
  <c r="E3387" i="5" s="1"/>
  <c r="D3388" i="5"/>
  <c r="E3388" i="5" s="1"/>
  <c r="D3389" i="5"/>
  <c r="E3389" i="5" s="1"/>
  <c r="D3390" i="5"/>
  <c r="E3390" i="5" s="1"/>
  <c r="D3391" i="5"/>
  <c r="E3391" i="5" s="1"/>
  <c r="D3392" i="5"/>
  <c r="E3392" i="5" s="1"/>
  <c r="D3393" i="5"/>
  <c r="E3393" i="5" s="1"/>
  <c r="D3394" i="5"/>
  <c r="E3394" i="5" s="1"/>
  <c r="D3395" i="5"/>
  <c r="E3395" i="5" s="1"/>
  <c r="D3396" i="5"/>
  <c r="E3396" i="5" s="1"/>
  <c r="D3397" i="5"/>
  <c r="E3397" i="5" s="1"/>
  <c r="D3398" i="5"/>
  <c r="E3398" i="5" s="1"/>
  <c r="D3399" i="5"/>
  <c r="E3399" i="5" s="1"/>
  <c r="D3400" i="5"/>
  <c r="E3400" i="5" s="1"/>
  <c r="D3401" i="5"/>
  <c r="E3401" i="5" s="1"/>
  <c r="D3402" i="5"/>
  <c r="E3402" i="5" s="1"/>
  <c r="D3403" i="5"/>
  <c r="E3403" i="5" s="1"/>
  <c r="D3404" i="5"/>
  <c r="E3404" i="5" s="1"/>
  <c r="D3405" i="5"/>
  <c r="E3405" i="5" s="1"/>
  <c r="D3406" i="5"/>
  <c r="E3406" i="5" s="1"/>
  <c r="D3407" i="5"/>
  <c r="E3407" i="5" s="1"/>
  <c r="D3408" i="5"/>
  <c r="E3408" i="5" s="1"/>
  <c r="D3409" i="5"/>
  <c r="E3409" i="5" s="1"/>
  <c r="D3410" i="5"/>
  <c r="E3410" i="5" s="1"/>
  <c r="D3411" i="5"/>
  <c r="E3411" i="5" s="1"/>
  <c r="D3412" i="5"/>
  <c r="E3412" i="5" s="1"/>
  <c r="D3413" i="5"/>
  <c r="E3413" i="5" s="1"/>
  <c r="D3414" i="5"/>
  <c r="E3414" i="5" s="1"/>
  <c r="D3415" i="5"/>
  <c r="E3415" i="5" s="1"/>
  <c r="D3416" i="5"/>
  <c r="E3416" i="5" s="1"/>
  <c r="D3417" i="5"/>
  <c r="E3417" i="5" s="1"/>
  <c r="D3418" i="5"/>
  <c r="E3418" i="5" s="1"/>
  <c r="D3419" i="5"/>
  <c r="E3419" i="5" s="1"/>
  <c r="D3420" i="5"/>
  <c r="E3420" i="5" s="1"/>
  <c r="D3421" i="5"/>
  <c r="E3421" i="5" s="1"/>
  <c r="D3422" i="5"/>
  <c r="E3422" i="5" s="1"/>
  <c r="D3423" i="5"/>
  <c r="E3423" i="5" s="1"/>
  <c r="D3424" i="5"/>
  <c r="E3424" i="5" s="1"/>
  <c r="D3425" i="5"/>
  <c r="E3425" i="5" s="1"/>
  <c r="D3426" i="5"/>
  <c r="E3426" i="5" s="1"/>
  <c r="D3427" i="5"/>
  <c r="E3427" i="5" s="1"/>
  <c r="D3428" i="5"/>
  <c r="E3428" i="5" s="1"/>
  <c r="D3429" i="5"/>
  <c r="E3429" i="5" s="1"/>
  <c r="D3430" i="5"/>
  <c r="E3430" i="5" s="1"/>
  <c r="D3431" i="5"/>
  <c r="E3431" i="5" s="1"/>
  <c r="D3432" i="5"/>
  <c r="E3432" i="5" s="1"/>
  <c r="D3433" i="5"/>
  <c r="E3433" i="5" s="1"/>
  <c r="D3434" i="5"/>
  <c r="E3434" i="5" s="1"/>
  <c r="D3435" i="5"/>
  <c r="E3435" i="5" s="1"/>
  <c r="D3436" i="5"/>
  <c r="E3436" i="5" s="1"/>
  <c r="D3437" i="5"/>
  <c r="E3437" i="5" s="1"/>
  <c r="D3438" i="5"/>
  <c r="E3438" i="5" s="1"/>
  <c r="D3439" i="5"/>
  <c r="E3439" i="5" s="1"/>
  <c r="D3440" i="5"/>
  <c r="E3440" i="5" s="1"/>
  <c r="D3441" i="5"/>
  <c r="E3441" i="5" s="1"/>
  <c r="D3442" i="5"/>
  <c r="E3442" i="5" s="1"/>
  <c r="D3443" i="5"/>
  <c r="E3443" i="5" s="1"/>
  <c r="D3444" i="5"/>
  <c r="E3444" i="5" s="1"/>
  <c r="D3445" i="5"/>
  <c r="E3445" i="5" s="1"/>
  <c r="D3446" i="5"/>
  <c r="E3446" i="5" s="1"/>
  <c r="D3447" i="5"/>
  <c r="E3447" i="5" s="1"/>
  <c r="D3448" i="5"/>
  <c r="E3448" i="5" s="1"/>
  <c r="D3449" i="5"/>
  <c r="E3449" i="5" s="1"/>
  <c r="D3450" i="5"/>
  <c r="E3450" i="5" s="1"/>
  <c r="D3451" i="5"/>
  <c r="E3451" i="5" s="1"/>
  <c r="D3452" i="5"/>
  <c r="E3452" i="5" s="1"/>
  <c r="D3453" i="5"/>
  <c r="E3453" i="5" s="1"/>
  <c r="D3454" i="5"/>
  <c r="E3454" i="5" s="1"/>
  <c r="D3455" i="5"/>
  <c r="E3455" i="5" s="1"/>
  <c r="D3456" i="5"/>
  <c r="E3456" i="5" s="1"/>
  <c r="D3457" i="5"/>
  <c r="E3457" i="5" s="1"/>
  <c r="D3458" i="5"/>
  <c r="E3458" i="5" s="1"/>
  <c r="D3459" i="5"/>
  <c r="E3459" i="5" s="1"/>
  <c r="D3460" i="5"/>
  <c r="E3460" i="5" s="1"/>
  <c r="D3461" i="5"/>
  <c r="E3461" i="5" s="1"/>
  <c r="D3462" i="5"/>
  <c r="E3462" i="5" s="1"/>
  <c r="D3463" i="5"/>
  <c r="E3463" i="5" s="1"/>
  <c r="D3464" i="5"/>
  <c r="E3464" i="5" s="1"/>
  <c r="D3465" i="5"/>
  <c r="E3465" i="5" s="1"/>
  <c r="D3466" i="5"/>
  <c r="E3466" i="5" s="1"/>
  <c r="D3467" i="5"/>
  <c r="E3467" i="5" s="1"/>
  <c r="D3468" i="5"/>
  <c r="E3468" i="5" s="1"/>
  <c r="D3469" i="5"/>
  <c r="E3469" i="5" s="1"/>
  <c r="D3470" i="5"/>
  <c r="E3470" i="5" s="1"/>
  <c r="D3471" i="5"/>
  <c r="E3471" i="5" s="1"/>
  <c r="D3472" i="5"/>
  <c r="E3472" i="5" s="1"/>
  <c r="D3473" i="5"/>
  <c r="E3473" i="5" s="1"/>
  <c r="D3474" i="5"/>
  <c r="E3474" i="5" s="1"/>
  <c r="D3475" i="5"/>
  <c r="E3475" i="5" s="1"/>
  <c r="D3476" i="5"/>
  <c r="E3476" i="5" s="1"/>
  <c r="D3477" i="5"/>
  <c r="E3477" i="5" s="1"/>
  <c r="D3478" i="5"/>
  <c r="E3478" i="5" s="1"/>
  <c r="D3479" i="5"/>
  <c r="E3479" i="5" s="1"/>
  <c r="D3480" i="5"/>
  <c r="E3480" i="5" s="1"/>
  <c r="D3481" i="5"/>
  <c r="E3481" i="5" s="1"/>
  <c r="D3482" i="5"/>
  <c r="E3482" i="5" s="1"/>
  <c r="D3483" i="5"/>
  <c r="E3483" i="5" s="1"/>
  <c r="D3484" i="5"/>
  <c r="E3484" i="5" s="1"/>
  <c r="D3485" i="5"/>
  <c r="E3485" i="5" s="1"/>
  <c r="D3486" i="5"/>
  <c r="E3486" i="5" s="1"/>
  <c r="D3487" i="5"/>
  <c r="E3487" i="5" s="1"/>
  <c r="D3488" i="5"/>
  <c r="E3488" i="5" s="1"/>
  <c r="D3489" i="5"/>
  <c r="E3489" i="5" s="1"/>
  <c r="D3490" i="5"/>
  <c r="E3490" i="5" s="1"/>
  <c r="D3491" i="5"/>
  <c r="E3491" i="5" s="1"/>
  <c r="D3492" i="5"/>
  <c r="E3492" i="5" s="1"/>
  <c r="D3493" i="5"/>
  <c r="E3493" i="5" s="1"/>
  <c r="D3494" i="5"/>
  <c r="E3494" i="5" s="1"/>
  <c r="D3495" i="5"/>
  <c r="E3495" i="5" s="1"/>
  <c r="D3496" i="5"/>
  <c r="E3496" i="5" s="1"/>
  <c r="D3497" i="5"/>
  <c r="E3497" i="5" s="1"/>
  <c r="D3498" i="5"/>
  <c r="E3498" i="5" s="1"/>
  <c r="D3499" i="5"/>
  <c r="E3499" i="5" s="1"/>
  <c r="D3500" i="5"/>
  <c r="E3500" i="5" s="1"/>
  <c r="D3501" i="5"/>
  <c r="E3501" i="5" s="1"/>
  <c r="D3502" i="5"/>
  <c r="E3502" i="5" s="1"/>
  <c r="D3503" i="5"/>
  <c r="E3503" i="5" s="1"/>
  <c r="D3504" i="5"/>
  <c r="E3504" i="5" s="1"/>
  <c r="D3505" i="5"/>
  <c r="E3505" i="5" s="1"/>
  <c r="D3506" i="5"/>
  <c r="E3506" i="5" s="1"/>
  <c r="D3507" i="5"/>
  <c r="E3507" i="5" s="1"/>
  <c r="D3508" i="5"/>
  <c r="E3508" i="5" s="1"/>
  <c r="D3509" i="5"/>
  <c r="E3509" i="5" s="1"/>
  <c r="D3510" i="5"/>
  <c r="E3510" i="5" s="1"/>
  <c r="D3511" i="5"/>
  <c r="E3511" i="5" s="1"/>
  <c r="D3512" i="5"/>
  <c r="E3512" i="5" s="1"/>
  <c r="D3513" i="5"/>
  <c r="E3513" i="5" s="1"/>
  <c r="D3514" i="5"/>
  <c r="E3514" i="5" s="1"/>
  <c r="D3515" i="5"/>
  <c r="E3515" i="5" s="1"/>
  <c r="D3516" i="5"/>
  <c r="E3516" i="5" s="1"/>
  <c r="D3517" i="5"/>
  <c r="E3517" i="5" s="1"/>
  <c r="D3518" i="5"/>
  <c r="E3518" i="5" s="1"/>
  <c r="D3519" i="5"/>
  <c r="E3519" i="5" s="1"/>
  <c r="D3520" i="5"/>
  <c r="E3520" i="5" s="1"/>
  <c r="D3521" i="5"/>
  <c r="E3521" i="5" s="1"/>
  <c r="D3522" i="5"/>
  <c r="E3522" i="5" s="1"/>
  <c r="D3523" i="5"/>
  <c r="E3523" i="5" s="1"/>
  <c r="D3524" i="5"/>
  <c r="E3524" i="5" s="1"/>
  <c r="D3525" i="5"/>
  <c r="E3525" i="5" s="1"/>
  <c r="D3526" i="5"/>
  <c r="E3526" i="5" s="1"/>
  <c r="D3527" i="5"/>
  <c r="E3527" i="5" s="1"/>
  <c r="D3528" i="5"/>
  <c r="E3528" i="5" s="1"/>
  <c r="D3529" i="5"/>
  <c r="E3529" i="5" s="1"/>
  <c r="D3530" i="5"/>
  <c r="E3530" i="5" s="1"/>
  <c r="D3531" i="5"/>
  <c r="E3531" i="5" s="1"/>
  <c r="D3532" i="5"/>
  <c r="E3532" i="5" s="1"/>
  <c r="D3533" i="5"/>
  <c r="E3533" i="5" s="1"/>
  <c r="D3534" i="5"/>
  <c r="E3534" i="5" s="1"/>
  <c r="D3535" i="5"/>
  <c r="E3535" i="5" s="1"/>
  <c r="D3536" i="5"/>
  <c r="E3536" i="5" s="1"/>
  <c r="D3537" i="5"/>
  <c r="E3537" i="5" s="1"/>
  <c r="D3538" i="5"/>
  <c r="E3538" i="5" s="1"/>
  <c r="D3539" i="5"/>
  <c r="E3539" i="5" s="1"/>
  <c r="D3540" i="5"/>
  <c r="E3540" i="5" s="1"/>
  <c r="D3541" i="5"/>
  <c r="E3541" i="5" s="1"/>
  <c r="D3542" i="5"/>
  <c r="E3542" i="5" s="1"/>
  <c r="D3543" i="5"/>
  <c r="E3543" i="5" s="1"/>
  <c r="D3544" i="5"/>
  <c r="E3544" i="5" s="1"/>
  <c r="D3545" i="5"/>
  <c r="E3545" i="5" s="1"/>
  <c r="D3546" i="5"/>
  <c r="E3546" i="5" s="1"/>
  <c r="D3547" i="5"/>
  <c r="E3547" i="5" s="1"/>
  <c r="D3548" i="5"/>
  <c r="E3548" i="5" s="1"/>
  <c r="D3549" i="5"/>
  <c r="E3549" i="5" s="1"/>
  <c r="D3550" i="5"/>
  <c r="E3550" i="5" s="1"/>
  <c r="D3551" i="5"/>
  <c r="E3551" i="5" s="1"/>
  <c r="D3552" i="5"/>
  <c r="E3552" i="5" s="1"/>
  <c r="D3553" i="5"/>
  <c r="E3553" i="5" s="1"/>
  <c r="D3554" i="5"/>
  <c r="E3554" i="5" s="1"/>
  <c r="D3555" i="5"/>
  <c r="E3555" i="5" s="1"/>
  <c r="D3556" i="5"/>
  <c r="E3556" i="5" s="1"/>
  <c r="D3557" i="5"/>
  <c r="E3557" i="5" s="1"/>
  <c r="D3558" i="5"/>
  <c r="E3558" i="5" s="1"/>
  <c r="D3559" i="5"/>
  <c r="E3559" i="5" s="1"/>
  <c r="D3560" i="5"/>
  <c r="E3560" i="5" s="1"/>
  <c r="D3561" i="5"/>
  <c r="E3561" i="5" s="1"/>
  <c r="D3562" i="5"/>
  <c r="E3562" i="5" s="1"/>
  <c r="D3563" i="5"/>
  <c r="E3563" i="5" s="1"/>
  <c r="D3564" i="5"/>
  <c r="E3564" i="5" s="1"/>
  <c r="D3565" i="5"/>
  <c r="E3565" i="5" s="1"/>
  <c r="D3566" i="5"/>
  <c r="E3566" i="5" s="1"/>
  <c r="D3567" i="5"/>
  <c r="E3567" i="5" s="1"/>
  <c r="D3568" i="5"/>
  <c r="E3568" i="5" s="1"/>
  <c r="D3569" i="5"/>
  <c r="E3569" i="5" s="1"/>
  <c r="D3570" i="5"/>
  <c r="E3570" i="5" s="1"/>
  <c r="D3571" i="5"/>
  <c r="E3571" i="5" s="1"/>
  <c r="D3572" i="5"/>
  <c r="E3572" i="5" s="1"/>
  <c r="D3573" i="5"/>
  <c r="E3573" i="5" s="1"/>
  <c r="D3574" i="5"/>
  <c r="E3574" i="5" s="1"/>
  <c r="D3575" i="5"/>
  <c r="E3575" i="5" s="1"/>
  <c r="D3576" i="5"/>
  <c r="E3576" i="5" s="1"/>
  <c r="D3577" i="5"/>
  <c r="E3577" i="5" s="1"/>
  <c r="D3578" i="5"/>
  <c r="E3578" i="5" s="1"/>
  <c r="D3579" i="5"/>
  <c r="E3579" i="5" s="1"/>
  <c r="D3580" i="5"/>
  <c r="E3580" i="5" s="1"/>
  <c r="D3581" i="5"/>
  <c r="E3581" i="5" s="1"/>
  <c r="D3582" i="5"/>
  <c r="E3582" i="5" s="1"/>
  <c r="D3583" i="5"/>
  <c r="E3583" i="5" s="1"/>
  <c r="D3584" i="5"/>
  <c r="E3584" i="5" s="1"/>
  <c r="D3585" i="5"/>
  <c r="E3585" i="5" s="1"/>
  <c r="D3586" i="5"/>
  <c r="E3586" i="5" s="1"/>
  <c r="D3587" i="5"/>
  <c r="E3587" i="5" s="1"/>
  <c r="D3588" i="5"/>
  <c r="E3588" i="5" s="1"/>
  <c r="D3589" i="5"/>
  <c r="E3589" i="5" s="1"/>
  <c r="D3590" i="5"/>
  <c r="E3590" i="5" s="1"/>
  <c r="D3591" i="5"/>
  <c r="E3591" i="5" s="1"/>
  <c r="D3592" i="5"/>
  <c r="E3592" i="5" s="1"/>
  <c r="D3593" i="5"/>
  <c r="E3593" i="5" s="1"/>
  <c r="D3594" i="5"/>
  <c r="E3594" i="5" s="1"/>
  <c r="D3595" i="5"/>
  <c r="E3595" i="5" s="1"/>
  <c r="D3596" i="5"/>
  <c r="E3596" i="5" s="1"/>
  <c r="D3597" i="5"/>
  <c r="E3597" i="5" s="1"/>
  <c r="D3598" i="5"/>
  <c r="E3598" i="5" s="1"/>
  <c r="D3599" i="5"/>
  <c r="E3599" i="5" s="1"/>
  <c r="D3600" i="5"/>
  <c r="E3600" i="5" s="1"/>
  <c r="D3601" i="5"/>
  <c r="E3601" i="5" s="1"/>
  <c r="D3602" i="5"/>
  <c r="E3602" i="5" s="1"/>
  <c r="D3603" i="5"/>
  <c r="E3603" i="5" s="1"/>
  <c r="D3604" i="5"/>
  <c r="E3604" i="5" s="1"/>
  <c r="D3605" i="5"/>
  <c r="E3605" i="5" s="1"/>
  <c r="D3606" i="5"/>
  <c r="E3606" i="5" s="1"/>
  <c r="D3607" i="5"/>
  <c r="E3607" i="5" s="1"/>
  <c r="D3608" i="5"/>
  <c r="E3608" i="5" s="1"/>
  <c r="D3609" i="5"/>
  <c r="E3609" i="5" s="1"/>
  <c r="D3610" i="5"/>
  <c r="E3610" i="5" s="1"/>
  <c r="D3611" i="5"/>
  <c r="E3611" i="5" s="1"/>
  <c r="D3612" i="5"/>
  <c r="E3612" i="5" s="1"/>
  <c r="D3613" i="5"/>
  <c r="E3613" i="5" s="1"/>
  <c r="D3614" i="5"/>
  <c r="E3614" i="5" s="1"/>
  <c r="D3615" i="5"/>
  <c r="E3615" i="5" s="1"/>
  <c r="D3616" i="5"/>
  <c r="E3616" i="5" s="1"/>
  <c r="D3617" i="5"/>
  <c r="E3617" i="5" s="1"/>
  <c r="D3618" i="5"/>
  <c r="E3618" i="5" s="1"/>
  <c r="D3619" i="5"/>
  <c r="E3619" i="5" s="1"/>
  <c r="D3620" i="5"/>
  <c r="E3620" i="5" s="1"/>
  <c r="D3621" i="5"/>
  <c r="E3621" i="5" s="1"/>
  <c r="D3622" i="5"/>
  <c r="E3622" i="5" s="1"/>
  <c r="D3623" i="5"/>
  <c r="E3623" i="5" s="1"/>
  <c r="D3624" i="5"/>
  <c r="E3624" i="5" s="1"/>
  <c r="D3625" i="5"/>
  <c r="E3625" i="5" s="1"/>
  <c r="D3626" i="5"/>
  <c r="E3626" i="5" s="1"/>
  <c r="D3627" i="5"/>
  <c r="E3627" i="5" s="1"/>
  <c r="D3628" i="5"/>
  <c r="E3628" i="5" s="1"/>
  <c r="D3629" i="5"/>
  <c r="E3629" i="5" s="1"/>
  <c r="D3630" i="5"/>
  <c r="E3630" i="5" s="1"/>
  <c r="D3631" i="5"/>
  <c r="E3631" i="5" s="1"/>
  <c r="D3632" i="5"/>
  <c r="E3632" i="5" s="1"/>
  <c r="D3633" i="5"/>
  <c r="E3633" i="5" s="1"/>
  <c r="D3634" i="5"/>
  <c r="E3634" i="5" s="1"/>
  <c r="D3635" i="5"/>
  <c r="E3635" i="5" s="1"/>
  <c r="D3636" i="5"/>
  <c r="E3636" i="5" s="1"/>
  <c r="D3637" i="5"/>
  <c r="E3637" i="5" s="1"/>
  <c r="D3638" i="5"/>
  <c r="E3638" i="5" s="1"/>
  <c r="D3639" i="5"/>
  <c r="E3639" i="5" s="1"/>
  <c r="D3640" i="5"/>
  <c r="E3640" i="5" s="1"/>
  <c r="D3641" i="5"/>
  <c r="E3641" i="5" s="1"/>
  <c r="D3642" i="5"/>
  <c r="E3642" i="5" s="1"/>
  <c r="D3643" i="5"/>
  <c r="E3643" i="5" s="1"/>
  <c r="D3644" i="5"/>
  <c r="E3644" i="5" s="1"/>
  <c r="D3645" i="5"/>
  <c r="E3645" i="5" s="1"/>
  <c r="D3646" i="5"/>
  <c r="E3646" i="5" s="1"/>
  <c r="D3647" i="5"/>
  <c r="E3647" i="5" s="1"/>
  <c r="D3648" i="5"/>
  <c r="E3648" i="5" s="1"/>
  <c r="D3649" i="5"/>
  <c r="E3649" i="5" s="1"/>
  <c r="D3650" i="5"/>
  <c r="E3650" i="5" s="1"/>
  <c r="D3651" i="5"/>
  <c r="E3651" i="5" s="1"/>
  <c r="D3652" i="5"/>
  <c r="E3652" i="5" s="1"/>
  <c r="D3653" i="5"/>
  <c r="E3653" i="5" s="1"/>
  <c r="D3654" i="5"/>
  <c r="E3654" i="5" s="1"/>
  <c r="D3655" i="5"/>
  <c r="E3655" i="5" s="1"/>
  <c r="D3656" i="5"/>
  <c r="E3656" i="5" s="1"/>
  <c r="D3657" i="5"/>
  <c r="E3657" i="5" s="1"/>
  <c r="D3658" i="5"/>
  <c r="E3658" i="5" s="1"/>
  <c r="D3659" i="5"/>
  <c r="E3659" i="5" s="1"/>
  <c r="D3660" i="5"/>
  <c r="E3660" i="5" s="1"/>
  <c r="D3661" i="5"/>
  <c r="E3661" i="5" s="1"/>
  <c r="D3662" i="5"/>
  <c r="E3662" i="5" s="1"/>
  <c r="D3663" i="5"/>
  <c r="E3663" i="5" s="1"/>
  <c r="D3664" i="5"/>
  <c r="E3664" i="5" s="1"/>
  <c r="D3665" i="5"/>
  <c r="E3665" i="5" s="1"/>
  <c r="D3666" i="5"/>
  <c r="E3666" i="5" s="1"/>
  <c r="D3667" i="5"/>
  <c r="E3667" i="5" s="1"/>
  <c r="D3668" i="5"/>
  <c r="E3668" i="5" s="1"/>
  <c r="D3669" i="5"/>
  <c r="E3669" i="5" s="1"/>
  <c r="D3670" i="5"/>
  <c r="E3670" i="5" s="1"/>
  <c r="D3671" i="5"/>
  <c r="E3671" i="5" s="1"/>
  <c r="D3672" i="5"/>
  <c r="E3672" i="5" s="1"/>
  <c r="D3673" i="5"/>
  <c r="E3673" i="5" s="1"/>
  <c r="D3674" i="5"/>
  <c r="E3674" i="5" s="1"/>
  <c r="D3675" i="5"/>
  <c r="E3675" i="5" s="1"/>
  <c r="D3676" i="5"/>
  <c r="E3676" i="5" s="1"/>
  <c r="D3677" i="5"/>
  <c r="E3677" i="5" s="1"/>
  <c r="D3678" i="5"/>
  <c r="E3678" i="5" s="1"/>
  <c r="D3679" i="5"/>
  <c r="E3679" i="5" s="1"/>
  <c r="D3680" i="5"/>
  <c r="E3680" i="5" s="1"/>
  <c r="D3681" i="5"/>
  <c r="E3681" i="5" s="1"/>
  <c r="D3682" i="5"/>
  <c r="E3682" i="5" s="1"/>
  <c r="D3683" i="5"/>
  <c r="E3683" i="5" s="1"/>
  <c r="D3684" i="5"/>
  <c r="E3684" i="5" s="1"/>
  <c r="D3685" i="5"/>
  <c r="E3685" i="5" s="1"/>
  <c r="D3686" i="5"/>
  <c r="E3686" i="5" s="1"/>
  <c r="D3687" i="5"/>
  <c r="E3687" i="5" s="1"/>
  <c r="D3688" i="5"/>
  <c r="E3688" i="5" s="1"/>
  <c r="D3689" i="5"/>
  <c r="E3689" i="5" s="1"/>
  <c r="D3690" i="5"/>
  <c r="E3690" i="5" s="1"/>
  <c r="D3691" i="5"/>
  <c r="E3691" i="5" s="1"/>
  <c r="D3692" i="5"/>
  <c r="E3692" i="5" s="1"/>
  <c r="D3693" i="5"/>
  <c r="E3693" i="5" s="1"/>
  <c r="D3694" i="5"/>
  <c r="E3694" i="5" s="1"/>
  <c r="D3695" i="5"/>
  <c r="E3695" i="5" s="1"/>
  <c r="D3696" i="5"/>
  <c r="E3696" i="5" s="1"/>
  <c r="D3697" i="5"/>
  <c r="E3697" i="5" s="1"/>
  <c r="D3698" i="5"/>
  <c r="E3698" i="5" s="1"/>
  <c r="D3699" i="5"/>
  <c r="E3699" i="5" s="1"/>
  <c r="D3700" i="5"/>
  <c r="E3700" i="5" s="1"/>
  <c r="D3701" i="5"/>
  <c r="E3701" i="5" s="1"/>
  <c r="D3702" i="5"/>
  <c r="E3702" i="5" s="1"/>
  <c r="D3703" i="5"/>
  <c r="E3703" i="5" s="1"/>
  <c r="D3704" i="5"/>
  <c r="E3704" i="5" s="1"/>
  <c r="D3705" i="5"/>
  <c r="E3705" i="5" s="1"/>
  <c r="D3706" i="5"/>
  <c r="E3706" i="5" s="1"/>
  <c r="D3707" i="5"/>
  <c r="E3707" i="5" s="1"/>
  <c r="D3708" i="5"/>
  <c r="E3708" i="5" s="1"/>
  <c r="D3709" i="5"/>
  <c r="E3709" i="5" s="1"/>
  <c r="D3710" i="5"/>
  <c r="E3710" i="5" s="1"/>
  <c r="D3711" i="5"/>
  <c r="E3711" i="5" s="1"/>
  <c r="D3712" i="5"/>
  <c r="E3712" i="5" s="1"/>
  <c r="D3713" i="5"/>
  <c r="E3713" i="5" s="1"/>
  <c r="D3714" i="5"/>
  <c r="E3714" i="5" s="1"/>
  <c r="D3715" i="5"/>
  <c r="E3715" i="5" s="1"/>
  <c r="D3716" i="5"/>
  <c r="E3716" i="5" s="1"/>
  <c r="D3717" i="5"/>
  <c r="E3717" i="5" s="1"/>
  <c r="D3718" i="5"/>
  <c r="E3718" i="5" s="1"/>
  <c r="D3719" i="5"/>
  <c r="E3719" i="5" s="1"/>
  <c r="D3720" i="5"/>
  <c r="E3720" i="5" s="1"/>
  <c r="D3721" i="5"/>
  <c r="E3721" i="5" s="1"/>
  <c r="D3722" i="5"/>
  <c r="E3722" i="5" s="1"/>
  <c r="D3723" i="5"/>
  <c r="E3723" i="5" s="1"/>
  <c r="D3724" i="5"/>
  <c r="E3724" i="5" s="1"/>
  <c r="D3725" i="5"/>
  <c r="E3725" i="5" s="1"/>
  <c r="D3726" i="5"/>
  <c r="E3726" i="5" s="1"/>
  <c r="D3727" i="5"/>
  <c r="E3727" i="5" s="1"/>
  <c r="D3728" i="5"/>
  <c r="E3728" i="5" s="1"/>
  <c r="D3729" i="5"/>
  <c r="E3729" i="5" s="1"/>
  <c r="D3730" i="5"/>
  <c r="E3730" i="5" s="1"/>
  <c r="D3731" i="5"/>
  <c r="E3731" i="5" s="1"/>
  <c r="D3732" i="5"/>
  <c r="E3732" i="5" s="1"/>
  <c r="D3733" i="5"/>
  <c r="E3733" i="5" s="1"/>
  <c r="D3734" i="5"/>
  <c r="E3734" i="5" s="1"/>
  <c r="D3735" i="5"/>
  <c r="E3735" i="5" s="1"/>
  <c r="D3736" i="5"/>
  <c r="E3736" i="5" s="1"/>
  <c r="D3737" i="5"/>
  <c r="E3737" i="5" s="1"/>
  <c r="D3738" i="5"/>
  <c r="E3738" i="5" s="1"/>
  <c r="D3739" i="5"/>
  <c r="E3739" i="5" s="1"/>
  <c r="D3740" i="5"/>
  <c r="E3740" i="5" s="1"/>
  <c r="D3741" i="5"/>
  <c r="E3741" i="5" s="1"/>
  <c r="D3742" i="5"/>
  <c r="E3742" i="5" s="1"/>
  <c r="D3743" i="5"/>
  <c r="E3743" i="5" s="1"/>
  <c r="D3744" i="5"/>
  <c r="E3744" i="5" s="1"/>
  <c r="D3745" i="5"/>
  <c r="E3745" i="5" s="1"/>
  <c r="D3746" i="5"/>
  <c r="E3746" i="5" s="1"/>
  <c r="D3747" i="5"/>
  <c r="E3747" i="5" s="1"/>
  <c r="D3748" i="5"/>
  <c r="E3748" i="5" s="1"/>
  <c r="D3749" i="5"/>
  <c r="E3749" i="5" s="1"/>
  <c r="D3750" i="5"/>
  <c r="E3750" i="5" s="1"/>
  <c r="D3751" i="5"/>
  <c r="E3751" i="5" s="1"/>
  <c r="D3752" i="5"/>
  <c r="E3752" i="5" s="1"/>
  <c r="D3753" i="5"/>
  <c r="E3753" i="5" s="1"/>
  <c r="D3754" i="5"/>
  <c r="E3754" i="5" s="1"/>
  <c r="D3755" i="5"/>
  <c r="E3755" i="5" s="1"/>
  <c r="D3756" i="5"/>
  <c r="E3756" i="5" s="1"/>
  <c r="D3757" i="5"/>
  <c r="E3757" i="5" s="1"/>
  <c r="D3758" i="5"/>
  <c r="E3758" i="5" s="1"/>
  <c r="D3759" i="5"/>
  <c r="E3759" i="5" s="1"/>
  <c r="D3760" i="5"/>
  <c r="E3760" i="5" s="1"/>
  <c r="D3761" i="5"/>
  <c r="E3761" i="5" s="1"/>
  <c r="D3762" i="5"/>
  <c r="E3762" i="5" s="1"/>
  <c r="D3763" i="5"/>
  <c r="E3763" i="5" s="1"/>
  <c r="D3764" i="5"/>
  <c r="E3764" i="5" s="1"/>
  <c r="D3765" i="5"/>
  <c r="E3765" i="5" s="1"/>
  <c r="D3766" i="5"/>
  <c r="E3766" i="5" s="1"/>
  <c r="D3767" i="5"/>
  <c r="E3767" i="5" s="1"/>
  <c r="D3768" i="5"/>
  <c r="E3768" i="5" s="1"/>
  <c r="D3769" i="5"/>
  <c r="E3769" i="5" s="1"/>
  <c r="D3770" i="5"/>
  <c r="E3770" i="5" s="1"/>
  <c r="D3771" i="5"/>
  <c r="E3771" i="5" s="1"/>
  <c r="D3772" i="5"/>
  <c r="E3772" i="5" s="1"/>
  <c r="D3773" i="5"/>
  <c r="E3773" i="5" s="1"/>
  <c r="D3774" i="5"/>
  <c r="E3774" i="5" s="1"/>
  <c r="D3775" i="5"/>
  <c r="E3775" i="5" s="1"/>
  <c r="D3776" i="5"/>
  <c r="E3776" i="5" s="1"/>
  <c r="D3777" i="5"/>
  <c r="E3777" i="5" s="1"/>
  <c r="D3778" i="5"/>
  <c r="E3778" i="5" s="1"/>
  <c r="D3779" i="5"/>
  <c r="E3779" i="5" s="1"/>
  <c r="D3780" i="5"/>
  <c r="E3780" i="5" s="1"/>
  <c r="D3781" i="5"/>
  <c r="E3781" i="5" s="1"/>
  <c r="D3782" i="5"/>
  <c r="E3782" i="5" s="1"/>
  <c r="D3783" i="5"/>
  <c r="E3783" i="5" s="1"/>
  <c r="D3784" i="5"/>
  <c r="E3784" i="5" s="1"/>
  <c r="D3785" i="5"/>
  <c r="E3785" i="5" s="1"/>
  <c r="D3786" i="5"/>
  <c r="E3786" i="5" s="1"/>
  <c r="D3787" i="5"/>
  <c r="E3787" i="5" s="1"/>
  <c r="D3788" i="5"/>
  <c r="E3788" i="5" s="1"/>
  <c r="D3789" i="5"/>
  <c r="E3789" i="5" s="1"/>
  <c r="D3790" i="5"/>
  <c r="E3790" i="5" s="1"/>
  <c r="D3791" i="5"/>
  <c r="E3791" i="5" s="1"/>
  <c r="D3792" i="5"/>
  <c r="E3792" i="5" s="1"/>
  <c r="D3793" i="5"/>
  <c r="E3793" i="5" s="1"/>
  <c r="D3794" i="5"/>
  <c r="E3794" i="5" s="1"/>
  <c r="D3795" i="5"/>
  <c r="E3795" i="5" s="1"/>
  <c r="D3796" i="5"/>
  <c r="E3796" i="5" s="1"/>
  <c r="D3797" i="5"/>
  <c r="E3797" i="5" s="1"/>
  <c r="D3798" i="5"/>
  <c r="E3798" i="5" s="1"/>
  <c r="D3799" i="5"/>
  <c r="E3799" i="5" s="1"/>
  <c r="D3800" i="5"/>
  <c r="E3800" i="5" s="1"/>
  <c r="D3801" i="5"/>
  <c r="E3801" i="5" s="1"/>
  <c r="D3802" i="5"/>
  <c r="E3802" i="5" s="1"/>
  <c r="D3803" i="5"/>
  <c r="E3803" i="5" s="1"/>
  <c r="D3804" i="5"/>
  <c r="E3804" i="5" s="1"/>
  <c r="D3805" i="5"/>
  <c r="E3805" i="5" s="1"/>
  <c r="D3806" i="5"/>
  <c r="E3806" i="5" s="1"/>
  <c r="D3807" i="5"/>
  <c r="E3807" i="5" s="1"/>
  <c r="D3808" i="5"/>
  <c r="E3808" i="5" s="1"/>
  <c r="D3809" i="5"/>
  <c r="E3809" i="5" s="1"/>
  <c r="D3810" i="5"/>
  <c r="E3810" i="5" s="1"/>
  <c r="D3811" i="5"/>
  <c r="E3811" i="5" s="1"/>
  <c r="D3812" i="5"/>
  <c r="E3812" i="5" s="1"/>
  <c r="D3813" i="5"/>
  <c r="E3813" i="5" s="1"/>
  <c r="D3814" i="5"/>
  <c r="E3814" i="5" s="1"/>
  <c r="D3815" i="5"/>
  <c r="E3815" i="5" s="1"/>
  <c r="D3816" i="5"/>
  <c r="E3816" i="5" s="1"/>
  <c r="D3817" i="5"/>
  <c r="E3817" i="5" s="1"/>
  <c r="D3818" i="5"/>
  <c r="E3818" i="5" s="1"/>
  <c r="D3819" i="5"/>
  <c r="E3819" i="5" s="1"/>
  <c r="D3820" i="5"/>
  <c r="E3820" i="5" s="1"/>
  <c r="D3821" i="5"/>
  <c r="E3821" i="5" s="1"/>
  <c r="D3822" i="5"/>
  <c r="E3822" i="5" s="1"/>
  <c r="D3823" i="5"/>
  <c r="E3823" i="5" s="1"/>
  <c r="D3824" i="5"/>
  <c r="E3824" i="5" s="1"/>
  <c r="D3825" i="5"/>
  <c r="E3825" i="5" s="1"/>
  <c r="D3826" i="5"/>
  <c r="E3826" i="5" s="1"/>
  <c r="D3827" i="5"/>
  <c r="E3827" i="5" s="1"/>
  <c r="D3828" i="5"/>
  <c r="E3828" i="5" s="1"/>
  <c r="D3829" i="5"/>
  <c r="E3829" i="5" s="1"/>
  <c r="D3830" i="5"/>
  <c r="E3830" i="5" s="1"/>
  <c r="D3831" i="5"/>
  <c r="E3831" i="5" s="1"/>
  <c r="D3832" i="5"/>
  <c r="E3832" i="5" s="1"/>
  <c r="D3833" i="5"/>
  <c r="E3833" i="5" s="1"/>
  <c r="D3834" i="5"/>
  <c r="E3834" i="5" s="1"/>
  <c r="D3835" i="5"/>
  <c r="E3835" i="5" s="1"/>
  <c r="D3836" i="5"/>
  <c r="E3836" i="5" s="1"/>
  <c r="D3837" i="5"/>
  <c r="E3837" i="5" s="1"/>
  <c r="D3838" i="5"/>
  <c r="E3838" i="5" s="1"/>
  <c r="D3839" i="5"/>
  <c r="E3839" i="5" s="1"/>
  <c r="D3840" i="5"/>
  <c r="E3840" i="5" s="1"/>
  <c r="D3841" i="5"/>
  <c r="E3841" i="5" s="1"/>
  <c r="D3842" i="5"/>
  <c r="E3842" i="5" s="1"/>
  <c r="D3843" i="5"/>
  <c r="E3843" i="5" s="1"/>
  <c r="D3844" i="5"/>
  <c r="E3844" i="5" s="1"/>
  <c r="D3845" i="5"/>
  <c r="E3845" i="5" s="1"/>
  <c r="D3846" i="5"/>
  <c r="E3846" i="5" s="1"/>
  <c r="D3847" i="5"/>
  <c r="E3847" i="5" s="1"/>
  <c r="D3848" i="5"/>
  <c r="E3848" i="5" s="1"/>
  <c r="D3849" i="5"/>
  <c r="E3849" i="5" s="1"/>
  <c r="D3850" i="5"/>
  <c r="E3850" i="5" s="1"/>
  <c r="D3851" i="5"/>
  <c r="E3851" i="5" s="1"/>
  <c r="D3852" i="5"/>
  <c r="E3852" i="5" s="1"/>
  <c r="D3853" i="5"/>
  <c r="E3853" i="5" s="1"/>
  <c r="D3854" i="5"/>
  <c r="E3854" i="5" s="1"/>
  <c r="D3855" i="5"/>
  <c r="E3855" i="5" s="1"/>
  <c r="D3856" i="5"/>
  <c r="E3856" i="5" s="1"/>
  <c r="D3857" i="5"/>
  <c r="E3857" i="5" s="1"/>
  <c r="D3858" i="5"/>
  <c r="E3858" i="5" s="1"/>
  <c r="D3859" i="5"/>
  <c r="E3859" i="5" s="1"/>
  <c r="D3860" i="5"/>
  <c r="E3860" i="5" s="1"/>
  <c r="D3861" i="5"/>
  <c r="E3861" i="5" s="1"/>
  <c r="D3862" i="5"/>
  <c r="E3862" i="5" s="1"/>
  <c r="D3863" i="5"/>
  <c r="E3863" i="5" s="1"/>
  <c r="D3864" i="5"/>
  <c r="E3864" i="5" s="1"/>
  <c r="D3865" i="5"/>
  <c r="E3865" i="5" s="1"/>
  <c r="D3866" i="5"/>
  <c r="E3866" i="5" s="1"/>
  <c r="D3867" i="5"/>
  <c r="E3867" i="5" s="1"/>
  <c r="D3868" i="5"/>
  <c r="E3868" i="5" s="1"/>
  <c r="D3869" i="5"/>
  <c r="E3869" i="5" s="1"/>
  <c r="D3870" i="5"/>
  <c r="E3870" i="5" s="1"/>
  <c r="D3871" i="5"/>
  <c r="E3871" i="5" s="1"/>
  <c r="D3872" i="5"/>
  <c r="E3872" i="5" s="1"/>
  <c r="D3873" i="5"/>
  <c r="E3873" i="5" s="1"/>
  <c r="D3874" i="5"/>
  <c r="E3874" i="5" s="1"/>
  <c r="D3875" i="5"/>
  <c r="E3875" i="5" s="1"/>
  <c r="D3876" i="5"/>
  <c r="E3876" i="5" s="1"/>
  <c r="D3877" i="5"/>
  <c r="E3877" i="5" s="1"/>
  <c r="D3878" i="5"/>
  <c r="E3878" i="5" s="1"/>
  <c r="D3879" i="5"/>
  <c r="E3879" i="5" s="1"/>
  <c r="D3880" i="5"/>
  <c r="E3880" i="5" s="1"/>
  <c r="D3881" i="5"/>
  <c r="E3881" i="5" s="1"/>
  <c r="D3882" i="5"/>
  <c r="E3882" i="5" s="1"/>
  <c r="D3883" i="5"/>
  <c r="E3883" i="5" s="1"/>
  <c r="D3884" i="5"/>
  <c r="E3884" i="5" s="1"/>
  <c r="D3885" i="5"/>
  <c r="E3885" i="5" s="1"/>
  <c r="D3886" i="5"/>
  <c r="E3886" i="5" s="1"/>
  <c r="D3887" i="5"/>
  <c r="E3887" i="5" s="1"/>
  <c r="D3888" i="5"/>
  <c r="E3888" i="5" s="1"/>
  <c r="D3889" i="5"/>
  <c r="E3889" i="5" s="1"/>
  <c r="D3890" i="5"/>
  <c r="E3890" i="5" s="1"/>
  <c r="D3891" i="5"/>
  <c r="E3891" i="5" s="1"/>
  <c r="D3892" i="5"/>
  <c r="E3892" i="5" s="1"/>
  <c r="D3893" i="5"/>
  <c r="E3893" i="5" s="1"/>
  <c r="D3894" i="5"/>
  <c r="E3894" i="5" s="1"/>
  <c r="D3895" i="5"/>
  <c r="E3895" i="5" s="1"/>
  <c r="D3896" i="5"/>
  <c r="E3896" i="5" s="1"/>
  <c r="D3897" i="5"/>
  <c r="E3897" i="5" s="1"/>
  <c r="D3898" i="5"/>
  <c r="E3898" i="5" s="1"/>
  <c r="D3899" i="5"/>
  <c r="E3899" i="5" s="1"/>
  <c r="D3900" i="5"/>
  <c r="E3900" i="5" s="1"/>
  <c r="D3901" i="5"/>
  <c r="E3901" i="5" s="1"/>
  <c r="D3902" i="5"/>
  <c r="E3902" i="5" s="1"/>
  <c r="D3903" i="5"/>
  <c r="E3903" i="5" s="1"/>
  <c r="D3904" i="5"/>
  <c r="E3904" i="5" s="1"/>
  <c r="D3905" i="5"/>
  <c r="E3905" i="5" s="1"/>
  <c r="D3906" i="5"/>
  <c r="E3906" i="5" s="1"/>
  <c r="D3907" i="5"/>
  <c r="E3907" i="5" s="1"/>
  <c r="D3908" i="5"/>
  <c r="E3908" i="5" s="1"/>
  <c r="D3909" i="5"/>
  <c r="E3909" i="5" s="1"/>
  <c r="D3910" i="5"/>
  <c r="E3910" i="5" s="1"/>
  <c r="D3911" i="5"/>
  <c r="E3911" i="5" s="1"/>
  <c r="D3912" i="5"/>
  <c r="E3912" i="5" s="1"/>
  <c r="D3913" i="5"/>
  <c r="E3913" i="5" s="1"/>
  <c r="D3914" i="5"/>
  <c r="E3914" i="5" s="1"/>
  <c r="D3915" i="5"/>
  <c r="E3915" i="5" s="1"/>
  <c r="D3916" i="5"/>
  <c r="E3916" i="5" s="1"/>
  <c r="D3917" i="5"/>
  <c r="E3917" i="5" s="1"/>
  <c r="D3918" i="5"/>
  <c r="E3918" i="5" s="1"/>
  <c r="D3919" i="5"/>
  <c r="E3919" i="5" s="1"/>
  <c r="D3920" i="5"/>
  <c r="E3920" i="5" s="1"/>
  <c r="D3921" i="5"/>
  <c r="E3921" i="5" s="1"/>
  <c r="D3922" i="5"/>
  <c r="E3922" i="5" s="1"/>
  <c r="D3923" i="5"/>
  <c r="E3923" i="5" s="1"/>
  <c r="D3924" i="5"/>
  <c r="E3924" i="5" s="1"/>
  <c r="D3925" i="5"/>
  <c r="E3925" i="5" s="1"/>
  <c r="D3926" i="5"/>
  <c r="E3926" i="5" s="1"/>
  <c r="D3927" i="5"/>
  <c r="E3927" i="5" s="1"/>
  <c r="D3928" i="5"/>
  <c r="E3928" i="5" s="1"/>
  <c r="D3929" i="5"/>
  <c r="E3929" i="5" s="1"/>
  <c r="D3930" i="5"/>
  <c r="E3930" i="5" s="1"/>
  <c r="D3931" i="5"/>
  <c r="E3931" i="5" s="1"/>
  <c r="D3932" i="5"/>
  <c r="E3932" i="5" s="1"/>
  <c r="D3933" i="5"/>
  <c r="E3933" i="5" s="1"/>
  <c r="D3934" i="5"/>
  <c r="E3934" i="5" s="1"/>
  <c r="D3935" i="5"/>
  <c r="E3935" i="5" s="1"/>
  <c r="D3936" i="5"/>
  <c r="E3936" i="5" s="1"/>
  <c r="D3937" i="5"/>
  <c r="E3937" i="5" s="1"/>
  <c r="D3938" i="5"/>
  <c r="E3938" i="5" s="1"/>
  <c r="D3939" i="5"/>
  <c r="E3939" i="5" s="1"/>
  <c r="D3940" i="5"/>
  <c r="E3940" i="5" s="1"/>
  <c r="D3941" i="5"/>
  <c r="E3941" i="5" s="1"/>
  <c r="D3942" i="5"/>
  <c r="E3942" i="5" s="1"/>
  <c r="D3943" i="5"/>
  <c r="E3943" i="5" s="1"/>
  <c r="D3944" i="5"/>
  <c r="E3944" i="5" s="1"/>
  <c r="D3945" i="5"/>
  <c r="E3945" i="5" s="1"/>
  <c r="D3946" i="5"/>
  <c r="E3946" i="5" s="1"/>
  <c r="D3947" i="5"/>
  <c r="E3947" i="5" s="1"/>
  <c r="D3948" i="5"/>
  <c r="E3948" i="5" s="1"/>
  <c r="D3949" i="5"/>
  <c r="E3949" i="5" s="1"/>
  <c r="D3950" i="5"/>
  <c r="E3950" i="5" s="1"/>
  <c r="D3951" i="5"/>
  <c r="E3951" i="5" s="1"/>
  <c r="D3952" i="5"/>
  <c r="E3952" i="5" s="1"/>
  <c r="D3953" i="5"/>
  <c r="E3953" i="5" s="1"/>
  <c r="D3954" i="5"/>
  <c r="E3954" i="5" s="1"/>
  <c r="D3955" i="5"/>
  <c r="E3955" i="5" s="1"/>
  <c r="D3956" i="5"/>
  <c r="E3956" i="5" s="1"/>
  <c r="D3957" i="5"/>
  <c r="E3957" i="5" s="1"/>
  <c r="D3958" i="5"/>
  <c r="E3958" i="5" s="1"/>
  <c r="D3959" i="5"/>
  <c r="E3959" i="5" s="1"/>
  <c r="D3960" i="5"/>
  <c r="E3960" i="5" s="1"/>
  <c r="D3961" i="5"/>
  <c r="E3961" i="5" s="1"/>
  <c r="D3962" i="5"/>
  <c r="E3962" i="5" s="1"/>
  <c r="D3963" i="5"/>
  <c r="E3963" i="5" s="1"/>
  <c r="D3964" i="5"/>
  <c r="E3964" i="5" s="1"/>
  <c r="D3965" i="5"/>
  <c r="E3965" i="5" s="1"/>
  <c r="D3966" i="5"/>
  <c r="E3966" i="5" s="1"/>
  <c r="D3967" i="5"/>
  <c r="E3967" i="5" s="1"/>
  <c r="D3968" i="5"/>
  <c r="E3968" i="5" s="1"/>
  <c r="D3969" i="5"/>
  <c r="E3969" i="5" s="1"/>
  <c r="D3970" i="5"/>
  <c r="E3970" i="5" s="1"/>
  <c r="D3971" i="5"/>
  <c r="E3971" i="5" s="1"/>
  <c r="D3972" i="5"/>
  <c r="E3972" i="5" s="1"/>
  <c r="D3973" i="5"/>
  <c r="E3973" i="5" s="1"/>
  <c r="D3974" i="5"/>
  <c r="E3974" i="5" s="1"/>
  <c r="D3975" i="5"/>
  <c r="E3975" i="5" s="1"/>
  <c r="D3976" i="5"/>
  <c r="E3976" i="5" s="1"/>
  <c r="D3977" i="5"/>
  <c r="E3977" i="5" s="1"/>
  <c r="D3978" i="5"/>
  <c r="E3978" i="5" s="1"/>
  <c r="D3979" i="5"/>
  <c r="E3979" i="5" s="1"/>
  <c r="D3980" i="5"/>
  <c r="E3980" i="5" s="1"/>
  <c r="D3981" i="5"/>
  <c r="E3981" i="5" s="1"/>
  <c r="D3982" i="5"/>
  <c r="E3982" i="5" s="1"/>
  <c r="D3983" i="5"/>
  <c r="E3983" i="5" s="1"/>
  <c r="D3984" i="5"/>
  <c r="E3984" i="5" s="1"/>
  <c r="D3985" i="5"/>
  <c r="E3985" i="5" s="1"/>
  <c r="D3986" i="5"/>
  <c r="E3986" i="5" s="1"/>
  <c r="D3987" i="5"/>
  <c r="E3987" i="5" s="1"/>
  <c r="D3988" i="5"/>
  <c r="E3988" i="5" s="1"/>
  <c r="D3989" i="5"/>
  <c r="E3989" i="5" s="1"/>
  <c r="D3990" i="5"/>
  <c r="E3990" i="5" s="1"/>
  <c r="D3991" i="5"/>
  <c r="E3991" i="5" s="1"/>
  <c r="D3992" i="5"/>
  <c r="E3992" i="5" s="1"/>
  <c r="D3993" i="5"/>
  <c r="E3993" i="5" s="1"/>
  <c r="D3994" i="5"/>
  <c r="E3994" i="5" s="1"/>
  <c r="D3995" i="5"/>
  <c r="E3995" i="5" s="1"/>
  <c r="D3996" i="5"/>
  <c r="E3996" i="5" s="1"/>
  <c r="D3997" i="5"/>
  <c r="E3997" i="5" s="1"/>
  <c r="D3998" i="5"/>
  <c r="E3998" i="5" s="1"/>
  <c r="D3999" i="5"/>
  <c r="E3999" i="5" s="1"/>
  <c r="D4000" i="5"/>
  <c r="E4000" i="5" s="1"/>
  <c r="D4001" i="5"/>
  <c r="E4001" i="5" s="1"/>
  <c r="D4002" i="5"/>
  <c r="E4002" i="5" s="1"/>
  <c r="D4003" i="5"/>
  <c r="E4003" i="5" s="1"/>
  <c r="D4004" i="5"/>
  <c r="E4004" i="5" s="1"/>
  <c r="D4005" i="5"/>
  <c r="E4005" i="5" s="1"/>
  <c r="D4006" i="5"/>
  <c r="E4006" i="5" s="1"/>
  <c r="D4007" i="5"/>
  <c r="E4007" i="5" s="1"/>
  <c r="D4008" i="5"/>
  <c r="E4008" i="5" s="1"/>
  <c r="D4009" i="5"/>
  <c r="E4009" i="5" s="1"/>
  <c r="D4010" i="5"/>
  <c r="E4010" i="5" s="1"/>
  <c r="D4011" i="5"/>
  <c r="E4011" i="5" s="1"/>
  <c r="D4012" i="5"/>
  <c r="E4012" i="5" s="1"/>
  <c r="D4013" i="5"/>
  <c r="E4013" i="5" s="1"/>
  <c r="D4014" i="5"/>
  <c r="E4014" i="5" s="1"/>
  <c r="D4015" i="5"/>
  <c r="E4015" i="5" s="1"/>
  <c r="D4016" i="5"/>
  <c r="E4016" i="5" s="1"/>
  <c r="D4017" i="5"/>
  <c r="E4017" i="5" s="1"/>
  <c r="D4018" i="5"/>
  <c r="E4018" i="5" s="1"/>
  <c r="D4019" i="5"/>
  <c r="E4019" i="5" s="1"/>
  <c r="D4020" i="5"/>
  <c r="E4020" i="5" s="1"/>
  <c r="D4021" i="5"/>
  <c r="E4021" i="5" s="1"/>
  <c r="D4022" i="5"/>
  <c r="E4022" i="5" s="1"/>
  <c r="D4023" i="5"/>
  <c r="E4023" i="5" s="1"/>
  <c r="D4024" i="5"/>
  <c r="E4024" i="5" s="1"/>
  <c r="D4025" i="5"/>
  <c r="E4025" i="5" s="1"/>
  <c r="D4026" i="5"/>
  <c r="E4026" i="5" s="1"/>
  <c r="D4027" i="5"/>
  <c r="E4027" i="5" s="1"/>
  <c r="D4028" i="5"/>
  <c r="E4028" i="5" s="1"/>
  <c r="D4029" i="5"/>
  <c r="E4029" i="5" s="1"/>
  <c r="D4030" i="5"/>
  <c r="E4030" i="5" s="1"/>
  <c r="D4031" i="5"/>
  <c r="E4031" i="5" s="1"/>
  <c r="D4032" i="5"/>
  <c r="E4032" i="5" s="1"/>
  <c r="D4033" i="5"/>
  <c r="E4033" i="5" s="1"/>
  <c r="D4034" i="5"/>
  <c r="E4034" i="5" s="1"/>
  <c r="D4035" i="5"/>
  <c r="E4035" i="5" s="1"/>
  <c r="D4036" i="5"/>
  <c r="E4036" i="5" s="1"/>
  <c r="D4037" i="5"/>
  <c r="E4037" i="5" s="1"/>
  <c r="D4038" i="5"/>
  <c r="E4038" i="5" s="1"/>
  <c r="D4039" i="5"/>
  <c r="E4039" i="5" s="1"/>
  <c r="D4040" i="5"/>
  <c r="E4040" i="5" s="1"/>
  <c r="D4041" i="5"/>
  <c r="E4041" i="5" s="1"/>
  <c r="D4042" i="5"/>
  <c r="E4042" i="5" s="1"/>
  <c r="D4043" i="5"/>
  <c r="E4043" i="5" s="1"/>
  <c r="D4044" i="5"/>
  <c r="E4044" i="5" s="1"/>
  <c r="D4045" i="5"/>
  <c r="E4045" i="5" s="1"/>
  <c r="D4046" i="5"/>
  <c r="E4046" i="5" s="1"/>
  <c r="D4047" i="5"/>
  <c r="E4047" i="5" s="1"/>
  <c r="D4048" i="5"/>
  <c r="E4048" i="5" s="1"/>
  <c r="D4049" i="5"/>
  <c r="E4049" i="5" s="1"/>
  <c r="D4050" i="5"/>
  <c r="E4050" i="5" s="1"/>
  <c r="D4051" i="5"/>
  <c r="E4051" i="5" s="1"/>
  <c r="D4052" i="5"/>
  <c r="E4052" i="5" s="1"/>
  <c r="D4053" i="5"/>
  <c r="E4053" i="5" s="1"/>
  <c r="D4054" i="5"/>
  <c r="E4054" i="5" s="1"/>
  <c r="D4055" i="5"/>
  <c r="E4055" i="5" s="1"/>
  <c r="D4056" i="5"/>
  <c r="E4056" i="5" s="1"/>
  <c r="D4057" i="5"/>
  <c r="E4057" i="5" s="1"/>
  <c r="D4058" i="5"/>
  <c r="E4058" i="5" s="1"/>
  <c r="D4059" i="5"/>
  <c r="E4059" i="5" s="1"/>
  <c r="D4060" i="5"/>
  <c r="E4060" i="5" s="1"/>
  <c r="D4061" i="5"/>
  <c r="E4061" i="5" s="1"/>
  <c r="D4062" i="5"/>
  <c r="E4062" i="5" s="1"/>
  <c r="D4063" i="5"/>
  <c r="E4063" i="5" s="1"/>
  <c r="D4064" i="5"/>
  <c r="E4064" i="5" s="1"/>
  <c r="D4065" i="5"/>
  <c r="E4065" i="5" s="1"/>
  <c r="D4066" i="5"/>
  <c r="E4066" i="5" s="1"/>
  <c r="D4067" i="5"/>
  <c r="E4067" i="5" s="1"/>
  <c r="D4068" i="5"/>
  <c r="E4068" i="5" s="1"/>
  <c r="D4069" i="5"/>
  <c r="E4069" i="5" s="1"/>
  <c r="D4070" i="5"/>
  <c r="E4070" i="5" s="1"/>
  <c r="D4071" i="5"/>
  <c r="E4071" i="5" s="1"/>
  <c r="D4072" i="5"/>
  <c r="E4072" i="5" s="1"/>
  <c r="D4073" i="5"/>
  <c r="E4073" i="5" s="1"/>
  <c r="D4074" i="5"/>
  <c r="E4074" i="5" s="1"/>
  <c r="D4075" i="5"/>
  <c r="E4075" i="5" s="1"/>
  <c r="D4076" i="5"/>
  <c r="E4076" i="5" s="1"/>
  <c r="D4077" i="5"/>
  <c r="E4077" i="5" s="1"/>
  <c r="D4078" i="5"/>
  <c r="E4078" i="5" s="1"/>
  <c r="D4079" i="5"/>
  <c r="E4079" i="5" s="1"/>
  <c r="D4080" i="5"/>
  <c r="E4080" i="5" s="1"/>
  <c r="D4081" i="5"/>
  <c r="E4081" i="5" s="1"/>
  <c r="D4082" i="5"/>
  <c r="E4082" i="5" s="1"/>
  <c r="D4083" i="5"/>
  <c r="E4083" i="5" s="1"/>
  <c r="D4084" i="5"/>
  <c r="E4084" i="5" s="1"/>
  <c r="D4085" i="5"/>
  <c r="E4085" i="5" s="1"/>
  <c r="D4086" i="5"/>
  <c r="E4086" i="5" s="1"/>
  <c r="D4087" i="5"/>
  <c r="E4087" i="5" s="1"/>
  <c r="D4088" i="5"/>
  <c r="E4088" i="5" s="1"/>
  <c r="D4089" i="5"/>
  <c r="E4089" i="5" s="1"/>
  <c r="D4090" i="5"/>
  <c r="E4090" i="5" s="1"/>
  <c r="D4091" i="5"/>
  <c r="E4091" i="5" s="1"/>
  <c r="D4092" i="5"/>
  <c r="E4092" i="5" s="1"/>
  <c r="D4093" i="5"/>
  <c r="E4093" i="5" s="1"/>
  <c r="D4094" i="5"/>
  <c r="E4094" i="5" s="1"/>
  <c r="D4095" i="5"/>
  <c r="E4095" i="5" s="1"/>
  <c r="D4096" i="5"/>
  <c r="E4096" i="5" s="1"/>
  <c r="D4097" i="5"/>
  <c r="E4097" i="5" s="1"/>
  <c r="D4098" i="5"/>
  <c r="E4098" i="5" s="1"/>
  <c r="D4099" i="5"/>
  <c r="E4099" i="5" s="1"/>
  <c r="D4100" i="5"/>
  <c r="E4100" i="5" s="1"/>
  <c r="D4101" i="5"/>
  <c r="E4101" i="5" s="1"/>
  <c r="D4102" i="5"/>
  <c r="E4102" i="5" s="1"/>
  <c r="D4103" i="5"/>
  <c r="E4103" i="5" s="1"/>
  <c r="D4104" i="5"/>
  <c r="E4104" i="5" s="1"/>
  <c r="D4105" i="5"/>
  <c r="E4105" i="5" s="1"/>
  <c r="D4106" i="5"/>
  <c r="E4106" i="5" s="1"/>
  <c r="D4107" i="5"/>
  <c r="E4107" i="5" s="1"/>
  <c r="D4108" i="5"/>
  <c r="E4108" i="5" s="1"/>
  <c r="D4109" i="5"/>
  <c r="E4109" i="5" s="1"/>
  <c r="D4110" i="5"/>
  <c r="E4110" i="5" s="1"/>
  <c r="D4111" i="5"/>
  <c r="E4111" i="5" s="1"/>
  <c r="D4112" i="5"/>
  <c r="E4112" i="5" s="1"/>
  <c r="D4113" i="5"/>
  <c r="E4113" i="5" s="1"/>
  <c r="D4114" i="5"/>
  <c r="E4114" i="5" s="1"/>
  <c r="D4115" i="5"/>
  <c r="E4115" i="5" s="1"/>
  <c r="D4116" i="5"/>
  <c r="E4116" i="5" s="1"/>
  <c r="D4117" i="5"/>
  <c r="E4117" i="5" s="1"/>
  <c r="D4118" i="5"/>
  <c r="E4118" i="5" s="1"/>
  <c r="D4119" i="5"/>
  <c r="E4119" i="5" s="1"/>
  <c r="D4120" i="5"/>
  <c r="E4120" i="5" s="1"/>
  <c r="D4121" i="5"/>
  <c r="E4121" i="5" s="1"/>
  <c r="D4122" i="5"/>
  <c r="E4122" i="5" s="1"/>
  <c r="D4123" i="5"/>
  <c r="E4123" i="5" s="1"/>
  <c r="D4124" i="5"/>
  <c r="E4124" i="5" s="1"/>
  <c r="D4125" i="5"/>
  <c r="E4125" i="5" s="1"/>
  <c r="D4126" i="5"/>
  <c r="E4126" i="5" s="1"/>
  <c r="D4127" i="5"/>
  <c r="E4127" i="5" s="1"/>
  <c r="D4128" i="5"/>
  <c r="E4128" i="5" s="1"/>
  <c r="D4129" i="5"/>
  <c r="E4129" i="5" s="1"/>
  <c r="D4130" i="5"/>
  <c r="E4130" i="5" s="1"/>
  <c r="D4131" i="5"/>
  <c r="E4131" i="5" s="1"/>
  <c r="D4132" i="5"/>
  <c r="E4132" i="5" s="1"/>
  <c r="D4133" i="5"/>
  <c r="E4133" i="5" s="1"/>
  <c r="D4134" i="5"/>
  <c r="E4134" i="5" s="1"/>
  <c r="D4135" i="5"/>
  <c r="E4135" i="5" s="1"/>
  <c r="D4136" i="5"/>
  <c r="E4136" i="5" s="1"/>
  <c r="D4137" i="5"/>
  <c r="E4137" i="5" s="1"/>
  <c r="D4138" i="5"/>
  <c r="E4138" i="5" s="1"/>
  <c r="D4139" i="5"/>
  <c r="E4139" i="5" s="1"/>
  <c r="D4140" i="5"/>
  <c r="E4140" i="5" s="1"/>
  <c r="D4141" i="5"/>
  <c r="E4141" i="5" s="1"/>
  <c r="D4142" i="5"/>
  <c r="E4142" i="5" s="1"/>
  <c r="D4143" i="5"/>
  <c r="E4143" i="5" s="1"/>
  <c r="D4144" i="5"/>
  <c r="E4144" i="5" s="1"/>
  <c r="D4145" i="5"/>
  <c r="E4145" i="5" s="1"/>
  <c r="D4146" i="5"/>
  <c r="E4146" i="5" s="1"/>
  <c r="D4147" i="5"/>
  <c r="E4147" i="5" s="1"/>
  <c r="D4148" i="5"/>
  <c r="E4148" i="5" s="1"/>
  <c r="D4149" i="5"/>
  <c r="E4149" i="5" s="1"/>
  <c r="D4150" i="5"/>
  <c r="E4150" i="5" s="1"/>
  <c r="D4151" i="5"/>
  <c r="E4151" i="5" s="1"/>
  <c r="D4152" i="5"/>
  <c r="E4152" i="5" s="1"/>
  <c r="D4153" i="5"/>
  <c r="E4153" i="5" s="1"/>
  <c r="D4154" i="5"/>
  <c r="E4154" i="5" s="1"/>
  <c r="D4155" i="5"/>
  <c r="E4155" i="5" s="1"/>
  <c r="D4156" i="5"/>
  <c r="E4156" i="5" s="1"/>
  <c r="D4157" i="5"/>
  <c r="E4157" i="5" s="1"/>
  <c r="D4158" i="5"/>
  <c r="E4158" i="5" s="1"/>
  <c r="D4159" i="5"/>
  <c r="E4159" i="5" s="1"/>
  <c r="D4160" i="5"/>
  <c r="E4160" i="5" s="1"/>
  <c r="D4161" i="5"/>
  <c r="E4161" i="5" s="1"/>
  <c r="D4162" i="5"/>
  <c r="E4162" i="5" s="1"/>
  <c r="D4163" i="5"/>
  <c r="E4163" i="5" s="1"/>
  <c r="D4164" i="5"/>
  <c r="E4164" i="5" s="1"/>
  <c r="D4165" i="5"/>
  <c r="E4165" i="5" s="1"/>
  <c r="D4166" i="5"/>
  <c r="E4166" i="5" s="1"/>
  <c r="D4167" i="5"/>
  <c r="E4167" i="5" s="1"/>
  <c r="D4168" i="5"/>
  <c r="E4168" i="5" s="1"/>
  <c r="D4169" i="5"/>
  <c r="E4169" i="5" s="1"/>
  <c r="D4170" i="5"/>
  <c r="E4170" i="5" s="1"/>
  <c r="D4171" i="5"/>
  <c r="E4171" i="5" s="1"/>
  <c r="D4172" i="5"/>
  <c r="E4172" i="5" s="1"/>
  <c r="D4173" i="5"/>
  <c r="E4173" i="5" s="1"/>
  <c r="D4174" i="5"/>
  <c r="E4174" i="5" s="1"/>
  <c r="D4175" i="5"/>
  <c r="E4175" i="5" s="1"/>
  <c r="D4176" i="5"/>
  <c r="E4176" i="5" s="1"/>
  <c r="D4177" i="5"/>
  <c r="E4177" i="5" s="1"/>
  <c r="D4178" i="5"/>
  <c r="E4178" i="5" s="1"/>
  <c r="D4179" i="5"/>
  <c r="E4179" i="5" s="1"/>
  <c r="D4180" i="5"/>
  <c r="E4180" i="5" s="1"/>
  <c r="D4181" i="5"/>
  <c r="E4181" i="5" s="1"/>
  <c r="D4182" i="5"/>
  <c r="E4182" i="5" s="1"/>
  <c r="D4183" i="5"/>
  <c r="E4183" i="5" s="1"/>
  <c r="D4184" i="5"/>
  <c r="E4184" i="5" s="1"/>
  <c r="D4185" i="5"/>
  <c r="E4185" i="5" s="1"/>
  <c r="D4186" i="5"/>
  <c r="E4186" i="5" s="1"/>
  <c r="D4187" i="5"/>
  <c r="E4187" i="5" s="1"/>
  <c r="D4188" i="5"/>
  <c r="E4188" i="5" s="1"/>
  <c r="D4189" i="5"/>
  <c r="E4189" i="5" s="1"/>
  <c r="D4190" i="5"/>
  <c r="E4190" i="5" s="1"/>
  <c r="D4191" i="5"/>
  <c r="E4191" i="5" s="1"/>
  <c r="D4192" i="5"/>
  <c r="E4192" i="5" s="1"/>
  <c r="D4193" i="5"/>
  <c r="E4193" i="5" s="1"/>
  <c r="D4194" i="5"/>
  <c r="E4194" i="5" s="1"/>
  <c r="D4195" i="5"/>
  <c r="E4195" i="5" s="1"/>
  <c r="D4196" i="5"/>
  <c r="E4196" i="5" s="1"/>
  <c r="D4197" i="5"/>
  <c r="E4197" i="5" s="1"/>
  <c r="D4198" i="5"/>
  <c r="E4198" i="5" s="1"/>
  <c r="D4199" i="5"/>
  <c r="E4199" i="5" s="1"/>
  <c r="D4200" i="5"/>
  <c r="E4200" i="5" s="1"/>
  <c r="D4201" i="5"/>
  <c r="E4201" i="5" s="1"/>
  <c r="D4202" i="5"/>
  <c r="E4202" i="5" s="1"/>
  <c r="D4203" i="5"/>
  <c r="E4203" i="5" s="1"/>
  <c r="D4204" i="5"/>
  <c r="E4204" i="5" s="1"/>
  <c r="D4205" i="5"/>
  <c r="E4205" i="5" s="1"/>
  <c r="D4206" i="5"/>
  <c r="E4206" i="5" s="1"/>
  <c r="D4207" i="5"/>
  <c r="E4207" i="5" s="1"/>
  <c r="D4208" i="5"/>
  <c r="E4208" i="5" s="1"/>
  <c r="D4209" i="5"/>
  <c r="E4209" i="5" s="1"/>
  <c r="D4210" i="5"/>
  <c r="E4210" i="5" s="1"/>
  <c r="D4211" i="5"/>
  <c r="E4211" i="5" s="1"/>
  <c r="D4212" i="5"/>
  <c r="E4212" i="5" s="1"/>
  <c r="D4213" i="5"/>
  <c r="E4213" i="5" s="1"/>
  <c r="D4214" i="5"/>
  <c r="E4214" i="5" s="1"/>
  <c r="D4215" i="5"/>
  <c r="E4215" i="5" s="1"/>
  <c r="D4216" i="5"/>
  <c r="E4216" i="5" s="1"/>
  <c r="D4217" i="5"/>
  <c r="E4217" i="5" s="1"/>
  <c r="D4218" i="5"/>
  <c r="E4218" i="5" s="1"/>
  <c r="D4219" i="5"/>
  <c r="E4219" i="5" s="1"/>
  <c r="D4220" i="5"/>
  <c r="E4220" i="5" s="1"/>
  <c r="D4221" i="5"/>
  <c r="E4221" i="5" s="1"/>
  <c r="D4222" i="5"/>
  <c r="E4222" i="5" s="1"/>
  <c r="D4223" i="5"/>
  <c r="E4223" i="5" s="1"/>
  <c r="D4224" i="5"/>
  <c r="E4224" i="5" s="1"/>
  <c r="D4225" i="5"/>
  <c r="E4225" i="5" s="1"/>
  <c r="D4226" i="5"/>
  <c r="E4226" i="5" s="1"/>
  <c r="D4227" i="5"/>
  <c r="E4227" i="5" s="1"/>
  <c r="D4228" i="5"/>
  <c r="E4228" i="5" s="1"/>
  <c r="D4229" i="5"/>
  <c r="E4229" i="5" s="1"/>
  <c r="D4230" i="5"/>
  <c r="E4230" i="5" s="1"/>
  <c r="D4231" i="5"/>
  <c r="E4231" i="5" s="1"/>
  <c r="D4232" i="5"/>
  <c r="E4232" i="5" s="1"/>
  <c r="D4233" i="5"/>
  <c r="E4233" i="5" s="1"/>
  <c r="D4234" i="5"/>
  <c r="E4234" i="5" s="1"/>
  <c r="D4235" i="5"/>
  <c r="E4235" i="5" s="1"/>
  <c r="D4236" i="5"/>
  <c r="E4236" i="5" s="1"/>
  <c r="D4237" i="5"/>
  <c r="E4237" i="5" s="1"/>
  <c r="D4238" i="5"/>
  <c r="E4238" i="5" s="1"/>
  <c r="D4239" i="5"/>
  <c r="E4239" i="5" s="1"/>
  <c r="D4240" i="5"/>
  <c r="E4240" i="5" s="1"/>
  <c r="D4241" i="5"/>
  <c r="E4241" i="5" s="1"/>
  <c r="D4242" i="5"/>
  <c r="E4242" i="5" s="1"/>
  <c r="D4243" i="5"/>
  <c r="E4243" i="5" s="1"/>
  <c r="D4244" i="5"/>
  <c r="E4244" i="5" s="1"/>
  <c r="D4245" i="5"/>
  <c r="E4245" i="5" s="1"/>
  <c r="D4246" i="5"/>
  <c r="E4246" i="5" s="1"/>
  <c r="D4247" i="5"/>
  <c r="E4247" i="5" s="1"/>
  <c r="D4248" i="5"/>
  <c r="E4248" i="5" s="1"/>
  <c r="D4249" i="5"/>
  <c r="E4249" i="5" s="1"/>
  <c r="D4250" i="5"/>
  <c r="E4250" i="5" s="1"/>
  <c r="D4251" i="5"/>
  <c r="E4251" i="5" s="1"/>
  <c r="D4252" i="5"/>
  <c r="E4252" i="5" s="1"/>
  <c r="D4253" i="5"/>
  <c r="E4253" i="5" s="1"/>
  <c r="D4254" i="5"/>
  <c r="E4254" i="5" s="1"/>
  <c r="D4255" i="5"/>
  <c r="E4255" i="5" s="1"/>
  <c r="D4256" i="5"/>
  <c r="E4256" i="5" s="1"/>
  <c r="D4257" i="5"/>
  <c r="E4257" i="5" s="1"/>
  <c r="D4258" i="5"/>
  <c r="E4258" i="5" s="1"/>
  <c r="D4259" i="5"/>
  <c r="E4259" i="5" s="1"/>
  <c r="D4260" i="5"/>
  <c r="E4260" i="5" s="1"/>
  <c r="D4261" i="5"/>
  <c r="E4261" i="5" s="1"/>
  <c r="D4262" i="5"/>
  <c r="E4262" i="5" s="1"/>
  <c r="D4263" i="5"/>
  <c r="E4263" i="5" s="1"/>
  <c r="D4264" i="5"/>
  <c r="E4264" i="5" s="1"/>
  <c r="D4265" i="5"/>
  <c r="E4265" i="5" s="1"/>
  <c r="D4266" i="5"/>
  <c r="E4266" i="5" s="1"/>
  <c r="D4267" i="5"/>
  <c r="E4267" i="5" s="1"/>
  <c r="D4268" i="5"/>
  <c r="E4268" i="5" s="1"/>
  <c r="D4269" i="5"/>
  <c r="E4269" i="5" s="1"/>
  <c r="D4270" i="5"/>
  <c r="E4270" i="5" s="1"/>
  <c r="D4271" i="5"/>
  <c r="E4271" i="5" s="1"/>
  <c r="D4272" i="5"/>
  <c r="E4272" i="5" s="1"/>
  <c r="D4273" i="5"/>
  <c r="E4273" i="5" s="1"/>
  <c r="D4274" i="5"/>
  <c r="E4274" i="5" s="1"/>
  <c r="D4275" i="5"/>
  <c r="E4275" i="5" s="1"/>
  <c r="D4276" i="5"/>
  <c r="E4276" i="5" s="1"/>
  <c r="D4277" i="5"/>
  <c r="E4277" i="5" s="1"/>
  <c r="D4278" i="5"/>
  <c r="E4278" i="5" s="1"/>
  <c r="D4279" i="5"/>
  <c r="E4279" i="5" s="1"/>
  <c r="D4280" i="5"/>
  <c r="E4280" i="5" s="1"/>
  <c r="D4281" i="5"/>
  <c r="E4281" i="5" s="1"/>
  <c r="D4282" i="5"/>
  <c r="E4282" i="5" s="1"/>
  <c r="D4283" i="5"/>
  <c r="E4283" i="5" s="1"/>
  <c r="D4284" i="5"/>
  <c r="E4284" i="5" s="1"/>
  <c r="D4285" i="5"/>
  <c r="E4285" i="5" s="1"/>
  <c r="D4286" i="5"/>
  <c r="E4286" i="5" s="1"/>
  <c r="D4287" i="5"/>
  <c r="E4287" i="5" s="1"/>
  <c r="D4288" i="5"/>
  <c r="E4288" i="5" s="1"/>
  <c r="D4289" i="5"/>
  <c r="E4289" i="5" s="1"/>
  <c r="D4290" i="5"/>
  <c r="E4290" i="5" s="1"/>
  <c r="D4291" i="5"/>
  <c r="E4291" i="5" s="1"/>
  <c r="D4292" i="5"/>
  <c r="E4292" i="5" s="1"/>
  <c r="D4293" i="5"/>
  <c r="E4293" i="5" s="1"/>
  <c r="D4294" i="5"/>
  <c r="E4294" i="5" s="1"/>
  <c r="D4295" i="5"/>
  <c r="E4295" i="5" s="1"/>
  <c r="D4296" i="5"/>
  <c r="E4296" i="5" s="1"/>
  <c r="D4297" i="5"/>
  <c r="E4297" i="5" s="1"/>
  <c r="D4298" i="5"/>
  <c r="E4298" i="5" s="1"/>
  <c r="D4299" i="5"/>
  <c r="E4299" i="5" s="1"/>
  <c r="D4300" i="5"/>
  <c r="E4300" i="5" s="1"/>
  <c r="D4301" i="5"/>
  <c r="E4301" i="5" s="1"/>
  <c r="D4302" i="5"/>
  <c r="E4302" i="5" s="1"/>
  <c r="D4303" i="5"/>
  <c r="E4303" i="5" s="1"/>
  <c r="D4304" i="5"/>
  <c r="E4304" i="5" s="1"/>
  <c r="D4305" i="5"/>
  <c r="E4305" i="5" s="1"/>
  <c r="D4306" i="5"/>
  <c r="E4306" i="5" s="1"/>
  <c r="D4307" i="5"/>
  <c r="E4307" i="5" s="1"/>
  <c r="D4308" i="5"/>
  <c r="E4308" i="5" s="1"/>
  <c r="D4309" i="5"/>
  <c r="E4309" i="5" s="1"/>
  <c r="D4310" i="5"/>
  <c r="E4310" i="5" s="1"/>
  <c r="D4311" i="5"/>
  <c r="E4311" i="5" s="1"/>
  <c r="D4312" i="5"/>
  <c r="E4312" i="5" s="1"/>
  <c r="D4313" i="5"/>
  <c r="E4313" i="5" s="1"/>
  <c r="D4314" i="5"/>
  <c r="E4314" i="5" s="1"/>
  <c r="D4315" i="5"/>
  <c r="E4315" i="5" s="1"/>
  <c r="D4316" i="5"/>
  <c r="E4316" i="5" s="1"/>
  <c r="D4317" i="5"/>
  <c r="E4317" i="5" s="1"/>
  <c r="D4318" i="5"/>
  <c r="E4318" i="5" s="1"/>
  <c r="D4319" i="5"/>
  <c r="E4319" i="5" s="1"/>
  <c r="D4320" i="5"/>
  <c r="E4320" i="5" s="1"/>
  <c r="D4321" i="5"/>
  <c r="E4321" i="5" s="1"/>
  <c r="D4322" i="5"/>
  <c r="E4322" i="5" s="1"/>
  <c r="D4323" i="5"/>
  <c r="E4323" i="5" s="1"/>
  <c r="D4324" i="5"/>
  <c r="E4324" i="5" s="1"/>
  <c r="D4325" i="5"/>
  <c r="E4325" i="5" s="1"/>
  <c r="D4326" i="5"/>
  <c r="E4326" i="5" s="1"/>
  <c r="D4327" i="5"/>
  <c r="E4327" i="5" s="1"/>
  <c r="D4328" i="5"/>
  <c r="E4328" i="5" s="1"/>
  <c r="D4329" i="5"/>
  <c r="E4329" i="5" s="1"/>
  <c r="D4330" i="5"/>
  <c r="E4330" i="5" s="1"/>
  <c r="D4331" i="5"/>
  <c r="E4331" i="5" s="1"/>
  <c r="D4332" i="5"/>
  <c r="E4332" i="5" s="1"/>
  <c r="D4333" i="5"/>
  <c r="E4333" i="5" s="1"/>
  <c r="D4334" i="5"/>
  <c r="E4334" i="5" s="1"/>
  <c r="D4335" i="5"/>
  <c r="E4335" i="5" s="1"/>
  <c r="D4336" i="5"/>
  <c r="E4336" i="5" s="1"/>
  <c r="D4337" i="5"/>
  <c r="E4337" i="5" s="1"/>
  <c r="D4338" i="5"/>
  <c r="E4338" i="5" s="1"/>
  <c r="D4339" i="5"/>
  <c r="E4339" i="5" s="1"/>
  <c r="D4340" i="5"/>
  <c r="E4340" i="5" s="1"/>
  <c r="D4341" i="5"/>
  <c r="E4341" i="5" s="1"/>
  <c r="D4342" i="5"/>
  <c r="E4342" i="5" s="1"/>
  <c r="D4343" i="5"/>
  <c r="E4343" i="5" s="1"/>
  <c r="D4344" i="5"/>
  <c r="E4344" i="5" s="1"/>
  <c r="D4345" i="5"/>
  <c r="E4345" i="5" s="1"/>
  <c r="D4346" i="5"/>
  <c r="E4346" i="5" s="1"/>
  <c r="D4347" i="5"/>
  <c r="E4347" i="5" s="1"/>
  <c r="D4348" i="5"/>
  <c r="E4348" i="5" s="1"/>
  <c r="D4349" i="5"/>
  <c r="E4349" i="5" s="1"/>
  <c r="D4350" i="5"/>
  <c r="E4350" i="5" s="1"/>
  <c r="D4351" i="5"/>
  <c r="E4351" i="5" s="1"/>
  <c r="D4352" i="5"/>
  <c r="E4352" i="5" s="1"/>
  <c r="D4353" i="5"/>
  <c r="E4353" i="5" s="1"/>
  <c r="D4354" i="5"/>
  <c r="E4354" i="5" s="1"/>
  <c r="D4355" i="5"/>
  <c r="E4355" i="5" s="1"/>
  <c r="D4356" i="5"/>
  <c r="E4356" i="5" s="1"/>
  <c r="D4357" i="5"/>
  <c r="E4357" i="5" s="1"/>
  <c r="D4358" i="5"/>
  <c r="E4358" i="5" s="1"/>
  <c r="D4359" i="5"/>
  <c r="E4359" i="5" s="1"/>
  <c r="D4360" i="5"/>
  <c r="E4360" i="5" s="1"/>
  <c r="D4361" i="5"/>
  <c r="E4361" i="5" s="1"/>
  <c r="D4362" i="5"/>
  <c r="E4362" i="5" s="1"/>
  <c r="D4363" i="5"/>
  <c r="E4363" i="5" s="1"/>
  <c r="D4364" i="5"/>
  <c r="E4364" i="5" s="1"/>
  <c r="D4365" i="5"/>
  <c r="E4365" i="5" s="1"/>
  <c r="D4366" i="5"/>
  <c r="E4366" i="5" s="1"/>
  <c r="D4367" i="5"/>
  <c r="E4367" i="5" s="1"/>
  <c r="D4368" i="5"/>
  <c r="E4368" i="5" s="1"/>
  <c r="D4369" i="5"/>
  <c r="E4369" i="5" s="1"/>
  <c r="D4370" i="5"/>
  <c r="E4370" i="5" s="1"/>
  <c r="D4371" i="5"/>
  <c r="E4371" i="5" s="1"/>
  <c r="D4372" i="5"/>
  <c r="E4372" i="5" s="1"/>
  <c r="D4373" i="5"/>
  <c r="E4373" i="5" s="1"/>
  <c r="D4374" i="5"/>
  <c r="E4374" i="5" s="1"/>
  <c r="D4375" i="5"/>
  <c r="E4375" i="5" s="1"/>
  <c r="D4376" i="5"/>
  <c r="E4376" i="5" s="1"/>
  <c r="D4377" i="5"/>
  <c r="E4377" i="5" s="1"/>
  <c r="D4378" i="5"/>
  <c r="E4378" i="5" s="1"/>
  <c r="D4379" i="5"/>
  <c r="E4379" i="5" s="1"/>
  <c r="D4380" i="5"/>
  <c r="E4380" i="5" s="1"/>
  <c r="D4381" i="5"/>
  <c r="E4381" i="5" s="1"/>
  <c r="D4382" i="5"/>
  <c r="E4382" i="5" s="1"/>
  <c r="D4383" i="5"/>
  <c r="E4383" i="5" s="1"/>
  <c r="D4384" i="5"/>
  <c r="E4384" i="5" s="1"/>
  <c r="D4385" i="5"/>
  <c r="E4385" i="5" s="1"/>
  <c r="D4386" i="5"/>
  <c r="E4386" i="5" s="1"/>
  <c r="D4387" i="5"/>
  <c r="E4387" i="5" s="1"/>
  <c r="D4388" i="5"/>
  <c r="E4388" i="5" s="1"/>
  <c r="D4389" i="5"/>
  <c r="E4389" i="5" s="1"/>
  <c r="D4390" i="5"/>
  <c r="E4390" i="5" s="1"/>
  <c r="D4391" i="5"/>
  <c r="E4391" i="5" s="1"/>
  <c r="D4392" i="5"/>
  <c r="E4392" i="5" s="1"/>
  <c r="D4393" i="5"/>
  <c r="E4393" i="5" s="1"/>
  <c r="D4394" i="5"/>
  <c r="E4394" i="5" s="1"/>
  <c r="D4395" i="5"/>
  <c r="E4395" i="5" s="1"/>
  <c r="D4396" i="5"/>
  <c r="E4396" i="5" s="1"/>
  <c r="D4397" i="5"/>
  <c r="E4397" i="5" s="1"/>
  <c r="D4398" i="5"/>
  <c r="E4398" i="5" s="1"/>
  <c r="D4399" i="5"/>
  <c r="E4399" i="5" s="1"/>
  <c r="D4400" i="5"/>
  <c r="E4400" i="5" s="1"/>
  <c r="D4401" i="5"/>
  <c r="E4401" i="5" s="1"/>
  <c r="D4402" i="5"/>
  <c r="E4402" i="5" s="1"/>
  <c r="D4403" i="5"/>
  <c r="E4403" i="5" s="1"/>
  <c r="D4404" i="5"/>
  <c r="E4404" i="5" s="1"/>
  <c r="D4405" i="5"/>
  <c r="E4405" i="5" s="1"/>
  <c r="D4406" i="5"/>
  <c r="E4406" i="5" s="1"/>
  <c r="D4407" i="5"/>
  <c r="E4407" i="5" s="1"/>
  <c r="D4408" i="5"/>
  <c r="E4408" i="5" s="1"/>
  <c r="D4409" i="5"/>
  <c r="E4409" i="5" s="1"/>
  <c r="D4410" i="5"/>
  <c r="E4410" i="5" s="1"/>
  <c r="D4411" i="5"/>
  <c r="E4411" i="5" s="1"/>
  <c r="D4412" i="5"/>
  <c r="E4412" i="5" s="1"/>
  <c r="D4413" i="5"/>
  <c r="E4413" i="5" s="1"/>
  <c r="D4414" i="5"/>
  <c r="E4414" i="5" s="1"/>
  <c r="D4415" i="5"/>
  <c r="E4415" i="5" s="1"/>
  <c r="D4416" i="5"/>
  <c r="E4416" i="5" s="1"/>
  <c r="D4417" i="5"/>
  <c r="E4417" i="5" s="1"/>
  <c r="D4418" i="5"/>
  <c r="E4418" i="5" s="1"/>
  <c r="D4419" i="5"/>
  <c r="E4419" i="5" s="1"/>
  <c r="D4420" i="5"/>
  <c r="E4420" i="5" s="1"/>
  <c r="D4421" i="5"/>
  <c r="E4421" i="5" s="1"/>
  <c r="D4422" i="5"/>
  <c r="E4422" i="5" s="1"/>
  <c r="D4423" i="5"/>
  <c r="E4423" i="5" s="1"/>
  <c r="D4424" i="5"/>
  <c r="E4424" i="5" s="1"/>
  <c r="D4425" i="5"/>
  <c r="E4425" i="5" s="1"/>
  <c r="D4426" i="5"/>
  <c r="E4426" i="5" s="1"/>
  <c r="D4427" i="5"/>
  <c r="E4427" i="5" s="1"/>
  <c r="D4428" i="5"/>
  <c r="E4428" i="5" s="1"/>
  <c r="D4429" i="5"/>
  <c r="E4429" i="5" s="1"/>
  <c r="D4430" i="5"/>
  <c r="E4430" i="5" s="1"/>
  <c r="D4431" i="5"/>
  <c r="E4431" i="5" s="1"/>
  <c r="D4432" i="5"/>
  <c r="E4432" i="5" s="1"/>
  <c r="D4433" i="5"/>
  <c r="E4433" i="5" s="1"/>
  <c r="D4434" i="5"/>
  <c r="E4434" i="5" s="1"/>
  <c r="D4435" i="5"/>
  <c r="E4435" i="5" s="1"/>
  <c r="D4436" i="5"/>
  <c r="E4436" i="5" s="1"/>
  <c r="D4437" i="5"/>
  <c r="E4437" i="5" s="1"/>
  <c r="D4438" i="5"/>
  <c r="E4438" i="5" s="1"/>
  <c r="D4439" i="5"/>
  <c r="E4439" i="5" s="1"/>
  <c r="D4440" i="5"/>
  <c r="E4440" i="5" s="1"/>
  <c r="D4441" i="5"/>
  <c r="E4441" i="5" s="1"/>
  <c r="D4442" i="5"/>
  <c r="E4442" i="5" s="1"/>
  <c r="D4443" i="5"/>
  <c r="E4443" i="5" s="1"/>
  <c r="D4444" i="5"/>
  <c r="E4444" i="5" s="1"/>
  <c r="D4445" i="5"/>
  <c r="E4445" i="5" s="1"/>
  <c r="D4446" i="5"/>
  <c r="E4446" i="5" s="1"/>
  <c r="D4447" i="5"/>
  <c r="E4447" i="5" s="1"/>
  <c r="D4448" i="5"/>
  <c r="E4448" i="5" s="1"/>
  <c r="D4449" i="5"/>
  <c r="E4449" i="5" s="1"/>
  <c r="D4450" i="5"/>
  <c r="E4450" i="5" s="1"/>
  <c r="D4451" i="5"/>
  <c r="E4451" i="5" s="1"/>
  <c r="D4452" i="5"/>
  <c r="E4452" i="5" s="1"/>
  <c r="D4453" i="5"/>
  <c r="E4453" i="5" s="1"/>
  <c r="D4454" i="5"/>
  <c r="E4454" i="5" s="1"/>
  <c r="D4455" i="5"/>
  <c r="E4455" i="5" s="1"/>
  <c r="D4456" i="5"/>
  <c r="E4456" i="5" s="1"/>
  <c r="D4457" i="5"/>
  <c r="E4457" i="5" s="1"/>
  <c r="D4458" i="5"/>
  <c r="E4458" i="5" s="1"/>
  <c r="D4459" i="5"/>
  <c r="E4459" i="5" s="1"/>
  <c r="D4460" i="5"/>
  <c r="E4460" i="5" s="1"/>
  <c r="D4461" i="5"/>
  <c r="E4461" i="5" s="1"/>
  <c r="D4462" i="5"/>
  <c r="E4462" i="5" s="1"/>
  <c r="D4463" i="5"/>
  <c r="E4463" i="5" s="1"/>
  <c r="D4464" i="5"/>
  <c r="E4464" i="5" s="1"/>
  <c r="D4465" i="5"/>
  <c r="E4465" i="5" s="1"/>
  <c r="D4466" i="5"/>
  <c r="E4466" i="5" s="1"/>
  <c r="D4467" i="5"/>
  <c r="E4467" i="5" s="1"/>
  <c r="D4468" i="5"/>
  <c r="E4468" i="5" s="1"/>
  <c r="D4469" i="5"/>
  <c r="E4469" i="5" s="1"/>
  <c r="D4470" i="5"/>
  <c r="E4470" i="5" s="1"/>
  <c r="D4471" i="5"/>
  <c r="E4471" i="5" s="1"/>
  <c r="D4472" i="5"/>
  <c r="E4472" i="5" s="1"/>
  <c r="D4473" i="5"/>
  <c r="E4473" i="5" s="1"/>
  <c r="D4474" i="5"/>
  <c r="E4474" i="5" s="1"/>
  <c r="D4475" i="5"/>
  <c r="E4475" i="5" s="1"/>
  <c r="D4476" i="5"/>
  <c r="E4476" i="5" s="1"/>
  <c r="D4477" i="5"/>
  <c r="E4477" i="5" s="1"/>
  <c r="D4478" i="5"/>
  <c r="E4478" i="5" s="1"/>
  <c r="D4479" i="5"/>
  <c r="E4479" i="5" s="1"/>
  <c r="D4480" i="5"/>
  <c r="E4480" i="5" s="1"/>
  <c r="D4481" i="5"/>
  <c r="E4481" i="5" s="1"/>
  <c r="D4482" i="5"/>
  <c r="E4482" i="5" s="1"/>
  <c r="D4483" i="5"/>
  <c r="E4483" i="5" s="1"/>
  <c r="D4484" i="5"/>
  <c r="E4484" i="5" s="1"/>
  <c r="D4485" i="5"/>
  <c r="E4485" i="5" s="1"/>
  <c r="D4486" i="5"/>
  <c r="E4486" i="5" s="1"/>
  <c r="D4487" i="5"/>
  <c r="E4487" i="5" s="1"/>
  <c r="D4488" i="5"/>
  <c r="E4488" i="5" s="1"/>
  <c r="D4489" i="5"/>
  <c r="E4489" i="5" s="1"/>
  <c r="D4490" i="5"/>
  <c r="E4490" i="5" s="1"/>
  <c r="D4491" i="5"/>
  <c r="E4491" i="5" s="1"/>
  <c r="D4492" i="5"/>
  <c r="E4492" i="5" s="1"/>
  <c r="D4493" i="5"/>
  <c r="E4493" i="5" s="1"/>
  <c r="D4494" i="5"/>
  <c r="E4494" i="5" s="1"/>
  <c r="D4495" i="5"/>
  <c r="E4495" i="5" s="1"/>
  <c r="D4496" i="5"/>
  <c r="E4496" i="5" s="1"/>
  <c r="D4497" i="5"/>
  <c r="E4497" i="5" s="1"/>
  <c r="D4498" i="5"/>
  <c r="E4498" i="5" s="1"/>
  <c r="D4499" i="5"/>
  <c r="E4499" i="5" s="1"/>
  <c r="D4500" i="5"/>
  <c r="E4500" i="5" s="1"/>
  <c r="D4501" i="5"/>
  <c r="E4501" i="5" s="1"/>
  <c r="D4502" i="5"/>
  <c r="E4502" i="5" s="1"/>
  <c r="D4503" i="5"/>
  <c r="E4503" i="5" s="1"/>
  <c r="D4504" i="5"/>
  <c r="E4504" i="5" s="1"/>
  <c r="D4505" i="5"/>
  <c r="E4505" i="5" s="1"/>
  <c r="D4506" i="5"/>
  <c r="E4506" i="5" s="1"/>
  <c r="D4507" i="5"/>
  <c r="E4507" i="5" s="1"/>
  <c r="D4508" i="5"/>
  <c r="E4508" i="5" s="1"/>
  <c r="D4509" i="5"/>
  <c r="E4509" i="5" s="1"/>
  <c r="D4510" i="5"/>
  <c r="E4510" i="5" s="1"/>
  <c r="D4511" i="5"/>
  <c r="E4511" i="5" s="1"/>
  <c r="D4512" i="5"/>
  <c r="E4512" i="5" s="1"/>
  <c r="D4513" i="5"/>
  <c r="E4513" i="5" s="1"/>
  <c r="D4514" i="5"/>
  <c r="E4514" i="5" s="1"/>
  <c r="D4515" i="5"/>
  <c r="E4515" i="5" s="1"/>
  <c r="D4516" i="5"/>
  <c r="E4516" i="5" s="1"/>
  <c r="D4517" i="5"/>
  <c r="E4517" i="5" s="1"/>
  <c r="D4518" i="5"/>
  <c r="E4518" i="5" s="1"/>
  <c r="D4519" i="5"/>
  <c r="E4519" i="5" s="1"/>
  <c r="D4520" i="5"/>
  <c r="E4520" i="5" s="1"/>
  <c r="D4521" i="5"/>
  <c r="E4521" i="5" s="1"/>
  <c r="D4522" i="5"/>
  <c r="E4522" i="5" s="1"/>
  <c r="D4523" i="5"/>
  <c r="E4523" i="5" s="1"/>
  <c r="D4524" i="5"/>
  <c r="E4524" i="5" s="1"/>
  <c r="D4525" i="5"/>
  <c r="E4525" i="5" s="1"/>
  <c r="D4526" i="5"/>
  <c r="E4526" i="5" s="1"/>
  <c r="D4527" i="5"/>
  <c r="E4527" i="5" s="1"/>
  <c r="D4528" i="5"/>
  <c r="E4528" i="5" s="1"/>
  <c r="D4529" i="5"/>
  <c r="E4529" i="5" s="1"/>
  <c r="D4530" i="5"/>
  <c r="E4530" i="5" s="1"/>
  <c r="D4531" i="5"/>
  <c r="E4531" i="5" s="1"/>
  <c r="D4532" i="5"/>
  <c r="E4532" i="5" s="1"/>
  <c r="D4533" i="5"/>
  <c r="E4533" i="5" s="1"/>
  <c r="D4534" i="5"/>
  <c r="E4534" i="5" s="1"/>
  <c r="D4535" i="5"/>
  <c r="E4535" i="5" s="1"/>
  <c r="D4536" i="5"/>
  <c r="E4536" i="5" s="1"/>
  <c r="D4537" i="5"/>
  <c r="E4537" i="5" s="1"/>
  <c r="D4538" i="5"/>
  <c r="E4538" i="5" s="1"/>
  <c r="D4539" i="5"/>
  <c r="E4539" i="5" s="1"/>
  <c r="D4540" i="5"/>
  <c r="E4540" i="5" s="1"/>
  <c r="D4541" i="5"/>
  <c r="E4541" i="5" s="1"/>
  <c r="D4542" i="5"/>
  <c r="E4542" i="5" s="1"/>
  <c r="D4543" i="5"/>
  <c r="E4543" i="5" s="1"/>
  <c r="D4544" i="5"/>
  <c r="E4544" i="5" s="1"/>
  <c r="D4545" i="5"/>
  <c r="E4545" i="5" s="1"/>
  <c r="D4546" i="5"/>
  <c r="E4546" i="5" s="1"/>
  <c r="D4547" i="5"/>
  <c r="E4547" i="5" s="1"/>
  <c r="D4548" i="5"/>
  <c r="E4548" i="5" s="1"/>
  <c r="D4549" i="5"/>
  <c r="E4549" i="5" s="1"/>
  <c r="D4550" i="5"/>
  <c r="E4550" i="5" s="1"/>
  <c r="D4551" i="5"/>
  <c r="E4551" i="5" s="1"/>
  <c r="D4552" i="5"/>
  <c r="E4552" i="5" s="1"/>
  <c r="D4553" i="5"/>
  <c r="E4553" i="5" s="1"/>
  <c r="D4554" i="5"/>
  <c r="E4554" i="5" s="1"/>
  <c r="D4555" i="5"/>
  <c r="E4555" i="5" s="1"/>
  <c r="D4556" i="5"/>
  <c r="E4556" i="5" s="1"/>
  <c r="D4557" i="5"/>
  <c r="E4557" i="5" s="1"/>
  <c r="D4558" i="5"/>
  <c r="E4558" i="5" s="1"/>
  <c r="D4559" i="5"/>
  <c r="E4559" i="5" s="1"/>
  <c r="D4560" i="5"/>
  <c r="E4560" i="5" s="1"/>
  <c r="D4561" i="5"/>
  <c r="E4561" i="5" s="1"/>
  <c r="D4562" i="5"/>
  <c r="E4562" i="5" s="1"/>
  <c r="D4563" i="5"/>
  <c r="E4563" i="5" s="1"/>
  <c r="D4564" i="5"/>
  <c r="E4564" i="5" s="1"/>
  <c r="D4565" i="5"/>
  <c r="E4565" i="5" s="1"/>
  <c r="D4566" i="5"/>
  <c r="E4566" i="5" s="1"/>
  <c r="D4567" i="5"/>
  <c r="E4567" i="5" s="1"/>
  <c r="D4568" i="5"/>
  <c r="E4568" i="5" s="1"/>
  <c r="D4569" i="5"/>
  <c r="E4569" i="5" s="1"/>
  <c r="D4570" i="5"/>
  <c r="E4570" i="5" s="1"/>
  <c r="D4571" i="5"/>
  <c r="E4571" i="5" s="1"/>
  <c r="D4572" i="5"/>
  <c r="E4572" i="5" s="1"/>
  <c r="D4573" i="5"/>
  <c r="E4573" i="5" s="1"/>
  <c r="D4574" i="5"/>
  <c r="E4574" i="5" s="1"/>
  <c r="D4575" i="5"/>
  <c r="E4575" i="5" s="1"/>
  <c r="D4576" i="5"/>
  <c r="E4576" i="5" s="1"/>
  <c r="D4577" i="5"/>
  <c r="E4577" i="5" s="1"/>
  <c r="D4578" i="5"/>
  <c r="E4578" i="5" s="1"/>
  <c r="D4579" i="5"/>
  <c r="E4579" i="5" s="1"/>
  <c r="D4580" i="5"/>
  <c r="E4580" i="5" s="1"/>
  <c r="D4581" i="5"/>
  <c r="E4581" i="5" s="1"/>
  <c r="D4582" i="5"/>
  <c r="E4582" i="5" s="1"/>
  <c r="D4583" i="5"/>
  <c r="E4583" i="5" s="1"/>
  <c r="D4584" i="5"/>
  <c r="E4584" i="5" s="1"/>
  <c r="D4585" i="5"/>
  <c r="E4585" i="5" s="1"/>
  <c r="D4586" i="5"/>
  <c r="E4586" i="5" s="1"/>
  <c r="D4587" i="5"/>
  <c r="E4587" i="5" s="1"/>
  <c r="D4588" i="5"/>
  <c r="E4588" i="5" s="1"/>
  <c r="D4589" i="5"/>
  <c r="E4589" i="5" s="1"/>
  <c r="D4590" i="5"/>
  <c r="E4590" i="5" s="1"/>
  <c r="D4591" i="5"/>
  <c r="E4591" i="5" s="1"/>
  <c r="D4592" i="5"/>
  <c r="E4592" i="5" s="1"/>
  <c r="D4593" i="5"/>
  <c r="E4593" i="5" s="1"/>
  <c r="D4594" i="5"/>
  <c r="E4594" i="5" s="1"/>
  <c r="D4595" i="5"/>
  <c r="E4595" i="5" s="1"/>
  <c r="D4596" i="5"/>
  <c r="E4596" i="5" s="1"/>
  <c r="D4597" i="5"/>
  <c r="E4597" i="5" s="1"/>
  <c r="D4598" i="5"/>
  <c r="E4598" i="5" s="1"/>
  <c r="D4599" i="5"/>
  <c r="E4599" i="5" s="1"/>
  <c r="D4600" i="5"/>
  <c r="E4600" i="5" s="1"/>
  <c r="D4601" i="5"/>
  <c r="E4601" i="5" s="1"/>
  <c r="D4602" i="5"/>
  <c r="E4602" i="5" s="1"/>
  <c r="D4603" i="5"/>
  <c r="E4603" i="5" s="1"/>
  <c r="D4604" i="5"/>
  <c r="E4604" i="5" s="1"/>
  <c r="D4605" i="5"/>
  <c r="E4605" i="5" s="1"/>
  <c r="D4606" i="5"/>
  <c r="E4606" i="5" s="1"/>
  <c r="D4607" i="5"/>
  <c r="E4607" i="5" s="1"/>
  <c r="D4608" i="5"/>
  <c r="E4608" i="5" s="1"/>
  <c r="D4609" i="5"/>
  <c r="E4609" i="5" s="1"/>
  <c r="D4610" i="5"/>
  <c r="E4610" i="5" s="1"/>
  <c r="D4611" i="5"/>
  <c r="E4611" i="5" s="1"/>
  <c r="D4612" i="5"/>
  <c r="E4612" i="5" s="1"/>
  <c r="D4613" i="5"/>
  <c r="E4613" i="5" s="1"/>
  <c r="D4614" i="5"/>
  <c r="E4614" i="5" s="1"/>
  <c r="D4615" i="5"/>
  <c r="E4615" i="5" s="1"/>
  <c r="D4616" i="5"/>
  <c r="E4616" i="5" s="1"/>
  <c r="D4617" i="5"/>
  <c r="E4617" i="5" s="1"/>
  <c r="D4618" i="5"/>
  <c r="E4618" i="5" s="1"/>
  <c r="D4619" i="5"/>
  <c r="E4619" i="5" s="1"/>
  <c r="D4620" i="5"/>
  <c r="E4620" i="5" s="1"/>
  <c r="D4621" i="5"/>
  <c r="E4621" i="5" s="1"/>
  <c r="D4622" i="5"/>
  <c r="E4622" i="5" s="1"/>
  <c r="D4623" i="5"/>
  <c r="E4623" i="5" s="1"/>
  <c r="D4624" i="5"/>
  <c r="E4624" i="5" s="1"/>
  <c r="D4625" i="5"/>
  <c r="E4625" i="5" s="1"/>
  <c r="D4626" i="5"/>
  <c r="E4626" i="5" s="1"/>
  <c r="D4627" i="5"/>
  <c r="E4627" i="5" s="1"/>
  <c r="D4628" i="5"/>
  <c r="E4628" i="5" s="1"/>
  <c r="D4629" i="5"/>
  <c r="E4629" i="5" s="1"/>
  <c r="D4630" i="5"/>
  <c r="E4630" i="5" s="1"/>
  <c r="D4631" i="5"/>
  <c r="E4631" i="5" s="1"/>
  <c r="D4632" i="5"/>
  <c r="E4632" i="5" s="1"/>
  <c r="D4633" i="5"/>
  <c r="E4633" i="5" s="1"/>
  <c r="D4634" i="5"/>
  <c r="E4634" i="5" s="1"/>
  <c r="D4635" i="5"/>
  <c r="E4635" i="5" s="1"/>
  <c r="D4636" i="5"/>
  <c r="E4636" i="5" s="1"/>
  <c r="D4637" i="5"/>
  <c r="E4637" i="5" s="1"/>
  <c r="D4638" i="5"/>
  <c r="E4638" i="5" s="1"/>
  <c r="D4639" i="5"/>
  <c r="E4639" i="5" s="1"/>
  <c r="D4640" i="5"/>
  <c r="E4640" i="5" s="1"/>
  <c r="D4641" i="5"/>
  <c r="E4641" i="5" s="1"/>
  <c r="D4642" i="5"/>
  <c r="E4642" i="5" s="1"/>
  <c r="D4643" i="5"/>
  <c r="E4643" i="5" s="1"/>
  <c r="D4644" i="5"/>
  <c r="E4644" i="5" s="1"/>
  <c r="D4645" i="5"/>
  <c r="E4645" i="5" s="1"/>
  <c r="D4646" i="5"/>
  <c r="E4646" i="5" s="1"/>
  <c r="D4647" i="5"/>
  <c r="E4647" i="5" s="1"/>
  <c r="D4648" i="5"/>
  <c r="E4648" i="5" s="1"/>
  <c r="D4649" i="5"/>
  <c r="E4649" i="5" s="1"/>
  <c r="D4650" i="5"/>
  <c r="E4650" i="5" s="1"/>
  <c r="D4651" i="5"/>
  <c r="E4651" i="5" s="1"/>
  <c r="D4652" i="5"/>
  <c r="E4652" i="5" s="1"/>
  <c r="D4653" i="5"/>
  <c r="E4653" i="5" s="1"/>
  <c r="D4654" i="5"/>
  <c r="E4654" i="5" s="1"/>
  <c r="D4655" i="5"/>
  <c r="E4655" i="5" s="1"/>
  <c r="D4656" i="5"/>
  <c r="E4656" i="5" s="1"/>
  <c r="D4657" i="5"/>
  <c r="E4657" i="5" s="1"/>
  <c r="D4658" i="5"/>
  <c r="E4658" i="5" s="1"/>
  <c r="D4659" i="5"/>
  <c r="E4659" i="5" s="1"/>
  <c r="D4660" i="5"/>
  <c r="E4660" i="5" s="1"/>
  <c r="D4661" i="5"/>
  <c r="E4661" i="5" s="1"/>
  <c r="D4662" i="5"/>
  <c r="E4662" i="5" s="1"/>
  <c r="D4663" i="5"/>
  <c r="E4663" i="5" s="1"/>
  <c r="D4664" i="5"/>
  <c r="E4664" i="5" s="1"/>
  <c r="D4665" i="5"/>
  <c r="E4665" i="5" s="1"/>
  <c r="D4666" i="5"/>
  <c r="E4666" i="5" s="1"/>
  <c r="D4667" i="5"/>
  <c r="E4667" i="5" s="1"/>
  <c r="D4668" i="5"/>
  <c r="E4668" i="5" s="1"/>
  <c r="D4669" i="5"/>
  <c r="E4669" i="5" s="1"/>
  <c r="D4670" i="5"/>
  <c r="E4670" i="5" s="1"/>
  <c r="D4671" i="5"/>
  <c r="E4671" i="5" s="1"/>
  <c r="D4672" i="5"/>
  <c r="E4672" i="5" s="1"/>
  <c r="D4673" i="5"/>
  <c r="E4673" i="5" s="1"/>
  <c r="D4674" i="5"/>
  <c r="E4674" i="5" s="1"/>
  <c r="D4675" i="5"/>
  <c r="E4675" i="5" s="1"/>
  <c r="D4676" i="5"/>
  <c r="E4676" i="5" s="1"/>
  <c r="D4677" i="5"/>
  <c r="E4677" i="5" s="1"/>
  <c r="D4678" i="5"/>
  <c r="E4678" i="5" s="1"/>
  <c r="D4679" i="5"/>
  <c r="E4679" i="5" s="1"/>
  <c r="D4680" i="5"/>
  <c r="E4680" i="5" s="1"/>
  <c r="D4681" i="5"/>
  <c r="E4681" i="5" s="1"/>
  <c r="D4682" i="5"/>
  <c r="E4682" i="5" s="1"/>
  <c r="D4683" i="5"/>
  <c r="E4683" i="5" s="1"/>
  <c r="D4684" i="5"/>
  <c r="E4684" i="5" s="1"/>
  <c r="D4685" i="5"/>
  <c r="E4685" i="5" s="1"/>
  <c r="D4686" i="5"/>
  <c r="E4686" i="5" s="1"/>
  <c r="D4687" i="5"/>
  <c r="E4687" i="5" s="1"/>
  <c r="D4688" i="5"/>
  <c r="E4688" i="5" s="1"/>
  <c r="D4689" i="5"/>
  <c r="E4689" i="5" s="1"/>
  <c r="D4690" i="5"/>
  <c r="E4690" i="5" s="1"/>
  <c r="D4691" i="5"/>
  <c r="E4691" i="5" s="1"/>
  <c r="D4692" i="5"/>
  <c r="E4692" i="5" s="1"/>
  <c r="D4693" i="5"/>
  <c r="E4693" i="5" s="1"/>
  <c r="D4694" i="5"/>
  <c r="E4694" i="5" s="1"/>
  <c r="D4695" i="5"/>
  <c r="E4695" i="5" s="1"/>
  <c r="D4696" i="5"/>
  <c r="E4696" i="5" s="1"/>
  <c r="D4697" i="5"/>
  <c r="E4697" i="5" s="1"/>
  <c r="D4698" i="5"/>
  <c r="E4698" i="5" s="1"/>
  <c r="D4699" i="5"/>
  <c r="E4699" i="5" s="1"/>
  <c r="D4700" i="5"/>
  <c r="E4700" i="5" s="1"/>
  <c r="D4701" i="5"/>
  <c r="E4701" i="5" s="1"/>
  <c r="D4702" i="5"/>
  <c r="E4702" i="5" s="1"/>
  <c r="D4703" i="5"/>
  <c r="E4703" i="5" s="1"/>
  <c r="D4704" i="5"/>
  <c r="E4704" i="5" s="1"/>
  <c r="D4705" i="5"/>
  <c r="E4705" i="5" s="1"/>
  <c r="D4706" i="5"/>
  <c r="E4706" i="5" s="1"/>
  <c r="D4707" i="5"/>
  <c r="E4707" i="5" s="1"/>
  <c r="D4708" i="5"/>
  <c r="E4708" i="5" s="1"/>
  <c r="D4709" i="5"/>
  <c r="E4709" i="5" s="1"/>
  <c r="D4710" i="5"/>
  <c r="E4710" i="5" s="1"/>
  <c r="D4711" i="5"/>
  <c r="E4711" i="5" s="1"/>
  <c r="D4712" i="5"/>
  <c r="E4712" i="5" s="1"/>
  <c r="D4713" i="5"/>
  <c r="E4713" i="5" s="1"/>
  <c r="D4714" i="5"/>
  <c r="E4714" i="5" s="1"/>
  <c r="D4715" i="5"/>
  <c r="E4715" i="5" s="1"/>
  <c r="D4716" i="5"/>
  <c r="E4716" i="5" s="1"/>
  <c r="D4717" i="5"/>
  <c r="E4717" i="5" s="1"/>
  <c r="D4718" i="5"/>
  <c r="E4718" i="5" s="1"/>
  <c r="D4719" i="5"/>
  <c r="E4719" i="5" s="1"/>
  <c r="D4720" i="5"/>
  <c r="E4720" i="5" s="1"/>
  <c r="D4721" i="5"/>
  <c r="E4721" i="5" s="1"/>
  <c r="D4722" i="5"/>
  <c r="E4722" i="5" s="1"/>
  <c r="D4723" i="5"/>
  <c r="E4723" i="5" s="1"/>
  <c r="D4724" i="5"/>
  <c r="E4724" i="5" s="1"/>
  <c r="D4725" i="5"/>
  <c r="E4725" i="5" s="1"/>
  <c r="D4726" i="5"/>
  <c r="E4726" i="5" s="1"/>
  <c r="D4727" i="5"/>
  <c r="E4727" i="5" s="1"/>
  <c r="D4728" i="5"/>
  <c r="E4728" i="5" s="1"/>
  <c r="D4729" i="5"/>
  <c r="E4729" i="5" s="1"/>
  <c r="D4730" i="5"/>
  <c r="E4730" i="5" s="1"/>
  <c r="D4731" i="5"/>
  <c r="E4731" i="5" s="1"/>
  <c r="D4732" i="5"/>
  <c r="E4732" i="5" s="1"/>
  <c r="D4733" i="5"/>
  <c r="E4733" i="5" s="1"/>
  <c r="D4734" i="5"/>
  <c r="E4734" i="5" s="1"/>
  <c r="D4735" i="5"/>
  <c r="E4735" i="5" s="1"/>
  <c r="D4736" i="5"/>
  <c r="E4736" i="5" s="1"/>
  <c r="D4737" i="5"/>
  <c r="E4737" i="5" s="1"/>
  <c r="D4738" i="5"/>
  <c r="E4738" i="5" s="1"/>
  <c r="D4739" i="5"/>
  <c r="E4739" i="5" s="1"/>
  <c r="D4740" i="5"/>
  <c r="E4740" i="5" s="1"/>
  <c r="D4741" i="5"/>
  <c r="E4741" i="5" s="1"/>
  <c r="D4742" i="5"/>
  <c r="E4742" i="5" s="1"/>
  <c r="D4743" i="5"/>
  <c r="E4743" i="5" s="1"/>
  <c r="D4744" i="5"/>
  <c r="E4744" i="5" s="1"/>
  <c r="D4745" i="5"/>
  <c r="E4745" i="5" s="1"/>
  <c r="D4746" i="5"/>
  <c r="E4746" i="5" s="1"/>
  <c r="D4747" i="5"/>
  <c r="E4747" i="5" s="1"/>
  <c r="D4748" i="5"/>
  <c r="E4748" i="5" s="1"/>
  <c r="D4749" i="5"/>
  <c r="E4749" i="5" s="1"/>
  <c r="D4750" i="5"/>
  <c r="E4750" i="5" s="1"/>
  <c r="D4751" i="5"/>
  <c r="E4751" i="5" s="1"/>
  <c r="D4752" i="5"/>
  <c r="E4752" i="5" s="1"/>
  <c r="D4753" i="5"/>
  <c r="E4753" i="5" s="1"/>
  <c r="D4754" i="5"/>
  <c r="E4754" i="5" s="1"/>
  <c r="D4755" i="5"/>
  <c r="E4755" i="5" s="1"/>
  <c r="D4756" i="5"/>
  <c r="E4756" i="5" s="1"/>
  <c r="D4757" i="5"/>
  <c r="E4757" i="5" s="1"/>
  <c r="D4758" i="5"/>
  <c r="E4758" i="5" s="1"/>
  <c r="D4759" i="5"/>
  <c r="E4759" i="5" s="1"/>
  <c r="D4760" i="5"/>
  <c r="E4760" i="5" s="1"/>
  <c r="D4761" i="5"/>
  <c r="E4761" i="5" s="1"/>
  <c r="D4762" i="5"/>
  <c r="E4762" i="5" s="1"/>
  <c r="D4763" i="5"/>
  <c r="E4763" i="5" s="1"/>
  <c r="D4764" i="5"/>
  <c r="E4764" i="5" s="1"/>
  <c r="D4765" i="5"/>
  <c r="E4765" i="5" s="1"/>
  <c r="D4766" i="5"/>
  <c r="E4766" i="5" s="1"/>
  <c r="D4767" i="5"/>
  <c r="E4767" i="5" s="1"/>
  <c r="D4768" i="5"/>
  <c r="E4768" i="5" s="1"/>
  <c r="D4769" i="5"/>
  <c r="E4769" i="5" s="1"/>
  <c r="D4770" i="5"/>
  <c r="E4770" i="5" s="1"/>
  <c r="D4771" i="5"/>
  <c r="E4771" i="5" s="1"/>
  <c r="D4772" i="5"/>
  <c r="E4772" i="5" s="1"/>
  <c r="D4773" i="5"/>
  <c r="E4773" i="5" s="1"/>
  <c r="D4774" i="5"/>
  <c r="E4774" i="5" s="1"/>
  <c r="D4775" i="5"/>
  <c r="E4775" i="5" s="1"/>
  <c r="D4776" i="5"/>
  <c r="E4776" i="5" s="1"/>
  <c r="D4777" i="5"/>
  <c r="E4777" i="5" s="1"/>
  <c r="D4778" i="5"/>
  <c r="E4778" i="5" s="1"/>
  <c r="D4779" i="5"/>
  <c r="E4779" i="5" s="1"/>
  <c r="D4780" i="5"/>
  <c r="E4780" i="5" s="1"/>
  <c r="D4781" i="5"/>
  <c r="E4781" i="5" s="1"/>
  <c r="D4782" i="5"/>
  <c r="E4782" i="5" s="1"/>
  <c r="D4783" i="5"/>
  <c r="E4783" i="5" s="1"/>
  <c r="D4784" i="5"/>
  <c r="E4784" i="5" s="1"/>
  <c r="D4785" i="5"/>
  <c r="E4785" i="5" s="1"/>
  <c r="D4786" i="5"/>
  <c r="E4786" i="5" s="1"/>
  <c r="D4787" i="5"/>
  <c r="E4787" i="5" s="1"/>
  <c r="D4788" i="5"/>
  <c r="E4788" i="5" s="1"/>
  <c r="D4789" i="5"/>
  <c r="E4789" i="5" s="1"/>
  <c r="D4790" i="5"/>
  <c r="E4790" i="5" s="1"/>
  <c r="D4791" i="5"/>
  <c r="E4791" i="5" s="1"/>
  <c r="D4792" i="5"/>
  <c r="E4792" i="5" s="1"/>
  <c r="D4793" i="5"/>
  <c r="E4793" i="5" s="1"/>
  <c r="D4794" i="5"/>
  <c r="E4794" i="5" s="1"/>
  <c r="D4795" i="5"/>
  <c r="E4795" i="5" s="1"/>
  <c r="D4796" i="5"/>
  <c r="E4796" i="5" s="1"/>
  <c r="D4797" i="5"/>
  <c r="E4797" i="5" s="1"/>
  <c r="D4798" i="5"/>
  <c r="E4798" i="5" s="1"/>
  <c r="D4799" i="5"/>
  <c r="E4799" i="5" s="1"/>
  <c r="D4800" i="5"/>
  <c r="E4800" i="5" s="1"/>
  <c r="D4801" i="5"/>
  <c r="E4801" i="5" s="1"/>
  <c r="D4802" i="5"/>
  <c r="E4802" i="5" s="1"/>
  <c r="D4803" i="5"/>
  <c r="E4803" i="5" s="1"/>
  <c r="D4804" i="5"/>
  <c r="E4804" i="5" s="1"/>
  <c r="D4805" i="5"/>
  <c r="E4805" i="5" s="1"/>
  <c r="D4806" i="5"/>
  <c r="E4806" i="5" s="1"/>
  <c r="D4807" i="5"/>
  <c r="E4807" i="5" s="1"/>
  <c r="D4808" i="5"/>
  <c r="E4808" i="5" s="1"/>
  <c r="D4809" i="5"/>
  <c r="E4809" i="5" s="1"/>
  <c r="D4810" i="5"/>
  <c r="E4810" i="5" s="1"/>
  <c r="D4811" i="5"/>
  <c r="E4811" i="5" s="1"/>
  <c r="D4812" i="5"/>
  <c r="E4812" i="5" s="1"/>
  <c r="D4813" i="5"/>
  <c r="E4813" i="5" s="1"/>
  <c r="D4814" i="5"/>
  <c r="E4814" i="5" s="1"/>
  <c r="D4815" i="5"/>
  <c r="E4815" i="5" s="1"/>
  <c r="D4816" i="5"/>
  <c r="E4816" i="5" s="1"/>
  <c r="D4817" i="5"/>
  <c r="E4817" i="5" s="1"/>
  <c r="D4818" i="5"/>
  <c r="E4818" i="5" s="1"/>
  <c r="D4819" i="5"/>
  <c r="E4819" i="5" s="1"/>
  <c r="D4820" i="5"/>
  <c r="E4820" i="5" s="1"/>
  <c r="D4821" i="5"/>
  <c r="E4821" i="5" s="1"/>
  <c r="D4822" i="5"/>
  <c r="E4822" i="5" s="1"/>
  <c r="D4823" i="5"/>
  <c r="E4823" i="5" s="1"/>
  <c r="D4824" i="5"/>
  <c r="E4824" i="5" s="1"/>
  <c r="D4825" i="5"/>
  <c r="E4825" i="5" s="1"/>
  <c r="D4826" i="5"/>
  <c r="E4826" i="5" s="1"/>
  <c r="D4827" i="5"/>
  <c r="E4827" i="5" s="1"/>
  <c r="D4828" i="5"/>
  <c r="E4828" i="5" s="1"/>
  <c r="D4829" i="5"/>
  <c r="E4829" i="5" s="1"/>
  <c r="D4830" i="5"/>
  <c r="E4830" i="5" s="1"/>
  <c r="D4831" i="5"/>
  <c r="E4831" i="5" s="1"/>
  <c r="D4832" i="5"/>
  <c r="E4832" i="5" s="1"/>
  <c r="D4833" i="5"/>
  <c r="E4833" i="5" s="1"/>
  <c r="D4834" i="5"/>
  <c r="E4834" i="5" s="1"/>
  <c r="D4835" i="5"/>
  <c r="E4835" i="5" s="1"/>
  <c r="D4836" i="5"/>
  <c r="E4836" i="5" s="1"/>
  <c r="D4837" i="5"/>
  <c r="E4837" i="5" s="1"/>
  <c r="D4838" i="5"/>
  <c r="E4838" i="5" s="1"/>
  <c r="D4839" i="5"/>
  <c r="E4839" i="5" s="1"/>
  <c r="D4840" i="5"/>
  <c r="E4840" i="5" s="1"/>
  <c r="D4841" i="5"/>
  <c r="E4841" i="5" s="1"/>
  <c r="D4842" i="5"/>
  <c r="E4842" i="5" s="1"/>
  <c r="D4843" i="5"/>
  <c r="E4843" i="5" s="1"/>
  <c r="D4844" i="5"/>
  <c r="E4844" i="5" s="1"/>
  <c r="D4845" i="5"/>
  <c r="E4845" i="5" s="1"/>
  <c r="D4846" i="5"/>
  <c r="E4846" i="5" s="1"/>
  <c r="D4847" i="5"/>
  <c r="E4847" i="5" s="1"/>
  <c r="D4848" i="5"/>
  <c r="E4848" i="5" s="1"/>
  <c r="D4849" i="5"/>
  <c r="E4849" i="5" s="1"/>
  <c r="D4850" i="5"/>
  <c r="E4850" i="5" s="1"/>
  <c r="D4851" i="5"/>
  <c r="E4851" i="5" s="1"/>
  <c r="D4852" i="5"/>
  <c r="E4852" i="5" s="1"/>
  <c r="D4853" i="5"/>
  <c r="E4853" i="5" s="1"/>
  <c r="D4854" i="5"/>
  <c r="E4854" i="5" s="1"/>
  <c r="D4855" i="5"/>
  <c r="E4855" i="5" s="1"/>
  <c r="D4856" i="5"/>
  <c r="E4856" i="5" s="1"/>
  <c r="D4857" i="5"/>
  <c r="E4857" i="5" s="1"/>
  <c r="D4858" i="5"/>
  <c r="E4858" i="5" s="1"/>
  <c r="D4859" i="5"/>
  <c r="E4859" i="5" s="1"/>
  <c r="D4860" i="5"/>
  <c r="E4860" i="5" s="1"/>
  <c r="D4861" i="5"/>
  <c r="E4861" i="5" s="1"/>
  <c r="D4862" i="5"/>
  <c r="E4862" i="5" s="1"/>
  <c r="D4863" i="5"/>
  <c r="E4863" i="5" s="1"/>
  <c r="D4864" i="5"/>
  <c r="E4864" i="5" s="1"/>
  <c r="D4865" i="5"/>
  <c r="E4865" i="5" s="1"/>
  <c r="D4866" i="5"/>
  <c r="E4866" i="5" s="1"/>
  <c r="D4867" i="5"/>
  <c r="E4867" i="5" s="1"/>
  <c r="D4868" i="5"/>
  <c r="E4868" i="5" s="1"/>
  <c r="D4869" i="5"/>
  <c r="E4869" i="5" s="1"/>
  <c r="D4870" i="5"/>
  <c r="E4870" i="5" s="1"/>
  <c r="D4871" i="5"/>
  <c r="E4871" i="5" s="1"/>
  <c r="D4872" i="5"/>
  <c r="E4872" i="5" s="1"/>
  <c r="D4873" i="5"/>
  <c r="E4873" i="5" s="1"/>
  <c r="D4874" i="5"/>
  <c r="E4874" i="5" s="1"/>
  <c r="D4875" i="5"/>
  <c r="E4875" i="5" s="1"/>
  <c r="D4876" i="5"/>
  <c r="E4876" i="5" s="1"/>
  <c r="D4877" i="5"/>
  <c r="E4877" i="5" s="1"/>
  <c r="D4878" i="5"/>
  <c r="E4878" i="5" s="1"/>
  <c r="D4879" i="5"/>
  <c r="E4879" i="5" s="1"/>
  <c r="D4880" i="5"/>
  <c r="E4880" i="5" s="1"/>
  <c r="D4881" i="5"/>
  <c r="E4881" i="5" s="1"/>
  <c r="D4882" i="5"/>
  <c r="E4882" i="5" s="1"/>
  <c r="D4883" i="5"/>
  <c r="E4883" i="5" s="1"/>
  <c r="D4884" i="5"/>
  <c r="E4884" i="5" s="1"/>
  <c r="D4885" i="5"/>
  <c r="E4885" i="5" s="1"/>
  <c r="D4886" i="5"/>
  <c r="E4886" i="5" s="1"/>
  <c r="D4887" i="5"/>
  <c r="E4887" i="5" s="1"/>
  <c r="D4888" i="5"/>
  <c r="E4888" i="5" s="1"/>
  <c r="D4889" i="5"/>
  <c r="E4889" i="5" s="1"/>
  <c r="D4890" i="5"/>
  <c r="E4890" i="5" s="1"/>
  <c r="D4891" i="5"/>
  <c r="E4891" i="5" s="1"/>
  <c r="D4892" i="5"/>
  <c r="E4892" i="5" s="1"/>
  <c r="D4893" i="5"/>
  <c r="E4893" i="5" s="1"/>
  <c r="D4894" i="5"/>
  <c r="E4894" i="5" s="1"/>
  <c r="D4895" i="5"/>
  <c r="E4895" i="5" s="1"/>
  <c r="D4896" i="5"/>
  <c r="E4896" i="5" s="1"/>
  <c r="D4897" i="5"/>
  <c r="E4897" i="5" s="1"/>
  <c r="D4898" i="5"/>
  <c r="E4898" i="5" s="1"/>
  <c r="D4899" i="5"/>
  <c r="E4899" i="5" s="1"/>
  <c r="D4900" i="5"/>
  <c r="E4900" i="5" s="1"/>
  <c r="D4901" i="5"/>
  <c r="E4901" i="5" s="1"/>
  <c r="D4902" i="5"/>
  <c r="E4902" i="5" s="1"/>
  <c r="D4903" i="5"/>
  <c r="E4903" i="5" s="1"/>
  <c r="D4904" i="5"/>
  <c r="E4904" i="5" s="1"/>
  <c r="D4905" i="5"/>
  <c r="E4905" i="5" s="1"/>
  <c r="D4906" i="5"/>
  <c r="E4906" i="5" s="1"/>
  <c r="D4907" i="5"/>
  <c r="E4907" i="5" s="1"/>
  <c r="D4908" i="5"/>
  <c r="E4908" i="5" s="1"/>
  <c r="D4909" i="5"/>
  <c r="E4909" i="5" s="1"/>
  <c r="D4910" i="5"/>
  <c r="E4910" i="5" s="1"/>
  <c r="D4911" i="5"/>
  <c r="E4911" i="5" s="1"/>
  <c r="D4912" i="5"/>
  <c r="E4912" i="5" s="1"/>
  <c r="D4913" i="5"/>
  <c r="E4913" i="5" s="1"/>
  <c r="D4914" i="5"/>
  <c r="E4914" i="5" s="1"/>
  <c r="D4915" i="5"/>
  <c r="E4915" i="5" s="1"/>
  <c r="D4916" i="5"/>
  <c r="E4916" i="5" s="1"/>
  <c r="D4917" i="5"/>
  <c r="E4917" i="5" s="1"/>
  <c r="D4918" i="5"/>
  <c r="E4918" i="5" s="1"/>
  <c r="D4919" i="5"/>
  <c r="E4919" i="5" s="1"/>
  <c r="D4920" i="5"/>
  <c r="E4920" i="5" s="1"/>
  <c r="D4921" i="5"/>
  <c r="E4921" i="5" s="1"/>
  <c r="D4922" i="5"/>
  <c r="E4922" i="5" s="1"/>
  <c r="D4923" i="5"/>
  <c r="E4923" i="5" s="1"/>
  <c r="D4924" i="5"/>
  <c r="E4924" i="5" s="1"/>
  <c r="D4925" i="5"/>
  <c r="E4925" i="5" s="1"/>
  <c r="D4926" i="5"/>
  <c r="E4926" i="5" s="1"/>
  <c r="D4927" i="5"/>
  <c r="E4927" i="5" s="1"/>
  <c r="D4928" i="5"/>
  <c r="E4928" i="5" s="1"/>
  <c r="D4929" i="5"/>
  <c r="E4929" i="5" s="1"/>
  <c r="D4930" i="5"/>
  <c r="E4930" i="5" s="1"/>
  <c r="D4931" i="5"/>
  <c r="E4931" i="5" s="1"/>
  <c r="D4932" i="5"/>
  <c r="E4932" i="5" s="1"/>
  <c r="D4933" i="5"/>
  <c r="E4933" i="5" s="1"/>
  <c r="D4934" i="5"/>
  <c r="E4934" i="5" s="1"/>
  <c r="D4935" i="5"/>
  <c r="E4935" i="5" s="1"/>
  <c r="D4936" i="5"/>
  <c r="E4936" i="5" s="1"/>
  <c r="D4937" i="5"/>
  <c r="E4937" i="5" s="1"/>
  <c r="D4938" i="5"/>
  <c r="E4938" i="5" s="1"/>
  <c r="D4939" i="5"/>
  <c r="E4939" i="5" s="1"/>
  <c r="D4940" i="5"/>
  <c r="E4940" i="5" s="1"/>
  <c r="D4941" i="5"/>
  <c r="E4941" i="5" s="1"/>
  <c r="D4942" i="5"/>
  <c r="E4942" i="5" s="1"/>
  <c r="D4943" i="5"/>
  <c r="E4943" i="5" s="1"/>
  <c r="D4944" i="5"/>
  <c r="E4944" i="5" s="1"/>
  <c r="D4945" i="5"/>
  <c r="E4945" i="5" s="1"/>
  <c r="D4946" i="5"/>
  <c r="E4946" i="5" s="1"/>
  <c r="D4947" i="5"/>
  <c r="E4947" i="5" s="1"/>
  <c r="D4948" i="5"/>
  <c r="E4948" i="5" s="1"/>
  <c r="D4949" i="5"/>
  <c r="E4949" i="5" s="1"/>
  <c r="D4950" i="5"/>
  <c r="E4950" i="5" s="1"/>
  <c r="D4951" i="5"/>
  <c r="E4951" i="5" s="1"/>
  <c r="D4952" i="5"/>
  <c r="E4952" i="5" s="1"/>
  <c r="D4953" i="5"/>
  <c r="E4953" i="5" s="1"/>
  <c r="D4954" i="5"/>
  <c r="E4954" i="5" s="1"/>
  <c r="D4955" i="5"/>
  <c r="E4955" i="5" s="1"/>
  <c r="D4956" i="5"/>
  <c r="E4956" i="5" s="1"/>
  <c r="D4957" i="5"/>
  <c r="E4957" i="5" s="1"/>
  <c r="D4958" i="5"/>
  <c r="E4958" i="5" s="1"/>
  <c r="D4959" i="5"/>
  <c r="E4959" i="5" s="1"/>
  <c r="D4960" i="5"/>
  <c r="E4960" i="5" s="1"/>
  <c r="D4961" i="5"/>
  <c r="E4961" i="5" s="1"/>
  <c r="D4962" i="5"/>
  <c r="E4962" i="5" s="1"/>
  <c r="D4963" i="5"/>
  <c r="E4963" i="5" s="1"/>
  <c r="D4964" i="5"/>
  <c r="E4964" i="5" s="1"/>
  <c r="D4965" i="5"/>
  <c r="E4965" i="5" s="1"/>
  <c r="D4966" i="5"/>
  <c r="E4966" i="5" s="1"/>
  <c r="D4967" i="5"/>
  <c r="E4967" i="5" s="1"/>
  <c r="D4968" i="5"/>
  <c r="E4968" i="5" s="1"/>
  <c r="D4969" i="5"/>
  <c r="E4969" i="5" s="1"/>
  <c r="D4970" i="5"/>
  <c r="E4970" i="5" s="1"/>
  <c r="D4971" i="5"/>
  <c r="E4971" i="5" s="1"/>
  <c r="D4972" i="5"/>
  <c r="E4972" i="5" s="1"/>
  <c r="D4973" i="5"/>
  <c r="E4973" i="5" s="1"/>
  <c r="D4974" i="5"/>
  <c r="E4974" i="5" s="1"/>
  <c r="D4975" i="5"/>
  <c r="E4975" i="5" s="1"/>
  <c r="D4976" i="5"/>
  <c r="E4976" i="5" s="1"/>
  <c r="D4977" i="5"/>
  <c r="E4977" i="5" s="1"/>
  <c r="D4978" i="5"/>
  <c r="E4978" i="5" s="1"/>
  <c r="D4979" i="5"/>
  <c r="E4979" i="5" s="1"/>
  <c r="D4980" i="5"/>
  <c r="E4980" i="5" s="1"/>
  <c r="D4981" i="5"/>
  <c r="E4981" i="5" s="1"/>
  <c r="D4982" i="5"/>
  <c r="E4982" i="5" s="1"/>
  <c r="D4983" i="5"/>
  <c r="E4983" i="5" s="1"/>
  <c r="D4984" i="5"/>
  <c r="E4984" i="5" s="1"/>
  <c r="D4985" i="5"/>
  <c r="E4985" i="5" s="1"/>
  <c r="D4986" i="5"/>
  <c r="E4986" i="5" s="1"/>
  <c r="D4987" i="5"/>
  <c r="E4987" i="5" s="1"/>
  <c r="D4988" i="5"/>
  <c r="E4988" i="5" s="1"/>
  <c r="D4989" i="5"/>
  <c r="E4989" i="5" s="1"/>
  <c r="D4990" i="5"/>
  <c r="E4990" i="5" s="1"/>
  <c r="D4991" i="5"/>
  <c r="E4991" i="5" s="1"/>
  <c r="D4992" i="5"/>
  <c r="E4992" i="5" s="1"/>
  <c r="D4993" i="5"/>
  <c r="E4993" i="5" s="1"/>
  <c r="D4994" i="5"/>
  <c r="E4994" i="5" s="1"/>
  <c r="D4995" i="5"/>
  <c r="E4995" i="5" s="1"/>
  <c r="D4996" i="5"/>
  <c r="E4996" i="5" s="1"/>
  <c r="D4997" i="5"/>
  <c r="E4997" i="5" s="1"/>
  <c r="D4998" i="5"/>
  <c r="E4998" i="5" s="1"/>
  <c r="D4999" i="5"/>
  <c r="E4999" i="5" s="1"/>
  <c r="D5000" i="5"/>
  <c r="E5000" i="5" s="1"/>
  <c r="D5001" i="5"/>
  <c r="E5001" i="5" s="1"/>
  <c r="D5002" i="5"/>
  <c r="E5002" i="5" s="1"/>
  <c r="D5003" i="5"/>
  <c r="E5003" i="5" s="1"/>
  <c r="D5004" i="5"/>
  <c r="E5004" i="5" s="1"/>
  <c r="C120" i="5"/>
  <c r="B5003" i="5"/>
  <c r="C5003" i="5" s="1"/>
  <c r="B5002" i="5"/>
  <c r="C5002" i="5" s="1"/>
  <c r="B5001" i="5"/>
  <c r="C5001" i="5" s="1"/>
  <c r="B7" i="5"/>
  <c r="C7" i="5" s="1"/>
  <c r="B8" i="5"/>
  <c r="C8" i="5" s="1"/>
  <c r="B9" i="5"/>
  <c r="C9" i="5" s="1"/>
  <c r="B10" i="5"/>
  <c r="C10" i="5" s="1"/>
  <c r="B11" i="5"/>
  <c r="C11" i="5" s="1"/>
  <c r="B12" i="5"/>
  <c r="C12" i="5" s="1"/>
  <c r="B13" i="5"/>
  <c r="C13" i="5" s="1"/>
  <c r="B14" i="5"/>
  <c r="C14" i="5" s="1"/>
  <c r="B15" i="5"/>
  <c r="C15" i="5" s="1"/>
  <c r="B16" i="5"/>
  <c r="C16" i="5" s="1"/>
  <c r="B17" i="5"/>
  <c r="C17" i="5" s="1"/>
  <c r="B18" i="5"/>
  <c r="C18" i="5" s="1"/>
  <c r="B19" i="5"/>
  <c r="C19" i="5" s="1"/>
  <c r="B20" i="5"/>
  <c r="C20" i="5" s="1"/>
  <c r="B21" i="5"/>
  <c r="C21" i="5" s="1"/>
  <c r="B22" i="5"/>
  <c r="C22" i="5" s="1"/>
  <c r="B23" i="5"/>
  <c r="C23" i="5" s="1"/>
  <c r="B24" i="5"/>
  <c r="C24" i="5" s="1"/>
  <c r="B25" i="5"/>
  <c r="C25" i="5" s="1"/>
  <c r="B26" i="5"/>
  <c r="C26" i="5" s="1"/>
  <c r="B27" i="5"/>
  <c r="C27" i="5" s="1"/>
  <c r="B28" i="5"/>
  <c r="C28" i="5" s="1"/>
  <c r="B29" i="5"/>
  <c r="C29" i="5" s="1"/>
  <c r="B30" i="5"/>
  <c r="C30" i="5" s="1"/>
  <c r="B31" i="5"/>
  <c r="C31" i="5" s="1"/>
  <c r="B32" i="5"/>
  <c r="C32" i="5" s="1"/>
  <c r="B33" i="5"/>
  <c r="C33" i="5" s="1"/>
  <c r="B34" i="5"/>
  <c r="C34" i="5" s="1"/>
  <c r="B35" i="5"/>
  <c r="C35" i="5" s="1"/>
  <c r="B36" i="5"/>
  <c r="C36" i="5" s="1"/>
  <c r="B37" i="5"/>
  <c r="C37" i="5" s="1"/>
  <c r="B38" i="5"/>
  <c r="C38" i="5" s="1"/>
  <c r="B39" i="5"/>
  <c r="C39" i="5" s="1"/>
  <c r="B40" i="5"/>
  <c r="C40" i="5" s="1"/>
  <c r="B41" i="5"/>
  <c r="C41" i="5" s="1"/>
  <c r="B42" i="5"/>
  <c r="C42" i="5" s="1"/>
  <c r="B43" i="5"/>
  <c r="C43" i="5" s="1"/>
  <c r="B44" i="5"/>
  <c r="C44" i="5" s="1"/>
  <c r="B45" i="5"/>
  <c r="C45" i="5" s="1"/>
  <c r="B46" i="5"/>
  <c r="C46" i="5" s="1"/>
  <c r="B47" i="5"/>
  <c r="C47" i="5" s="1"/>
  <c r="B48" i="5"/>
  <c r="C48" i="5" s="1"/>
  <c r="B49" i="5"/>
  <c r="C49" i="5" s="1"/>
  <c r="B50" i="5"/>
  <c r="C50" i="5" s="1"/>
  <c r="B51" i="5"/>
  <c r="C51" i="5" s="1"/>
  <c r="B52" i="5"/>
  <c r="C52" i="5" s="1"/>
  <c r="B53" i="5"/>
  <c r="C53" i="5" s="1"/>
  <c r="B54" i="5"/>
  <c r="C54" i="5" s="1"/>
  <c r="B55" i="5"/>
  <c r="C55" i="5" s="1"/>
  <c r="B56" i="5"/>
  <c r="C56" i="5" s="1"/>
  <c r="B57" i="5"/>
  <c r="C57" i="5" s="1"/>
  <c r="B58" i="5"/>
  <c r="C58" i="5" s="1"/>
  <c r="B59" i="5"/>
  <c r="C59" i="5" s="1"/>
  <c r="B60" i="5"/>
  <c r="C60" i="5" s="1"/>
  <c r="B61" i="5"/>
  <c r="C61" i="5" s="1"/>
  <c r="B62" i="5"/>
  <c r="C62" i="5" s="1"/>
  <c r="B63" i="5"/>
  <c r="C63" i="5" s="1"/>
  <c r="B64" i="5"/>
  <c r="C64" i="5" s="1"/>
  <c r="B65" i="5"/>
  <c r="C65" i="5" s="1"/>
  <c r="B66" i="5"/>
  <c r="C66" i="5" s="1"/>
  <c r="B67" i="5"/>
  <c r="C67" i="5" s="1"/>
  <c r="B68" i="5"/>
  <c r="C68" i="5" s="1"/>
  <c r="B69" i="5"/>
  <c r="C69" i="5" s="1"/>
  <c r="B70" i="5"/>
  <c r="C70" i="5" s="1"/>
  <c r="B71" i="5"/>
  <c r="C71" i="5" s="1"/>
  <c r="B72" i="5"/>
  <c r="C72" i="5" s="1"/>
  <c r="B73" i="5"/>
  <c r="C73" i="5" s="1"/>
  <c r="B74" i="5"/>
  <c r="C74" i="5" s="1"/>
  <c r="B75" i="5"/>
  <c r="C75" i="5" s="1"/>
  <c r="B76" i="5"/>
  <c r="C76" i="5" s="1"/>
  <c r="B77" i="5"/>
  <c r="C77" i="5" s="1"/>
  <c r="B78" i="5"/>
  <c r="C78" i="5" s="1"/>
  <c r="B79" i="5"/>
  <c r="C79" i="5" s="1"/>
  <c r="B80" i="5"/>
  <c r="C80" i="5" s="1"/>
  <c r="B81" i="5"/>
  <c r="C81" i="5" s="1"/>
  <c r="B82" i="5"/>
  <c r="C82" i="5" s="1"/>
  <c r="B83" i="5"/>
  <c r="C83" i="5" s="1"/>
  <c r="B84" i="5"/>
  <c r="C84" i="5" s="1"/>
  <c r="B85" i="5"/>
  <c r="C85" i="5" s="1"/>
  <c r="B86" i="5"/>
  <c r="C86" i="5" s="1"/>
  <c r="B87" i="5"/>
  <c r="C87" i="5" s="1"/>
  <c r="B88" i="5"/>
  <c r="C88" i="5" s="1"/>
  <c r="B89" i="5"/>
  <c r="C89" i="5" s="1"/>
  <c r="B90" i="5"/>
  <c r="C90" i="5" s="1"/>
  <c r="B91" i="5"/>
  <c r="C91" i="5" s="1"/>
  <c r="B92" i="5"/>
  <c r="C92" i="5" s="1"/>
  <c r="B93" i="5"/>
  <c r="C93" i="5" s="1"/>
  <c r="B94" i="5"/>
  <c r="C94" i="5" s="1"/>
  <c r="B95" i="5"/>
  <c r="C95" i="5" s="1"/>
  <c r="B96" i="5"/>
  <c r="C96" i="5" s="1"/>
  <c r="B97" i="5"/>
  <c r="C97" i="5" s="1"/>
  <c r="B98" i="5"/>
  <c r="C98" i="5" s="1"/>
  <c r="B99" i="5"/>
  <c r="C99" i="5" s="1"/>
  <c r="B100" i="5"/>
  <c r="C100" i="5" s="1"/>
  <c r="B101" i="5"/>
  <c r="C101" i="5" s="1"/>
  <c r="B102" i="5"/>
  <c r="C102" i="5" s="1"/>
  <c r="B103" i="5"/>
  <c r="C103" i="5" s="1"/>
  <c r="B104" i="5"/>
  <c r="C104" i="5" s="1"/>
  <c r="B105" i="5"/>
  <c r="C105" i="5" s="1"/>
  <c r="B106" i="5"/>
  <c r="C106" i="5" s="1"/>
  <c r="B107" i="5"/>
  <c r="C107" i="5" s="1"/>
  <c r="B108" i="5"/>
  <c r="C108" i="5" s="1"/>
  <c r="B109" i="5"/>
  <c r="C109" i="5" s="1"/>
  <c r="B110" i="5"/>
  <c r="C110" i="5" s="1"/>
  <c r="B111" i="5"/>
  <c r="C111" i="5" s="1"/>
  <c r="B112" i="5"/>
  <c r="C112" i="5" s="1"/>
  <c r="B113" i="5"/>
  <c r="C113" i="5" s="1"/>
  <c r="B114" i="5"/>
  <c r="C114" i="5" s="1"/>
  <c r="B115" i="5"/>
  <c r="C115" i="5" s="1"/>
  <c r="B116" i="5"/>
  <c r="C116" i="5" s="1"/>
  <c r="B117" i="5"/>
  <c r="C117" i="5" s="1"/>
  <c r="B118" i="5"/>
  <c r="C118" i="5" s="1"/>
  <c r="B119" i="5"/>
  <c r="C119" i="5" s="1"/>
  <c r="B120" i="5"/>
  <c r="B121" i="5"/>
  <c r="C121" i="5" s="1"/>
  <c r="B122" i="5"/>
  <c r="C122" i="5" s="1"/>
  <c r="B123" i="5"/>
  <c r="C123" i="5" s="1"/>
  <c r="B124" i="5"/>
  <c r="C124" i="5" s="1"/>
  <c r="B125" i="5"/>
  <c r="C125" i="5" s="1"/>
  <c r="B126" i="5"/>
  <c r="C126" i="5" s="1"/>
  <c r="B127" i="5"/>
  <c r="C127" i="5" s="1"/>
  <c r="B128" i="5"/>
  <c r="C128" i="5" s="1"/>
  <c r="B129" i="5"/>
  <c r="C129" i="5" s="1"/>
  <c r="B130" i="5"/>
  <c r="C130" i="5" s="1"/>
  <c r="B131" i="5"/>
  <c r="C131" i="5" s="1"/>
  <c r="B132" i="5"/>
  <c r="C132" i="5" s="1"/>
  <c r="B133" i="5"/>
  <c r="C133" i="5" s="1"/>
  <c r="B134" i="5"/>
  <c r="C134" i="5" s="1"/>
  <c r="B135" i="5"/>
  <c r="C135" i="5" s="1"/>
  <c r="B136" i="5"/>
  <c r="C136" i="5" s="1"/>
  <c r="B137" i="5"/>
  <c r="C137" i="5" s="1"/>
  <c r="B138" i="5"/>
  <c r="C138" i="5" s="1"/>
  <c r="B139" i="5"/>
  <c r="C139" i="5" s="1"/>
  <c r="B140" i="5"/>
  <c r="C140" i="5" s="1"/>
  <c r="B141" i="5"/>
  <c r="C141" i="5" s="1"/>
  <c r="B142" i="5"/>
  <c r="C142" i="5" s="1"/>
  <c r="B143" i="5"/>
  <c r="C143" i="5" s="1"/>
  <c r="B144" i="5"/>
  <c r="C144" i="5" s="1"/>
  <c r="B145" i="5"/>
  <c r="C145" i="5" s="1"/>
  <c r="B146" i="5"/>
  <c r="C146" i="5" s="1"/>
  <c r="B147" i="5"/>
  <c r="C147" i="5" s="1"/>
  <c r="B148" i="5"/>
  <c r="C148" i="5" s="1"/>
  <c r="B149" i="5"/>
  <c r="C149" i="5" s="1"/>
  <c r="B150" i="5"/>
  <c r="C150" i="5" s="1"/>
  <c r="B151" i="5"/>
  <c r="C151" i="5" s="1"/>
  <c r="B152" i="5"/>
  <c r="C152" i="5" s="1"/>
  <c r="B153" i="5"/>
  <c r="C153" i="5" s="1"/>
  <c r="B154" i="5"/>
  <c r="C154" i="5" s="1"/>
  <c r="B155" i="5"/>
  <c r="C155" i="5" s="1"/>
  <c r="B156" i="5"/>
  <c r="C156" i="5" s="1"/>
  <c r="B157" i="5"/>
  <c r="C157" i="5" s="1"/>
  <c r="B158" i="5"/>
  <c r="C158" i="5" s="1"/>
  <c r="B159" i="5"/>
  <c r="C159" i="5" s="1"/>
  <c r="B160" i="5"/>
  <c r="C160" i="5" s="1"/>
  <c r="B161" i="5"/>
  <c r="C161" i="5" s="1"/>
  <c r="B162" i="5"/>
  <c r="C162" i="5" s="1"/>
  <c r="B163" i="5"/>
  <c r="C163" i="5" s="1"/>
  <c r="B164" i="5"/>
  <c r="C164" i="5" s="1"/>
  <c r="B165" i="5"/>
  <c r="C165" i="5" s="1"/>
  <c r="B166" i="5"/>
  <c r="C166" i="5" s="1"/>
  <c r="B167" i="5"/>
  <c r="C167" i="5" s="1"/>
  <c r="B168" i="5"/>
  <c r="C168" i="5" s="1"/>
  <c r="B169" i="5"/>
  <c r="C169" i="5" s="1"/>
  <c r="B170" i="5"/>
  <c r="C170" i="5" s="1"/>
  <c r="B171" i="5"/>
  <c r="C171" i="5" s="1"/>
  <c r="B172" i="5"/>
  <c r="C172" i="5" s="1"/>
  <c r="B173" i="5"/>
  <c r="C173" i="5" s="1"/>
  <c r="B174" i="5"/>
  <c r="C174" i="5" s="1"/>
  <c r="B175" i="5"/>
  <c r="C175" i="5" s="1"/>
  <c r="B176" i="5"/>
  <c r="C176" i="5" s="1"/>
  <c r="B177" i="5"/>
  <c r="C177" i="5" s="1"/>
  <c r="B178" i="5"/>
  <c r="C178" i="5" s="1"/>
  <c r="B179" i="5"/>
  <c r="C179" i="5" s="1"/>
  <c r="B180" i="5"/>
  <c r="C180" i="5" s="1"/>
  <c r="B181" i="5"/>
  <c r="C181" i="5" s="1"/>
  <c r="B182" i="5"/>
  <c r="C182" i="5" s="1"/>
  <c r="B183" i="5"/>
  <c r="C183" i="5" s="1"/>
  <c r="B184" i="5"/>
  <c r="C184" i="5" s="1"/>
  <c r="B185" i="5"/>
  <c r="C185" i="5" s="1"/>
  <c r="B186" i="5"/>
  <c r="C186" i="5" s="1"/>
  <c r="B187" i="5"/>
  <c r="C187" i="5" s="1"/>
  <c r="B188" i="5"/>
  <c r="C188" i="5" s="1"/>
  <c r="B189" i="5"/>
  <c r="C189" i="5" s="1"/>
  <c r="B190" i="5"/>
  <c r="C190" i="5" s="1"/>
  <c r="B191" i="5"/>
  <c r="C191" i="5" s="1"/>
  <c r="B192" i="5"/>
  <c r="C192" i="5" s="1"/>
  <c r="B193" i="5"/>
  <c r="C193" i="5" s="1"/>
  <c r="B194" i="5"/>
  <c r="C194" i="5" s="1"/>
  <c r="B195" i="5"/>
  <c r="C195" i="5" s="1"/>
  <c r="B196" i="5"/>
  <c r="C196" i="5" s="1"/>
  <c r="B197" i="5"/>
  <c r="C197" i="5" s="1"/>
  <c r="B198" i="5"/>
  <c r="C198" i="5" s="1"/>
  <c r="B199" i="5"/>
  <c r="C199" i="5" s="1"/>
  <c r="B200" i="5"/>
  <c r="C200" i="5" s="1"/>
  <c r="B201" i="5"/>
  <c r="C201" i="5" s="1"/>
  <c r="B202" i="5"/>
  <c r="C202" i="5" s="1"/>
  <c r="B203" i="5"/>
  <c r="C203" i="5" s="1"/>
  <c r="B204" i="5"/>
  <c r="C204" i="5" s="1"/>
  <c r="B205" i="5"/>
  <c r="C205" i="5" s="1"/>
  <c r="B206" i="5"/>
  <c r="C206" i="5" s="1"/>
  <c r="B207" i="5"/>
  <c r="C207" i="5" s="1"/>
  <c r="B208" i="5"/>
  <c r="C208" i="5" s="1"/>
  <c r="B209" i="5"/>
  <c r="C209" i="5" s="1"/>
  <c r="B210" i="5"/>
  <c r="C210" i="5" s="1"/>
  <c r="B211" i="5"/>
  <c r="C211" i="5" s="1"/>
  <c r="B212" i="5"/>
  <c r="C212" i="5" s="1"/>
  <c r="B213" i="5"/>
  <c r="C213" i="5" s="1"/>
  <c r="B214" i="5"/>
  <c r="C214" i="5" s="1"/>
  <c r="B215" i="5"/>
  <c r="C215" i="5" s="1"/>
  <c r="B216" i="5"/>
  <c r="C216" i="5" s="1"/>
  <c r="B217" i="5"/>
  <c r="C217" i="5" s="1"/>
  <c r="B218" i="5"/>
  <c r="C218" i="5" s="1"/>
  <c r="B219" i="5"/>
  <c r="C219" i="5" s="1"/>
  <c r="B220" i="5"/>
  <c r="C220" i="5" s="1"/>
  <c r="B221" i="5"/>
  <c r="C221" i="5" s="1"/>
  <c r="B222" i="5"/>
  <c r="C222" i="5" s="1"/>
  <c r="B223" i="5"/>
  <c r="C223" i="5" s="1"/>
  <c r="B224" i="5"/>
  <c r="C224" i="5" s="1"/>
  <c r="B225" i="5"/>
  <c r="C225" i="5" s="1"/>
  <c r="B226" i="5"/>
  <c r="C226" i="5" s="1"/>
  <c r="B227" i="5"/>
  <c r="C227" i="5" s="1"/>
  <c r="B228" i="5"/>
  <c r="C228" i="5" s="1"/>
  <c r="B229" i="5"/>
  <c r="C229" i="5" s="1"/>
  <c r="B230" i="5"/>
  <c r="C230" i="5" s="1"/>
  <c r="B231" i="5"/>
  <c r="C231" i="5" s="1"/>
  <c r="B232" i="5"/>
  <c r="C232" i="5" s="1"/>
  <c r="B233" i="5"/>
  <c r="C233" i="5" s="1"/>
  <c r="B234" i="5"/>
  <c r="C234" i="5" s="1"/>
  <c r="B235" i="5"/>
  <c r="C235" i="5" s="1"/>
  <c r="B236" i="5"/>
  <c r="C236" i="5" s="1"/>
  <c r="B237" i="5"/>
  <c r="C237" i="5" s="1"/>
  <c r="B238" i="5"/>
  <c r="C238" i="5" s="1"/>
  <c r="B239" i="5"/>
  <c r="C239" i="5" s="1"/>
  <c r="B240" i="5"/>
  <c r="C240" i="5" s="1"/>
  <c r="B241" i="5"/>
  <c r="C241" i="5" s="1"/>
  <c r="B242" i="5"/>
  <c r="C242" i="5" s="1"/>
  <c r="B243" i="5"/>
  <c r="C243" i="5" s="1"/>
  <c r="B244" i="5"/>
  <c r="C244" i="5" s="1"/>
  <c r="B245" i="5"/>
  <c r="C245" i="5" s="1"/>
  <c r="B246" i="5"/>
  <c r="C246" i="5" s="1"/>
  <c r="B247" i="5"/>
  <c r="C247" i="5" s="1"/>
  <c r="B248" i="5"/>
  <c r="C248" i="5" s="1"/>
  <c r="B249" i="5"/>
  <c r="C249" i="5" s="1"/>
  <c r="B250" i="5"/>
  <c r="C250" i="5" s="1"/>
  <c r="B251" i="5"/>
  <c r="C251" i="5" s="1"/>
  <c r="B252" i="5"/>
  <c r="C252" i="5" s="1"/>
  <c r="B253" i="5"/>
  <c r="C253" i="5" s="1"/>
  <c r="B254" i="5"/>
  <c r="C254" i="5" s="1"/>
  <c r="B255" i="5"/>
  <c r="C255" i="5" s="1"/>
  <c r="B256" i="5"/>
  <c r="C256" i="5" s="1"/>
  <c r="B257" i="5"/>
  <c r="C257" i="5" s="1"/>
  <c r="B258" i="5"/>
  <c r="C258" i="5" s="1"/>
  <c r="B259" i="5"/>
  <c r="C259" i="5" s="1"/>
  <c r="B260" i="5"/>
  <c r="C260" i="5" s="1"/>
  <c r="B261" i="5"/>
  <c r="C261" i="5" s="1"/>
  <c r="B262" i="5"/>
  <c r="C262" i="5" s="1"/>
  <c r="B263" i="5"/>
  <c r="C263" i="5" s="1"/>
  <c r="B264" i="5"/>
  <c r="C264" i="5" s="1"/>
  <c r="B265" i="5"/>
  <c r="C265" i="5" s="1"/>
  <c r="B266" i="5"/>
  <c r="C266" i="5" s="1"/>
  <c r="B267" i="5"/>
  <c r="C267" i="5" s="1"/>
  <c r="B268" i="5"/>
  <c r="C268" i="5" s="1"/>
  <c r="B269" i="5"/>
  <c r="C269" i="5" s="1"/>
  <c r="B270" i="5"/>
  <c r="C270" i="5" s="1"/>
  <c r="B271" i="5"/>
  <c r="C271" i="5" s="1"/>
  <c r="B272" i="5"/>
  <c r="C272" i="5" s="1"/>
  <c r="B273" i="5"/>
  <c r="C273" i="5" s="1"/>
  <c r="B274" i="5"/>
  <c r="C274" i="5" s="1"/>
  <c r="B275" i="5"/>
  <c r="C275" i="5" s="1"/>
  <c r="B276" i="5"/>
  <c r="C276" i="5" s="1"/>
  <c r="B277" i="5"/>
  <c r="C277" i="5" s="1"/>
  <c r="B278" i="5"/>
  <c r="C278" i="5" s="1"/>
  <c r="B279" i="5"/>
  <c r="C279" i="5" s="1"/>
  <c r="B280" i="5"/>
  <c r="C280" i="5" s="1"/>
  <c r="B281" i="5"/>
  <c r="C281" i="5" s="1"/>
  <c r="B282" i="5"/>
  <c r="C282" i="5" s="1"/>
  <c r="B283" i="5"/>
  <c r="C283" i="5" s="1"/>
  <c r="B284" i="5"/>
  <c r="C284" i="5" s="1"/>
  <c r="B285" i="5"/>
  <c r="C285" i="5" s="1"/>
  <c r="B286" i="5"/>
  <c r="C286" i="5" s="1"/>
  <c r="B287" i="5"/>
  <c r="C287" i="5" s="1"/>
  <c r="B288" i="5"/>
  <c r="C288" i="5" s="1"/>
  <c r="B289" i="5"/>
  <c r="C289" i="5" s="1"/>
  <c r="B290" i="5"/>
  <c r="C290" i="5" s="1"/>
  <c r="B291" i="5"/>
  <c r="C291" i="5" s="1"/>
  <c r="B292" i="5"/>
  <c r="C292" i="5" s="1"/>
  <c r="B293" i="5"/>
  <c r="C293" i="5" s="1"/>
  <c r="B294" i="5"/>
  <c r="C294" i="5" s="1"/>
  <c r="B295" i="5"/>
  <c r="C295" i="5" s="1"/>
  <c r="B296" i="5"/>
  <c r="C296" i="5" s="1"/>
  <c r="B297" i="5"/>
  <c r="C297" i="5" s="1"/>
  <c r="B298" i="5"/>
  <c r="C298" i="5" s="1"/>
  <c r="B299" i="5"/>
  <c r="C299" i="5" s="1"/>
  <c r="B300" i="5"/>
  <c r="C300" i="5" s="1"/>
  <c r="B301" i="5"/>
  <c r="C301" i="5" s="1"/>
  <c r="B302" i="5"/>
  <c r="C302" i="5" s="1"/>
  <c r="B303" i="5"/>
  <c r="C303" i="5" s="1"/>
  <c r="B304" i="5"/>
  <c r="C304" i="5" s="1"/>
  <c r="B305" i="5"/>
  <c r="C305" i="5" s="1"/>
  <c r="B306" i="5"/>
  <c r="C306" i="5" s="1"/>
  <c r="B307" i="5"/>
  <c r="C307" i="5" s="1"/>
  <c r="B308" i="5"/>
  <c r="C308" i="5" s="1"/>
  <c r="B309" i="5"/>
  <c r="C309" i="5" s="1"/>
  <c r="B310" i="5"/>
  <c r="C310" i="5" s="1"/>
  <c r="B311" i="5"/>
  <c r="C311" i="5" s="1"/>
  <c r="B312" i="5"/>
  <c r="C312" i="5" s="1"/>
  <c r="B313" i="5"/>
  <c r="C313" i="5" s="1"/>
  <c r="B314" i="5"/>
  <c r="C314" i="5" s="1"/>
  <c r="B315" i="5"/>
  <c r="C315" i="5" s="1"/>
  <c r="B316" i="5"/>
  <c r="C316" i="5" s="1"/>
  <c r="B317" i="5"/>
  <c r="C317" i="5" s="1"/>
  <c r="B318" i="5"/>
  <c r="C318" i="5" s="1"/>
  <c r="B319" i="5"/>
  <c r="C319" i="5" s="1"/>
  <c r="B320" i="5"/>
  <c r="C320" i="5" s="1"/>
  <c r="B321" i="5"/>
  <c r="C321" i="5" s="1"/>
  <c r="B322" i="5"/>
  <c r="C322" i="5" s="1"/>
  <c r="B323" i="5"/>
  <c r="C323" i="5" s="1"/>
  <c r="B324" i="5"/>
  <c r="C324" i="5" s="1"/>
  <c r="B325" i="5"/>
  <c r="C325" i="5" s="1"/>
  <c r="B326" i="5"/>
  <c r="C326" i="5" s="1"/>
  <c r="B327" i="5"/>
  <c r="C327" i="5" s="1"/>
  <c r="B328" i="5"/>
  <c r="C328" i="5" s="1"/>
  <c r="B329" i="5"/>
  <c r="C329" i="5" s="1"/>
  <c r="B330" i="5"/>
  <c r="C330" i="5" s="1"/>
  <c r="B331" i="5"/>
  <c r="C331" i="5" s="1"/>
  <c r="B332" i="5"/>
  <c r="C332" i="5" s="1"/>
  <c r="B333" i="5"/>
  <c r="C333" i="5" s="1"/>
  <c r="B334" i="5"/>
  <c r="C334" i="5" s="1"/>
  <c r="B335" i="5"/>
  <c r="C335" i="5" s="1"/>
  <c r="B336" i="5"/>
  <c r="C336" i="5" s="1"/>
  <c r="B337" i="5"/>
  <c r="C337" i="5" s="1"/>
  <c r="B338" i="5"/>
  <c r="C338" i="5" s="1"/>
  <c r="B339" i="5"/>
  <c r="C339" i="5" s="1"/>
  <c r="B340" i="5"/>
  <c r="C340" i="5" s="1"/>
  <c r="B341" i="5"/>
  <c r="C341" i="5" s="1"/>
  <c r="B342" i="5"/>
  <c r="C342" i="5" s="1"/>
  <c r="B343" i="5"/>
  <c r="C343" i="5" s="1"/>
  <c r="B344" i="5"/>
  <c r="C344" i="5" s="1"/>
  <c r="B345" i="5"/>
  <c r="C345" i="5" s="1"/>
  <c r="B346" i="5"/>
  <c r="C346" i="5" s="1"/>
  <c r="B347" i="5"/>
  <c r="C347" i="5" s="1"/>
  <c r="B348" i="5"/>
  <c r="C348" i="5" s="1"/>
  <c r="B349" i="5"/>
  <c r="C349" i="5" s="1"/>
  <c r="B350" i="5"/>
  <c r="C350" i="5" s="1"/>
  <c r="B351" i="5"/>
  <c r="C351" i="5" s="1"/>
  <c r="B352" i="5"/>
  <c r="C352" i="5" s="1"/>
  <c r="B353" i="5"/>
  <c r="C353" i="5" s="1"/>
  <c r="B354" i="5"/>
  <c r="C354" i="5" s="1"/>
  <c r="B355" i="5"/>
  <c r="C355" i="5" s="1"/>
  <c r="B356" i="5"/>
  <c r="C356" i="5" s="1"/>
  <c r="B357" i="5"/>
  <c r="C357" i="5" s="1"/>
  <c r="B358" i="5"/>
  <c r="C358" i="5" s="1"/>
  <c r="B359" i="5"/>
  <c r="C359" i="5" s="1"/>
  <c r="B360" i="5"/>
  <c r="C360" i="5" s="1"/>
  <c r="B361" i="5"/>
  <c r="C361" i="5" s="1"/>
  <c r="B362" i="5"/>
  <c r="C362" i="5" s="1"/>
  <c r="B363" i="5"/>
  <c r="C363" i="5" s="1"/>
  <c r="B364" i="5"/>
  <c r="C364" i="5" s="1"/>
  <c r="B365" i="5"/>
  <c r="C365" i="5" s="1"/>
  <c r="B366" i="5"/>
  <c r="C366" i="5" s="1"/>
  <c r="B367" i="5"/>
  <c r="C367" i="5" s="1"/>
  <c r="B368" i="5"/>
  <c r="C368" i="5" s="1"/>
  <c r="B369" i="5"/>
  <c r="C369" i="5" s="1"/>
  <c r="B370" i="5"/>
  <c r="C370" i="5" s="1"/>
  <c r="B371" i="5"/>
  <c r="C371" i="5" s="1"/>
  <c r="B372" i="5"/>
  <c r="C372" i="5" s="1"/>
  <c r="B373" i="5"/>
  <c r="C373" i="5" s="1"/>
  <c r="B374" i="5"/>
  <c r="C374" i="5" s="1"/>
  <c r="B375" i="5"/>
  <c r="C375" i="5" s="1"/>
  <c r="B376" i="5"/>
  <c r="C376" i="5" s="1"/>
  <c r="B377" i="5"/>
  <c r="C377" i="5" s="1"/>
  <c r="B378" i="5"/>
  <c r="C378" i="5" s="1"/>
  <c r="B379" i="5"/>
  <c r="C379" i="5" s="1"/>
  <c r="B380" i="5"/>
  <c r="C380" i="5" s="1"/>
  <c r="B381" i="5"/>
  <c r="C381" i="5" s="1"/>
  <c r="B382" i="5"/>
  <c r="C382" i="5" s="1"/>
  <c r="B383" i="5"/>
  <c r="C383" i="5" s="1"/>
  <c r="B384" i="5"/>
  <c r="C384" i="5" s="1"/>
  <c r="B385" i="5"/>
  <c r="C385" i="5" s="1"/>
  <c r="B386" i="5"/>
  <c r="C386" i="5" s="1"/>
  <c r="B387" i="5"/>
  <c r="C387" i="5" s="1"/>
  <c r="B388" i="5"/>
  <c r="C388" i="5" s="1"/>
  <c r="B389" i="5"/>
  <c r="C389" i="5" s="1"/>
  <c r="B390" i="5"/>
  <c r="C390" i="5" s="1"/>
  <c r="B391" i="5"/>
  <c r="C391" i="5" s="1"/>
  <c r="B392" i="5"/>
  <c r="C392" i="5" s="1"/>
  <c r="B393" i="5"/>
  <c r="C393" i="5" s="1"/>
  <c r="B394" i="5"/>
  <c r="C394" i="5" s="1"/>
  <c r="B395" i="5"/>
  <c r="C395" i="5" s="1"/>
  <c r="B396" i="5"/>
  <c r="C396" i="5" s="1"/>
  <c r="B397" i="5"/>
  <c r="C397" i="5" s="1"/>
  <c r="B398" i="5"/>
  <c r="C398" i="5" s="1"/>
  <c r="B399" i="5"/>
  <c r="C399" i="5" s="1"/>
  <c r="B400" i="5"/>
  <c r="C400" i="5" s="1"/>
  <c r="B401" i="5"/>
  <c r="C401" i="5" s="1"/>
  <c r="B402" i="5"/>
  <c r="C402" i="5" s="1"/>
  <c r="B403" i="5"/>
  <c r="C403" i="5" s="1"/>
  <c r="B404" i="5"/>
  <c r="C404" i="5" s="1"/>
  <c r="B405" i="5"/>
  <c r="C405" i="5" s="1"/>
  <c r="B406" i="5"/>
  <c r="C406" i="5" s="1"/>
  <c r="B407" i="5"/>
  <c r="C407" i="5" s="1"/>
  <c r="B408" i="5"/>
  <c r="C408" i="5" s="1"/>
  <c r="B409" i="5"/>
  <c r="C409" i="5" s="1"/>
  <c r="B410" i="5"/>
  <c r="C410" i="5" s="1"/>
  <c r="B411" i="5"/>
  <c r="C411" i="5" s="1"/>
  <c r="B412" i="5"/>
  <c r="C412" i="5" s="1"/>
  <c r="B413" i="5"/>
  <c r="C413" i="5" s="1"/>
  <c r="B414" i="5"/>
  <c r="C414" i="5" s="1"/>
  <c r="B415" i="5"/>
  <c r="C415" i="5" s="1"/>
  <c r="B416" i="5"/>
  <c r="C416" i="5" s="1"/>
  <c r="B417" i="5"/>
  <c r="C417" i="5" s="1"/>
  <c r="B418" i="5"/>
  <c r="C418" i="5" s="1"/>
  <c r="B419" i="5"/>
  <c r="C419" i="5" s="1"/>
  <c r="B420" i="5"/>
  <c r="C420" i="5" s="1"/>
  <c r="B421" i="5"/>
  <c r="C421" i="5" s="1"/>
  <c r="B422" i="5"/>
  <c r="C422" i="5" s="1"/>
  <c r="B423" i="5"/>
  <c r="C423" i="5" s="1"/>
  <c r="B424" i="5"/>
  <c r="C424" i="5" s="1"/>
  <c r="B425" i="5"/>
  <c r="C425" i="5" s="1"/>
  <c r="B426" i="5"/>
  <c r="C426" i="5" s="1"/>
  <c r="B427" i="5"/>
  <c r="C427" i="5" s="1"/>
  <c r="B428" i="5"/>
  <c r="C428" i="5" s="1"/>
  <c r="B429" i="5"/>
  <c r="C429" i="5" s="1"/>
  <c r="B430" i="5"/>
  <c r="C430" i="5" s="1"/>
  <c r="B431" i="5"/>
  <c r="C431" i="5" s="1"/>
  <c r="B432" i="5"/>
  <c r="C432" i="5" s="1"/>
  <c r="B433" i="5"/>
  <c r="C433" i="5" s="1"/>
  <c r="B434" i="5"/>
  <c r="C434" i="5" s="1"/>
  <c r="B435" i="5"/>
  <c r="C435" i="5" s="1"/>
  <c r="B436" i="5"/>
  <c r="C436" i="5" s="1"/>
  <c r="B437" i="5"/>
  <c r="C437" i="5" s="1"/>
  <c r="B438" i="5"/>
  <c r="C438" i="5" s="1"/>
  <c r="B439" i="5"/>
  <c r="C439" i="5" s="1"/>
  <c r="B440" i="5"/>
  <c r="C440" i="5" s="1"/>
  <c r="B441" i="5"/>
  <c r="C441" i="5" s="1"/>
  <c r="B442" i="5"/>
  <c r="C442" i="5" s="1"/>
  <c r="B443" i="5"/>
  <c r="C443" i="5" s="1"/>
  <c r="B444" i="5"/>
  <c r="C444" i="5" s="1"/>
  <c r="B445" i="5"/>
  <c r="C445" i="5" s="1"/>
  <c r="B446" i="5"/>
  <c r="C446" i="5" s="1"/>
  <c r="B447" i="5"/>
  <c r="C447" i="5" s="1"/>
  <c r="B448" i="5"/>
  <c r="C448" i="5" s="1"/>
  <c r="B449" i="5"/>
  <c r="C449" i="5" s="1"/>
  <c r="B450" i="5"/>
  <c r="C450" i="5" s="1"/>
  <c r="B451" i="5"/>
  <c r="C451" i="5" s="1"/>
  <c r="B452" i="5"/>
  <c r="C452" i="5" s="1"/>
  <c r="B453" i="5"/>
  <c r="C453" i="5" s="1"/>
  <c r="B454" i="5"/>
  <c r="C454" i="5" s="1"/>
  <c r="B455" i="5"/>
  <c r="C455" i="5" s="1"/>
  <c r="B456" i="5"/>
  <c r="C456" i="5" s="1"/>
  <c r="B457" i="5"/>
  <c r="C457" i="5" s="1"/>
  <c r="B458" i="5"/>
  <c r="C458" i="5" s="1"/>
  <c r="B459" i="5"/>
  <c r="C459" i="5" s="1"/>
  <c r="B460" i="5"/>
  <c r="C460" i="5" s="1"/>
  <c r="B461" i="5"/>
  <c r="C461" i="5" s="1"/>
  <c r="B462" i="5"/>
  <c r="C462" i="5" s="1"/>
  <c r="B463" i="5"/>
  <c r="C463" i="5" s="1"/>
  <c r="B464" i="5"/>
  <c r="C464" i="5" s="1"/>
  <c r="B465" i="5"/>
  <c r="C465" i="5" s="1"/>
  <c r="B466" i="5"/>
  <c r="C466" i="5" s="1"/>
  <c r="B467" i="5"/>
  <c r="C467" i="5" s="1"/>
  <c r="B468" i="5"/>
  <c r="C468" i="5" s="1"/>
  <c r="B469" i="5"/>
  <c r="C469" i="5" s="1"/>
  <c r="B470" i="5"/>
  <c r="C470" i="5" s="1"/>
  <c r="B471" i="5"/>
  <c r="C471" i="5" s="1"/>
  <c r="B472" i="5"/>
  <c r="C472" i="5" s="1"/>
  <c r="B473" i="5"/>
  <c r="C473" i="5" s="1"/>
  <c r="B474" i="5"/>
  <c r="C474" i="5" s="1"/>
  <c r="B475" i="5"/>
  <c r="C475" i="5" s="1"/>
  <c r="B476" i="5"/>
  <c r="C476" i="5" s="1"/>
  <c r="B477" i="5"/>
  <c r="C477" i="5" s="1"/>
  <c r="B478" i="5"/>
  <c r="C478" i="5" s="1"/>
  <c r="B479" i="5"/>
  <c r="C479" i="5" s="1"/>
  <c r="B480" i="5"/>
  <c r="C480" i="5" s="1"/>
  <c r="B481" i="5"/>
  <c r="C481" i="5" s="1"/>
  <c r="B482" i="5"/>
  <c r="C482" i="5" s="1"/>
  <c r="B483" i="5"/>
  <c r="C483" i="5" s="1"/>
  <c r="B484" i="5"/>
  <c r="C484" i="5" s="1"/>
  <c r="B485" i="5"/>
  <c r="C485" i="5" s="1"/>
  <c r="B486" i="5"/>
  <c r="C486" i="5" s="1"/>
  <c r="B487" i="5"/>
  <c r="C487" i="5" s="1"/>
  <c r="B488" i="5"/>
  <c r="C488" i="5" s="1"/>
  <c r="B489" i="5"/>
  <c r="C489" i="5" s="1"/>
  <c r="B490" i="5"/>
  <c r="C490" i="5" s="1"/>
  <c r="B491" i="5"/>
  <c r="C491" i="5" s="1"/>
  <c r="B492" i="5"/>
  <c r="C492" i="5" s="1"/>
  <c r="B493" i="5"/>
  <c r="C493" i="5" s="1"/>
  <c r="B494" i="5"/>
  <c r="C494" i="5" s="1"/>
  <c r="B495" i="5"/>
  <c r="C495" i="5" s="1"/>
  <c r="B496" i="5"/>
  <c r="C496" i="5" s="1"/>
  <c r="B497" i="5"/>
  <c r="C497" i="5" s="1"/>
  <c r="B498" i="5"/>
  <c r="C498" i="5" s="1"/>
  <c r="B499" i="5"/>
  <c r="C499" i="5" s="1"/>
  <c r="B500" i="5"/>
  <c r="C500" i="5" s="1"/>
  <c r="B501" i="5"/>
  <c r="C501" i="5" s="1"/>
  <c r="B502" i="5"/>
  <c r="C502" i="5" s="1"/>
  <c r="B503" i="5"/>
  <c r="C503" i="5" s="1"/>
  <c r="B504" i="5"/>
  <c r="C504" i="5" s="1"/>
  <c r="B505" i="5"/>
  <c r="C505" i="5" s="1"/>
  <c r="B506" i="5"/>
  <c r="C506" i="5" s="1"/>
  <c r="B507" i="5"/>
  <c r="C507" i="5" s="1"/>
  <c r="B508" i="5"/>
  <c r="C508" i="5" s="1"/>
  <c r="B509" i="5"/>
  <c r="C509" i="5" s="1"/>
  <c r="B510" i="5"/>
  <c r="C510" i="5" s="1"/>
  <c r="B511" i="5"/>
  <c r="C511" i="5" s="1"/>
  <c r="B512" i="5"/>
  <c r="C512" i="5" s="1"/>
  <c r="B513" i="5"/>
  <c r="C513" i="5" s="1"/>
  <c r="B514" i="5"/>
  <c r="C514" i="5" s="1"/>
  <c r="B515" i="5"/>
  <c r="C515" i="5" s="1"/>
  <c r="B516" i="5"/>
  <c r="C516" i="5" s="1"/>
  <c r="B517" i="5"/>
  <c r="C517" i="5" s="1"/>
  <c r="B518" i="5"/>
  <c r="C518" i="5" s="1"/>
  <c r="B519" i="5"/>
  <c r="C519" i="5" s="1"/>
  <c r="B520" i="5"/>
  <c r="C520" i="5" s="1"/>
  <c r="B521" i="5"/>
  <c r="C521" i="5" s="1"/>
  <c r="B522" i="5"/>
  <c r="C522" i="5" s="1"/>
  <c r="B523" i="5"/>
  <c r="C523" i="5" s="1"/>
  <c r="B524" i="5"/>
  <c r="C524" i="5" s="1"/>
  <c r="B525" i="5"/>
  <c r="C525" i="5" s="1"/>
  <c r="B526" i="5"/>
  <c r="C526" i="5" s="1"/>
  <c r="B527" i="5"/>
  <c r="C527" i="5" s="1"/>
  <c r="B528" i="5"/>
  <c r="C528" i="5" s="1"/>
  <c r="B529" i="5"/>
  <c r="C529" i="5" s="1"/>
  <c r="B530" i="5"/>
  <c r="C530" i="5" s="1"/>
  <c r="B531" i="5"/>
  <c r="C531" i="5" s="1"/>
  <c r="B532" i="5"/>
  <c r="C532" i="5" s="1"/>
  <c r="B533" i="5"/>
  <c r="C533" i="5" s="1"/>
  <c r="B534" i="5"/>
  <c r="C534" i="5" s="1"/>
  <c r="B535" i="5"/>
  <c r="C535" i="5" s="1"/>
  <c r="B536" i="5"/>
  <c r="C536" i="5" s="1"/>
  <c r="B537" i="5"/>
  <c r="C537" i="5" s="1"/>
  <c r="B538" i="5"/>
  <c r="C538" i="5" s="1"/>
  <c r="B539" i="5"/>
  <c r="C539" i="5" s="1"/>
  <c r="B540" i="5"/>
  <c r="C540" i="5" s="1"/>
  <c r="B541" i="5"/>
  <c r="C541" i="5" s="1"/>
  <c r="B542" i="5"/>
  <c r="C542" i="5" s="1"/>
  <c r="B543" i="5"/>
  <c r="C543" i="5" s="1"/>
  <c r="B544" i="5"/>
  <c r="C544" i="5" s="1"/>
  <c r="B545" i="5"/>
  <c r="C545" i="5" s="1"/>
  <c r="B546" i="5"/>
  <c r="C546" i="5" s="1"/>
  <c r="B547" i="5"/>
  <c r="C547" i="5" s="1"/>
  <c r="B548" i="5"/>
  <c r="C548" i="5" s="1"/>
  <c r="B549" i="5"/>
  <c r="C549" i="5" s="1"/>
  <c r="B550" i="5"/>
  <c r="C550" i="5" s="1"/>
  <c r="B551" i="5"/>
  <c r="C551" i="5" s="1"/>
  <c r="B552" i="5"/>
  <c r="C552" i="5" s="1"/>
  <c r="B553" i="5"/>
  <c r="C553" i="5" s="1"/>
  <c r="B554" i="5"/>
  <c r="C554" i="5" s="1"/>
  <c r="B555" i="5"/>
  <c r="C555" i="5" s="1"/>
  <c r="B556" i="5"/>
  <c r="C556" i="5" s="1"/>
  <c r="B557" i="5"/>
  <c r="C557" i="5" s="1"/>
  <c r="B558" i="5"/>
  <c r="C558" i="5" s="1"/>
  <c r="B559" i="5"/>
  <c r="C559" i="5" s="1"/>
  <c r="B560" i="5"/>
  <c r="C560" i="5" s="1"/>
  <c r="B561" i="5"/>
  <c r="C561" i="5" s="1"/>
  <c r="B562" i="5"/>
  <c r="C562" i="5" s="1"/>
  <c r="B563" i="5"/>
  <c r="C563" i="5" s="1"/>
  <c r="B564" i="5"/>
  <c r="C564" i="5" s="1"/>
  <c r="B565" i="5"/>
  <c r="C565" i="5" s="1"/>
  <c r="B566" i="5"/>
  <c r="C566" i="5" s="1"/>
  <c r="B567" i="5"/>
  <c r="C567" i="5" s="1"/>
  <c r="B568" i="5"/>
  <c r="C568" i="5" s="1"/>
  <c r="B569" i="5"/>
  <c r="C569" i="5" s="1"/>
  <c r="B570" i="5"/>
  <c r="C570" i="5" s="1"/>
  <c r="B571" i="5"/>
  <c r="C571" i="5" s="1"/>
  <c r="B572" i="5"/>
  <c r="C572" i="5" s="1"/>
  <c r="B573" i="5"/>
  <c r="C573" i="5" s="1"/>
  <c r="B574" i="5"/>
  <c r="C574" i="5" s="1"/>
  <c r="B575" i="5"/>
  <c r="C575" i="5" s="1"/>
  <c r="B576" i="5"/>
  <c r="C576" i="5" s="1"/>
  <c r="B577" i="5"/>
  <c r="C577" i="5" s="1"/>
  <c r="B578" i="5"/>
  <c r="C578" i="5" s="1"/>
  <c r="B579" i="5"/>
  <c r="C579" i="5" s="1"/>
  <c r="B580" i="5"/>
  <c r="C580" i="5" s="1"/>
  <c r="B581" i="5"/>
  <c r="C581" i="5" s="1"/>
  <c r="B582" i="5"/>
  <c r="C582" i="5" s="1"/>
  <c r="B583" i="5"/>
  <c r="C583" i="5" s="1"/>
  <c r="B584" i="5"/>
  <c r="C584" i="5" s="1"/>
  <c r="B585" i="5"/>
  <c r="C585" i="5" s="1"/>
  <c r="B586" i="5"/>
  <c r="C586" i="5" s="1"/>
  <c r="B587" i="5"/>
  <c r="C587" i="5" s="1"/>
  <c r="B588" i="5"/>
  <c r="C588" i="5" s="1"/>
  <c r="B589" i="5"/>
  <c r="C589" i="5" s="1"/>
  <c r="B590" i="5"/>
  <c r="C590" i="5" s="1"/>
  <c r="B591" i="5"/>
  <c r="C591" i="5" s="1"/>
  <c r="B592" i="5"/>
  <c r="C592" i="5" s="1"/>
  <c r="B593" i="5"/>
  <c r="C593" i="5" s="1"/>
  <c r="B594" i="5"/>
  <c r="C594" i="5" s="1"/>
  <c r="B595" i="5"/>
  <c r="C595" i="5" s="1"/>
  <c r="B596" i="5"/>
  <c r="C596" i="5" s="1"/>
  <c r="B597" i="5"/>
  <c r="C597" i="5" s="1"/>
  <c r="B598" i="5"/>
  <c r="C598" i="5" s="1"/>
  <c r="B599" i="5"/>
  <c r="C599" i="5" s="1"/>
  <c r="B600" i="5"/>
  <c r="C600" i="5" s="1"/>
  <c r="B601" i="5"/>
  <c r="C601" i="5" s="1"/>
  <c r="B602" i="5"/>
  <c r="C602" i="5" s="1"/>
  <c r="B603" i="5"/>
  <c r="C603" i="5" s="1"/>
  <c r="B604" i="5"/>
  <c r="C604" i="5" s="1"/>
  <c r="B605" i="5"/>
  <c r="C605" i="5" s="1"/>
  <c r="B606" i="5"/>
  <c r="C606" i="5" s="1"/>
  <c r="B607" i="5"/>
  <c r="C607" i="5" s="1"/>
  <c r="B608" i="5"/>
  <c r="C608" i="5" s="1"/>
  <c r="B609" i="5"/>
  <c r="C609" i="5" s="1"/>
  <c r="B610" i="5"/>
  <c r="C610" i="5" s="1"/>
  <c r="B611" i="5"/>
  <c r="C611" i="5" s="1"/>
  <c r="B612" i="5"/>
  <c r="C612" i="5" s="1"/>
  <c r="B613" i="5"/>
  <c r="C613" i="5" s="1"/>
  <c r="B614" i="5"/>
  <c r="C614" i="5" s="1"/>
  <c r="B615" i="5"/>
  <c r="C615" i="5" s="1"/>
  <c r="B616" i="5"/>
  <c r="C616" i="5" s="1"/>
  <c r="B617" i="5"/>
  <c r="C617" i="5" s="1"/>
  <c r="B618" i="5"/>
  <c r="C618" i="5" s="1"/>
  <c r="B619" i="5"/>
  <c r="C619" i="5" s="1"/>
  <c r="B620" i="5"/>
  <c r="C620" i="5" s="1"/>
  <c r="B621" i="5"/>
  <c r="C621" i="5" s="1"/>
  <c r="B622" i="5"/>
  <c r="C622" i="5" s="1"/>
  <c r="B623" i="5"/>
  <c r="C623" i="5" s="1"/>
  <c r="B624" i="5"/>
  <c r="C624" i="5" s="1"/>
  <c r="B625" i="5"/>
  <c r="C625" i="5" s="1"/>
  <c r="B626" i="5"/>
  <c r="C626" i="5" s="1"/>
  <c r="B627" i="5"/>
  <c r="C627" i="5" s="1"/>
  <c r="B628" i="5"/>
  <c r="C628" i="5" s="1"/>
  <c r="B629" i="5"/>
  <c r="C629" i="5" s="1"/>
  <c r="B630" i="5"/>
  <c r="C630" i="5" s="1"/>
  <c r="B631" i="5"/>
  <c r="C631" i="5" s="1"/>
  <c r="B632" i="5"/>
  <c r="C632" i="5" s="1"/>
  <c r="B633" i="5"/>
  <c r="C633" i="5" s="1"/>
  <c r="B634" i="5"/>
  <c r="C634" i="5" s="1"/>
  <c r="B635" i="5"/>
  <c r="C635" i="5" s="1"/>
  <c r="B636" i="5"/>
  <c r="C636" i="5" s="1"/>
  <c r="B637" i="5"/>
  <c r="C637" i="5" s="1"/>
  <c r="B638" i="5"/>
  <c r="C638" i="5" s="1"/>
  <c r="B639" i="5"/>
  <c r="C639" i="5" s="1"/>
  <c r="B640" i="5"/>
  <c r="C640" i="5" s="1"/>
  <c r="B641" i="5"/>
  <c r="C641" i="5" s="1"/>
  <c r="B642" i="5"/>
  <c r="C642" i="5" s="1"/>
  <c r="B643" i="5"/>
  <c r="C643" i="5" s="1"/>
  <c r="B644" i="5"/>
  <c r="C644" i="5" s="1"/>
  <c r="B645" i="5"/>
  <c r="C645" i="5" s="1"/>
  <c r="B646" i="5"/>
  <c r="C646" i="5" s="1"/>
  <c r="B647" i="5"/>
  <c r="C647" i="5" s="1"/>
  <c r="B648" i="5"/>
  <c r="C648" i="5" s="1"/>
  <c r="B649" i="5"/>
  <c r="C649" i="5" s="1"/>
  <c r="B650" i="5"/>
  <c r="C650" i="5" s="1"/>
  <c r="B651" i="5"/>
  <c r="C651" i="5" s="1"/>
  <c r="B652" i="5"/>
  <c r="C652" i="5" s="1"/>
  <c r="B653" i="5"/>
  <c r="C653" i="5" s="1"/>
  <c r="B654" i="5"/>
  <c r="C654" i="5" s="1"/>
  <c r="B655" i="5"/>
  <c r="C655" i="5" s="1"/>
  <c r="B656" i="5"/>
  <c r="C656" i="5" s="1"/>
  <c r="B657" i="5"/>
  <c r="C657" i="5" s="1"/>
  <c r="B658" i="5"/>
  <c r="C658" i="5" s="1"/>
  <c r="B659" i="5"/>
  <c r="C659" i="5" s="1"/>
  <c r="B660" i="5"/>
  <c r="C660" i="5" s="1"/>
  <c r="B661" i="5"/>
  <c r="C661" i="5" s="1"/>
  <c r="B662" i="5"/>
  <c r="C662" i="5" s="1"/>
  <c r="B663" i="5"/>
  <c r="C663" i="5" s="1"/>
  <c r="B664" i="5"/>
  <c r="C664" i="5" s="1"/>
  <c r="B665" i="5"/>
  <c r="C665" i="5" s="1"/>
  <c r="B666" i="5"/>
  <c r="C666" i="5" s="1"/>
  <c r="B667" i="5"/>
  <c r="C667" i="5" s="1"/>
  <c r="B668" i="5"/>
  <c r="C668" i="5" s="1"/>
  <c r="B669" i="5"/>
  <c r="C669" i="5" s="1"/>
  <c r="B670" i="5"/>
  <c r="C670" i="5" s="1"/>
  <c r="B671" i="5"/>
  <c r="C671" i="5" s="1"/>
  <c r="B672" i="5"/>
  <c r="C672" i="5" s="1"/>
  <c r="B673" i="5"/>
  <c r="C673" i="5" s="1"/>
  <c r="B674" i="5"/>
  <c r="C674" i="5" s="1"/>
  <c r="B675" i="5"/>
  <c r="C675" i="5" s="1"/>
  <c r="B676" i="5"/>
  <c r="C676" i="5" s="1"/>
  <c r="B677" i="5"/>
  <c r="C677" i="5" s="1"/>
  <c r="B678" i="5"/>
  <c r="C678" i="5" s="1"/>
  <c r="B679" i="5"/>
  <c r="C679" i="5" s="1"/>
  <c r="B680" i="5"/>
  <c r="C680" i="5" s="1"/>
  <c r="B681" i="5"/>
  <c r="C681" i="5" s="1"/>
  <c r="B682" i="5"/>
  <c r="C682" i="5" s="1"/>
  <c r="B683" i="5"/>
  <c r="C683" i="5" s="1"/>
  <c r="B684" i="5"/>
  <c r="C684" i="5" s="1"/>
  <c r="B685" i="5"/>
  <c r="C685" i="5" s="1"/>
  <c r="B686" i="5"/>
  <c r="C686" i="5" s="1"/>
  <c r="B687" i="5"/>
  <c r="C687" i="5" s="1"/>
  <c r="B688" i="5"/>
  <c r="C688" i="5" s="1"/>
  <c r="B689" i="5"/>
  <c r="C689" i="5" s="1"/>
  <c r="B690" i="5"/>
  <c r="C690" i="5" s="1"/>
  <c r="B691" i="5"/>
  <c r="C691" i="5" s="1"/>
  <c r="B692" i="5"/>
  <c r="C692" i="5" s="1"/>
  <c r="B693" i="5"/>
  <c r="C693" i="5" s="1"/>
  <c r="B694" i="5"/>
  <c r="C694" i="5" s="1"/>
  <c r="B695" i="5"/>
  <c r="C695" i="5" s="1"/>
  <c r="B696" i="5"/>
  <c r="C696" i="5" s="1"/>
  <c r="B697" i="5"/>
  <c r="C697" i="5" s="1"/>
  <c r="B698" i="5"/>
  <c r="C698" i="5" s="1"/>
  <c r="B699" i="5"/>
  <c r="C699" i="5" s="1"/>
  <c r="B700" i="5"/>
  <c r="C700" i="5" s="1"/>
  <c r="B701" i="5"/>
  <c r="C701" i="5" s="1"/>
  <c r="B702" i="5"/>
  <c r="C702" i="5" s="1"/>
  <c r="B703" i="5"/>
  <c r="C703" i="5" s="1"/>
  <c r="B704" i="5"/>
  <c r="C704" i="5" s="1"/>
  <c r="B705" i="5"/>
  <c r="C705" i="5" s="1"/>
  <c r="B706" i="5"/>
  <c r="C706" i="5" s="1"/>
  <c r="B707" i="5"/>
  <c r="C707" i="5" s="1"/>
  <c r="B708" i="5"/>
  <c r="C708" i="5" s="1"/>
  <c r="B709" i="5"/>
  <c r="C709" i="5" s="1"/>
  <c r="B710" i="5"/>
  <c r="C710" i="5" s="1"/>
  <c r="B711" i="5"/>
  <c r="C711" i="5" s="1"/>
  <c r="B712" i="5"/>
  <c r="C712" i="5" s="1"/>
  <c r="B713" i="5"/>
  <c r="C713" i="5" s="1"/>
  <c r="B714" i="5"/>
  <c r="C714" i="5" s="1"/>
  <c r="B715" i="5"/>
  <c r="C715" i="5" s="1"/>
  <c r="B716" i="5"/>
  <c r="C716" i="5" s="1"/>
  <c r="B717" i="5"/>
  <c r="C717" i="5" s="1"/>
  <c r="B718" i="5"/>
  <c r="C718" i="5" s="1"/>
  <c r="B719" i="5"/>
  <c r="C719" i="5" s="1"/>
  <c r="B720" i="5"/>
  <c r="C720" i="5" s="1"/>
  <c r="B721" i="5"/>
  <c r="C721" i="5" s="1"/>
  <c r="B722" i="5"/>
  <c r="C722" i="5" s="1"/>
  <c r="B723" i="5"/>
  <c r="C723" i="5" s="1"/>
  <c r="B724" i="5"/>
  <c r="C724" i="5" s="1"/>
  <c r="B725" i="5"/>
  <c r="C725" i="5" s="1"/>
  <c r="B726" i="5"/>
  <c r="C726" i="5" s="1"/>
  <c r="B727" i="5"/>
  <c r="C727" i="5" s="1"/>
  <c r="B728" i="5"/>
  <c r="C728" i="5" s="1"/>
  <c r="B729" i="5"/>
  <c r="C729" i="5" s="1"/>
  <c r="B730" i="5"/>
  <c r="C730" i="5" s="1"/>
  <c r="B731" i="5"/>
  <c r="C731" i="5" s="1"/>
  <c r="B732" i="5"/>
  <c r="C732" i="5" s="1"/>
  <c r="B733" i="5"/>
  <c r="C733" i="5" s="1"/>
  <c r="B734" i="5"/>
  <c r="C734" i="5" s="1"/>
  <c r="B735" i="5"/>
  <c r="C735" i="5" s="1"/>
  <c r="B736" i="5"/>
  <c r="C736" i="5" s="1"/>
  <c r="B737" i="5"/>
  <c r="C737" i="5" s="1"/>
  <c r="B738" i="5"/>
  <c r="C738" i="5" s="1"/>
  <c r="B739" i="5"/>
  <c r="C739" i="5" s="1"/>
  <c r="B740" i="5"/>
  <c r="C740" i="5" s="1"/>
  <c r="B741" i="5"/>
  <c r="C741" i="5" s="1"/>
  <c r="B742" i="5"/>
  <c r="C742" i="5" s="1"/>
  <c r="B743" i="5"/>
  <c r="C743" i="5" s="1"/>
  <c r="B744" i="5"/>
  <c r="C744" i="5" s="1"/>
  <c r="B745" i="5"/>
  <c r="C745" i="5" s="1"/>
  <c r="B746" i="5"/>
  <c r="C746" i="5" s="1"/>
  <c r="B747" i="5"/>
  <c r="C747" i="5" s="1"/>
  <c r="B748" i="5"/>
  <c r="C748" i="5" s="1"/>
  <c r="B749" i="5"/>
  <c r="C749" i="5" s="1"/>
  <c r="B750" i="5"/>
  <c r="C750" i="5" s="1"/>
  <c r="B751" i="5"/>
  <c r="C751" i="5" s="1"/>
  <c r="B752" i="5"/>
  <c r="C752" i="5" s="1"/>
  <c r="B753" i="5"/>
  <c r="C753" i="5" s="1"/>
  <c r="B754" i="5"/>
  <c r="C754" i="5" s="1"/>
  <c r="B755" i="5"/>
  <c r="C755" i="5" s="1"/>
  <c r="B756" i="5"/>
  <c r="C756" i="5" s="1"/>
  <c r="B757" i="5"/>
  <c r="C757" i="5" s="1"/>
  <c r="B758" i="5"/>
  <c r="C758" i="5" s="1"/>
  <c r="B759" i="5"/>
  <c r="C759" i="5" s="1"/>
  <c r="B760" i="5"/>
  <c r="C760" i="5" s="1"/>
  <c r="B761" i="5"/>
  <c r="C761" i="5" s="1"/>
  <c r="B762" i="5"/>
  <c r="C762" i="5" s="1"/>
  <c r="B763" i="5"/>
  <c r="C763" i="5" s="1"/>
  <c r="B764" i="5"/>
  <c r="C764" i="5" s="1"/>
  <c r="B765" i="5"/>
  <c r="C765" i="5" s="1"/>
  <c r="B766" i="5"/>
  <c r="C766" i="5" s="1"/>
  <c r="B767" i="5"/>
  <c r="C767" i="5" s="1"/>
  <c r="B768" i="5"/>
  <c r="C768" i="5" s="1"/>
  <c r="B769" i="5"/>
  <c r="C769" i="5" s="1"/>
  <c r="B770" i="5"/>
  <c r="C770" i="5" s="1"/>
  <c r="B771" i="5"/>
  <c r="C771" i="5" s="1"/>
  <c r="B772" i="5"/>
  <c r="C772" i="5" s="1"/>
  <c r="B773" i="5"/>
  <c r="C773" i="5" s="1"/>
  <c r="B774" i="5"/>
  <c r="C774" i="5" s="1"/>
  <c r="B775" i="5"/>
  <c r="C775" i="5" s="1"/>
  <c r="B776" i="5"/>
  <c r="C776" i="5" s="1"/>
  <c r="B777" i="5"/>
  <c r="C777" i="5" s="1"/>
  <c r="B778" i="5"/>
  <c r="C778" i="5" s="1"/>
  <c r="B779" i="5"/>
  <c r="C779" i="5" s="1"/>
  <c r="B780" i="5"/>
  <c r="C780" i="5" s="1"/>
  <c r="B781" i="5"/>
  <c r="C781" i="5" s="1"/>
  <c r="B782" i="5"/>
  <c r="C782" i="5" s="1"/>
  <c r="B783" i="5"/>
  <c r="C783" i="5" s="1"/>
  <c r="B784" i="5"/>
  <c r="C784" i="5" s="1"/>
  <c r="B785" i="5"/>
  <c r="C785" i="5" s="1"/>
  <c r="B786" i="5"/>
  <c r="C786" i="5" s="1"/>
  <c r="B787" i="5"/>
  <c r="C787" i="5" s="1"/>
  <c r="B788" i="5"/>
  <c r="C788" i="5" s="1"/>
  <c r="B789" i="5"/>
  <c r="C789" i="5" s="1"/>
  <c r="B790" i="5"/>
  <c r="C790" i="5" s="1"/>
  <c r="B791" i="5"/>
  <c r="C791" i="5" s="1"/>
  <c r="B792" i="5"/>
  <c r="C792" i="5" s="1"/>
  <c r="B793" i="5"/>
  <c r="C793" i="5" s="1"/>
  <c r="B794" i="5"/>
  <c r="C794" i="5" s="1"/>
  <c r="B795" i="5"/>
  <c r="C795" i="5" s="1"/>
  <c r="B796" i="5"/>
  <c r="C796" i="5" s="1"/>
  <c r="B797" i="5"/>
  <c r="C797" i="5" s="1"/>
  <c r="B798" i="5"/>
  <c r="C798" i="5" s="1"/>
  <c r="B799" i="5"/>
  <c r="C799" i="5" s="1"/>
  <c r="B800" i="5"/>
  <c r="C800" i="5" s="1"/>
  <c r="B801" i="5"/>
  <c r="C801" i="5" s="1"/>
  <c r="B802" i="5"/>
  <c r="C802" i="5" s="1"/>
  <c r="B803" i="5"/>
  <c r="C803" i="5" s="1"/>
  <c r="B804" i="5"/>
  <c r="C804" i="5" s="1"/>
  <c r="B805" i="5"/>
  <c r="C805" i="5" s="1"/>
  <c r="B806" i="5"/>
  <c r="C806" i="5" s="1"/>
  <c r="B807" i="5"/>
  <c r="C807" i="5" s="1"/>
  <c r="B808" i="5"/>
  <c r="C808" i="5" s="1"/>
  <c r="B809" i="5"/>
  <c r="C809" i="5" s="1"/>
  <c r="B810" i="5"/>
  <c r="C810" i="5" s="1"/>
  <c r="B811" i="5"/>
  <c r="C811" i="5" s="1"/>
  <c r="B812" i="5"/>
  <c r="C812" i="5" s="1"/>
  <c r="B813" i="5"/>
  <c r="C813" i="5" s="1"/>
  <c r="B814" i="5"/>
  <c r="C814" i="5" s="1"/>
  <c r="B815" i="5"/>
  <c r="C815" i="5" s="1"/>
  <c r="B816" i="5"/>
  <c r="C816" i="5" s="1"/>
  <c r="B817" i="5"/>
  <c r="C817" i="5" s="1"/>
  <c r="B818" i="5"/>
  <c r="C818" i="5" s="1"/>
  <c r="B819" i="5"/>
  <c r="C819" i="5" s="1"/>
  <c r="B820" i="5"/>
  <c r="C820" i="5" s="1"/>
  <c r="B821" i="5"/>
  <c r="C821" i="5" s="1"/>
  <c r="B822" i="5"/>
  <c r="C822" i="5" s="1"/>
  <c r="B823" i="5"/>
  <c r="C823" i="5" s="1"/>
  <c r="B824" i="5"/>
  <c r="C824" i="5" s="1"/>
  <c r="B825" i="5"/>
  <c r="C825" i="5" s="1"/>
  <c r="B826" i="5"/>
  <c r="C826" i="5" s="1"/>
  <c r="B827" i="5"/>
  <c r="C827" i="5" s="1"/>
  <c r="B828" i="5"/>
  <c r="C828" i="5" s="1"/>
  <c r="B829" i="5"/>
  <c r="C829" i="5" s="1"/>
  <c r="B830" i="5"/>
  <c r="C830" i="5" s="1"/>
  <c r="B831" i="5"/>
  <c r="C831" i="5" s="1"/>
  <c r="B832" i="5"/>
  <c r="C832" i="5" s="1"/>
  <c r="B833" i="5"/>
  <c r="C833" i="5" s="1"/>
  <c r="B834" i="5"/>
  <c r="C834" i="5" s="1"/>
  <c r="B835" i="5"/>
  <c r="C835" i="5" s="1"/>
  <c r="B836" i="5"/>
  <c r="C836" i="5" s="1"/>
  <c r="B837" i="5"/>
  <c r="C837" i="5" s="1"/>
  <c r="B838" i="5"/>
  <c r="C838" i="5" s="1"/>
  <c r="B839" i="5"/>
  <c r="C839" i="5" s="1"/>
  <c r="B840" i="5"/>
  <c r="C840" i="5" s="1"/>
  <c r="B841" i="5"/>
  <c r="C841" i="5" s="1"/>
  <c r="B842" i="5"/>
  <c r="C842" i="5" s="1"/>
  <c r="B843" i="5"/>
  <c r="C843" i="5" s="1"/>
  <c r="B844" i="5"/>
  <c r="C844" i="5" s="1"/>
  <c r="B845" i="5"/>
  <c r="C845" i="5" s="1"/>
  <c r="B846" i="5"/>
  <c r="C846" i="5" s="1"/>
  <c r="B847" i="5"/>
  <c r="C847" i="5" s="1"/>
  <c r="B848" i="5"/>
  <c r="C848" i="5" s="1"/>
  <c r="B849" i="5"/>
  <c r="C849" i="5" s="1"/>
  <c r="B850" i="5"/>
  <c r="C850" i="5" s="1"/>
  <c r="B851" i="5"/>
  <c r="C851" i="5" s="1"/>
  <c r="B852" i="5"/>
  <c r="C852" i="5" s="1"/>
  <c r="B853" i="5"/>
  <c r="C853" i="5" s="1"/>
  <c r="B854" i="5"/>
  <c r="C854" i="5" s="1"/>
  <c r="B855" i="5"/>
  <c r="C855" i="5" s="1"/>
  <c r="B856" i="5"/>
  <c r="C856" i="5" s="1"/>
  <c r="B857" i="5"/>
  <c r="C857" i="5" s="1"/>
  <c r="B858" i="5"/>
  <c r="C858" i="5" s="1"/>
  <c r="B859" i="5"/>
  <c r="C859" i="5" s="1"/>
  <c r="B860" i="5"/>
  <c r="C860" i="5" s="1"/>
  <c r="B861" i="5"/>
  <c r="C861" i="5" s="1"/>
  <c r="B862" i="5"/>
  <c r="C862" i="5" s="1"/>
  <c r="B863" i="5"/>
  <c r="C863" i="5" s="1"/>
  <c r="B864" i="5"/>
  <c r="C864" i="5" s="1"/>
  <c r="B865" i="5"/>
  <c r="C865" i="5" s="1"/>
  <c r="B866" i="5"/>
  <c r="C866" i="5" s="1"/>
  <c r="B867" i="5"/>
  <c r="C867" i="5" s="1"/>
  <c r="B868" i="5"/>
  <c r="C868" i="5" s="1"/>
  <c r="B869" i="5"/>
  <c r="C869" i="5" s="1"/>
  <c r="B870" i="5"/>
  <c r="C870" i="5" s="1"/>
  <c r="B871" i="5"/>
  <c r="C871" i="5" s="1"/>
  <c r="B872" i="5"/>
  <c r="C872" i="5" s="1"/>
  <c r="B873" i="5"/>
  <c r="C873" i="5" s="1"/>
  <c r="B874" i="5"/>
  <c r="C874" i="5" s="1"/>
  <c r="B875" i="5"/>
  <c r="C875" i="5" s="1"/>
  <c r="B876" i="5"/>
  <c r="C876" i="5" s="1"/>
  <c r="B877" i="5"/>
  <c r="C877" i="5" s="1"/>
  <c r="B878" i="5"/>
  <c r="C878" i="5" s="1"/>
  <c r="B879" i="5"/>
  <c r="C879" i="5" s="1"/>
  <c r="B880" i="5"/>
  <c r="C880" i="5" s="1"/>
  <c r="B881" i="5"/>
  <c r="C881" i="5" s="1"/>
  <c r="B882" i="5"/>
  <c r="C882" i="5" s="1"/>
  <c r="B883" i="5"/>
  <c r="C883" i="5" s="1"/>
  <c r="B884" i="5"/>
  <c r="C884" i="5" s="1"/>
  <c r="B885" i="5"/>
  <c r="C885" i="5" s="1"/>
  <c r="B886" i="5"/>
  <c r="C886" i="5" s="1"/>
  <c r="B887" i="5"/>
  <c r="C887" i="5" s="1"/>
  <c r="B888" i="5"/>
  <c r="C888" i="5" s="1"/>
  <c r="B889" i="5"/>
  <c r="C889" i="5" s="1"/>
  <c r="B890" i="5"/>
  <c r="C890" i="5" s="1"/>
  <c r="B891" i="5"/>
  <c r="C891" i="5" s="1"/>
  <c r="B892" i="5"/>
  <c r="C892" i="5" s="1"/>
  <c r="B893" i="5"/>
  <c r="C893" i="5" s="1"/>
  <c r="B894" i="5"/>
  <c r="C894" i="5" s="1"/>
  <c r="B895" i="5"/>
  <c r="C895" i="5" s="1"/>
  <c r="B896" i="5"/>
  <c r="C896" i="5" s="1"/>
  <c r="B897" i="5"/>
  <c r="C897" i="5" s="1"/>
  <c r="B898" i="5"/>
  <c r="C898" i="5" s="1"/>
  <c r="B899" i="5"/>
  <c r="C899" i="5" s="1"/>
  <c r="B900" i="5"/>
  <c r="C900" i="5" s="1"/>
  <c r="B901" i="5"/>
  <c r="C901" i="5" s="1"/>
  <c r="B902" i="5"/>
  <c r="C902" i="5" s="1"/>
  <c r="B903" i="5"/>
  <c r="C903" i="5" s="1"/>
  <c r="B904" i="5"/>
  <c r="C904" i="5" s="1"/>
  <c r="B905" i="5"/>
  <c r="C905" i="5" s="1"/>
  <c r="B906" i="5"/>
  <c r="C906" i="5" s="1"/>
  <c r="B907" i="5"/>
  <c r="C907" i="5" s="1"/>
  <c r="B908" i="5"/>
  <c r="C908" i="5" s="1"/>
  <c r="B909" i="5"/>
  <c r="C909" i="5" s="1"/>
  <c r="B910" i="5"/>
  <c r="C910" i="5" s="1"/>
  <c r="B911" i="5"/>
  <c r="C911" i="5" s="1"/>
  <c r="B912" i="5"/>
  <c r="C912" i="5" s="1"/>
  <c r="B913" i="5"/>
  <c r="C913" i="5" s="1"/>
  <c r="B914" i="5"/>
  <c r="C914" i="5" s="1"/>
  <c r="B915" i="5"/>
  <c r="C915" i="5" s="1"/>
  <c r="B916" i="5"/>
  <c r="C916" i="5" s="1"/>
  <c r="B917" i="5"/>
  <c r="C917" i="5" s="1"/>
  <c r="B918" i="5"/>
  <c r="C918" i="5" s="1"/>
  <c r="B919" i="5"/>
  <c r="C919" i="5" s="1"/>
  <c r="B920" i="5"/>
  <c r="C920" i="5" s="1"/>
  <c r="B921" i="5"/>
  <c r="C921" i="5" s="1"/>
  <c r="B922" i="5"/>
  <c r="C922" i="5" s="1"/>
  <c r="B923" i="5"/>
  <c r="C923" i="5" s="1"/>
  <c r="B924" i="5"/>
  <c r="C924" i="5" s="1"/>
  <c r="B925" i="5"/>
  <c r="C925" i="5" s="1"/>
  <c r="B926" i="5"/>
  <c r="C926" i="5" s="1"/>
  <c r="B927" i="5"/>
  <c r="C927" i="5" s="1"/>
  <c r="B928" i="5"/>
  <c r="C928" i="5" s="1"/>
  <c r="B929" i="5"/>
  <c r="C929" i="5" s="1"/>
  <c r="B930" i="5"/>
  <c r="C930" i="5" s="1"/>
  <c r="B931" i="5"/>
  <c r="C931" i="5" s="1"/>
  <c r="B932" i="5"/>
  <c r="C932" i="5" s="1"/>
  <c r="B933" i="5"/>
  <c r="C933" i="5" s="1"/>
  <c r="B934" i="5"/>
  <c r="C934" i="5" s="1"/>
  <c r="B935" i="5"/>
  <c r="C935" i="5" s="1"/>
  <c r="B936" i="5"/>
  <c r="C936" i="5" s="1"/>
  <c r="B937" i="5"/>
  <c r="C937" i="5" s="1"/>
  <c r="B938" i="5"/>
  <c r="C938" i="5" s="1"/>
  <c r="B939" i="5"/>
  <c r="C939" i="5" s="1"/>
  <c r="B940" i="5"/>
  <c r="C940" i="5" s="1"/>
  <c r="B941" i="5"/>
  <c r="C941" i="5" s="1"/>
  <c r="B942" i="5"/>
  <c r="C942" i="5" s="1"/>
  <c r="B943" i="5"/>
  <c r="C943" i="5" s="1"/>
  <c r="B944" i="5"/>
  <c r="C944" i="5" s="1"/>
  <c r="B945" i="5"/>
  <c r="C945" i="5" s="1"/>
  <c r="B946" i="5"/>
  <c r="C946" i="5" s="1"/>
  <c r="B947" i="5"/>
  <c r="C947" i="5" s="1"/>
  <c r="B948" i="5"/>
  <c r="C948" i="5" s="1"/>
  <c r="B949" i="5"/>
  <c r="C949" i="5" s="1"/>
  <c r="B950" i="5"/>
  <c r="C950" i="5" s="1"/>
  <c r="B951" i="5"/>
  <c r="C951" i="5" s="1"/>
  <c r="B952" i="5"/>
  <c r="C952" i="5" s="1"/>
  <c r="B953" i="5"/>
  <c r="C953" i="5" s="1"/>
  <c r="B954" i="5"/>
  <c r="C954" i="5" s="1"/>
  <c r="B955" i="5"/>
  <c r="C955" i="5" s="1"/>
  <c r="B956" i="5"/>
  <c r="C956" i="5" s="1"/>
  <c r="B957" i="5"/>
  <c r="C957" i="5" s="1"/>
  <c r="B958" i="5"/>
  <c r="C958" i="5" s="1"/>
  <c r="B959" i="5"/>
  <c r="C959" i="5" s="1"/>
  <c r="B960" i="5"/>
  <c r="C960" i="5" s="1"/>
  <c r="B961" i="5"/>
  <c r="C961" i="5" s="1"/>
  <c r="B962" i="5"/>
  <c r="C962" i="5" s="1"/>
  <c r="B963" i="5"/>
  <c r="C963" i="5" s="1"/>
  <c r="B964" i="5"/>
  <c r="C964" i="5" s="1"/>
  <c r="B965" i="5"/>
  <c r="C965" i="5" s="1"/>
  <c r="B966" i="5"/>
  <c r="C966" i="5" s="1"/>
  <c r="B967" i="5"/>
  <c r="C967" i="5" s="1"/>
  <c r="B968" i="5"/>
  <c r="C968" i="5" s="1"/>
  <c r="B969" i="5"/>
  <c r="C969" i="5" s="1"/>
  <c r="B970" i="5"/>
  <c r="C970" i="5" s="1"/>
  <c r="B971" i="5"/>
  <c r="C971" i="5" s="1"/>
  <c r="B972" i="5"/>
  <c r="C972" i="5" s="1"/>
  <c r="B973" i="5"/>
  <c r="C973" i="5" s="1"/>
  <c r="B974" i="5"/>
  <c r="C974" i="5" s="1"/>
  <c r="B975" i="5"/>
  <c r="C975" i="5" s="1"/>
  <c r="B976" i="5"/>
  <c r="C976" i="5" s="1"/>
  <c r="B977" i="5"/>
  <c r="C977" i="5" s="1"/>
  <c r="B978" i="5"/>
  <c r="C978" i="5" s="1"/>
  <c r="B979" i="5"/>
  <c r="C979" i="5" s="1"/>
  <c r="B980" i="5"/>
  <c r="C980" i="5" s="1"/>
  <c r="B981" i="5"/>
  <c r="C981" i="5" s="1"/>
  <c r="B982" i="5"/>
  <c r="C982" i="5" s="1"/>
  <c r="B983" i="5"/>
  <c r="C983" i="5" s="1"/>
  <c r="B984" i="5"/>
  <c r="C984" i="5" s="1"/>
  <c r="B985" i="5"/>
  <c r="C985" i="5" s="1"/>
  <c r="B986" i="5"/>
  <c r="C986" i="5" s="1"/>
  <c r="B987" i="5"/>
  <c r="C987" i="5" s="1"/>
  <c r="B988" i="5"/>
  <c r="C988" i="5" s="1"/>
  <c r="B989" i="5"/>
  <c r="C989" i="5" s="1"/>
  <c r="B990" i="5"/>
  <c r="C990" i="5" s="1"/>
  <c r="B991" i="5"/>
  <c r="C991" i="5" s="1"/>
  <c r="B992" i="5"/>
  <c r="C992" i="5" s="1"/>
  <c r="B993" i="5"/>
  <c r="C993" i="5" s="1"/>
  <c r="B994" i="5"/>
  <c r="C994" i="5" s="1"/>
  <c r="B995" i="5"/>
  <c r="C995" i="5" s="1"/>
  <c r="B996" i="5"/>
  <c r="C996" i="5" s="1"/>
  <c r="B997" i="5"/>
  <c r="C997" i="5" s="1"/>
  <c r="B998" i="5"/>
  <c r="C998" i="5" s="1"/>
  <c r="B999" i="5"/>
  <c r="C999" i="5" s="1"/>
  <c r="B1000" i="5"/>
  <c r="C1000" i="5" s="1"/>
  <c r="B1001" i="5"/>
  <c r="C1001" i="5" s="1"/>
  <c r="B1002" i="5"/>
  <c r="C1002" i="5" s="1"/>
  <c r="B1003" i="5"/>
  <c r="C1003" i="5" s="1"/>
  <c r="B1004" i="5"/>
  <c r="C1004" i="5" s="1"/>
  <c r="B1005" i="5"/>
  <c r="C1005" i="5" s="1"/>
  <c r="B1006" i="5"/>
  <c r="C1006" i="5" s="1"/>
  <c r="B1007" i="5"/>
  <c r="C1007" i="5" s="1"/>
  <c r="B1008" i="5"/>
  <c r="C1008" i="5" s="1"/>
  <c r="B1009" i="5"/>
  <c r="C1009" i="5" s="1"/>
  <c r="B1010" i="5"/>
  <c r="C1010" i="5" s="1"/>
  <c r="B1011" i="5"/>
  <c r="C1011" i="5" s="1"/>
  <c r="B1012" i="5"/>
  <c r="C1012" i="5" s="1"/>
  <c r="B1013" i="5"/>
  <c r="C1013" i="5" s="1"/>
  <c r="B1014" i="5"/>
  <c r="C1014" i="5" s="1"/>
  <c r="B1015" i="5"/>
  <c r="C1015" i="5" s="1"/>
  <c r="B1016" i="5"/>
  <c r="C1016" i="5" s="1"/>
  <c r="B1017" i="5"/>
  <c r="C1017" i="5" s="1"/>
  <c r="B1018" i="5"/>
  <c r="C1018" i="5" s="1"/>
  <c r="B1019" i="5"/>
  <c r="C1019" i="5" s="1"/>
  <c r="B1020" i="5"/>
  <c r="C1020" i="5" s="1"/>
  <c r="B1021" i="5"/>
  <c r="C1021" i="5" s="1"/>
  <c r="B1022" i="5"/>
  <c r="C1022" i="5" s="1"/>
  <c r="B1023" i="5"/>
  <c r="C1023" i="5" s="1"/>
  <c r="B1024" i="5"/>
  <c r="C1024" i="5" s="1"/>
  <c r="B1025" i="5"/>
  <c r="C1025" i="5" s="1"/>
  <c r="B1026" i="5"/>
  <c r="C1026" i="5" s="1"/>
  <c r="B1027" i="5"/>
  <c r="C1027" i="5" s="1"/>
  <c r="B1028" i="5"/>
  <c r="C1028" i="5" s="1"/>
  <c r="B1029" i="5"/>
  <c r="C1029" i="5" s="1"/>
  <c r="B1030" i="5"/>
  <c r="C1030" i="5" s="1"/>
  <c r="B1031" i="5"/>
  <c r="C1031" i="5" s="1"/>
  <c r="B1032" i="5"/>
  <c r="C1032" i="5" s="1"/>
  <c r="B1033" i="5"/>
  <c r="C1033" i="5" s="1"/>
  <c r="B1034" i="5"/>
  <c r="C1034" i="5" s="1"/>
  <c r="B1035" i="5"/>
  <c r="C1035" i="5" s="1"/>
  <c r="B1036" i="5"/>
  <c r="C1036" i="5" s="1"/>
  <c r="B1037" i="5"/>
  <c r="C1037" i="5" s="1"/>
  <c r="B1038" i="5"/>
  <c r="C1038" i="5" s="1"/>
  <c r="B1039" i="5"/>
  <c r="C1039" i="5" s="1"/>
  <c r="B1040" i="5"/>
  <c r="C1040" i="5" s="1"/>
  <c r="B1041" i="5"/>
  <c r="C1041" i="5" s="1"/>
  <c r="B1042" i="5"/>
  <c r="C1042" i="5" s="1"/>
  <c r="B1043" i="5"/>
  <c r="C1043" i="5" s="1"/>
  <c r="B1044" i="5"/>
  <c r="C1044" i="5" s="1"/>
  <c r="B1045" i="5"/>
  <c r="C1045" i="5" s="1"/>
  <c r="B1046" i="5"/>
  <c r="C1046" i="5" s="1"/>
  <c r="B1047" i="5"/>
  <c r="C1047" i="5" s="1"/>
  <c r="B1048" i="5"/>
  <c r="C1048" i="5" s="1"/>
  <c r="B1049" i="5"/>
  <c r="C1049" i="5" s="1"/>
  <c r="B1050" i="5"/>
  <c r="C1050" i="5" s="1"/>
  <c r="B1051" i="5"/>
  <c r="C1051" i="5" s="1"/>
  <c r="B1052" i="5"/>
  <c r="C1052" i="5" s="1"/>
  <c r="B1053" i="5"/>
  <c r="C1053" i="5" s="1"/>
  <c r="B1054" i="5"/>
  <c r="C1054" i="5" s="1"/>
  <c r="B1055" i="5"/>
  <c r="C1055" i="5" s="1"/>
  <c r="B1056" i="5"/>
  <c r="C1056" i="5" s="1"/>
  <c r="B1057" i="5"/>
  <c r="C1057" i="5" s="1"/>
  <c r="B1058" i="5"/>
  <c r="C1058" i="5" s="1"/>
  <c r="B1059" i="5"/>
  <c r="C1059" i="5" s="1"/>
  <c r="B1060" i="5"/>
  <c r="C1060" i="5" s="1"/>
  <c r="B1061" i="5"/>
  <c r="C1061" i="5" s="1"/>
  <c r="B1062" i="5"/>
  <c r="C1062" i="5" s="1"/>
  <c r="B1063" i="5"/>
  <c r="C1063" i="5" s="1"/>
  <c r="B1064" i="5"/>
  <c r="C1064" i="5" s="1"/>
  <c r="B1065" i="5"/>
  <c r="C1065" i="5" s="1"/>
  <c r="B1066" i="5"/>
  <c r="C1066" i="5" s="1"/>
  <c r="B1067" i="5"/>
  <c r="C1067" i="5" s="1"/>
  <c r="B1068" i="5"/>
  <c r="C1068" i="5" s="1"/>
  <c r="B1069" i="5"/>
  <c r="C1069" i="5" s="1"/>
  <c r="B1070" i="5"/>
  <c r="C1070" i="5" s="1"/>
  <c r="B1071" i="5"/>
  <c r="C1071" i="5" s="1"/>
  <c r="B1072" i="5"/>
  <c r="C1072" i="5" s="1"/>
  <c r="B1073" i="5"/>
  <c r="C1073" i="5" s="1"/>
  <c r="B1074" i="5"/>
  <c r="C1074" i="5" s="1"/>
  <c r="B1075" i="5"/>
  <c r="C1075" i="5" s="1"/>
  <c r="B1076" i="5"/>
  <c r="C1076" i="5" s="1"/>
  <c r="B1077" i="5"/>
  <c r="C1077" i="5" s="1"/>
  <c r="B1078" i="5"/>
  <c r="C1078" i="5" s="1"/>
  <c r="B1079" i="5"/>
  <c r="C1079" i="5" s="1"/>
  <c r="B1080" i="5"/>
  <c r="C1080" i="5" s="1"/>
  <c r="B1081" i="5"/>
  <c r="C1081" i="5" s="1"/>
  <c r="B1082" i="5"/>
  <c r="C1082" i="5" s="1"/>
  <c r="B1083" i="5"/>
  <c r="C1083" i="5" s="1"/>
  <c r="B1084" i="5"/>
  <c r="C1084" i="5" s="1"/>
  <c r="B1085" i="5"/>
  <c r="C1085" i="5" s="1"/>
  <c r="B1086" i="5"/>
  <c r="C1086" i="5" s="1"/>
  <c r="B1087" i="5"/>
  <c r="C1087" i="5" s="1"/>
  <c r="B1088" i="5"/>
  <c r="C1088" i="5" s="1"/>
  <c r="B1089" i="5"/>
  <c r="C1089" i="5" s="1"/>
  <c r="B1090" i="5"/>
  <c r="C1090" i="5" s="1"/>
  <c r="B1091" i="5"/>
  <c r="C1091" i="5" s="1"/>
  <c r="B1092" i="5"/>
  <c r="C1092" i="5" s="1"/>
  <c r="B1093" i="5"/>
  <c r="C1093" i="5" s="1"/>
  <c r="B1094" i="5"/>
  <c r="C1094" i="5" s="1"/>
  <c r="B1095" i="5"/>
  <c r="C1095" i="5" s="1"/>
  <c r="B1096" i="5"/>
  <c r="C1096" i="5" s="1"/>
  <c r="B1097" i="5"/>
  <c r="C1097" i="5" s="1"/>
  <c r="B1098" i="5"/>
  <c r="C1098" i="5" s="1"/>
  <c r="B1099" i="5"/>
  <c r="C1099" i="5" s="1"/>
  <c r="B1100" i="5"/>
  <c r="C1100" i="5" s="1"/>
  <c r="B1101" i="5"/>
  <c r="C1101" i="5" s="1"/>
  <c r="B1102" i="5"/>
  <c r="C1102" i="5" s="1"/>
  <c r="B1103" i="5"/>
  <c r="C1103" i="5" s="1"/>
  <c r="B1104" i="5"/>
  <c r="C1104" i="5" s="1"/>
  <c r="B1105" i="5"/>
  <c r="C1105" i="5" s="1"/>
  <c r="B1106" i="5"/>
  <c r="C1106" i="5" s="1"/>
  <c r="B1107" i="5"/>
  <c r="C1107" i="5" s="1"/>
  <c r="B1108" i="5"/>
  <c r="C1108" i="5" s="1"/>
  <c r="B1109" i="5"/>
  <c r="C1109" i="5" s="1"/>
  <c r="B1110" i="5"/>
  <c r="C1110" i="5" s="1"/>
  <c r="B1111" i="5"/>
  <c r="C1111" i="5" s="1"/>
  <c r="B1112" i="5"/>
  <c r="C1112" i="5" s="1"/>
  <c r="B1113" i="5"/>
  <c r="C1113" i="5" s="1"/>
  <c r="B1114" i="5"/>
  <c r="C1114" i="5" s="1"/>
  <c r="B1115" i="5"/>
  <c r="C1115" i="5" s="1"/>
  <c r="B1116" i="5"/>
  <c r="C1116" i="5" s="1"/>
  <c r="B1117" i="5"/>
  <c r="C1117" i="5" s="1"/>
  <c r="B1118" i="5"/>
  <c r="C1118" i="5" s="1"/>
  <c r="B1119" i="5"/>
  <c r="C1119" i="5" s="1"/>
  <c r="B1120" i="5"/>
  <c r="C1120" i="5" s="1"/>
  <c r="B1121" i="5"/>
  <c r="C1121" i="5" s="1"/>
  <c r="B1122" i="5"/>
  <c r="C1122" i="5" s="1"/>
  <c r="B1123" i="5"/>
  <c r="C1123" i="5" s="1"/>
  <c r="B1124" i="5"/>
  <c r="C1124" i="5" s="1"/>
  <c r="B1125" i="5"/>
  <c r="C1125" i="5" s="1"/>
  <c r="B1126" i="5"/>
  <c r="C1126" i="5" s="1"/>
  <c r="B1127" i="5"/>
  <c r="C1127" i="5" s="1"/>
  <c r="B1128" i="5"/>
  <c r="C1128" i="5" s="1"/>
  <c r="B1129" i="5"/>
  <c r="C1129" i="5" s="1"/>
  <c r="B1130" i="5"/>
  <c r="C1130" i="5" s="1"/>
  <c r="B1131" i="5"/>
  <c r="C1131" i="5" s="1"/>
  <c r="B1132" i="5"/>
  <c r="C1132" i="5" s="1"/>
  <c r="B1133" i="5"/>
  <c r="C1133" i="5" s="1"/>
  <c r="B1134" i="5"/>
  <c r="C1134" i="5" s="1"/>
  <c r="B1135" i="5"/>
  <c r="C1135" i="5" s="1"/>
  <c r="B1136" i="5"/>
  <c r="C1136" i="5" s="1"/>
  <c r="B1137" i="5"/>
  <c r="C1137" i="5" s="1"/>
  <c r="B1138" i="5"/>
  <c r="C1138" i="5" s="1"/>
  <c r="B1139" i="5"/>
  <c r="C1139" i="5" s="1"/>
  <c r="B1140" i="5"/>
  <c r="C1140" i="5" s="1"/>
  <c r="B1141" i="5"/>
  <c r="C1141" i="5" s="1"/>
  <c r="B1142" i="5"/>
  <c r="C1142" i="5" s="1"/>
  <c r="B1143" i="5"/>
  <c r="C1143" i="5" s="1"/>
  <c r="B1144" i="5"/>
  <c r="C1144" i="5" s="1"/>
  <c r="B1145" i="5"/>
  <c r="C1145" i="5" s="1"/>
  <c r="B1146" i="5"/>
  <c r="C1146" i="5" s="1"/>
  <c r="B1147" i="5"/>
  <c r="C1147" i="5" s="1"/>
  <c r="B1148" i="5"/>
  <c r="C1148" i="5" s="1"/>
  <c r="B1149" i="5"/>
  <c r="C1149" i="5" s="1"/>
  <c r="B1150" i="5"/>
  <c r="C1150" i="5" s="1"/>
  <c r="B1151" i="5"/>
  <c r="C1151" i="5" s="1"/>
  <c r="B1152" i="5"/>
  <c r="C1152" i="5" s="1"/>
  <c r="B1153" i="5"/>
  <c r="C1153" i="5" s="1"/>
  <c r="B1154" i="5"/>
  <c r="C1154" i="5" s="1"/>
  <c r="B1155" i="5"/>
  <c r="C1155" i="5" s="1"/>
  <c r="B1156" i="5"/>
  <c r="C1156" i="5" s="1"/>
  <c r="B1157" i="5"/>
  <c r="C1157" i="5" s="1"/>
  <c r="B1158" i="5"/>
  <c r="C1158" i="5" s="1"/>
  <c r="B1159" i="5"/>
  <c r="C1159" i="5" s="1"/>
  <c r="B1160" i="5"/>
  <c r="C1160" i="5" s="1"/>
  <c r="B1161" i="5"/>
  <c r="C1161" i="5" s="1"/>
  <c r="B1162" i="5"/>
  <c r="C1162" i="5" s="1"/>
  <c r="B1163" i="5"/>
  <c r="C1163" i="5" s="1"/>
  <c r="B1164" i="5"/>
  <c r="C1164" i="5" s="1"/>
  <c r="B1165" i="5"/>
  <c r="C1165" i="5" s="1"/>
  <c r="B1166" i="5"/>
  <c r="C1166" i="5" s="1"/>
  <c r="B1167" i="5"/>
  <c r="C1167" i="5" s="1"/>
  <c r="B1168" i="5"/>
  <c r="C1168" i="5" s="1"/>
  <c r="B1169" i="5"/>
  <c r="C1169" i="5" s="1"/>
  <c r="B1170" i="5"/>
  <c r="C1170" i="5" s="1"/>
  <c r="B1171" i="5"/>
  <c r="C1171" i="5" s="1"/>
  <c r="B1172" i="5"/>
  <c r="C1172" i="5" s="1"/>
  <c r="B1173" i="5"/>
  <c r="C1173" i="5" s="1"/>
  <c r="B1174" i="5"/>
  <c r="C1174" i="5" s="1"/>
  <c r="B1175" i="5"/>
  <c r="C1175" i="5" s="1"/>
  <c r="B1176" i="5"/>
  <c r="C1176" i="5" s="1"/>
  <c r="B1177" i="5"/>
  <c r="C1177" i="5" s="1"/>
  <c r="B1178" i="5"/>
  <c r="C1178" i="5" s="1"/>
  <c r="B1179" i="5"/>
  <c r="C1179" i="5" s="1"/>
  <c r="B1180" i="5"/>
  <c r="C1180" i="5" s="1"/>
  <c r="B1181" i="5"/>
  <c r="C1181" i="5" s="1"/>
  <c r="B1182" i="5"/>
  <c r="C1182" i="5" s="1"/>
  <c r="B1183" i="5"/>
  <c r="C1183" i="5" s="1"/>
  <c r="B1184" i="5"/>
  <c r="C1184" i="5" s="1"/>
  <c r="B1185" i="5"/>
  <c r="C1185" i="5" s="1"/>
  <c r="B1186" i="5"/>
  <c r="C1186" i="5" s="1"/>
  <c r="B1187" i="5"/>
  <c r="C1187" i="5" s="1"/>
  <c r="B1188" i="5"/>
  <c r="C1188" i="5" s="1"/>
  <c r="B1189" i="5"/>
  <c r="C1189" i="5" s="1"/>
  <c r="B1190" i="5"/>
  <c r="C1190" i="5" s="1"/>
  <c r="B1191" i="5"/>
  <c r="C1191" i="5" s="1"/>
  <c r="B1192" i="5"/>
  <c r="C1192" i="5" s="1"/>
  <c r="B1193" i="5"/>
  <c r="C1193" i="5" s="1"/>
  <c r="B1194" i="5"/>
  <c r="C1194" i="5" s="1"/>
  <c r="B1195" i="5"/>
  <c r="C1195" i="5" s="1"/>
  <c r="B1196" i="5"/>
  <c r="C1196" i="5" s="1"/>
  <c r="B1197" i="5"/>
  <c r="C1197" i="5" s="1"/>
  <c r="B1198" i="5"/>
  <c r="C1198" i="5" s="1"/>
  <c r="B1199" i="5"/>
  <c r="C1199" i="5" s="1"/>
  <c r="B1200" i="5"/>
  <c r="C1200" i="5" s="1"/>
  <c r="B1201" i="5"/>
  <c r="C1201" i="5" s="1"/>
  <c r="B1202" i="5"/>
  <c r="C1202" i="5" s="1"/>
  <c r="B1203" i="5"/>
  <c r="C1203" i="5" s="1"/>
  <c r="B1204" i="5"/>
  <c r="C1204" i="5" s="1"/>
  <c r="B1205" i="5"/>
  <c r="C1205" i="5" s="1"/>
  <c r="B1206" i="5"/>
  <c r="C1206" i="5" s="1"/>
  <c r="B1207" i="5"/>
  <c r="C1207" i="5" s="1"/>
  <c r="B1208" i="5"/>
  <c r="C1208" i="5" s="1"/>
  <c r="B1209" i="5"/>
  <c r="C1209" i="5" s="1"/>
  <c r="B1210" i="5"/>
  <c r="C1210" i="5" s="1"/>
  <c r="B1211" i="5"/>
  <c r="C1211" i="5" s="1"/>
  <c r="B1212" i="5"/>
  <c r="C1212" i="5" s="1"/>
  <c r="B1213" i="5"/>
  <c r="C1213" i="5" s="1"/>
  <c r="B1214" i="5"/>
  <c r="C1214" i="5" s="1"/>
  <c r="B1215" i="5"/>
  <c r="C1215" i="5" s="1"/>
  <c r="B1216" i="5"/>
  <c r="C1216" i="5" s="1"/>
  <c r="B1217" i="5"/>
  <c r="C1217" i="5" s="1"/>
  <c r="B1218" i="5"/>
  <c r="C1218" i="5" s="1"/>
  <c r="B1219" i="5"/>
  <c r="C1219" i="5" s="1"/>
  <c r="B1220" i="5"/>
  <c r="C1220" i="5" s="1"/>
  <c r="B1221" i="5"/>
  <c r="C1221" i="5" s="1"/>
  <c r="B1222" i="5"/>
  <c r="C1222" i="5" s="1"/>
  <c r="B1223" i="5"/>
  <c r="C1223" i="5" s="1"/>
  <c r="B1224" i="5"/>
  <c r="C1224" i="5" s="1"/>
  <c r="B1225" i="5"/>
  <c r="C1225" i="5" s="1"/>
  <c r="B1226" i="5"/>
  <c r="C1226" i="5" s="1"/>
  <c r="B1227" i="5"/>
  <c r="C1227" i="5" s="1"/>
  <c r="B1228" i="5"/>
  <c r="C1228" i="5" s="1"/>
  <c r="B1229" i="5"/>
  <c r="C1229" i="5" s="1"/>
  <c r="B1230" i="5"/>
  <c r="C1230" i="5" s="1"/>
  <c r="B1231" i="5"/>
  <c r="C1231" i="5" s="1"/>
  <c r="B1232" i="5"/>
  <c r="C1232" i="5" s="1"/>
  <c r="B1233" i="5"/>
  <c r="C1233" i="5" s="1"/>
  <c r="B1234" i="5"/>
  <c r="C1234" i="5" s="1"/>
  <c r="B1235" i="5"/>
  <c r="C1235" i="5" s="1"/>
  <c r="B1236" i="5"/>
  <c r="C1236" i="5" s="1"/>
  <c r="B1237" i="5"/>
  <c r="C1237" i="5" s="1"/>
  <c r="B1238" i="5"/>
  <c r="C1238" i="5" s="1"/>
  <c r="B1239" i="5"/>
  <c r="C1239" i="5" s="1"/>
  <c r="B1240" i="5"/>
  <c r="C1240" i="5" s="1"/>
  <c r="B1241" i="5"/>
  <c r="C1241" i="5" s="1"/>
  <c r="B1242" i="5"/>
  <c r="C1242" i="5" s="1"/>
  <c r="B1243" i="5"/>
  <c r="C1243" i="5" s="1"/>
  <c r="B1244" i="5"/>
  <c r="C1244" i="5" s="1"/>
  <c r="B1245" i="5"/>
  <c r="C1245" i="5" s="1"/>
  <c r="B1246" i="5"/>
  <c r="C1246" i="5" s="1"/>
  <c r="B1247" i="5"/>
  <c r="C1247" i="5" s="1"/>
  <c r="B1248" i="5"/>
  <c r="C1248" i="5" s="1"/>
  <c r="B1249" i="5"/>
  <c r="C1249" i="5" s="1"/>
  <c r="B1250" i="5"/>
  <c r="C1250" i="5" s="1"/>
  <c r="B1251" i="5"/>
  <c r="C1251" i="5" s="1"/>
  <c r="B1252" i="5"/>
  <c r="C1252" i="5" s="1"/>
  <c r="B1253" i="5"/>
  <c r="C1253" i="5" s="1"/>
  <c r="B1254" i="5"/>
  <c r="C1254" i="5" s="1"/>
  <c r="B1255" i="5"/>
  <c r="C1255" i="5" s="1"/>
  <c r="B1256" i="5"/>
  <c r="C1256" i="5" s="1"/>
  <c r="B1257" i="5"/>
  <c r="C1257" i="5" s="1"/>
  <c r="B1258" i="5"/>
  <c r="C1258" i="5" s="1"/>
  <c r="B1259" i="5"/>
  <c r="C1259" i="5" s="1"/>
  <c r="B1260" i="5"/>
  <c r="C1260" i="5" s="1"/>
  <c r="B1261" i="5"/>
  <c r="C1261" i="5" s="1"/>
  <c r="B1262" i="5"/>
  <c r="C1262" i="5" s="1"/>
  <c r="B1263" i="5"/>
  <c r="C1263" i="5" s="1"/>
  <c r="B1264" i="5"/>
  <c r="C1264" i="5" s="1"/>
  <c r="B1265" i="5"/>
  <c r="C1265" i="5" s="1"/>
  <c r="B1266" i="5"/>
  <c r="C1266" i="5" s="1"/>
  <c r="B1267" i="5"/>
  <c r="C1267" i="5" s="1"/>
  <c r="B1268" i="5"/>
  <c r="C1268" i="5" s="1"/>
  <c r="B1269" i="5"/>
  <c r="C1269" i="5" s="1"/>
  <c r="B1270" i="5"/>
  <c r="C1270" i="5" s="1"/>
  <c r="B1271" i="5"/>
  <c r="C1271" i="5" s="1"/>
  <c r="B1272" i="5"/>
  <c r="C1272" i="5" s="1"/>
  <c r="B1273" i="5"/>
  <c r="C1273" i="5" s="1"/>
  <c r="B1274" i="5"/>
  <c r="C1274" i="5" s="1"/>
  <c r="B1275" i="5"/>
  <c r="C1275" i="5" s="1"/>
  <c r="B1276" i="5"/>
  <c r="C1276" i="5" s="1"/>
  <c r="B1277" i="5"/>
  <c r="C1277" i="5" s="1"/>
  <c r="B1278" i="5"/>
  <c r="C1278" i="5" s="1"/>
  <c r="B1279" i="5"/>
  <c r="C1279" i="5" s="1"/>
  <c r="B1280" i="5"/>
  <c r="C1280" i="5" s="1"/>
  <c r="B1281" i="5"/>
  <c r="C1281" i="5" s="1"/>
  <c r="B1282" i="5"/>
  <c r="C1282" i="5" s="1"/>
  <c r="B1283" i="5"/>
  <c r="C1283" i="5" s="1"/>
  <c r="B1284" i="5"/>
  <c r="C1284" i="5" s="1"/>
  <c r="B1285" i="5"/>
  <c r="C1285" i="5" s="1"/>
  <c r="B1286" i="5"/>
  <c r="C1286" i="5" s="1"/>
  <c r="B1287" i="5"/>
  <c r="C1287" i="5" s="1"/>
  <c r="B1288" i="5"/>
  <c r="C1288" i="5" s="1"/>
  <c r="B1289" i="5"/>
  <c r="C1289" i="5" s="1"/>
  <c r="B1290" i="5"/>
  <c r="C1290" i="5" s="1"/>
  <c r="B1291" i="5"/>
  <c r="C1291" i="5" s="1"/>
  <c r="B1292" i="5"/>
  <c r="C1292" i="5" s="1"/>
  <c r="B1293" i="5"/>
  <c r="C1293" i="5" s="1"/>
  <c r="B1294" i="5"/>
  <c r="C1294" i="5" s="1"/>
  <c r="B1295" i="5"/>
  <c r="C1295" i="5" s="1"/>
  <c r="B1296" i="5"/>
  <c r="C1296" i="5" s="1"/>
  <c r="B1297" i="5"/>
  <c r="C1297" i="5" s="1"/>
  <c r="B1298" i="5"/>
  <c r="C1298" i="5" s="1"/>
  <c r="B1299" i="5"/>
  <c r="C1299" i="5" s="1"/>
  <c r="B1300" i="5"/>
  <c r="C1300" i="5" s="1"/>
  <c r="B1301" i="5"/>
  <c r="C1301" i="5" s="1"/>
  <c r="B1302" i="5"/>
  <c r="C1302" i="5" s="1"/>
  <c r="B1303" i="5"/>
  <c r="C1303" i="5" s="1"/>
  <c r="B1304" i="5"/>
  <c r="C1304" i="5" s="1"/>
  <c r="B1305" i="5"/>
  <c r="C1305" i="5" s="1"/>
  <c r="B1306" i="5"/>
  <c r="C1306" i="5" s="1"/>
  <c r="B1307" i="5"/>
  <c r="C1307" i="5" s="1"/>
  <c r="B1308" i="5"/>
  <c r="C1308" i="5" s="1"/>
  <c r="B1309" i="5"/>
  <c r="C1309" i="5" s="1"/>
  <c r="B1310" i="5"/>
  <c r="C1310" i="5" s="1"/>
  <c r="B1311" i="5"/>
  <c r="C1311" i="5" s="1"/>
  <c r="B1312" i="5"/>
  <c r="C1312" i="5" s="1"/>
  <c r="B1313" i="5"/>
  <c r="C1313" i="5" s="1"/>
  <c r="B1314" i="5"/>
  <c r="C1314" i="5" s="1"/>
  <c r="B1315" i="5"/>
  <c r="C1315" i="5" s="1"/>
  <c r="B1316" i="5"/>
  <c r="C1316" i="5" s="1"/>
  <c r="B1317" i="5"/>
  <c r="C1317" i="5" s="1"/>
  <c r="B1318" i="5"/>
  <c r="C1318" i="5" s="1"/>
  <c r="B1319" i="5"/>
  <c r="C1319" i="5" s="1"/>
  <c r="B1320" i="5"/>
  <c r="C1320" i="5" s="1"/>
  <c r="B1321" i="5"/>
  <c r="C1321" i="5" s="1"/>
  <c r="B1322" i="5"/>
  <c r="C1322" i="5" s="1"/>
  <c r="B1323" i="5"/>
  <c r="C1323" i="5" s="1"/>
  <c r="B1324" i="5"/>
  <c r="C1324" i="5" s="1"/>
  <c r="B1325" i="5"/>
  <c r="C1325" i="5" s="1"/>
  <c r="B1326" i="5"/>
  <c r="C1326" i="5" s="1"/>
  <c r="B1327" i="5"/>
  <c r="C1327" i="5" s="1"/>
  <c r="B1328" i="5"/>
  <c r="C1328" i="5" s="1"/>
  <c r="B1329" i="5"/>
  <c r="C1329" i="5" s="1"/>
  <c r="B1330" i="5"/>
  <c r="C1330" i="5" s="1"/>
  <c r="B1331" i="5"/>
  <c r="C1331" i="5" s="1"/>
  <c r="B1332" i="5"/>
  <c r="C1332" i="5" s="1"/>
  <c r="B1333" i="5"/>
  <c r="C1333" i="5" s="1"/>
  <c r="B1334" i="5"/>
  <c r="C1334" i="5" s="1"/>
  <c r="B1335" i="5"/>
  <c r="C1335" i="5" s="1"/>
  <c r="B1336" i="5"/>
  <c r="C1336" i="5" s="1"/>
  <c r="B1337" i="5"/>
  <c r="C1337" i="5" s="1"/>
  <c r="B1338" i="5"/>
  <c r="C1338" i="5" s="1"/>
  <c r="B1339" i="5"/>
  <c r="C1339" i="5" s="1"/>
  <c r="B1340" i="5"/>
  <c r="C1340" i="5" s="1"/>
  <c r="B1341" i="5"/>
  <c r="C1341" i="5" s="1"/>
  <c r="B1342" i="5"/>
  <c r="C1342" i="5" s="1"/>
  <c r="B1343" i="5"/>
  <c r="C1343" i="5" s="1"/>
  <c r="B1344" i="5"/>
  <c r="C1344" i="5" s="1"/>
  <c r="B1345" i="5"/>
  <c r="C1345" i="5" s="1"/>
  <c r="B1346" i="5"/>
  <c r="C1346" i="5" s="1"/>
  <c r="B1347" i="5"/>
  <c r="C1347" i="5" s="1"/>
  <c r="B1348" i="5"/>
  <c r="C1348" i="5" s="1"/>
  <c r="B1349" i="5"/>
  <c r="C1349" i="5" s="1"/>
  <c r="B1350" i="5"/>
  <c r="C1350" i="5" s="1"/>
  <c r="B1351" i="5"/>
  <c r="C1351" i="5" s="1"/>
  <c r="B1352" i="5"/>
  <c r="C1352" i="5" s="1"/>
  <c r="B1353" i="5"/>
  <c r="C1353" i="5" s="1"/>
  <c r="B1354" i="5"/>
  <c r="C1354" i="5" s="1"/>
  <c r="B1355" i="5"/>
  <c r="C1355" i="5" s="1"/>
  <c r="B1356" i="5"/>
  <c r="C1356" i="5" s="1"/>
  <c r="B1357" i="5"/>
  <c r="C1357" i="5" s="1"/>
  <c r="B1358" i="5"/>
  <c r="C1358" i="5" s="1"/>
  <c r="B1359" i="5"/>
  <c r="C1359" i="5" s="1"/>
  <c r="B1360" i="5"/>
  <c r="C1360" i="5" s="1"/>
  <c r="B1361" i="5"/>
  <c r="C1361" i="5" s="1"/>
  <c r="B1362" i="5"/>
  <c r="C1362" i="5" s="1"/>
  <c r="B1363" i="5"/>
  <c r="C1363" i="5" s="1"/>
  <c r="B1364" i="5"/>
  <c r="C1364" i="5" s="1"/>
  <c r="B1365" i="5"/>
  <c r="C1365" i="5" s="1"/>
  <c r="B1366" i="5"/>
  <c r="C1366" i="5" s="1"/>
  <c r="B1367" i="5"/>
  <c r="C1367" i="5" s="1"/>
  <c r="B1368" i="5"/>
  <c r="C1368" i="5" s="1"/>
  <c r="B1369" i="5"/>
  <c r="C1369" i="5" s="1"/>
  <c r="B1370" i="5"/>
  <c r="C1370" i="5" s="1"/>
  <c r="B1371" i="5"/>
  <c r="C1371" i="5" s="1"/>
  <c r="B1372" i="5"/>
  <c r="C1372" i="5" s="1"/>
  <c r="B1373" i="5"/>
  <c r="C1373" i="5" s="1"/>
  <c r="B1374" i="5"/>
  <c r="C1374" i="5" s="1"/>
  <c r="B1375" i="5"/>
  <c r="C1375" i="5" s="1"/>
  <c r="B1376" i="5"/>
  <c r="C1376" i="5" s="1"/>
  <c r="B1377" i="5"/>
  <c r="C1377" i="5" s="1"/>
  <c r="B1378" i="5"/>
  <c r="C1378" i="5" s="1"/>
  <c r="B1379" i="5"/>
  <c r="C1379" i="5" s="1"/>
  <c r="B1380" i="5"/>
  <c r="C1380" i="5" s="1"/>
  <c r="B1381" i="5"/>
  <c r="C1381" i="5" s="1"/>
  <c r="B1382" i="5"/>
  <c r="C1382" i="5" s="1"/>
  <c r="B1383" i="5"/>
  <c r="C1383" i="5" s="1"/>
  <c r="B1384" i="5"/>
  <c r="C1384" i="5" s="1"/>
  <c r="B1385" i="5"/>
  <c r="C1385" i="5" s="1"/>
  <c r="B1386" i="5"/>
  <c r="C1386" i="5" s="1"/>
  <c r="B1387" i="5"/>
  <c r="C1387" i="5" s="1"/>
  <c r="B1388" i="5"/>
  <c r="C1388" i="5" s="1"/>
  <c r="B1389" i="5"/>
  <c r="C1389" i="5" s="1"/>
  <c r="B1390" i="5"/>
  <c r="C1390" i="5" s="1"/>
  <c r="B1391" i="5"/>
  <c r="C1391" i="5" s="1"/>
  <c r="B1392" i="5"/>
  <c r="C1392" i="5" s="1"/>
  <c r="B1393" i="5"/>
  <c r="C1393" i="5" s="1"/>
  <c r="B1394" i="5"/>
  <c r="C1394" i="5" s="1"/>
  <c r="B1395" i="5"/>
  <c r="C1395" i="5" s="1"/>
  <c r="B1396" i="5"/>
  <c r="C1396" i="5" s="1"/>
  <c r="B1397" i="5"/>
  <c r="C1397" i="5" s="1"/>
  <c r="B1398" i="5"/>
  <c r="C1398" i="5" s="1"/>
  <c r="B1399" i="5"/>
  <c r="C1399" i="5" s="1"/>
  <c r="B1400" i="5"/>
  <c r="C1400" i="5" s="1"/>
  <c r="B1401" i="5"/>
  <c r="C1401" i="5" s="1"/>
  <c r="B1402" i="5"/>
  <c r="C1402" i="5" s="1"/>
  <c r="B1403" i="5"/>
  <c r="C1403" i="5" s="1"/>
  <c r="B1404" i="5"/>
  <c r="C1404" i="5" s="1"/>
  <c r="B1405" i="5"/>
  <c r="C1405" i="5" s="1"/>
  <c r="B1406" i="5"/>
  <c r="C1406" i="5" s="1"/>
  <c r="B1407" i="5"/>
  <c r="C1407" i="5" s="1"/>
  <c r="B1408" i="5"/>
  <c r="C1408" i="5" s="1"/>
  <c r="B1409" i="5"/>
  <c r="C1409" i="5" s="1"/>
  <c r="B1410" i="5"/>
  <c r="C1410" i="5" s="1"/>
  <c r="B1411" i="5"/>
  <c r="C1411" i="5" s="1"/>
  <c r="B1412" i="5"/>
  <c r="C1412" i="5" s="1"/>
  <c r="B1413" i="5"/>
  <c r="C1413" i="5" s="1"/>
  <c r="B1414" i="5"/>
  <c r="C1414" i="5" s="1"/>
  <c r="B1415" i="5"/>
  <c r="C1415" i="5" s="1"/>
  <c r="B1416" i="5"/>
  <c r="C1416" i="5" s="1"/>
  <c r="B1417" i="5"/>
  <c r="C1417" i="5" s="1"/>
  <c r="B1418" i="5"/>
  <c r="C1418" i="5" s="1"/>
  <c r="B1419" i="5"/>
  <c r="C1419" i="5" s="1"/>
  <c r="B1420" i="5"/>
  <c r="C1420" i="5" s="1"/>
  <c r="B1421" i="5"/>
  <c r="C1421" i="5" s="1"/>
  <c r="B1422" i="5"/>
  <c r="C1422" i="5" s="1"/>
  <c r="B1423" i="5"/>
  <c r="C1423" i="5" s="1"/>
  <c r="B1424" i="5"/>
  <c r="C1424" i="5" s="1"/>
  <c r="B1425" i="5"/>
  <c r="C1425" i="5" s="1"/>
  <c r="B1426" i="5"/>
  <c r="C1426" i="5" s="1"/>
  <c r="B1427" i="5"/>
  <c r="C1427" i="5" s="1"/>
  <c r="B1428" i="5"/>
  <c r="C1428" i="5" s="1"/>
  <c r="B1429" i="5"/>
  <c r="C1429" i="5" s="1"/>
  <c r="B1430" i="5"/>
  <c r="C1430" i="5" s="1"/>
  <c r="B1431" i="5"/>
  <c r="C1431" i="5" s="1"/>
  <c r="B1432" i="5"/>
  <c r="C1432" i="5" s="1"/>
  <c r="B1433" i="5"/>
  <c r="C1433" i="5" s="1"/>
  <c r="B1434" i="5"/>
  <c r="C1434" i="5" s="1"/>
  <c r="B1435" i="5"/>
  <c r="C1435" i="5" s="1"/>
  <c r="B1436" i="5"/>
  <c r="C1436" i="5" s="1"/>
  <c r="B1437" i="5"/>
  <c r="C1437" i="5" s="1"/>
  <c r="B1438" i="5"/>
  <c r="C1438" i="5" s="1"/>
  <c r="B1439" i="5"/>
  <c r="C1439" i="5" s="1"/>
  <c r="B1440" i="5"/>
  <c r="C1440" i="5" s="1"/>
  <c r="B1441" i="5"/>
  <c r="C1441" i="5" s="1"/>
  <c r="B1442" i="5"/>
  <c r="C1442" i="5" s="1"/>
  <c r="B1443" i="5"/>
  <c r="C1443" i="5" s="1"/>
  <c r="B1444" i="5"/>
  <c r="C1444" i="5" s="1"/>
  <c r="B1445" i="5"/>
  <c r="C1445" i="5" s="1"/>
  <c r="B1446" i="5"/>
  <c r="C1446" i="5" s="1"/>
  <c r="B1447" i="5"/>
  <c r="C1447" i="5" s="1"/>
  <c r="B1448" i="5"/>
  <c r="C1448" i="5" s="1"/>
  <c r="B1449" i="5"/>
  <c r="C1449" i="5" s="1"/>
  <c r="B1450" i="5"/>
  <c r="C1450" i="5" s="1"/>
  <c r="B1451" i="5"/>
  <c r="C1451" i="5" s="1"/>
  <c r="B1452" i="5"/>
  <c r="C1452" i="5" s="1"/>
  <c r="B1453" i="5"/>
  <c r="C1453" i="5" s="1"/>
  <c r="B1454" i="5"/>
  <c r="C1454" i="5" s="1"/>
  <c r="B1455" i="5"/>
  <c r="C1455" i="5" s="1"/>
  <c r="B1456" i="5"/>
  <c r="C1456" i="5" s="1"/>
  <c r="B1457" i="5"/>
  <c r="C1457" i="5" s="1"/>
  <c r="B1458" i="5"/>
  <c r="C1458" i="5" s="1"/>
  <c r="B1459" i="5"/>
  <c r="C1459" i="5" s="1"/>
  <c r="B1460" i="5"/>
  <c r="C1460" i="5" s="1"/>
  <c r="B1461" i="5"/>
  <c r="C1461" i="5" s="1"/>
  <c r="B1462" i="5"/>
  <c r="C1462" i="5" s="1"/>
  <c r="B1463" i="5"/>
  <c r="C1463" i="5" s="1"/>
  <c r="B1464" i="5"/>
  <c r="C1464" i="5" s="1"/>
  <c r="B1465" i="5"/>
  <c r="C1465" i="5" s="1"/>
  <c r="B1466" i="5"/>
  <c r="C1466" i="5" s="1"/>
  <c r="B1467" i="5"/>
  <c r="C1467" i="5" s="1"/>
  <c r="B1468" i="5"/>
  <c r="C1468" i="5" s="1"/>
  <c r="B1469" i="5"/>
  <c r="C1469" i="5" s="1"/>
  <c r="B1470" i="5"/>
  <c r="C1470" i="5" s="1"/>
  <c r="B1471" i="5"/>
  <c r="C1471" i="5" s="1"/>
  <c r="B1472" i="5"/>
  <c r="C1472" i="5" s="1"/>
  <c r="B1473" i="5"/>
  <c r="C1473" i="5" s="1"/>
  <c r="B1474" i="5"/>
  <c r="C1474" i="5" s="1"/>
  <c r="B1475" i="5"/>
  <c r="C1475" i="5" s="1"/>
  <c r="B1476" i="5"/>
  <c r="C1476" i="5" s="1"/>
  <c r="B1477" i="5"/>
  <c r="C1477" i="5" s="1"/>
  <c r="B1478" i="5"/>
  <c r="C1478" i="5" s="1"/>
  <c r="B1479" i="5"/>
  <c r="C1479" i="5" s="1"/>
  <c r="B1480" i="5"/>
  <c r="C1480" i="5" s="1"/>
  <c r="B1481" i="5"/>
  <c r="C1481" i="5" s="1"/>
  <c r="B1482" i="5"/>
  <c r="C1482" i="5" s="1"/>
  <c r="B1483" i="5"/>
  <c r="C1483" i="5" s="1"/>
  <c r="B1484" i="5"/>
  <c r="C1484" i="5" s="1"/>
  <c r="B1485" i="5"/>
  <c r="C1485" i="5" s="1"/>
  <c r="B1486" i="5"/>
  <c r="C1486" i="5" s="1"/>
  <c r="B1487" i="5"/>
  <c r="C1487" i="5" s="1"/>
  <c r="B1488" i="5"/>
  <c r="C1488" i="5" s="1"/>
  <c r="B1489" i="5"/>
  <c r="C1489" i="5" s="1"/>
  <c r="B1490" i="5"/>
  <c r="C1490" i="5" s="1"/>
  <c r="B1491" i="5"/>
  <c r="C1491" i="5" s="1"/>
  <c r="B1492" i="5"/>
  <c r="C1492" i="5" s="1"/>
  <c r="B1493" i="5"/>
  <c r="C1493" i="5" s="1"/>
  <c r="B1494" i="5"/>
  <c r="C1494" i="5" s="1"/>
  <c r="B1495" i="5"/>
  <c r="C1495" i="5" s="1"/>
  <c r="B1496" i="5"/>
  <c r="C1496" i="5" s="1"/>
  <c r="B1497" i="5"/>
  <c r="C1497" i="5" s="1"/>
  <c r="B1498" i="5"/>
  <c r="C1498" i="5" s="1"/>
  <c r="B1499" i="5"/>
  <c r="C1499" i="5" s="1"/>
  <c r="B1500" i="5"/>
  <c r="C1500" i="5" s="1"/>
  <c r="B1501" i="5"/>
  <c r="C1501" i="5" s="1"/>
  <c r="B1502" i="5"/>
  <c r="C1502" i="5" s="1"/>
  <c r="B1503" i="5"/>
  <c r="C1503" i="5" s="1"/>
  <c r="B1504" i="5"/>
  <c r="C1504" i="5" s="1"/>
  <c r="B1505" i="5"/>
  <c r="C1505" i="5" s="1"/>
  <c r="B1506" i="5"/>
  <c r="C1506" i="5" s="1"/>
  <c r="B1507" i="5"/>
  <c r="C1507" i="5" s="1"/>
  <c r="B1508" i="5"/>
  <c r="C1508" i="5" s="1"/>
  <c r="B1509" i="5"/>
  <c r="C1509" i="5" s="1"/>
  <c r="B1510" i="5"/>
  <c r="C1510" i="5" s="1"/>
  <c r="B1511" i="5"/>
  <c r="C1511" i="5" s="1"/>
  <c r="B1512" i="5"/>
  <c r="C1512" i="5" s="1"/>
  <c r="B1513" i="5"/>
  <c r="C1513" i="5" s="1"/>
  <c r="B1514" i="5"/>
  <c r="C1514" i="5" s="1"/>
  <c r="B1515" i="5"/>
  <c r="C1515" i="5" s="1"/>
  <c r="B1516" i="5"/>
  <c r="C1516" i="5" s="1"/>
  <c r="B1517" i="5"/>
  <c r="C1517" i="5" s="1"/>
  <c r="B1518" i="5"/>
  <c r="C1518" i="5" s="1"/>
  <c r="B1519" i="5"/>
  <c r="C1519" i="5" s="1"/>
  <c r="B1520" i="5"/>
  <c r="C1520" i="5" s="1"/>
  <c r="B1521" i="5"/>
  <c r="C1521" i="5" s="1"/>
  <c r="B1522" i="5"/>
  <c r="C1522" i="5" s="1"/>
  <c r="B1523" i="5"/>
  <c r="C1523" i="5" s="1"/>
  <c r="B1524" i="5"/>
  <c r="C1524" i="5" s="1"/>
  <c r="B1525" i="5"/>
  <c r="C1525" i="5" s="1"/>
  <c r="B1526" i="5"/>
  <c r="C1526" i="5" s="1"/>
  <c r="B1527" i="5"/>
  <c r="C1527" i="5" s="1"/>
  <c r="B1528" i="5"/>
  <c r="C1528" i="5" s="1"/>
  <c r="B1529" i="5"/>
  <c r="C1529" i="5" s="1"/>
  <c r="B1530" i="5"/>
  <c r="C1530" i="5" s="1"/>
  <c r="B1531" i="5"/>
  <c r="C1531" i="5" s="1"/>
  <c r="B1532" i="5"/>
  <c r="C1532" i="5" s="1"/>
  <c r="B1533" i="5"/>
  <c r="C1533" i="5" s="1"/>
  <c r="B1534" i="5"/>
  <c r="C1534" i="5" s="1"/>
  <c r="B1535" i="5"/>
  <c r="C1535" i="5" s="1"/>
  <c r="B1536" i="5"/>
  <c r="C1536" i="5" s="1"/>
  <c r="B1537" i="5"/>
  <c r="C1537" i="5" s="1"/>
  <c r="B1538" i="5"/>
  <c r="C1538" i="5" s="1"/>
  <c r="B1539" i="5"/>
  <c r="C1539" i="5" s="1"/>
  <c r="B1540" i="5"/>
  <c r="C1540" i="5" s="1"/>
  <c r="B1541" i="5"/>
  <c r="C1541" i="5" s="1"/>
  <c r="B1542" i="5"/>
  <c r="C1542" i="5" s="1"/>
  <c r="B1543" i="5"/>
  <c r="C1543" i="5" s="1"/>
  <c r="B1544" i="5"/>
  <c r="C1544" i="5" s="1"/>
  <c r="B1545" i="5"/>
  <c r="C1545" i="5" s="1"/>
  <c r="B1546" i="5"/>
  <c r="C1546" i="5" s="1"/>
  <c r="B1547" i="5"/>
  <c r="C1547" i="5" s="1"/>
  <c r="B1548" i="5"/>
  <c r="C1548" i="5" s="1"/>
  <c r="B1549" i="5"/>
  <c r="C1549" i="5" s="1"/>
  <c r="B1550" i="5"/>
  <c r="C1550" i="5" s="1"/>
  <c r="B1551" i="5"/>
  <c r="C1551" i="5" s="1"/>
  <c r="B1552" i="5"/>
  <c r="C1552" i="5" s="1"/>
  <c r="B1553" i="5"/>
  <c r="C1553" i="5" s="1"/>
  <c r="B1554" i="5"/>
  <c r="C1554" i="5" s="1"/>
  <c r="B1555" i="5"/>
  <c r="C1555" i="5" s="1"/>
  <c r="B1556" i="5"/>
  <c r="C1556" i="5" s="1"/>
  <c r="B1557" i="5"/>
  <c r="C1557" i="5" s="1"/>
  <c r="B1558" i="5"/>
  <c r="C1558" i="5" s="1"/>
  <c r="B1559" i="5"/>
  <c r="C1559" i="5" s="1"/>
  <c r="B1560" i="5"/>
  <c r="C1560" i="5" s="1"/>
  <c r="B1561" i="5"/>
  <c r="C1561" i="5" s="1"/>
  <c r="B1562" i="5"/>
  <c r="C1562" i="5" s="1"/>
  <c r="B1563" i="5"/>
  <c r="C1563" i="5" s="1"/>
  <c r="B1564" i="5"/>
  <c r="C1564" i="5" s="1"/>
  <c r="B1565" i="5"/>
  <c r="C1565" i="5" s="1"/>
  <c r="B1566" i="5"/>
  <c r="C1566" i="5" s="1"/>
  <c r="B1567" i="5"/>
  <c r="C1567" i="5" s="1"/>
  <c r="B1568" i="5"/>
  <c r="C1568" i="5" s="1"/>
  <c r="B1569" i="5"/>
  <c r="C1569" i="5" s="1"/>
  <c r="B1570" i="5"/>
  <c r="C1570" i="5" s="1"/>
  <c r="B1571" i="5"/>
  <c r="C1571" i="5" s="1"/>
  <c r="B1572" i="5"/>
  <c r="C1572" i="5" s="1"/>
  <c r="B1573" i="5"/>
  <c r="C1573" i="5" s="1"/>
  <c r="B1574" i="5"/>
  <c r="C1574" i="5" s="1"/>
  <c r="B1575" i="5"/>
  <c r="C1575" i="5" s="1"/>
  <c r="B1576" i="5"/>
  <c r="C1576" i="5" s="1"/>
  <c r="B1577" i="5"/>
  <c r="C1577" i="5" s="1"/>
  <c r="B1578" i="5"/>
  <c r="C1578" i="5" s="1"/>
  <c r="B1579" i="5"/>
  <c r="C1579" i="5" s="1"/>
  <c r="B1580" i="5"/>
  <c r="C1580" i="5" s="1"/>
  <c r="B1581" i="5"/>
  <c r="C1581" i="5" s="1"/>
  <c r="B1582" i="5"/>
  <c r="C1582" i="5" s="1"/>
  <c r="B1583" i="5"/>
  <c r="C1583" i="5" s="1"/>
  <c r="B1584" i="5"/>
  <c r="C1584" i="5" s="1"/>
  <c r="B1585" i="5"/>
  <c r="C1585" i="5" s="1"/>
  <c r="B1586" i="5"/>
  <c r="C1586" i="5" s="1"/>
  <c r="B1587" i="5"/>
  <c r="C1587" i="5" s="1"/>
  <c r="B1588" i="5"/>
  <c r="C1588" i="5" s="1"/>
  <c r="B1589" i="5"/>
  <c r="C1589" i="5" s="1"/>
  <c r="B1590" i="5"/>
  <c r="C1590" i="5" s="1"/>
  <c r="B1591" i="5"/>
  <c r="C1591" i="5" s="1"/>
  <c r="B1592" i="5"/>
  <c r="C1592" i="5" s="1"/>
  <c r="B1593" i="5"/>
  <c r="C1593" i="5" s="1"/>
  <c r="B1594" i="5"/>
  <c r="C1594" i="5" s="1"/>
  <c r="B1595" i="5"/>
  <c r="C1595" i="5" s="1"/>
  <c r="B1596" i="5"/>
  <c r="C1596" i="5" s="1"/>
  <c r="B1597" i="5"/>
  <c r="C1597" i="5" s="1"/>
  <c r="B1598" i="5"/>
  <c r="C1598" i="5" s="1"/>
  <c r="B1599" i="5"/>
  <c r="C1599" i="5" s="1"/>
  <c r="B1600" i="5"/>
  <c r="C1600" i="5" s="1"/>
  <c r="B1601" i="5"/>
  <c r="C1601" i="5" s="1"/>
  <c r="B1602" i="5"/>
  <c r="C1602" i="5" s="1"/>
  <c r="B1603" i="5"/>
  <c r="C1603" i="5" s="1"/>
  <c r="B1604" i="5"/>
  <c r="C1604" i="5" s="1"/>
  <c r="B1605" i="5"/>
  <c r="C1605" i="5" s="1"/>
  <c r="B1606" i="5"/>
  <c r="C1606" i="5" s="1"/>
  <c r="B1607" i="5"/>
  <c r="C1607" i="5" s="1"/>
  <c r="B1608" i="5"/>
  <c r="C1608" i="5" s="1"/>
  <c r="B1609" i="5"/>
  <c r="C1609" i="5" s="1"/>
  <c r="B1610" i="5"/>
  <c r="C1610" i="5" s="1"/>
  <c r="B1611" i="5"/>
  <c r="C1611" i="5" s="1"/>
  <c r="B1612" i="5"/>
  <c r="C1612" i="5" s="1"/>
  <c r="B1613" i="5"/>
  <c r="C1613" i="5" s="1"/>
  <c r="B1614" i="5"/>
  <c r="C1614" i="5" s="1"/>
  <c r="B1615" i="5"/>
  <c r="C1615" i="5" s="1"/>
  <c r="B1616" i="5"/>
  <c r="C1616" i="5" s="1"/>
  <c r="B1617" i="5"/>
  <c r="C1617" i="5" s="1"/>
  <c r="B1618" i="5"/>
  <c r="C1618" i="5" s="1"/>
  <c r="B1619" i="5"/>
  <c r="C1619" i="5" s="1"/>
  <c r="B1620" i="5"/>
  <c r="C1620" i="5" s="1"/>
  <c r="B1621" i="5"/>
  <c r="C1621" i="5" s="1"/>
  <c r="B1622" i="5"/>
  <c r="C1622" i="5" s="1"/>
  <c r="B1623" i="5"/>
  <c r="C1623" i="5" s="1"/>
  <c r="B1624" i="5"/>
  <c r="C1624" i="5" s="1"/>
  <c r="B1625" i="5"/>
  <c r="C1625" i="5" s="1"/>
  <c r="B1626" i="5"/>
  <c r="C1626" i="5" s="1"/>
  <c r="B1627" i="5"/>
  <c r="C1627" i="5" s="1"/>
  <c r="B1628" i="5"/>
  <c r="C1628" i="5" s="1"/>
  <c r="B1629" i="5"/>
  <c r="C1629" i="5" s="1"/>
  <c r="B1630" i="5"/>
  <c r="C1630" i="5" s="1"/>
  <c r="B1631" i="5"/>
  <c r="C1631" i="5" s="1"/>
  <c r="B1632" i="5"/>
  <c r="C1632" i="5" s="1"/>
  <c r="B1633" i="5"/>
  <c r="C1633" i="5" s="1"/>
  <c r="B1634" i="5"/>
  <c r="C1634" i="5" s="1"/>
  <c r="B1635" i="5"/>
  <c r="C1635" i="5" s="1"/>
  <c r="B1636" i="5"/>
  <c r="C1636" i="5" s="1"/>
  <c r="B1637" i="5"/>
  <c r="C1637" i="5" s="1"/>
  <c r="B1638" i="5"/>
  <c r="C1638" i="5" s="1"/>
  <c r="B1639" i="5"/>
  <c r="C1639" i="5" s="1"/>
  <c r="B1640" i="5"/>
  <c r="C1640" i="5" s="1"/>
  <c r="B1641" i="5"/>
  <c r="C1641" i="5" s="1"/>
  <c r="B1642" i="5"/>
  <c r="C1642" i="5" s="1"/>
  <c r="B1643" i="5"/>
  <c r="C1643" i="5" s="1"/>
  <c r="B1644" i="5"/>
  <c r="C1644" i="5" s="1"/>
  <c r="B1645" i="5"/>
  <c r="C1645" i="5" s="1"/>
  <c r="B1646" i="5"/>
  <c r="C1646" i="5" s="1"/>
  <c r="B1647" i="5"/>
  <c r="C1647" i="5" s="1"/>
  <c r="B1648" i="5"/>
  <c r="C1648" i="5" s="1"/>
  <c r="B1649" i="5"/>
  <c r="C1649" i="5" s="1"/>
  <c r="B1650" i="5"/>
  <c r="C1650" i="5" s="1"/>
  <c r="B1651" i="5"/>
  <c r="C1651" i="5" s="1"/>
  <c r="B1652" i="5"/>
  <c r="C1652" i="5" s="1"/>
  <c r="B1653" i="5"/>
  <c r="C1653" i="5" s="1"/>
  <c r="B1654" i="5"/>
  <c r="C1654" i="5" s="1"/>
  <c r="B1655" i="5"/>
  <c r="C1655" i="5" s="1"/>
  <c r="B1656" i="5"/>
  <c r="C1656" i="5" s="1"/>
  <c r="B1657" i="5"/>
  <c r="C1657" i="5" s="1"/>
  <c r="B1658" i="5"/>
  <c r="C1658" i="5" s="1"/>
  <c r="B1659" i="5"/>
  <c r="C1659" i="5" s="1"/>
  <c r="B1660" i="5"/>
  <c r="C1660" i="5" s="1"/>
  <c r="B1661" i="5"/>
  <c r="C1661" i="5" s="1"/>
  <c r="B1662" i="5"/>
  <c r="C1662" i="5" s="1"/>
  <c r="B1663" i="5"/>
  <c r="C1663" i="5" s="1"/>
  <c r="B1664" i="5"/>
  <c r="C1664" i="5" s="1"/>
  <c r="B1665" i="5"/>
  <c r="C1665" i="5" s="1"/>
  <c r="B1666" i="5"/>
  <c r="C1666" i="5" s="1"/>
  <c r="B1667" i="5"/>
  <c r="C1667" i="5" s="1"/>
  <c r="B1668" i="5"/>
  <c r="C1668" i="5" s="1"/>
  <c r="B1669" i="5"/>
  <c r="C1669" i="5" s="1"/>
  <c r="B1670" i="5"/>
  <c r="C1670" i="5" s="1"/>
  <c r="B1671" i="5"/>
  <c r="C1671" i="5" s="1"/>
  <c r="B1672" i="5"/>
  <c r="C1672" i="5" s="1"/>
  <c r="B1673" i="5"/>
  <c r="C1673" i="5" s="1"/>
  <c r="B1674" i="5"/>
  <c r="C1674" i="5" s="1"/>
  <c r="B1675" i="5"/>
  <c r="C1675" i="5" s="1"/>
  <c r="B1676" i="5"/>
  <c r="C1676" i="5" s="1"/>
  <c r="B1677" i="5"/>
  <c r="C1677" i="5" s="1"/>
  <c r="B1678" i="5"/>
  <c r="C1678" i="5" s="1"/>
  <c r="B1679" i="5"/>
  <c r="C1679" i="5" s="1"/>
  <c r="B1680" i="5"/>
  <c r="C1680" i="5" s="1"/>
  <c r="B1681" i="5"/>
  <c r="C1681" i="5" s="1"/>
  <c r="B1682" i="5"/>
  <c r="C1682" i="5" s="1"/>
  <c r="B1683" i="5"/>
  <c r="C1683" i="5" s="1"/>
  <c r="B1684" i="5"/>
  <c r="C1684" i="5" s="1"/>
  <c r="B1685" i="5"/>
  <c r="C1685" i="5" s="1"/>
  <c r="B1686" i="5"/>
  <c r="C1686" i="5" s="1"/>
  <c r="B1687" i="5"/>
  <c r="C1687" i="5" s="1"/>
  <c r="B1688" i="5"/>
  <c r="C1688" i="5" s="1"/>
  <c r="B1689" i="5"/>
  <c r="C1689" i="5" s="1"/>
  <c r="B1690" i="5"/>
  <c r="C1690" i="5" s="1"/>
  <c r="B1691" i="5"/>
  <c r="C1691" i="5" s="1"/>
  <c r="B1692" i="5"/>
  <c r="C1692" i="5" s="1"/>
  <c r="B1693" i="5"/>
  <c r="C1693" i="5" s="1"/>
  <c r="B1694" i="5"/>
  <c r="C1694" i="5" s="1"/>
  <c r="B1695" i="5"/>
  <c r="C1695" i="5" s="1"/>
  <c r="B1696" i="5"/>
  <c r="C1696" i="5" s="1"/>
  <c r="B1697" i="5"/>
  <c r="C1697" i="5" s="1"/>
  <c r="B1698" i="5"/>
  <c r="C1698" i="5" s="1"/>
  <c r="B1699" i="5"/>
  <c r="C1699" i="5" s="1"/>
  <c r="B1700" i="5"/>
  <c r="C1700" i="5" s="1"/>
  <c r="B1701" i="5"/>
  <c r="C1701" i="5" s="1"/>
  <c r="B1702" i="5"/>
  <c r="C1702" i="5" s="1"/>
  <c r="B1703" i="5"/>
  <c r="C1703" i="5" s="1"/>
  <c r="B1704" i="5"/>
  <c r="C1704" i="5" s="1"/>
  <c r="B1705" i="5"/>
  <c r="C1705" i="5" s="1"/>
  <c r="B1706" i="5"/>
  <c r="C1706" i="5" s="1"/>
  <c r="B1707" i="5"/>
  <c r="C1707" i="5" s="1"/>
  <c r="B1708" i="5"/>
  <c r="C1708" i="5" s="1"/>
  <c r="B1709" i="5"/>
  <c r="C1709" i="5" s="1"/>
  <c r="B1710" i="5"/>
  <c r="C1710" i="5" s="1"/>
  <c r="B1711" i="5"/>
  <c r="C1711" i="5" s="1"/>
  <c r="B1712" i="5"/>
  <c r="C1712" i="5" s="1"/>
  <c r="B1713" i="5"/>
  <c r="C1713" i="5" s="1"/>
  <c r="B1714" i="5"/>
  <c r="C1714" i="5" s="1"/>
  <c r="B1715" i="5"/>
  <c r="C1715" i="5" s="1"/>
  <c r="B1716" i="5"/>
  <c r="C1716" i="5" s="1"/>
  <c r="B1717" i="5"/>
  <c r="C1717" i="5" s="1"/>
  <c r="B1718" i="5"/>
  <c r="C1718" i="5" s="1"/>
  <c r="B1719" i="5"/>
  <c r="C1719" i="5" s="1"/>
  <c r="B1720" i="5"/>
  <c r="C1720" i="5" s="1"/>
  <c r="B1721" i="5"/>
  <c r="C1721" i="5" s="1"/>
  <c r="B1722" i="5"/>
  <c r="C1722" i="5" s="1"/>
  <c r="B1723" i="5"/>
  <c r="C1723" i="5" s="1"/>
  <c r="B1724" i="5"/>
  <c r="C1724" i="5" s="1"/>
  <c r="B1725" i="5"/>
  <c r="C1725" i="5" s="1"/>
  <c r="B1726" i="5"/>
  <c r="C1726" i="5" s="1"/>
  <c r="B1727" i="5"/>
  <c r="C1727" i="5" s="1"/>
  <c r="B1728" i="5"/>
  <c r="C1728" i="5" s="1"/>
  <c r="B1729" i="5"/>
  <c r="C1729" i="5" s="1"/>
  <c r="B1730" i="5"/>
  <c r="C1730" i="5" s="1"/>
  <c r="B1731" i="5"/>
  <c r="C1731" i="5" s="1"/>
  <c r="B1732" i="5"/>
  <c r="C1732" i="5" s="1"/>
  <c r="B1733" i="5"/>
  <c r="C1733" i="5" s="1"/>
  <c r="B1734" i="5"/>
  <c r="C1734" i="5" s="1"/>
  <c r="B1735" i="5"/>
  <c r="C1735" i="5" s="1"/>
  <c r="B1736" i="5"/>
  <c r="C1736" i="5" s="1"/>
  <c r="B1737" i="5"/>
  <c r="C1737" i="5" s="1"/>
  <c r="B1738" i="5"/>
  <c r="C1738" i="5" s="1"/>
  <c r="B1739" i="5"/>
  <c r="C1739" i="5" s="1"/>
  <c r="B1740" i="5"/>
  <c r="C1740" i="5" s="1"/>
  <c r="B1741" i="5"/>
  <c r="C1741" i="5" s="1"/>
  <c r="B1742" i="5"/>
  <c r="C1742" i="5" s="1"/>
  <c r="B1743" i="5"/>
  <c r="C1743" i="5" s="1"/>
  <c r="B1744" i="5"/>
  <c r="C1744" i="5" s="1"/>
  <c r="B1745" i="5"/>
  <c r="C1745" i="5" s="1"/>
  <c r="B1746" i="5"/>
  <c r="C1746" i="5" s="1"/>
  <c r="B1747" i="5"/>
  <c r="C1747" i="5" s="1"/>
  <c r="B1748" i="5"/>
  <c r="C1748" i="5" s="1"/>
  <c r="B1749" i="5"/>
  <c r="C1749" i="5" s="1"/>
  <c r="B1750" i="5"/>
  <c r="C1750" i="5" s="1"/>
  <c r="B1751" i="5"/>
  <c r="C1751" i="5" s="1"/>
  <c r="B1752" i="5"/>
  <c r="C1752" i="5" s="1"/>
  <c r="B1753" i="5"/>
  <c r="C1753" i="5" s="1"/>
  <c r="B1754" i="5"/>
  <c r="C1754" i="5" s="1"/>
  <c r="B1755" i="5"/>
  <c r="C1755" i="5" s="1"/>
  <c r="B1756" i="5"/>
  <c r="C1756" i="5" s="1"/>
  <c r="B1757" i="5"/>
  <c r="C1757" i="5" s="1"/>
  <c r="B1758" i="5"/>
  <c r="C1758" i="5" s="1"/>
  <c r="B1759" i="5"/>
  <c r="C1759" i="5" s="1"/>
  <c r="B1760" i="5"/>
  <c r="C1760" i="5" s="1"/>
  <c r="B1761" i="5"/>
  <c r="C1761" i="5" s="1"/>
  <c r="B1762" i="5"/>
  <c r="C1762" i="5" s="1"/>
  <c r="B1763" i="5"/>
  <c r="C1763" i="5" s="1"/>
  <c r="B1764" i="5"/>
  <c r="C1764" i="5" s="1"/>
  <c r="B1765" i="5"/>
  <c r="C1765" i="5" s="1"/>
  <c r="B1766" i="5"/>
  <c r="C1766" i="5" s="1"/>
  <c r="B1767" i="5"/>
  <c r="C1767" i="5" s="1"/>
  <c r="B1768" i="5"/>
  <c r="C1768" i="5" s="1"/>
  <c r="B1769" i="5"/>
  <c r="C1769" i="5" s="1"/>
  <c r="B1770" i="5"/>
  <c r="C1770" i="5" s="1"/>
  <c r="B1771" i="5"/>
  <c r="C1771" i="5" s="1"/>
  <c r="B1772" i="5"/>
  <c r="C1772" i="5" s="1"/>
  <c r="B1773" i="5"/>
  <c r="C1773" i="5" s="1"/>
  <c r="B1774" i="5"/>
  <c r="C1774" i="5" s="1"/>
  <c r="B1775" i="5"/>
  <c r="C1775" i="5" s="1"/>
  <c r="B1776" i="5"/>
  <c r="C1776" i="5" s="1"/>
  <c r="B1777" i="5"/>
  <c r="C1777" i="5" s="1"/>
  <c r="B1778" i="5"/>
  <c r="C1778" i="5" s="1"/>
  <c r="B1779" i="5"/>
  <c r="C1779" i="5" s="1"/>
  <c r="B1780" i="5"/>
  <c r="C1780" i="5" s="1"/>
  <c r="B1781" i="5"/>
  <c r="C1781" i="5" s="1"/>
  <c r="B1782" i="5"/>
  <c r="C1782" i="5" s="1"/>
  <c r="B1783" i="5"/>
  <c r="C1783" i="5" s="1"/>
  <c r="B1784" i="5"/>
  <c r="C1784" i="5" s="1"/>
  <c r="B1785" i="5"/>
  <c r="C1785" i="5" s="1"/>
  <c r="B1786" i="5"/>
  <c r="C1786" i="5" s="1"/>
  <c r="B1787" i="5"/>
  <c r="C1787" i="5" s="1"/>
  <c r="B1788" i="5"/>
  <c r="C1788" i="5" s="1"/>
  <c r="B1789" i="5"/>
  <c r="C1789" i="5" s="1"/>
  <c r="B1790" i="5"/>
  <c r="C1790" i="5" s="1"/>
  <c r="B1791" i="5"/>
  <c r="C1791" i="5" s="1"/>
  <c r="B1792" i="5"/>
  <c r="C1792" i="5" s="1"/>
  <c r="B1793" i="5"/>
  <c r="C1793" i="5" s="1"/>
  <c r="B1794" i="5"/>
  <c r="C1794" i="5" s="1"/>
  <c r="B1795" i="5"/>
  <c r="C1795" i="5" s="1"/>
  <c r="B1796" i="5"/>
  <c r="C1796" i="5" s="1"/>
  <c r="B1797" i="5"/>
  <c r="C1797" i="5" s="1"/>
  <c r="B1798" i="5"/>
  <c r="C1798" i="5" s="1"/>
  <c r="B1799" i="5"/>
  <c r="C1799" i="5" s="1"/>
  <c r="B1800" i="5"/>
  <c r="C1800" i="5" s="1"/>
  <c r="B1801" i="5"/>
  <c r="C1801" i="5" s="1"/>
  <c r="B1802" i="5"/>
  <c r="C1802" i="5" s="1"/>
  <c r="B1803" i="5"/>
  <c r="C1803" i="5" s="1"/>
  <c r="B1804" i="5"/>
  <c r="C1804" i="5" s="1"/>
  <c r="B1805" i="5"/>
  <c r="C1805" i="5" s="1"/>
  <c r="B1806" i="5"/>
  <c r="C1806" i="5" s="1"/>
  <c r="B1807" i="5"/>
  <c r="C1807" i="5" s="1"/>
  <c r="B1808" i="5"/>
  <c r="C1808" i="5" s="1"/>
  <c r="B1809" i="5"/>
  <c r="C1809" i="5" s="1"/>
  <c r="B1810" i="5"/>
  <c r="C1810" i="5" s="1"/>
  <c r="B1811" i="5"/>
  <c r="C1811" i="5" s="1"/>
  <c r="B1812" i="5"/>
  <c r="C1812" i="5" s="1"/>
  <c r="B1813" i="5"/>
  <c r="C1813" i="5" s="1"/>
  <c r="B1814" i="5"/>
  <c r="C1814" i="5" s="1"/>
  <c r="B1815" i="5"/>
  <c r="C1815" i="5" s="1"/>
  <c r="B1816" i="5"/>
  <c r="C1816" i="5" s="1"/>
  <c r="B1817" i="5"/>
  <c r="C1817" i="5" s="1"/>
  <c r="B1818" i="5"/>
  <c r="C1818" i="5" s="1"/>
  <c r="B1819" i="5"/>
  <c r="C1819" i="5" s="1"/>
  <c r="B1820" i="5"/>
  <c r="C1820" i="5" s="1"/>
  <c r="B1821" i="5"/>
  <c r="C1821" i="5" s="1"/>
  <c r="B1822" i="5"/>
  <c r="C1822" i="5" s="1"/>
  <c r="B1823" i="5"/>
  <c r="C1823" i="5" s="1"/>
  <c r="B1824" i="5"/>
  <c r="C1824" i="5" s="1"/>
  <c r="B1825" i="5"/>
  <c r="C1825" i="5" s="1"/>
  <c r="B1826" i="5"/>
  <c r="C1826" i="5" s="1"/>
  <c r="B1827" i="5"/>
  <c r="C1827" i="5" s="1"/>
  <c r="B1828" i="5"/>
  <c r="C1828" i="5" s="1"/>
  <c r="B1829" i="5"/>
  <c r="C1829" i="5" s="1"/>
  <c r="B1830" i="5"/>
  <c r="C1830" i="5" s="1"/>
  <c r="B1831" i="5"/>
  <c r="C1831" i="5" s="1"/>
  <c r="B1832" i="5"/>
  <c r="C1832" i="5" s="1"/>
  <c r="B1833" i="5"/>
  <c r="C1833" i="5" s="1"/>
  <c r="B1834" i="5"/>
  <c r="C1834" i="5" s="1"/>
  <c r="B1835" i="5"/>
  <c r="C1835" i="5" s="1"/>
  <c r="B1836" i="5"/>
  <c r="C1836" i="5" s="1"/>
  <c r="B1837" i="5"/>
  <c r="C1837" i="5" s="1"/>
  <c r="B1838" i="5"/>
  <c r="C1838" i="5" s="1"/>
  <c r="B1839" i="5"/>
  <c r="C1839" i="5" s="1"/>
  <c r="B1840" i="5"/>
  <c r="C1840" i="5" s="1"/>
  <c r="B1841" i="5"/>
  <c r="C1841" i="5" s="1"/>
  <c r="B1842" i="5"/>
  <c r="C1842" i="5" s="1"/>
  <c r="B1843" i="5"/>
  <c r="C1843" i="5" s="1"/>
  <c r="B1844" i="5"/>
  <c r="C1844" i="5" s="1"/>
  <c r="B1845" i="5"/>
  <c r="C1845" i="5" s="1"/>
  <c r="B1846" i="5"/>
  <c r="C1846" i="5" s="1"/>
  <c r="B1847" i="5"/>
  <c r="C1847" i="5" s="1"/>
  <c r="B1848" i="5"/>
  <c r="C1848" i="5" s="1"/>
  <c r="B1849" i="5"/>
  <c r="C1849" i="5" s="1"/>
  <c r="B1850" i="5"/>
  <c r="C1850" i="5" s="1"/>
  <c r="B1851" i="5"/>
  <c r="C1851" i="5" s="1"/>
  <c r="B1852" i="5"/>
  <c r="C1852" i="5" s="1"/>
  <c r="B1853" i="5"/>
  <c r="C1853" i="5" s="1"/>
  <c r="B1854" i="5"/>
  <c r="C1854" i="5" s="1"/>
  <c r="B1855" i="5"/>
  <c r="C1855" i="5" s="1"/>
  <c r="B1856" i="5"/>
  <c r="C1856" i="5" s="1"/>
  <c r="B1857" i="5"/>
  <c r="C1857" i="5" s="1"/>
  <c r="B1858" i="5"/>
  <c r="C1858" i="5" s="1"/>
  <c r="B1859" i="5"/>
  <c r="C1859" i="5" s="1"/>
  <c r="B1860" i="5"/>
  <c r="C1860" i="5" s="1"/>
  <c r="B1861" i="5"/>
  <c r="C1861" i="5" s="1"/>
  <c r="B1862" i="5"/>
  <c r="C1862" i="5" s="1"/>
  <c r="B1863" i="5"/>
  <c r="C1863" i="5" s="1"/>
  <c r="B1864" i="5"/>
  <c r="C1864" i="5" s="1"/>
  <c r="B1865" i="5"/>
  <c r="C1865" i="5" s="1"/>
  <c r="B1866" i="5"/>
  <c r="C1866" i="5" s="1"/>
  <c r="B1867" i="5"/>
  <c r="C1867" i="5" s="1"/>
  <c r="B1868" i="5"/>
  <c r="C1868" i="5" s="1"/>
  <c r="B1869" i="5"/>
  <c r="C1869" i="5" s="1"/>
  <c r="B1870" i="5"/>
  <c r="C1870" i="5" s="1"/>
  <c r="B1871" i="5"/>
  <c r="C1871" i="5" s="1"/>
  <c r="B1872" i="5"/>
  <c r="C1872" i="5" s="1"/>
  <c r="B1873" i="5"/>
  <c r="C1873" i="5" s="1"/>
  <c r="B1874" i="5"/>
  <c r="C1874" i="5" s="1"/>
  <c r="B1875" i="5"/>
  <c r="C1875" i="5" s="1"/>
  <c r="B1876" i="5"/>
  <c r="C1876" i="5" s="1"/>
  <c r="B1877" i="5"/>
  <c r="C1877" i="5" s="1"/>
  <c r="B1878" i="5"/>
  <c r="C1878" i="5" s="1"/>
  <c r="B1879" i="5"/>
  <c r="C1879" i="5" s="1"/>
  <c r="B1880" i="5"/>
  <c r="C1880" i="5" s="1"/>
  <c r="B1881" i="5"/>
  <c r="C1881" i="5" s="1"/>
  <c r="B1882" i="5"/>
  <c r="C1882" i="5" s="1"/>
  <c r="B1883" i="5"/>
  <c r="C1883" i="5" s="1"/>
  <c r="B1884" i="5"/>
  <c r="C1884" i="5" s="1"/>
  <c r="B1885" i="5"/>
  <c r="C1885" i="5" s="1"/>
  <c r="B1886" i="5"/>
  <c r="C1886" i="5" s="1"/>
  <c r="B1887" i="5"/>
  <c r="C1887" i="5" s="1"/>
  <c r="B1888" i="5"/>
  <c r="C1888" i="5" s="1"/>
  <c r="B1889" i="5"/>
  <c r="C1889" i="5" s="1"/>
  <c r="B1890" i="5"/>
  <c r="C1890" i="5" s="1"/>
  <c r="B1891" i="5"/>
  <c r="C1891" i="5" s="1"/>
  <c r="B1892" i="5"/>
  <c r="C1892" i="5" s="1"/>
  <c r="B1893" i="5"/>
  <c r="C1893" i="5" s="1"/>
  <c r="B1894" i="5"/>
  <c r="C1894" i="5" s="1"/>
  <c r="B1895" i="5"/>
  <c r="C1895" i="5" s="1"/>
  <c r="B1896" i="5"/>
  <c r="C1896" i="5" s="1"/>
  <c r="B1897" i="5"/>
  <c r="C1897" i="5" s="1"/>
  <c r="B1898" i="5"/>
  <c r="C1898" i="5" s="1"/>
  <c r="B1899" i="5"/>
  <c r="C1899" i="5" s="1"/>
  <c r="B1900" i="5"/>
  <c r="C1900" i="5" s="1"/>
  <c r="B1901" i="5"/>
  <c r="C1901" i="5" s="1"/>
  <c r="B1902" i="5"/>
  <c r="C1902" i="5" s="1"/>
  <c r="B1903" i="5"/>
  <c r="C1903" i="5" s="1"/>
  <c r="B1904" i="5"/>
  <c r="C1904" i="5" s="1"/>
  <c r="B1905" i="5"/>
  <c r="C1905" i="5" s="1"/>
  <c r="B1906" i="5"/>
  <c r="C1906" i="5" s="1"/>
  <c r="B1907" i="5"/>
  <c r="C1907" i="5" s="1"/>
  <c r="B1908" i="5"/>
  <c r="C1908" i="5" s="1"/>
  <c r="B1909" i="5"/>
  <c r="C1909" i="5" s="1"/>
  <c r="B1910" i="5"/>
  <c r="C1910" i="5" s="1"/>
  <c r="B1911" i="5"/>
  <c r="C1911" i="5" s="1"/>
  <c r="B1912" i="5"/>
  <c r="C1912" i="5" s="1"/>
  <c r="B1913" i="5"/>
  <c r="C1913" i="5" s="1"/>
  <c r="B1914" i="5"/>
  <c r="C1914" i="5" s="1"/>
  <c r="B1915" i="5"/>
  <c r="C1915" i="5" s="1"/>
  <c r="B1916" i="5"/>
  <c r="C1916" i="5" s="1"/>
  <c r="B1917" i="5"/>
  <c r="C1917" i="5" s="1"/>
  <c r="B1918" i="5"/>
  <c r="C1918" i="5" s="1"/>
  <c r="B1919" i="5"/>
  <c r="C1919" i="5" s="1"/>
  <c r="B1920" i="5"/>
  <c r="C1920" i="5" s="1"/>
  <c r="B1921" i="5"/>
  <c r="C1921" i="5" s="1"/>
  <c r="B1922" i="5"/>
  <c r="C1922" i="5" s="1"/>
  <c r="B1923" i="5"/>
  <c r="C1923" i="5" s="1"/>
  <c r="B1924" i="5"/>
  <c r="C1924" i="5" s="1"/>
  <c r="B1925" i="5"/>
  <c r="C1925" i="5" s="1"/>
  <c r="B1926" i="5"/>
  <c r="C1926" i="5" s="1"/>
  <c r="B1927" i="5"/>
  <c r="C1927" i="5" s="1"/>
  <c r="B1928" i="5"/>
  <c r="C1928" i="5" s="1"/>
  <c r="B1929" i="5"/>
  <c r="C1929" i="5" s="1"/>
  <c r="B1930" i="5"/>
  <c r="C1930" i="5" s="1"/>
  <c r="B1931" i="5"/>
  <c r="C1931" i="5" s="1"/>
  <c r="B1932" i="5"/>
  <c r="C1932" i="5" s="1"/>
  <c r="B1933" i="5"/>
  <c r="C1933" i="5" s="1"/>
  <c r="B1934" i="5"/>
  <c r="C1934" i="5" s="1"/>
  <c r="B1935" i="5"/>
  <c r="C1935" i="5" s="1"/>
  <c r="B1936" i="5"/>
  <c r="C1936" i="5" s="1"/>
  <c r="B1937" i="5"/>
  <c r="C1937" i="5" s="1"/>
  <c r="B1938" i="5"/>
  <c r="C1938" i="5" s="1"/>
  <c r="B1939" i="5"/>
  <c r="C1939" i="5" s="1"/>
  <c r="B1940" i="5"/>
  <c r="C1940" i="5" s="1"/>
  <c r="B1941" i="5"/>
  <c r="C1941" i="5" s="1"/>
  <c r="B1942" i="5"/>
  <c r="C1942" i="5" s="1"/>
  <c r="B1943" i="5"/>
  <c r="C1943" i="5" s="1"/>
  <c r="B1944" i="5"/>
  <c r="C1944" i="5" s="1"/>
  <c r="B1945" i="5"/>
  <c r="C1945" i="5" s="1"/>
  <c r="B1946" i="5"/>
  <c r="C1946" i="5" s="1"/>
  <c r="B1947" i="5"/>
  <c r="C1947" i="5" s="1"/>
  <c r="B1948" i="5"/>
  <c r="C1948" i="5" s="1"/>
  <c r="B1949" i="5"/>
  <c r="C1949" i="5" s="1"/>
  <c r="B1950" i="5"/>
  <c r="C1950" i="5" s="1"/>
  <c r="B1951" i="5"/>
  <c r="C1951" i="5" s="1"/>
  <c r="B1952" i="5"/>
  <c r="C1952" i="5" s="1"/>
  <c r="B1953" i="5"/>
  <c r="C1953" i="5" s="1"/>
  <c r="B1954" i="5"/>
  <c r="C1954" i="5" s="1"/>
  <c r="B1955" i="5"/>
  <c r="C1955" i="5" s="1"/>
  <c r="B1956" i="5"/>
  <c r="C1956" i="5" s="1"/>
  <c r="B1957" i="5"/>
  <c r="C1957" i="5" s="1"/>
  <c r="B1958" i="5"/>
  <c r="C1958" i="5" s="1"/>
  <c r="B1959" i="5"/>
  <c r="C1959" i="5" s="1"/>
  <c r="B1960" i="5"/>
  <c r="C1960" i="5" s="1"/>
  <c r="B1961" i="5"/>
  <c r="C1961" i="5" s="1"/>
  <c r="B1962" i="5"/>
  <c r="C1962" i="5" s="1"/>
  <c r="B1963" i="5"/>
  <c r="C1963" i="5" s="1"/>
  <c r="B1964" i="5"/>
  <c r="C1964" i="5" s="1"/>
  <c r="B1965" i="5"/>
  <c r="C1965" i="5" s="1"/>
  <c r="B1966" i="5"/>
  <c r="C1966" i="5" s="1"/>
  <c r="B1967" i="5"/>
  <c r="C1967" i="5" s="1"/>
  <c r="B1968" i="5"/>
  <c r="C1968" i="5" s="1"/>
  <c r="B1969" i="5"/>
  <c r="C1969" i="5" s="1"/>
  <c r="B1970" i="5"/>
  <c r="C1970" i="5" s="1"/>
  <c r="B1971" i="5"/>
  <c r="C1971" i="5" s="1"/>
  <c r="B1972" i="5"/>
  <c r="C1972" i="5" s="1"/>
  <c r="B1973" i="5"/>
  <c r="C1973" i="5" s="1"/>
  <c r="B1974" i="5"/>
  <c r="C1974" i="5" s="1"/>
  <c r="B1975" i="5"/>
  <c r="C1975" i="5" s="1"/>
  <c r="B1976" i="5"/>
  <c r="C1976" i="5" s="1"/>
  <c r="B1977" i="5"/>
  <c r="C1977" i="5" s="1"/>
  <c r="B1978" i="5"/>
  <c r="C1978" i="5" s="1"/>
  <c r="B1979" i="5"/>
  <c r="C1979" i="5" s="1"/>
  <c r="B1980" i="5"/>
  <c r="C1980" i="5" s="1"/>
  <c r="B1981" i="5"/>
  <c r="C1981" i="5" s="1"/>
  <c r="B1982" i="5"/>
  <c r="C1982" i="5" s="1"/>
  <c r="B1983" i="5"/>
  <c r="C1983" i="5" s="1"/>
  <c r="B1984" i="5"/>
  <c r="C1984" i="5" s="1"/>
  <c r="B1985" i="5"/>
  <c r="C1985" i="5" s="1"/>
  <c r="B1986" i="5"/>
  <c r="C1986" i="5" s="1"/>
  <c r="B1987" i="5"/>
  <c r="C1987" i="5" s="1"/>
  <c r="B1988" i="5"/>
  <c r="C1988" i="5" s="1"/>
  <c r="B1989" i="5"/>
  <c r="C1989" i="5" s="1"/>
  <c r="B1990" i="5"/>
  <c r="C1990" i="5" s="1"/>
  <c r="B1991" i="5"/>
  <c r="C1991" i="5" s="1"/>
  <c r="B1992" i="5"/>
  <c r="C1992" i="5" s="1"/>
  <c r="B1993" i="5"/>
  <c r="C1993" i="5" s="1"/>
  <c r="B1994" i="5"/>
  <c r="C1994" i="5" s="1"/>
  <c r="B1995" i="5"/>
  <c r="C1995" i="5" s="1"/>
  <c r="B1996" i="5"/>
  <c r="C1996" i="5" s="1"/>
  <c r="B1997" i="5"/>
  <c r="C1997" i="5" s="1"/>
  <c r="B1998" i="5"/>
  <c r="C1998" i="5" s="1"/>
  <c r="B1999" i="5"/>
  <c r="C1999" i="5" s="1"/>
  <c r="B2000" i="5"/>
  <c r="C2000" i="5" s="1"/>
  <c r="B2001" i="5"/>
  <c r="C2001" i="5" s="1"/>
  <c r="B2002" i="5"/>
  <c r="C2002" i="5" s="1"/>
  <c r="B2003" i="5"/>
  <c r="C2003" i="5" s="1"/>
  <c r="B2004" i="5"/>
  <c r="C2004" i="5" s="1"/>
  <c r="B2005" i="5"/>
  <c r="C2005" i="5" s="1"/>
  <c r="B2006" i="5"/>
  <c r="C2006" i="5" s="1"/>
  <c r="B2007" i="5"/>
  <c r="C2007" i="5" s="1"/>
  <c r="B2008" i="5"/>
  <c r="C2008" i="5" s="1"/>
  <c r="B2009" i="5"/>
  <c r="C2009" i="5" s="1"/>
  <c r="B2010" i="5"/>
  <c r="C2010" i="5" s="1"/>
  <c r="B2011" i="5"/>
  <c r="C2011" i="5" s="1"/>
  <c r="B2012" i="5"/>
  <c r="C2012" i="5" s="1"/>
  <c r="B2013" i="5"/>
  <c r="C2013" i="5" s="1"/>
  <c r="B2014" i="5"/>
  <c r="C2014" i="5" s="1"/>
  <c r="B2015" i="5"/>
  <c r="C2015" i="5" s="1"/>
  <c r="B2016" i="5"/>
  <c r="C2016" i="5" s="1"/>
  <c r="B2017" i="5"/>
  <c r="C2017" i="5" s="1"/>
  <c r="B2018" i="5"/>
  <c r="C2018" i="5" s="1"/>
  <c r="B2019" i="5"/>
  <c r="C2019" i="5" s="1"/>
  <c r="B2020" i="5"/>
  <c r="C2020" i="5" s="1"/>
  <c r="B2021" i="5"/>
  <c r="C2021" i="5" s="1"/>
  <c r="B2022" i="5"/>
  <c r="C2022" i="5" s="1"/>
  <c r="B2023" i="5"/>
  <c r="C2023" i="5" s="1"/>
  <c r="B2024" i="5"/>
  <c r="C2024" i="5" s="1"/>
  <c r="B2025" i="5"/>
  <c r="C2025" i="5" s="1"/>
  <c r="B2026" i="5"/>
  <c r="C2026" i="5" s="1"/>
  <c r="B2027" i="5"/>
  <c r="C2027" i="5" s="1"/>
  <c r="B2028" i="5"/>
  <c r="C2028" i="5" s="1"/>
  <c r="B2029" i="5"/>
  <c r="C2029" i="5" s="1"/>
  <c r="B2030" i="5"/>
  <c r="C2030" i="5" s="1"/>
  <c r="B2031" i="5"/>
  <c r="C2031" i="5" s="1"/>
  <c r="B2032" i="5"/>
  <c r="C2032" i="5" s="1"/>
  <c r="B2033" i="5"/>
  <c r="C2033" i="5" s="1"/>
  <c r="B2034" i="5"/>
  <c r="C2034" i="5" s="1"/>
  <c r="B2035" i="5"/>
  <c r="C2035" i="5" s="1"/>
  <c r="B2036" i="5"/>
  <c r="C2036" i="5" s="1"/>
  <c r="B2037" i="5"/>
  <c r="C2037" i="5" s="1"/>
  <c r="B2038" i="5"/>
  <c r="C2038" i="5" s="1"/>
  <c r="B2039" i="5"/>
  <c r="C2039" i="5" s="1"/>
  <c r="B2040" i="5"/>
  <c r="C2040" i="5" s="1"/>
  <c r="B2041" i="5"/>
  <c r="C2041" i="5" s="1"/>
  <c r="B2042" i="5"/>
  <c r="C2042" i="5" s="1"/>
  <c r="B2043" i="5"/>
  <c r="C2043" i="5" s="1"/>
  <c r="B2044" i="5"/>
  <c r="C2044" i="5" s="1"/>
  <c r="B2045" i="5"/>
  <c r="C2045" i="5" s="1"/>
  <c r="B2046" i="5"/>
  <c r="C2046" i="5" s="1"/>
  <c r="B2047" i="5"/>
  <c r="C2047" i="5" s="1"/>
  <c r="B2048" i="5"/>
  <c r="C2048" i="5" s="1"/>
  <c r="B2049" i="5"/>
  <c r="C2049" i="5" s="1"/>
  <c r="B2050" i="5"/>
  <c r="C2050" i="5" s="1"/>
  <c r="B2051" i="5"/>
  <c r="C2051" i="5" s="1"/>
  <c r="B2052" i="5"/>
  <c r="C2052" i="5" s="1"/>
  <c r="B2053" i="5"/>
  <c r="C2053" i="5" s="1"/>
  <c r="B2054" i="5"/>
  <c r="C2054" i="5" s="1"/>
  <c r="B2055" i="5"/>
  <c r="C2055" i="5" s="1"/>
  <c r="B2056" i="5"/>
  <c r="C2056" i="5" s="1"/>
  <c r="B2057" i="5"/>
  <c r="C2057" i="5" s="1"/>
  <c r="B2058" i="5"/>
  <c r="C2058" i="5" s="1"/>
  <c r="B2059" i="5"/>
  <c r="C2059" i="5" s="1"/>
  <c r="B2060" i="5"/>
  <c r="C2060" i="5" s="1"/>
  <c r="B2061" i="5"/>
  <c r="C2061" i="5" s="1"/>
  <c r="B2062" i="5"/>
  <c r="C2062" i="5" s="1"/>
  <c r="B2063" i="5"/>
  <c r="C2063" i="5" s="1"/>
  <c r="B2064" i="5"/>
  <c r="C2064" i="5" s="1"/>
  <c r="B2065" i="5"/>
  <c r="C2065" i="5" s="1"/>
  <c r="B2066" i="5"/>
  <c r="C2066" i="5" s="1"/>
  <c r="B2067" i="5"/>
  <c r="C2067" i="5" s="1"/>
  <c r="B2068" i="5"/>
  <c r="C2068" i="5" s="1"/>
  <c r="B2069" i="5"/>
  <c r="C2069" i="5" s="1"/>
  <c r="B2070" i="5"/>
  <c r="C2070" i="5" s="1"/>
  <c r="B2071" i="5"/>
  <c r="C2071" i="5" s="1"/>
  <c r="B2072" i="5"/>
  <c r="C2072" i="5" s="1"/>
  <c r="B2073" i="5"/>
  <c r="C2073" i="5" s="1"/>
  <c r="B2074" i="5"/>
  <c r="C2074" i="5" s="1"/>
  <c r="B2075" i="5"/>
  <c r="C2075" i="5" s="1"/>
  <c r="B2076" i="5"/>
  <c r="C2076" i="5" s="1"/>
  <c r="B2077" i="5"/>
  <c r="C2077" i="5" s="1"/>
  <c r="B2078" i="5"/>
  <c r="C2078" i="5" s="1"/>
  <c r="B2079" i="5"/>
  <c r="C2079" i="5" s="1"/>
  <c r="B2080" i="5"/>
  <c r="C2080" i="5" s="1"/>
  <c r="B2081" i="5"/>
  <c r="C2081" i="5" s="1"/>
  <c r="B2082" i="5"/>
  <c r="C2082" i="5" s="1"/>
  <c r="B2083" i="5"/>
  <c r="C2083" i="5" s="1"/>
  <c r="B2084" i="5"/>
  <c r="C2084" i="5" s="1"/>
  <c r="B2085" i="5"/>
  <c r="C2085" i="5" s="1"/>
  <c r="B2086" i="5"/>
  <c r="C2086" i="5" s="1"/>
  <c r="B2087" i="5"/>
  <c r="C2087" i="5" s="1"/>
  <c r="B2088" i="5"/>
  <c r="C2088" i="5" s="1"/>
  <c r="B2089" i="5"/>
  <c r="C2089" i="5" s="1"/>
  <c r="B2090" i="5"/>
  <c r="C2090" i="5" s="1"/>
  <c r="B2091" i="5"/>
  <c r="C2091" i="5" s="1"/>
  <c r="B2092" i="5"/>
  <c r="C2092" i="5" s="1"/>
  <c r="B2093" i="5"/>
  <c r="C2093" i="5" s="1"/>
  <c r="B2094" i="5"/>
  <c r="C2094" i="5" s="1"/>
  <c r="B2095" i="5"/>
  <c r="C2095" i="5" s="1"/>
  <c r="B2096" i="5"/>
  <c r="C2096" i="5" s="1"/>
  <c r="B2097" i="5"/>
  <c r="C2097" i="5" s="1"/>
  <c r="B2098" i="5"/>
  <c r="C2098" i="5" s="1"/>
  <c r="B2099" i="5"/>
  <c r="C2099" i="5" s="1"/>
  <c r="B2100" i="5"/>
  <c r="C2100" i="5" s="1"/>
  <c r="B2101" i="5"/>
  <c r="C2101" i="5" s="1"/>
  <c r="B2102" i="5"/>
  <c r="C2102" i="5" s="1"/>
  <c r="B2103" i="5"/>
  <c r="C2103" i="5" s="1"/>
  <c r="B2104" i="5"/>
  <c r="C2104" i="5" s="1"/>
  <c r="B2105" i="5"/>
  <c r="C2105" i="5" s="1"/>
  <c r="B2106" i="5"/>
  <c r="C2106" i="5" s="1"/>
  <c r="B2107" i="5"/>
  <c r="C2107" i="5" s="1"/>
  <c r="B2108" i="5"/>
  <c r="C2108" i="5" s="1"/>
  <c r="B2109" i="5"/>
  <c r="C2109" i="5" s="1"/>
  <c r="B2110" i="5"/>
  <c r="C2110" i="5" s="1"/>
  <c r="B2111" i="5"/>
  <c r="C2111" i="5" s="1"/>
  <c r="B2112" i="5"/>
  <c r="C2112" i="5" s="1"/>
  <c r="B2113" i="5"/>
  <c r="C2113" i="5" s="1"/>
  <c r="B2114" i="5"/>
  <c r="C2114" i="5" s="1"/>
  <c r="B2115" i="5"/>
  <c r="C2115" i="5" s="1"/>
  <c r="B2116" i="5"/>
  <c r="C2116" i="5" s="1"/>
  <c r="B2117" i="5"/>
  <c r="C2117" i="5" s="1"/>
  <c r="B2118" i="5"/>
  <c r="C2118" i="5" s="1"/>
  <c r="B2119" i="5"/>
  <c r="C2119" i="5" s="1"/>
  <c r="B2120" i="5"/>
  <c r="C2120" i="5" s="1"/>
  <c r="B2121" i="5"/>
  <c r="C2121" i="5" s="1"/>
  <c r="B2122" i="5"/>
  <c r="C2122" i="5" s="1"/>
  <c r="B2123" i="5"/>
  <c r="C2123" i="5" s="1"/>
  <c r="B2124" i="5"/>
  <c r="C2124" i="5" s="1"/>
  <c r="B2125" i="5"/>
  <c r="C2125" i="5" s="1"/>
  <c r="B2126" i="5"/>
  <c r="C2126" i="5" s="1"/>
  <c r="B2127" i="5"/>
  <c r="C2127" i="5" s="1"/>
  <c r="B2128" i="5"/>
  <c r="C2128" i="5" s="1"/>
  <c r="B2129" i="5"/>
  <c r="C2129" i="5" s="1"/>
  <c r="B2130" i="5"/>
  <c r="C2130" i="5" s="1"/>
  <c r="B2131" i="5"/>
  <c r="C2131" i="5" s="1"/>
  <c r="B2132" i="5"/>
  <c r="C2132" i="5" s="1"/>
  <c r="B2133" i="5"/>
  <c r="C2133" i="5" s="1"/>
  <c r="B2134" i="5"/>
  <c r="C2134" i="5" s="1"/>
  <c r="B2135" i="5"/>
  <c r="C2135" i="5" s="1"/>
  <c r="B2136" i="5"/>
  <c r="C2136" i="5" s="1"/>
  <c r="B2137" i="5"/>
  <c r="C2137" i="5" s="1"/>
  <c r="B2138" i="5"/>
  <c r="C2138" i="5" s="1"/>
  <c r="B2139" i="5"/>
  <c r="C2139" i="5" s="1"/>
  <c r="B2140" i="5"/>
  <c r="C2140" i="5" s="1"/>
  <c r="B2141" i="5"/>
  <c r="C2141" i="5" s="1"/>
  <c r="B2142" i="5"/>
  <c r="C2142" i="5" s="1"/>
  <c r="B2143" i="5"/>
  <c r="C2143" i="5" s="1"/>
  <c r="B2144" i="5"/>
  <c r="C2144" i="5" s="1"/>
  <c r="B2145" i="5"/>
  <c r="C2145" i="5" s="1"/>
  <c r="B2146" i="5"/>
  <c r="C2146" i="5" s="1"/>
  <c r="B2147" i="5"/>
  <c r="C2147" i="5" s="1"/>
  <c r="B2148" i="5"/>
  <c r="C2148" i="5" s="1"/>
  <c r="B2149" i="5"/>
  <c r="C2149" i="5" s="1"/>
  <c r="B2150" i="5"/>
  <c r="C2150" i="5" s="1"/>
  <c r="B2151" i="5"/>
  <c r="C2151" i="5" s="1"/>
  <c r="B2152" i="5"/>
  <c r="C2152" i="5" s="1"/>
  <c r="B2153" i="5"/>
  <c r="C2153" i="5" s="1"/>
  <c r="B2154" i="5"/>
  <c r="C2154" i="5" s="1"/>
  <c r="B2155" i="5"/>
  <c r="C2155" i="5" s="1"/>
  <c r="B2156" i="5"/>
  <c r="C2156" i="5" s="1"/>
  <c r="B2157" i="5"/>
  <c r="C2157" i="5" s="1"/>
  <c r="B2158" i="5"/>
  <c r="C2158" i="5" s="1"/>
  <c r="B2159" i="5"/>
  <c r="C2159" i="5" s="1"/>
  <c r="B2160" i="5"/>
  <c r="C2160" i="5" s="1"/>
  <c r="B2161" i="5"/>
  <c r="C2161" i="5" s="1"/>
  <c r="B2162" i="5"/>
  <c r="C2162" i="5" s="1"/>
  <c r="B2163" i="5"/>
  <c r="C2163" i="5" s="1"/>
  <c r="B2164" i="5"/>
  <c r="C2164" i="5" s="1"/>
  <c r="B2165" i="5"/>
  <c r="C2165" i="5" s="1"/>
  <c r="B2166" i="5"/>
  <c r="C2166" i="5" s="1"/>
  <c r="B2167" i="5"/>
  <c r="C2167" i="5" s="1"/>
  <c r="B2168" i="5"/>
  <c r="C2168" i="5" s="1"/>
  <c r="B2169" i="5"/>
  <c r="C2169" i="5" s="1"/>
  <c r="B2170" i="5"/>
  <c r="C2170" i="5" s="1"/>
  <c r="B2171" i="5"/>
  <c r="C2171" i="5" s="1"/>
  <c r="B2172" i="5"/>
  <c r="C2172" i="5" s="1"/>
  <c r="B2173" i="5"/>
  <c r="C2173" i="5" s="1"/>
  <c r="B2174" i="5"/>
  <c r="C2174" i="5" s="1"/>
  <c r="B2175" i="5"/>
  <c r="C2175" i="5" s="1"/>
  <c r="B2176" i="5"/>
  <c r="C2176" i="5" s="1"/>
  <c r="B2177" i="5"/>
  <c r="C2177" i="5" s="1"/>
  <c r="B2178" i="5"/>
  <c r="C2178" i="5" s="1"/>
  <c r="B2179" i="5"/>
  <c r="C2179" i="5" s="1"/>
  <c r="B2180" i="5"/>
  <c r="C2180" i="5" s="1"/>
  <c r="B2181" i="5"/>
  <c r="C2181" i="5" s="1"/>
  <c r="B2182" i="5"/>
  <c r="C2182" i="5" s="1"/>
  <c r="B2183" i="5"/>
  <c r="C2183" i="5" s="1"/>
  <c r="B2184" i="5"/>
  <c r="C2184" i="5" s="1"/>
  <c r="B2185" i="5"/>
  <c r="C2185" i="5" s="1"/>
  <c r="B2186" i="5"/>
  <c r="C2186" i="5" s="1"/>
  <c r="B2187" i="5"/>
  <c r="C2187" i="5" s="1"/>
  <c r="B2188" i="5"/>
  <c r="C2188" i="5" s="1"/>
  <c r="B2189" i="5"/>
  <c r="C2189" i="5" s="1"/>
  <c r="B2190" i="5"/>
  <c r="C2190" i="5" s="1"/>
  <c r="B2191" i="5"/>
  <c r="C2191" i="5" s="1"/>
  <c r="B2192" i="5"/>
  <c r="C2192" i="5" s="1"/>
  <c r="B2193" i="5"/>
  <c r="C2193" i="5" s="1"/>
  <c r="B2194" i="5"/>
  <c r="C2194" i="5" s="1"/>
  <c r="B2195" i="5"/>
  <c r="C2195" i="5" s="1"/>
  <c r="B2196" i="5"/>
  <c r="C2196" i="5" s="1"/>
  <c r="B2197" i="5"/>
  <c r="C2197" i="5" s="1"/>
  <c r="B2198" i="5"/>
  <c r="C2198" i="5" s="1"/>
  <c r="B2199" i="5"/>
  <c r="C2199" i="5" s="1"/>
  <c r="B2200" i="5"/>
  <c r="C2200" i="5" s="1"/>
  <c r="B2201" i="5"/>
  <c r="C2201" i="5" s="1"/>
  <c r="B2202" i="5"/>
  <c r="C2202" i="5" s="1"/>
  <c r="B2203" i="5"/>
  <c r="C2203" i="5" s="1"/>
  <c r="B2204" i="5"/>
  <c r="C2204" i="5" s="1"/>
  <c r="B2205" i="5"/>
  <c r="C2205" i="5" s="1"/>
  <c r="B2206" i="5"/>
  <c r="C2206" i="5" s="1"/>
  <c r="B2207" i="5"/>
  <c r="C2207" i="5" s="1"/>
  <c r="B2208" i="5"/>
  <c r="C2208" i="5" s="1"/>
  <c r="B2209" i="5"/>
  <c r="C2209" i="5" s="1"/>
  <c r="B2210" i="5"/>
  <c r="C2210" i="5" s="1"/>
  <c r="B2211" i="5"/>
  <c r="C2211" i="5" s="1"/>
  <c r="B2212" i="5"/>
  <c r="C2212" i="5" s="1"/>
  <c r="B2213" i="5"/>
  <c r="C2213" i="5" s="1"/>
  <c r="B2214" i="5"/>
  <c r="C2214" i="5" s="1"/>
  <c r="B2215" i="5"/>
  <c r="C2215" i="5" s="1"/>
  <c r="B2216" i="5"/>
  <c r="C2216" i="5" s="1"/>
  <c r="B2217" i="5"/>
  <c r="C2217" i="5" s="1"/>
  <c r="B2218" i="5"/>
  <c r="C2218" i="5" s="1"/>
  <c r="B2219" i="5"/>
  <c r="C2219" i="5" s="1"/>
  <c r="B2220" i="5"/>
  <c r="C2220" i="5" s="1"/>
  <c r="B2221" i="5"/>
  <c r="C2221" i="5" s="1"/>
  <c r="B2222" i="5"/>
  <c r="C2222" i="5" s="1"/>
  <c r="B2223" i="5"/>
  <c r="C2223" i="5" s="1"/>
  <c r="B2224" i="5"/>
  <c r="C2224" i="5" s="1"/>
  <c r="B2225" i="5"/>
  <c r="C2225" i="5" s="1"/>
  <c r="B2226" i="5"/>
  <c r="C2226" i="5" s="1"/>
  <c r="B2227" i="5"/>
  <c r="C2227" i="5" s="1"/>
  <c r="B2228" i="5"/>
  <c r="C2228" i="5" s="1"/>
  <c r="B2229" i="5"/>
  <c r="C2229" i="5" s="1"/>
  <c r="B2230" i="5"/>
  <c r="C2230" i="5" s="1"/>
  <c r="B2231" i="5"/>
  <c r="C2231" i="5" s="1"/>
  <c r="B2232" i="5"/>
  <c r="C2232" i="5" s="1"/>
  <c r="B2233" i="5"/>
  <c r="C2233" i="5" s="1"/>
  <c r="B2234" i="5"/>
  <c r="C2234" i="5" s="1"/>
  <c r="B2235" i="5"/>
  <c r="C2235" i="5" s="1"/>
  <c r="B2236" i="5"/>
  <c r="C2236" i="5" s="1"/>
  <c r="B2237" i="5"/>
  <c r="C2237" i="5" s="1"/>
  <c r="B2238" i="5"/>
  <c r="C2238" i="5" s="1"/>
  <c r="B2239" i="5"/>
  <c r="C2239" i="5" s="1"/>
  <c r="B2240" i="5"/>
  <c r="C2240" i="5" s="1"/>
  <c r="B2241" i="5"/>
  <c r="C2241" i="5" s="1"/>
  <c r="B2242" i="5"/>
  <c r="C2242" i="5" s="1"/>
  <c r="B2243" i="5"/>
  <c r="C2243" i="5" s="1"/>
  <c r="B2244" i="5"/>
  <c r="C2244" i="5" s="1"/>
  <c r="B2245" i="5"/>
  <c r="C2245" i="5" s="1"/>
  <c r="B2246" i="5"/>
  <c r="C2246" i="5" s="1"/>
  <c r="B2247" i="5"/>
  <c r="C2247" i="5" s="1"/>
  <c r="B2248" i="5"/>
  <c r="C2248" i="5" s="1"/>
  <c r="B2249" i="5"/>
  <c r="C2249" i="5" s="1"/>
  <c r="B2250" i="5"/>
  <c r="C2250" i="5" s="1"/>
  <c r="B2251" i="5"/>
  <c r="C2251" i="5" s="1"/>
  <c r="B2252" i="5"/>
  <c r="C2252" i="5" s="1"/>
  <c r="B2253" i="5"/>
  <c r="C2253" i="5" s="1"/>
  <c r="B2254" i="5"/>
  <c r="C2254" i="5" s="1"/>
  <c r="B2255" i="5"/>
  <c r="C2255" i="5" s="1"/>
  <c r="B2256" i="5"/>
  <c r="C2256" i="5" s="1"/>
  <c r="B2257" i="5"/>
  <c r="C2257" i="5" s="1"/>
  <c r="B2258" i="5"/>
  <c r="C2258" i="5" s="1"/>
  <c r="B2259" i="5"/>
  <c r="C2259" i="5" s="1"/>
  <c r="B2260" i="5"/>
  <c r="C2260" i="5" s="1"/>
  <c r="B2261" i="5"/>
  <c r="C2261" i="5" s="1"/>
  <c r="B2262" i="5"/>
  <c r="C2262" i="5" s="1"/>
  <c r="B2263" i="5"/>
  <c r="C2263" i="5" s="1"/>
  <c r="B2264" i="5"/>
  <c r="C2264" i="5" s="1"/>
  <c r="B2265" i="5"/>
  <c r="C2265" i="5" s="1"/>
  <c r="B2266" i="5"/>
  <c r="C2266" i="5" s="1"/>
  <c r="B2267" i="5"/>
  <c r="C2267" i="5" s="1"/>
  <c r="B2268" i="5"/>
  <c r="C2268" i="5" s="1"/>
  <c r="B2269" i="5"/>
  <c r="C2269" i="5" s="1"/>
  <c r="B2270" i="5"/>
  <c r="C2270" i="5" s="1"/>
  <c r="B2271" i="5"/>
  <c r="C2271" i="5" s="1"/>
  <c r="B2272" i="5"/>
  <c r="C2272" i="5" s="1"/>
  <c r="B2273" i="5"/>
  <c r="C2273" i="5" s="1"/>
  <c r="B2274" i="5"/>
  <c r="C2274" i="5" s="1"/>
  <c r="B2275" i="5"/>
  <c r="C2275" i="5" s="1"/>
  <c r="B2276" i="5"/>
  <c r="C2276" i="5" s="1"/>
  <c r="B2277" i="5"/>
  <c r="C2277" i="5" s="1"/>
  <c r="B2278" i="5"/>
  <c r="C2278" i="5" s="1"/>
  <c r="B2279" i="5"/>
  <c r="C2279" i="5" s="1"/>
  <c r="B2280" i="5"/>
  <c r="C2280" i="5" s="1"/>
  <c r="B2281" i="5"/>
  <c r="C2281" i="5" s="1"/>
  <c r="B2282" i="5"/>
  <c r="C2282" i="5" s="1"/>
  <c r="B2283" i="5"/>
  <c r="C2283" i="5" s="1"/>
  <c r="B2284" i="5"/>
  <c r="C2284" i="5" s="1"/>
  <c r="B2285" i="5"/>
  <c r="C2285" i="5" s="1"/>
  <c r="B2286" i="5"/>
  <c r="C2286" i="5" s="1"/>
  <c r="B2287" i="5"/>
  <c r="C2287" i="5" s="1"/>
  <c r="B2288" i="5"/>
  <c r="C2288" i="5" s="1"/>
  <c r="B2289" i="5"/>
  <c r="C2289" i="5" s="1"/>
  <c r="B2290" i="5"/>
  <c r="C2290" i="5" s="1"/>
  <c r="B2291" i="5"/>
  <c r="C2291" i="5" s="1"/>
  <c r="B2292" i="5"/>
  <c r="C2292" i="5" s="1"/>
  <c r="B2293" i="5"/>
  <c r="C2293" i="5" s="1"/>
  <c r="B2294" i="5"/>
  <c r="C2294" i="5" s="1"/>
  <c r="B2295" i="5"/>
  <c r="C2295" i="5" s="1"/>
  <c r="B2296" i="5"/>
  <c r="C2296" i="5" s="1"/>
  <c r="B2297" i="5"/>
  <c r="C2297" i="5" s="1"/>
  <c r="B2298" i="5"/>
  <c r="C2298" i="5" s="1"/>
  <c r="B2299" i="5"/>
  <c r="C2299" i="5" s="1"/>
  <c r="B2300" i="5"/>
  <c r="C2300" i="5" s="1"/>
  <c r="B2301" i="5"/>
  <c r="C2301" i="5" s="1"/>
  <c r="B2302" i="5"/>
  <c r="C2302" i="5" s="1"/>
  <c r="B2303" i="5"/>
  <c r="C2303" i="5" s="1"/>
  <c r="B2304" i="5"/>
  <c r="C2304" i="5" s="1"/>
  <c r="B2305" i="5"/>
  <c r="C2305" i="5" s="1"/>
  <c r="B2306" i="5"/>
  <c r="C2306" i="5" s="1"/>
  <c r="B2307" i="5"/>
  <c r="C2307" i="5" s="1"/>
  <c r="B2308" i="5"/>
  <c r="C2308" i="5" s="1"/>
  <c r="B2309" i="5"/>
  <c r="C2309" i="5" s="1"/>
  <c r="B2310" i="5"/>
  <c r="C2310" i="5" s="1"/>
  <c r="B2311" i="5"/>
  <c r="C2311" i="5" s="1"/>
  <c r="B2312" i="5"/>
  <c r="C2312" i="5" s="1"/>
  <c r="B2313" i="5"/>
  <c r="C2313" i="5" s="1"/>
  <c r="B2314" i="5"/>
  <c r="C2314" i="5" s="1"/>
  <c r="B2315" i="5"/>
  <c r="C2315" i="5" s="1"/>
  <c r="B2316" i="5"/>
  <c r="C2316" i="5" s="1"/>
  <c r="B2317" i="5"/>
  <c r="C2317" i="5" s="1"/>
  <c r="B2318" i="5"/>
  <c r="C2318" i="5" s="1"/>
  <c r="B2319" i="5"/>
  <c r="C2319" i="5" s="1"/>
  <c r="B2320" i="5"/>
  <c r="C2320" i="5" s="1"/>
  <c r="B2321" i="5"/>
  <c r="C2321" i="5" s="1"/>
  <c r="B2322" i="5"/>
  <c r="C2322" i="5" s="1"/>
  <c r="B2323" i="5"/>
  <c r="C2323" i="5" s="1"/>
  <c r="B2324" i="5"/>
  <c r="C2324" i="5" s="1"/>
  <c r="B2325" i="5"/>
  <c r="C2325" i="5" s="1"/>
  <c r="B2326" i="5"/>
  <c r="C2326" i="5" s="1"/>
  <c r="B2327" i="5"/>
  <c r="C2327" i="5" s="1"/>
  <c r="B2328" i="5"/>
  <c r="C2328" i="5" s="1"/>
  <c r="B2329" i="5"/>
  <c r="C2329" i="5" s="1"/>
  <c r="B2330" i="5"/>
  <c r="C2330" i="5" s="1"/>
  <c r="B2331" i="5"/>
  <c r="C2331" i="5" s="1"/>
  <c r="B2332" i="5"/>
  <c r="C2332" i="5" s="1"/>
  <c r="B2333" i="5"/>
  <c r="C2333" i="5" s="1"/>
  <c r="B2334" i="5"/>
  <c r="C2334" i="5" s="1"/>
  <c r="B2335" i="5"/>
  <c r="C2335" i="5" s="1"/>
  <c r="B2336" i="5"/>
  <c r="C2336" i="5" s="1"/>
  <c r="B2337" i="5"/>
  <c r="C2337" i="5" s="1"/>
  <c r="B2338" i="5"/>
  <c r="C2338" i="5" s="1"/>
  <c r="B2339" i="5"/>
  <c r="C2339" i="5" s="1"/>
  <c r="B2340" i="5"/>
  <c r="C2340" i="5" s="1"/>
  <c r="B2341" i="5"/>
  <c r="C2341" i="5" s="1"/>
  <c r="B2342" i="5"/>
  <c r="C2342" i="5" s="1"/>
  <c r="B2343" i="5"/>
  <c r="C2343" i="5" s="1"/>
  <c r="B2344" i="5"/>
  <c r="C2344" i="5" s="1"/>
  <c r="B2345" i="5"/>
  <c r="C2345" i="5" s="1"/>
  <c r="B2346" i="5"/>
  <c r="C2346" i="5" s="1"/>
  <c r="B2347" i="5"/>
  <c r="C2347" i="5" s="1"/>
  <c r="B2348" i="5"/>
  <c r="C2348" i="5" s="1"/>
  <c r="B2349" i="5"/>
  <c r="C2349" i="5" s="1"/>
  <c r="B2350" i="5"/>
  <c r="C2350" i="5" s="1"/>
  <c r="B2351" i="5"/>
  <c r="C2351" i="5" s="1"/>
  <c r="B2352" i="5"/>
  <c r="C2352" i="5" s="1"/>
  <c r="B2353" i="5"/>
  <c r="C2353" i="5" s="1"/>
  <c r="B2354" i="5"/>
  <c r="C2354" i="5" s="1"/>
  <c r="B2355" i="5"/>
  <c r="C2355" i="5" s="1"/>
  <c r="B2356" i="5"/>
  <c r="C2356" i="5" s="1"/>
  <c r="B2357" i="5"/>
  <c r="C2357" i="5" s="1"/>
  <c r="B2358" i="5"/>
  <c r="C2358" i="5" s="1"/>
  <c r="B2359" i="5"/>
  <c r="C2359" i="5" s="1"/>
  <c r="B2360" i="5"/>
  <c r="C2360" i="5" s="1"/>
  <c r="B2361" i="5"/>
  <c r="C2361" i="5" s="1"/>
  <c r="B2362" i="5"/>
  <c r="C2362" i="5" s="1"/>
  <c r="B2363" i="5"/>
  <c r="C2363" i="5" s="1"/>
  <c r="B2364" i="5"/>
  <c r="C2364" i="5" s="1"/>
  <c r="B2365" i="5"/>
  <c r="C2365" i="5" s="1"/>
  <c r="B2366" i="5"/>
  <c r="C2366" i="5" s="1"/>
  <c r="B2367" i="5"/>
  <c r="C2367" i="5" s="1"/>
  <c r="B2368" i="5"/>
  <c r="C2368" i="5" s="1"/>
  <c r="B2369" i="5"/>
  <c r="C2369" i="5" s="1"/>
  <c r="B2370" i="5"/>
  <c r="C2370" i="5" s="1"/>
  <c r="B2371" i="5"/>
  <c r="C2371" i="5" s="1"/>
  <c r="B2372" i="5"/>
  <c r="C2372" i="5" s="1"/>
  <c r="B2373" i="5"/>
  <c r="C2373" i="5" s="1"/>
  <c r="B2374" i="5"/>
  <c r="C2374" i="5" s="1"/>
  <c r="B2375" i="5"/>
  <c r="C2375" i="5" s="1"/>
  <c r="B2376" i="5"/>
  <c r="C2376" i="5" s="1"/>
  <c r="B2377" i="5"/>
  <c r="C2377" i="5" s="1"/>
  <c r="B2378" i="5"/>
  <c r="C2378" i="5" s="1"/>
  <c r="B2379" i="5"/>
  <c r="C2379" i="5" s="1"/>
  <c r="B2380" i="5"/>
  <c r="C2380" i="5" s="1"/>
  <c r="B2381" i="5"/>
  <c r="C2381" i="5" s="1"/>
  <c r="B2382" i="5"/>
  <c r="C2382" i="5" s="1"/>
  <c r="B2383" i="5"/>
  <c r="C2383" i="5" s="1"/>
  <c r="B2384" i="5"/>
  <c r="C2384" i="5" s="1"/>
  <c r="B2385" i="5"/>
  <c r="C2385" i="5" s="1"/>
  <c r="B2386" i="5"/>
  <c r="C2386" i="5" s="1"/>
  <c r="B2387" i="5"/>
  <c r="C2387" i="5" s="1"/>
  <c r="B2388" i="5"/>
  <c r="C2388" i="5" s="1"/>
  <c r="B2389" i="5"/>
  <c r="C2389" i="5" s="1"/>
  <c r="B2390" i="5"/>
  <c r="C2390" i="5" s="1"/>
  <c r="B2391" i="5"/>
  <c r="C2391" i="5" s="1"/>
  <c r="B2392" i="5"/>
  <c r="C2392" i="5" s="1"/>
  <c r="B2393" i="5"/>
  <c r="C2393" i="5" s="1"/>
  <c r="B2394" i="5"/>
  <c r="C2394" i="5" s="1"/>
  <c r="B2395" i="5"/>
  <c r="C2395" i="5" s="1"/>
  <c r="B2396" i="5"/>
  <c r="C2396" i="5" s="1"/>
  <c r="B2397" i="5"/>
  <c r="C2397" i="5" s="1"/>
  <c r="B2398" i="5"/>
  <c r="C2398" i="5" s="1"/>
  <c r="B2399" i="5"/>
  <c r="C2399" i="5" s="1"/>
  <c r="B2400" i="5"/>
  <c r="C2400" i="5" s="1"/>
  <c r="B2401" i="5"/>
  <c r="C2401" i="5" s="1"/>
  <c r="B2402" i="5"/>
  <c r="C2402" i="5" s="1"/>
  <c r="B2403" i="5"/>
  <c r="C2403" i="5" s="1"/>
  <c r="B2404" i="5"/>
  <c r="C2404" i="5" s="1"/>
  <c r="B2405" i="5"/>
  <c r="C2405" i="5" s="1"/>
  <c r="B2406" i="5"/>
  <c r="C2406" i="5" s="1"/>
  <c r="B2407" i="5"/>
  <c r="C2407" i="5" s="1"/>
  <c r="B2408" i="5"/>
  <c r="C2408" i="5" s="1"/>
  <c r="B2409" i="5"/>
  <c r="C2409" i="5" s="1"/>
  <c r="B2410" i="5"/>
  <c r="C2410" i="5" s="1"/>
  <c r="B2411" i="5"/>
  <c r="C2411" i="5" s="1"/>
  <c r="B2412" i="5"/>
  <c r="C2412" i="5" s="1"/>
  <c r="B2413" i="5"/>
  <c r="C2413" i="5" s="1"/>
  <c r="B2414" i="5"/>
  <c r="C2414" i="5" s="1"/>
  <c r="B2415" i="5"/>
  <c r="C2415" i="5" s="1"/>
  <c r="B2416" i="5"/>
  <c r="C2416" i="5" s="1"/>
  <c r="B2417" i="5"/>
  <c r="C2417" i="5" s="1"/>
  <c r="B2418" i="5"/>
  <c r="C2418" i="5" s="1"/>
  <c r="B2419" i="5"/>
  <c r="C2419" i="5" s="1"/>
  <c r="B2420" i="5"/>
  <c r="C2420" i="5" s="1"/>
  <c r="B2421" i="5"/>
  <c r="C2421" i="5" s="1"/>
  <c r="B2422" i="5"/>
  <c r="C2422" i="5" s="1"/>
  <c r="B2423" i="5"/>
  <c r="C2423" i="5" s="1"/>
  <c r="B2424" i="5"/>
  <c r="C2424" i="5" s="1"/>
  <c r="B2425" i="5"/>
  <c r="C2425" i="5" s="1"/>
  <c r="B2426" i="5"/>
  <c r="C2426" i="5" s="1"/>
  <c r="B2427" i="5"/>
  <c r="C2427" i="5" s="1"/>
  <c r="B2428" i="5"/>
  <c r="C2428" i="5" s="1"/>
  <c r="B2429" i="5"/>
  <c r="C2429" i="5" s="1"/>
  <c r="B2430" i="5"/>
  <c r="C2430" i="5" s="1"/>
  <c r="B2431" i="5"/>
  <c r="C2431" i="5" s="1"/>
  <c r="B2432" i="5"/>
  <c r="C2432" i="5" s="1"/>
  <c r="B2433" i="5"/>
  <c r="C2433" i="5" s="1"/>
  <c r="B2434" i="5"/>
  <c r="C2434" i="5" s="1"/>
  <c r="B2435" i="5"/>
  <c r="C2435" i="5" s="1"/>
  <c r="B2436" i="5"/>
  <c r="C2436" i="5" s="1"/>
  <c r="B2437" i="5"/>
  <c r="C2437" i="5" s="1"/>
  <c r="B2438" i="5"/>
  <c r="C2438" i="5" s="1"/>
  <c r="B2439" i="5"/>
  <c r="C2439" i="5" s="1"/>
  <c r="B2440" i="5"/>
  <c r="C2440" i="5" s="1"/>
  <c r="B2441" i="5"/>
  <c r="C2441" i="5" s="1"/>
  <c r="B2442" i="5"/>
  <c r="C2442" i="5" s="1"/>
  <c r="B2443" i="5"/>
  <c r="C2443" i="5" s="1"/>
  <c r="B2444" i="5"/>
  <c r="C2444" i="5" s="1"/>
  <c r="B2445" i="5"/>
  <c r="C2445" i="5" s="1"/>
  <c r="B2446" i="5"/>
  <c r="C2446" i="5" s="1"/>
  <c r="B2447" i="5"/>
  <c r="C2447" i="5" s="1"/>
  <c r="B2448" i="5"/>
  <c r="C2448" i="5" s="1"/>
  <c r="B2449" i="5"/>
  <c r="C2449" i="5" s="1"/>
  <c r="B2450" i="5"/>
  <c r="C2450" i="5" s="1"/>
  <c r="B2451" i="5"/>
  <c r="C2451" i="5" s="1"/>
  <c r="B2452" i="5"/>
  <c r="C2452" i="5" s="1"/>
  <c r="B2453" i="5"/>
  <c r="C2453" i="5" s="1"/>
  <c r="B2454" i="5"/>
  <c r="C2454" i="5" s="1"/>
  <c r="B2455" i="5"/>
  <c r="C2455" i="5" s="1"/>
  <c r="B2456" i="5"/>
  <c r="C2456" i="5" s="1"/>
  <c r="B2457" i="5"/>
  <c r="C2457" i="5" s="1"/>
  <c r="B2458" i="5"/>
  <c r="C2458" i="5" s="1"/>
  <c r="B2459" i="5"/>
  <c r="C2459" i="5" s="1"/>
  <c r="B2460" i="5"/>
  <c r="C2460" i="5" s="1"/>
  <c r="B2461" i="5"/>
  <c r="C2461" i="5" s="1"/>
  <c r="B2462" i="5"/>
  <c r="C2462" i="5" s="1"/>
  <c r="B2463" i="5"/>
  <c r="C2463" i="5" s="1"/>
  <c r="B2464" i="5"/>
  <c r="C2464" i="5" s="1"/>
  <c r="B2465" i="5"/>
  <c r="C2465" i="5" s="1"/>
  <c r="B2466" i="5"/>
  <c r="C2466" i="5" s="1"/>
  <c r="B2467" i="5"/>
  <c r="C2467" i="5" s="1"/>
  <c r="B2468" i="5"/>
  <c r="C2468" i="5" s="1"/>
  <c r="B2469" i="5"/>
  <c r="C2469" i="5" s="1"/>
  <c r="B2470" i="5"/>
  <c r="C2470" i="5" s="1"/>
  <c r="B2471" i="5"/>
  <c r="C2471" i="5" s="1"/>
  <c r="B2472" i="5"/>
  <c r="C2472" i="5" s="1"/>
  <c r="B2473" i="5"/>
  <c r="C2473" i="5" s="1"/>
  <c r="B2474" i="5"/>
  <c r="C2474" i="5" s="1"/>
  <c r="B2475" i="5"/>
  <c r="C2475" i="5" s="1"/>
  <c r="B2476" i="5"/>
  <c r="C2476" i="5" s="1"/>
  <c r="B2477" i="5"/>
  <c r="C2477" i="5" s="1"/>
  <c r="B2478" i="5"/>
  <c r="C2478" i="5" s="1"/>
  <c r="B2479" i="5"/>
  <c r="C2479" i="5" s="1"/>
  <c r="B2480" i="5"/>
  <c r="C2480" i="5" s="1"/>
  <c r="B2481" i="5"/>
  <c r="C2481" i="5" s="1"/>
  <c r="B2482" i="5"/>
  <c r="C2482" i="5" s="1"/>
  <c r="B2483" i="5"/>
  <c r="C2483" i="5" s="1"/>
  <c r="B2484" i="5"/>
  <c r="C2484" i="5" s="1"/>
  <c r="B2485" i="5"/>
  <c r="C2485" i="5" s="1"/>
  <c r="B2486" i="5"/>
  <c r="C2486" i="5" s="1"/>
  <c r="B2487" i="5"/>
  <c r="C2487" i="5" s="1"/>
  <c r="B2488" i="5"/>
  <c r="C2488" i="5" s="1"/>
  <c r="B2489" i="5"/>
  <c r="C2489" i="5" s="1"/>
  <c r="B2490" i="5"/>
  <c r="C2490" i="5" s="1"/>
  <c r="B2491" i="5"/>
  <c r="C2491" i="5" s="1"/>
  <c r="B2492" i="5"/>
  <c r="C2492" i="5" s="1"/>
  <c r="B2493" i="5"/>
  <c r="C2493" i="5" s="1"/>
  <c r="B2494" i="5"/>
  <c r="C2494" i="5" s="1"/>
  <c r="B2495" i="5"/>
  <c r="C2495" i="5" s="1"/>
  <c r="B2496" i="5"/>
  <c r="C2496" i="5" s="1"/>
  <c r="B2497" i="5"/>
  <c r="C2497" i="5" s="1"/>
  <c r="B2498" i="5"/>
  <c r="C2498" i="5" s="1"/>
  <c r="B2499" i="5"/>
  <c r="C2499" i="5" s="1"/>
  <c r="B2500" i="5"/>
  <c r="C2500" i="5" s="1"/>
  <c r="B2501" i="5"/>
  <c r="C2501" i="5" s="1"/>
  <c r="B2502" i="5"/>
  <c r="C2502" i="5" s="1"/>
  <c r="B2503" i="5"/>
  <c r="C2503" i="5" s="1"/>
  <c r="B2504" i="5"/>
  <c r="C2504" i="5" s="1"/>
  <c r="B2505" i="5"/>
  <c r="C2505" i="5" s="1"/>
  <c r="B2506" i="5"/>
  <c r="C2506" i="5" s="1"/>
  <c r="B2507" i="5"/>
  <c r="C2507" i="5" s="1"/>
  <c r="B2508" i="5"/>
  <c r="C2508" i="5" s="1"/>
  <c r="B2509" i="5"/>
  <c r="C2509" i="5" s="1"/>
  <c r="B2510" i="5"/>
  <c r="C2510" i="5" s="1"/>
  <c r="B2511" i="5"/>
  <c r="C2511" i="5" s="1"/>
  <c r="B2512" i="5"/>
  <c r="C2512" i="5" s="1"/>
  <c r="B2513" i="5"/>
  <c r="C2513" i="5" s="1"/>
  <c r="B2514" i="5"/>
  <c r="C2514" i="5" s="1"/>
  <c r="B2515" i="5"/>
  <c r="C2515" i="5" s="1"/>
  <c r="B2516" i="5"/>
  <c r="C2516" i="5" s="1"/>
  <c r="B2517" i="5"/>
  <c r="C2517" i="5" s="1"/>
  <c r="B2518" i="5"/>
  <c r="C2518" i="5" s="1"/>
  <c r="B2519" i="5"/>
  <c r="C2519" i="5" s="1"/>
  <c r="B2520" i="5"/>
  <c r="C2520" i="5" s="1"/>
  <c r="B2521" i="5"/>
  <c r="C2521" i="5" s="1"/>
  <c r="B2522" i="5"/>
  <c r="C2522" i="5" s="1"/>
  <c r="B2523" i="5"/>
  <c r="C2523" i="5" s="1"/>
  <c r="B2524" i="5"/>
  <c r="C2524" i="5" s="1"/>
  <c r="B2525" i="5"/>
  <c r="C2525" i="5" s="1"/>
  <c r="B2526" i="5"/>
  <c r="C2526" i="5" s="1"/>
  <c r="B2527" i="5"/>
  <c r="C2527" i="5" s="1"/>
  <c r="B2528" i="5"/>
  <c r="C2528" i="5" s="1"/>
  <c r="B2529" i="5"/>
  <c r="C2529" i="5" s="1"/>
  <c r="B2530" i="5"/>
  <c r="C2530" i="5" s="1"/>
  <c r="B2531" i="5"/>
  <c r="C2531" i="5" s="1"/>
  <c r="B2532" i="5"/>
  <c r="C2532" i="5" s="1"/>
  <c r="B2533" i="5"/>
  <c r="C2533" i="5" s="1"/>
  <c r="B2534" i="5"/>
  <c r="C2534" i="5" s="1"/>
  <c r="B2535" i="5"/>
  <c r="C2535" i="5" s="1"/>
  <c r="B2536" i="5"/>
  <c r="C2536" i="5" s="1"/>
  <c r="B2537" i="5"/>
  <c r="C2537" i="5" s="1"/>
  <c r="B2538" i="5"/>
  <c r="C2538" i="5" s="1"/>
  <c r="B2539" i="5"/>
  <c r="C2539" i="5" s="1"/>
  <c r="B2540" i="5"/>
  <c r="C2540" i="5" s="1"/>
  <c r="B2541" i="5"/>
  <c r="C2541" i="5" s="1"/>
  <c r="B2542" i="5"/>
  <c r="C2542" i="5" s="1"/>
  <c r="B2543" i="5"/>
  <c r="C2543" i="5" s="1"/>
  <c r="B2544" i="5"/>
  <c r="C2544" i="5" s="1"/>
  <c r="B2545" i="5"/>
  <c r="C2545" i="5" s="1"/>
  <c r="B2546" i="5"/>
  <c r="C2546" i="5" s="1"/>
  <c r="B2547" i="5"/>
  <c r="C2547" i="5" s="1"/>
  <c r="B2548" i="5"/>
  <c r="C2548" i="5" s="1"/>
  <c r="B2549" i="5"/>
  <c r="C2549" i="5" s="1"/>
  <c r="B2550" i="5"/>
  <c r="C2550" i="5" s="1"/>
  <c r="B2551" i="5"/>
  <c r="C2551" i="5" s="1"/>
  <c r="B2552" i="5"/>
  <c r="C2552" i="5" s="1"/>
  <c r="B2553" i="5"/>
  <c r="C2553" i="5" s="1"/>
  <c r="B2554" i="5"/>
  <c r="C2554" i="5" s="1"/>
  <c r="B2555" i="5"/>
  <c r="C2555" i="5" s="1"/>
  <c r="B2556" i="5"/>
  <c r="C2556" i="5" s="1"/>
  <c r="B2557" i="5"/>
  <c r="C2557" i="5" s="1"/>
  <c r="B2558" i="5"/>
  <c r="C2558" i="5" s="1"/>
  <c r="B2559" i="5"/>
  <c r="C2559" i="5" s="1"/>
  <c r="B2560" i="5"/>
  <c r="C2560" i="5" s="1"/>
  <c r="B2561" i="5"/>
  <c r="C2561" i="5" s="1"/>
  <c r="B2562" i="5"/>
  <c r="C2562" i="5" s="1"/>
  <c r="B2563" i="5"/>
  <c r="C2563" i="5" s="1"/>
  <c r="B2564" i="5"/>
  <c r="C2564" i="5" s="1"/>
  <c r="B2565" i="5"/>
  <c r="C2565" i="5" s="1"/>
  <c r="B2566" i="5"/>
  <c r="C2566" i="5" s="1"/>
  <c r="B2567" i="5"/>
  <c r="C2567" i="5" s="1"/>
  <c r="B2568" i="5"/>
  <c r="C2568" i="5" s="1"/>
  <c r="B2569" i="5"/>
  <c r="C2569" i="5" s="1"/>
  <c r="B2570" i="5"/>
  <c r="C2570" i="5" s="1"/>
  <c r="B2571" i="5"/>
  <c r="C2571" i="5" s="1"/>
  <c r="B2572" i="5"/>
  <c r="C2572" i="5" s="1"/>
  <c r="B2573" i="5"/>
  <c r="C2573" i="5" s="1"/>
  <c r="B2574" i="5"/>
  <c r="C2574" i="5" s="1"/>
  <c r="B2575" i="5"/>
  <c r="C2575" i="5" s="1"/>
  <c r="B2576" i="5"/>
  <c r="C2576" i="5" s="1"/>
  <c r="B2577" i="5"/>
  <c r="C2577" i="5" s="1"/>
  <c r="B2578" i="5"/>
  <c r="C2578" i="5" s="1"/>
  <c r="B2579" i="5"/>
  <c r="C2579" i="5" s="1"/>
  <c r="B2580" i="5"/>
  <c r="C2580" i="5" s="1"/>
  <c r="B2581" i="5"/>
  <c r="C2581" i="5" s="1"/>
  <c r="B2582" i="5"/>
  <c r="C2582" i="5" s="1"/>
  <c r="B2583" i="5"/>
  <c r="C2583" i="5" s="1"/>
  <c r="B2584" i="5"/>
  <c r="C2584" i="5" s="1"/>
  <c r="B2585" i="5"/>
  <c r="C2585" i="5" s="1"/>
  <c r="B2586" i="5"/>
  <c r="C2586" i="5" s="1"/>
  <c r="B2587" i="5"/>
  <c r="C2587" i="5" s="1"/>
  <c r="B2588" i="5"/>
  <c r="C2588" i="5" s="1"/>
  <c r="B2589" i="5"/>
  <c r="C2589" i="5" s="1"/>
  <c r="B2590" i="5"/>
  <c r="C2590" i="5" s="1"/>
  <c r="B2591" i="5"/>
  <c r="C2591" i="5" s="1"/>
  <c r="B2592" i="5"/>
  <c r="C2592" i="5" s="1"/>
  <c r="B2593" i="5"/>
  <c r="C2593" i="5" s="1"/>
  <c r="B2594" i="5"/>
  <c r="C2594" i="5" s="1"/>
  <c r="B2595" i="5"/>
  <c r="C2595" i="5" s="1"/>
  <c r="B2596" i="5"/>
  <c r="C2596" i="5" s="1"/>
  <c r="B2597" i="5"/>
  <c r="C2597" i="5" s="1"/>
  <c r="B2598" i="5"/>
  <c r="C2598" i="5" s="1"/>
  <c r="B2599" i="5"/>
  <c r="C2599" i="5" s="1"/>
  <c r="B2600" i="5"/>
  <c r="C2600" i="5" s="1"/>
  <c r="B2601" i="5"/>
  <c r="C2601" i="5" s="1"/>
  <c r="B2602" i="5"/>
  <c r="C2602" i="5" s="1"/>
  <c r="B2603" i="5"/>
  <c r="C2603" i="5" s="1"/>
  <c r="B2604" i="5"/>
  <c r="C2604" i="5" s="1"/>
  <c r="B2605" i="5"/>
  <c r="C2605" i="5" s="1"/>
  <c r="B2606" i="5"/>
  <c r="C2606" i="5" s="1"/>
  <c r="B2607" i="5"/>
  <c r="C2607" i="5" s="1"/>
  <c r="B2608" i="5"/>
  <c r="C2608" i="5" s="1"/>
  <c r="B2609" i="5"/>
  <c r="C2609" i="5" s="1"/>
  <c r="B2610" i="5"/>
  <c r="C2610" i="5" s="1"/>
  <c r="B2611" i="5"/>
  <c r="C2611" i="5" s="1"/>
  <c r="B2612" i="5"/>
  <c r="C2612" i="5" s="1"/>
  <c r="B2613" i="5"/>
  <c r="C2613" i="5" s="1"/>
  <c r="B2614" i="5"/>
  <c r="C2614" i="5" s="1"/>
  <c r="B2615" i="5"/>
  <c r="C2615" i="5" s="1"/>
  <c r="B2616" i="5"/>
  <c r="C2616" i="5" s="1"/>
  <c r="B2617" i="5"/>
  <c r="C2617" i="5" s="1"/>
  <c r="B2618" i="5"/>
  <c r="C2618" i="5" s="1"/>
  <c r="B2619" i="5"/>
  <c r="C2619" i="5" s="1"/>
  <c r="B2620" i="5"/>
  <c r="C2620" i="5" s="1"/>
  <c r="B2621" i="5"/>
  <c r="C2621" i="5" s="1"/>
  <c r="B2622" i="5"/>
  <c r="C2622" i="5" s="1"/>
  <c r="B2623" i="5"/>
  <c r="C2623" i="5" s="1"/>
  <c r="B2624" i="5"/>
  <c r="C2624" i="5" s="1"/>
  <c r="B2625" i="5"/>
  <c r="C2625" i="5" s="1"/>
  <c r="B2626" i="5"/>
  <c r="C2626" i="5" s="1"/>
  <c r="B2627" i="5"/>
  <c r="C2627" i="5" s="1"/>
  <c r="B2628" i="5"/>
  <c r="C2628" i="5" s="1"/>
  <c r="B2629" i="5"/>
  <c r="C2629" i="5" s="1"/>
  <c r="B2630" i="5"/>
  <c r="C2630" i="5" s="1"/>
  <c r="B2631" i="5"/>
  <c r="C2631" i="5" s="1"/>
  <c r="B2632" i="5"/>
  <c r="C2632" i="5" s="1"/>
  <c r="B2633" i="5"/>
  <c r="C2633" i="5" s="1"/>
  <c r="B2634" i="5"/>
  <c r="C2634" i="5" s="1"/>
  <c r="B2635" i="5"/>
  <c r="C2635" i="5" s="1"/>
  <c r="B2636" i="5"/>
  <c r="C2636" i="5" s="1"/>
  <c r="B2637" i="5"/>
  <c r="C2637" i="5" s="1"/>
  <c r="B2638" i="5"/>
  <c r="C2638" i="5" s="1"/>
  <c r="B2639" i="5"/>
  <c r="C2639" i="5" s="1"/>
  <c r="B2640" i="5"/>
  <c r="C2640" i="5" s="1"/>
  <c r="B2641" i="5"/>
  <c r="C2641" i="5" s="1"/>
  <c r="B2642" i="5"/>
  <c r="C2642" i="5" s="1"/>
  <c r="B2643" i="5"/>
  <c r="C2643" i="5" s="1"/>
  <c r="B2644" i="5"/>
  <c r="C2644" i="5" s="1"/>
  <c r="B2645" i="5"/>
  <c r="C2645" i="5" s="1"/>
  <c r="B2646" i="5"/>
  <c r="C2646" i="5" s="1"/>
  <c r="B2647" i="5"/>
  <c r="C2647" i="5" s="1"/>
  <c r="B2648" i="5"/>
  <c r="C2648" i="5" s="1"/>
  <c r="B2649" i="5"/>
  <c r="C2649" i="5" s="1"/>
  <c r="B2650" i="5"/>
  <c r="C2650" i="5" s="1"/>
  <c r="B2651" i="5"/>
  <c r="C2651" i="5" s="1"/>
  <c r="B2652" i="5"/>
  <c r="C2652" i="5" s="1"/>
  <c r="B2653" i="5"/>
  <c r="C2653" i="5" s="1"/>
  <c r="B2654" i="5"/>
  <c r="C2654" i="5" s="1"/>
  <c r="B2655" i="5"/>
  <c r="C2655" i="5" s="1"/>
  <c r="B2656" i="5"/>
  <c r="C2656" i="5" s="1"/>
  <c r="B2657" i="5"/>
  <c r="C2657" i="5" s="1"/>
  <c r="B2658" i="5"/>
  <c r="C2658" i="5" s="1"/>
  <c r="B2659" i="5"/>
  <c r="C2659" i="5" s="1"/>
  <c r="B2660" i="5"/>
  <c r="C2660" i="5" s="1"/>
  <c r="B2661" i="5"/>
  <c r="C2661" i="5" s="1"/>
  <c r="B2662" i="5"/>
  <c r="C2662" i="5" s="1"/>
  <c r="B2663" i="5"/>
  <c r="C2663" i="5" s="1"/>
  <c r="B2664" i="5"/>
  <c r="C2664" i="5" s="1"/>
  <c r="B2665" i="5"/>
  <c r="C2665" i="5" s="1"/>
  <c r="B2666" i="5"/>
  <c r="C2666" i="5" s="1"/>
  <c r="B2667" i="5"/>
  <c r="C2667" i="5" s="1"/>
  <c r="B2668" i="5"/>
  <c r="C2668" i="5" s="1"/>
  <c r="B2669" i="5"/>
  <c r="C2669" i="5" s="1"/>
  <c r="B2670" i="5"/>
  <c r="C2670" i="5" s="1"/>
  <c r="B2671" i="5"/>
  <c r="C2671" i="5" s="1"/>
  <c r="B2672" i="5"/>
  <c r="C2672" i="5" s="1"/>
  <c r="B2673" i="5"/>
  <c r="C2673" i="5" s="1"/>
  <c r="B2674" i="5"/>
  <c r="C2674" i="5" s="1"/>
  <c r="B2675" i="5"/>
  <c r="C2675" i="5" s="1"/>
  <c r="B2676" i="5"/>
  <c r="C2676" i="5" s="1"/>
  <c r="B2677" i="5"/>
  <c r="C2677" i="5" s="1"/>
  <c r="B2678" i="5"/>
  <c r="C2678" i="5" s="1"/>
  <c r="B2679" i="5"/>
  <c r="C2679" i="5" s="1"/>
  <c r="B2680" i="5"/>
  <c r="C2680" i="5" s="1"/>
  <c r="B2681" i="5"/>
  <c r="C2681" i="5" s="1"/>
  <c r="B2682" i="5"/>
  <c r="C2682" i="5" s="1"/>
  <c r="B2683" i="5"/>
  <c r="C2683" i="5" s="1"/>
  <c r="B2684" i="5"/>
  <c r="C2684" i="5" s="1"/>
  <c r="B2685" i="5"/>
  <c r="C2685" i="5" s="1"/>
  <c r="B2686" i="5"/>
  <c r="C2686" i="5" s="1"/>
  <c r="B2687" i="5"/>
  <c r="C2687" i="5" s="1"/>
  <c r="B2688" i="5"/>
  <c r="C2688" i="5" s="1"/>
  <c r="B2689" i="5"/>
  <c r="C2689" i="5" s="1"/>
  <c r="B2690" i="5"/>
  <c r="C2690" i="5" s="1"/>
  <c r="B2691" i="5"/>
  <c r="C2691" i="5" s="1"/>
  <c r="B2692" i="5"/>
  <c r="C2692" i="5" s="1"/>
  <c r="B2693" i="5"/>
  <c r="C2693" i="5" s="1"/>
  <c r="B2694" i="5"/>
  <c r="C2694" i="5" s="1"/>
  <c r="B2695" i="5"/>
  <c r="C2695" i="5" s="1"/>
  <c r="B2696" i="5"/>
  <c r="C2696" i="5" s="1"/>
  <c r="B2697" i="5"/>
  <c r="C2697" i="5" s="1"/>
  <c r="B2698" i="5"/>
  <c r="C2698" i="5" s="1"/>
  <c r="B2699" i="5"/>
  <c r="C2699" i="5" s="1"/>
  <c r="B2700" i="5"/>
  <c r="C2700" i="5" s="1"/>
  <c r="B2701" i="5"/>
  <c r="C2701" i="5" s="1"/>
  <c r="B2702" i="5"/>
  <c r="C2702" i="5" s="1"/>
  <c r="B2703" i="5"/>
  <c r="C2703" i="5" s="1"/>
  <c r="B2704" i="5"/>
  <c r="C2704" i="5" s="1"/>
  <c r="B2705" i="5"/>
  <c r="C2705" i="5" s="1"/>
  <c r="B2706" i="5"/>
  <c r="C2706" i="5" s="1"/>
  <c r="B2707" i="5"/>
  <c r="C2707" i="5" s="1"/>
  <c r="B2708" i="5"/>
  <c r="C2708" i="5" s="1"/>
  <c r="B2709" i="5"/>
  <c r="C2709" i="5" s="1"/>
  <c r="B2710" i="5"/>
  <c r="C2710" i="5" s="1"/>
  <c r="B2711" i="5"/>
  <c r="C2711" i="5" s="1"/>
  <c r="B2712" i="5"/>
  <c r="C2712" i="5" s="1"/>
  <c r="B2713" i="5"/>
  <c r="C2713" i="5" s="1"/>
  <c r="B2714" i="5"/>
  <c r="C2714" i="5" s="1"/>
  <c r="B2715" i="5"/>
  <c r="C2715" i="5" s="1"/>
  <c r="B2716" i="5"/>
  <c r="C2716" i="5" s="1"/>
  <c r="B2717" i="5"/>
  <c r="C2717" i="5" s="1"/>
  <c r="B2718" i="5"/>
  <c r="C2718" i="5" s="1"/>
  <c r="B2719" i="5"/>
  <c r="C2719" i="5" s="1"/>
  <c r="B2720" i="5"/>
  <c r="C2720" i="5" s="1"/>
  <c r="B2721" i="5"/>
  <c r="C2721" i="5" s="1"/>
  <c r="B2722" i="5"/>
  <c r="C2722" i="5" s="1"/>
  <c r="B2723" i="5"/>
  <c r="C2723" i="5" s="1"/>
  <c r="B2724" i="5"/>
  <c r="C2724" i="5" s="1"/>
  <c r="B2725" i="5"/>
  <c r="C2725" i="5" s="1"/>
  <c r="B2726" i="5"/>
  <c r="C2726" i="5" s="1"/>
  <c r="B2727" i="5"/>
  <c r="C2727" i="5" s="1"/>
  <c r="B2728" i="5"/>
  <c r="C2728" i="5" s="1"/>
  <c r="B2729" i="5"/>
  <c r="C2729" i="5" s="1"/>
  <c r="B2730" i="5"/>
  <c r="C2730" i="5" s="1"/>
  <c r="B2731" i="5"/>
  <c r="C2731" i="5" s="1"/>
  <c r="B2732" i="5"/>
  <c r="C2732" i="5" s="1"/>
  <c r="B2733" i="5"/>
  <c r="C2733" i="5" s="1"/>
  <c r="B2734" i="5"/>
  <c r="C2734" i="5" s="1"/>
  <c r="B2735" i="5"/>
  <c r="C2735" i="5" s="1"/>
  <c r="B2736" i="5"/>
  <c r="C2736" i="5" s="1"/>
  <c r="B2737" i="5"/>
  <c r="C2737" i="5" s="1"/>
  <c r="B2738" i="5"/>
  <c r="C2738" i="5" s="1"/>
  <c r="B2739" i="5"/>
  <c r="C2739" i="5" s="1"/>
  <c r="B2740" i="5"/>
  <c r="C2740" i="5" s="1"/>
  <c r="B2741" i="5"/>
  <c r="C2741" i="5" s="1"/>
  <c r="B2742" i="5"/>
  <c r="C2742" i="5" s="1"/>
  <c r="B2743" i="5"/>
  <c r="C2743" i="5" s="1"/>
  <c r="B2744" i="5"/>
  <c r="C2744" i="5" s="1"/>
  <c r="B2745" i="5"/>
  <c r="C2745" i="5" s="1"/>
  <c r="B2746" i="5"/>
  <c r="C2746" i="5" s="1"/>
  <c r="B2747" i="5"/>
  <c r="C2747" i="5" s="1"/>
  <c r="B2748" i="5"/>
  <c r="C2748" i="5" s="1"/>
  <c r="B2749" i="5"/>
  <c r="C2749" i="5" s="1"/>
  <c r="B2750" i="5"/>
  <c r="C2750" i="5" s="1"/>
  <c r="B2751" i="5"/>
  <c r="C2751" i="5" s="1"/>
  <c r="B2752" i="5"/>
  <c r="C2752" i="5" s="1"/>
  <c r="B2753" i="5"/>
  <c r="C2753" i="5" s="1"/>
  <c r="B2754" i="5"/>
  <c r="C2754" i="5" s="1"/>
  <c r="B2755" i="5"/>
  <c r="C2755" i="5" s="1"/>
  <c r="B2756" i="5"/>
  <c r="C2756" i="5" s="1"/>
  <c r="B2757" i="5"/>
  <c r="C2757" i="5" s="1"/>
  <c r="B2758" i="5"/>
  <c r="C2758" i="5" s="1"/>
  <c r="B2759" i="5"/>
  <c r="C2759" i="5" s="1"/>
  <c r="B2760" i="5"/>
  <c r="C2760" i="5" s="1"/>
  <c r="B2761" i="5"/>
  <c r="C2761" i="5" s="1"/>
  <c r="B2762" i="5"/>
  <c r="C2762" i="5" s="1"/>
  <c r="B2763" i="5"/>
  <c r="C2763" i="5" s="1"/>
  <c r="B2764" i="5"/>
  <c r="C2764" i="5" s="1"/>
  <c r="B2765" i="5"/>
  <c r="C2765" i="5" s="1"/>
  <c r="B2766" i="5"/>
  <c r="C2766" i="5" s="1"/>
  <c r="B2767" i="5"/>
  <c r="C2767" i="5" s="1"/>
  <c r="B2768" i="5"/>
  <c r="C2768" i="5" s="1"/>
  <c r="B2769" i="5"/>
  <c r="C2769" i="5" s="1"/>
  <c r="B2770" i="5"/>
  <c r="C2770" i="5" s="1"/>
  <c r="B2771" i="5"/>
  <c r="C2771" i="5" s="1"/>
  <c r="B2772" i="5"/>
  <c r="C2772" i="5" s="1"/>
  <c r="B2773" i="5"/>
  <c r="C2773" i="5" s="1"/>
  <c r="B2774" i="5"/>
  <c r="C2774" i="5" s="1"/>
  <c r="B2775" i="5"/>
  <c r="C2775" i="5" s="1"/>
  <c r="B2776" i="5"/>
  <c r="C2776" i="5" s="1"/>
  <c r="B2777" i="5"/>
  <c r="C2777" i="5" s="1"/>
  <c r="B2778" i="5"/>
  <c r="C2778" i="5" s="1"/>
  <c r="B2779" i="5"/>
  <c r="C2779" i="5" s="1"/>
  <c r="B2780" i="5"/>
  <c r="C2780" i="5" s="1"/>
  <c r="B2781" i="5"/>
  <c r="C2781" i="5" s="1"/>
  <c r="B2782" i="5"/>
  <c r="C2782" i="5" s="1"/>
  <c r="B2783" i="5"/>
  <c r="C2783" i="5" s="1"/>
  <c r="B2784" i="5"/>
  <c r="C2784" i="5" s="1"/>
  <c r="B2785" i="5"/>
  <c r="C2785" i="5" s="1"/>
  <c r="B2786" i="5"/>
  <c r="C2786" i="5" s="1"/>
  <c r="B2787" i="5"/>
  <c r="C2787" i="5" s="1"/>
  <c r="B2788" i="5"/>
  <c r="C2788" i="5" s="1"/>
  <c r="B2789" i="5"/>
  <c r="C2789" i="5" s="1"/>
  <c r="B2790" i="5"/>
  <c r="C2790" i="5" s="1"/>
  <c r="B2791" i="5"/>
  <c r="C2791" i="5" s="1"/>
  <c r="B2792" i="5"/>
  <c r="C2792" i="5" s="1"/>
  <c r="B2793" i="5"/>
  <c r="C2793" i="5" s="1"/>
  <c r="B2794" i="5"/>
  <c r="C2794" i="5" s="1"/>
  <c r="B2795" i="5"/>
  <c r="C2795" i="5" s="1"/>
  <c r="B2796" i="5"/>
  <c r="C2796" i="5" s="1"/>
  <c r="B2797" i="5"/>
  <c r="C2797" i="5" s="1"/>
  <c r="B2798" i="5"/>
  <c r="C2798" i="5" s="1"/>
  <c r="B2799" i="5"/>
  <c r="C2799" i="5" s="1"/>
  <c r="B2800" i="5"/>
  <c r="C2800" i="5" s="1"/>
  <c r="B2801" i="5"/>
  <c r="C2801" i="5" s="1"/>
  <c r="B2802" i="5"/>
  <c r="C2802" i="5" s="1"/>
  <c r="B2803" i="5"/>
  <c r="C2803" i="5" s="1"/>
  <c r="B2804" i="5"/>
  <c r="C2804" i="5" s="1"/>
  <c r="B2805" i="5"/>
  <c r="C2805" i="5" s="1"/>
  <c r="B2806" i="5"/>
  <c r="C2806" i="5" s="1"/>
  <c r="B2807" i="5"/>
  <c r="C2807" i="5" s="1"/>
  <c r="B2808" i="5"/>
  <c r="C2808" i="5" s="1"/>
  <c r="B2809" i="5"/>
  <c r="C2809" i="5" s="1"/>
  <c r="B2810" i="5"/>
  <c r="C2810" i="5" s="1"/>
  <c r="B2811" i="5"/>
  <c r="C2811" i="5" s="1"/>
  <c r="B2812" i="5"/>
  <c r="C2812" i="5" s="1"/>
  <c r="B2813" i="5"/>
  <c r="C2813" i="5" s="1"/>
  <c r="B2814" i="5"/>
  <c r="C2814" i="5" s="1"/>
  <c r="B2815" i="5"/>
  <c r="C2815" i="5" s="1"/>
  <c r="B2816" i="5"/>
  <c r="C2816" i="5" s="1"/>
  <c r="B2817" i="5"/>
  <c r="C2817" i="5" s="1"/>
  <c r="B2818" i="5"/>
  <c r="C2818" i="5" s="1"/>
  <c r="B2819" i="5"/>
  <c r="C2819" i="5" s="1"/>
  <c r="B2820" i="5"/>
  <c r="C2820" i="5" s="1"/>
  <c r="B2821" i="5"/>
  <c r="C2821" i="5" s="1"/>
  <c r="B2822" i="5"/>
  <c r="C2822" i="5" s="1"/>
  <c r="B2823" i="5"/>
  <c r="C2823" i="5" s="1"/>
  <c r="B2824" i="5"/>
  <c r="C2824" i="5" s="1"/>
  <c r="B2825" i="5"/>
  <c r="C2825" i="5" s="1"/>
  <c r="B2826" i="5"/>
  <c r="C2826" i="5" s="1"/>
  <c r="B2827" i="5"/>
  <c r="C2827" i="5" s="1"/>
  <c r="B2828" i="5"/>
  <c r="C2828" i="5" s="1"/>
  <c r="B2829" i="5"/>
  <c r="C2829" i="5" s="1"/>
  <c r="B2830" i="5"/>
  <c r="C2830" i="5" s="1"/>
  <c r="B2831" i="5"/>
  <c r="C2831" i="5" s="1"/>
  <c r="B2832" i="5"/>
  <c r="C2832" i="5" s="1"/>
  <c r="B2833" i="5"/>
  <c r="C2833" i="5" s="1"/>
  <c r="B2834" i="5"/>
  <c r="C2834" i="5" s="1"/>
  <c r="B2835" i="5"/>
  <c r="C2835" i="5" s="1"/>
  <c r="B2836" i="5"/>
  <c r="C2836" i="5" s="1"/>
  <c r="B2837" i="5"/>
  <c r="C2837" i="5" s="1"/>
  <c r="B2838" i="5"/>
  <c r="C2838" i="5" s="1"/>
  <c r="B2839" i="5"/>
  <c r="C2839" i="5" s="1"/>
  <c r="B2840" i="5"/>
  <c r="C2840" i="5" s="1"/>
  <c r="B2841" i="5"/>
  <c r="C2841" i="5" s="1"/>
  <c r="B2842" i="5"/>
  <c r="C2842" i="5" s="1"/>
  <c r="B2843" i="5"/>
  <c r="C2843" i="5" s="1"/>
  <c r="B2844" i="5"/>
  <c r="C2844" i="5" s="1"/>
  <c r="B2845" i="5"/>
  <c r="C2845" i="5" s="1"/>
  <c r="B2846" i="5"/>
  <c r="C2846" i="5" s="1"/>
  <c r="B2847" i="5"/>
  <c r="C2847" i="5" s="1"/>
  <c r="B2848" i="5"/>
  <c r="C2848" i="5" s="1"/>
  <c r="B2849" i="5"/>
  <c r="C2849" i="5" s="1"/>
  <c r="B2850" i="5"/>
  <c r="C2850" i="5" s="1"/>
  <c r="B2851" i="5"/>
  <c r="C2851" i="5" s="1"/>
  <c r="B2852" i="5"/>
  <c r="C2852" i="5" s="1"/>
  <c r="B2853" i="5"/>
  <c r="C2853" i="5" s="1"/>
  <c r="B2854" i="5"/>
  <c r="C2854" i="5" s="1"/>
  <c r="B2855" i="5"/>
  <c r="C2855" i="5" s="1"/>
  <c r="B2856" i="5"/>
  <c r="C2856" i="5" s="1"/>
  <c r="B2857" i="5"/>
  <c r="C2857" i="5" s="1"/>
  <c r="B2858" i="5"/>
  <c r="C2858" i="5" s="1"/>
  <c r="B2859" i="5"/>
  <c r="C2859" i="5" s="1"/>
  <c r="B2860" i="5"/>
  <c r="C2860" i="5" s="1"/>
  <c r="B2861" i="5"/>
  <c r="C2861" i="5" s="1"/>
  <c r="B2862" i="5"/>
  <c r="C2862" i="5" s="1"/>
  <c r="B2863" i="5"/>
  <c r="C2863" i="5" s="1"/>
  <c r="B2864" i="5"/>
  <c r="C2864" i="5" s="1"/>
  <c r="B2865" i="5"/>
  <c r="C2865" i="5" s="1"/>
  <c r="B2866" i="5"/>
  <c r="C2866" i="5" s="1"/>
  <c r="B2867" i="5"/>
  <c r="C2867" i="5" s="1"/>
  <c r="B2868" i="5"/>
  <c r="C2868" i="5" s="1"/>
  <c r="B2869" i="5"/>
  <c r="C2869" i="5" s="1"/>
  <c r="B2870" i="5"/>
  <c r="C2870" i="5" s="1"/>
  <c r="B2871" i="5"/>
  <c r="C2871" i="5" s="1"/>
  <c r="B2872" i="5"/>
  <c r="C2872" i="5" s="1"/>
  <c r="B2873" i="5"/>
  <c r="C2873" i="5" s="1"/>
  <c r="B2874" i="5"/>
  <c r="C2874" i="5" s="1"/>
  <c r="B2875" i="5"/>
  <c r="C2875" i="5" s="1"/>
  <c r="B2876" i="5"/>
  <c r="C2876" i="5" s="1"/>
  <c r="B2877" i="5"/>
  <c r="C2877" i="5" s="1"/>
  <c r="B2878" i="5"/>
  <c r="C2878" i="5" s="1"/>
  <c r="B2879" i="5"/>
  <c r="C2879" i="5" s="1"/>
  <c r="B2880" i="5"/>
  <c r="C2880" i="5" s="1"/>
  <c r="B2881" i="5"/>
  <c r="C2881" i="5" s="1"/>
  <c r="B2882" i="5"/>
  <c r="C2882" i="5" s="1"/>
  <c r="B2883" i="5"/>
  <c r="C2883" i="5" s="1"/>
  <c r="B2884" i="5"/>
  <c r="C2884" i="5" s="1"/>
  <c r="B2885" i="5"/>
  <c r="C2885" i="5" s="1"/>
  <c r="B2886" i="5"/>
  <c r="C2886" i="5" s="1"/>
  <c r="B2887" i="5"/>
  <c r="C2887" i="5" s="1"/>
  <c r="B2888" i="5"/>
  <c r="C2888" i="5" s="1"/>
  <c r="B2889" i="5"/>
  <c r="C2889" i="5" s="1"/>
  <c r="B2890" i="5"/>
  <c r="C2890" i="5" s="1"/>
  <c r="B2891" i="5"/>
  <c r="C2891" i="5" s="1"/>
  <c r="B2892" i="5"/>
  <c r="C2892" i="5" s="1"/>
  <c r="B2893" i="5"/>
  <c r="C2893" i="5" s="1"/>
  <c r="B2894" i="5"/>
  <c r="C2894" i="5" s="1"/>
  <c r="B2895" i="5"/>
  <c r="C2895" i="5" s="1"/>
  <c r="B2896" i="5"/>
  <c r="C2896" i="5" s="1"/>
  <c r="B2897" i="5"/>
  <c r="C2897" i="5" s="1"/>
  <c r="B2898" i="5"/>
  <c r="C2898" i="5" s="1"/>
  <c r="B2899" i="5"/>
  <c r="C2899" i="5" s="1"/>
  <c r="B2900" i="5"/>
  <c r="C2900" i="5" s="1"/>
  <c r="B2901" i="5"/>
  <c r="C2901" i="5" s="1"/>
  <c r="B2902" i="5"/>
  <c r="C2902" i="5" s="1"/>
  <c r="B2903" i="5"/>
  <c r="C2903" i="5" s="1"/>
  <c r="B2904" i="5"/>
  <c r="C2904" i="5" s="1"/>
  <c r="B2905" i="5"/>
  <c r="C2905" i="5" s="1"/>
  <c r="B2906" i="5"/>
  <c r="C2906" i="5" s="1"/>
  <c r="B2907" i="5"/>
  <c r="C2907" i="5" s="1"/>
  <c r="B2908" i="5"/>
  <c r="C2908" i="5" s="1"/>
  <c r="B2909" i="5"/>
  <c r="C2909" i="5" s="1"/>
  <c r="B2910" i="5"/>
  <c r="C2910" i="5" s="1"/>
  <c r="B2911" i="5"/>
  <c r="C2911" i="5" s="1"/>
  <c r="B2912" i="5"/>
  <c r="C2912" i="5" s="1"/>
  <c r="B2913" i="5"/>
  <c r="C2913" i="5" s="1"/>
  <c r="B2914" i="5"/>
  <c r="C2914" i="5" s="1"/>
  <c r="B2915" i="5"/>
  <c r="C2915" i="5" s="1"/>
  <c r="B2916" i="5"/>
  <c r="C2916" i="5" s="1"/>
  <c r="B2917" i="5"/>
  <c r="C2917" i="5" s="1"/>
  <c r="B2918" i="5"/>
  <c r="C2918" i="5" s="1"/>
  <c r="B2919" i="5"/>
  <c r="C2919" i="5" s="1"/>
  <c r="B2920" i="5"/>
  <c r="C2920" i="5" s="1"/>
  <c r="B2921" i="5"/>
  <c r="C2921" i="5" s="1"/>
  <c r="B2922" i="5"/>
  <c r="C2922" i="5" s="1"/>
  <c r="B2923" i="5"/>
  <c r="C2923" i="5" s="1"/>
  <c r="B2924" i="5"/>
  <c r="C2924" i="5" s="1"/>
  <c r="B2925" i="5"/>
  <c r="C2925" i="5" s="1"/>
  <c r="B2926" i="5"/>
  <c r="C2926" i="5" s="1"/>
  <c r="B2927" i="5"/>
  <c r="C2927" i="5" s="1"/>
  <c r="B2928" i="5"/>
  <c r="C2928" i="5" s="1"/>
  <c r="B2929" i="5"/>
  <c r="C2929" i="5" s="1"/>
  <c r="B2930" i="5"/>
  <c r="C2930" i="5" s="1"/>
  <c r="B2931" i="5"/>
  <c r="C2931" i="5" s="1"/>
  <c r="B2932" i="5"/>
  <c r="C2932" i="5" s="1"/>
  <c r="B2933" i="5"/>
  <c r="C2933" i="5" s="1"/>
  <c r="B2934" i="5"/>
  <c r="C2934" i="5" s="1"/>
  <c r="B2935" i="5"/>
  <c r="C2935" i="5" s="1"/>
  <c r="B2936" i="5"/>
  <c r="C2936" i="5" s="1"/>
  <c r="B2937" i="5"/>
  <c r="C2937" i="5" s="1"/>
  <c r="B2938" i="5"/>
  <c r="C2938" i="5" s="1"/>
  <c r="B2939" i="5"/>
  <c r="C2939" i="5" s="1"/>
  <c r="B2940" i="5"/>
  <c r="C2940" i="5" s="1"/>
  <c r="B2941" i="5"/>
  <c r="C2941" i="5" s="1"/>
  <c r="B2942" i="5"/>
  <c r="C2942" i="5" s="1"/>
  <c r="B2943" i="5"/>
  <c r="C2943" i="5" s="1"/>
  <c r="B2944" i="5"/>
  <c r="C2944" i="5" s="1"/>
  <c r="B2945" i="5"/>
  <c r="C2945" i="5" s="1"/>
  <c r="B2946" i="5"/>
  <c r="C2946" i="5" s="1"/>
  <c r="B2947" i="5"/>
  <c r="C2947" i="5" s="1"/>
  <c r="B2948" i="5"/>
  <c r="C2948" i="5" s="1"/>
  <c r="B2949" i="5"/>
  <c r="C2949" i="5" s="1"/>
  <c r="B2950" i="5"/>
  <c r="C2950" i="5" s="1"/>
  <c r="B2951" i="5"/>
  <c r="C2951" i="5" s="1"/>
  <c r="B2952" i="5"/>
  <c r="C2952" i="5" s="1"/>
  <c r="B2953" i="5"/>
  <c r="C2953" i="5" s="1"/>
  <c r="B2954" i="5"/>
  <c r="C2954" i="5" s="1"/>
  <c r="B2955" i="5"/>
  <c r="C2955" i="5" s="1"/>
  <c r="B2956" i="5"/>
  <c r="C2956" i="5" s="1"/>
  <c r="B2957" i="5"/>
  <c r="C2957" i="5" s="1"/>
  <c r="B2958" i="5"/>
  <c r="C2958" i="5" s="1"/>
  <c r="B2959" i="5"/>
  <c r="C2959" i="5" s="1"/>
  <c r="B2960" i="5"/>
  <c r="C2960" i="5" s="1"/>
  <c r="B2961" i="5"/>
  <c r="C2961" i="5" s="1"/>
  <c r="B2962" i="5"/>
  <c r="C2962" i="5" s="1"/>
  <c r="B2963" i="5"/>
  <c r="C2963" i="5" s="1"/>
  <c r="B2964" i="5"/>
  <c r="C2964" i="5" s="1"/>
  <c r="B2965" i="5"/>
  <c r="C2965" i="5" s="1"/>
  <c r="B2966" i="5"/>
  <c r="C2966" i="5" s="1"/>
  <c r="B2967" i="5"/>
  <c r="C2967" i="5" s="1"/>
  <c r="B2968" i="5"/>
  <c r="C2968" i="5" s="1"/>
  <c r="B2969" i="5"/>
  <c r="C2969" i="5" s="1"/>
  <c r="B2970" i="5"/>
  <c r="C2970" i="5" s="1"/>
  <c r="B2971" i="5"/>
  <c r="C2971" i="5" s="1"/>
  <c r="B2972" i="5"/>
  <c r="C2972" i="5" s="1"/>
  <c r="B2973" i="5"/>
  <c r="C2973" i="5" s="1"/>
  <c r="B2974" i="5"/>
  <c r="C2974" i="5" s="1"/>
  <c r="B2975" i="5"/>
  <c r="C2975" i="5" s="1"/>
  <c r="B2976" i="5"/>
  <c r="C2976" i="5" s="1"/>
  <c r="B2977" i="5"/>
  <c r="C2977" i="5" s="1"/>
  <c r="B2978" i="5"/>
  <c r="C2978" i="5" s="1"/>
  <c r="B2979" i="5"/>
  <c r="C2979" i="5" s="1"/>
  <c r="B2980" i="5"/>
  <c r="C2980" i="5" s="1"/>
  <c r="B2981" i="5"/>
  <c r="C2981" i="5" s="1"/>
  <c r="B2982" i="5"/>
  <c r="C2982" i="5" s="1"/>
  <c r="B2983" i="5"/>
  <c r="C2983" i="5" s="1"/>
  <c r="B2984" i="5"/>
  <c r="C2984" i="5" s="1"/>
  <c r="B2985" i="5"/>
  <c r="C2985" i="5" s="1"/>
  <c r="B2986" i="5"/>
  <c r="C2986" i="5" s="1"/>
  <c r="B2987" i="5"/>
  <c r="C2987" i="5" s="1"/>
  <c r="B2988" i="5"/>
  <c r="C2988" i="5" s="1"/>
  <c r="B2989" i="5"/>
  <c r="C2989" i="5" s="1"/>
  <c r="B2990" i="5"/>
  <c r="C2990" i="5" s="1"/>
  <c r="B2991" i="5"/>
  <c r="C2991" i="5" s="1"/>
  <c r="B2992" i="5"/>
  <c r="C2992" i="5" s="1"/>
  <c r="B2993" i="5"/>
  <c r="C2993" i="5" s="1"/>
  <c r="B2994" i="5"/>
  <c r="C2994" i="5" s="1"/>
  <c r="B2995" i="5"/>
  <c r="C2995" i="5" s="1"/>
  <c r="B2996" i="5"/>
  <c r="C2996" i="5" s="1"/>
  <c r="B2997" i="5"/>
  <c r="C2997" i="5" s="1"/>
  <c r="B2998" i="5"/>
  <c r="C2998" i="5" s="1"/>
  <c r="B2999" i="5"/>
  <c r="C2999" i="5" s="1"/>
  <c r="B3000" i="5"/>
  <c r="C3000" i="5" s="1"/>
  <c r="B3001" i="5"/>
  <c r="C3001" i="5" s="1"/>
  <c r="B3002" i="5"/>
  <c r="C3002" i="5" s="1"/>
  <c r="B3003" i="5"/>
  <c r="C3003" i="5" s="1"/>
  <c r="B3004" i="5"/>
  <c r="C3004" i="5" s="1"/>
  <c r="B3005" i="5"/>
  <c r="C3005" i="5" s="1"/>
  <c r="B3006" i="5"/>
  <c r="C3006" i="5" s="1"/>
  <c r="B3007" i="5"/>
  <c r="C3007" i="5" s="1"/>
  <c r="B3008" i="5"/>
  <c r="C3008" i="5" s="1"/>
  <c r="B3009" i="5"/>
  <c r="C3009" i="5" s="1"/>
  <c r="B3010" i="5"/>
  <c r="C3010" i="5" s="1"/>
  <c r="B3011" i="5"/>
  <c r="C3011" i="5" s="1"/>
  <c r="B3012" i="5"/>
  <c r="C3012" i="5" s="1"/>
  <c r="B3013" i="5"/>
  <c r="C3013" i="5" s="1"/>
  <c r="B3014" i="5"/>
  <c r="C3014" i="5" s="1"/>
  <c r="B3015" i="5"/>
  <c r="C3015" i="5" s="1"/>
  <c r="B3016" i="5"/>
  <c r="C3016" i="5" s="1"/>
  <c r="B3017" i="5"/>
  <c r="C3017" i="5" s="1"/>
  <c r="B3018" i="5"/>
  <c r="C3018" i="5" s="1"/>
  <c r="B3019" i="5"/>
  <c r="C3019" i="5" s="1"/>
  <c r="B3020" i="5"/>
  <c r="C3020" i="5" s="1"/>
  <c r="B3021" i="5"/>
  <c r="C3021" i="5" s="1"/>
  <c r="B3022" i="5"/>
  <c r="C3022" i="5" s="1"/>
  <c r="B3023" i="5"/>
  <c r="C3023" i="5" s="1"/>
  <c r="B3024" i="5"/>
  <c r="C3024" i="5" s="1"/>
  <c r="B3025" i="5"/>
  <c r="C3025" i="5" s="1"/>
  <c r="B3026" i="5"/>
  <c r="C3026" i="5" s="1"/>
  <c r="B3027" i="5"/>
  <c r="C3027" i="5" s="1"/>
  <c r="B3028" i="5"/>
  <c r="C3028" i="5" s="1"/>
  <c r="B3029" i="5"/>
  <c r="C3029" i="5" s="1"/>
  <c r="B3030" i="5"/>
  <c r="C3030" i="5" s="1"/>
  <c r="B3031" i="5"/>
  <c r="C3031" i="5" s="1"/>
  <c r="B3032" i="5"/>
  <c r="C3032" i="5" s="1"/>
  <c r="B3033" i="5"/>
  <c r="C3033" i="5" s="1"/>
  <c r="B3034" i="5"/>
  <c r="C3034" i="5" s="1"/>
  <c r="B3035" i="5"/>
  <c r="C3035" i="5" s="1"/>
  <c r="B3036" i="5"/>
  <c r="C3036" i="5" s="1"/>
  <c r="B3037" i="5"/>
  <c r="C3037" i="5" s="1"/>
  <c r="B3038" i="5"/>
  <c r="C3038" i="5" s="1"/>
  <c r="B3039" i="5"/>
  <c r="C3039" i="5" s="1"/>
  <c r="B3040" i="5"/>
  <c r="C3040" i="5" s="1"/>
  <c r="B3041" i="5"/>
  <c r="C3041" i="5" s="1"/>
  <c r="B3042" i="5"/>
  <c r="C3042" i="5" s="1"/>
  <c r="B3043" i="5"/>
  <c r="C3043" i="5" s="1"/>
  <c r="B3044" i="5"/>
  <c r="C3044" i="5" s="1"/>
  <c r="B3045" i="5"/>
  <c r="C3045" i="5" s="1"/>
  <c r="B3046" i="5"/>
  <c r="C3046" i="5" s="1"/>
  <c r="B3047" i="5"/>
  <c r="C3047" i="5" s="1"/>
  <c r="B3048" i="5"/>
  <c r="C3048" i="5" s="1"/>
  <c r="B3049" i="5"/>
  <c r="C3049" i="5" s="1"/>
  <c r="B3050" i="5"/>
  <c r="C3050" i="5" s="1"/>
  <c r="B3051" i="5"/>
  <c r="C3051" i="5" s="1"/>
  <c r="B3052" i="5"/>
  <c r="C3052" i="5" s="1"/>
  <c r="B3053" i="5"/>
  <c r="C3053" i="5" s="1"/>
  <c r="B3054" i="5"/>
  <c r="C3054" i="5" s="1"/>
  <c r="B3055" i="5"/>
  <c r="C3055" i="5" s="1"/>
  <c r="B3056" i="5"/>
  <c r="C3056" i="5" s="1"/>
  <c r="B3057" i="5"/>
  <c r="C3057" i="5" s="1"/>
  <c r="B3058" i="5"/>
  <c r="C3058" i="5" s="1"/>
  <c r="B3059" i="5"/>
  <c r="C3059" i="5" s="1"/>
  <c r="B3060" i="5"/>
  <c r="C3060" i="5" s="1"/>
  <c r="B3061" i="5"/>
  <c r="C3061" i="5" s="1"/>
  <c r="B3062" i="5"/>
  <c r="C3062" i="5" s="1"/>
  <c r="B3063" i="5"/>
  <c r="C3063" i="5" s="1"/>
  <c r="B3064" i="5"/>
  <c r="C3064" i="5" s="1"/>
  <c r="B3065" i="5"/>
  <c r="C3065" i="5" s="1"/>
  <c r="B3066" i="5"/>
  <c r="C3066" i="5" s="1"/>
  <c r="B3067" i="5"/>
  <c r="C3067" i="5" s="1"/>
  <c r="B3068" i="5"/>
  <c r="C3068" i="5" s="1"/>
  <c r="B3069" i="5"/>
  <c r="C3069" i="5" s="1"/>
  <c r="B3070" i="5"/>
  <c r="C3070" i="5" s="1"/>
  <c r="B3071" i="5"/>
  <c r="C3071" i="5" s="1"/>
  <c r="B3072" i="5"/>
  <c r="C3072" i="5" s="1"/>
  <c r="B3073" i="5"/>
  <c r="C3073" i="5" s="1"/>
  <c r="B3074" i="5"/>
  <c r="C3074" i="5" s="1"/>
  <c r="B3075" i="5"/>
  <c r="C3075" i="5" s="1"/>
  <c r="B3076" i="5"/>
  <c r="C3076" i="5" s="1"/>
  <c r="B3077" i="5"/>
  <c r="C3077" i="5" s="1"/>
  <c r="B3078" i="5"/>
  <c r="C3078" i="5" s="1"/>
  <c r="B3079" i="5"/>
  <c r="C3079" i="5" s="1"/>
  <c r="B3080" i="5"/>
  <c r="C3080" i="5" s="1"/>
  <c r="B3081" i="5"/>
  <c r="C3081" i="5" s="1"/>
  <c r="B3082" i="5"/>
  <c r="C3082" i="5" s="1"/>
  <c r="B3083" i="5"/>
  <c r="C3083" i="5" s="1"/>
  <c r="B3084" i="5"/>
  <c r="C3084" i="5" s="1"/>
  <c r="B3085" i="5"/>
  <c r="C3085" i="5" s="1"/>
  <c r="B3086" i="5"/>
  <c r="C3086" i="5" s="1"/>
  <c r="B3087" i="5"/>
  <c r="C3087" i="5" s="1"/>
  <c r="B3088" i="5"/>
  <c r="C3088" i="5" s="1"/>
  <c r="B3089" i="5"/>
  <c r="C3089" i="5" s="1"/>
  <c r="B3090" i="5"/>
  <c r="C3090" i="5" s="1"/>
  <c r="B3091" i="5"/>
  <c r="C3091" i="5" s="1"/>
  <c r="B3092" i="5"/>
  <c r="C3092" i="5" s="1"/>
  <c r="B3093" i="5"/>
  <c r="C3093" i="5" s="1"/>
  <c r="B3094" i="5"/>
  <c r="C3094" i="5" s="1"/>
  <c r="B3095" i="5"/>
  <c r="C3095" i="5" s="1"/>
  <c r="B3096" i="5"/>
  <c r="C3096" i="5" s="1"/>
  <c r="B3097" i="5"/>
  <c r="C3097" i="5" s="1"/>
  <c r="B3098" i="5"/>
  <c r="C3098" i="5" s="1"/>
  <c r="B3099" i="5"/>
  <c r="C3099" i="5" s="1"/>
  <c r="B3100" i="5"/>
  <c r="C3100" i="5" s="1"/>
  <c r="B3101" i="5"/>
  <c r="C3101" i="5" s="1"/>
  <c r="B3102" i="5"/>
  <c r="C3102" i="5" s="1"/>
  <c r="B3103" i="5"/>
  <c r="C3103" i="5" s="1"/>
  <c r="B3104" i="5"/>
  <c r="C3104" i="5" s="1"/>
  <c r="B3105" i="5"/>
  <c r="C3105" i="5" s="1"/>
  <c r="B3106" i="5"/>
  <c r="C3106" i="5" s="1"/>
  <c r="B3107" i="5"/>
  <c r="C3107" i="5" s="1"/>
  <c r="B3108" i="5"/>
  <c r="C3108" i="5" s="1"/>
  <c r="B3109" i="5"/>
  <c r="C3109" i="5" s="1"/>
  <c r="B3110" i="5"/>
  <c r="C3110" i="5" s="1"/>
  <c r="B3111" i="5"/>
  <c r="C3111" i="5" s="1"/>
  <c r="B3112" i="5"/>
  <c r="C3112" i="5" s="1"/>
  <c r="B3113" i="5"/>
  <c r="C3113" i="5" s="1"/>
  <c r="B3114" i="5"/>
  <c r="C3114" i="5" s="1"/>
  <c r="B3115" i="5"/>
  <c r="C3115" i="5" s="1"/>
  <c r="B3116" i="5"/>
  <c r="C3116" i="5" s="1"/>
  <c r="B3117" i="5"/>
  <c r="C3117" i="5" s="1"/>
  <c r="B3118" i="5"/>
  <c r="C3118" i="5" s="1"/>
  <c r="B3119" i="5"/>
  <c r="C3119" i="5" s="1"/>
  <c r="B3120" i="5"/>
  <c r="C3120" i="5" s="1"/>
  <c r="B3121" i="5"/>
  <c r="C3121" i="5" s="1"/>
  <c r="B3122" i="5"/>
  <c r="C3122" i="5" s="1"/>
  <c r="B3123" i="5"/>
  <c r="C3123" i="5" s="1"/>
  <c r="B3124" i="5"/>
  <c r="C3124" i="5" s="1"/>
  <c r="B3125" i="5"/>
  <c r="C3125" i="5" s="1"/>
  <c r="B3126" i="5"/>
  <c r="C3126" i="5" s="1"/>
  <c r="B3127" i="5"/>
  <c r="C3127" i="5" s="1"/>
  <c r="B3128" i="5"/>
  <c r="C3128" i="5" s="1"/>
  <c r="B3129" i="5"/>
  <c r="C3129" i="5" s="1"/>
  <c r="B3130" i="5"/>
  <c r="C3130" i="5" s="1"/>
  <c r="B3131" i="5"/>
  <c r="C3131" i="5" s="1"/>
  <c r="B3132" i="5"/>
  <c r="C3132" i="5" s="1"/>
  <c r="B3133" i="5"/>
  <c r="C3133" i="5" s="1"/>
  <c r="B3134" i="5"/>
  <c r="C3134" i="5" s="1"/>
  <c r="B3135" i="5"/>
  <c r="C3135" i="5" s="1"/>
  <c r="B3136" i="5"/>
  <c r="C3136" i="5" s="1"/>
  <c r="B3137" i="5"/>
  <c r="C3137" i="5" s="1"/>
  <c r="B3138" i="5"/>
  <c r="C3138" i="5" s="1"/>
  <c r="B3139" i="5"/>
  <c r="C3139" i="5" s="1"/>
  <c r="B3140" i="5"/>
  <c r="C3140" i="5" s="1"/>
  <c r="B3141" i="5"/>
  <c r="C3141" i="5" s="1"/>
  <c r="B3142" i="5"/>
  <c r="C3142" i="5" s="1"/>
  <c r="B3143" i="5"/>
  <c r="C3143" i="5" s="1"/>
  <c r="B3144" i="5"/>
  <c r="C3144" i="5" s="1"/>
  <c r="B3145" i="5"/>
  <c r="C3145" i="5" s="1"/>
  <c r="B3146" i="5"/>
  <c r="C3146" i="5" s="1"/>
  <c r="B3147" i="5"/>
  <c r="C3147" i="5" s="1"/>
  <c r="B3148" i="5"/>
  <c r="C3148" i="5" s="1"/>
  <c r="B3149" i="5"/>
  <c r="C3149" i="5" s="1"/>
  <c r="B3150" i="5"/>
  <c r="C3150" i="5" s="1"/>
  <c r="B3151" i="5"/>
  <c r="C3151" i="5" s="1"/>
  <c r="B3152" i="5"/>
  <c r="C3152" i="5" s="1"/>
  <c r="B3153" i="5"/>
  <c r="C3153" i="5" s="1"/>
  <c r="B3154" i="5"/>
  <c r="C3154" i="5" s="1"/>
  <c r="B3155" i="5"/>
  <c r="C3155" i="5" s="1"/>
  <c r="B3156" i="5"/>
  <c r="C3156" i="5" s="1"/>
  <c r="B3157" i="5"/>
  <c r="C3157" i="5" s="1"/>
  <c r="B3158" i="5"/>
  <c r="C3158" i="5" s="1"/>
  <c r="B3159" i="5"/>
  <c r="C3159" i="5" s="1"/>
  <c r="B3160" i="5"/>
  <c r="C3160" i="5" s="1"/>
  <c r="B3161" i="5"/>
  <c r="C3161" i="5" s="1"/>
  <c r="B3162" i="5"/>
  <c r="C3162" i="5" s="1"/>
  <c r="B3163" i="5"/>
  <c r="C3163" i="5" s="1"/>
  <c r="B3164" i="5"/>
  <c r="C3164" i="5" s="1"/>
  <c r="B3165" i="5"/>
  <c r="C3165" i="5" s="1"/>
  <c r="B3166" i="5"/>
  <c r="C3166" i="5" s="1"/>
  <c r="B3167" i="5"/>
  <c r="C3167" i="5" s="1"/>
  <c r="B3168" i="5"/>
  <c r="C3168" i="5" s="1"/>
  <c r="B3169" i="5"/>
  <c r="C3169" i="5" s="1"/>
  <c r="B3170" i="5"/>
  <c r="C3170" i="5" s="1"/>
  <c r="B3171" i="5"/>
  <c r="C3171" i="5" s="1"/>
  <c r="B3172" i="5"/>
  <c r="C3172" i="5" s="1"/>
  <c r="B3173" i="5"/>
  <c r="C3173" i="5" s="1"/>
  <c r="B3174" i="5"/>
  <c r="C3174" i="5" s="1"/>
  <c r="B3175" i="5"/>
  <c r="C3175" i="5" s="1"/>
  <c r="B3176" i="5"/>
  <c r="C3176" i="5" s="1"/>
  <c r="B3177" i="5"/>
  <c r="C3177" i="5" s="1"/>
  <c r="B3178" i="5"/>
  <c r="C3178" i="5" s="1"/>
  <c r="B3179" i="5"/>
  <c r="C3179" i="5" s="1"/>
  <c r="B3180" i="5"/>
  <c r="C3180" i="5" s="1"/>
  <c r="B3181" i="5"/>
  <c r="C3181" i="5" s="1"/>
  <c r="B3182" i="5"/>
  <c r="C3182" i="5" s="1"/>
  <c r="B3183" i="5"/>
  <c r="C3183" i="5" s="1"/>
  <c r="B3184" i="5"/>
  <c r="C3184" i="5" s="1"/>
  <c r="B3185" i="5"/>
  <c r="C3185" i="5" s="1"/>
  <c r="B3186" i="5"/>
  <c r="C3186" i="5" s="1"/>
  <c r="B3187" i="5"/>
  <c r="C3187" i="5" s="1"/>
  <c r="B3188" i="5"/>
  <c r="C3188" i="5" s="1"/>
  <c r="B3189" i="5"/>
  <c r="C3189" i="5" s="1"/>
  <c r="B3190" i="5"/>
  <c r="C3190" i="5" s="1"/>
  <c r="B3191" i="5"/>
  <c r="C3191" i="5" s="1"/>
  <c r="B3192" i="5"/>
  <c r="C3192" i="5" s="1"/>
  <c r="B3193" i="5"/>
  <c r="C3193" i="5" s="1"/>
  <c r="B3194" i="5"/>
  <c r="C3194" i="5" s="1"/>
  <c r="B3195" i="5"/>
  <c r="C3195" i="5" s="1"/>
  <c r="B3196" i="5"/>
  <c r="C3196" i="5" s="1"/>
  <c r="B3197" i="5"/>
  <c r="C3197" i="5" s="1"/>
  <c r="B3198" i="5"/>
  <c r="C3198" i="5" s="1"/>
  <c r="B3199" i="5"/>
  <c r="C3199" i="5" s="1"/>
  <c r="B3200" i="5"/>
  <c r="C3200" i="5" s="1"/>
  <c r="B3201" i="5"/>
  <c r="C3201" i="5" s="1"/>
  <c r="B3202" i="5"/>
  <c r="C3202" i="5" s="1"/>
  <c r="B3203" i="5"/>
  <c r="C3203" i="5" s="1"/>
  <c r="B3204" i="5"/>
  <c r="C3204" i="5" s="1"/>
  <c r="B3205" i="5"/>
  <c r="C3205" i="5" s="1"/>
  <c r="B3206" i="5"/>
  <c r="C3206" i="5" s="1"/>
  <c r="B3207" i="5"/>
  <c r="C3207" i="5" s="1"/>
  <c r="B3208" i="5"/>
  <c r="C3208" i="5" s="1"/>
  <c r="B3209" i="5"/>
  <c r="C3209" i="5" s="1"/>
  <c r="B3210" i="5"/>
  <c r="C3210" i="5" s="1"/>
  <c r="B3211" i="5"/>
  <c r="C3211" i="5" s="1"/>
  <c r="B3212" i="5"/>
  <c r="C3212" i="5" s="1"/>
  <c r="B3213" i="5"/>
  <c r="C3213" i="5" s="1"/>
  <c r="B3214" i="5"/>
  <c r="C3214" i="5" s="1"/>
  <c r="B3215" i="5"/>
  <c r="C3215" i="5" s="1"/>
  <c r="B3216" i="5"/>
  <c r="C3216" i="5" s="1"/>
  <c r="B3217" i="5"/>
  <c r="C3217" i="5" s="1"/>
  <c r="B3218" i="5"/>
  <c r="C3218" i="5" s="1"/>
  <c r="B3219" i="5"/>
  <c r="C3219" i="5" s="1"/>
  <c r="B3220" i="5"/>
  <c r="C3220" i="5" s="1"/>
  <c r="B3221" i="5"/>
  <c r="C3221" i="5" s="1"/>
  <c r="B3222" i="5"/>
  <c r="C3222" i="5" s="1"/>
  <c r="B3223" i="5"/>
  <c r="C3223" i="5" s="1"/>
  <c r="B3224" i="5"/>
  <c r="C3224" i="5" s="1"/>
  <c r="B3225" i="5"/>
  <c r="C3225" i="5" s="1"/>
  <c r="B3226" i="5"/>
  <c r="C3226" i="5" s="1"/>
  <c r="B3227" i="5"/>
  <c r="C3227" i="5" s="1"/>
  <c r="B3228" i="5"/>
  <c r="C3228" i="5" s="1"/>
  <c r="B3229" i="5"/>
  <c r="C3229" i="5" s="1"/>
  <c r="B3230" i="5"/>
  <c r="C3230" i="5" s="1"/>
  <c r="B3231" i="5"/>
  <c r="C3231" i="5" s="1"/>
  <c r="B3232" i="5"/>
  <c r="C3232" i="5" s="1"/>
  <c r="B3233" i="5"/>
  <c r="C3233" i="5" s="1"/>
  <c r="B3234" i="5"/>
  <c r="C3234" i="5" s="1"/>
  <c r="B3235" i="5"/>
  <c r="C3235" i="5" s="1"/>
  <c r="B3236" i="5"/>
  <c r="C3236" i="5" s="1"/>
  <c r="B3237" i="5"/>
  <c r="C3237" i="5" s="1"/>
  <c r="B3238" i="5"/>
  <c r="C3238" i="5" s="1"/>
  <c r="B3239" i="5"/>
  <c r="C3239" i="5" s="1"/>
  <c r="B3240" i="5"/>
  <c r="C3240" i="5" s="1"/>
  <c r="B3241" i="5"/>
  <c r="C3241" i="5" s="1"/>
  <c r="B3242" i="5"/>
  <c r="C3242" i="5" s="1"/>
  <c r="B3243" i="5"/>
  <c r="C3243" i="5" s="1"/>
  <c r="B3244" i="5"/>
  <c r="C3244" i="5" s="1"/>
  <c r="B3245" i="5"/>
  <c r="C3245" i="5" s="1"/>
  <c r="B3246" i="5"/>
  <c r="C3246" i="5" s="1"/>
  <c r="B3247" i="5"/>
  <c r="C3247" i="5" s="1"/>
  <c r="B3248" i="5"/>
  <c r="C3248" i="5" s="1"/>
  <c r="B3249" i="5"/>
  <c r="C3249" i="5" s="1"/>
  <c r="B3250" i="5"/>
  <c r="C3250" i="5" s="1"/>
  <c r="B3251" i="5"/>
  <c r="C3251" i="5" s="1"/>
  <c r="B3252" i="5"/>
  <c r="C3252" i="5" s="1"/>
  <c r="B3253" i="5"/>
  <c r="C3253" i="5" s="1"/>
  <c r="B3254" i="5"/>
  <c r="C3254" i="5" s="1"/>
  <c r="B3255" i="5"/>
  <c r="C3255" i="5" s="1"/>
  <c r="B3256" i="5"/>
  <c r="C3256" i="5" s="1"/>
  <c r="B3257" i="5"/>
  <c r="C3257" i="5" s="1"/>
  <c r="B3258" i="5"/>
  <c r="C3258" i="5" s="1"/>
  <c r="B3259" i="5"/>
  <c r="C3259" i="5" s="1"/>
  <c r="B3260" i="5"/>
  <c r="C3260" i="5" s="1"/>
  <c r="B3261" i="5"/>
  <c r="C3261" i="5" s="1"/>
  <c r="B3262" i="5"/>
  <c r="C3262" i="5" s="1"/>
  <c r="B3263" i="5"/>
  <c r="C3263" i="5" s="1"/>
  <c r="B3264" i="5"/>
  <c r="C3264" i="5" s="1"/>
  <c r="B3265" i="5"/>
  <c r="C3265" i="5" s="1"/>
  <c r="B3266" i="5"/>
  <c r="C3266" i="5" s="1"/>
  <c r="B3267" i="5"/>
  <c r="C3267" i="5" s="1"/>
  <c r="B3268" i="5"/>
  <c r="C3268" i="5" s="1"/>
  <c r="B3269" i="5"/>
  <c r="C3269" i="5" s="1"/>
  <c r="B3270" i="5"/>
  <c r="C3270" i="5" s="1"/>
  <c r="B3271" i="5"/>
  <c r="C3271" i="5" s="1"/>
  <c r="B3272" i="5"/>
  <c r="C3272" i="5" s="1"/>
  <c r="B3273" i="5"/>
  <c r="C3273" i="5" s="1"/>
  <c r="B3274" i="5"/>
  <c r="C3274" i="5" s="1"/>
  <c r="B3275" i="5"/>
  <c r="C3275" i="5" s="1"/>
  <c r="B3276" i="5"/>
  <c r="C3276" i="5" s="1"/>
  <c r="B3277" i="5"/>
  <c r="C3277" i="5" s="1"/>
  <c r="B3278" i="5"/>
  <c r="C3278" i="5" s="1"/>
  <c r="B3279" i="5"/>
  <c r="C3279" i="5" s="1"/>
  <c r="B3280" i="5"/>
  <c r="C3280" i="5" s="1"/>
  <c r="B3281" i="5"/>
  <c r="C3281" i="5" s="1"/>
  <c r="B3282" i="5"/>
  <c r="C3282" i="5" s="1"/>
  <c r="B3283" i="5"/>
  <c r="C3283" i="5" s="1"/>
  <c r="B3284" i="5"/>
  <c r="C3284" i="5" s="1"/>
  <c r="B3285" i="5"/>
  <c r="C3285" i="5" s="1"/>
  <c r="B3286" i="5"/>
  <c r="C3286" i="5" s="1"/>
  <c r="B3287" i="5"/>
  <c r="C3287" i="5" s="1"/>
  <c r="B3288" i="5"/>
  <c r="C3288" i="5" s="1"/>
  <c r="B3289" i="5"/>
  <c r="C3289" i="5" s="1"/>
  <c r="B3290" i="5"/>
  <c r="C3290" i="5" s="1"/>
  <c r="B3291" i="5"/>
  <c r="C3291" i="5" s="1"/>
  <c r="B3292" i="5"/>
  <c r="C3292" i="5" s="1"/>
  <c r="B3293" i="5"/>
  <c r="C3293" i="5" s="1"/>
  <c r="B3294" i="5"/>
  <c r="C3294" i="5" s="1"/>
  <c r="B3295" i="5"/>
  <c r="C3295" i="5" s="1"/>
  <c r="B3296" i="5"/>
  <c r="C3296" i="5" s="1"/>
  <c r="B3297" i="5"/>
  <c r="C3297" i="5" s="1"/>
  <c r="B3298" i="5"/>
  <c r="C3298" i="5" s="1"/>
  <c r="B3299" i="5"/>
  <c r="C3299" i="5" s="1"/>
  <c r="B3300" i="5"/>
  <c r="C3300" i="5" s="1"/>
  <c r="B3301" i="5"/>
  <c r="C3301" i="5" s="1"/>
  <c r="B3302" i="5"/>
  <c r="C3302" i="5" s="1"/>
  <c r="B3303" i="5"/>
  <c r="C3303" i="5" s="1"/>
  <c r="B3304" i="5"/>
  <c r="C3304" i="5" s="1"/>
  <c r="B3305" i="5"/>
  <c r="C3305" i="5" s="1"/>
  <c r="B3306" i="5"/>
  <c r="C3306" i="5" s="1"/>
  <c r="B3307" i="5"/>
  <c r="C3307" i="5" s="1"/>
  <c r="B3308" i="5"/>
  <c r="C3308" i="5" s="1"/>
  <c r="B3309" i="5"/>
  <c r="C3309" i="5" s="1"/>
  <c r="B3310" i="5"/>
  <c r="C3310" i="5" s="1"/>
  <c r="B3311" i="5"/>
  <c r="C3311" i="5" s="1"/>
  <c r="B3312" i="5"/>
  <c r="C3312" i="5" s="1"/>
  <c r="B3313" i="5"/>
  <c r="C3313" i="5" s="1"/>
  <c r="B3314" i="5"/>
  <c r="C3314" i="5" s="1"/>
  <c r="B3315" i="5"/>
  <c r="C3315" i="5" s="1"/>
  <c r="B3316" i="5"/>
  <c r="C3316" i="5" s="1"/>
  <c r="B3317" i="5"/>
  <c r="C3317" i="5" s="1"/>
  <c r="B3318" i="5"/>
  <c r="C3318" i="5" s="1"/>
  <c r="B3319" i="5"/>
  <c r="C3319" i="5" s="1"/>
  <c r="B3320" i="5"/>
  <c r="C3320" i="5" s="1"/>
  <c r="B3321" i="5"/>
  <c r="C3321" i="5" s="1"/>
  <c r="B3322" i="5"/>
  <c r="C3322" i="5" s="1"/>
  <c r="B3323" i="5"/>
  <c r="C3323" i="5" s="1"/>
  <c r="B3324" i="5"/>
  <c r="C3324" i="5" s="1"/>
  <c r="B3325" i="5"/>
  <c r="C3325" i="5" s="1"/>
  <c r="B3326" i="5"/>
  <c r="C3326" i="5" s="1"/>
  <c r="B3327" i="5"/>
  <c r="C3327" i="5" s="1"/>
  <c r="B3328" i="5"/>
  <c r="C3328" i="5" s="1"/>
  <c r="B3329" i="5"/>
  <c r="C3329" i="5" s="1"/>
  <c r="B3330" i="5"/>
  <c r="C3330" i="5" s="1"/>
  <c r="B3331" i="5"/>
  <c r="C3331" i="5" s="1"/>
  <c r="B3332" i="5"/>
  <c r="C3332" i="5" s="1"/>
  <c r="B3333" i="5"/>
  <c r="C3333" i="5" s="1"/>
  <c r="B3334" i="5"/>
  <c r="C3334" i="5" s="1"/>
  <c r="B3335" i="5"/>
  <c r="C3335" i="5" s="1"/>
  <c r="B3336" i="5"/>
  <c r="C3336" i="5" s="1"/>
  <c r="B3337" i="5"/>
  <c r="C3337" i="5" s="1"/>
  <c r="B3338" i="5"/>
  <c r="C3338" i="5" s="1"/>
  <c r="B3339" i="5"/>
  <c r="C3339" i="5" s="1"/>
  <c r="B3340" i="5"/>
  <c r="C3340" i="5" s="1"/>
  <c r="B3341" i="5"/>
  <c r="C3341" i="5" s="1"/>
  <c r="B3342" i="5"/>
  <c r="C3342" i="5" s="1"/>
  <c r="B3343" i="5"/>
  <c r="C3343" i="5" s="1"/>
  <c r="B3344" i="5"/>
  <c r="C3344" i="5" s="1"/>
  <c r="B3345" i="5"/>
  <c r="C3345" i="5" s="1"/>
  <c r="B3346" i="5"/>
  <c r="C3346" i="5" s="1"/>
  <c r="B3347" i="5"/>
  <c r="C3347" i="5" s="1"/>
  <c r="B3348" i="5"/>
  <c r="C3348" i="5" s="1"/>
  <c r="B3349" i="5"/>
  <c r="C3349" i="5" s="1"/>
  <c r="B3350" i="5"/>
  <c r="C3350" i="5" s="1"/>
  <c r="B3351" i="5"/>
  <c r="C3351" i="5" s="1"/>
  <c r="B3352" i="5"/>
  <c r="C3352" i="5" s="1"/>
  <c r="B3353" i="5"/>
  <c r="C3353" i="5" s="1"/>
  <c r="B3354" i="5"/>
  <c r="C3354" i="5" s="1"/>
  <c r="B3355" i="5"/>
  <c r="C3355" i="5" s="1"/>
  <c r="B3356" i="5"/>
  <c r="C3356" i="5" s="1"/>
  <c r="B3357" i="5"/>
  <c r="C3357" i="5" s="1"/>
  <c r="B3358" i="5"/>
  <c r="C3358" i="5" s="1"/>
  <c r="B3359" i="5"/>
  <c r="C3359" i="5" s="1"/>
  <c r="B3360" i="5"/>
  <c r="C3360" i="5" s="1"/>
  <c r="B3361" i="5"/>
  <c r="C3361" i="5" s="1"/>
  <c r="B3362" i="5"/>
  <c r="C3362" i="5" s="1"/>
  <c r="B3363" i="5"/>
  <c r="C3363" i="5" s="1"/>
  <c r="B3364" i="5"/>
  <c r="C3364" i="5" s="1"/>
  <c r="B3365" i="5"/>
  <c r="C3365" i="5" s="1"/>
  <c r="B3366" i="5"/>
  <c r="C3366" i="5" s="1"/>
  <c r="B3367" i="5"/>
  <c r="C3367" i="5" s="1"/>
  <c r="B3368" i="5"/>
  <c r="C3368" i="5" s="1"/>
  <c r="B3369" i="5"/>
  <c r="C3369" i="5" s="1"/>
  <c r="B3370" i="5"/>
  <c r="C3370" i="5" s="1"/>
  <c r="B3371" i="5"/>
  <c r="C3371" i="5" s="1"/>
  <c r="B3372" i="5"/>
  <c r="C3372" i="5" s="1"/>
  <c r="B3373" i="5"/>
  <c r="C3373" i="5" s="1"/>
  <c r="B3374" i="5"/>
  <c r="C3374" i="5" s="1"/>
  <c r="B3375" i="5"/>
  <c r="C3375" i="5" s="1"/>
  <c r="B3376" i="5"/>
  <c r="C3376" i="5" s="1"/>
  <c r="B3377" i="5"/>
  <c r="C3377" i="5" s="1"/>
  <c r="B3378" i="5"/>
  <c r="C3378" i="5" s="1"/>
  <c r="B3379" i="5"/>
  <c r="C3379" i="5" s="1"/>
  <c r="B3380" i="5"/>
  <c r="C3380" i="5" s="1"/>
  <c r="B3381" i="5"/>
  <c r="C3381" i="5" s="1"/>
  <c r="B3382" i="5"/>
  <c r="C3382" i="5" s="1"/>
  <c r="B3383" i="5"/>
  <c r="C3383" i="5" s="1"/>
  <c r="B3384" i="5"/>
  <c r="C3384" i="5" s="1"/>
  <c r="B3385" i="5"/>
  <c r="C3385" i="5" s="1"/>
  <c r="B3386" i="5"/>
  <c r="C3386" i="5" s="1"/>
  <c r="B3387" i="5"/>
  <c r="C3387" i="5" s="1"/>
  <c r="B3388" i="5"/>
  <c r="C3388" i="5" s="1"/>
  <c r="B3389" i="5"/>
  <c r="C3389" i="5" s="1"/>
  <c r="B3390" i="5"/>
  <c r="C3390" i="5" s="1"/>
  <c r="B3391" i="5"/>
  <c r="C3391" i="5" s="1"/>
  <c r="B3392" i="5"/>
  <c r="C3392" i="5" s="1"/>
  <c r="B3393" i="5"/>
  <c r="C3393" i="5" s="1"/>
  <c r="B3394" i="5"/>
  <c r="C3394" i="5" s="1"/>
  <c r="B3395" i="5"/>
  <c r="C3395" i="5" s="1"/>
  <c r="B3396" i="5"/>
  <c r="C3396" i="5" s="1"/>
  <c r="B3397" i="5"/>
  <c r="C3397" i="5" s="1"/>
  <c r="B3398" i="5"/>
  <c r="C3398" i="5" s="1"/>
  <c r="B3399" i="5"/>
  <c r="C3399" i="5" s="1"/>
  <c r="B3400" i="5"/>
  <c r="C3400" i="5" s="1"/>
  <c r="B3401" i="5"/>
  <c r="C3401" i="5" s="1"/>
  <c r="B3402" i="5"/>
  <c r="C3402" i="5" s="1"/>
  <c r="B3403" i="5"/>
  <c r="C3403" i="5" s="1"/>
  <c r="B3404" i="5"/>
  <c r="C3404" i="5" s="1"/>
  <c r="B3405" i="5"/>
  <c r="C3405" i="5" s="1"/>
  <c r="B3406" i="5"/>
  <c r="C3406" i="5" s="1"/>
  <c r="B3407" i="5"/>
  <c r="C3407" i="5" s="1"/>
  <c r="B3408" i="5"/>
  <c r="C3408" i="5" s="1"/>
  <c r="B3409" i="5"/>
  <c r="C3409" i="5" s="1"/>
  <c r="B3410" i="5"/>
  <c r="C3410" i="5" s="1"/>
  <c r="B3411" i="5"/>
  <c r="C3411" i="5" s="1"/>
  <c r="B3412" i="5"/>
  <c r="C3412" i="5" s="1"/>
  <c r="B3413" i="5"/>
  <c r="C3413" i="5" s="1"/>
  <c r="B3414" i="5"/>
  <c r="C3414" i="5" s="1"/>
  <c r="B3415" i="5"/>
  <c r="C3415" i="5" s="1"/>
  <c r="B3416" i="5"/>
  <c r="C3416" i="5" s="1"/>
  <c r="B3417" i="5"/>
  <c r="C3417" i="5" s="1"/>
  <c r="B3418" i="5"/>
  <c r="C3418" i="5" s="1"/>
  <c r="B3419" i="5"/>
  <c r="C3419" i="5" s="1"/>
  <c r="B3420" i="5"/>
  <c r="C3420" i="5" s="1"/>
  <c r="B3421" i="5"/>
  <c r="C3421" i="5" s="1"/>
  <c r="B3422" i="5"/>
  <c r="C3422" i="5" s="1"/>
  <c r="B3423" i="5"/>
  <c r="C3423" i="5" s="1"/>
  <c r="B3424" i="5"/>
  <c r="C3424" i="5" s="1"/>
  <c r="B3425" i="5"/>
  <c r="C3425" i="5" s="1"/>
  <c r="B3426" i="5"/>
  <c r="C3426" i="5" s="1"/>
  <c r="B3427" i="5"/>
  <c r="C3427" i="5" s="1"/>
  <c r="B3428" i="5"/>
  <c r="C3428" i="5" s="1"/>
  <c r="B3429" i="5"/>
  <c r="C3429" i="5" s="1"/>
  <c r="B3430" i="5"/>
  <c r="C3430" i="5" s="1"/>
  <c r="B3431" i="5"/>
  <c r="C3431" i="5" s="1"/>
  <c r="B3432" i="5"/>
  <c r="C3432" i="5" s="1"/>
  <c r="B3433" i="5"/>
  <c r="C3433" i="5" s="1"/>
  <c r="B3434" i="5"/>
  <c r="C3434" i="5" s="1"/>
  <c r="B3435" i="5"/>
  <c r="C3435" i="5" s="1"/>
  <c r="B3436" i="5"/>
  <c r="C3436" i="5" s="1"/>
  <c r="B3437" i="5"/>
  <c r="C3437" i="5" s="1"/>
  <c r="B3438" i="5"/>
  <c r="C3438" i="5" s="1"/>
  <c r="B3439" i="5"/>
  <c r="C3439" i="5" s="1"/>
  <c r="B3440" i="5"/>
  <c r="C3440" i="5" s="1"/>
  <c r="B3441" i="5"/>
  <c r="C3441" i="5" s="1"/>
  <c r="B3442" i="5"/>
  <c r="C3442" i="5" s="1"/>
  <c r="B3443" i="5"/>
  <c r="C3443" i="5" s="1"/>
  <c r="B3444" i="5"/>
  <c r="C3444" i="5" s="1"/>
  <c r="B3445" i="5"/>
  <c r="C3445" i="5" s="1"/>
  <c r="B3446" i="5"/>
  <c r="C3446" i="5" s="1"/>
  <c r="B3447" i="5"/>
  <c r="C3447" i="5" s="1"/>
  <c r="B3448" i="5"/>
  <c r="C3448" i="5" s="1"/>
  <c r="B3449" i="5"/>
  <c r="C3449" i="5" s="1"/>
  <c r="B3450" i="5"/>
  <c r="C3450" i="5" s="1"/>
  <c r="B3451" i="5"/>
  <c r="C3451" i="5" s="1"/>
  <c r="B3452" i="5"/>
  <c r="C3452" i="5" s="1"/>
  <c r="B3453" i="5"/>
  <c r="C3453" i="5" s="1"/>
  <c r="B3454" i="5"/>
  <c r="C3454" i="5" s="1"/>
  <c r="B3455" i="5"/>
  <c r="C3455" i="5" s="1"/>
  <c r="B3456" i="5"/>
  <c r="C3456" i="5" s="1"/>
  <c r="B3457" i="5"/>
  <c r="C3457" i="5" s="1"/>
  <c r="B3458" i="5"/>
  <c r="C3458" i="5" s="1"/>
  <c r="B3459" i="5"/>
  <c r="C3459" i="5" s="1"/>
  <c r="B3460" i="5"/>
  <c r="C3460" i="5" s="1"/>
  <c r="B3461" i="5"/>
  <c r="C3461" i="5" s="1"/>
  <c r="B3462" i="5"/>
  <c r="C3462" i="5" s="1"/>
  <c r="B3463" i="5"/>
  <c r="C3463" i="5" s="1"/>
  <c r="B3464" i="5"/>
  <c r="C3464" i="5" s="1"/>
  <c r="B3465" i="5"/>
  <c r="C3465" i="5" s="1"/>
  <c r="B3466" i="5"/>
  <c r="C3466" i="5" s="1"/>
  <c r="B3467" i="5"/>
  <c r="C3467" i="5" s="1"/>
  <c r="B3468" i="5"/>
  <c r="C3468" i="5" s="1"/>
  <c r="B3469" i="5"/>
  <c r="C3469" i="5" s="1"/>
  <c r="B3470" i="5"/>
  <c r="C3470" i="5" s="1"/>
  <c r="B3471" i="5"/>
  <c r="C3471" i="5" s="1"/>
  <c r="B3472" i="5"/>
  <c r="C3472" i="5" s="1"/>
  <c r="B3473" i="5"/>
  <c r="C3473" i="5" s="1"/>
  <c r="B3474" i="5"/>
  <c r="C3474" i="5" s="1"/>
  <c r="B3475" i="5"/>
  <c r="C3475" i="5" s="1"/>
  <c r="B3476" i="5"/>
  <c r="C3476" i="5" s="1"/>
  <c r="B3477" i="5"/>
  <c r="C3477" i="5" s="1"/>
  <c r="B3478" i="5"/>
  <c r="C3478" i="5" s="1"/>
  <c r="B3479" i="5"/>
  <c r="C3479" i="5" s="1"/>
  <c r="B3480" i="5"/>
  <c r="C3480" i="5" s="1"/>
  <c r="B3481" i="5"/>
  <c r="C3481" i="5" s="1"/>
  <c r="B3482" i="5"/>
  <c r="C3482" i="5" s="1"/>
  <c r="B3483" i="5"/>
  <c r="C3483" i="5" s="1"/>
  <c r="B3484" i="5"/>
  <c r="C3484" i="5" s="1"/>
  <c r="B3485" i="5"/>
  <c r="C3485" i="5" s="1"/>
  <c r="B3486" i="5"/>
  <c r="C3486" i="5" s="1"/>
  <c r="B3487" i="5"/>
  <c r="C3487" i="5" s="1"/>
  <c r="B3488" i="5"/>
  <c r="C3488" i="5" s="1"/>
  <c r="B3489" i="5"/>
  <c r="C3489" i="5" s="1"/>
  <c r="B3490" i="5"/>
  <c r="C3490" i="5" s="1"/>
  <c r="B3491" i="5"/>
  <c r="C3491" i="5" s="1"/>
  <c r="B3492" i="5"/>
  <c r="C3492" i="5" s="1"/>
  <c r="B3493" i="5"/>
  <c r="C3493" i="5" s="1"/>
  <c r="B3494" i="5"/>
  <c r="C3494" i="5" s="1"/>
  <c r="B3495" i="5"/>
  <c r="C3495" i="5" s="1"/>
  <c r="B3496" i="5"/>
  <c r="C3496" i="5" s="1"/>
  <c r="B3497" i="5"/>
  <c r="C3497" i="5" s="1"/>
  <c r="B3498" i="5"/>
  <c r="C3498" i="5" s="1"/>
  <c r="B3499" i="5"/>
  <c r="C3499" i="5" s="1"/>
  <c r="B3500" i="5"/>
  <c r="C3500" i="5" s="1"/>
  <c r="B3501" i="5"/>
  <c r="C3501" i="5" s="1"/>
  <c r="B3502" i="5"/>
  <c r="C3502" i="5" s="1"/>
  <c r="B3503" i="5"/>
  <c r="C3503" i="5" s="1"/>
  <c r="B3504" i="5"/>
  <c r="C3504" i="5" s="1"/>
  <c r="B3505" i="5"/>
  <c r="C3505" i="5" s="1"/>
  <c r="B3506" i="5"/>
  <c r="C3506" i="5" s="1"/>
  <c r="B3507" i="5"/>
  <c r="C3507" i="5" s="1"/>
  <c r="B3508" i="5"/>
  <c r="C3508" i="5" s="1"/>
  <c r="B3509" i="5"/>
  <c r="C3509" i="5" s="1"/>
  <c r="B3510" i="5"/>
  <c r="C3510" i="5" s="1"/>
  <c r="B3511" i="5"/>
  <c r="C3511" i="5" s="1"/>
  <c r="B3512" i="5"/>
  <c r="C3512" i="5" s="1"/>
  <c r="B3513" i="5"/>
  <c r="C3513" i="5" s="1"/>
  <c r="B3514" i="5"/>
  <c r="C3514" i="5" s="1"/>
  <c r="B3515" i="5"/>
  <c r="C3515" i="5" s="1"/>
  <c r="B3516" i="5"/>
  <c r="C3516" i="5" s="1"/>
  <c r="B3517" i="5"/>
  <c r="C3517" i="5" s="1"/>
  <c r="B3518" i="5"/>
  <c r="C3518" i="5" s="1"/>
  <c r="B3519" i="5"/>
  <c r="C3519" i="5" s="1"/>
  <c r="B3520" i="5"/>
  <c r="C3520" i="5" s="1"/>
  <c r="B3521" i="5"/>
  <c r="C3521" i="5" s="1"/>
  <c r="B3522" i="5"/>
  <c r="C3522" i="5" s="1"/>
  <c r="B3523" i="5"/>
  <c r="C3523" i="5" s="1"/>
  <c r="B3524" i="5"/>
  <c r="C3524" i="5" s="1"/>
  <c r="B3525" i="5"/>
  <c r="C3525" i="5" s="1"/>
  <c r="B3526" i="5"/>
  <c r="C3526" i="5" s="1"/>
  <c r="B3527" i="5"/>
  <c r="C3527" i="5" s="1"/>
  <c r="B3528" i="5"/>
  <c r="C3528" i="5" s="1"/>
  <c r="B3529" i="5"/>
  <c r="C3529" i="5" s="1"/>
  <c r="B3530" i="5"/>
  <c r="C3530" i="5" s="1"/>
  <c r="B3531" i="5"/>
  <c r="C3531" i="5" s="1"/>
  <c r="B3532" i="5"/>
  <c r="C3532" i="5" s="1"/>
  <c r="B3533" i="5"/>
  <c r="C3533" i="5" s="1"/>
  <c r="B3534" i="5"/>
  <c r="C3534" i="5" s="1"/>
  <c r="B3535" i="5"/>
  <c r="C3535" i="5" s="1"/>
  <c r="B3536" i="5"/>
  <c r="C3536" i="5" s="1"/>
  <c r="B3537" i="5"/>
  <c r="C3537" i="5" s="1"/>
  <c r="B3538" i="5"/>
  <c r="C3538" i="5" s="1"/>
  <c r="B3539" i="5"/>
  <c r="C3539" i="5" s="1"/>
  <c r="B3540" i="5"/>
  <c r="C3540" i="5" s="1"/>
  <c r="B3541" i="5"/>
  <c r="C3541" i="5" s="1"/>
  <c r="B3542" i="5"/>
  <c r="C3542" i="5" s="1"/>
  <c r="B3543" i="5"/>
  <c r="C3543" i="5" s="1"/>
  <c r="B3544" i="5"/>
  <c r="C3544" i="5" s="1"/>
  <c r="B3545" i="5"/>
  <c r="C3545" i="5" s="1"/>
  <c r="B3546" i="5"/>
  <c r="C3546" i="5" s="1"/>
  <c r="B3547" i="5"/>
  <c r="C3547" i="5" s="1"/>
  <c r="B3548" i="5"/>
  <c r="C3548" i="5" s="1"/>
  <c r="B3549" i="5"/>
  <c r="C3549" i="5" s="1"/>
  <c r="B3550" i="5"/>
  <c r="C3550" i="5" s="1"/>
  <c r="B3551" i="5"/>
  <c r="C3551" i="5" s="1"/>
  <c r="B3552" i="5"/>
  <c r="C3552" i="5" s="1"/>
  <c r="B3553" i="5"/>
  <c r="C3553" i="5" s="1"/>
  <c r="B3554" i="5"/>
  <c r="C3554" i="5" s="1"/>
  <c r="B3555" i="5"/>
  <c r="C3555" i="5" s="1"/>
  <c r="B3556" i="5"/>
  <c r="C3556" i="5" s="1"/>
  <c r="B3557" i="5"/>
  <c r="C3557" i="5" s="1"/>
  <c r="B3558" i="5"/>
  <c r="C3558" i="5" s="1"/>
  <c r="B3559" i="5"/>
  <c r="C3559" i="5" s="1"/>
  <c r="B3560" i="5"/>
  <c r="C3560" i="5" s="1"/>
  <c r="B3561" i="5"/>
  <c r="C3561" i="5" s="1"/>
  <c r="B3562" i="5"/>
  <c r="C3562" i="5" s="1"/>
  <c r="B3563" i="5"/>
  <c r="C3563" i="5" s="1"/>
  <c r="B3564" i="5"/>
  <c r="C3564" i="5" s="1"/>
  <c r="B3565" i="5"/>
  <c r="C3565" i="5" s="1"/>
  <c r="B3566" i="5"/>
  <c r="C3566" i="5" s="1"/>
  <c r="B3567" i="5"/>
  <c r="C3567" i="5" s="1"/>
  <c r="B3568" i="5"/>
  <c r="C3568" i="5" s="1"/>
  <c r="B3569" i="5"/>
  <c r="C3569" i="5" s="1"/>
  <c r="B3570" i="5"/>
  <c r="C3570" i="5" s="1"/>
  <c r="B3571" i="5"/>
  <c r="C3571" i="5" s="1"/>
  <c r="B3572" i="5"/>
  <c r="C3572" i="5" s="1"/>
  <c r="B3573" i="5"/>
  <c r="C3573" i="5" s="1"/>
  <c r="B3574" i="5"/>
  <c r="C3574" i="5" s="1"/>
  <c r="B3575" i="5"/>
  <c r="C3575" i="5" s="1"/>
  <c r="B3576" i="5"/>
  <c r="C3576" i="5" s="1"/>
  <c r="B3577" i="5"/>
  <c r="C3577" i="5" s="1"/>
  <c r="B3578" i="5"/>
  <c r="C3578" i="5" s="1"/>
  <c r="B3579" i="5"/>
  <c r="C3579" i="5" s="1"/>
  <c r="B3580" i="5"/>
  <c r="C3580" i="5" s="1"/>
  <c r="B3581" i="5"/>
  <c r="C3581" i="5" s="1"/>
  <c r="B3582" i="5"/>
  <c r="C3582" i="5" s="1"/>
  <c r="B3583" i="5"/>
  <c r="C3583" i="5" s="1"/>
  <c r="B3584" i="5"/>
  <c r="C3584" i="5" s="1"/>
  <c r="B3585" i="5"/>
  <c r="C3585" i="5" s="1"/>
  <c r="B3586" i="5"/>
  <c r="C3586" i="5" s="1"/>
  <c r="B3587" i="5"/>
  <c r="C3587" i="5" s="1"/>
  <c r="B3588" i="5"/>
  <c r="C3588" i="5" s="1"/>
  <c r="B3589" i="5"/>
  <c r="C3589" i="5" s="1"/>
  <c r="B3590" i="5"/>
  <c r="C3590" i="5" s="1"/>
  <c r="B3591" i="5"/>
  <c r="C3591" i="5" s="1"/>
  <c r="B3592" i="5"/>
  <c r="C3592" i="5" s="1"/>
  <c r="B3593" i="5"/>
  <c r="C3593" i="5" s="1"/>
  <c r="B3594" i="5"/>
  <c r="C3594" i="5" s="1"/>
  <c r="B3595" i="5"/>
  <c r="C3595" i="5" s="1"/>
  <c r="B3596" i="5"/>
  <c r="C3596" i="5" s="1"/>
  <c r="B3597" i="5"/>
  <c r="C3597" i="5" s="1"/>
  <c r="B3598" i="5"/>
  <c r="C3598" i="5" s="1"/>
  <c r="B3599" i="5"/>
  <c r="C3599" i="5" s="1"/>
  <c r="B3600" i="5"/>
  <c r="C3600" i="5" s="1"/>
  <c r="B3601" i="5"/>
  <c r="C3601" i="5" s="1"/>
  <c r="B3602" i="5"/>
  <c r="C3602" i="5" s="1"/>
  <c r="B3603" i="5"/>
  <c r="C3603" i="5" s="1"/>
  <c r="B3604" i="5"/>
  <c r="C3604" i="5" s="1"/>
  <c r="B3605" i="5"/>
  <c r="C3605" i="5" s="1"/>
  <c r="B3606" i="5"/>
  <c r="C3606" i="5" s="1"/>
  <c r="B3607" i="5"/>
  <c r="C3607" i="5" s="1"/>
  <c r="B3608" i="5"/>
  <c r="C3608" i="5" s="1"/>
  <c r="B3609" i="5"/>
  <c r="C3609" i="5" s="1"/>
  <c r="B3610" i="5"/>
  <c r="C3610" i="5" s="1"/>
  <c r="B3611" i="5"/>
  <c r="C3611" i="5" s="1"/>
  <c r="B3612" i="5"/>
  <c r="C3612" i="5" s="1"/>
  <c r="B3613" i="5"/>
  <c r="C3613" i="5" s="1"/>
  <c r="B3614" i="5"/>
  <c r="C3614" i="5" s="1"/>
  <c r="B3615" i="5"/>
  <c r="C3615" i="5" s="1"/>
  <c r="B3616" i="5"/>
  <c r="C3616" i="5" s="1"/>
  <c r="B3617" i="5"/>
  <c r="C3617" i="5" s="1"/>
  <c r="B3618" i="5"/>
  <c r="C3618" i="5" s="1"/>
  <c r="B3619" i="5"/>
  <c r="C3619" i="5" s="1"/>
  <c r="B3620" i="5"/>
  <c r="C3620" i="5" s="1"/>
  <c r="B3621" i="5"/>
  <c r="C3621" i="5" s="1"/>
  <c r="B3622" i="5"/>
  <c r="C3622" i="5" s="1"/>
  <c r="B3623" i="5"/>
  <c r="C3623" i="5" s="1"/>
  <c r="B3624" i="5"/>
  <c r="C3624" i="5" s="1"/>
  <c r="B3625" i="5"/>
  <c r="C3625" i="5" s="1"/>
  <c r="B3626" i="5"/>
  <c r="C3626" i="5" s="1"/>
  <c r="B3627" i="5"/>
  <c r="C3627" i="5" s="1"/>
  <c r="B3628" i="5"/>
  <c r="C3628" i="5" s="1"/>
  <c r="B3629" i="5"/>
  <c r="C3629" i="5" s="1"/>
  <c r="B3630" i="5"/>
  <c r="C3630" i="5" s="1"/>
  <c r="B3631" i="5"/>
  <c r="C3631" i="5" s="1"/>
  <c r="B3632" i="5"/>
  <c r="C3632" i="5" s="1"/>
  <c r="B3633" i="5"/>
  <c r="C3633" i="5" s="1"/>
  <c r="B3634" i="5"/>
  <c r="C3634" i="5" s="1"/>
  <c r="B3635" i="5"/>
  <c r="C3635" i="5" s="1"/>
  <c r="B3636" i="5"/>
  <c r="C3636" i="5" s="1"/>
  <c r="B3637" i="5"/>
  <c r="C3637" i="5" s="1"/>
  <c r="B3638" i="5"/>
  <c r="C3638" i="5" s="1"/>
  <c r="B3639" i="5"/>
  <c r="C3639" i="5" s="1"/>
  <c r="B3640" i="5"/>
  <c r="C3640" i="5" s="1"/>
  <c r="B3641" i="5"/>
  <c r="C3641" i="5" s="1"/>
  <c r="B3642" i="5"/>
  <c r="C3642" i="5" s="1"/>
  <c r="B3643" i="5"/>
  <c r="C3643" i="5" s="1"/>
  <c r="B3644" i="5"/>
  <c r="C3644" i="5" s="1"/>
  <c r="B3645" i="5"/>
  <c r="C3645" i="5" s="1"/>
  <c r="B3646" i="5"/>
  <c r="C3646" i="5" s="1"/>
  <c r="B3647" i="5"/>
  <c r="C3647" i="5" s="1"/>
  <c r="B3648" i="5"/>
  <c r="C3648" i="5" s="1"/>
  <c r="B3649" i="5"/>
  <c r="C3649" i="5" s="1"/>
  <c r="B3650" i="5"/>
  <c r="C3650" i="5" s="1"/>
  <c r="B3651" i="5"/>
  <c r="C3651" i="5" s="1"/>
  <c r="B3652" i="5"/>
  <c r="C3652" i="5" s="1"/>
  <c r="B3653" i="5"/>
  <c r="C3653" i="5" s="1"/>
  <c r="B3654" i="5"/>
  <c r="C3654" i="5" s="1"/>
  <c r="B3655" i="5"/>
  <c r="C3655" i="5" s="1"/>
  <c r="B3656" i="5"/>
  <c r="C3656" i="5" s="1"/>
  <c r="B3657" i="5"/>
  <c r="C3657" i="5" s="1"/>
  <c r="B3658" i="5"/>
  <c r="C3658" i="5" s="1"/>
  <c r="B3659" i="5"/>
  <c r="C3659" i="5" s="1"/>
  <c r="B3660" i="5"/>
  <c r="C3660" i="5" s="1"/>
  <c r="B3661" i="5"/>
  <c r="C3661" i="5" s="1"/>
  <c r="B3662" i="5"/>
  <c r="C3662" i="5" s="1"/>
  <c r="B3663" i="5"/>
  <c r="C3663" i="5" s="1"/>
  <c r="B3664" i="5"/>
  <c r="C3664" i="5" s="1"/>
  <c r="B3665" i="5"/>
  <c r="C3665" i="5" s="1"/>
  <c r="B3666" i="5"/>
  <c r="C3666" i="5" s="1"/>
  <c r="B3667" i="5"/>
  <c r="C3667" i="5" s="1"/>
  <c r="B3668" i="5"/>
  <c r="C3668" i="5" s="1"/>
  <c r="B3669" i="5"/>
  <c r="C3669" i="5" s="1"/>
  <c r="B3670" i="5"/>
  <c r="C3670" i="5" s="1"/>
  <c r="B3671" i="5"/>
  <c r="C3671" i="5" s="1"/>
  <c r="B3672" i="5"/>
  <c r="C3672" i="5" s="1"/>
  <c r="B3673" i="5"/>
  <c r="C3673" i="5" s="1"/>
  <c r="B3674" i="5"/>
  <c r="C3674" i="5" s="1"/>
  <c r="B3675" i="5"/>
  <c r="C3675" i="5" s="1"/>
  <c r="B3676" i="5"/>
  <c r="C3676" i="5" s="1"/>
  <c r="B3677" i="5"/>
  <c r="C3677" i="5" s="1"/>
  <c r="B3678" i="5"/>
  <c r="C3678" i="5" s="1"/>
  <c r="B3679" i="5"/>
  <c r="C3679" i="5" s="1"/>
  <c r="B3680" i="5"/>
  <c r="C3680" i="5" s="1"/>
  <c r="B3681" i="5"/>
  <c r="C3681" i="5" s="1"/>
  <c r="B3682" i="5"/>
  <c r="C3682" i="5" s="1"/>
  <c r="B3683" i="5"/>
  <c r="C3683" i="5" s="1"/>
  <c r="B3684" i="5"/>
  <c r="C3684" i="5" s="1"/>
  <c r="B3685" i="5"/>
  <c r="C3685" i="5" s="1"/>
  <c r="B3686" i="5"/>
  <c r="C3686" i="5" s="1"/>
  <c r="B3687" i="5"/>
  <c r="C3687" i="5" s="1"/>
  <c r="B3688" i="5"/>
  <c r="C3688" i="5" s="1"/>
  <c r="B3689" i="5"/>
  <c r="C3689" i="5" s="1"/>
  <c r="B3690" i="5"/>
  <c r="C3690" i="5" s="1"/>
  <c r="B3691" i="5"/>
  <c r="C3691" i="5" s="1"/>
  <c r="B3692" i="5"/>
  <c r="C3692" i="5" s="1"/>
  <c r="B3693" i="5"/>
  <c r="C3693" i="5" s="1"/>
  <c r="B3694" i="5"/>
  <c r="C3694" i="5" s="1"/>
  <c r="B3695" i="5"/>
  <c r="C3695" i="5" s="1"/>
  <c r="B3696" i="5"/>
  <c r="C3696" i="5" s="1"/>
  <c r="B3697" i="5"/>
  <c r="C3697" i="5" s="1"/>
  <c r="B3698" i="5"/>
  <c r="C3698" i="5" s="1"/>
  <c r="B3699" i="5"/>
  <c r="C3699" i="5" s="1"/>
  <c r="B3700" i="5"/>
  <c r="C3700" i="5" s="1"/>
  <c r="B3701" i="5"/>
  <c r="C3701" i="5" s="1"/>
  <c r="B3702" i="5"/>
  <c r="C3702" i="5" s="1"/>
  <c r="B3703" i="5"/>
  <c r="C3703" i="5" s="1"/>
  <c r="B3704" i="5"/>
  <c r="C3704" i="5" s="1"/>
  <c r="B3705" i="5"/>
  <c r="C3705" i="5" s="1"/>
  <c r="B3706" i="5"/>
  <c r="C3706" i="5" s="1"/>
  <c r="B3707" i="5"/>
  <c r="C3707" i="5" s="1"/>
  <c r="B3708" i="5"/>
  <c r="C3708" i="5" s="1"/>
  <c r="B3709" i="5"/>
  <c r="C3709" i="5" s="1"/>
  <c r="B3710" i="5"/>
  <c r="C3710" i="5" s="1"/>
  <c r="B3711" i="5"/>
  <c r="C3711" i="5" s="1"/>
  <c r="B3712" i="5"/>
  <c r="C3712" i="5" s="1"/>
  <c r="B3713" i="5"/>
  <c r="C3713" i="5" s="1"/>
  <c r="B3714" i="5"/>
  <c r="C3714" i="5" s="1"/>
  <c r="B3715" i="5"/>
  <c r="C3715" i="5" s="1"/>
  <c r="B3716" i="5"/>
  <c r="C3716" i="5" s="1"/>
  <c r="B3717" i="5"/>
  <c r="C3717" i="5" s="1"/>
  <c r="B3718" i="5"/>
  <c r="C3718" i="5" s="1"/>
  <c r="B3719" i="5"/>
  <c r="C3719" i="5" s="1"/>
  <c r="B3720" i="5"/>
  <c r="C3720" i="5" s="1"/>
  <c r="B3721" i="5"/>
  <c r="C3721" i="5" s="1"/>
  <c r="B3722" i="5"/>
  <c r="C3722" i="5" s="1"/>
  <c r="B3723" i="5"/>
  <c r="C3723" i="5" s="1"/>
  <c r="B3724" i="5"/>
  <c r="C3724" i="5" s="1"/>
  <c r="B3725" i="5"/>
  <c r="C3725" i="5" s="1"/>
  <c r="B3726" i="5"/>
  <c r="C3726" i="5" s="1"/>
  <c r="B3727" i="5"/>
  <c r="C3727" i="5" s="1"/>
  <c r="B3728" i="5"/>
  <c r="C3728" i="5" s="1"/>
  <c r="B3729" i="5"/>
  <c r="C3729" i="5" s="1"/>
  <c r="B3730" i="5"/>
  <c r="C3730" i="5" s="1"/>
  <c r="B3731" i="5"/>
  <c r="C3731" i="5" s="1"/>
  <c r="B3732" i="5"/>
  <c r="C3732" i="5" s="1"/>
  <c r="B3733" i="5"/>
  <c r="C3733" i="5" s="1"/>
  <c r="B3734" i="5"/>
  <c r="C3734" i="5" s="1"/>
  <c r="B3735" i="5"/>
  <c r="C3735" i="5" s="1"/>
  <c r="B3736" i="5"/>
  <c r="C3736" i="5" s="1"/>
  <c r="B3737" i="5"/>
  <c r="C3737" i="5" s="1"/>
  <c r="B3738" i="5"/>
  <c r="C3738" i="5" s="1"/>
  <c r="B3739" i="5"/>
  <c r="C3739" i="5" s="1"/>
  <c r="B3740" i="5"/>
  <c r="C3740" i="5" s="1"/>
  <c r="B3741" i="5"/>
  <c r="C3741" i="5" s="1"/>
  <c r="B3742" i="5"/>
  <c r="C3742" i="5" s="1"/>
  <c r="B3743" i="5"/>
  <c r="C3743" i="5" s="1"/>
  <c r="B3744" i="5"/>
  <c r="C3744" i="5" s="1"/>
  <c r="B3745" i="5"/>
  <c r="C3745" i="5" s="1"/>
  <c r="B3746" i="5"/>
  <c r="C3746" i="5" s="1"/>
  <c r="B3747" i="5"/>
  <c r="C3747" i="5" s="1"/>
  <c r="B3748" i="5"/>
  <c r="C3748" i="5" s="1"/>
  <c r="B3749" i="5"/>
  <c r="C3749" i="5" s="1"/>
  <c r="B3750" i="5"/>
  <c r="C3750" i="5" s="1"/>
  <c r="B3751" i="5"/>
  <c r="C3751" i="5" s="1"/>
  <c r="B3752" i="5"/>
  <c r="C3752" i="5" s="1"/>
  <c r="B3753" i="5"/>
  <c r="C3753" i="5" s="1"/>
  <c r="B3754" i="5"/>
  <c r="C3754" i="5" s="1"/>
  <c r="B3755" i="5"/>
  <c r="C3755" i="5" s="1"/>
  <c r="B3756" i="5"/>
  <c r="C3756" i="5" s="1"/>
  <c r="B3757" i="5"/>
  <c r="C3757" i="5" s="1"/>
  <c r="B3758" i="5"/>
  <c r="C3758" i="5" s="1"/>
  <c r="B3759" i="5"/>
  <c r="C3759" i="5" s="1"/>
  <c r="B3760" i="5"/>
  <c r="C3760" i="5" s="1"/>
  <c r="B3761" i="5"/>
  <c r="C3761" i="5" s="1"/>
  <c r="B3762" i="5"/>
  <c r="C3762" i="5" s="1"/>
  <c r="B3763" i="5"/>
  <c r="C3763" i="5" s="1"/>
  <c r="B3764" i="5"/>
  <c r="C3764" i="5" s="1"/>
  <c r="B3765" i="5"/>
  <c r="C3765" i="5" s="1"/>
  <c r="B3766" i="5"/>
  <c r="C3766" i="5" s="1"/>
  <c r="B3767" i="5"/>
  <c r="C3767" i="5" s="1"/>
  <c r="B3768" i="5"/>
  <c r="C3768" i="5" s="1"/>
  <c r="B3769" i="5"/>
  <c r="C3769" i="5" s="1"/>
  <c r="B3770" i="5"/>
  <c r="C3770" i="5" s="1"/>
  <c r="B3771" i="5"/>
  <c r="C3771" i="5" s="1"/>
  <c r="B3772" i="5"/>
  <c r="C3772" i="5" s="1"/>
  <c r="B3773" i="5"/>
  <c r="C3773" i="5" s="1"/>
  <c r="B3774" i="5"/>
  <c r="C3774" i="5" s="1"/>
  <c r="B3775" i="5"/>
  <c r="C3775" i="5" s="1"/>
  <c r="B3776" i="5"/>
  <c r="C3776" i="5" s="1"/>
  <c r="B3777" i="5"/>
  <c r="C3777" i="5" s="1"/>
  <c r="B3778" i="5"/>
  <c r="C3778" i="5" s="1"/>
  <c r="B3779" i="5"/>
  <c r="C3779" i="5" s="1"/>
  <c r="B3780" i="5"/>
  <c r="C3780" i="5" s="1"/>
  <c r="B3781" i="5"/>
  <c r="C3781" i="5" s="1"/>
  <c r="B3782" i="5"/>
  <c r="C3782" i="5" s="1"/>
  <c r="B3783" i="5"/>
  <c r="C3783" i="5" s="1"/>
  <c r="B3784" i="5"/>
  <c r="C3784" i="5" s="1"/>
  <c r="B3785" i="5"/>
  <c r="C3785" i="5" s="1"/>
  <c r="B3786" i="5"/>
  <c r="C3786" i="5" s="1"/>
  <c r="B3787" i="5"/>
  <c r="C3787" i="5" s="1"/>
  <c r="B3788" i="5"/>
  <c r="C3788" i="5" s="1"/>
  <c r="B3789" i="5"/>
  <c r="C3789" i="5" s="1"/>
  <c r="B3790" i="5"/>
  <c r="C3790" i="5" s="1"/>
  <c r="B3791" i="5"/>
  <c r="C3791" i="5" s="1"/>
  <c r="B3792" i="5"/>
  <c r="C3792" i="5" s="1"/>
  <c r="B3793" i="5"/>
  <c r="C3793" i="5" s="1"/>
  <c r="B3794" i="5"/>
  <c r="C3794" i="5" s="1"/>
  <c r="B3795" i="5"/>
  <c r="C3795" i="5" s="1"/>
  <c r="B3796" i="5"/>
  <c r="C3796" i="5" s="1"/>
  <c r="B3797" i="5"/>
  <c r="C3797" i="5" s="1"/>
  <c r="B3798" i="5"/>
  <c r="C3798" i="5" s="1"/>
  <c r="B3799" i="5"/>
  <c r="C3799" i="5" s="1"/>
  <c r="B3800" i="5"/>
  <c r="C3800" i="5" s="1"/>
  <c r="B3801" i="5"/>
  <c r="C3801" i="5" s="1"/>
  <c r="B3802" i="5"/>
  <c r="C3802" i="5" s="1"/>
  <c r="B3803" i="5"/>
  <c r="C3803" i="5" s="1"/>
  <c r="B3804" i="5"/>
  <c r="C3804" i="5" s="1"/>
  <c r="B3805" i="5"/>
  <c r="C3805" i="5" s="1"/>
  <c r="B3806" i="5"/>
  <c r="C3806" i="5" s="1"/>
  <c r="B3807" i="5"/>
  <c r="C3807" i="5" s="1"/>
  <c r="B3808" i="5"/>
  <c r="C3808" i="5" s="1"/>
  <c r="B3809" i="5"/>
  <c r="C3809" i="5" s="1"/>
  <c r="B3810" i="5"/>
  <c r="C3810" i="5" s="1"/>
  <c r="B3811" i="5"/>
  <c r="C3811" i="5" s="1"/>
  <c r="B3812" i="5"/>
  <c r="C3812" i="5" s="1"/>
  <c r="B3813" i="5"/>
  <c r="C3813" i="5" s="1"/>
  <c r="B3814" i="5"/>
  <c r="C3814" i="5" s="1"/>
  <c r="B3815" i="5"/>
  <c r="C3815" i="5" s="1"/>
  <c r="B3816" i="5"/>
  <c r="C3816" i="5" s="1"/>
  <c r="B3817" i="5"/>
  <c r="C3817" i="5" s="1"/>
  <c r="B3818" i="5"/>
  <c r="C3818" i="5" s="1"/>
  <c r="B3819" i="5"/>
  <c r="C3819" i="5" s="1"/>
  <c r="B3820" i="5"/>
  <c r="C3820" i="5" s="1"/>
  <c r="B3821" i="5"/>
  <c r="C3821" i="5" s="1"/>
  <c r="B3822" i="5"/>
  <c r="C3822" i="5" s="1"/>
  <c r="B3823" i="5"/>
  <c r="C3823" i="5" s="1"/>
  <c r="B3824" i="5"/>
  <c r="C3824" i="5" s="1"/>
  <c r="B3825" i="5"/>
  <c r="C3825" i="5" s="1"/>
  <c r="B3826" i="5"/>
  <c r="C3826" i="5" s="1"/>
  <c r="B3827" i="5"/>
  <c r="C3827" i="5" s="1"/>
  <c r="B3828" i="5"/>
  <c r="C3828" i="5" s="1"/>
  <c r="B3829" i="5"/>
  <c r="C3829" i="5" s="1"/>
  <c r="B3830" i="5"/>
  <c r="C3830" i="5" s="1"/>
  <c r="B3831" i="5"/>
  <c r="C3831" i="5" s="1"/>
  <c r="B3832" i="5"/>
  <c r="C3832" i="5" s="1"/>
  <c r="B3833" i="5"/>
  <c r="C3833" i="5" s="1"/>
  <c r="B3834" i="5"/>
  <c r="C3834" i="5" s="1"/>
  <c r="B3835" i="5"/>
  <c r="C3835" i="5" s="1"/>
  <c r="B3836" i="5"/>
  <c r="C3836" i="5" s="1"/>
  <c r="B3837" i="5"/>
  <c r="C3837" i="5" s="1"/>
  <c r="B3838" i="5"/>
  <c r="C3838" i="5" s="1"/>
  <c r="B3839" i="5"/>
  <c r="C3839" i="5" s="1"/>
  <c r="B3840" i="5"/>
  <c r="C3840" i="5" s="1"/>
  <c r="B3841" i="5"/>
  <c r="C3841" i="5" s="1"/>
  <c r="B3842" i="5"/>
  <c r="C3842" i="5" s="1"/>
  <c r="B3843" i="5"/>
  <c r="C3843" i="5" s="1"/>
  <c r="B3844" i="5"/>
  <c r="C3844" i="5" s="1"/>
  <c r="B3845" i="5"/>
  <c r="C3845" i="5" s="1"/>
  <c r="B3846" i="5"/>
  <c r="C3846" i="5" s="1"/>
  <c r="B3847" i="5"/>
  <c r="C3847" i="5" s="1"/>
  <c r="B3848" i="5"/>
  <c r="C3848" i="5" s="1"/>
  <c r="B3849" i="5"/>
  <c r="C3849" i="5" s="1"/>
  <c r="B3850" i="5"/>
  <c r="C3850" i="5" s="1"/>
  <c r="B3851" i="5"/>
  <c r="C3851" i="5" s="1"/>
  <c r="B3852" i="5"/>
  <c r="C3852" i="5" s="1"/>
  <c r="B3853" i="5"/>
  <c r="C3853" i="5" s="1"/>
  <c r="B3854" i="5"/>
  <c r="C3854" i="5" s="1"/>
  <c r="B3855" i="5"/>
  <c r="C3855" i="5" s="1"/>
  <c r="B3856" i="5"/>
  <c r="C3856" i="5" s="1"/>
  <c r="B3857" i="5"/>
  <c r="C3857" i="5" s="1"/>
  <c r="B3858" i="5"/>
  <c r="C3858" i="5" s="1"/>
  <c r="B3859" i="5"/>
  <c r="C3859" i="5" s="1"/>
  <c r="B3860" i="5"/>
  <c r="C3860" i="5" s="1"/>
  <c r="B3861" i="5"/>
  <c r="C3861" i="5" s="1"/>
  <c r="B3862" i="5"/>
  <c r="C3862" i="5" s="1"/>
  <c r="B3863" i="5"/>
  <c r="C3863" i="5" s="1"/>
  <c r="B3864" i="5"/>
  <c r="C3864" i="5" s="1"/>
  <c r="B3865" i="5"/>
  <c r="C3865" i="5" s="1"/>
  <c r="B3866" i="5"/>
  <c r="C3866" i="5" s="1"/>
  <c r="B3867" i="5"/>
  <c r="C3867" i="5" s="1"/>
  <c r="B3868" i="5"/>
  <c r="C3868" i="5" s="1"/>
  <c r="B3869" i="5"/>
  <c r="C3869" i="5" s="1"/>
  <c r="B3870" i="5"/>
  <c r="C3870" i="5" s="1"/>
  <c r="B3871" i="5"/>
  <c r="C3871" i="5" s="1"/>
  <c r="B3872" i="5"/>
  <c r="C3872" i="5" s="1"/>
  <c r="B3873" i="5"/>
  <c r="C3873" i="5" s="1"/>
  <c r="B3874" i="5"/>
  <c r="C3874" i="5" s="1"/>
  <c r="B3875" i="5"/>
  <c r="C3875" i="5" s="1"/>
  <c r="B3876" i="5"/>
  <c r="C3876" i="5" s="1"/>
  <c r="B3877" i="5"/>
  <c r="C3877" i="5" s="1"/>
  <c r="B3878" i="5"/>
  <c r="C3878" i="5" s="1"/>
  <c r="B3879" i="5"/>
  <c r="C3879" i="5" s="1"/>
  <c r="B3880" i="5"/>
  <c r="C3880" i="5" s="1"/>
  <c r="B3881" i="5"/>
  <c r="C3881" i="5" s="1"/>
  <c r="B3882" i="5"/>
  <c r="C3882" i="5" s="1"/>
  <c r="B3883" i="5"/>
  <c r="C3883" i="5" s="1"/>
  <c r="B3884" i="5"/>
  <c r="C3884" i="5" s="1"/>
  <c r="B3885" i="5"/>
  <c r="C3885" i="5" s="1"/>
  <c r="B3886" i="5"/>
  <c r="C3886" i="5" s="1"/>
  <c r="B3887" i="5"/>
  <c r="C3887" i="5" s="1"/>
  <c r="B3888" i="5"/>
  <c r="C3888" i="5" s="1"/>
  <c r="B3889" i="5"/>
  <c r="C3889" i="5" s="1"/>
  <c r="B3890" i="5"/>
  <c r="C3890" i="5" s="1"/>
  <c r="B3891" i="5"/>
  <c r="C3891" i="5" s="1"/>
  <c r="B3892" i="5"/>
  <c r="C3892" i="5" s="1"/>
  <c r="B3893" i="5"/>
  <c r="C3893" i="5" s="1"/>
  <c r="B3894" i="5"/>
  <c r="C3894" i="5" s="1"/>
  <c r="B3895" i="5"/>
  <c r="C3895" i="5" s="1"/>
  <c r="B3896" i="5"/>
  <c r="C3896" i="5" s="1"/>
  <c r="B3897" i="5"/>
  <c r="C3897" i="5" s="1"/>
  <c r="B3898" i="5"/>
  <c r="C3898" i="5" s="1"/>
  <c r="B3899" i="5"/>
  <c r="C3899" i="5" s="1"/>
  <c r="B3900" i="5"/>
  <c r="C3900" i="5" s="1"/>
  <c r="B3901" i="5"/>
  <c r="C3901" i="5" s="1"/>
  <c r="B3902" i="5"/>
  <c r="C3902" i="5" s="1"/>
  <c r="B3903" i="5"/>
  <c r="C3903" i="5" s="1"/>
  <c r="B3904" i="5"/>
  <c r="C3904" i="5" s="1"/>
  <c r="B3905" i="5"/>
  <c r="C3905" i="5" s="1"/>
  <c r="B3906" i="5"/>
  <c r="C3906" i="5" s="1"/>
  <c r="B3907" i="5"/>
  <c r="C3907" i="5" s="1"/>
  <c r="B3908" i="5"/>
  <c r="C3908" i="5" s="1"/>
  <c r="B3909" i="5"/>
  <c r="C3909" i="5" s="1"/>
  <c r="B3910" i="5"/>
  <c r="C3910" i="5" s="1"/>
  <c r="B3911" i="5"/>
  <c r="C3911" i="5" s="1"/>
  <c r="B3912" i="5"/>
  <c r="C3912" i="5" s="1"/>
  <c r="B3913" i="5"/>
  <c r="C3913" i="5" s="1"/>
  <c r="B3914" i="5"/>
  <c r="C3914" i="5" s="1"/>
  <c r="B3915" i="5"/>
  <c r="C3915" i="5" s="1"/>
  <c r="B3916" i="5"/>
  <c r="C3916" i="5" s="1"/>
  <c r="B3917" i="5"/>
  <c r="C3917" i="5" s="1"/>
  <c r="B3918" i="5"/>
  <c r="C3918" i="5" s="1"/>
  <c r="B3919" i="5"/>
  <c r="C3919" i="5" s="1"/>
  <c r="B3920" i="5"/>
  <c r="C3920" i="5" s="1"/>
  <c r="B3921" i="5"/>
  <c r="C3921" i="5" s="1"/>
  <c r="B3922" i="5"/>
  <c r="C3922" i="5" s="1"/>
  <c r="B3923" i="5"/>
  <c r="C3923" i="5" s="1"/>
  <c r="B3924" i="5"/>
  <c r="C3924" i="5" s="1"/>
  <c r="B3925" i="5"/>
  <c r="C3925" i="5" s="1"/>
  <c r="B3926" i="5"/>
  <c r="C3926" i="5" s="1"/>
  <c r="B3927" i="5"/>
  <c r="C3927" i="5" s="1"/>
  <c r="B3928" i="5"/>
  <c r="C3928" i="5" s="1"/>
  <c r="B3929" i="5"/>
  <c r="C3929" i="5" s="1"/>
  <c r="B3930" i="5"/>
  <c r="C3930" i="5" s="1"/>
  <c r="B3931" i="5"/>
  <c r="C3931" i="5" s="1"/>
  <c r="B3932" i="5"/>
  <c r="C3932" i="5" s="1"/>
  <c r="B3933" i="5"/>
  <c r="C3933" i="5" s="1"/>
  <c r="B3934" i="5"/>
  <c r="C3934" i="5" s="1"/>
  <c r="B3935" i="5"/>
  <c r="C3935" i="5" s="1"/>
  <c r="B3936" i="5"/>
  <c r="C3936" i="5" s="1"/>
  <c r="B3937" i="5"/>
  <c r="C3937" i="5" s="1"/>
  <c r="B3938" i="5"/>
  <c r="C3938" i="5" s="1"/>
  <c r="B3939" i="5"/>
  <c r="C3939" i="5" s="1"/>
  <c r="B3940" i="5"/>
  <c r="C3940" i="5" s="1"/>
  <c r="B3941" i="5"/>
  <c r="C3941" i="5" s="1"/>
  <c r="B3942" i="5"/>
  <c r="C3942" i="5" s="1"/>
  <c r="B3943" i="5"/>
  <c r="C3943" i="5" s="1"/>
  <c r="B3944" i="5"/>
  <c r="C3944" i="5" s="1"/>
  <c r="B3945" i="5"/>
  <c r="C3945" i="5" s="1"/>
  <c r="B3946" i="5"/>
  <c r="C3946" i="5" s="1"/>
  <c r="B3947" i="5"/>
  <c r="C3947" i="5" s="1"/>
  <c r="B3948" i="5"/>
  <c r="C3948" i="5" s="1"/>
  <c r="B3949" i="5"/>
  <c r="C3949" i="5" s="1"/>
  <c r="B3950" i="5"/>
  <c r="C3950" i="5" s="1"/>
  <c r="B3951" i="5"/>
  <c r="C3951" i="5" s="1"/>
  <c r="B3952" i="5"/>
  <c r="C3952" i="5" s="1"/>
  <c r="B3953" i="5"/>
  <c r="C3953" i="5" s="1"/>
  <c r="B3954" i="5"/>
  <c r="C3954" i="5" s="1"/>
  <c r="B3955" i="5"/>
  <c r="C3955" i="5" s="1"/>
  <c r="B3956" i="5"/>
  <c r="C3956" i="5" s="1"/>
  <c r="B3957" i="5"/>
  <c r="C3957" i="5" s="1"/>
  <c r="B3958" i="5"/>
  <c r="C3958" i="5" s="1"/>
  <c r="B3959" i="5"/>
  <c r="C3959" i="5" s="1"/>
  <c r="B3960" i="5"/>
  <c r="C3960" i="5" s="1"/>
  <c r="B3961" i="5"/>
  <c r="C3961" i="5" s="1"/>
  <c r="B3962" i="5"/>
  <c r="C3962" i="5" s="1"/>
  <c r="B3963" i="5"/>
  <c r="C3963" i="5" s="1"/>
  <c r="B3964" i="5"/>
  <c r="C3964" i="5" s="1"/>
  <c r="B3965" i="5"/>
  <c r="C3965" i="5" s="1"/>
  <c r="B3966" i="5"/>
  <c r="C3966" i="5" s="1"/>
  <c r="B3967" i="5"/>
  <c r="C3967" i="5" s="1"/>
  <c r="B3968" i="5"/>
  <c r="C3968" i="5" s="1"/>
  <c r="B3969" i="5"/>
  <c r="C3969" i="5" s="1"/>
  <c r="B3970" i="5"/>
  <c r="C3970" i="5" s="1"/>
  <c r="B3971" i="5"/>
  <c r="C3971" i="5" s="1"/>
  <c r="B3972" i="5"/>
  <c r="C3972" i="5" s="1"/>
  <c r="B3973" i="5"/>
  <c r="C3973" i="5" s="1"/>
  <c r="B3974" i="5"/>
  <c r="C3974" i="5" s="1"/>
  <c r="B3975" i="5"/>
  <c r="C3975" i="5" s="1"/>
  <c r="B3976" i="5"/>
  <c r="C3976" i="5" s="1"/>
  <c r="B3977" i="5"/>
  <c r="C3977" i="5" s="1"/>
  <c r="B3978" i="5"/>
  <c r="C3978" i="5" s="1"/>
  <c r="B3979" i="5"/>
  <c r="C3979" i="5" s="1"/>
  <c r="B3980" i="5"/>
  <c r="C3980" i="5" s="1"/>
  <c r="B3981" i="5"/>
  <c r="C3981" i="5" s="1"/>
  <c r="B3982" i="5"/>
  <c r="C3982" i="5" s="1"/>
  <c r="B3983" i="5"/>
  <c r="C3983" i="5" s="1"/>
  <c r="B3984" i="5"/>
  <c r="C3984" i="5" s="1"/>
  <c r="B3985" i="5"/>
  <c r="C3985" i="5" s="1"/>
  <c r="B3986" i="5"/>
  <c r="C3986" i="5" s="1"/>
  <c r="B3987" i="5"/>
  <c r="C3987" i="5" s="1"/>
  <c r="B3988" i="5"/>
  <c r="C3988" i="5" s="1"/>
  <c r="B3989" i="5"/>
  <c r="C3989" i="5" s="1"/>
  <c r="B3990" i="5"/>
  <c r="C3990" i="5" s="1"/>
  <c r="B3991" i="5"/>
  <c r="C3991" i="5" s="1"/>
  <c r="B3992" i="5"/>
  <c r="C3992" i="5" s="1"/>
  <c r="B3993" i="5"/>
  <c r="C3993" i="5" s="1"/>
  <c r="B3994" i="5"/>
  <c r="C3994" i="5" s="1"/>
  <c r="B3995" i="5"/>
  <c r="C3995" i="5" s="1"/>
  <c r="B3996" i="5"/>
  <c r="C3996" i="5" s="1"/>
  <c r="B3997" i="5"/>
  <c r="C3997" i="5" s="1"/>
  <c r="B3998" i="5"/>
  <c r="C3998" i="5" s="1"/>
  <c r="B3999" i="5"/>
  <c r="C3999" i="5" s="1"/>
  <c r="B4000" i="5"/>
  <c r="C4000" i="5" s="1"/>
  <c r="B4001" i="5"/>
  <c r="C4001" i="5" s="1"/>
  <c r="B4002" i="5"/>
  <c r="C4002" i="5" s="1"/>
  <c r="B4003" i="5"/>
  <c r="C4003" i="5" s="1"/>
  <c r="B4004" i="5"/>
  <c r="C4004" i="5" s="1"/>
  <c r="B4005" i="5"/>
  <c r="C4005" i="5" s="1"/>
  <c r="B4006" i="5"/>
  <c r="C4006" i="5" s="1"/>
  <c r="B4007" i="5"/>
  <c r="C4007" i="5" s="1"/>
  <c r="B4008" i="5"/>
  <c r="C4008" i="5" s="1"/>
  <c r="B4009" i="5"/>
  <c r="C4009" i="5" s="1"/>
  <c r="B4010" i="5"/>
  <c r="C4010" i="5" s="1"/>
  <c r="B4011" i="5"/>
  <c r="C4011" i="5" s="1"/>
  <c r="B4012" i="5"/>
  <c r="C4012" i="5" s="1"/>
  <c r="B4013" i="5"/>
  <c r="C4013" i="5" s="1"/>
  <c r="B4014" i="5"/>
  <c r="C4014" i="5" s="1"/>
  <c r="B4015" i="5"/>
  <c r="C4015" i="5" s="1"/>
  <c r="B4016" i="5"/>
  <c r="C4016" i="5" s="1"/>
  <c r="B4017" i="5"/>
  <c r="C4017" i="5" s="1"/>
  <c r="B4018" i="5"/>
  <c r="C4018" i="5" s="1"/>
  <c r="B4019" i="5"/>
  <c r="C4019" i="5" s="1"/>
  <c r="B4020" i="5"/>
  <c r="C4020" i="5" s="1"/>
  <c r="B4021" i="5"/>
  <c r="C4021" i="5" s="1"/>
  <c r="B4022" i="5"/>
  <c r="C4022" i="5" s="1"/>
  <c r="B4023" i="5"/>
  <c r="C4023" i="5" s="1"/>
  <c r="B4024" i="5"/>
  <c r="C4024" i="5" s="1"/>
  <c r="B4025" i="5"/>
  <c r="C4025" i="5" s="1"/>
  <c r="B4026" i="5"/>
  <c r="C4026" i="5" s="1"/>
  <c r="B4027" i="5"/>
  <c r="C4027" i="5" s="1"/>
  <c r="B4028" i="5"/>
  <c r="C4028" i="5" s="1"/>
  <c r="B4029" i="5"/>
  <c r="C4029" i="5" s="1"/>
  <c r="B4030" i="5"/>
  <c r="C4030" i="5" s="1"/>
  <c r="B4031" i="5"/>
  <c r="C4031" i="5" s="1"/>
  <c r="B4032" i="5"/>
  <c r="C4032" i="5" s="1"/>
  <c r="B4033" i="5"/>
  <c r="C4033" i="5" s="1"/>
  <c r="B4034" i="5"/>
  <c r="C4034" i="5" s="1"/>
  <c r="B4035" i="5"/>
  <c r="C4035" i="5" s="1"/>
  <c r="B4036" i="5"/>
  <c r="C4036" i="5" s="1"/>
  <c r="B4037" i="5"/>
  <c r="C4037" i="5" s="1"/>
  <c r="B4038" i="5"/>
  <c r="C4038" i="5" s="1"/>
  <c r="B4039" i="5"/>
  <c r="C4039" i="5" s="1"/>
  <c r="B4040" i="5"/>
  <c r="C4040" i="5" s="1"/>
  <c r="B4041" i="5"/>
  <c r="C4041" i="5" s="1"/>
  <c r="B4042" i="5"/>
  <c r="C4042" i="5" s="1"/>
  <c r="B4043" i="5"/>
  <c r="C4043" i="5" s="1"/>
  <c r="B4044" i="5"/>
  <c r="C4044" i="5" s="1"/>
  <c r="B4045" i="5"/>
  <c r="C4045" i="5" s="1"/>
  <c r="B4046" i="5"/>
  <c r="C4046" i="5" s="1"/>
  <c r="B4047" i="5"/>
  <c r="C4047" i="5" s="1"/>
  <c r="B4048" i="5"/>
  <c r="C4048" i="5" s="1"/>
  <c r="B4049" i="5"/>
  <c r="C4049" i="5" s="1"/>
  <c r="B4050" i="5"/>
  <c r="C4050" i="5" s="1"/>
  <c r="B4051" i="5"/>
  <c r="C4051" i="5" s="1"/>
  <c r="B4052" i="5"/>
  <c r="C4052" i="5" s="1"/>
  <c r="B4053" i="5"/>
  <c r="C4053" i="5" s="1"/>
  <c r="B4054" i="5"/>
  <c r="C4054" i="5" s="1"/>
  <c r="B4055" i="5"/>
  <c r="C4055" i="5" s="1"/>
  <c r="B4056" i="5"/>
  <c r="C4056" i="5" s="1"/>
  <c r="B4057" i="5"/>
  <c r="C4057" i="5" s="1"/>
  <c r="B4058" i="5"/>
  <c r="C4058" i="5" s="1"/>
  <c r="B4059" i="5"/>
  <c r="C4059" i="5" s="1"/>
  <c r="B4060" i="5"/>
  <c r="C4060" i="5" s="1"/>
  <c r="B4061" i="5"/>
  <c r="C4061" i="5" s="1"/>
  <c r="B4062" i="5"/>
  <c r="C4062" i="5" s="1"/>
  <c r="B4063" i="5"/>
  <c r="C4063" i="5" s="1"/>
  <c r="B4064" i="5"/>
  <c r="C4064" i="5" s="1"/>
  <c r="B4065" i="5"/>
  <c r="C4065" i="5" s="1"/>
  <c r="B4066" i="5"/>
  <c r="C4066" i="5" s="1"/>
  <c r="B4067" i="5"/>
  <c r="C4067" i="5" s="1"/>
  <c r="B4068" i="5"/>
  <c r="C4068" i="5" s="1"/>
  <c r="B4069" i="5"/>
  <c r="C4069" i="5" s="1"/>
  <c r="B4070" i="5"/>
  <c r="C4070" i="5" s="1"/>
  <c r="B4071" i="5"/>
  <c r="C4071" i="5" s="1"/>
  <c r="B4072" i="5"/>
  <c r="C4072" i="5" s="1"/>
  <c r="B4073" i="5"/>
  <c r="C4073" i="5" s="1"/>
  <c r="B4074" i="5"/>
  <c r="C4074" i="5" s="1"/>
  <c r="B4075" i="5"/>
  <c r="C4075" i="5" s="1"/>
  <c r="B4076" i="5"/>
  <c r="C4076" i="5" s="1"/>
  <c r="B4077" i="5"/>
  <c r="C4077" i="5" s="1"/>
  <c r="B4078" i="5"/>
  <c r="C4078" i="5" s="1"/>
  <c r="B4079" i="5"/>
  <c r="C4079" i="5" s="1"/>
  <c r="B4080" i="5"/>
  <c r="C4080" i="5" s="1"/>
  <c r="B4081" i="5"/>
  <c r="C4081" i="5" s="1"/>
  <c r="B4082" i="5"/>
  <c r="C4082" i="5" s="1"/>
  <c r="B4083" i="5"/>
  <c r="C4083" i="5" s="1"/>
  <c r="B4084" i="5"/>
  <c r="C4084" i="5" s="1"/>
  <c r="B4085" i="5"/>
  <c r="C4085" i="5" s="1"/>
  <c r="B4086" i="5"/>
  <c r="C4086" i="5" s="1"/>
  <c r="B4087" i="5"/>
  <c r="C4087" i="5" s="1"/>
  <c r="B4088" i="5"/>
  <c r="C4088" i="5" s="1"/>
  <c r="B4089" i="5"/>
  <c r="C4089" i="5" s="1"/>
  <c r="B4090" i="5"/>
  <c r="C4090" i="5" s="1"/>
  <c r="B4091" i="5"/>
  <c r="C4091" i="5" s="1"/>
  <c r="B4092" i="5"/>
  <c r="C4092" i="5" s="1"/>
  <c r="B4093" i="5"/>
  <c r="C4093" i="5" s="1"/>
  <c r="B4094" i="5"/>
  <c r="C4094" i="5" s="1"/>
  <c r="B4095" i="5"/>
  <c r="C4095" i="5" s="1"/>
  <c r="B4096" i="5"/>
  <c r="C4096" i="5" s="1"/>
  <c r="B4097" i="5"/>
  <c r="C4097" i="5" s="1"/>
  <c r="B4098" i="5"/>
  <c r="C4098" i="5" s="1"/>
  <c r="B4099" i="5"/>
  <c r="C4099" i="5" s="1"/>
  <c r="B4100" i="5"/>
  <c r="C4100" i="5" s="1"/>
  <c r="B4101" i="5"/>
  <c r="C4101" i="5" s="1"/>
  <c r="B4102" i="5"/>
  <c r="C4102" i="5" s="1"/>
  <c r="B4103" i="5"/>
  <c r="C4103" i="5" s="1"/>
  <c r="B4104" i="5"/>
  <c r="C4104" i="5" s="1"/>
  <c r="B4105" i="5"/>
  <c r="C4105" i="5" s="1"/>
  <c r="B4106" i="5"/>
  <c r="C4106" i="5" s="1"/>
  <c r="B4107" i="5"/>
  <c r="C4107" i="5" s="1"/>
  <c r="B4108" i="5"/>
  <c r="C4108" i="5" s="1"/>
  <c r="B4109" i="5"/>
  <c r="C4109" i="5" s="1"/>
  <c r="B4110" i="5"/>
  <c r="C4110" i="5" s="1"/>
  <c r="B4111" i="5"/>
  <c r="C4111" i="5" s="1"/>
  <c r="B4112" i="5"/>
  <c r="C4112" i="5" s="1"/>
  <c r="B4113" i="5"/>
  <c r="C4113" i="5" s="1"/>
  <c r="B4114" i="5"/>
  <c r="C4114" i="5" s="1"/>
  <c r="B4115" i="5"/>
  <c r="C4115" i="5" s="1"/>
  <c r="B4116" i="5"/>
  <c r="C4116" i="5" s="1"/>
  <c r="B4117" i="5"/>
  <c r="C4117" i="5" s="1"/>
  <c r="B4118" i="5"/>
  <c r="C4118" i="5" s="1"/>
  <c r="B4119" i="5"/>
  <c r="C4119" i="5" s="1"/>
  <c r="B4120" i="5"/>
  <c r="C4120" i="5" s="1"/>
  <c r="B4121" i="5"/>
  <c r="C4121" i="5" s="1"/>
  <c r="B4122" i="5"/>
  <c r="C4122" i="5" s="1"/>
  <c r="B4123" i="5"/>
  <c r="C4123" i="5" s="1"/>
  <c r="B4124" i="5"/>
  <c r="C4124" i="5" s="1"/>
  <c r="B4125" i="5"/>
  <c r="C4125" i="5" s="1"/>
  <c r="B4126" i="5"/>
  <c r="C4126" i="5" s="1"/>
  <c r="B4127" i="5"/>
  <c r="C4127" i="5" s="1"/>
  <c r="B4128" i="5"/>
  <c r="C4128" i="5" s="1"/>
  <c r="B4129" i="5"/>
  <c r="C4129" i="5" s="1"/>
  <c r="B4130" i="5"/>
  <c r="C4130" i="5" s="1"/>
  <c r="B4131" i="5"/>
  <c r="C4131" i="5" s="1"/>
  <c r="B4132" i="5"/>
  <c r="C4132" i="5" s="1"/>
  <c r="B4133" i="5"/>
  <c r="C4133" i="5" s="1"/>
  <c r="B4134" i="5"/>
  <c r="C4134" i="5" s="1"/>
  <c r="B4135" i="5"/>
  <c r="C4135" i="5" s="1"/>
  <c r="B4136" i="5"/>
  <c r="C4136" i="5" s="1"/>
  <c r="B4137" i="5"/>
  <c r="C4137" i="5" s="1"/>
  <c r="B4138" i="5"/>
  <c r="C4138" i="5" s="1"/>
  <c r="B4139" i="5"/>
  <c r="C4139" i="5" s="1"/>
  <c r="B4140" i="5"/>
  <c r="C4140" i="5" s="1"/>
  <c r="B4141" i="5"/>
  <c r="C4141" i="5" s="1"/>
  <c r="B4142" i="5"/>
  <c r="C4142" i="5" s="1"/>
  <c r="B4143" i="5"/>
  <c r="C4143" i="5" s="1"/>
  <c r="B4144" i="5"/>
  <c r="C4144" i="5" s="1"/>
  <c r="B4145" i="5"/>
  <c r="C4145" i="5" s="1"/>
  <c r="B4146" i="5"/>
  <c r="C4146" i="5" s="1"/>
  <c r="B4147" i="5"/>
  <c r="C4147" i="5" s="1"/>
  <c r="B4148" i="5"/>
  <c r="C4148" i="5" s="1"/>
  <c r="B4149" i="5"/>
  <c r="C4149" i="5" s="1"/>
  <c r="B4150" i="5"/>
  <c r="C4150" i="5" s="1"/>
  <c r="B4151" i="5"/>
  <c r="C4151" i="5" s="1"/>
  <c r="B4152" i="5"/>
  <c r="C4152" i="5" s="1"/>
  <c r="B4153" i="5"/>
  <c r="C4153" i="5" s="1"/>
  <c r="B4154" i="5"/>
  <c r="C4154" i="5" s="1"/>
  <c r="B4155" i="5"/>
  <c r="C4155" i="5" s="1"/>
  <c r="B4156" i="5"/>
  <c r="C4156" i="5" s="1"/>
  <c r="B4157" i="5"/>
  <c r="C4157" i="5" s="1"/>
  <c r="B4158" i="5"/>
  <c r="C4158" i="5" s="1"/>
  <c r="B4159" i="5"/>
  <c r="C4159" i="5" s="1"/>
  <c r="B4160" i="5"/>
  <c r="C4160" i="5" s="1"/>
  <c r="B4161" i="5"/>
  <c r="C4161" i="5" s="1"/>
  <c r="B4162" i="5"/>
  <c r="C4162" i="5" s="1"/>
  <c r="B4163" i="5"/>
  <c r="C4163" i="5" s="1"/>
  <c r="B4164" i="5"/>
  <c r="C4164" i="5" s="1"/>
  <c r="B4165" i="5"/>
  <c r="C4165" i="5" s="1"/>
  <c r="B4166" i="5"/>
  <c r="C4166" i="5" s="1"/>
  <c r="B4167" i="5"/>
  <c r="C4167" i="5" s="1"/>
  <c r="B4168" i="5"/>
  <c r="C4168" i="5" s="1"/>
  <c r="B4169" i="5"/>
  <c r="C4169" i="5" s="1"/>
  <c r="B4170" i="5"/>
  <c r="C4170" i="5" s="1"/>
  <c r="B4171" i="5"/>
  <c r="C4171" i="5" s="1"/>
  <c r="B4172" i="5"/>
  <c r="C4172" i="5" s="1"/>
  <c r="B4173" i="5"/>
  <c r="C4173" i="5" s="1"/>
  <c r="B4174" i="5"/>
  <c r="C4174" i="5" s="1"/>
  <c r="B4175" i="5"/>
  <c r="C4175" i="5" s="1"/>
  <c r="B4176" i="5"/>
  <c r="C4176" i="5" s="1"/>
  <c r="B4177" i="5"/>
  <c r="C4177" i="5" s="1"/>
  <c r="B4178" i="5"/>
  <c r="C4178" i="5" s="1"/>
  <c r="B4179" i="5"/>
  <c r="C4179" i="5" s="1"/>
  <c r="B4180" i="5"/>
  <c r="C4180" i="5" s="1"/>
  <c r="B4181" i="5"/>
  <c r="C4181" i="5" s="1"/>
  <c r="B4182" i="5"/>
  <c r="C4182" i="5" s="1"/>
  <c r="B4183" i="5"/>
  <c r="C4183" i="5" s="1"/>
  <c r="B4184" i="5"/>
  <c r="C4184" i="5" s="1"/>
  <c r="B4185" i="5"/>
  <c r="C4185" i="5" s="1"/>
  <c r="B4186" i="5"/>
  <c r="C4186" i="5" s="1"/>
  <c r="B4187" i="5"/>
  <c r="C4187" i="5" s="1"/>
  <c r="B4188" i="5"/>
  <c r="C4188" i="5" s="1"/>
  <c r="B4189" i="5"/>
  <c r="C4189" i="5" s="1"/>
  <c r="B4190" i="5"/>
  <c r="C4190" i="5" s="1"/>
  <c r="B4191" i="5"/>
  <c r="C4191" i="5" s="1"/>
  <c r="B4192" i="5"/>
  <c r="C4192" i="5" s="1"/>
  <c r="B4193" i="5"/>
  <c r="C4193" i="5" s="1"/>
  <c r="B4194" i="5"/>
  <c r="C4194" i="5" s="1"/>
  <c r="B4195" i="5"/>
  <c r="C4195" i="5" s="1"/>
  <c r="B4196" i="5"/>
  <c r="C4196" i="5" s="1"/>
  <c r="B4197" i="5"/>
  <c r="C4197" i="5" s="1"/>
  <c r="B4198" i="5"/>
  <c r="C4198" i="5" s="1"/>
  <c r="B4199" i="5"/>
  <c r="C4199" i="5" s="1"/>
  <c r="B4200" i="5"/>
  <c r="C4200" i="5" s="1"/>
  <c r="B4201" i="5"/>
  <c r="C4201" i="5" s="1"/>
  <c r="B4202" i="5"/>
  <c r="C4202" i="5" s="1"/>
  <c r="B4203" i="5"/>
  <c r="C4203" i="5" s="1"/>
  <c r="B4204" i="5"/>
  <c r="C4204" i="5" s="1"/>
  <c r="B4205" i="5"/>
  <c r="C4205" i="5" s="1"/>
  <c r="B4206" i="5"/>
  <c r="C4206" i="5" s="1"/>
  <c r="B4207" i="5"/>
  <c r="C4207" i="5" s="1"/>
  <c r="B4208" i="5"/>
  <c r="C4208" i="5" s="1"/>
  <c r="B4209" i="5"/>
  <c r="C4209" i="5" s="1"/>
  <c r="B4210" i="5"/>
  <c r="C4210" i="5" s="1"/>
  <c r="B4211" i="5"/>
  <c r="C4211" i="5" s="1"/>
  <c r="B4212" i="5"/>
  <c r="C4212" i="5" s="1"/>
  <c r="B4213" i="5"/>
  <c r="C4213" i="5" s="1"/>
  <c r="B4214" i="5"/>
  <c r="C4214" i="5" s="1"/>
  <c r="B4215" i="5"/>
  <c r="C4215" i="5" s="1"/>
  <c r="B4216" i="5"/>
  <c r="C4216" i="5" s="1"/>
  <c r="B4217" i="5"/>
  <c r="C4217" i="5" s="1"/>
  <c r="B4218" i="5"/>
  <c r="C4218" i="5" s="1"/>
  <c r="B4219" i="5"/>
  <c r="C4219" i="5" s="1"/>
  <c r="B4220" i="5"/>
  <c r="C4220" i="5" s="1"/>
  <c r="B4221" i="5"/>
  <c r="C4221" i="5" s="1"/>
  <c r="B4222" i="5"/>
  <c r="C4222" i="5" s="1"/>
  <c r="B4223" i="5"/>
  <c r="C4223" i="5" s="1"/>
  <c r="B4224" i="5"/>
  <c r="C4224" i="5" s="1"/>
  <c r="B4225" i="5"/>
  <c r="C4225" i="5" s="1"/>
  <c r="B4226" i="5"/>
  <c r="C4226" i="5" s="1"/>
  <c r="B4227" i="5"/>
  <c r="C4227" i="5" s="1"/>
  <c r="B4228" i="5"/>
  <c r="C4228" i="5" s="1"/>
  <c r="B4229" i="5"/>
  <c r="C4229" i="5" s="1"/>
  <c r="B4230" i="5"/>
  <c r="C4230" i="5" s="1"/>
  <c r="B4231" i="5"/>
  <c r="C4231" i="5" s="1"/>
  <c r="B4232" i="5"/>
  <c r="C4232" i="5" s="1"/>
  <c r="B4233" i="5"/>
  <c r="C4233" i="5" s="1"/>
  <c r="B4234" i="5"/>
  <c r="C4234" i="5" s="1"/>
  <c r="B4235" i="5"/>
  <c r="C4235" i="5" s="1"/>
  <c r="B4236" i="5"/>
  <c r="C4236" i="5" s="1"/>
  <c r="B4237" i="5"/>
  <c r="C4237" i="5" s="1"/>
  <c r="B4238" i="5"/>
  <c r="C4238" i="5" s="1"/>
  <c r="B4239" i="5"/>
  <c r="C4239" i="5" s="1"/>
  <c r="B4240" i="5"/>
  <c r="C4240" i="5" s="1"/>
  <c r="B4241" i="5"/>
  <c r="C4241" i="5" s="1"/>
  <c r="B4242" i="5"/>
  <c r="C4242" i="5" s="1"/>
  <c r="B4243" i="5"/>
  <c r="C4243" i="5" s="1"/>
  <c r="B4244" i="5"/>
  <c r="C4244" i="5" s="1"/>
  <c r="B4245" i="5"/>
  <c r="C4245" i="5" s="1"/>
  <c r="B4246" i="5"/>
  <c r="C4246" i="5" s="1"/>
  <c r="B4247" i="5"/>
  <c r="C4247" i="5" s="1"/>
  <c r="B4248" i="5"/>
  <c r="C4248" i="5" s="1"/>
  <c r="B4249" i="5"/>
  <c r="C4249" i="5" s="1"/>
  <c r="B4250" i="5"/>
  <c r="C4250" i="5" s="1"/>
  <c r="B4251" i="5"/>
  <c r="C4251" i="5" s="1"/>
  <c r="B4252" i="5"/>
  <c r="C4252" i="5" s="1"/>
  <c r="B4253" i="5"/>
  <c r="C4253" i="5" s="1"/>
  <c r="B4254" i="5"/>
  <c r="C4254" i="5" s="1"/>
  <c r="B4255" i="5"/>
  <c r="C4255" i="5" s="1"/>
  <c r="B4256" i="5"/>
  <c r="C4256" i="5" s="1"/>
  <c r="B4257" i="5"/>
  <c r="C4257" i="5" s="1"/>
  <c r="B4258" i="5"/>
  <c r="C4258" i="5" s="1"/>
  <c r="B4259" i="5"/>
  <c r="C4259" i="5" s="1"/>
  <c r="B4260" i="5"/>
  <c r="C4260" i="5" s="1"/>
  <c r="B4261" i="5"/>
  <c r="C4261" i="5" s="1"/>
  <c r="B4262" i="5"/>
  <c r="C4262" i="5" s="1"/>
  <c r="B4263" i="5"/>
  <c r="C4263" i="5" s="1"/>
  <c r="B4264" i="5"/>
  <c r="C4264" i="5" s="1"/>
  <c r="B4265" i="5"/>
  <c r="C4265" i="5" s="1"/>
  <c r="B4266" i="5"/>
  <c r="C4266" i="5" s="1"/>
  <c r="B4267" i="5"/>
  <c r="C4267" i="5" s="1"/>
  <c r="B4268" i="5"/>
  <c r="C4268" i="5" s="1"/>
  <c r="B4269" i="5"/>
  <c r="C4269" i="5" s="1"/>
  <c r="B4270" i="5"/>
  <c r="C4270" i="5" s="1"/>
  <c r="B4271" i="5"/>
  <c r="C4271" i="5" s="1"/>
  <c r="B4272" i="5"/>
  <c r="C4272" i="5" s="1"/>
  <c r="B4273" i="5"/>
  <c r="C4273" i="5" s="1"/>
  <c r="B4274" i="5"/>
  <c r="C4274" i="5" s="1"/>
  <c r="B4275" i="5"/>
  <c r="C4275" i="5" s="1"/>
  <c r="B4276" i="5"/>
  <c r="C4276" i="5" s="1"/>
  <c r="B4277" i="5"/>
  <c r="C4277" i="5" s="1"/>
  <c r="B4278" i="5"/>
  <c r="C4278" i="5" s="1"/>
  <c r="B4279" i="5"/>
  <c r="C4279" i="5" s="1"/>
  <c r="B4280" i="5"/>
  <c r="C4280" i="5" s="1"/>
  <c r="B4281" i="5"/>
  <c r="C4281" i="5" s="1"/>
  <c r="B4282" i="5"/>
  <c r="C4282" i="5" s="1"/>
  <c r="B4283" i="5"/>
  <c r="C4283" i="5" s="1"/>
  <c r="B4284" i="5"/>
  <c r="C4284" i="5" s="1"/>
  <c r="B4285" i="5"/>
  <c r="C4285" i="5" s="1"/>
  <c r="B4286" i="5"/>
  <c r="C4286" i="5" s="1"/>
  <c r="B4287" i="5"/>
  <c r="C4287" i="5" s="1"/>
  <c r="B4288" i="5"/>
  <c r="C4288" i="5" s="1"/>
  <c r="B4289" i="5"/>
  <c r="C4289" i="5" s="1"/>
  <c r="B4290" i="5"/>
  <c r="C4290" i="5" s="1"/>
  <c r="B4291" i="5"/>
  <c r="C4291" i="5" s="1"/>
  <c r="B4292" i="5"/>
  <c r="C4292" i="5" s="1"/>
  <c r="B4293" i="5"/>
  <c r="C4293" i="5" s="1"/>
  <c r="B4294" i="5"/>
  <c r="C4294" i="5" s="1"/>
  <c r="B4295" i="5"/>
  <c r="C4295" i="5" s="1"/>
  <c r="B4296" i="5"/>
  <c r="C4296" i="5" s="1"/>
  <c r="B4297" i="5"/>
  <c r="C4297" i="5" s="1"/>
  <c r="B4298" i="5"/>
  <c r="C4298" i="5" s="1"/>
  <c r="B4299" i="5"/>
  <c r="C4299" i="5" s="1"/>
  <c r="B4300" i="5"/>
  <c r="C4300" i="5" s="1"/>
  <c r="B4301" i="5"/>
  <c r="C4301" i="5" s="1"/>
  <c r="B4302" i="5"/>
  <c r="C4302" i="5" s="1"/>
  <c r="B4303" i="5"/>
  <c r="C4303" i="5" s="1"/>
  <c r="B4304" i="5"/>
  <c r="C4304" i="5" s="1"/>
  <c r="B4305" i="5"/>
  <c r="C4305" i="5" s="1"/>
  <c r="B4306" i="5"/>
  <c r="C4306" i="5" s="1"/>
  <c r="B4307" i="5"/>
  <c r="C4307" i="5" s="1"/>
  <c r="B4308" i="5"/>
  <c r="C4308" i="5" s="1"/>
  <c r="B4309" i="5"/>
  <c r="C4309" i="5" s="1"/>
  <c r="B4310" i="5"/>
  <c r="C4310" i="5" s="1"/>
  <c r="B4311" i="5"/>
  <c r="C4311" i="5" s="1"/>
  <c r="B4312" i="5"/>
  <c r="C4312" i="5" s="1"/>
  <c r="B4313" i="5"/>
  <c r="C4313" i="5" s="1"/>
  <c r="B4314" i="5"/>
  <c r="C4314" i="5" s="1"/>
  <c r="B4315" i="5"/>
  <c r="C4315" i="5" s="1"/>
  <c r="B4316" i="5"/>
  <c r="C4316" i="5" s="1"/>
  <c r="B4317" i="5"/>
  <c r="C4317" i="5" s="1"/>
  <c r="B4318" i="5"/>
  <c r="C4318" i="5" s="1"/>
  <c r="B4319" i="5"/>
  <c r="C4319" i="5" s="1"/>
  <c r="B4320" i="5"/>
  <c r="C4320" i="5" s="1"/>
  <c r="B4321" i="5"/>
  <c r="C4321" i="5" s="1"/>
  <c r="B4322" i="5"/>
  <c r="C4322" i="5" s="1"/>
  <c r="B4323" i="5"/>
  <c r="C4323" i="5" s="1"/>
  <c r="B4324" i="5"/>
  <c r="C4324" i="5" s="1"/>
  <c r="B4325" i="5"/>
  <c r="C4325" i="5" s="1"/>
  <c r="B4326" i="5"/>
  <c r="C4326" i="5" s="1"/>
  <c r="B4327" i="5"/>
  <c r="C4327" i="5" s="1"/>
  <c r="B4328" i="5"/>
  <c r="C4328" i="5" s="1"/>
  <c r="B4329" i="5"/>
  <c r="C4329" i="5" s="1"/>
  <c r="B4330" i="5"/>
  <c r="C4330" i="5" s="1"/>
  <c r="B4331" i="5"/>
  <c r="C4331" i="5" s="1"/>
  <c r="B4332" i="5"/>
  <c r="C4332" i="5" s="1"/>
  <c r="B4333" i="5"/>
  <c r="C4333" i="5" s="1"/>
  <c r="B4334" i="5"/>
  <c r="C4334" i="5" s="1"/>
  <c r="B4335" i="5"/>
  <c r="C4335" i="5" s="1"/>
  <c r="B4336" i="5"/>
  <c r="C4336" i="5" s="1"/>
  <c r="B4337" i="5"/>
  <c r="C4337" i="5" s="1"/>
  <c r="B4338" i="5"/>
  <c r="C4338" i="5" s="1"/>
  <c r="B4339" i="5"/>
  <c r="C4339" i="5" s="1"/>
  <c r="B4340" i="5"/>
  <c r="C4340" i="5" s="1"/>
  <c r="B4341" i="5"/>
  <c r="C4341" i="5" s="1"/>
  <c r="B4342" i="5"/>
  <c r="C4342" i="5" s="1"/>
  <c r="B4343" i="5"/>
  <c r="C4343" i="5" s="1"/>
  <c r="B4344" i="5"/>
  <c r="C4344" i="5" s="1"/>
  <c r="B4345" i="5"/>
  <c r="C4345" i="5" s="1"/>
  <c r="B4346" i="5"/>
  <c r="C4346" i="5" s="1"/>
  <c r="B4347" i="5"/>
  <c r="C4347" i="5" s="1"/>
  <c r="B4348" i="5"/>
  <c r="C4348" i="5" s="1"/>
  <c r="B4349" i="5"/>
  <c r="C4349" i="5" s="1"/>
  <c r="B4350" i="5"/>
  <c r="C4350" i="5" s="1"/>
  <c r="B4351" i="5"/>
  <c r="C4351" i="5" s="1"/>
  <c r="B4352" i="5"/>
  <c r="C4352" i="5" s="1"/>
  <c r="B4353" i="5"/>
  <c r="C4353" i="5" s="1"/>
  <c r="B4354" i="5"/>
  <c r="C4354" i="5" s="1"/>
  <c r="B4355" i="5"/>
  <c r="C4355" i="5" s="1"/>
  <c r="B4356" i="5"/>
  <c r="C4356" i="5" s="1"/>
  <c r="B4357" i="5"/>
  <c r="C4357" i="5" s="1"/>
  <c r="B4358" i="5"/>
  <c r="C4358" i="5" s="1"/>
  <c r="B4359" i="5"/>
  <c r="C4359" i="5" s="1"/>
  <c r="B4360" i="5"/>
  <c r="C4360" i="5" s="1"/>
  <c r="B4361" i="5"/>
  <c r="C4361" i="5" s="1"/>
  <c r="B4362" i="5"/>
  <c r="C4362" i="5" s="1"/>
  <c r="B4363" i="5"/>
  <c r="C4363" i="5" s="1"/>
  <c r="B4364" i="5"/>
  <c r="C4364" i="5" s="1"/>
  <c r="B4365" i="5"/>
  <c r="C4365" i="5" s="1"/>
  <c r="B4366" i="5"/>
  <c r="C4366" i="5" s="1"/>
  <c r="B4367" i="5"/>
  <c r="C4367" i="5" s="1"/>
  <c r="B4368" i="5"/>
  <c r="C4368" i="5" s="1"/>
  <c r="B4369" i="5"/>
  <c r="C4369" i="5" s="1"/>
  <c r="B4370" i="5"/>
  <c r="C4370" i="5" s="1"/>
  <c r="B4371" i="5"/>
  <c r="C4371" i="5" s="1"/>
  <c r="B4372" i="5"/>
  <c r="C4372" i="5" s="1"/>
  <c r="B4373" i="5"/>
  <c r="C4373" i="5" s="1"/>
  <c r="B4374" i="5"/>
  <c r="C4374" i="5" s="1"/>
  <c r="B4375" i="5"/>
  <c r="C4375" i="5" s="1"/>
  <c r="B4376" i="5"/>
  <c r="C4376" i="5" s="1"/>
  <c r="B4377" i="5"/>
  <c r="C4377" i="5" s="1"/>
  <c r="B4378" i="5"/>
  <c r="C4378" i="5" s="1"/>
  <c r="B4379" i="5"/>
  <c r="C4379" i="5" s="1"/>
  <c r="B4380" i="5"/>
  <c r="C4380" i="5" s="1"/>
  <c r="B4381" i="5"/>
  <c r="C4381" i="5" s="1"/>
  <c r="B4382" i="5"/>
  <c r="C4382" i="5" s="1"/>
  <c r="B4383" i="5"/>
  <c r="C4383" i="5" s="1"/>
  <c r="B4384" i="5"/>
  <c r="C4384" i="5" s="1"/>
  <c r="B4385" i="5"/>
  <c r="C4385" i="5" s="1"/>
  <c r="B4386" i="5"/>
  <c r="C4386" i="5" s="1"/>
  <c r="B4387" i="5"/>
  <c r="C4387" i="5" s="1"/>
  <c r="B4388" i="5"/>
  <c r="C4388" i="5" s="1"/>
  <c r="B4389" i="5"/>
  <c r="C4389" i="5" s="1"/>
  <c r="B4390" i="5"/>
  <c r="C4390" i="5" s="1"/>
  <c r="B4391" i="5"/>
  <c r="C4391" i="5" s="1"/>
  <c r="B4392" i="5"/>
  <c r="C4392" i="5" s="1"/>
  <c r="B4393" i="5"/>
  <c r="C4393" i="5" s="1"/>
  <c r="B4394" i="5"/>
  <c r="C4394" i="5" s="1"/>
  <c r="B4395" i="5"/>
  <c r="C4395" i="5" s="1"/>
  <c r="B4396" i="5"/>
  <c r="C4396" i="5" s="1"/>
  <c r="B4397" i="5"/>
  <c r="C4397" i="5" s="1"/>
  <c r="B4398" i="5"/>
  <c r="C4398" i="5" s="1"/>
  <c r="B4399" i="5"/>
  <c r="C4399" i="5" s="1"/>
  <c r="B4400" i="5"/>
  <c r="C4400" i="5" s="1"/>
  <c r="B4401" i="5"/>
  <c r="C4401" i="5" s="1"/>
  <c r="B4402" i="5"/>
  <c r="C4402" i="5" s="1"/>
  <c r="B4403" i="5"/>
  <c r="C4403" i="5" s="1"/>
  <c r="B4404" i="5"/>
  <c r="C4404" i="5" s="1"/>
  <c r="B4405" i="5"/>
  <c r="C4405" i="5" s="1"/>
  <c r="B4406" i="5"/>
  <c r="C4406" i="5" s="1"/>
  <c r="B4407" i="5"/>
  <c r="C4407" i="5" s="1"/>
  <c r="B4408" i="5"/>
  <c r="C4408" i="5" s="1"/>
  <c r="B4409" i="5"/>
  <c r="C4409" i="5" s="1"/>
  <c r="B4410" i="5"/>
  <c r="C4410" i="5" s="1"/>
  <c r="B4411" i="5"/>
  <c r="C4411" i="5" s="1"/>
  <c r="B4412" i="5"/>
  <c r="C4412" i="5" s="1"/>
  <c r="B4413" i="5"/>
  <c r="C4413" i="5" s="1"/>
  <c r="B4414" i="5"/>
  <c r="C4414" i="5" s="1"/>
  <c r="B4415" i="5"/>
  <c r="C4415" i="5" s="1"/>
  <c r="B4416" i="5"/>
  <c r="C4416" i="5" s="1"/>
  <c r="B4417" i="5"/>
  <c r="C4417" i="5" s="1"/>
  <c r="B4418" i="5"/>
  <c r="C4418" i="5" s="1"/>
  <c r="B4419" i="5"/>
  <c r="C4419" i="5" s="1"/>
  <c r="B4420" i="5"/>
  <c r="C4420" i="5" s="1"/>
  <c r="B4421" i="5"/>
  <c r="C4421" i="5" s="1"/>
  <c r="B4422" i="5"/>
  <c r="C4422" i="5" s="1"/>
  <c r="B4423" i="5"/>
  <c r="C4423" i="5" s="1"/>
  <c r="B4424" i="5"/>
  <c r="C4424" i="5" s="1"/>
  <c r="B4425" i="5"/>
  <c r="C4425" i="5" s="1"/>
  <c r="B4426" i="5"/>
  <c r="C4426" i="5" s="1"/>
  <c r="B4427" i="5"/>
  <c r="C4427" i="5" s="1"/>
  <c r="B4428" i="5"/>
  <c r="C4428" i="5" s="1"/>
  <c r="B4429" i="5"/>
  <c r="C4429" i="5" s="1"/>
  <c r="B4430" i="5"/>
  <c r="C4430" i="5" s="1"/>
  <c r="B4431" i="5"/>
  <c r="C4431" i="5" s="1"/>
  <c r="B4432" i="5"/>
  <c r="C4432" i="5" s="1"/>
  <c r="B4433" i="5"/>
  <c r="C4433" i="5" s="1"/>
  <c r="B4434" i="5"/>
  <c r="C4434" i="5" s="1"/>
  <c r="B4435" i="5"/>
  <c r="C4435" i="5" s="1"/>
  <c r="B4436" i="5"/>
  <c r="C4436" i="5" s="1"/>
  <c r="B4437" i="5"/>
  <c r="C4437" i="5" s="1"/>
  <c r="B4438" i="5"/>
  <c r="C4438" i="5" s="1"/>
  <c r="B4439" i="5"/>
  <c r="C4439" i="5" s="1"/>
  <c r="B4440" i="5"/>
  <c r="C4440" i="5" s="1"/>
  <c r="B4441" i="5"/>
  <c r="C4441" i="5" s="1"/>
  <c r="B4442" i="5"/>
  <c r="C4442" i="5" s="1"/>
  <c r="B4443" i="5"/>
  <c r="C4443" i="5" s="1"/>
  <c r="B4444" i="5"/>
  <c r="C4444" i="5" s="1"/>
  <c r="B4445" i="5"/>
  <c r="C4445" i="5" s="1"/>
  <c r="B4446" i="5"/>
  <c r="C4446" i="5" s="1"/>
  <c r="B4447" i="5"/>
  <c r="C4447" i="5" s="1"/>
  <c r="B4448" i="5"/>
  <c r="C4448" i="5" s="1"/>
  <c r="B4449" i="5"/>
  <c r="C4449" i="5" s="1"/>
  <c r="B4450" i="5"/>
  <c r="C4450" i="5" s="1"/>
  <c r="B4451" i="5"/>
  <c r="C4451" i="5" s="1"/>
  <c r="B4452" i="5"/>
  <c r="C4452" i="5" s="1"/>
  <c r="B4453" i="5"/>
  <c r="C4453" i="5" s="1"/>
  <c r="B4454" i="5"/>
  <c r="C4454" i="5" s="1"/>
  <c r="B4455" i="5"/>
  <c r="C4455" i="5" s="1"/>
  <c r="B4456" i="5"/>
  <c r="C4456" i="5" s="1"/>
  <c r="B4457" i="5"/>
  <c r="C4457" i="5" s="1"/>
  <c r="B4458" i="5"/>
  <c r="C4458" i="5" s="1"/>
  <c r="B4459" i="5"/>
  <c r="C4459" i="5" s="1"/>
  <c r="B4460" i="5"/>
  <c r="C4460" i="5" s="1"/>
  <c r="B4461" i="5"/>
  <c r="C4461" i="5" s="1"/>
  <c r="B4462" i="5"/>
  <c r="C4462" i="5" s="1"/>
  <c r="B4463" i="5"/>
  <c r="C4463" i="5" s="1"/>
  <c r="B4464" i="5"/>
  <c r="C4464" i="5" s="1"/>
  <c r="B4465" i="5"/>
  <c r="C4465" i="5" s="1"/>
  <c r="B4466" i="5"/>
  <c r="C4466" i="5" s="1"/>
  <c r="B4467" i="5"/>
  <c r="C4467" i="5" s="1"/>
  <c r="B4468" i="5"/>
  <c r="C4468" i="5" s="1"/>
  <c r="B4469" i="5"/>
  <c r="C4469" i="5" s="1"/>
  <c r="B4470" i="5"/>
  <c r="C4470" i="5" s="1"/>
  <c r="B4471" i="5"/>
  <c r="C4471" i="5" s="1"/>
  <c r="B4472" i="5"/>
  <c r="C4472" i="5" s="1"/>
  <c r="B4473" i="5"/>
  <c r="C4473" i="5" s="1"/>
  <c r="B4474" i="5"/>
  <c r="C4474" i="5" s="1"/>
  <c r="B4475" i="5"/>
  <c r="C4475" i="5" s="1"/>
  <c r="B4476" i="5"/>
  <c r="C4476" i="5" s="1"/>
  <c r="B4477" i="5"/>
  <c r="C4477" i="5" s="1"/>
  <c r="B4478" i="5"/>
  <c r="C4478" i="5" s="1"/>
  <c r="B4479" i="5"/>
  <c r="C4479" i="5" s="1"/>
  <c r="B4480" i="5"/>
  <c r="C4480" i="5" s="1"/>
  <c r="B4481" i="5"/>
  <c r="C4481" i="5" s="1"/>
  <c r="B4482" i="5"/>
  <c r="C4482" i="5" s="1"/>
  <c r="B4483" i="5"/>
  <c r="C4483" i="5" s="1"/>
  <c r="B4484" i="5"/>
  <c r="C4484" i="5" s="1"/>
  <c r="B4485" i="5"/>
  <c r="C4485" i="5" s="1"/>
  <c r="B4486" i="5"/>
  <c r="C4486" i="5" s="1"/>
  <c r="B4487" i="5"/>
  <c r="C4487" i="5" s="1"/>
  <c r="B4488" i="5"/>
  <c r="C4488" i="5" s="1"/>
  <c r="B4489" i="5"/>
  <c r="C4489" i="5" s="1"/>
  <c r="B4490" i="5"/>
  <c r="C4490" i="5" s="1"/>
  <c r="B4491" i="5"/>
  <c r="C4491" i="5" s="1"/>
  <c r="B4492" i="5"/>
  <c r="C4492" i="5" s="1"/>
  <c r="B4493" i="5"/>
  <c r="C4493" i="5" s="1"/>
  <c r="B4494" i="5"/>
  <c r="C4494" i="5" s="1"/>
  <c r="B4495" i="5"/>
  <c r="C4495" i="5" s="1"/>
  <c r="B4496" i="5"/>
  <c r="C4496" i="5" s="1"/>
  <c r="B4497" i="5"/>
  <c r="C4497" i="5" s="1"/>
  <c r="B4498" i="5"/>
  <c r="C4498" i="5" s="1"/>
  <c r="B4499" i="5"/>
  <c r="C4499" i="5" s="1"/>
  <c r="B4500" i="5"/>
  <c r="C4500" i="5" s="1"/>
  <c r="B4501" i="5"/>
  <c r="C4501" i="5" s="1"/>
  <c r="B4502" i="5"/>
  <c r="C4502" i="5" s="1"/>
  <c r="B4503" i="5"/>
  <c r="C4503" i="5" s="1"/>
  <c r="B4504" i="5"/>
  <c r="C4504" i="5" s="1"/>
  <c r="B4505" i="5"/>
  <c r="C4505" i="5" s="1"/>
  <c r="B4506" i="5"/>
  <c r="C4506" i="5" s="1"/>
  <c r="B4507" i="5"/>
  <c r="C4507" i="5" s="1"/>
  <c r="B4508" i="5"/>
  <c r="C4508" i="5" s="1"/>
  <c r="B4509" i="5"/>
  <c r="C4509" i="5" s="1"/>
  <c r="B4510" i="5"/>
  <c r="C4510" i="5" s="1"/>
  <c r="B4511" i="5"/>
  <c r="C4511" i="5" s="1"/>
  <c r="B4512" i="5"/>
  <c r="C4512" i="5" s="1"/>
  <c r="B4513" i="5"/>
  <c r="C4513" i="5" s="1"/>
  <c r="B4514" i="5"/>
  <c r="C4514" i="5" s="1"/>
  <c r="B4515" i="5"/>
  <c r="C4515" i="5" s="1"/>
  <c r="B4516" i="5"/>
  <c r="C4516" i="5" s="1"/>
  <c r="B4517" i="5"/>
  <c r="C4517" i="5" s="1"/>
  <c r="B4518" i="5"/>
  <c r="C4518" i="5" s="1"/>
  <c r="B4519" i="5"/>
  <c r="C4519" i="5" s="1"/>
  <c r="B4520" i="5"/>
  <c r="C4520" i="5" s="1"/>
  <c r="B4521" i="5"/>
  <c r="C4521" i="5" s="1"/>
  <c r="B4522" i="5"/>
  <c r="C4522" i="5" s="1"/>
  <c r="B4523" i="5"/>
  <c r="C4523" i="5" s="1"/>
  <c r="B4524" i="5"/>
  <c r="C4524" i="5" s="1"/>
  <c r="B4525" i="5"/>
  <c r="C4525" i="5" s="1"/>
  <c r="B4526" i="5"/>
  <c r="C4526" i="5" s="1"/>
  <c r="B4527" i="5"/>
  <c r="C4527" i="5" s="1"/>
  <c r="B4528" i="5"/>
  <c r="C4528" i="5" s="1"/>
  <c r="B4529" i="5"/>
  <c r="C4529" i="5" s="1"/>
  <c r="B4530" i="5"/>
  <c r="C4530" i="5" s="1"/>
  <c r="B4531" i="5"/>
  <c r="C4531" i="5" s="1"/>
  <c r="B4532" i="5"/>
  <c r="C4532" i="5" s="1"/>
  <c r="B4533" i="5"/>
  <c r="C4533" i="5" s="1"/>
  <c r="B4534" i="5"/>
  <c r="C4534" i="5" s="1"/>
  <c r="B4535" i="5"/>
  <c r="C4535" i="5" s="1"/>
  <c r="B4536" i="5"/>
  <c r="C4536" i="5" s="1"/>
  <c r="B4537" i="5"/>
  <c r="C4537" i="5" s="1"/>
  <c r="B4538" i="5"/>
  <c r="C4538" i="5" s="1"/>
  <c r="B4539" i="5"/>
  <c r="C4539" i="5" s="1"/>
  <c r="B4540" i="5"/>
  <c r="C4540" i="5" s="1"/>
  <c r="B4541" i="5"/>
  <c r="C4541" i="5" s="1"/>
  <c r="B4542" i="5"/>
  <c r="C4542" i="5" s="1"/>
  <c r="B4543" i="5"/>
  <c r="C4543" i="5" s="1"/>
  <c r="B4544" i="5"/>
  <c r="C4544" i="5" s="1"/>
  <c r="B4545" i="5"/>
  <c r="C4545" i="5" s="1"/>
  <c r="B4546" i="5"/>
  <c r="C4546" i="5" s="1"/>
  <c r="B4547" i="5"/>
  <c r="C4547" i="5" s="1"/>
  <c r="B4548" i="5"/>
  <c r="C4548" i="5" s="1"/>
  <c r="B4549" i="5"/>
  <c r="C4549" i="5" s="1"/>
  <c r="B4550" i="5"/>
  <c r="C4550" i="5" s="1"/>
  <c r="B4551" i="5"/>
  <c r="C4551" i="5" s="1"/>
  <c r="B4552" i="5"/>
  <c r="C4552" i="5" s="1"/>
  <c r="B4553" i="5"/>
  <c r="C4553" i="5" s="1"/>
  <c r="B4554" i="5"/>
  <c r="C4554" i="5" s="1"/>
  <c r="B4555" i="5"/>
  <c r="C4555" i="5" s="1"/>
  <c r="B4556" i="5"/>
  <c r="C4556" i="5" s="1"/>
  <c r="B4557" i="5"/>
  <c r="C4557" i="5" s="1"/>
  <c r="B4558" i="5"/>
  <c r="C4558" i="5" s="1"/>
  <c r="B4559" i="5"/>
  <c r="C4559" i="5" s="1"/>
  <c r="B4560" i="5"/>
  <c r="C4560" i="5" s="1"/>
  <c r="B4561" i="5"/>
  <c r="C4561" i="5" s="1"/>
  <c r="B4562" i="5"/>
  <c r="C4562" i="5" s="1"/>
  <c r="B4563" i="5"/>
  <c r="C4563" i="5" s="1"/>
  <c r="B4564" i="5"/>
  <c r="C4564" i="5" s="1"/>
  <c r="B4565" i="5"/>
  <c r="C4565" i="5" s="1"/>
  <c r="B4566" i="5"/>
  <c r="C4566" i="5" s="1"/>
  <c r="B4567" i="5"/>
  <c r="C4567" i="5" s="1"/>
  <c r="B4568" i="5"/>
  <c r="C4568" i="5" s="1"/>
  <c r="B4569" i="5"/>
  <c r="C4569" i="5" s="1"/>
  <c r="B4570" i="5"/>
  <c r="C4570" i="5" s="1"/>
  <c r="B4571" i="5"/>
  <c r="C4571" i="5" s="1"/>
  <c r="B4572" i="5"/>
  <c r="C4572" i="5" s="1"/>
  <c r="B4573" i="5"/>
  <c r="C4573" i="5" s="1"/>
  <c r="B4574" i="5"/>
  <c r="C4574" i="5" s="1"/>
  <c r="B4575" i="5"/>
  <c r="C4575" i="5" s="1"/>
  <c r="B4576" i="5"/>
  <c r="C4576" i="5" s="1"/>
  <c r="B4577" i="5"/>
  <c r="C4577" i="5" s="1"/>
  <c r="B4578" i="5"/>
  <c r="C4578" i="5" s="1"/>
  <c r="B4579" i="5"/>
  <c r="C4579" i="5" s="1"/>
  <c r="B4580" i="5"/>
  <c r="C4580" i="5" s="1"/>
  <c r="B4581" i="5"/>
  <c r="C4581" i="5" s="1"/>
  <c r="B4582" i="5"/>
  <c r="C4582" i="5" s="1"/>
  <c r="B4583" i="5"/>
  <c r="C4583" i="5" s="1"/>
  <c r="B4584" i="5"/>
  <c r="C4584" i="5" s="1"/>
  <c r="B4585" i="5"/>
  <c r="C4585" i="5" s="1"/>
  <c r="B4586" i="5"/>
  <c r="C4586" i="5" s="1"/>
  <c r="B4587" i="5"/>
  <c r="C4587" i="5" s="1"/>
  <c r="B4588" i="5"/>
  <c r="C4588" i="5" s="1"/>
  <c r="B4589" i="5"/>
  <c r="C4589" i="5" s="1"/>
  <c r="B4590" i="5"/>
  <c r="C4590" i="5" s="1"/>
  <c r="B4591" i="5"/>
  <c r="C4591" i="5" s="1"/>
  <c r="B4592" i="5"/>
  <c r="C4592" i="5" s="1"/>
  <c r="B4593" i="5"/>
  <c r="C4593" i="5" s="1"/>
  <c r="B4594" i="5"/>
  <c r="C4594" i="5" s="1"/>
  <c r="B4595" i="5"/>
  <c r="C4595" i="5" s="1"/>
  <c r="B4596" i="5"/>
  <c r="C4596" i="5" s="1"/>
  <c r="B4597" i="5"/>
  <c r="C4597" i="5" s="1"/>
  <c r="B4598" i="5"/>
  <c r="C4598" i="5" s="1"/>
  <c r="B4599" i="5"/>
  <c r="C4599" i="5" s="1"/>
  <c r="B4600" i="5"/>
  <c r="C4600" i="5" s="1"/>
  <c r="B4601" i="5"/>
  <c r="C4601" i="5" s="1"/>
  <c r="B4602" i="5"/>
  <c r="C4602" i="5" s="1"/>
  <c r="B4603" i="5"/>
  <c r="C4603" i="5" s="1"/>
  <c r="B4604" i="5"/>
  <c r="C4604" i="5" s="1"/>
  <c r="B4605" i="5"/>
  <c r="C4605" i="5" s="1"/>
  <c r="B4606" i="5"/>
  <c r="C4606" i="5" s="1"/>
  <c r="B4607" i="5"/>
  <c r="C4607" i="5" s="1"/>
  <c r="B4608" i="5"/>
  <c r="C4608" i="5" s="1"/>
  <c r="B4609" i="5"/>
  <c r="C4609" i="5" s="1"/>
  <c r="B4610" i="5"/>
  <c r="C4610" i="5" s="1"/>
  <c r="B4611" i="5"/>
  <c r="C4611" i="5" s="1"/>
  <c r="B4612" i="5"/>
  <c r="C4612" i="5" s="1"/>
  <c r="B4613" i="5"/>
  <c r="C4613" i="5" s="1"/>
  <c r="B4614" i="5"/>
  <c r="C4614" i="5" s="1"/>
  <c r="B4615" i="5"/>
  <c r="C4615" i="5" s="1"/>
  <c r="B4616" i="5"/>
  <c r="C4616" i="5" s="1"/>
  <c r="B4617" i="5"/>
  <c r="C4617" i="5" s="1"/>
  <c r="B4618" i="5"/>
  <c r="C4618" i="5" s="1"/>
  <c r="B4619" i="5"/>
  <c r="C4619" i="5" s="1"/>
  <c r="B4620" i="5"/>
  <c r="C4620" i="5" s="1"/>
  <c r="B4621" i="5"/>
  <c r="C4621" i="5" s="1"/>
  <c r="B4622" i="5"/>
  <c r="C4622" i="5" s="1"/>
  <c r="B4623" i="5"/>
  <c r="C4623" i="5" s="1"/>
  <c r="B4624" i="5"/>
  <c r="C4624" i="5" s="1"/>
  <c r="B4625" i="5"/>
  <c r="C4625" i="5" s="1"/>
  <c r="B4626" i="5"/>
  <c r="C4626" i="5" s="1"/>
  <c r="B4627" i="5"/>
  <c r="C4627" i="5" s="1"/>
  <c r="B4628" i="5"/>
  <c r="C4628" i="5" s="1"/>
  <c r="B4629" i="5"/>
  <c r="C4629" i="5" s="1"/>
  <c r="B4630" i="5"/>
  <c r="C4630" i="5" s="1"/>
  <c r="B4631" i="5"/>
  <c r="C4631" i="5" s="1"/>
  <c r="B4632" i="5"/>
  <c r="C4632" i="5" s="1"/>
  <c r="B4633" i="5"/>
  <c r="C4633" i="5" s="1"/>
  <c r="B4634" i="5"/>
  <c r="C4634" i="5" s="1"/>
  <c r="B4635" i="5"/>
  <c r="C4635" i="5" s="1"/>
  <c r="B4636" i="5"/>
  <c r="C4636" i="5" s="1"/>
  <c r="B4637" i="5"/>
  <c r="C4637" i="5" s="1"/>
  <c r="B4638" i="5"/>
  <c r="C4638" i="5" s="1"/>
  <c r="B4639" i="5"/>
  <c r="C4639" i="5" s="1"/>
  <c r="B4640" i="5"/>
  <c r="C4640" i="5" s="1"/>
  <c r="B4641" i="5"/>
  <c r="C4641" i="5" s="1"/>
  <c r="B4642" i="5"/>
  <c r="C4642" i="5" s="1"/>
  <c r="B4643" i="5"/>
  <c r="C4643" i="5" s="1"/>
  <c r="B4644" i="5"/>
  <c r="C4644" i="5" s="1"/>
  <c r="B4645" i="5"/>
  <c r="C4645" i="5" s="1"/>
  <c r="B4646" i="5"/>
  <c r="C4646" i="5" s="1"/>
  <c r="B4647" i="5"/>
  <c r="C4647" i="5" s="1"/>
  <c r="B4648" i="5"/>
  <c r="C4648" i="5" s="1"/>
  <c r="B4649" i="5"/>
  <c r="C4649" i="5" s="1"/>
  <c r="B4650" i="5"/>
  <c r="C4650" i="5" s="1"/>
  <c r="B4651" i="5"/>
  <c r="C4651" i="5" s="1"/>
  <c r="B4652" i="5"/>
  <c r="C4652" i="5" s="1"/>
  <c r="B4653" i="5"/>
  <c r="C4653" i="5" s="1"/>
  <c r="B4654" i="5"/>
  <c r="C4654" i="5" s="1"/>
  <c r="B4655" i="5"/>
  <c r="C4655" i="5" s="1"/>
  <c r="B4656" i="5"/>
  <c r="C4656" i="5" s="1"/>
  <c r="B4657" i="5"/>
  <c r="C4657" i="5" s="1"/>
  <c r="B4658" i="5"/>
  <c r="C4658" i="5" s="1"/>
  <c r="B4659" i="5"/>
  <c r="C4659" i="5" s="1"/>
  <c r="B4660" i="5"/>
  <c r="C4660" i="5" s="1"/>
  <c r="B4661" i="5"/>
  <c r="C4661" i="5" s="1"/>
  <c r="B4662" i="5"/>
  <c r="C4662" i="5" s="1"/>
  <c r="B4663" i="5"/>
  <c r="C4663" i="5" s="1"/>
  <c r="B4664" i="5"/>
  <c r="C4664" i="5" s="1"/>
  <c r="B4665" i="5"/>
  <c r="C4665" i="5" s="1"/>
  <c r="B4666" i="5"/>
  <c r="C4666" i="5" s="1"/>
  <c r="B4667" i="5"/>
  <c r="C4667" i="5" s="1"/>
  <c r="B4668" i="5"/>
  <c r="C4668" i="5" s="1"/>
  <c r="B4669" i="5"/>
  <c r="C4669" i="5" s="1"/>
  <c r="B4670" i="5"/>
  <c r="C4670" i="5" s="1"/>
  <c r="B4671" i="5"/>
  <c r="C4671" i="5" s="1"/>
  <c r="B4672" i="5"/>
  <c r="C4672" i="5" s="1"/>
  <c r="B4673" i="5"/>
  <c r="C4673" i="5" s="1"/>
  <c r="B4674" i="5"/>
  <c r="C4674" i="5" s="1"/>
  <c r="B4675" i="5"/>
  <c r="C4675" i="5" s="1"/>
  <c r="B4676" i="5"/>
  <c r="C4676" i="5" s="1"/>
  <c r="B4677" i="5"/>
  <c r="C4677" i="5" s="1"/>
  <c r="B4678" i="5"/>
  <c r="C4678" i="5" s="1"/>
  <c r="B4679" i="5"/>
  <c r="C4679" i="5" s="1"/>
  <c r="B4680" i="5"/>
  <c r="C4680" i="5" s="1"/>
  <c r="B4681" i="5"/>
  <c r="C4681" i="5" s="1"/>
  <c r="B4682" i="5"/>
  <c r="C4682" i="5" s="1"/>
  <c r="B4683" i="5"/>
  <c r="C4683" i="5" s="1"/>
  <c r="B4684" i="5"/>
  <c r="C4684" i="5" s="1"/>
  <c r="B4685" i="5"/>
  <c r="C4685" i="5" s="1"/>
  <c r="B4686" i="5"/>
  <c r="C4686" i="5" s="1"/>
  <c r="B4687" i="5"/>
  <c r="C4687" i="5" s="1"/>
  <c r="B4688" i="5"/>
  <c r="C4688" i="5" s="1"/>
  <c r="B4689" i="5"/>
  <c r="C4689" i="5" s="1"/>
  <c r="B4690" i="5"/>
  <c r="C4690" i="5" s="1"/>
  <c r="B4691" i="5"/>
  <c r="C4691" i="5" s="1"/>
  <c r="B4692" i="5"/>
  <c r="C4692" i="5" s="1"/>
  <c r="B4693" i="5"/>
  <c r="C4693" i="5" s="1"/>
  <c r="B4694" i="5"/>
  <c r="C4694" i="5" s="1"/>
  <c r="B4695" i="5"/>
  <c r="C4695" i="5" s="1"/>
  <c r="B4696" i="5"/>
  <c r="C4696" i="5" s="1"/>
  <c r="B4697" i="5"/>
  <c r="C4697" i="5" s="1"/>
  <c r="B4698" i="5"/>
  <c r="C4698" i="5" s="1"/>
  <c r="B4699" i="5"/>
  <c r="C4699" i="5" s="1"/>
  <c r="B4700" i="5"/>
  <c r="C4700" i="5" s="1"/>
  <c r="B4701" i="5"/>
  <c r="C4701" i="5" s="1"/>
  <c r="B4702" i="5"/>
  <c r="C4702" i="5" s="1"/>
  <c r="B4703" i="5"/>
  <c r="C4703" i="5" s="1"/>
  <c r="B4704" i="5"/>
  <c r="C4704" i="5" s="1"/>
  <c r="B4705" i="5"/>
  <c r="C4705" i="5" s="1"/>
  <c r="B4706" i="5"/>
  <c r="C4706" i="5" s="1"/>
  <c r="B4707" i="5"/>
  <c r="C4707" i="5" s="1"/>
  <c r="B4708" i="5"/>
  <c r="C4708" i="5" s="1"/>
  <c r="B4709" i="5"/>
  <c r="C4709" i="5" s="1"/>
  <c r="B4710" i="5"/>
  <c r="C4710" i="5" s="1"/>
  <c r="B4711" i="5"/>
  <c r="C4711" i="5" s="1"/>
  <c r="B4712" i="5"/>
  <c r="C4712" i="5" s="1"/>
  <c r="B4713" i="5"/>
  <c r="C4713" i="5" s="1"/>
  <c r="B4714" i="5"/>
  <c r="C4714" i="5" s="1"/>
  <c r="B4715" i="5"/>
  <c r="C4715" i="5" s="1"/>
  <c r="B4716" i="5"/>
  <c r="C4716" i="5" s="1"/>
  <c r="B4717" i="5"/>
  <c r="C4717" i="5" s="1"/>
  <c r="B4718" i="5"/>
  <c r="C4718" i="5" s="1"/>
  <c r="B4719" i="5"/>
  <c r="C4719" i="5" s="1"/>
  <c r="B4720" i="5"/>
  <c r="C4720" i="5" s="1"/>
  <c r="B4721" i="5"/>
  <c r="C4721" i="5" s="1"/>
  <c r="B4722" i="5"/>
  <c r="C4722" i="5" s="1"/>
  <c r="B4723" i="5"/>
  <c r="C4723" i="5" s="1"/>
  <c r="B4724" i="5"/>
  <c r="C4724" i="5" s="1"/>
  <c r="B4725" i="5"/>
  <c r="C4725" i="5" s="1"/>
  <c r="B4726" i="5"/>
  <c r="C4726" i="5" s="1"/>
  <c r="B4727" i="5"/>
  <c r="C4727" i="5" s="1"/>
  <c r="B4728" i="5"/>
  <c r="C4728" i="5" s="1"/>
  <c r="B4729" i="5"/>
  <c r="C4729" i="5" s="1"/>
  <c r="B4730" i="5"/>
  <c r="C4730" i="5" s="1"/>
  <c r="B4731" i="5"/>
  <c r="C4731" i="5" s="1"/>
  <c r="B4732" i="5"/>
  <c r="C4732" i="5" s="1"/>
  <c r="B4733" i="5"/>
  <c r="C4733" i="5" s="1"/>
  <c r="B4734" i="5"/>
  <c r="C4734" i="5" s="1"/>
  <c r="B4735" i="5"/>
  <c r="C4735" i="5" s="1"/>
  <c r="B4736" i="5"/>
  <c r="C4736" i="5" s="1"/>
  <c r="B4737" i="5"/>
  <c r="C4737" i="5" s="1"/>
  <c r="B4738" i="5"/>
  <c r="C4738" i="5" s="1"/>
  <c r="B4739" i="5"/>
  <c r="C4739" i="5" s="1"/>
  <c r="B4740" i="5"/>
  <c r="C4740" i="5" s="1"/>
  <c r="B4741" i="5"/>
  <c r="C4741" i="5" s="1"/>
  <c r="B4742" i="5"/>
  <c r="C4742" i="5" s="1"/>
  <c r="B4743" i="5"/>
  <c r="C4743" i="5" s="1"/>
  <c r="B4744" i="5"/>
  <c r="C4744" i="5" s="1"/>
  <c r="B4745" i="5"/>
  <c r="C4745" i="5" s="1"/>
  <c r="B4746" i="5"/>
  <c r="C4746" i="5" s="1"/>
  <c r="B4747" i="5"/>
  <c r="C4747" i="5" s="1"/>
  <c r="B4748" i="5"/>
  <c r="C4748" i="5" s="1"/>
  <c r="B4749" i="5"/>
  <c r="C4749" i="5" s="1"/>
  <c r="B4750" i="5"/>
  <c r="C4750" i="5" s="1"/>
  <c r="B4751" i="5"/>
  <c r="C4751" i="5" s="1"/>
  <c r="B4752" i="5"/>
  <c r="C4752" i="5" s="1"/>
  <c r="B4753" i="5"/>
  <c r="C4753" i="5" s="1"/>
  <c r="B4754" i="5"/>
  <c r="C4754" i="5" s="1"/>
  <c r="B4755" i="5"/>
  <c r="C4755" i="5" s="1"/>
  <c r="B4756" i="5"/>
  <c r="C4756" i="5" s="1"/>
  <c r="B4757" i="5"/>
  <c r="C4757" i="5" s="1"/>
  <c r="B4758" i="5"/>
  <c r="C4758" i="5" s="1"/>
  <c r="B4759" i="5"/>
  <c r="C4759" i="5" s="1"/>
  <c r="B4760" i="5"/>
  <c r="C4760" i="5" s="1"/>
  <c r="B4761" i="5"/>
  <c r="C4761" i="5" s="1"/>
  <c r="B4762" i="5"/>
  <c r="C4762" i="5" s="1"/>
  <c r="B4763" i="5"/>
  <c r="C4763" i="5" s="1"/>
  <c r="B4764" i="5"/>
  <c r="C4764" i="5" s="1"/>
  <c r="B4765" i="5"/>
  <c r="C4765" i="5" s="1"/>
  <c r="B4766" i="5"/>
  <c r="C4766" i="5" s="1"/>
  <c r="B4767" i="5"/>
  <c r="C4767" i="5" s="1"/>
  <c r="B4768" i="5"/>
  <c r="C4768" i="5" s="1"/>
  <c r="B4769" i="5"/>
  <c r="C4769" i="5" s="1"/>
  <c r="B4770" i="5"/>
  <c r="C4770" i="5" s="1"/>
  <c r="B4771" i="5"/>
  <c r="C4771" i="5" s="1"/>
  <c r="B4772" i="5"/>
  <c r="C4772" i="5" s="1"/>
  <c r="B4773" i="5"/>
  <c r="C4773" i="5" s="1"/>
  <c r="B4774" i="5"/>
  <c r="C4774" i="5" s="1"/>
  <c r="B4775" i="5"/>
  <c r="C4775" i="5" s="1"/>
  <c r="B4776" i="5"/>
  <c r="C4776" i="5" s="1"/>
  <c r="B4777" i="5"/>
  <c r="C4777" i="5" s="1"/>
  <c r="B4778" i="5"/>
  <c r="C4778" i="5" s="1"/>
  <c r="B4779" i="5"/>
  <c r="C4779" i="5" s="1"/>
  <c r="B4780" i="5"/>
  <c r="C4780" i="5" s="1"/>
  <c r="B4781" i="5"/>
  <c r="C4781" i="5" s="1"/>
  <c r="B4782" i="5"/>
  <c r="C4782" i="5" s="1"/>
  <c r="B4783" i="5"/>
  <c r="C4783" i="5" s="1"/>
  <c r="B4784" i="5"/>
  <c r="C4784" i="5" s="1"/>
  <c r="B4785" i="5"/>
  <c r="C4785" i="5" s="1"/>
  <c r="B4786" i="5"/>
  <c r="C4786" i="5" s="1"/>
  <c r="B4787" i="5"/>
  <c r="C4787" i="5" s="1"/>
  <c r="B4788" i="5"/>
  <c r="C4788" i="5" s="1"/>
  <c r="B4789" i="5"/>
  <c r="C4789" i="5" s="1"/>
  <c r="B4790" i="5"/>
  <c r="C4790" i="5" s="1"/>
  <c r="B4791" i="5"/>
  <c r="C4791" i="5" s="1"/>
  <c r="B4792" i="5"/>
  <c r="C4792" i="5" s="1"/>
  <c r="B4793" i="5"/>
  <c r="C4793" i="5" s="1"/>
  <c r="B4794" i="5"/>
  <c r="C4794" i="5" s="1"/>
  <c r="B4795" i="5"/>
  <c r="C4795" i="5" s="1"/>
  <c r="B4796" i="5"/>
  <c r="C4796" i="5" s="1"/>
  <c r="B4797" i="5"/>
  <c r="C4797" i="5" s="1"/>
  <c r="B4798" i="5"/>
  <c r="C4798" i="5" s="1"/>
  <c r="B4799" i="5"/>
  <c r="C4799" i="5" s="1"/>
  <c r="B4800" i="5"/>
  <c r="C4800" i="5" s="1"/>
  <c r="B4801" i="5"/>
  <c r="C4801" i="5" s="1"/>
  <c r="B4802" i="5"/>
  <c r="C4802" i="5" s="1"/>
  <c r="B4803" i="5"/>
  <c r="C4803" i="5" s="1"/>
  <c r="B4804" i="5"/>
  <c r="C4804" i="5" s="1"/>
  <c r="B4805" i="5"/>
  <c r="C4805" i="5" s="1"/>
  <c r="B4806" i="5"/>
  <c r="C4806" i="5" s="1"/>
  <c r="B4807" i="5"/>
  <c r="C4807" i="5" s="1"/>
  <c r="B4808" i="5"/>
  <c r="C4808" i="5" s="1"/>
  <c r="B4809" i="5"/>
  <c r="C4809" i="5" s="1"/>
  <c r="B4810" i="5"/>
  <c r="C4810" i="5" s="1"/>
  <c r="B4811" i="5"/>
  <c r="C4811" i="5" s="1"/>
  <c r="B4812" i="5"/>
  <c r="C4812" i="5" s="1"/>
  <c r="B4813" i="5"/>
  <c r="C4813" i="5" s="1"/>
  <c r="B4814" i="5"/>
  <c r="C4814" i="5" s="1"/>
  <c r="B4815" i="5"/>
  <c r="C4815" i="5" s="1"/>
  <c r="B4816" i="5"/>
  <c r="C4816" i="5" s="1"/>
  <c r="B4817" i="5"/>
  <c r="C4817" i="5" s="1"/>
  <c r="B4818" i="5"/>
  <c r="C4818" i="5" s="1"/>
  <c r="B4819" i="5"/>
  <c r="C4819" i="5" s="1"/>
  <c r="B4820" i="5"/>
  <c r="C4820" i="5" s="1"/>
  <c r="B4821" i="5"/>
  <c r="C4821" i="5" s="1"/>
  <c r="B4822" i="5"/>
  <c r="C4822" i="5" s="1"/>
  <c r="B4823" i="5"/>
  <c r="C4823" i="5" s="1"/>
  <c r="B4824" i="5"/>
  <c r="C4824" i="5" s="1"/>
  <c r="B4825" i="5"/>
  <c r="C4825" i="5" s="1"/>
  <c r="B4826" i="5"/>
  <c r="C4826" i="5" s="1"/>
  <c r="B4827" i="5"/>
  <c r="C4827" i="5" s="1"/>
  <c r="B4828" i="5"/>
  <c r="C4828" i="5" s="1"/>
  <c r="B4829" i="5"/>
  <c r="C4829" i="5" s="1"/>
  <c r="B4830" i="5"/>
  <c r="C4830" i="5" s="1"/>
  <c r="B4831" i="5"/>
  <c r="C4831" i="5" s="1"/>
  <c r="B4832" i="5"/>
  <c r="C4832" i="5" s="1"/>
  <c r="B4833" i="5"/>
  <c r="C4833" i="5" s="1"/>
  <c r="B4834" i="5"/>
  <c r="C4834" i="5" s="1"/>
  <c r="B4835" i="5"/>
  <c r="C4835" i="5" s="1"/>
  <c r="B4836" i="5"/>
  <c r="C4836" i="5" s="1"/>
  <c r="B4837" i="5"/>
  <c r="C4837" i="5" s="1"/>
  <c r="B4838" i="5"/>
  <c r="C4838" i="5" s="1"/>
  <c r="B4839" i="5"/>
  <c r="C4839" i="5" s="1"/>
  <c r="B4840" i="5"/>
  <c r="C4840" i="5" s="1"/>
  <c r="B4841" i="5"/>
  <c r="C4841" i="5" s="1"/>
  <c r="B4842" i="5"/>
  <c r="C4842" i="5" s="1"/>
  <c r="B4843" i="5"/>
  <c r="C4843" i="5" s="1"/>
  <c r="B4844" i="5"/>
  <c r="C4844" i="5" s="1"/>
  <c r="B4845" i="5"/>
  <c r="C4845" i="5" s="1"/>
  <c r="B4846" i="5"/>
  <c r="C4846" i="5" s="1"/>
  <c r="B4847" i="5"/>
  <c r="C4847" i="5" s="1"/>
  <c r="B4848" i="5"/>
  <c r="C4848" i="5" s="1"/>
  <c r="B4849" i="5"/>
  <c r="C4849" i="5" s="1"/>
  <c r="B4850" i="5"/>
  <c r="C4850" i="5" s="1"/>
  <c r="B4851" i="5"/>
  <c r="C4851" i="5" s="1"/>
  <c r="B4852" i="5"/>
  <c r="C4852" i="5" s="1"/>
  <c r="B4853" i="5"/>
  <c r="C4853" i="5" s="1"/>
  <c r="B4854" i="5"/>
  <c r="C4854" i="5" s="1"/>
  <c r="B4855" i="5"/>
  <c r="C4855" i="5" s="1"/>
  <c r="B4856" i="5"/>
  <c r="C4856" i="5" s="1"/>
  <c r="B4857" i="5"/>
  <c r="C4857" i="5" s="1"/>
  <c r="B4858" i="5"/>
  <c r="C4858" i="5" s="1"/>
  <c r="B4859" i="5"/>
  <c r="C4859" i="5" s="1"/>
  <c r="B4860" i="5"/>
  <c r="C4860" i="5" s="1"/>
  <c r="B4861" i="5"/>
  <c r="C4861" i="5" s="1"/>
  <c r="B4862" i="5"/>
  <c r="C4862" i="5" s="1"/>
  <c r="B4863" i="5"/>
  <c r="C4863" i="5" s="1"/>
  <c r="B4864" i="5"/>
  <c r="C4864" i="5" s="1"/>
  <c r="B4865" i="5"/>
  <c r="C4865" i="5" s="1"/>
  <c r="B4866" i="5"/>
  <c r="C4866" i="5" s="1"/>
  <c r="B4867" i="5"/>
  <c r="C4867" i="5" s="1"/>
  <c r="B4868" i="5"/>
  <c r="C4868" i="5" s="1"/>
  <c r="B4869" i="5"/>
  <c r="C4869" i="5" s="1"/>
  <c r="B4870" i="5"/>
  <c r="C4870" i="5" s="1"/>
  <c r="B4871" i="5"/>
  <c r="C4871" i="5" s="1"/>
  <c r="B4872" i="5"/>
  <c r="C4872" i="5" s="1"/>
  <c r="B4873" i="5"/>
  <c r="C4873" i="5" s="1"/>
  <c r="B4874" i="5"/>
  <c r="C4874" i="5" s="1"/>
  <c r="B4875" i="5"/>
  <c r="C4875" i="5" s="1"/>
  <c r="B4876" i="5"/>
  <c r="C4876" i="5" s="1"/>
  <c r="B4877" i="5"/>
  <c r="C4877" i="5" s="1"/>
  <c r="B4878" i="5"/>
  <c r="C4878" i="5" s="1"/>
  <c r="B4879" i="5"/>
  <c r="C4879" i="5" s="1"/>
  <c r="B4880" i="5"/>
  <c r="C4880" i="5" s="1"/>
  <c r="B4881" i="5"/>
  <c r="C4881" i="5" s="1"/>
  <c r="B4882" i="5"/>
  <c r="C4882" i="5" s="1"/>
  <c r="B4883" i="5"/>
  <c r="C4883" i="5" s="1"/>
  <c r="B4884" i="5"/>
  <c r="C4884" i="5" s="1"/>
  <c r="B4885" i="5"/>
  <c r="C4885" i="5" s="1"/>
  <c r="B4886" i="5"/>
  <c r="C4886" i="5" s="1"/>
  <c r="B4887" i="5"/>
  <c r="C4887" i="5" s="1"/>
  <c r="B4888" i="5"/>
  <c r="C4888" i="5" s="1"/>
  <c r="B4889" i="5"/>
  <c r="C4889" i="5" s="1"/>
  <c r="B4890" i="5"/>
  <c r="C4890" i="5" s="1"/>
  <c r="B4891" i="5"/>
  <c r="C4891" i="5" s="1"/>
  <c r="B4892" i="5"/>
  <c r="C4892" i="5" s="1"/>
  <c r="B4893" i="5"/>
  <c r="C4893" i="5" s="1"/>
  <c r="B4894" i="5"/>
  <c r="C4894" i="5" s="1"/>
  <c r="B4895" i="5"/>
  <c r="C4895" i="5" s="1"/>
  <c r="B4896" i="5"/>
  <c r="C4896" i="5" s="1"/>
  <c r="B4897" i="5"/>
  <c r="C4897" i="5" s="1"/>
  <c r="B4898" i="5"/>
  <c r="C4898" i="5" s="1"/>
  <c r="B4899" i="5"/>
  <c r="C4899" i="5" s="1"/>
  <c r="B4900" i="5"/>
  <c r="C4900" i="5" s="1"/>
  <c r="B4901" i="5"/>
  <c r="C4901" i="5" s="1"/>
  <c r="B4902" i="5"/>
  <c r="C4902" i="5" s="1"/>
  <c r="B4903" i="5"/>
  <c r="C4903" i="5" s="1"/>
  <c r="B4904" i="5"/>
  <c r="C4904" i="5" s="1"/>
  <c r="B4905" i="5"/>
  <c r="C4905" i="5" s="1"/>
  <c r="B4906" i="5"/>
  <c r="C4906" i="5" s="1"/>
  <c r="B4907" i="5"/>
  <c r="C4907" i="5" s="1"/>
  <c r="B4908" i="5"/>
  <c r="C4908" i="5" s="1"/>
  <c r="B4909" i="5"/>
  <c r="C4909" i="5" s="1"/>
  <c r="B4910" i="5"/>
  <c r="C4910" i="5" s="1"/>
  <c r="B4911" i="5"/>
  <c r="C4911" i="5" s="1"/>
  <c r="B4912" i="5"/>
  <c r="C4912" i="5" s="1"/>
  <c r="B4913" i="5"/>
  <c r="C4913" i="5" s="1"/>
  <c r="B4914" i="5"/>
  <c r="C4914" i="5" s="1"/>
  <c r="B4915" i="5"/>
  <c r="C4915" i="5" s="1"/>
  <c r="B4916" i="5"/>
  <c r="C4916" i="5" s="1"/>
  <c r="B4917" i="5"/>
  <c r="C4917" i="5" s="1"/>
  <c r="B4918" i="5"/>
  <c r="C4918" i="5" s="1"/>
  <c r="B4919" i="5"/>
  <c r="C4919" i="5" s="1"/>
  <c r="B4920" i="5"/>
  <c r="C4920" i="5" s="1"/>
  <c r="B4921" i="5"/>
  <c r="C4921" i="5" s="1"/>
  <c r="B4922" i="5"/>
  <c r="C4922" i="5" s="1"/>
  <c r="B4923" i="5"/>
  <c r="C4923" i="5" s="1"/>
  <c r="B4924" i="5"/>
  <c r="C4924" i="5" s="1"/>
  <c r="B4925" i="5"/>
  <c r="C4925" i="5" s="1"/>
  <c r="B4926" i="5"/>
  <c r="C4926" i="5" s="1"/>
  <c r="B4927" i="5"/>
  <c r="C4927" i="5" s="1"/>
  <c r="B4928" i="5"/>
  <c r="C4928" i="5" s="1"/>
  <c r="B4929" i="5"/>
  <c r="C4929" i="5" s="1"/>
  <c r="B4930" i="5"/>
  <c r="C4930" i="5" s="1"/>
  <c r="B4931" i="5"/>
  <c r="C4931" i="5" s="1"/>
  <c r="B4932" i="5"/>
  <c r="C4932" i="5" s="1"/>
  <c r="B4933" i="5"/>
  <c r="C4933" i="5" s="1"/>
  <c r="B4934" i="5"/>
  <c r="C4934" i="5" s="1"/>
  <c r="B4935" i="5"/>
  <c r="C4935" i="5" s="1"/>
  <c r="B4936" i="5"/>
  <c r="C4936" i="5" s="1"/>
  <c r="B4937" i="5"/>
  <c r="C4937" i="5" s="1"/>
  <c r="B4938" i="5"/>
  <c r="C4938" i="5" s="1"/>
  <c r="B4939" i="5"/>
  <c r="C4939" i="5" s="1"/>
  <c r="B4940" i="5"/>
  <c r="C4940" i="5" s="1"/>
  <c r="B4941" i="5"/>
  <c r="C4941" i="5" s="1"/>
  <c r="B4942" i="5"/>
  <c r="C4942" i="5" s="1"/>
  <c r="B4943" i="5"/>
  <c r="C4943" i="5" s="1"/>
  <c r="B4944" i="5"/>
  <c r="C4944" i="5" s="1"/>
  <c r="B4945" i="5"/>
  <c r="C4945" i="5" s="1"/>
  <c r="B4946" i="5"/>
  <c r="C4946" i="5" s="1"/>
  <c r="B4947" i="5"/>
  <c r="C4947" i="5" s="1"/>
  <c r="B4948" i="5"/>
  <c r="C4948" i="5" s="1"/>
  <c r="B4949" i="5"/>
  <c r="C4949" i="5" s="1"/>
  <c r="B4950" i="5"/>
  <c r="C4950" i="5" s="1"/>
  <c r="B4951" i="5"/>
  <c r="C4951" i="5" s="1"/>
  <c r="B4952" i="5"/>
  <c r="C4952" i="5" s="1"/>
  <c r="B4953" i="5"/>
  <c r="C4953" i="5" s="1"/>
  <c r="B4954" i="5"/>
  <c r="C4954" i="5" s="1"/>
  <c r="B4955" i="5"/>
  <c r="C4955" i="5" s="1"/>
  <c r="B4956" i="5"/>
  <c r="C4956" i="5" s="1"/>
  <c r="B4957" i="5"/>
  <c r="C4957" i="5" s="1"/>
  <c r="B4958" i="5"/>
  <c r="C4958" i="5" s="1"/>
  <c r="B4959" i="5"/>
  <c r="C4959" i="5" s="1"/>
  <c r="B4960" i="5"/>
  <c r="C4960" i="5" s="1"/>
  <c r="B4961" i="5"/>
  <c r="C4961" i="5" s="1"/>
  <c r="B4962" i="5"/>
  <c r="C4962" i="5" s="1"/>
  <c r="B4963" i="5"/>
  <c r="C4963" i="5" s="1"/>
  <c r="B4964" i="5"/>
  <c r="C4964" i="5" s="1"/>
  <c r="B4965" i="5"/>
  <c r="C4965" i="5" s="1"/>
  <c r="B4966" i="5"/>
  <c r="C4966" i="5" s="1"/>
  <c r="B4967" i="5"/>
  <c r="C4967" i="5" s="1"/>
  <c r="B4968" i="5"/>
  <c r="C4968" i="5" s="1"/>
  <c r="B4969" i="5"/>
  <c r="C4969" i="5" s="1"/>
  <c r="B4970" i="5"/>
  <c r="C4970" i="5" s="1"/>
  <c r="B4971" i="5"/>
  <c r="C4971" i="5" s="1"/>
  <c r="B4972" i="5"/>
  <c r="C4972" i="5" s="1"/>
  <c r="B4973" i="5"/>
  <c r="C4973" i="5" s="1"/>
  <c r="B4974" i="5"/>
  <c r="C4974" i="5" s="1"/>
  <c r="B4975" i="5"/>
  <c r="C4975" i="5" s="1"/>
  <c r="B4976" i="5"/>
  <c r="C4976" i="5" s="1"/>
  <c r="B4977" i="5"/>
  <c r="C4977" i="5" s="1"/>
  <c r="B4978" i="5"/>
  <c r="C4978" i="5" s="1"/>
  <c r="B4979" i="5"/>
  <c r="C4979" i="5" s="1"/>
  <c r="B4980" i="5"/>
  <c r="C4980" i="5" s="1"/>
  <c r="B4981" i="5"/>
  <c r="C4981" i="5" s="1"/>
  <c r="B4982" i="5"/>
  <c r="C4982" i="5" s="1"/>
  <c r="B4983" i="5"/>
  <c r="C4983" i="5" s="1"/>
  <c r="B4984" i="5"/>
  <c r="C4984" i="5" s="1"/>
  <c r="B4985" i="5"/>
  <c r="C4985" i="5" s="1"/>
  <c r="B4986" i="5"/>
  <c r="C4986" i="5" s="1"/>
  <c r="B4987" i="5"/>
  <c r="C4987" i="5" s="1"/>
  <c r="B4988" i="5"/>
  <c r="C4988" i="5" s="1"/>
  <c r="B4989" i="5"/>
  <c r="C4989" i="5" s="1"/>
  <c r="B4990" i="5"/>
  <c r="C4990" i="5" s="1"/>
  <c r="B4991" i="5"/>
  <c r="C4991" i="5" s="1"/>
  <c r="B4992" i="5"/>
  <c r="C4992" i="5" s="1"/>
  <c r="B4993" i="5"/>
  <c r="C4993" i="5" s="1"/>
  <c r="B4994" i="5"/>
  <c r="C4994" i="5" s="1"/>
  <c r="B4995" i="5"/>
  <c r="C4995" i="5" s="1"/>
  <c r="B4996" i="5"/>
  <c r="C4996" i="5" s="1"/>
  <c r="B4997" i="5"/>
  <c r="C4997" i="5" s="1"/>
  <c r="B4998" i="5"/>
  <c r="C4998" i="5" s="1"/>
  <c r="B4999" i="5"/>
  <c r="C4999" i="5" s="1"/>
  <c r="B5000" i="5"/>
  <c r="C5000" i="5" s="1"/>
  <c r="B6" i="5"/>
  <c r="C6" i="5" s="1"/>
  <c r="B8" i="4"/>
  <c r="B7" i="4"/>
  <c r="B6" i="4"/>
  <c r="B5" i="4"/>
  <c r="B4" i="4"/>
  <c r="C9" i="4"/>
  <c r="C8" i="4"/>
  <c r="C7" i="4"/>
  <c r="C6" i="4"/>
  <c r="C5" i="4"/>
  <c r="C4" i="4"/>
  <c r="K15" i="7" l="1"/>
  <c r="K50" i="7"/>
  <c r="K35" i="7"/>
  <c r="M84" i="7"/>
  <c r="M6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483A1A-2A05-4CC0-AADE-172ABFA67080}" keepAlive="1" name="Consulta - moras" description="Conexión a la consulta 'moras' en el libro." type="5" refreshedVersion="8" background="1" saveData="1">
    <dbPr connection="Provider=Microsoft.Mashup.OleDb.1;Data Source=$Workbook$;Location=moras;Extended Properties=&quot;&quot;" command="SELECT * FROM [moras]"/>
  </connection>
  <connection id="2" xr16:uid="{1FC41723-BA65-4882-9116-6E9EAC265FC3}" keepAlive="1" name="Consulta - moras (2)" description="Conexión a la consulta 'moras (2)' en el libro." type="5" refreshedVersion="8" background="1" saveData="1">
    <dbPr connection="Provider=Microsoft.Mashup.OleDb.1;Data Source=$Workbook$;Location=&quot;moras (2)&quot;;Extended Properties=&quot;&quot;" command="SELECT * FROM [moras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<sst xmlns="http://schemas.openxmlformats.org/spreadsheetml/2006/main" count="60145" uniqueCount="118">
  <si>
    <t>IDENTIFICACION</t>
  </si>
  <si>
    <t>SEXO</t>
  </si>
  <si>
    <t>SALARIO</t>
  </si>
  <si>
    <t>TIPO_ASEGURAMIENTO</t>
  </si>
  <si>
    <t>SECTOR</t>
  </si>
  <si>
    <t>INDICADOR_ACTIVO</t>
  </si>
  <si>
    <t>INDICADOR.EXTRANJERO</t>
  </si>
  <si>
    <t>INDICADOR_MOROSO</t>
  </si>
  <si>
    <t>EDAD</t>
  </si>
  <si>
    <t>HOMBRE</t>
  </si>
  <si>
    <t>ASALARIADO</t>
  </si>
  <si>
    <t>SECTOR PUBLICO</t>
  </si>
  <si>
    <t>SI</t>
  </si>
  <si>
    <t>NO</t>
  </si>
  <si>
    <t>PENSIONADOS EN SU PROPIO SISTEMA</t>
  </si>
  <si>
    <t>MUJER</t>
  </si>
  <si>
    <t>SECTOR PRIVADO</t>
  </si>
  <si>
    <t>ASEGURADO VOLUNTARIO</t>
  </si>
  <si>
    <t>TRABAJADOR INDEPENDIENTE</t>
  </si>
  <si>
    <t>CONVENIOS ESPECIALES DE TRABAJADORES INDEPENDIENTES</t>
  </si>
  <si>
    <t/>
  </si>
  <si>
    <t>CONVENIOS ESPECIALES DE ASEGURADOS VOLUNTARIOS</t>
  </si>
  <si>
    <t>Captura de pantalla uso de Power Query:</t>
  </si>
  <si>
    <t>Realice un resumen de 5 números incluyendo el promedio. Para las
 columnas numéricas</t>
  </si>
  <si>
    <t>Para proceder con el inciso, se toma en cuenta que el resumen de 5 numeros incluyendo el promedio, toma el minimo, el primer cuartil, el segundo cuartil (mediana), el tercer cuartil y el maximo. Además con lo solicitado el promedio. Con ello claro, note que las columnas numericas son: salario y edad.</t>
  </si>
  <si>
    <t>Minimo:</t>
  </si>
  <si>
    <t>Primer cuartil:</t>
  </si>
  <si>
    <t>Tercer cuartil:</t>
  </si>
  <si>
    <t>Maximo:</t>
  </si>
  <si>
    <t>Promedio:</t>
  </si>
  <si>
    <t>Salario:</t>
  </si>
  <si>
    <t>Edad:</t>
  </si>
  <si>
    <t>Segundo cuartil (Mediana):</t>
  </si>
  <si>
    <t>Realice una columna donde se identifiquen valores atípicos haciendo uso del Z-Score, de tal manera que si el valor absoluto del Z-Score es mayor a 1,96 se considera un valor atípico. Esto para la columna de salario y edad.</t>
  </si>
  <si>
    <t>Para proceder con este ejercicio se conoce que hacer el uzo del Z-Score es aplicar una transformacion lineal a la distribucion de la variable medida, tal que se toma el valor de la fila seleccionada se le resta el promedio de toda la columna y esto se divide por la desviacion estandar de toda la columna, en este caso se considera que el valor absoluta del Z-Score es mayor a 1,96 se considera un valor atipico. Con todo esto claro procedemos:</t>
  </si>
  <si>
    <t xml:space="preserve">Z- Score: </t>
  </si>
  <si>
    <t>Salarios</t>
  </si>
  <si>
    <t>Z-Score:</t>
  </si>
  <si>
    <t>Tipo de valor:</t>
  </si>
  <si>
    <t>Detecte el porcentaje de valores faltantes en cada una de las columnas.</t>
  </si>
  <si>
    <t>Identificacion:</t>
  </si>
  <si>
    <t>Sexo:</t>
  </si>
  <si>
    <t>Tipo_Asegurado:</t>
  </si>
  <si>
    <t>Tipo_Aseguramiento:</t>
  </si>
  <si>
    <t>Sector:</t>
  </si>
  <si>
    <t>Indicador_Activo:</t>
  </si>
  <si>
    <t>Indicador.Moroso</t>
  </si>
  <si>
    <t>Indicador.Extranjero</t>
  </si>
  <si>
    <t>Porcentajes de NAs:</t>
  </si>
  <si>
    <t>Para proceder con el inciso se utilizo la funcion Contar.Blanco, que según el soporte de Microsoft "se utiliza para contar el numero de celdas vacias en un rango dado". Extaido de https://support.microsoft.com/es-es/office/función-contar-blanco-6a92d772-675c-4bee-b346-24af6bd3ac22</t>
  </si>
  <si>
    <t>Impute los valores faltantes haciendo uso de algún método de su
 preferencia.</t>
  </si>
  <si>
    <t>Para la imputación de los salarios y edades, al ser variables numericas procedemos a sustituir las celdas vacias por el promedio. En el caso de los Tipos_Aseguramientos como es una variable categorica procedemos por la moda tal que:</t>
  </si>
  <si>
    <t>Moda de Tipos_Aseguramientos:</t>
  </si>
  <si>
    <t>Promedio de Salarios:</t>
  </si>
  <si>
    <t>Promedio de Edades:</t>
  </si>
  <si>
    <t>Promedios extraidos de ejercicio 2.</t>
  </si>
  <si>
    <t xml:space="preserve">Ahora bien para calcular la moda, se procede mediante las funciones INDICE, COINCIDIR, CONTAR.SI y MAX. Que deacuerdo a el soporte de microsoft la funcion indice devuelve el valor de una celda especifica o de una matriz de celdas y la funcion coincidir busca un elemento determinado en un intervalo de celdas y luego devuelve la posición relativ de dicho elemento en el rango. Extraido de: https://support.microsoft.com/es-es/office/función-coincidir-e8dffd45-c762-47d6-bf89-533f4a37673a y de https://support.microsoft.com/es-es/office/indice-función-indice-a5dcf0dd-996d-40a4-a822-b56b061328bd. Entonces la funcion determinada para la moda, cuenta cuantas veces aparece cada categoria, busca su maximo (cual se repite más) y usando esa posición devuelve el valor que corresponde, identificando así la categoría mas frecuente. </t>
  </si>
  <si>
    <t>Ahora utilizamos la funcion esblanco para sustituir los Nas con los datos calculados, pues según el soporte de microsoft la funcion esblanco "devuelve el valor lógico VERDADERO si el argumento de valor es una referencia a una celda vacía, de lo contrario, devuelve FALSO"- Extraido de: https://support.microsoft.com/es-es/office/funciones-es-0f2d7971-6019-40a0-a171-f2d869135665</t>
  </si>
  <si>
    <t>Tabla con Nas imputados</t>
  </si>
  <si>
    <t>SALARIOS IMPUTADOS</t>
  </si>
  <si>
    <t>TIPO_ASEGURADOS_IMPUTADOS</t>
  </si>
  <si>
    <t>EDAD IMPUTADA</t>
  </si>
  <si>
    <t>Realice gráficos donde se vea la cantidad de individuos por cada
 categoría. Analice los resultados.</t>
  </si>
  <si>
    <t>Para ello realicemos una tabla adecuada para los graficos solicitados:</t>
  </si>
  <si>
    <t>Hombres:</t>
  </si>
  <si>
    <t>Mujeres:</t>
  </si>
  <si>
    <t>Asalariados:</t>
  </si>
  <si>
    <t>Sexo</t>
  </si>
  <si>
    <t>No:</t>
  </si>
  <si>
    <t>Si:</t>
  </si>
  <si>
    <t xml:space="preserve">Si: </t>
  </si>
  <si>
    <t>Indicador_Activo</t>
  </si>
  <si>
    <t>Conteo</t>
  </si>
  <si>
    <t xml:space="preserve">Sector: </t>
  </si>
  <si>
    <t>Sector Publico:</t>
  </si>
  <si>
    <t>Sector Privado:</t>
  </si>
  <si>
    <t>Asegurado voluntario:</t>
  </si>
  <si>
    <t>Convenios Especiales de asegurados voluntarios:</t>
  </si>
  <si>
    <t>Convenios Especiales de trabajadores independientes:</t>
  </si>
  <si>
    <t>Tablas necesarias para graficar</t>
  </si>
  <si>
    <t xml:space="preserve">Pensionadosen su propio sistema: </t>
  </si>
  <si>
    <t>Trabajador independiente</t>
  </si>
  <si>
    <t>Realice un gráfico para cada una de las variables categóricas en donde se vea el porcentaje de personas morosa por cada clase. Analice los resultados.</t>
  </si>
  <si>
    <t xml:space="preserve">Variable categorica: </t>
  </si>
  <si>
    <t>Morosidad %:</t>
  </si>
  <si>
    <t>Trabajador independiente:</t>
  </si>
  <si>
    <t xml:space="preserve">Pensionados en su propio sistema: </t>
  </si>
  <si>
    <t>Indicador inactivo</t>
  </si>
  <si>
    <t>Indicador activo</t>
  </si>
  <si>
    <t xml:space="preserve">Extranjero </t>
  </si>
  <si>
    <t>No extranjero</t>
  </si>
  <si>
    <t xml:space="preserve">Analisis de resultados: </t>
  </si>
  <si>
    <t xml:space="preserve">Con respecto al analisis de resultados se denota que, los niveles de morosidad se encuentran relativamente altos en los trabajadores independientes y aquellas personas que no tengan un seguro activo, es claro que se encuentran en morosidad los que no poseen un seguro activo pues esto puede presentarse por la falta de pago acumulada y al cancelacion posterior a ello. Por otra parte, es preocupante como los trabajadores independientes descuidan el pago de sus cuotas. Además note que poseemos algunas variables con una morosidad igual a cero, para los pensionados en su propio sistema es entendible que no sean morosos pues mantienen un sistema privado de asegurarse, en especial es curioso observar como los convenios especiales de asegurados voluntarios no son del todo morosos, ello se puede presentar por politicas adecuadas de organizacion con pagos de seguros vinculados y una cantidad relativamente baja de seguros abarcados.Por último, se denota que la morosidad ocila entre los valores de un 13% a un 24% en las demas variables categoricas, ello puede darse por las condiciones economicas diversas de cada uno de los sectores analisados y por crisis inesperadas. </t>
  </si>
  <si>
    <t>Para las variables numéricas realice gráficos de barras donde se ponga un
 color de acuerdo a si es moroso o no. Analice los resultados.</t>
  </si>
  <si>
    <t>Cantidad Morosos:</t>
  </si>
  <si>
    <t>Cantidad no Morosos:</t>
  </si>
  <si>
    <t>Rango edad:</t>
  </si>
  <si>
    <t>0-25</t>
  </si>
  <si>
    <t>36-45</t>
  </si>
  <si>
    <t>46-55</t>
  </si>
  <si>
    <t>56-66</t>
  </si>
  <si>
    <t>66+</t>
  </si>
  <si>
    <t>26-35</t>
  </si>
  <si>
    <t>Variables numericas con morosidad:</t>
  </si>
  <si>
    <t>Analisis de resultados:</t>
  </si>
  <si>
    <t>Los resultados muestran que la morosidad tiende a concentrarse en los grupos de edad 36–55 años, lo cual sugiere que las personas en edades productivas medias enfrentan mayores presiones económicas o compromisos financieros que incrementan el riesgo de caer en morasidad. De alli que la mayor cantidad de morosos se encuentren entre los 26-55 años de edad. Además, los grupos jóvenes (14–25) y mayores (&gt;66) presentan la menor morosidad, posiblemente por menor carga crediticia, subsidios o estabilidad en ingresos (como pensiones).</t>
  </si>
  <si>
    <t>Rango de salarios:</t>
  </si>
  <si>
    <t>0-300000</t>
  </si>
  <si>
    <t>600000+</t>
  </si>
  <si>
    <t>300001-600000</t>
  </si>
  <si>
    <t>Con respecto a los resultados se muestra que la morosidad es mayor en el grupo salarial medio (300 001–600 000), donde se concentra la mayor cantidad de personas, mientras que los salarios bajos presentan morosidad moderada y los salarios altos (600 000+) muestran la menor incidencia. En general, la tendencia sugiere que las personas con ingresos medios enfrentan mayor presión o carga financiera, mientras que quienes tienen ingresos altos mantienen un mejor comportamiento de pago. Ello tambien se puede ver influido por los rangos tomados para un posterior analisis puede tomarse rangos mas cortos y mejor divididos.</t>
  </si>
  <si>
    <t>Analsis de resultados:</t>
  </si>
  <si>
    <t>La mayoría de las personas pertenecen al grupo de Asalariados, representando con diferencia el mayor volumen del conjunto. En contraste, categorías como Convenios Especiales y Pensionados en su propio sistema tienen una participación muy baja. Tendremos un dominio notorio por los asalariados.</t>
  </si>
  <si>
    <t xml:space="preserve">Notese que al tener una mayor poblacion masculina participando en los asegurados tendremos tendencias mayormente marcadas por el compartamiento masculino. </t>
  </si>
  <si>
    <t>Tenemos un apropiamiento de gran parte del conjunto de datos por parte del sector privado lo que destinara un mayor interes en el comportamiento del sector privado.</t>
  </si>
  <si>
    <t>Tenemos una alta superioridad de los indicadores activos por lo que se asegura una analsis pertienente con respecto a la vision de personas con seguros adquiridos.</t>
  </si>
  <si>
    <t>Al tomar una gran parte del conjunto con indicadores no extranjeros se puede asumir que se toma una vision en mayor parte nacional de los asegurados y sus caracteristicas principales.</t>
  </si>
  <si>
    <t>Se denota un cumplimiento general del pago de los asegurados, pues el porcentaje de morasidad es relativamente bajo en comparacion con los no morosos, dando confianza al lanzamiento de seguros mas dependientes al pago del asegurado.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</si>
</sst>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0" fontId="3" fillId="0" borderId="0" xfId="0" applyFont="1"/>
    <xf numFmtId="0" fontId="2" fillId="0" borderId="0" xfId="0" applyFont="1"/>
    <xf numFmtId="0" fontId="2" fillId="0" borderId="0" xfId="0" applyFont="1" applyAlignment="1">
      <alignment wrapText="1"/>
    </xf>
    <xf numFmtId="0" fontId="4" fillId="0" borderId="0" xfId="0" applyFont="1" applyAlignment="1">
      <alignment wrapText="1"/>
    </xf>
    <xf numFmtId="0" fontId="1" fillId="0" borderId="0" xfId="0" applyFont="1"/>
    <xf numFmtId="0" fontId="2" fillId="0" borderId="0" xfId="0" applyFont="1" applyAlignment="1">
      <alignment horizontal="center"/>
    </xf>
    <xf numFmtId="0" fontId="2" fillId="0" borderId="0" xfId="0" applyFont="1" applyAlignment="1"/>
    <xf numFmtId="49" fontId="4" fillId="0" borderId="0" xfId="0" applyNumberFormat="1" applyFont="1" applyAlignment="1">
      <alignment wrapText="1"/>
    </xf>
    <xf numFmtId="0" fontId="5" fillId="0" borderId="0" xfId="0" applyFont="1" applyAlignment="1">
      <alignment horizontal="center"/>
    </xf>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Conteo conforme</a:t>
            </a:r>
            <a:r>
              <a:rPr lang="en-US" baseline="0"/>
              <a:t> al sexo</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R"/>
        </a:p>
      </c:txPr>
    </c:title>
    <c:autoTitleDeleted val="0"/>
    <c:plotArea>
      <c:layout/>
      <c:pieChart>
        <c:varyColors val="1"/>
        <c:ser>
          <c:idx val="0"/>
          <c:order val="0"/>
          <c:tx>
            <c:strRef>
              <c:f>'Ejercicio 6'!$C$4</c:f>
              <c:strCache>
                <c:ptCount val="1"/>
                <c:pt idx="0">
                  <c:v>Conteo</c:v>
                </c:pt>
              </c:strCache>
            </c:strRef>
          </c:tx>
          <c:dPt>
            <c:idx val="0"/>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1"/>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CR"/>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'Ejercicio 6'!$B$5:$B$6</c:f>
              <c:strCache>
                <c:ptCount val="2"/>
                <c:pt idx="0">
                  <c:v>Hombres:</c:v>
                </c:pt>
                <c:pt idx="1">
                  <c:v>Mujeres:</c:v>
                </c:pt>
              </c:strCache>
            </c:strRef>
          </c:cat>
          <c:val>
            <c:numRef>
              <c:f>'Ejercicio 6'!$C$5:$C$6</c:f>
              <c:numCache>
                <c:formatCode>General</c:formatCode>
                <c:ptCount val="2"/>
                <c:pt idx="0">
                  <c:v>3012</c:v>
                </c:pt>
                <c:pt idx="1">
                  <c:v>1988</c:v>
                </c:pt>
              </c:numCache>
            </c:numRef>
          </c:val>
          <c:extLst>
            <c:ext xmlns:c16="http://schemas.microsoft.com/office/drawing/2014/chart" uri="{C3380CC4-5D6E-409C-BE32-E72D297353CC}">
              <c16:uniqueId val="{00000000-6A0E-4219-B101-CEB03BF8369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Conteo del Sector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R"/>
        </a:p>
      </c:txPr>
    </c:title>
    <c:autoTitleDeleted val="0"/>
    <c:plotArea>
      <c:layout/>
      <c:barChart>
        <c:barDir val="bar"/>
        <c:grouping val="clustered"/>
        <c:varyColors val="0"/>
        <c:ser>
          <c:idx val="0"/>
          <c:order val="0"/>
          <c:tx>
            <c:strRef>
              <c:f>'Ejercicio 6'!$F$4</c:f>
              <c:strCache>
                <c:ptCount val="1"/>
                <c:pt idx="0">
                  <c:v>Conteo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'Ejercicio 6'!$E$5:$E$6</c:f>
              <c:strCache>
                <c:ptCount val="2"/>
                <c:pt idx="0">
                  <c:v>Sector Publico:</c:v>
                </c:pt>
                <c:pt idx="1">
                  <c:v>Sector Privado:</c:v>
                </c:pt>
              </c:strCache>
            </c:strRef>
          </c:cat>
          <c:val>
            <c:numRef>
              <c:f>'Ejercicio 6'!$F$5:$F$6</c:f>
              <c:numCache>
                <c:formatCode>General</c:formatCode>
                <c:ptCount val="2"/>
                <c:pt idx="0">
                  <c:v>1094</c:v>
                </c:pt>
                <c:pt idx="1">
                  <c:v>3906</c:v>
                </c:pt>
              </c:numCache>
            </c:numRef>
          </c:val>
          <c:extLst>
            <c:ext xmlns:c16="http://schemas.microsoft.com/office/drawing/2014/chart" uri="{C3380CC4-5D6E-409C-BE32-E72D297353CC}">
              <c16:uniqueId val="{00000000-9E9B-4BAF-A619-9FB18764E31D}"/>
            </c:ext>
          </c:extLst>
        </c:ser>
        <c:dLbls>
          <c:dLblPos val="outEnd"/>
          <c:showLegendKey val="0"/>
          <c:showVal val="1"/>
          <c:showCatName val="0"/>
          <c:showSerName val="0"/>
          <c:showPercent val="0"/>
          <c:showBubbleSize val="0"/>
        </c:dLbls>
        <c:gapWidth val="115"/>
        <c:overlap val="-20"/>
        <c:axId val="512836975"/>
        <c:axId val="512837455"/>
      </c:barChart>
      <c:catAx>
        <c:axId val="5128369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crossAx val="512837455"/>
        <c:crosses val="autoZero"/>
        <c:auto val="1"/>
        <c:lblAlgn val="ctr"/>
        <c:lblOffset val="100"/>
        <c:noMultiLvlLbl val="0"/>
      </c:catAx>
      <c:valAx>
        <c:axId val="5128374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R"/>
          </a:p>
        </c:txPr>
        <c:crossAx val="51283697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Conteo de tipos de asegurados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'Ejercicio 6'!$I$4</c:f>
              <c:strCache>
                <c:ptCount val="1"/>
                <c:pt idx="0">
                  <c:v>Conteo</c:v>
                </c:pt>
              </c:strCache>
            </c:strRef>
          </c:tx>
          <c:spPr>
            <a:solidFill>
              <a:schemeClr val="accent2"/>
            </a:solidFill>
            <a:ln>
              <a:noFill/>
            </a:ln>
            <a:effectLst/>
          </c:spPr>
          <c:invertIfNegative val="0"/>
          <c:cat>
            <c:strRef>
              <c:f>'Ejercicio 6'!$H$5:$H$10</c:f>
              <c:strCache>
                <c:ptCount val="6"/>
                <c:pt idx="0">
                  <c:v>Asalariados:</c:v>
                </c:pt>
                <c:pt idx="1">
                  <c:v>Asegurado voluntario:</c:v>
                </c:pt>
                <c:pt idx="2">
                  <c:v>Convenios Especiales de asegurados voluntarios:</c:v>
                </c:pt>
                <c:pt idx="3">
                  <c:v>Convenios Especiales de trabajadores independientes:</c:v>
                </c:pt>
                <c:pt idx="4">
                  <c:v>Pensionadosen su propio sistema: </c:v>
                </c:pt>
                <c:pt idx="5">
                  <c:v>Trabajador independiente</c:v>
                </c:pt>
              </c:strCache>
            </c:strRef>
          </c:cat>
          <c:val>
            <c:numRef>
              <c:f>'Ejercicio 6'!$I$5:$I$10</c:f>
              <c:numCache>
                <c:formatCode>General</c:formatCode>
                <c:ptCount val="6"/>
                <c:pt idx="0">
                  <c:v>3462</c:v>
                </c:pt>
                <c:pt idx="1">
                  <c:v>436</c:v>
                </c:pt>
                <c:pt idx="2">
                  <c:v>31</c:v>
                </c:pt>
                <c:pt idx="3">
                  <c:v>157</c:v>
                </c:pt>
                <c:pt idx="4">
                  <c:v>212</c:v>
                </c:pt>
                <c:pt idx="5">
                  <c:v>700</c:v>
                </c:pt>
              </c:numCache>
            </c:numRef>
          </c:val>
          <c:extLst>
            <c:ext xmlns:c16="http://schemas.microsoft.com/office/drawing/2014/chart" uri="{C3380CC4-5D6E-409C-BE32-E72D297353CC}">
              <c16:uniqueId val="{00000000-E17B-46A1-BA68-3DBEB79C610C}"/>
            </c:ext>
          </c:extLst>
        </c:ser>
        <c:dLbls>
          <c:showLegendKey val="0"/>
          <c:showVal val="0"/>
          <c:showCatName val="0"/>
          <c:showSerName val="0"/>
          <c:showPercent val="0"/>
          <c:showBubbleSize val="0"/>
        </c:dLbls>
        <c:gapWidth val="219"/>
        <c:overlap val="-27"/>
        <c:axId val="510150607"/>
        <c:axId val="510154927"/>
      </c:barChart>
      <c:catAx>
        <c:axId val="51015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10154927"/>
        <c:crosses val="autoZero"/>
        <c:auto val="1"/>
        <c:lblAlgn val="ctr"/>
        <c:lblOffset val="100"/>
        <c:noMultiLvlLbl val="0"/>
      </c:catAx>
      <c:valAx>
        <c:axId val="51015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101506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Conteo de indicador</a:t>
            </a:r>
            <a:r>
              <a:rPr lang="en-US" baseline="0"/>
              <a:t> activo</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CR"/>
        </a:p>
      </c:txPr>
    </c:title>
    <c:autoTitleDeleted val="0"/>
    <c:plotArea>
      <c:layout/>
      <c:pieChart>
        <c:varyColors val="1"/>
        <c:ser>
          <c:idx val="0"/>
          <c:order val="0"/>
          <c:tx>
            <c:strRef>
              <c:f>'Ejercicio 6'!$L$4</c:f>
              <c:strCache>
                <c:ptCount val="1"/>
                <c:pt idx="0">
                  <c:v>Conteo</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R"/>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'Ejercicio 6'!$K$5:$K$6</c:f>
              <c:strCache>
                <c:ptCount val="2"/>
                <c:pt idx="0">
                  <c:v>Si:</c:v>
                </c:pt>
                <c:pt idx="1">
                  <c:v>No:</c:v>
                </c:pt>
              </c:strCache>
            </c:strRef>
          </c:cat>
          <c:val>
            <c:numRef>
              <c:f>'Ejercicio 6'!$L$5:$L$6</c:f>
              <c:numCache>
                <c:formatCode>General</c:formatCode>
                <c:ptCount val="2"/>
                <c:pt idx="0">
                  <c:v>4966</c:v>
                </c:pt>
                <c:pt idx="1">
                  <c:v>34</c:v>
                </c:pt>
              </c:numCache>
            </c:numRef>
          </c:val>
          <c:extLst>
            <c:ext xmlns:c16="http://schemas.microsoft.com/office/drawing/2014/chart" uri="{C3380CC4-5D6E-409C-BE32-E72D297353CC}">
              <c16:uniqueId val="{00000000-28A8-481C-B947-6D98AA5F06F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R"/>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Conteo de indicador de extranjeros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'Ejercicio 6'!$O$4</c:f>
              <c:strCache>
                <c:ptCount val="1"/>
                <c:pt idx="0">
                  <c:v>Conteo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'Ejercicio 6'!$N$5:$N$6</c:f>
              <c:strCache>
                <c:ptCount val="2"/>
                <c:pt idx="0">
                  <c:v>Si: </c:v>
                </c:pt>
                <c:pt idx="1">
                  <c:v>No:</c:v>
                </c:pt>
              </c:strCache>
            </c:strRef>
          </c:cat>
          <c:val>
            <c:numRef>
              <c:f>'Ejercicio 6'!$O$5:$O$6</c:f>
              <c:numCache>
                <c:formatCode>General</c:formatCode>
                <c:ptCount val="2"/>
                <c:pt idx="0">
                  <c:v>603</c:v>
                </c:pt>
                <c:pt idx="1">
                  <c:v>4397</c:v>
                </c:pt>
              </c:numCache>
            </c:numRef>
          </c:val>
          <c:extLst>
            <c:ext xmlns:c16="http://schemas.microsoft.com/office/drawing/2014/chart" uri="{C3380CC4-5D6E-409C-BE32-E72D297353CC}">
              <c16:uniqueId val="{00000000-43E4-4FDE-A368-A84A18C71D6B}"/>
            </c:ext>
          </c:extLst>
        </c:ser>
        <c:dLbls>
          <c:dLblPos val="outEnd"/>
          <c:showLegendKey val="0"/>
          <c:showVal val="1"/>
          <c:showCatName val="0"/>
          <c:showSerName val="0"/>
          <c:showPercent val="0"/>
          <c:showBubbleSize val="0"/>
        </c:dLbls>
        <c:gapWidth val="219"/>
        <c:overlap val="-27"/>
        <c:axId val="1963203504"/>
        <c:axId val="1963201584"/>
      </c:barChart>
      <c:catAx>
        <c:axId val="196320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963201584"/>
        <c:crosses val="autoZero"/>
        <c:auto val="1"/>
        <c:lblAlgn val="ctr"/>
        <c:lblOffset val="100"/>
        <c:noMultiLvlLbl val="0"/>
      </c:catAx>
      <c:valAx>
        <c:axId val="196320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963203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Conteo de indicador moroso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bar"/>
        <c:grouping val="clustered"/>
        <c:varyColors val="0"/>
        <c:ser>
          <c:idx val="0"/>
          <c:order val="0"/>
          <c:tx>
            <c:strRef>
              <c:f>'Ejercicio 6'!$R$4</c:f>
              <c:strCache>
                <c:ptCount val="1"/>
                <c:pt idx="0">
                  <c:v>Conteo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'Ejercicio 6'!$Q$5:$Q$6</c:f>
              <c:strCache>
                <c:ptCount val="2"/>
                <c:pt idx="0">
                  <c:v>Si: </c:v>
                </c:pt>
                <c:pt idx="1">
                  <c:v>No:</c:v>
                </c:pt>
              </c:strCache>
            </c:strRef>
          </c:cat>
          <c:val>
            <c:numRef>
              <c:f>'Ejercicio 6'!$R$5:$R$6</c:f>
              <c:numCache>
                <c:formatCode>General</c:formatCode>
                <c:ptCount val="2"/>
                <c:pt idx="0">
                  <c:v>870</c:v>
                </c:pt>
                <c:pt idx="1">
                  <c:v>4130</c:v>
                </c:pt>
              </c:numCache>
            </c:numRef>
          </c:val>
          <c:extLst>
            <c:ext xmlns:c16="http://schemas.microsoft.com/office/drawing/2014/chart" uri="{C3380CC4-5D6E-409C-BE32-E72D297353CC}">
              <c16:uniqueId val="{00000000-F416-47B4-AA43-B319585BA50F}"/>
            </c:ext>
          </c:extLst>
        </c:ser>
        <c:dLbls>
          <c:dLblPos val="outEnd"/>
          <c:showLegendKey val="0"/>
          <c:showVal val="1"/>
          <c:showCatName val="0"/>
          <c:showSerName val="0"/>
          <c:showPercent val="0"/>
          <c:showBubbleSize val="0"/>
        </c:dLbls>
        <c:gapWidth val="182"/>
        <c:axId val="485788719"/>
        <c:axId val="485790159"/>
      </c:barChart>
      <c:catAx>
        <c:axId val="48578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485790159"/>
        <c:crosses val="autoZero"/>
        <c:auto val="1"/>
        <c:lblAlgn val="ctr"/>
        <c:lblOffset val="100"/>
        <c:noMultiLvlLbl val="0"/>
      </c:catAx>
      <c:valAx>
        <c:axId val="485790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4857887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bar"/>
        <c:grouping val="clustered"/>
        <c:varyColors val="0"/>
        <c:ser>
          <c:idx val="0"/>
          <c:order val="0"/>
          <c:tx>
            <c:strRef>
              <c:f>'Ejercicio 7'!$C$3</c:f>
              <c:strCache>
                <c:ptCount val="1"/>
                <c:pt idx="0">
                  <c:v>Morosidad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'Ejercicio 7'!$B$4:$B$17</c:f>
              <c:strCache>
                <c:ptCount val="14"/>
                <c:pt idx="0">
                  <c:v>Hombres:</c:v>
                </c:pt>
                <c:pt idx="1">
                  <c:v>Mujeres:</c:v>
                </c:pt>
                <c:pt idx="2">
                  <c:v>Sector Publico:</c:v>
                </c:pt>
                <c:pt idx="3">
                  <c:v>Sector Privado:</c:v>
                </c:pt>
                <c:pt idx="4">
                  <c:v>Asalariados:</c:v>
                </c:pt>
                <c:pt idx="5">
                  <c:v>Asegurado voluntario:</c:v>
                </c:pt>
                <c:pt idx="6">
                  <c:v>Convenios Especiales de asegurados voluntarios:</c:v>
                </c:pt>
                <c:pt idx="7">
                  <c:v>Convenios Especiales de trabajadores independientes:</c:v>
                </c:pt>
                <c:pt idx="8">
                  <c:v>Pensionados en su propio sistema: </c:v>
                </c:pt>
                <c:pt idx="9">
                  <c:v>Trabajador independiente:</c:v>
                </c:pt>
                <c:pt idx="10">
                  <c:v>Indicador inactivo</c:v>
                </c:pt>
                <c:pt idx="11">
                  <c:v>Indicador activo</c:v>
                </c:pt>
                <c:pt idx="12">
                  <c:v>Extranjero </c:v>
                </c:pt>
                <c:pt idx="13">
                  <c:v>No extranjero</c:v>
                </c:pt>
              </c:strCache>
            </c:strRef>
          </c:cat>
          <c:val>
            <c:numRef>
              <c:f>'Ejercicio 7'!$C$4:$C$17</c:f>
              <c:numCache>
                <c:formatCode>General</c:formatCode>
                <c:ptCount val="14"/>
                <c:pt idx="0">
                  <c:v>17.729083665338646</c:v>
                </c:pt>
                <c:pt idx="1">
                  <c:v>16.901408450704224</c:v>
                </c:pt>
                <c:pt idx="2">
                  <c:v>15.173674588665447</c:v>
                </c:pt>
                <c:pt idx="3">
                  <c:v>18.023553507424474</c:v>
                </c:pt>
                <c:pt idx="4">
                  <c:v>11.95840554592721</c:v>
                </c:pt>
                <c:pt idx="5">
                  <c:v>13.302752293577983</c:v>
                </c:pt>
                <c:pt idx="6">
                  <c:v>0</c:v>
                </c:pt>
                <c:pt idx="7">
                  <c:v>2.547770700636943</c:v>
                </c:pt>
                <c:pt idx="8">
                  <c:v>0</c:v>
                </c:pt>
                <c:pt idx="9">
                  <c:v>56.142857142857139</c:v>
                </c:pt>
                <c:pt idx="10">
                  <c:v>52.941176470588239</c:v>
                </c:pt>
                <c:pt idx="11">
                  <c:v>17.156665324204592</c:v>
                </c:pt>
                <c:pt idx="12">
                  <c:v>24.046434494195687</c:v>
                </c:pt>
                <c:pt idx="13">
                  <c:v>16.488514896520353</c:v>
                </c:pt>
              </c:numCache>
            </c:numRef>
          </c:val>
          <c:extLst>
            <c:ext xmlns:c16="http://schemas.microsoft.com/office/drawing/2014/chart" uri="{C3380CC4-5D6E-409C-BE32-E72D297353CC}">
              <c16:uniqueId val="{00000000-8457-4C08-BFF9-BB3935622F64}"/>
            </c:ext>
          </c:extLst>
        </c:ser>
        <c:dLbls>
          <c:dLblPos val="outEnd"/>
          <c:showLegendKey val="0"/>
          <c:showVal val="1"/>
          <c:showCatName val="0"/>
          <c:showSerName val="0"/>
          <c:showPercent val="0"/>
          <c:showBubbleSize val="0"/>
        </c:dLbls>
        <c:gapWidth val="182"/>
        <c:axId val="1963204944"/>
        <c:axId val="1963203024"/>
      </c:barChart>
      <c:catAx>
        <c:axId val="196320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963203024"/>
        <c:crosses val="autoZero"/>
        <c:auto val="1"/>
        <c:lblAlgn val="ctr"/>
        <c:lblOffset val="100"/>
        <c:noMultiLvlLbl val="0"/>
      </c:catAx>
      <c:valAx>
        <c:axId val="1963203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963204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Relación</a:t>
            </a:r>
            <a:r>
              <a:rPr lang="es-CR" baseline="0"/>
              <a:t> edad y morosidad</a:t>
            </a:r>
            <a:endParaRPr lang="es-C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'Ejercicio 8'!$C$4</c:f>
              <c:strCache>
                <c:ptCount val="1"/>
                <c:pt idx="0">
                  <c:v>Cantidad Morosos: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'Ejercicio 8'!$B$5:$B$10</c:f>
              <c:strCache>
                <c:ptCount val="6"/>
                <c:pt idx="0">
                  <c:v>0-25</c:v>
                </c:pt>
                <c:pt idx="1">
                  <c:v>26-35</c:v>
                </c:pt>
                <c:pt idx="2">
                  <c:v>36-45</c:v>
                </c:pt>
                <c:pt idx="3">
                  <c:v>46-55</c:v>
                </c:pt>
                <c:pt idx="4">
                  <c:v>56-66</c:v>
                </c:pt>
                <c:pt idx="5">
                  <c:v>66+</c:v>
                </c:pt>
              </c:strCache>
            </c:strRef>
          </c:cat>
          <c:val>
            <c:numRef>
              <c:f>'Ejercicio 8'!$C$5:$C$10</c:f>
              <c:numCache>
                <c:formatCode>General</c:formatCode>
                <c:ptCount val="6"/>
                <c:pt idx="0">
                  <c:v>51</c:v>
                </c:pt>
                <c:pt idx="1">
                  <c:v>191</c:v>
                </c:pt>
                <c:pt idx="2">
                  <c:v>254</c:v>
                </c:pt>
                <c:pt idx="3">
                  <c:v>212</c:v>
                </c:pt>
                <c:pt idx="4">
                  <c:v>131</c:v>
                </c:pt>
                <c:pt idx="5">
                  <c:v>37</c:v>
                </c:pt>
              </c:numCache>
            </c:numRef>
          </c:val>
          <c:extLst>
            <c:ext xmlns:c16="http://schemas.microsoft.com/office/drawing/2014/chart" uri="{C3380CC4-5D6E-409C-BE32-E72D297353CC}">
              <c16:uniqueId val="{00000000-BF4B-4F0D-B86A-6D28B56BF1E3}"/>
            </c:ext>
          </c:extLst>
        </c:ser>
        <c:ser>
          <c:idx val="1"/>
          <c:order val="1"/>
          <c:tx>
            <c:strRef>
              <c:f>'Ejercicio 8'!$D$4</c:f>
              <c:strCache>
                <c:ptCount val="1"/>
                <c:pt idx="0">
                  <c:v>Cantidad no Morosos: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'Ejercicio 8'!$B$5:$B$10</c:f>
              <c:strCache>
                <c:ptCount val="6"/>
                <c:pt idx="0">
                  <c:v>0-25</c:v>
                </c:pt>
                <c:pt idx="1">
                  <c:v>26-35</c:v>
                </c:pt>
                <c:pt idx="2">
                  <c:v>36-45</c:v>
                </c:pt>
                <c:pt idx="3">
                  <c:v>46-55</c:v>
                </c:pt>
                <c:pt idx="4">
                  <c:v>56-66</c:v>
                </c:pt>
                <c:pt idx="5">
                  <c:v>66+</c:v>
                </c:pt>
              </c:strCache>
            </c:strRef>
          </c:cat>
          <c:val>
            <c:numRef>
              <c:f>'Ejercicio 8'!$D$5:$D$10</c:f>
              <c:numCache>
                <c:formatCode>General</c:formatCode>
                <c:ptCount val="6"/>
                <c:pt idx="0">
                  <c:v>500</c:v>
                </c:pt>
                <c:pt idx="1">
                  <c:v>1163</c:v>
                </c:pt>
                <c:pt idx="2">
                  <c:v>999</c:v>
                </c:pt>
                <c:pt idx="3">
                  <c:v>700</c:v>
                </c:pt>
                <c:pt idx="4">
                  <c:v>538</c:v>
                </c:pt>
                <c:pt idx="5">
                  <c:v>241</c:v>
                </c:pt>
              </c:numCache>
            </c:numRef>
          </c:val>
          <c:extLst>
            <c:ext xmlns:c16="http://schemas.microsoft.com/office/drawing/2014/chart" uri="{C3380CC4-5D6E-409C-BE32-E72D297353CC}">
              <c16:uniqueId val="{00000001-BF4B-4F0D-B86A-6D28B56BF1E3}"/>
            </c:ext>
          </c:extLst>
        </c:ser>
        <c:dLbls>
          <c:dLblPos val="outEnd"/>
          <c:showLegendKey val="0"/>
          <c:showVal val="1"/>
          <c:showCatName val="0"/>
          <c:showSerName val="0"/>
          <c:showPercent val="0"/>
          <c:showBubbleSize val="0"/>
        </c:dLbls>
        <c:gapWidth val="219"/>
        <c:overlap val="-27"/>
        <c:axId val="277727567"/>
        <c:axId val="277728047"/>
      </c:barChart>
      <c:catAx>
        <c:axId val="27772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277728047"/>
        <c:crosses val="autoZero"/>
        <c:auto val="1"/>
        <c:lblAlgn val="ctr"/>
        <c:lblOffset val="100"/>
        <c:noMultiLvlLbl val="0"/>
      </c:catAx>
      <c:valAx>
        <c:axId val="27772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27772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Relación</a:t>
            </a:r>
            <a:r>
              <a:rPr lang="es-CR" baseline="0"/>
              <a:t> salario y morosidad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'Ejercicio 8'!$C$24</c:f>
              <c:strCache>
                <c:ptCount val="1"/>
                <c:pt idx="0">
                  <c:v>Cantidad Morosos: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'Ejercicio 8'!$B$25:$B$27</c:f>
              <c:strCache>
                <c:ptCount val="3"/>
                <c:pt idx="0">
                  <c:v>0-300000</c:v>
                </c:pt>
                <c:pt idx="1">
                  <c:v>300001-600000</c:v>
                </c:pt>
                <c:pt idx="2">
                  <c:v>600000+</c:v>
                </c:pt>
              </c:strCache>
            </c:strRef>
          </c:cat>
          <c:val>
            <c:numRef>
              <c:f>'Ejercicio 8'!$C$25:$C$27</c:f>
              <c:numCache>
                <c:formatCode>General</c:formatCode>
                <c:ptCount val="3"/>
                <c:pt idx="0">
                  <c:v>259</c:v>
                </c:pt>
                <c:pt idx="1">
                  <c:v>423</c:v>
                </c:pt>
                <c:pt idx="2">
                  <c:v>183</c:v>
                </c:pt>
              </c:numCache>
            </c:numRef>
          </c:val>
          <c:extLst>
            <c:ext xmlns:c16="http://schemas.microsoft.com/office/drawing/2014/chart" uri="{C3380CC4-5D6E-409C-BE32-E72D297353CC}">
              <c16:uniqueId val="{00000000-43B2-480B-8705-24B2A5C1C86A}"/>
            </c:ext>
          </c:extLst>
        </c:ser>
        <c:ser>
          <c:idx val="1"/>
          <c:order val="1"/>
          <c:tx>
            <c:strRef>
              <c:f>'Ejercicio 8'!$D$24</c:f>
              <c:strCache>
                <c:ptCount val="1"/>
                <c:pt idx="0">
                  <c:v>Cantidad no Morosos: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'Ejercicio 8'!$B$25:$B$27</c:f>
              <c:strCache>
                <c:ptCount val="3"/>
                <c:pt idx="0">
                  <c:v>0-300000</c:v>
                </c:pt>
                <c:pt idx="1">
                  <c:v>300001-600000</c:v>
                </c:pt>
                <c:pt idx="2">
                  <c:v>600000+</c:v>
                </c:pt>
              </c:strCache>
            </c:strRef>
          </c:cat>
          <c:val>
            <c:numRef>
              <c:f>'Ejercicio 8'!$D$25:$D$27</c:f>
              <c:numCache>
                <c:formatCode>General</c:formatCode>
                <c:ptCount val="3"/>
                <c:pt idx="0">
                  <c:v>1109</c:v>
                </c:pt>
                <c:pt idx="1">
                  <c:v>1611</c:v>
                </c:pt>
                <c:pt idx="2">
                  <c:v>1378</c:v>
                </c:pt>
              </c:numCache>
            </c:numRef>
          </c:val>
          <c:extLst>
            <c:ext xmlns:c16="http://schemas.microsoft.com/office/drawing/2014/chart" uri="{C3380CC4-5D6E-409C-BE32-E72D297353CC}">
              <c16:uniqueId val="{00000001-43B2-480B-8705-24B2A5C1C86A}"/>
            </c:ext>
          </c:extLst>
        </c:ser>
        <c:dLbls>
          <c:dLblPos val="outEnd"/>
          <c:showLegendKey val="0"/>
          <c:showVal val="1"/>
          <c:showCatName val="0"/>
          <c:showSerName val="0"/>
          <c:showPercent val="0"/>
          <c:showBubbleSize val="0"/>
        </c:dLbls>
        <c:gapWidth val="219"/>
        <c:overlap val="-27"/>
        <c:axId val="530646447"/>
        <c:axId val="530642607"/>
      </c:barChart>
      <c:catAx>
        <c:axId val="53064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30642607"/>
        <c:crosses val="autoZero"/>
        <c:auto val="1"/>
        <c:lblAlgn val="ctr"/>
        <c:lblOffset val="100"/>
        <c:noMultiLvlLbl val="0"/>
      </c:catAx>
      <c:valAx>
        <c:axId val="530642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30646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1</xdr:row>
      <xdr:rowOff>95250</xdr:rowOff>
    </xdr:from>
    <xdr:to>
      <xdr:col>12</xdr:col>
      <xdr:colOff>379880</xdr:colOff>
      <xdr:row>36</xdr:row>
      <xdr:rowOff>172570</xdr:rowOff>
    </xdr:to>
    <xdr:pic>
      <xdr:nvPicPr>
        <xdr:cNvPr id="2" name="Imagen 1">
          <a:extLst>
            <a:ext uri="{FF2B5EF4-FFF2-40B4-BE49-F238E27FC236}">
              <a16:creationId xmlns:a16="http://schemas.microsoft.com/office/drawing/2014/main" id="{3CD75D16-55EF-42CB-A15C-46CCF52F0E8E}"/>
            </a:ext>
          </a:extLst>
        </xdr:cNvPr>
        <xdr:cNvPicPr>
          <a:picLocks noChangeAspect="1"/>
        </xdr:cNvPicPr>
      </xdr:nvPicPr>
      <xdr:blipFill rotWithShape="1">
        <a:blip xmlns:r="http://schemas.openxmlformats.org/officeDocument/2006/relationships" r:embed="rId1"/>
        <a:srcRect l="19913" t="8290" r="20489" b="2762"/>
        <a:stretch>
          <a:fillRect/>
        </a:stretch>
      </xdr:blipFill>
      <xdr:spPr>
        <a:xfrm>
          <a:off x="133350" y="295275"/>
          <a:ext cx="9390530" cy="67448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655544</xdr:colOff>
      <xdr:row>10</xdr:row>
      <xdr:rowOff>113179</xdr:rowOff>
    </xdr:from>
    <xdr:to>
      <xdr:col>3</xdr:col>
      <xdr:colOff>593911</xdr:colOff>
      <xdr:row>22</xdr:row>
      <xdr:rowOff>89646</xdr:rowOff>
    </xdr:to>
    <xdr:graphicFrame macro="">
      <xdr:nvGraphicFramePr>
        <xdr:cNvPr id="4" name="Gráfico 3">
          <a:extLst>
            <a:ext uri="{FF2B5EF4-FFF2-40B4-BE49-F238E27FC236}">
              <a16:creationId xmlns:a16="http://schemas.microsoft.com/office/drawing/2014/main" id="{09C96A7B-799E-B4D2-4FB7-DC82DF731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902073</xdr:colOff>
      <xdr:row>27</xdr:row>
      <xdr:rowOff>12327</xdr:rowOff>
    </xdr:from>
    <xdr:to>
      <xdr:col>4</xdr:col>
      <xdr:colOff>67235</xdr:colOff>
      <xdr:row>38</xdr:row>
      <xdr:rowOff>134472</xdr:rowOff>
    </xdr:to>
    <xdr:graphicFrame macro="">
      <xdr:nvGraphicFramePr>
        <xdr:cNvPr id="5" name="Gráfico 4">
          <a:extLst>
            <a:ext uri="{FF2B5EF4-FFF2-40B4-BE49-F238E27FC236}">
              <a16:creationId xmlns:a16="http://schemas.microsoft.com/office/drawing/2014/main" id="{9D6CF35D-53D7-317E-DA25-ADD17C9487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554690</xdr:colOff>
      <xdr:row>11</xdr:row>
      <xdr:rowOff>1119</xdr:rowOff>
    </xdr:from>
    <xdr:to>
      <xdr:col>8</xdr:col>
      <xdr:colOff>448236</xdr:colOff>
      <xdr:row>23</xdr:row>
      <xdr:rowOff>168087</xdr:rowOff>
    </xdr:to>
    <xdr:graphicFrame macro="">
      <xdr:nvGraphicFramePr>
        <xdr:cNvPr id="6" name="Gráfico 5">
          <a:extLst>
            <a:ext uri="{FF2B5EF4-FFF2-40B4-BE49-F238E27FC236}">
              <a16:creationId xmlns:a16="http://schemas.microsoft.com/office/drawing/2014/main" id="{DBBC0D21-8765-B73B-5DFC-A506355C4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375396</xdr:colOff>
      <xdr:row>26</xdr:row>
      <xdr:rowOff>135590</xdr:rowOff>
    </xdr:from>
    <xdr:to>
      <xdr:col>8</xdr:col>
      <xdr:colOff>89647</xdr:colOff>
      <xdr:row>38</xdr:row>
      <xdr:rowOff>134471</xdr:rowOff>
    </xdr:to>
    <xdr:graphicFrame macro="">
      <xdr:nvGraphicFramePr>
        <xdr:cNvPr id="7" name="Gráfico 6">
          <a:extLst>
            <a:ext uri="{FF2B5EF4-FFF2-40B4-BE49-F238E27FC236}">
              <a16:creationId xmlns:a16="http://schemas.microsoft.com/office/drawing/2014/main" id="{B034DBD9-6B8F-5083-8E88-C62D7596B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717175</xdr:colOff>
      <xdr:row>7</xdr:row>
      <xdr:rowOff>191620</xdr:rowOff>
    </xdr:from>
    <xdr:to>
      <xdr:col>13</xdr:col>
      <xdr:colOff>380999</xdr:colOff>
      <xdr:row>23</xdr:row>
      <xdr:rowOff>179294</xdr:rowOff>
    </xdr:to>
    <xdr:graphicFrame macro="">
      <xdr:nvGraphicFramePr>
        <xdr:cNvPr id="8" name="Gráfico 7">
          <a:extLst>
            <a:ext uri="{FF2B5EF4-FFF2-40B4-BE49-F238E27FC236}">
              <a16:creationId xmlns:a16="http://schemas.microsoft.com/office/drawing/2014/main" id="{B0119745-4850-5A01-6CEE-DACCF8FDF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369796</xdr:colOff>
      <xdr:row>26</xdr:row>
      <xdr:rowOff>57148</xdr:rowOff>
    </xdr:from>
    <xdr:to>
      <xdr:col>12</xdr:col>
      <xdr:colOff>369795</xdr:colOff>
      <xdr:row>38</xdr:row>
      <xdr:rowOff>123264</xdr:rowOff>
    </xdr:to>
    <xdr:graphicFrame macro="">
      <xdr:nvGraphicFramePr>
        <xdr:cNvPr id="9" name="Gráfico 8">
          <a:extLst>
            <a:ext uri="{FF2B5EF4-FFF2-40B4-BE49-F238E27FC236}">
              <a16:creationId xmlns:a16="http://schemas.microsoft.com/office/drawing/2014/main" id="{2EB0899F-2676-4E77-ADDE-DB5DE10741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142876</xdr:colOff>
      <xdr:row>0</xdr:row>
      <xdr:rowOff>671511</xdr:rowOff>
    </xdr:from>
    <xdr:to>
      <xdr:col>7</xdr:col>
      <xdr:colOff>419100</xdr:colOff>
      <xdr:row>17</xdr:row>
      <xdr:rowOff>171449</xdr:rowOff>
    </xdr:to>
    <xdr:graphicFrame macro="">
      <xdr:nvGraphicFramePr>
        <xdr:cNvPr id="2" name="Gráfico 1">
          <a:extLst>
            <a:ext uri="{FF2B5EF4-FFF2-40B4-BE49-F238E27FC236}">
              <a16:creationId xmlns:a16="http://schemas.microsoft.com/office/drawing/2014/main" id="{A4A71F8E-5533-A154-281B-954F80538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371476</xdr:colOff>
      <xdr:row>1</xdr:row>
      <xdr:rowOff>14287</xdr:rowOff>
    </xdr:from>
    <xdr:to>
      <xdr:col>6</xdr:col>
      <xdr:colOff>76201</xdr:colOff>
      <xdr:row>15</xdr:row>
      <xdr:rowOff>28575</xdr:rowOff>
    </xdr:to>
    <xdr:graphicFrame macro="">
      <xdr:nvGraphicFramePr>
        <xdr:cNvPr id="2" name="Gráfico 1">
          <a:extLst>
            <a:ext uri="{FF2B5EF4-FFF2-40B4-BE49-F238E27FC236}">
              <a16:creationId xmlns:a16="http://schemas.microsoft.com/office/drawing/2014/main" id="{5DC50F62-E974-1CE7-FDC7-8024861D21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309562</xdr:colOff>
      <xdr:row>21</xdr:row>
      <xdr:rowOff>14287</xdr:rowOff>
    </xdr:from>
    <xdr:to>
      <xdr:col>5</xdr:col>
      <xdr:colOff>4119562</xdr:colOff>
      <xdr:row>35</xdr:row>
      <xdr:rowOff>71437</xdr:rowOff>
    </xdr:to>
    <xdr:graphicFrame macro="">
      <xdr:nvGraphicFramePr>
        <xdr:cNvPr id="3" name="Gráfico 2">
          <a:extLst>
            <a:ext uri="{FF2B5EF4-FFF2-40B4-BE49-F238E27FC236}">
              <a16:creationId xmlns:a16="http://schemas.microsoft.com/office/drawing/2014/main" id="{81C9031A-08CB-0A78-D11E-9DB5B0733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CA23DB42-3EC5-4A68-B5B5-94F0D51DBF7D}" autoFormatId="16" applyNumberFormats="0" applyBorderFormats="0" applyFontFormats="0" applyPatternFormats="0" applyAlignmentFormats="0" applyWidthHeightFormats="0">
  <queryTableRefresh nextId="10">
    <queryTableFields count="9">
      <queryTableField id="1" name="IDENTIFICACION" tableColumnId="1"/>
      <queryTableField id="2" name="SEXO" tableColumnId="2"/>
      <queryTableField id="3" name="SALARIO" tableColumnId="3"/>
      <queryTableField id="4" name="TIPO_ASEGURAMIENTO" tableColumnId="4"/>
      <queryTableField id="5" name="SECTOR" tableColumnId="5"/>
      <queryTableField id="6" name="INDICADOR_ACTIVO" tableColumnId="6"/>
      <queryTableField id="7" name="INDICADOR.EXTRANJERO" tableColumnId="7"/>
      <queryTableField id="8" name="INDICADOR_MOROSO" tableColumnId="8"/>
      <queryTableField id="9" name="EDAD"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2" xr16:uid="{BE22910D-2792-47AB-9E11-D26BD89980F9}" autoFormatId="16" applyNumberFormats="0" applyBorderFormats="0" applyFontFormats="0" applyPatternFormats="0" applyAlignmentFormats="0" applyWidthHeightFormats="0">
  <queryTableRefresh nextId="13" unboundColumnsRight="3">
    <queryTableFields count="12">
      <queryTableField id="1" name="IDENTIFICACION" tableColumnId="1"/>
      <queryTableField id="2" name="SEXO" tableColumnId="2"/>
      <queryTableField id="3" name="SALARIO" tableColumnId="3"/>
      <queryTableField id="4" name="TIPO_ASEGURAMIENTO" tableColumnId="4"/>
      <queryTableField id="5" name="SECTOR" tableColumnId="5"/>
      <queryTableField id="6" name="INDICADOR_ACTIVO" tableColumnId="6"/>
      <queryTableField id="7" name="INDICADOR.EXTRANJERO" tableColumnId="7"/>
      <queryTableField id="8" name="INDICADOR_MOROSO" tableColumnId="8"/>
      <queryTableField id="9" name="EDAD" tableColumnId="9"/>
      <queryTableField id="10" dataBound="0" tableColumnId="10"/>
      <queryTableField id="11" dataBound="0" tableColumnId="11"/>
      <queryTableField id="12" dataBound="0"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0854A3-3784-4CA1-BFF4-076CC50C1A25}" name="moras" displayName="moras" ref="A1:I5001" tableType="queryTable" totalsRowShown="0">
  <autoFilter ref="A1:I5001" xr:uid="{FD0854A3-3784-4CA1-BFF4-076CC50C1A25}"/>
  <tableColumns count="9">
    <tableColumn id="1" xr3:uid="{4894980F-895C-4774-97FE-42D0B7D6269E}" uniqueName="1" name="IDENTIFICACION" queryTableFieldId="1"/>
    <tableColumn id="2" xr3:uid="{3C6A2DB1-3133-46C0-A8CD-E1543614931B}" uniqueName="2" name="SEXO" queryTableFieldId="2" dataDxfId="14"/>
    <tableColumn id="3" xr3:uid="{DF6C332F-4A00-40C1-A618-E029972C6DA1}" uniqueName="3" name="SALARIO" queryTableFieldId="3"/>
    <tableColumn id="4" xr3:uid="{D2F17D67-27B5-4181-9F2D-90BCE55D8BE9}" uniqueName="4" name="TIPO_ASEGURAMIENTO" queryTableFieldId="4" dataDxfId="13"/>
    <tableColumn id="5" xr3:uid="{E0C7C0C2-DFEA-4430-BF88-58404517A833}" uniqueName="5" name="SECTOR" queryTableFieldId="5" dataDxfId="12"/>
    <tableColumn id="6" xr3:uid="{448134EB-96B6-4FDB-A41C-55EBF2512E08}" uniqueName="6" name="INDICADOR_ACTIVO" queryTableFieldId="6" dataDxfId="11"/>
    <tableColumn id="7" xr3:uid="{05AF05BE-CBA1-4E09-8E74-0E8D35CC7D46}" uniqueName="7" name="INDICADOR.EXTRANJERO" queryTableFieldId="7" dataDxfId="10"/>
    <tableColumn id="8" xr3:uid="{E99610A3-170A-4549-BD56-E9600C702AB9}" uniqueName="8" name="INDICADOR_MOROSO" queryTableFieldId="8" dataDxfId="9"/>
    <tableColumn id="9" xr3:uid="{6C2115DB-2C51-4F93-8C0A-FBE857B8E657}" uniqueName="9" name="EDAD"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D057CD-CA46-47C0-A8F3-FA639F8C607B}" name="moras3" displayName="moras3" ref="B14:M5014" tableType="queryTable" totalsRowShown="0">
  <autoFilter ref="B14:M5014" xr:uid="{35D057CD-CA46-47C0-A8F3-FA639F8C607B}"/>
  <tableColumns count="12">
    <tableColumn id="1" xr3:uid="{72C2247F-C9C2-4E59-BE1D-98A4EE1DC902}" uniqueName="1" name="IDENTIFICACION" queryTableFieldId="1"/>
    <tableColumn id="2" xr3:uid="{E3B84251-D68C-45E0-B38C-ED898B5C69FF}" uniqueName="2" name="SEXO" queryTableFieldId="2" dataDxfId="8"/>
    <tableColumn id="3" xr3:uid="{1FFA501A-177F-4E48-981C-F4B7BC63219B}" uniqueName="3" name="SALARIO" queryTableFieldId="3"/>
    <tableColumn id="4" xr3:uid="{2FFB75E3-7377-404B-A97B-AE7BA4EECA8A}" uniqueName="4" name="TIPO_ASEGURAMIENTO" queryTableFieldId="4" dataDxfId="7"/>
    <tableColumn id="5" xr3:uid="{FE959C19-516F-4050-8043-409487D37D44}" uniqueName="5" name="SECTOR" queryTableFieldId="5" dataDxfId="6"/>
    <tableColumn id="6" xr3:uid="{BA13213E-CA55-4C54-9977-C4A9C7CD837A}" uniqueName="6" name="INDICADOR_ACTIVO" queryTableFieldId="6" dataDxfId="5"/>
    <tableColumn id="7" xr3:uid="{86040989-C996-43C7-B814-094E754DC270}" uniqueName="7" name="INDICADOR.EXTRANJERO" queryTableFieldId="7" dataDxfId="4"/>
    <tableColumn id="8" xr3:uid="{812A93BA-C033-489E-AAA4-A4322D979A3C}" uniqueName="8" name="INDICADOR_MOROSO" queryTableFieldId="8" dataDxfId="3"/>
    <tableColumn id="9" xr3:uid="{D1B37AC2-EBE2-4A61-A8A6-4C40E94AC35E}" uniqueName="9" name="EDAD" queryTableFieldId="9"/>
    <tableColumn id="10" xr3:uid="{F45A2611-3EEC-48C1-8ED0-D712CA17A41F}" uniqueName="10" name="SALARIOS IMPUTADOS" queryTableFieldId="10" dataDxfId="2">
      <calculatedColumnFormula>IF(ISBLANK(D15),$B$8,D15)</calculatedColumnFormula>
    </tableColumn>
    <tableColumn id="11" xr3:uid="{FA4EAB4B-2C34-4176-83D3-311B1A0E7EB3}" uniqueName="11" name="TIPO_ASEGURADOS_IMPUTADOS" queryTableFieldId="11" dataDxfId="0">
      <calculatedColumnFormula>IF(ISBLANK(E15),$B$4,E15)</calculatedColumnFormula>
    </tableColumn>
    <tableColumn id="12" xr3:uid="{37A75317-50C6-4280-881F-3C686468A71B}" uniqueName="12" name="EDAD IMPUTADA" queryTableFieldId="12" dataDxfId="1">
      <calculatedColumnFormula>IF(ISBLANK(J15),$B$9,J15)</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34E14-5792-45B1-83A3-32563884E917}">
  <dimension ref="A1:K5001"/>
  <sheetViews>
    <sheetView zoomScale="85" zoomScaleNormal="85" workbookViewId="0">
      <selection activeCell="E4976" sqref="E4976"/>
    </sheetView>
  </sheetViews>
  <sheetFormatPr baseColWidth="10" defaultRowHeight="15" x14ac:dyDescent="0.25"/>
  <cols>
    <col min="1" max="1" width="17.7109375" bestFit="1" customWidth="1"/>
    <col min="2" max="2" width="8.7109375" bestFit="1" customWidth="1"/>
    <col min="3" max="3" width="12" bestFit="1" customWidth="1"/>
    <col min="4" max="4" width="55.7109375" bestFit="1" customWidth="1"/>
    <col min="5" max="5" width="16.42578125" bestFit="1" customWidth="1"/>
    <col min="6" max="6" width="21.28515625" bestFit="1" customWidth="1"/>
    <col min="7" max="7" width="25.5703125" bestFit="1" customWidth="1"/>
    <col min="8" max="8" width="22.85546875" bestFit="1" customWidth="1"/>
    <col min="9" max="9" width="8.140625" bestFit="1" customWidth="1"/>
  </cols>
  <sheetData>
    <row r="1" spans="1:11" x14ac:dyDescent="0.25">
      <c r="A1" t="s">
        <v>0</v>
      </c>
      <c r="B1" t="s">
        <v>1</v>
      </c>
      <c r="C1" t="s">
        <v>2</v>
      </c>
      <c r="D1" t="s">
        <v>3</v>
      </c>
      <c r="E1" t="s">
        <v>4</v>
      </c>
      <c r="F1" t="s">
        <v>5</v>
      </c>
      <c r="G1" t="s">
        <v>6</v>
      </c>
      <c r="H1" t="s">
        <v>7</v>
      </c>
      <c r="I1" t="s">
        <v>8</v>
      </c>
    </row>
    <row r="2" spans="1:11" x14ac:dyDescent="0.25">
      <c r="A2">
        <v>1</v>
      </c>
      <c r="B2" s="1" t="s">
        <v>9</v>
      </c>
      <c r="D2" s="1" t="s">
        <v>10</v>
      </c>
      <c r="E2" s="1" t="s">
        <v>11</v>
      </c>
      <c r="F2" s="1" t="s">
        <v>12</v>
      </c>
      <c r="G2" s="1" t="s">
        <v>13</v>
      </c>
      <c r="H2" s="1" t="s">
        <v>13</v>
      </c>
      <c r="I2">
        <v>42</v>
      </c>
    </row>
    <row r="3" spans="1:11" x14ac:dyDescent="0.25">
      <c r="A3">
        <v>2</v>
      </c>
      <c r="B3" s="1" t="s">
        <v>9</v>
      </c>
      <c r="C3">
        <v>3315014</v>
      </c>
      <c r="D3" s="1" t="s">
        <v>14</v>
      </c>
      <c r="E3" s="1" t="s">
        <v>11</v>
      </c>
      <c r="F3" s="1" t="s">
        <v>12</v>
      </c>
      <c r="G3" s="1" t="s">
        <v>13</v>
      </c>
      <c r="H3" s="1" t="s">
        <v>13</v>
      </c>
      <c r="I3">
        <v>77</v>
      </c>
    </row>
    <row r="4" spans="1:11" ht="18.75" x14ac:dyDescent="0.3">
      <c r="A4">
        <v>3</v>
      </c>
      <c r="B4" s="1" t="s">
        <v>15</v>
      </c>
      <c r="C4">
        <v>270486.01</v>
      </c>
      <c r="D4" s="1" t="s">
        <v>10</v>
      </c>
      <c r="E4" s="1" t="s">
        <v>16</v>
      </c>
      <c r="F4" s="1" t="s">
        <v>12</v>
      </c>
      <c r="G4" s="1" t="s">
        <v>13</v>
      </c>
      <c r="H4" s="1" t="s">
        <v>13</v>
      </c>
      <c r="I4">
        <v>45</v>
      </c>
      <c r="K4" s="2"/>
    </row>
    <row r="5" spans="1:11" x14ac:dyDescent="0.25">
      <c r="A5">
        <v>4</v>
      </c>
      <c r="B5" s="1" t="s">
        <v>15</v>
      </c>
      <c r="C5">
        <v>544949.82999999996</v>
      </c>
      <c r="D5" s="1" t="s">
        <v>10</v>
      </c>
      <c r="E5" s="1" t="s">
        <v>16</v>
      </c>
      <c r="F5" s="1" t="s">
        <v>12</v>
      </c>
      <c r="G5" s="1" t="s">
        <v>13</v>
      </c>
      <c r="H5" s="1" t="s">
        <v>13</v>
      </c>
      <c r="I5">
        <v>49</v>
      </c>
    </row>
    <row r="6" spans="1:11" x14ac:dyDescent="0.25">
      <c r="A6">
        <v>5</v>
      </c>
      <c r="B6" s="1" t="s">
        <v>15</v>
      </c>
      <c r="C6">
        <v>210000</v>
      </c>
      <c r="D6" s="1" t="s">
        <v>10</v>
      </c>
      <c r="E6" s="1" t="s">
        <v>16</v>
      </c>
      <c r="F6" s="1" t="s">
        <v>12</v>
      </c>
      <c r="G6" s="1" t="s">
        <v>13</v>
      </c>
      <c r="H6" s="1" t="s">
        <v>13</v>
      </c>
      <c r="I6">
        <v>42</v>
      </c>
    </row>
    <row r="7" spans="1:11" x14ac:dyDescent="0.25">
      <c r="A7">
        <v>6</v>
      </c>
      <c r="B7" s="1" t="s">
        <v>9</v>
      </c>
      <c r="C7">
        <v>397150</v>
      </c>
      <c r="D7" s="1" t="s">
        <v>10</v>
      </c>
      <c r="E7" s="1" t="s">
        <v>16</v>
      </c>
      <c r="F7" s="1" t="s">
        <v>12</v>
      </c>
      <c r="G7" s="1" t="s">
        <v>13</v>
      </c>
      <c r="H7" s="1" t="s">
        <v>13</v>
      </c>
      <c r="I7">
        <v>44</v>
      </c>
    </row>
    <row r="8" spans="1:11" x14ac:dyDescent="0.25">
      <c r="A8">
        <v>7</v>
      </c>
      <c r="B8" s="1" t="s">
        <v>9</v>
      </c>
      <c r="C8">
        <v>854712</v>
      </c>
      <c r="D8" s="1" t="s">
        <v>10</v>
      </c>
      <c r="E8" s="1" t="s">
        <v>16</v>
      </c>
      <c r="F8" s="1" t="s">
        <v>12</v>
      </c>
      <c r="G8" s="1" t="s">
        <v>13</v>
      </c>
      <c r="H8" s="1" t="s">
        <v>13</v>
      </c>
      <c r="I8">
        <v>38</v>
      </c>
    </row>
    <row r="9" spans="1:11" x14ac:dyDescent="0.25">
      <c r="A9">
        <v>8</v>
      </c>
      <c r="B9" s="1" t="s">
        <v>9</v>
      </c>
      <c r="C9">
        <v>401000</v>
      </c>
      <c r="D9" s="1" t="s">
        <v>10</v>
      </c>
      <c r="E9" s="1" t="s">
        <v>16</v>
      </c>
      <c r="F9" s="1" t="s">
        <v>12</v>
      </c>
      <c r="G9" s="1" t="s">
        <v>12</v>
      </c>
      <c r="H9" s="1" t="s">
        <v>12</v>
      </c>
      <c r="I9">
        <v>36</v>
      </c>
    </row>
    <row r="10" spans="1:11" x14ac:dyDescent="0.25">
      <c r="A10">
        <v>9</v>
      </c>
      <c r="B10" s="1" t="s">
        <v>15</v>
      </c>
      <c r="C10">
        <v>264703.96000000002</v>
      </c>
      <c r="D10" s="1" t="s">
        <v>10</v>
      </c>
      <c r="E10" s="1" t="s">
        <v>16</v>
      </c>
      <c r="F10" s="1" t="s">
        <v>12</v>
      </c>
      <c r="G10" s="1" t="s">
        <v>13</v>
      </c>
      <c r="H10" s="1" t="s">
        <v>13</v>
      </c>
      <c r="I10">
        <v>21</v>
      </c>
    </row>
    <row r="11" spans="1:11" x14ac:dyDescent="0.25">
      <c r="A11">
        <v>10</v>
      </c>
      <c r="B11" s="1" t="s">
        <v>9</v>
      </c>
      <c r="C11">
        <v>4677126.8499999996</v>
      </c>
      <c r="D11" s="1" t="s">
        <v>10</v>
      </c>
      <c r="E11" s="1" t="s">
        <v>16</v>
      </c>
      <c r="F11" s="1" t="s">
        <v>12</v>
      </c>
      <c r="G11" s="1" t="s">
        <v>13</v>
      </c>
      <c r="H11" s="1" t="s">
        <v>13</v>
      </c>
      <c r="I11">
        <v>40</v>
      </c>
    </row>
    <row r="12" spans="1:11" x14ac:dyDescent="0.25">
      <c r="A12">
        <v>11</v>
      </c>
      <c r="B12" s="1" t="s">
        <v>15</v>
      </c>
      <c r="C12">
        <v>1200000</v>
      </c>
      <c r="D12" s="1" t="s">
        <v>10</v>
      </c>
      <c r="E12" s="1" t="s">
        <v>16</v>
      </c>
      <c r="F12" s="1" t="s">
        <v>12</v>
      </c>
      <c r="G12" s="1" t="s">
        <v>13</v>
      </c>
      <c r="H12" s="1" t="s">
        <v>13</v>
      </c>
      <c r="I12">
        <v>30</v>
      </c>
    </row>
    <row r="13" spans="1:11" x14ac:dyDescent="0.25">
      <c r="A13">
        <v>12</v>
      </c>
      <c r="B13" s="1" t="s">
        <v>15</v>
      </c>
      <c r="C13">
        <v>1030132</v>
      </c>
      <c r="D13" s="1" t="s">
        <v>10</v>
      </c>
      <c r="E13" s="1" t="s">
        <v>11</v>
      </c>
      <c r="F13" s="1" t="s">
        <v>12</v>
      </c>
      <c r="G13" s="1" t="s">
        <v>13</v>
      </c>
      <c r="H13" s="1" t="s">
        <v>12</v>
      </c>
      <c r="I13">
        <v>58</v>
      </c>
    </row>
    <row r="14" spans="1:11" x14ac:dyDescent="0.25">
      <c r="A14">
        <v>13</v>
      </c>
      <c r="B14" s="1" t="s">
        <v>9</v>
      </c>
      <c r="C14">
        <v>731287.5</v>
      </c>
      <c r="D14" s="1" t="s">
        <v>10</v>
      </c>
      <c r="E14" s="1" t="s">
        <v>11</v>
      </c>
      <c r="F14" s="1" t="s">
        <v>12</v>
      </c>
      <c r="G14" s="1" t="s">
        <v>13</v>
      </c>
      <c r="H14" s="1" t="s">
        <v>13</v>
      </c>
      <c r="I14">
        <v>40</v>
      </c>
    </row>
    <row r="15" spans="1:11" x14ac:dyDescent="0.25">
      <c r="A15">
        <v>14</v>
      </c>
      <c r="B15" s="1" t="s">
        <v>9</v>
      </c>
      <c r="C15">
        <v>282305</v>
      </c>
      <c r="D15" s="1" t="s">
        <v>17</v>
      </c>
      <c r="E15" s="1" t="s">
        <v>16</v>
      </c>
      <c r="F15" s="1" t="s">
        <v>12</v>
      </c>
      <c r="G15" s="1" t="s">
        <v>13</v>
      </c>
      <c r="H15" s="1" t="s">
        <v>13</v>
      </c>
      <c r="I15">
        <v>51</v>
      </c>
    </row>
    <row r="16" spans="1:11" x14ac:dyDescent="0.25">
      <c r="A16">
        <v>15</v>
      </c>
      <c r="B16" s="1" t="s">
        <v>15</v>
      </c>
      <c r="C16">
        <v>343390.86</v>
      </c>
      <c r="D16" s="1" t="s">
        <v>18</v>
      </c>
      <c r="E16" s="1" t="s">
        <v>16</v>
      </c>
      <c r="F16" s="1" t="s">
        <v>12</v>
      </c>
      <c r="G16" s="1" t="s">
        <v>13</v>
      </c>
      <c r="H16" s="1" t="s">
        <v>13</v>
      </c>
      <c r="I16">
        <v>59</v>
      </c>
    </row>
    <row r="17" spans="1:9" x14ac:dyDescent="0.25">
      <c r="A17">
        <v>16</v>
      </c>
      <c r="B17" s="1" t="s">
        <v>15</v>
      </c>
      <c r="C17">
        <v>1943489.5</v>
      </c>
      <c r="D17" s="1" t="s">
        <v>10</v>
      </c>
      <c r="E17" s="1" t="s">
        <v>11</v>
      </c>
      <c r="F17" s="1" t="s">
        <v>12</v>
      </c>
      <c r="G17" s="1" t="s">
        <v>13</v>
      </c>
      <c r="H17" s="1" t="s">
        <v>13</v>
      </c>
      <c r="I17">
        <v>58</v>
      </c>
    </row>
    <row r="18" spans="1:9" x14ac:dyDescent="0.25">
      <c r="A18">
        <v>17</v>
      </c>
      <c r="B18" s="1" t="s">
        <v>15</v>
      </c>
      <c r="C18">
        <v>1108980</v>
      </c>
      <c r="D18" s="1" t="s">
        <v>10</v>
      </c>
      <c r="E18" s="1" t="s">
        <v>11</v>
      </c>
      <c r="F18" s="1" t="s">
        <v>12</v>
      </c>
      <c r="G18" s="1" t="s">
        <v>13</v>
      </c>
      <c r="H18" s="1" t="s">
        <v>12</v>
      </c>
      <c r="I18">
        <v>36</v>
      </c>
    </row>
    <row r="19" spans="1:9" x14ac:dyDescent="0.25">
      <c r="A19">
        <v>18</v>
      </c>
      <c r="B19" s="1" t="s">
        <v>15</v>
      </c>
      <c r="C19">
        <v>133157</v>
      </c>
      <c r="D19" s="1" t="s">
        <v>10</v>
      </c>
      <c r="E19" s="1" t="s">
        <v>16</v>
      </c>
      <c r="F19" s="1" t="s">
        <v>12</v>
      </c>
      <c r="G19" s="1" t="s">
        <v>13</v>
      </c>
      <c r="H19" s="1" t="s">
        <v>13</v>
      </c>
      <c r="I19">
        <v>39</v>
      </c>
    </row>
    <row r="20" spans="1:9" x14ac:dyDescent="0.25">
      <c r="A20">
        <v>19</v>
      </c>
      <c r="B20" s="1" t="s">
        <v>9</v>
      </c>
      <c r="C20">
        <v>553939</v>
      </c>
      <c r="D20" s="1" t="s">
        <v>10</v>
      </c>
      <c r="E20" s="1" t="s">
        <v>16</v>
      </c>
      <c r="F20" s="1" t="s">
        <v>12</v>
      </c>
      <c r="G20" s="1" t="s">
        <v>13</v>
      </c>
      <c r="H20" s="1" t="s">
        <v>13</v>
      </c>
      <c r="I20">
        <v>45</v>
      </c>
    </row>
    <row r="21" spans="1:9" x14ac:dyDescent="0.25">
      <c r="A21">
        <v>20</v>
      </c>
      <c r="B21" s="1" t="s">
        <v>15</v>
      </c>
      <c r="C21">
        <v>309820</v>
      </c>
      <c r="D21" s="1" t="s">
        <v>17</v>
      </c>
      <c r="E21" s="1" t="s">
        <v>16</v>
      </c>
      <c r="F21" s="1" t="s">
        <v>12</v>
      </c>
      <c r="G21" s="1" t="s">
        <v>12</v>
      </c>
      <c r="H21" s="1" t="s">
        <v>12</v>
      </c>
      <c r="I21">
        <v>52</v>
      </c>
    </row>
    <row r="22" spans="1:9" x14ac:dyDescent="0.25">
      <c r="A22">
        <v>21</v>
      </c>
      <c r="B22" s="1" t="s">
        <v>15</v>
      </c>
      <c r="D22" s="1" t="s">
        <v>10</v>
      </c>
      <c r="E22" s="1" t="s">
        <v>16</v>
      </c>
      <c r="F22" s="1" t="s">
        <v>12</v>
      </c>
      <c r="G22" s="1" t="s">
        <v>12</v>
      </c>
      <c r="H22" s="1" t="s">
        <v>13</v>
      </c>
      <c r="I22">
        <v>28</v>
      </c>
    </row>
    <row r="23" spans="1:9" x14ac:dyDescent="0.25">
      <c r="A23">
        <v>22</v>
      </c>
      <c r="B23" s="1" t="s">
        <v>9</v>
      </c>
      <c r="C23">
        <v>278030</v>
      </c>
      <c r="D23" s="1" t="s">
        <v>19</v>
      </c>
      <c r="E23" s="1" t="s">
        <v>16</v>
      </c>
      <c r="F23" s="1" t="s">
        <v>12</v>
      </c>
      <c r="G23" s="1" t="s">
        <v>13</v>
      </c>
      <c r="H23" s="1" t="s">
        <v>13</v>
      </c>
      <c r="I23">
        <v>59</v>
      </c>
    </row>
    <row r="24" spans="1:9" x14ac:dyDescent="0.25">
      <c r="A24">
        <v>23</v>
      </c>
      <c r="B24" s="1" t="s">
        <v>9</v>
      </c>
      <c r="C24">
        <v>2124814</v>
      </c>
      <c r="D24" s="1" t="s">
        <v>10</v>
      </c>
      <c r="E24" s="1" t="s">
        <v>16</v>
      </c>
      <c r="F24" s="1" t="s">
        <v>12</v>
      </c>
      <c r="G24" s="1" t="s">
        <v>13</v>
      </c>
      <c r="H24" s="1" t="s">
        <v>13</v>
      </c>
      <c r="I24">
        <v>32</v>
      </c>
    </row>
    <row r="25" spans="1:9" x14ac:dyDescent="0.25">
      <c r="A25">
        <v>24</v>
      </c>
      <c r="B25" s="1" t="s">
        <v>9</v>
      </c>
      <c r="C25">
        <v>191744.68</v>
      </c>
      <c r="D25" s="1" t="s">
        <v>10</v>
      </c>
      <c r="E25" s="1" t="s">
        <v>16</v>
      </c>
      <c r="F25" s="1" t="s">
        <v>12</v>
      </c>
      <c r="G25" s="1" t="s">
        <v>13</v>
      </c>
      <c r="H25" s="1" t="s">
        <v>13</v>
      </c>
      <c r="I25">
        <v>18</v>
      </c>
    </row>
    <row r="26" spans="1:9" x14ac:dyDescent="0.25">
      <c r="A26">
        <v>25</v>
      </c>
      <c r="B26" s="1" t="s">
        <v>15</v>
      </c>
      <c r="C26">
        <v>1117489</v>
      </c>
      <c r="D26" s="1" t="s">
        <v>10</v>
      </c>
      <c r="E26" s="1" t="s">
        <v>11</v>
      </c>
      <c r="F26" s="1" t="s">
        <v>12</v>
      </c>
      <c r="G26" s="1" t="s">
        <v>13</v>
      </c>
      <c r="H26" s="1" t="s">
        <v>12</v>
      </c>
      <c r="I26">
        <v>36</v>
      </c>
    </row>
    <row r="27" spans="1:9" x14ac:dyDescent="0.25">
      <c r="A27">
        <v>26</v>
      </c>
      <c r="B27" s="1" t="s">
        <v>9</v>
      </c>
      <c r="C27">
        <v>1451530</v>
      </c>
      <c r="D27" s="1" t="s">
        <v>14</v>
      </c>
      <c r="E27" s="1" t="s">
        <v>11</v>
      </c>
      <c r="F27" s="1" t="s">
        <v>12</v>
      </c>
      <c r="G27" s="1" t="s">
        <v>13</v>
      </c>
      <c r="H27" s="1" t="s">
        <v>13</v>
      </c>
      <c r="I27">
        <v>62</v>
      </c>
    </row>
    <row r="28" spans="1:9" x14ac:dyDescent="0.25">
      <c r="A28">
        <v>27</v>
      </c>
      <c r="B28" s="1" t="s">
        <v>9</v>
      </c>
      <c r="C28">
        <v>66700</v>
      </c>
      <c r="D28" s="1" t="s">
        <v>10</v>
      </c>
      <c r="E28" s="1" t="s">
        <v>16</v>
      </c>
      <c r="F28" s="1" t="s">
        <v>12</v>
      </c>
      <c r="G28" s="1" t="s">
        <v>13</v>
      </c>
      <c r="H28" s="1" t="s">
        <v>13</v>
      </c>
      <c r="I28">
        <v>38</v>
      </c>
    </row>
    <row r="29" spans="1:9" x14ac:dyDescent="0.25">
      <c r="A29">
        <v>28</v>
      </c>
      <c r="B29" s="1" t="s">
        <v>15</v>
      </c>
      <c r="C29">
        <v>73410</v>
      </c>
      <c r="D29" s="1" t="s">
        <v>10</v>
      </c>
      <c r="E29" s="1" t="s">
        <v>16</v>
      </c>
      <c r="F29" s="1" t="s">
        <v>12</v>
      </c>
      <c r="G29" s="1" t="s">
        <v>12</v>
      </c>
      <c r="H29" s="1" t="s">
        <v>13</v>
      </c>
      <c r="I29">
        <v>22</v>
      </c>
    </row>
    <row r="30" spans="1:9" x14ac:dyDescent="0.25">
      <c r="A30">
        <v>29</v>
      </c>
      <c r="B30" s="1" t="s">
        <v>9</v>
      </c>
      <c r="C30">
        <v>815355.66</v>
      </c>
      <c r="D30" s="1" t="s">
        <v>10</v>
      </c>
      <c r="E30" s="1" t="s">
        <v>11</v>
      </c>
      <c r="F30" s="1" t="s">
        <v>12</v>
      </c>
      <c r="G30" s="1" t="s">
        <v>13</v>
      </c>
      <c r="H30" s="1" t="s">
        <v>13</v>
      </c>
      <c r="I30">
        <v>42</v>
      </c>
    </row>
    <row r="31" spans="1:9" x14ac:dyDescent="0.25">
      <c r="A31">
        <v>30</v>
      </c>
      <c r="B31" s="1" t="s">
        <v>9</v>
      </c>
      <c r="C31">
        <v>398125</v>
      </c>
      <c r="D31" s="1" t="s">
        <v>10</v>
      </c>
      <c r="E31" s="1" t="s">
        <v>16</v>
      </c>
      <c r="F31" s="1" t="s">
        <v>12</v>
      </c>
      <c r="G31" s="1" t="s">
        <v>13</v>
      </c>
      <c r="H31" s="1" t="s">
        <v>13</v>
      </c>
      <c r="I31">
        <v>38</v>
      </c>
    </row>
    <row r="32" spans="1:9" x14ac:dyDescent="0.25">
      <c r="A32">
        <v>31</v>
      </c>
      <c r="B32" s="1" t="s">
        <v>9</v>
      </c>
      <c r="C32">
        <v>606763.96</v>
      </c>
      <c r="D32" s="1" t="s">
        <v>10</v>
      </c>
      <c r="E32" s="1" t="s">
        <v>16</v>
      </c>
      <c r="F32" s="1" t="s">
        <v>12</v>
      </c>
      <c r="G32" s="1" t="s">
        <v>13</v>
      </c>
      <c r="H32" s="1" t="s">
        <v>13</v>
      </c>
      <c r="I32">
        <v>39</v>
      </c>
    </row>
    <row r="33" spans="1:9" x14ac:dyDescent="0.25">
      <c r="A33">
        <v>32</v>
      </c>
      <c r="B33" s="1" t="s">
        <v>9</v>
      </c>
      <c r="C33">
        <v>360420</v>
      </c>
      <c r="D33" s="1" t="s">
        <v>18</v>
      </c>
      <c r="E33" s="1" t="s">
        <v>16</v>
      </c>
      <c r="F33" s="1" t="s">
        <v>12</v>
      </c>
      <c r="G33" s="1" t="s">
        <v>13</v>
      </c>
      <c r="H33" s="1" t="s">
        <v>12</v>
      </c>
      <c r="I33">
        <v>53</v>
      </c>
    </row>
    <row r="34" spans="1:9" x14ac:dyDescent="0.25">
      <c r="A34">
        <v>33</v>
      </c>
      <c r="B34" s="1" t="s">
        <v>15</v>
      </c>
      <c r="C34">
        <v>297046</v>
      </c>
      <c r="D34" s="1" t="s">
        <v>10</v>
      </c>
      <c r="E34" s="1" t="s">
        <v>16</v>
      </c>
      <c r="F34" s="1" t="s">
        <v>12</v>
      </c>
      <c r="G34" s="1" t="s">
        <v>12</v>
      </c>
      <c r="H34" s="1" t="s">
        <v>13</v>
      </c>
      <c r="I34">
        <v>41</v>
      </c>
    </row>
    <row r="35" spans="1:9" x14ac:dyDescent="0.25">
      <c r="A35">
        <v>34</v>
      </c>
      <c r="B35" s="1" t="s">
        <v>9</v>
      </c>
      <c r="C35">
        <v>558030</v>
      </c>
      <c r="D35" s="1" t="s">
        <v>10</v>
      </c>
      <c r="E35" s="1" t="s">
        <v>16</v>
      </c>
      <c r="F35" s="1" t="s">
        <v>12</v>
      </c>
      <c r="G35" s="1" t="s">
        <v>13</v>
      </c>
      <c r="H35" s="1" t="s">
        <v>13</v>
      </c>
      <c r="I35">
        <v>28</v>
      </c>
    </row>
    <row r="36" spans="1:9" x14ac:dyDescent="0.25">
      <c r="A36">
        <v>35</v>
      </c>
      <c r="B36" s="1" t="s">
        <v>9</v>
      </c>
      <c r="C36">
        <v>68309.03</v>
      </c>
      <c r="D36" s="1" t="s">
        <v>10</v>
      </c>
      <c r="E36" s="1" t="s">
        <v>16</v>
      </c>
      <c r="F36" s="1" t="s">
        <v>12</v>
      </c>
      <c r="G36" s="1" t="s">
        <v>13</v>
      </c>
      <c r="H36" s="1" t="s">
        <v>13</v>
      </c>
      <c r="I36">
        <v>43</v>
      </c>
    </row>
    <row r="37" spans="1:9" x14ac:dyDescent="0.25">
      <c r="A37">
        <v>36</v>
      </c>
      <c r="B37" s="1" t="s">
        <v>9</v>
      </c>
      <c r="D37" s="1" t="s">
        <v>10</v>
      </c>
      <c r="E37" s="1" t="s">
        <v>11</v>
      </c>
      <c r="F37" s="1" t="s">
        <v>12</v>
      </c>
      <c r="G37" s="1" t="s">
        <v>13</v>
      </c>
      <c r="H37" s="1" t="s">
        <v>13</v>
      </c>
      <c r="I37">
        <v>62</v>
      </c>
    </row>
    <row r="38" spans="1:9" x14ac:dyDescent="0.25">
      <c r="A38">
        <v>37</v>
      </c>
      <c r="B38" s="1" t="s">
        <v>9</v>
      </c>
      <c r="C38">
        <v>1552307.5</v>
      </c>
      <c r="D38" s="1" t="s">
        <v>10</v>
      </c>
      <c r="E38" s="1" t="s">
        <v>16</v>
      </c>
      <c r="F38" s="1" t="s">
        <v>12</v>
      </c>
      <c r="G38" s="1" t="s">
        <v>12</v>
      </c>
      <c r="H38" s="1" t="s">
        <v>13</v>
      </c>
      <c r="I38">
        <v>41</v>
      </c>
    </row>
    <row r="39" spans="1:9" x14ac:dyDescent="0.25">
      <c r="A39">
        <v>38</v>
      </c>
      <c r="B39" s="1" t="s">
        <v>9</v>
      </c>
      <c r="C39">
        <v>1531575</v>
      </c>
      <c r="D39" s="1" t="s">
        <v>17</v>
      </c>
      <c r="E39" s="1" t="s">
        <v>16</v>
      </c>
      <c r="F39" s="1" t="s">
        <v>12</v>
      </c>
      <c r="G39" s="1" t="s">
        <v>12</v>
      </c>
      <c r="H39" s="1" t="s">
        <v>13</v>
      </c>
      <c r="I39">
        <v>66</v>
      </c>
    </row>
    <row r="40" spans="1:9" x14ac:dyDescent="0.25">
      <c r="A40">
        <v>39</v>
      </c>
      <c r="B40" s="1" t="s">
        <v>9</v>
      </c>
      <c r="C40">
        <v>3220569.09</v>
      </c>
      <c r="D40" s="1" t="s">
        <v>10</v>
      </c>
      <c r="E40" s="1" t="s">
        <v>16</v>
      </c>
      <c r="F40" s="1" t="s">
        <v>12</v>
      </c>
      <c r="G40" s="1" t="s">
        <v>13</v>
      </c>
      <c r="H40" s="1" t="s">
        <v>13</v>
      </c>
      <c r="I40">
        <v>48</v>
      </c>
    </row>
    <row r="41" spans="1:9" x14ac:dyDescent="0.25">
      <c r="A41">
        <v>40</v>
      </c>
      <c r="B41" s="1" t="s">
        <v>9</v>
      </c>
      <c r="C41">
        <v>658917</v>
      </c>
      <c r="D41" s="1" t="s">
        <v>10</v>
      </c>
      <c r="E41" s="1" t="s">
        <v>11</v>
      </c>
      <c r="F41" s="1" t="s">
        <v>12</v>
      </c>
      <c r="G41" s="1" t="s">
        <v>13</v>
      </c>
      <c r="H41" s="1" t="s">
        <v>12</v>
      </c>
      <c r="I41">
        <v>56</v>
      </c>
    </row>
    <row r="42" spans="1:9" x14ac:dyDescent="0.25">
      <c r="A42">
        <v>41</v>
      </c>
      <c r="B42" s="1" t="s">
        <v>9</v>
      </c>
      <c r="C42">
        <v>631707.6</v>
      </c>
      <c r="D42" s="1" t="s">
        <v>10</v>
      </c>
      <c r="E42" s="1" t="s">
        <v>16</v>
      </c>
      <c r="F42" s="1" t="s">
        <v>12</v>
      </c>
      <c r="G42" s="1" t="s">
        <v>13</v>
      </c>
      <c r="H42" s="1" t="s">
        <v>13</v>
      </c>
      <c r="I42">
        <v>25</v>
      </c>
    </row>
    <row r="43" spans="1:9" x14ac:dyDescent="0.25">
      <c r="A43">
        <v>42</v>
      </c>
      <c r="B43" s="1" t="s">
        <v>15</v>
      </c>
      <c r="C43">
        <v>977376</v>
      </c>
      <c r="D43" s="1" t="s">
        <v>10</v>
      </c>
      <c r="E43" s="1" t="s">
        <v>16</v>
      </c>
      <c r="F43" s="1" t="s">
        <v>12</v>
      </c>
      <c r="G43" s="1" t="s">
        <v>13</v>
      </c>
      <c r="H43" s="1" t="s">
        <v>13</v>
      </c>
      <c r="I43">
        <v>33</v>
      </c>
    </row>
    <row r="44" spans="1:9" x14ac:dyDescent="0.25">
      <c r="A44">
        <v>43</v>
      </c>
      <c r="B44" s="1" t="s">
        <v>15</v>
      </c>
      <c r="C44">
        <v>278030</v>
      </c>
      <c r="D44" s="1" t="s">
        <v>19</v>
      </c>
      <c r="E44" s="1" t="s">
        <v>16</v>
      </c>
      <c r="F44" s="1" t="s">
        <v>12</v>
      </c>
      <c r="G44" s="1" t="s">
        <v>12</v>
      </c>
      <c r="H44" s="1" t="s">
        <v>13</v>
      </c>
      <c r="I44">
        <v>23</v>
      </c>
    </row>
    <row r="45" spans="1:9" x14ac:dyDescent="0.25">
      <c r="A45">
        <v>44</v>
      </c>
      <c r="B45" s="1" t="s">
        <v>9</v>
      </c>
      <c r="C45">
        <v>633750</v>
      </c>
      <c r="D45" s="1" t="s">
        <v>10</v>
      </c>
      <c r="E45" s="1" t="s">
        <v>16</v>
      </c>
      <c r="F45" s="1" t="s">
        <v>12</v>
      </c>
      <c r="G45" s="1" t="s">
        <v>13</v>
      </c>
      <c r="H45" s="1" t="s">
        <v>13</v>
      </c>
      <c r="I45">
        <v>43</v>
      </c>
    </row>
    <row r="46" spans="1:9" x14ac:dyDescent="0.25">
      <c r="A46">
        <v>45</v>
      </c>
      <c r="B46" s="1" t="s">
        <v>15</v>
      </c>
      <c r="C46">
        <v>376776</v>
      </c>
      <c r="D46" s="1" t="s">
        <v>10</v>
      </c>
      <c r="E46" s="1" t="s">
        <v>16</v>
      </c>
      <c r="F46" s="1" t="s">
        <v>12</v>
      </c>
      <c r="G46" s="1" t="s">
        <v>13</v>
      </c>
      <c r="H46" s="1" t="s">
        <v>13</v>
      </c>
      <c r="I46">
        <v>27</v>
      </c>
    </row>
    <row r="47" spans="1:9" x14ac:dyDescent="0.25">
      <c r="A47">
        <v>46</v>
      </c>
      <c r="B47" s="1" t="s">
        <v>15</v>
      </c>
      <c r="C47">
        <v>1878386.22</v>
      </c>
      <c r="D47" s="1" t="s">
        <v>10</v>
      </c>
      <c r="E47" s="1" t="s">
        <v>16</v>
      </c>
      <c r="F47" s="1" t="s">
        <v>12</v>
      </c>
      <c r="G47" s="1" t="s">
        <v>13</v>
      </c>
      <c r="H47" s="1" t="s">
        <v>13</v>
      </c>
      <c r="I47">
        <v>28</v>
      </c>
    </row>
    <row r="48" spans="1:9" x14ac:dyDescent="0.25">
      <c r="A48">
        <v>47</v>
      </c>
      <c r="B48" s="1" t="s">
        <v>15</v>
      </c>
      <c r="C48">
        <v>2224883</v>
      </c>
      <c r="D48" s="1" t="s">
        <v>10</v>
      </c>
      <c r="E48" s="1" t="s">
        <v>16</v>
      </c>
      <c r="F48" s="1" t="s">
        <v>12</v>
      </c>
      <c r="G48" s="1" t="s">
        <v>13</v>
      </c>
      <c r="H48" s="1" t="s">
        <v>13</v>
      </c>
      <c r="I48">
        <v>49</v>
      </c>
    </row>
    <row r="49" spans="1:9" x14ac:dyDescent="0.25">
      <c r="A49">
        <v>48</v>
      </c>
      <c r="B49" s="1" t="s">
        <v>15</v>
      </c>
      <c r="C49">
        <v>349000</v>
      </c>
      <c r="D49" s="1" t="s">
        <v>10</v>
      </c>
      <c r="E49" s="1" t="s">
        <v>16</v>
      </c>
      <c r="F49" s="1" t="s">
        <v>12</v>
      </c>
      <c r="G49" s="1" t="s">
        <v>13</v>
      </c>
      <c r="H49" s="1" t="s">
        <v>13</v>
      </c>
      <c r="I49">
        <v>36</v>
      </c>
    </row>
    <row r="50" spans="1:9" x14ac:dyDescent="0.25">
      <c r="A50">
        <v>49</v>
      </c>
      <c r="B50" s="1" t="s">
        <v>9</v>
      </c>
      <c r="C50">
        <v>675069.69</v>
      </c>
      <c r="D50" s="1" t="s">
        <v>10</v>
      </c>
      <c r="E50" s="1" t="s">
        <v>16</v>
      </c>
      <c r="F50" s="1" t="s">
        <v>12</v>
      </c>
      <c r="G50" s="1" t="s">
        <v>13</v>
      </c>
      <c r="H50" s="1" t="s">
        <v>13</v>
      </c>
      <c r="I50">
        <v>39</v>
      </c>
    </row>
    <row r="51" spans="1:9" x14ac:dyDescent="0.25">
      <c r="A51">
        <v>50</v>
      </c>
      <c r="B51" s="1" t="s">
        <v>9</v>
      </c>
      <c r="C51">
        <v>443282</v>
      </c>
      <c r="D51" s="1" t="s">
        <v>10</v>
      </c>
      <c r="E51" s="1" t="s">
        <v>16</v>
      </c>
      <c r="F51" s="1" t="s">
        <v>12</v>
      </c>
      <c r="G51" s="1" t="s">
        <v>12</v>
      </c>
      <c r="H51" s="1" t="s">
        <v>13</v>
      </c>
    </row>
    <row r="52" spans="1:9" x14ac:dyDescent="0.25">
      <c r="A52">
        <v>51</v>
      </c>
      <c r="B52" s="1" t="s">
        <v>9</v>
      </c>
      <c r="C52">
        <v>297044.99</v>
      </c>
      <c r="D52" s="1" t="s">
        <v>18</v>
      </c>
      <c r="E52" s="1" t="s">
        <v>16</v>
      </c>
      <c r="F52" s="1" t="s">
        <v>12</v>
      </c>
      <c r="G52" s="1" t="s">
        <v>13</v>
      </c>
      <c r="H52" s="1" t="s">
        <v>13</v>
      </c>
      <c r="I52">
        <v>66</v>
      </c>
    </row>
    <row r="53" spans="1:9" x14ac:dyDescent="0.25">
      <c r="A53">
        <v>52</v>
      </c>
      <c r="B53" s="1" t="s">
        <v>9</v>
      </c>
      <c r="C53">
        <v>1505458.92</v>
      </c>
      <c r="D53" s="1" t="s">
        <v>10</v>
      </c>
      <c r="E53" s="1" t="s">
        <v>11</v>
      </c>
      <c r="F53" s="1" t="s">
        <v>12</v>
      </c>
      <c r="G53" s="1" t="s">
        <v>13</v>
      </c>
      <c r="H53" s="1" t="s">
        <v>13</v>
      </c>
    </row>
    <row r="54" spans="1:9" x14ac:dyDescent="0.25">
      <c r="A54">
        <v>53</v>
      </c>
      <c r="B54" s="1" t="s">
        <v>15</v>
      </c>
      <c r="C54">
        <v>743436</v>
      </c>
      <c r="D54" s="1" t="s">
        <v>10</v>
      </c>
      <c r="E54" s="1" t="s">
        <v>16</v>
      </c>
      <c r="F54" s="1" t="s">
        <v>12</v>
      </c>
      <c r="G54" s="1" t="s">
        <v>13</v>
      </c>
      <c r="H54" s="1" t="s">
        <v>13</v>
      </c>
      <c r="I54">
        <v>28</v>
      </c>
    </row>
    <row r="55" spans="1:9" x14ac:dyDescent="0.25">
      <c r="A55">
        <v>54</v>
      </c>
      <c r="B55" s="1" t="s">
        <v>9</v>
      </c>
      <c r="C55">
        <v>379422</v>
      </c>
      <c r="D55" s="1" t="s">
        <v>18</v>
      </c>
      <c r="E55" s="1" t="s">
        <v>16</v>
      </c>
      <c r="F55" s="1" t="s">
        <v>12</v>
      </c>
      <c r="G55" s="1" t="s">
        <v>13</v>
      </c>
      <c r="H55" s="1" t="s">
        <v>13</v>
      </c>
      <c r="I55">
        <v>43</v>
      </c>
    </row>
    <row r="56" spans="1:9" x14ac:dyDescent="0.25">
      <c r="A56">
        <v>55</v>
      </c>
      <c r="B56" s="1" t="s">
        <v>9</v>
      </c>
      <c r="C56">
        <v>300000</v>
      </c>
      <c r="D56" s="1" t="s">
        <v>17</v>
      </c>
      <c r="E56" s="1" t="s">
        <v>16</v>
      </c>
      <c r="F56" s="1" t="s">
        <v>12</v>
      </c>
      <c r="G56" s="1" t="s">
        <v>13</v>
      </c>
      <c r="H56" s="1" t="s">
        <v>13</v>
      </c>
      <c r="I56">
        <v>44</v>
      </c>
    </row>
    <row r="57" spans="1:9" x14ac:dyDescent="0.25">
      <c r="A57">
        <v>56</v>
      </c>
      <c r="B57" s="1" t="s">
        <v>15</v>
      </c>
      <c r="C57">
        <v>159787.22</v>
      </c>
      <c r="D57" s="1" t="s">
        <v>10</v>
      </c>
      <c r="E57" s="1" t="s">
        <v>16</v>
      </c>
      <c r="F57" s="1" t="s">
        <v>12</v>
      </c>
      <c r="G57" s="1" t="s">
        <v>12</v>
      </c>
      <c r="H57" s="1" t="s">
        <v>13</v>
      </c>
      <c r="I57">
        <v>44</v>
      </c>
    </row>
    <row r="58" spans="1:9" x14ac:dyDescent="0.25">
      <c r="A58">
        <v>57</v>
      </c>
      <c r="B58" s="1" t="s">
        <v>15</v>
      </c>
      <c r="C58">
        <v>267741.03999999998</v>
      </c>
      <c r="D58" s="1" t="s">
        <v>10</v>
      </c>
      <c r="E58" s="1" t="s">
        <v>16</v>
      </c>
      <c r="F58" s="1" t="s">
        <v>12</v>
      </c>
      <c r="G58" s="1" t="s">
        <v>13</v>
      </c>
      <c r="H58" s="1" t="s">
        <v>13</v>
      </c>
      <c r="I58">
        <v>32</v>
      </c>
    </row>
    <row r="59" spans="1:9" x14ac:dyDescent="0.25">
      <c r="A59">
        <v>58</v>
      </c>
      <c r="B59" s="1" t="s">
        <v>15</v>
      </c>
      <c r="C59">
        <v>376777</v>
      </c>
      <c r="D59" s="1" t="s">
        <v>10</v>
      </c>
      <c r="E59" s="1" t="s">
        <v>16</v>
      </c>
      <c r="F59" s="1" t="s">
        <v>12</v>
      </c>
      <c r="G59" s="1" t="s">
        <v>13</v>
      </c>
      <c r="H59" s="1" t="s">
        <v>13</v>
      </c>
      <c r="I59">
        <v>43</v>
      </c>
    </row>
    <row r="60" spans="1:9" x14ac:dyDescent="0.25">
      <c r="A60">
        <v>59</v>
      </c>
      <c r="B60" s="1" t="s">
        <v>9</v>
      </c>
      <c r="C60">
        <v>386161</v>
      </c>
      <c r="D60" s="1" t="s">
        <v>18</v>
      </c>
      <c r="E60" s="1" t="s">
        <v>16</v>
      </c>
      <c r="F60" s="1" t="s">
        <v>12</v>
      </c>
      <c r="G60" s="1" t="s">
        <v>13</v>
      </c>
      <c r="H60" s="1" t="s">
        <v>12</v>
      </c>
      <c r="I60">
        <v>45</v>
      </c>
    </row>
    <row r="61" spans="1:9" x14ac:dyDescent="0.25">
      <c r="A61">
        <v>60</v>
      </c>
      <c r="B61" s="1" t="s">
        <v>9</v>
      </c>
      <c r="C61">
        <v>278030</v>
      </c>
      <c r="D61" s="1" t="s">
        <v>19</v>
      </c>
      <c r="E61" s="1" t="s">
        <v>16</v>
      </c>
      <c r="F61" s="1" t="s">
        <v>12</v>
      </c>
      <c r="G61" s="1" t="s">
        <v>13</v>
      </c>
      <c r="H61" s="1" t="s">
        <v>13</v>
      </c>
      <c r="I61">
        <v>22</v>
      </c>
    </row>
    <row r="62" spans="1:9" x14ac:dyDescent="0.25">
      <c r="A62">
        <v>61</v>
      </c>
      <c r="B62" s="1" t="s">
        <v>9</v>
      </c>
      <c r="C62">
        <v>1594012.66</v>
      </c>
      <c r="D62" s="1" t="s">
        <v>10</v>
      </c>
      <c r="E62" s="1" t="s">
        <v>16</v>
      </c>
      <c r="F62" s="1" t="s">
        <v>12</v>
      </c>
      <c r="G62" s="1" t="s">
        <v>13</v>
      </c>
      <c r="H62" s="1" t="s">
        <v>13</v>
      </c>
      <c r="I62">
        <v>32</v>
      </c>
    </row>
    <row r="63" spans="1:9" x14ac:dyDescent="0.25">
      <c r="A63">
        <v>62</v>
      </c>
      <c r="B63" s="1" t="s">
        <v>9</v>
      </c>
      <c r="C63">
        <v>1401725.03</v>
      </c>
      <c r="D63" s="1" t="s">
        <v>14</v>
      </c>
      <c r="E63" s="1" t="s">
        <v>11</v>
      </c>
      <c r="F63" s="1" t="s">
        <v>12</v>
      </c>
      <c r="G63" s="1" t="s">
        <v>13</v>
      </c>
      <c r="H63" s="1" t="s">
        <v>13</v>
      </c>
      <c r="I63">
        <v>85</v>
      </c>
    </row>
    <row r="64" spans="1:9" x14ac:dyDescent="0.25">
      <c r="A64">
        <v>63</v>
      </c>
      <c r="B64" s="1" t="s">
        <v>9</v>
      </c>
      <c r="C64">
        <v>366358.49</v>
      </c>
      <c r="D64" s="1" t="s">
        <v>10</v>
      </c>
      <c r="E64" s="1" t="s">
        <v>16</v>
      </c>
      <c r="F64" s="1" t="s">
        <v>12</v>
      </c>
      <c r="G64" s="1" t="s">
        <v>13</v>
      </c>
      <c r="H64" s="1" t="s">
        <v>13</v>
      </c>
      <c r="I64">
        <v>51</v>
      </c>
    </row>
    <row r="65" spans="1:9" x14ac:dyDescent="0.25">
      <c r="A65">
        <v>64</v>
      </c>
      <c r="B65" s="1" t="s">
        <v>15</v>
      </c>
      <c r="C65">
        <v>411794</v>
      </c>
      <c r="D65" s="1" t="s">
        <v>18</v>
      </c>
      <c r="E65" s="1" t="s">
        <v>16</v>
      </c>
      <c r="F65" s="1" t="s">
        <v>12</v>
      </c>
      <c r="G65" s="1" t="s">
        <v>13</v>
      </c>
      <c r="H65" s="1" t="s">
        <v>13</v>
      </c>
      <c r="I65">
        <v>53</v>
      </c>
    </row>
    <row r="66" spans="1:9" x14ac:dyDescent="0.25">
      <c r="A66">
        <v>65</v>
      </c>
      <c r="B66" s="1" t="s">
        <v>9</v>
      </c>
      <c r="C66">
        <v>340510.83</v>
      </c>
      <c r="D66" s="1" t="s">
        <v>10</v>
      </c>
      <c r="E66" s="1" t="s">
        <v>16</v>
      </c>
      <c r="F66" s="1" t="s">
        <v>12</v>
      </c>
      <c r="G66" s="1" t="s">
        <v>13</v>
      </c>
      <c r="H66" s="1" t="s">
        <v>13</v>
      </c>
      <c r="I66">
        <v>40</v>
      </c>
    </row>
    <row r="67" spans="1:9" x14ac:dyDescent="0.25">
      <c r="A67">
        <v>66</v>
      </c>
      <c r="B67" s="1" t="s">
        <v>9</v>
      </c>
      <c r="C67">
        <v>3217736</v>
      </c>
      <c r="D67" s="1" t="s">
        <v>10</v>
      </c>
      <c r="E67" s="1" t="s">
        <v>16</v>
      </c>
      <c r="F67" s="1" t="s">
        <v>12</v>
      </c>
      <c r="G67" s="1" t="s">
        <v>13</v>
      </c>
      <c r="H67" s="1" t="s">
        <v>13</v>
      </c>
      <c r="I67">
        <v>32</v>
      </c>
    </row>
    <row r="68" spans="1:9" x14ac:dyDescent="0.25">
      <c r="A68">
        <v>67</v>
      </c>
      <c r="B68" s="1" t="s">
        <v>9</v>
      </c>
      <c r="C68">
        <v>133603.53</v>
      </c>
      <c r="D68" s="1" t="s">
        <v>14</v>
      </c>
      <c r="E68" s="1" t="s">
        <v>11</v>
      </c>
      <c r="F68" s="1" t="s">
        <v>12</v>
      </c>
      <c r="G68" s="1" t="s">
        <v>13</v>
      </c>
      <c r="H68" s="1" t="s">
        <v>13</v>
      </c>
      <c r="I68">
        <v>72</v>
      </c>
    </row>
    <row r="69" spans="1:9" x14ac:dyDescent="0.25">
      <c r="A69">
        <v>68</v>
      </c>
      <c r="B69" s="1" t="s">
        <v>9</v>
      </c>
      <c r="C69">
        <v>140435.81</v>
      </c>
      <c r="D69" s="1" t="s">
        <v>14</v>
      </c>
      <c r="E69" s="1" t="s">
        <v>11</v>
      </c>
      <c r="F69" s="1" t="s">
        <v>12</v>
      </c>
      <c r="G69" s="1" t="s">
        <v>13</v>
      </c>
      <c r="H69" s="1" t="s">
        <v>13</v>
      </c>
      <c r="I69">
        <v>74</v>
      </c>
    </row>
    <row r="70" spans="1:9" x14ac:dyDescent="0.25">
      <c r="A70">
        <v>69</v>
      </c>
      <c r="B70" s="1" t="s">
        <v>9</v>
      </c>
      <c r="C70">
        <v>1866932.5</v>
      </c>
      <c r="D70" s="1" t="s">
        <v>10</v>
      </c>
      <c r="E70" s="1" t="s">
        <v>11</v>
      </c>
      <c r="F70" s="1" t="s">
        <v>12</v>
      </c>
      <c r="G70" s="1" t="s">
        <v>13</v>
      </c>
      <c r="H70" s="1" t="s">
        <v>13</v>
      </c>
      <c r="I70">
        <v>57</v>
      </c>
    </row>
    <row r="71" spans="1:9" x14ac:dyDescent="0.25">
      <c r="A71">
        <v>70</v>
      </c>
      <c r="B71" s="1" t="s">
        <v>9</v>
      </c>
      <c r="C71">
        <v>299647</v>
      </c>
      <c r="D71" s="1" t="s">
        <v>17</v>
      </c>
      <c r="E71" s="1" t="s">
        <v>16</v>
      </c>
      <c r="F71" s="1" t="s">
        <v>12</v>
      </c>
      <c r="G71" s="1" t="s">
        <v>13</v>
      </c>
      <c r="H71" s="1" t="s">
        <v>13</v>
      </c>
    </row>
    <row r="72" spans="1:9" x14ac:dyDescent="0.25">
      <c r="A72">
        <v>71</v>
      </c>
      <c r="B72" s="1" t="s">
        <v>15</v>
      </c>
      <c r="C72">
        <v>544163.5</v>
      </c>
      <c r="D72" s="1" t="s">
        <v>10</v>
      </c>
      <c r="E72" s="1" t="s">
        <v>16</v>
      </c>
      <c r="F72" s="1" t="s">
        <v>12</v>
      </c>
      <c r="G72" s="1" t="s">
        <v>13</v>
      </c>
      <c r="H72" s="1" t="s">
        <v>13</v>
      </c>
      <c r="I72">
        <v>24</v>
      </c>
    </row>
    <row r="73" spans="1:9" x14ac:dyDescent="0.25">
      <c r="A73">
        <v>72</v>
      </c>
      <c r="B73" s="1" t="s">
        <v>15</v>
      </c>
      <c r="C73">
        <v>2128928</v>
      </c>
      <c r="D73" s="1" t="s">
        <v>20</v>
      </c>
      <c r="E73" s="1" t="s">
        <v>11</v>
      </c>
      <c r="F73" s="1" t="s">
        <v>12</v>
      </c>
      <c r="G73" s="1" t="s">
        <v>13</v>
      </c>
      <c r="H73" s="1" t="s">
        <v>12</v>
      </c>
      <c r="I73">
        <v>42</v>
      </c>
    </row>
    <row r="74" spans="1:9" x14ac:dyDescent="0.25">
      <c r="A74">
        <v>73</v>
      </c>
      <c r="B74" s="1" t="s">
        <v>9</v>
      </c>
      <c r="C74">
        <v>278030</v>
      </c>
      <c r="D74" s="1" t="s">
        <v>19</v>
      </c>
      <c r="E74" s="1" t="s">
        <v>16</v>
      </c>
      <c r="F74" s="1" t="s">
        <v>12</v>
      </c>
      <c r="G74" s="1" t="s">
        <v>13</v>
      </c>
      <c r="H74" s="1" t="s">
        <v>13</v>
      </c>
      <c r="I74">
        <v>57</v>
      </c>
    </row>
    <row r="75" spans="1:9" x14ac:dyDescent="0.25">
      <c r="A75">
        <v>74</v>
      </c>
      <c r="B75" s="1" t="s">
        <v>15</v>
      </c>
      <c r="C75">
        <v>508972.79999999999</v>
      </c>
      <c r="D75" s="1" t="s">
        <v>10</v>
      </c>
      <c r="E75" s="1" t="s">
        <v>11</v>
      </c>
      <c r="F75" s="1" t="s">
        <v>12</v>
      </c>
      <c r="G75" s="1" t="s">
        <v>13</v>
      </c>
      <c r="H75" s="1" t="s">
        <v>13</v>
      </c>
      <c r="I75">
        <v>46</v>
      </c>
    </row>
    <row r="76" spans="1:9" x14ac:dyDescent="0.25">
      <c r="A76">
        <v>75</v>
      </c>
      <c r="B76" s="1" t="s">
        <v>9</v>
      </c>
      <c r="C76">
        <v>476424.06</v>
      </c>
      <c r="D76" s="1" t="s">
        <v>10</v>
      </c>
      <c r="E76" s="1" t="s">
        <v>16</v>
      </c>
      <c r="F76" s="1" t="s">
        <v>12</v>
      </c>
      <c r="G76" s="1" t="s">
        <v>13</v>
      </c>
      <c r="H76" s="1" t="s">
        <v>13</v>
      </c>
      <c r="I76">
        <v>24</v>
      </c>
    </row>
    <row r="77" spans="1:9" x14ac:dyDescent="0.25">
      <c r="A77">
        <v>76</v>
      </c>
      <c r="B77" s="1" t="s">
        <v>15</v>
      </c>
      <c r="C77">
        <v>278035</v>
      </c>
      <c r="D77" s="1" t="s">
        <v>18</v>
      </c>
      <c r="E77" s="1" t="s">
        <v>16</v>
      </c>
      <c r="F77" s="1" t="s">
        <v>12</v>
      </c>
      <c r="G77" s="1" t="s">
        <v>13</v>
      </c>
      <c r="H77" s="1" t="s">
        <v>12</v>
      </c>
      <c r="I77">
        <v>27</v>
      </c>
    </row>
    <row r="78" spans="1:9" x14ac:dyDescent="0.25">
      <c r="A78">
        <v>77</v>
      </c>
      <c r="B78" s="1" t="s">
        <v>9</v>
      </c>
      <c r="C78">
        <v>297046</v>
      </c>
      <c r="D78" s="1" t="s">
        <v>17</v>
      </c>
      <c r="E78" s="1" t="s">
        <v>16</v>
      </c>
      <c r="F78" s="1" t="s">
        <v>13</v>
      </c>
      <c r="G78" s="1" t="s">
        <v>13</v>
      </c>
      <c r="H78" s="1" t="s">
        <v>12</v>
      </c>
      <c r="I78">
        <v>29</v>
      </c>
    </row>
    <row r="79" spans="1:9" x14ac:dyDescent="0.25">
      <c r="A79">
        <v>78</v>
      </c>
      <c r="B79" s="1" t="s">
        <v>15</v>
      </c>
      <c r="C79">
        <v>643859.19999999995</v>
      </c>
      <c r="D79" s="1" t="s">
        <v>10</v>
      </c>
      <c r="E79" s="1" t="s">
        <v>11</v>
      </c>
      <c r="F79" s="1" t="s">
        <v>12</v>
      </c>
      <c r="G79" s="1" t="s">
        <v>13</v>
      </c>
      <c r="H79" s="1" t="s">
        <v>13</v>
      </c>
      <c r="I79">
        <v>35</v>
      </c>
    </row>
    <row r="80" spans="1:9" x14ac:dyDescent="0.25">
      <c r="A80">
        <v>79</v>
      </c>
      <c r="B80" s="1" t="s">
        <v>9</v>
      </c>
      <c r="C80">
        <v>364678.16</v>
      </c>
      <c r="D80" s="1" t="s">
        <v>10</v>
      </c>
      <c r="E80" s="1" t="s">
        <v>16</v>
      </c>
      <c r="F80" s="1" t="s">
        <v>12</v>
      </c>
      <c r="G80" s="1" t="s">
        <v>13</v>
      </c>
      <c r="H80" s="1" t="s">
        <v>13</v>
      </c>
      <c r="I80">
        <v>28</v>
      </c>
    </row>
    <row r="81" spans="1:9" x14ac:dyDescent="0.25">
      <c r="A81">
        <v>80</v>
      </c>
      <c r="B81" s="1" t="s">
        <v>15</v>
      </c>
      <c r="C81">
        <v>297046</v>
      </c>
      <c r="D81" s="1" t="s">
        <v>17</v>
      </c>
      <c r="E81" s="1" t="s">
        <v>16</v>
      </c>
      <c r="F81" s="1" t="s">
        <v>12</v>
      </c>
      <c r="G81" s="1" t="s">
        <v>13</v>
      </c>
      <c r="H81" s="1" t="s">
        <v>13</v>
      </c>
      <c r="I81">
        <v>50</v>
      </c>
    </row>
    <row r="82" spans="1:9" x14ac:dyDescent="0.25">
      <c r="A82">
        <v>81</v>
      </c>
      <c r="B82" s="1" t="s">
        <v>15</v>
      </c>
      <c r="C82">
        <v>909000</v>
      </c>
      <c r="D82" s="1" t="s">
        <v>10</v>
      </c>
      <c r="E82" s="1" t="s">
        <v>16</v>
      </c>
      <c r="F82" s="1" t="s">
        <v>12</v>
      </c>
      <c r="G82" s="1" t="s">
        <v>13</v>
      </c>
      <c r="H82" s="1" t="s">
        <v>12</v>
      </c>
      <c r="I82">
        <v>27</v>
      </c>
    </row>
    <row r="83" spans="1:9" x14ac:dyDescent="0.25">
      <c r="A83">
        <v>82</v>
      </c>
      <c r="B83" s="1" t="s">
        <v>15</v>
      </c>
      <c r="C83">
        <v>1769610.96</v>
      </c>
      <c r="D83" s="1" t="s">
        <v>10</v>
      </c>
      <c r="E83" s="1" t="s">
        <v>11</v>
      </c>
      <c r="F83" s="1" t="s">
        <v>12</v>
      </c>
      <c r="G83" s="1" t="s">
        <v>13</v>
      </c>
      <c r="H83" s="1" t="s">
        <v>13</v>
      </c>
      <c r="I83">
        <v>56</v>
      </c>
    </row>
    <row r="84" spans="1:9" x14ac:dyDescent="0.25">
      <c r="A84">
        <v>83</v>
      </c>
      <c r="B84" s="1" t="s">
        <v>9</v>
      </c>
      <c r="C84">
        <v>415861</v>
      </c>
      <c r="D84" s="1" t="s">
        <v>18</v>
      </c>
      <c r="E84" s="1" t="s">
        <v>16</v>
      </c>
      <c r="F84" s="1" t="s">
        <v>12</v>
      </c>
      <c r="G84" s="1" t="s">
        <v>13</v>
      </c>
      <c r="H84" s="1" t="s">
        <v>12</v>
      </c>
      <c r="I84">
        <v>34</v>
      </c>
    </row>
    <row r="85" spans="1:9" x14ac:dyDescent="0.25">
      <c r="A85">
        <v>84</v>
      </c>
      <c r="B85" s="1" t="s">
        <v>15</v>
      </c>
      <c r="C85">
        <v>1404047</v>
      </c>
      <c r="D85" s="1" t="s">
        <v>10</v>
      </c>
      <c r="E85" s="1" t="s">
        <v>11</v>
      </c>
      <c r="F85" s="1" t="s">
        <v>12</v>
      </c>
      <c r="G85" s="1" t="s">
        <v>13</v>
      </c>
      <c r="H85" s="1" t="s">
        <v>12</v>
      </c>
      <c r="I85">
        <v>53</v>
      </c>
    </row>
    <row r="86" spans="1:9" x14ac:dyDescent="0.25">
      <c r="A86">
        <v>85</v>
      </c>
      <c r="B86" s="1" t="s">
        <v>15</v>
      </c>
      <c r="C86">
        <v>457842.57</v>
      </c>
      <c r="D86" s="1" t="s">
        <v>10</v>
      </c>
      <c r="E86" s="1" t="s">
        <v>16</v>
      </c>
      <c r="F86" s="1" t="s">
        <v>12</v>
      </c>
      <c r="G86" s="1" t="s">
        <v>13</v>
      </c>
      <c r="H86" s="1" t="s">
        <v>13</v>
      </c>
      <c r="I86">
        <v>50</v>
      </c>
    </row>
    <row r="87" spans="1:9" x14ac:dyDescent="0.25">
      <c r="A87">
        <v>86</v>
      </c>
      <c r="B87" s="1" t="s">
        <v>15</v>
      </c>
      <c r="C87">
        <v>297046</v>
      </c>
      <c r="D87" s="1" t="s">
        <v>17</v>
      </c>
      <c r="E87" s="1" t="s">
        <v>16</v>
      </c>
      <c r="F87" s="1" t="s">
        <v>12</v>
      </c>
      <c r="G87" s="1" t="s">
        <v>13</v>
      </c>
      <c r="H87" s="1" t="s">
        <v>13</v>
      </c>
      <c r="I87">
        <v>36</v>
      </c>
    </row>
    <row r="88" spans="1:9" x14ac:dyDescent="0.25">
      <c r="A88">
        <v>87</v>
      </c>
      <c r="B88" s="1" t="s">
        <v>9</v>
      </c>
      <c r="C88">
        <v>347356.26</v>
      </c>
      <c r="D88" s="1" t="s">
        <v>10</v>
      </c>
      <c r="E88" s="1" t="s">
        <v>16</v>
      </c>
      <c r="F88" s="1" t="s">
        <v>12</v>
      </c>
      <c r="G88" s="1" t="s">
        <v>13</v>
      </c>
      <c r="H88" s="1" t="s">
        <v>13</v>
      </c>
      <c r="I88">
        <v>38</v>
      </c>
    </row>
    <row r="89" spans="1:9" x14ac:dyDescent="0.25">
      <c r="A89">
        <v>88</v>
      </c>
      <c r="B89" s="1" t="s">
        <v>15</v>
      </c>
      <c r="C89">
        <v>432031</v>
      </c>
      <c r="D89" s="1" t="s">
        <v>10</v>
      </c>
      <c r="E89" s="1" t="s">
        <v>11</v>
      </c>
      <c r="F89" s="1" t="s">
        <v>12</v>
      </c>
      <c r="G89" s="1" t="s">
        <v>13</v>
      </c>
      <c r="H89" s="1" t="s">
        <v>12</v>
      </c>
      <c r="I89">
        <v>31</v>
      </c>
    </row>
    <row r="90" spans="1:9" x14ac:dyDescent="0.25">
      <c r="A90">
        <v>89</v>
      </c>
      <c r="B90" s="1" t="s">
        <v>9</v>
      </c>
      <c r="C90">
        <v>419292</v>
      </c>
      <c r="D90" s="1" t="s">
        <v>18</v>
      </c>
      <c r="E90" s="1" t="s">
        <v>16</v>
      </c>
      <c r="F90" s="1" t="s">
        <v>12</v>
      </c>
      <c r="G90" s="1" t="s">
        <v>12</v>
      </c>
      <c r="H90" s="1" t="s">
        <v>13</v>
      </c>
      <c r="I90">
        <v>36</v>
      </c>
    </row>
    <row r="91" spans="1:9" x14ac:dyDescent="0.25">
      <c r="A91">
        <v>90</v>
      </c>
      <c r="B91" s="1" t="s">
        <v>15</v>
      </c>
      <c r="C91">
        <v>622035.81999999995</v>
      </c>
      <c r="D91" s="1" t="s">
        <v>10</v>
      </c>
      <c r="E91" s="1" t="s">
        <v>11</v>
      </c>
      <c r="F91" s="1" t="s">
        <v>12</v>
      </c>
      <c r="G91" s="1" t="s">
        <v>13</v>
      </c>
      <c r="H91" s="1" t="s">
        <v>13</v>
      </c>
      <c r="I91">
        <v>30</v>
      </c>
    </row>
    <row r="92" spans="1:9" x14ac:dyDescent="0.25">
      <c r="A92">
        <v>91</v>
      </c>
      <c r="B92" s="1" t="s">
        <v>9</v>
      </c>
      <c r="C92">
        <v>483142.5</v>
      </c>
      <c r="D92" s="1" t="s">
        <v>10</v>
      </c>
      <c r="E92" s="1" t="s">
        <v>16</v>
      </c>
      <c r="F92" s="1" t="s">
        <v>12</v>
      </c>
      <c r="G92" s="1" t="s">
        <v>13</v>
      </c>
      <c r="H92" s="1" t="s">
        <v>13</v>
      </c>
      <c r="I92">
        <v>33</v>
      </c>
    </row>
    <row r="93" spans="1:9" x14ac:dyDescent="0.25">
      <c r="A93">
        <v>92</v>
      </c>
      <c r="B93" s="1" t="s">
        <v>9</v>
      </c>
      <c r="C93">
        <v>609320.69999999995</v>
      </c>
      <c r="D93" s="1" t="s">
        <v>10</v>
      </c>
      <c r="E93" s="1" t="s">
        <v>11</v>
      </c>
      <c r="F93" s="1" t="s">
        <v>12</v>
      </c>
      <c r="G93" s="1" t="s">
        <v>13</v>
      </c>
      <c r="H93" s="1" t="s">
        <v>13</v>
      </c>
      <c r="I93">
        <v>39</v>
      </c>
    </row>
    <row r="94" spans="1:9" x14ac:dyDescent="0.25">
      <c r="A94">
        <v>93</v>
      </c>
      <c r="B94" s="1" t="s">
        <v>9</v>
      </c>
      <c r="C94">
        <v>982902.8</v>
      </c>
      <c r="D94" s="1" t="s">
        <v>10</v>
      </c>
      <c r="E94" s="1" t="s">
        <v>11</v>
      </c>
      <c r="F94" s="1" t="s">
        <v>12</v>
      </c>
      <c r="G94" s="1" t="s">
        <v>13</v>
      </c>
      <c r="H94" s="1" t="s">
        <v>13</v>
      </c>
      <c r="I94">
        <v>49</v>
      </c>
    </row>
    <row r="95" spans="1:9" x14ac:dyDescent="0.25">
      <c r="A95">
        <v>94</v>
      </c>
      <c r="B95" s="1" t="s">
        <v>15</v>
      </c>
      <c r="C95">
        <v>800002</v>
      </c>
      <c r="D95" s="1" t="s">
        <v>10</v>
      </c>
      <c r="E95" s="1" t="s">
        <v>16</v>
      </c>
      <c r="F95" s="1" t="s">
        <v>12</v>
      </c>
      <c r="G95" s="1" t="s">
        <v>13</v>
      </c>
      <c r="H95" s="1" t="s">
        <v>13</v>
      </c>
      <c r="I95">
        <v>30</v>
      </c>
    </row>
    <row r="96" spans="1:9" x14ac:dyDescent="0.25">
      <c r="A96">
        <v>95</v>
      </c>
      <c r="B96" s="1" t="s">
        <v>9</v>
      </c>
      <c r="C96">
        <v>938875</v>
      </c>
      <c r="D96" s="1" t="s">
        <v>10</v>
      </c>
      <c r="E96" s="1" t="s">
        <v>16</v>
      </c>
      <c r="F96" s="1" t="s">
        <v>12</v>
      </c>
      <c r="G96" s="1" t="s">
        <v>13</v>
      </c>
      <c r="H96" s="1" t="s">
        <v>13</v>
      </c>
      <c r="I96">
        <v>28</v>
      </c>
    </row>
    <row r="97" spans="1:9" x14ac:dyDescent="0.25">
      <c r="A97">
        <v>96</v>
      </c>
      <c r="B97" s="1" t="s">
        <v>15</v>
      </c>
      <c r="C97">
        <v>412625.63</v>
      </c>
      <c r="D97" s="1" t="s">
        <v>10</v>
      </c>
      <c r="E97" s="1" t="s">
        <v>16</v>
      </c>
      <c r="F97" s="1" t="s">
        <v>12</v>
      </c>
      <c r="G97" s="1" t="s">
        <v>13</v>
      </c>
      <c r="H97" s="1" t="s">
        <v>13</v>
      </c>
      <c r="I97">
        <v>26</v>
      </c>
    </row>
    <row r="98" spans="1:9" x14ac:dyDescent="0.25">
      <c r="A98">
        <v>97</v>
      </c>
      <c r="B98" s="1" t="s">
        <v>9</v>
      </c>
      <c r="C98">
        <v>234334</v>
      </c>
      <c r="D98" s="1" t="s">
        <v>10</v>
      </c>
      <c r="E98" s="1" t="s">
        <v>16</v>
      </c>
      <c r="F98" s="1" t="s">
        <v>12</v>
      </c>
      <c r="G98" s="1" t="s">
        <v>13</v>
      </c>
      <c r="H98" s="1" t="s">
        <v>13</v>
      </c>
      <c r="I98">
        <v>21</v>
      </c>
    </row>
    <row r="99" spans="1:9" x14ac:dyDescent="0.25">
      <c r="A99">
        <v>98</v>
      </c>
      <c r="B99" s="1" t="s">
        <v>15</v>
      </c>
      <c r="C99">
        <v>675720</v>
      </c>
      <c r="D99" s="1" t="s">
        <v>10</v>
      </c>
      <c r="E99" s="1" t="s">
        <v>11</v>
      </c>
      <c r="F99" s="1" t="s">
        <v>12</v>
      </c>
      <c r="G99" s="1" t="s">
        <v>13</v>
      </c>
      <c r="H99" s="1" t="s">
        <v>13</v>
      </c>
      <c r="I99">
        <v>36</v>
      </c>
    </row>
    <row r="100" spans="1:9" x14ac:dyDescent="0.25">
      <c r="A100">
        <v>99</v>
      </c>
      <c r="B100" s="1" t="s">
        <v>15</v>
      </c>
      <c r="C100">
        <v>283745.98</v>
      </c>
      <c r="D100" s="1" t="s">
        <v>10</v>
      </c>
      <c r="E100" s="1" t="s">
        <v>16</v>
      </c>
      <c r="F100" s="1" t="s">
        <v>12</v>
      </c>
      <c r="G100" s="1" t="s">
        <v>13</v>
      </c>
      <c r="H100" s="1" t="s">
        <v>13</v>
      </c>
      <c r="I100">
        <v>22</v>
      </c>
    </row>
    <row r="101" spans="1:9" x14ac:dyDescent="0.25">
      <c r="A101">
        <v>100</v>
      </c>
      <c r="B101" s="1" t="s">
        <v>15</v>
      </c>
      <c r="C101">
        <v>3729038.4</v>
      </c>
      <c r="D101" s="1" t="s">
        <v>10</v>
      </c>
      <c r="E101" s="1" t="s">
        <v>11</v>
      </c>
      <c r="F101" s="1" t="s">
        <v>12</v>
      </c>
      <c r="G101" s="1" t="s">
        <v>13</v>
      </c>
      <c r="H101" s="1" t="s">
        <v>13</v>
      </c>
      <c r="I101">
        <v>50</v>
      </c>
    </row>
    <row r="102" spans="1:9" x14ac:dyDescent="0.25">
      <c r="A102">
        <v>101</v>
      </c>
      <c r="B102" s="1" t="s">
        <v>15</v>
      </c>
      <c r="C102">
        <v>300000</v>
      </c>
      <c r="D102" s="1" t="s">
        <v>10</v>
      </c>
      <c r="E102" s="1" t="s">
        <v>16</v>
      </c>
      <c r="F102" s="1" t="s">
        <v>12</v>
      </c>
      <c r="G102" s="1" t="s">
        <v>13</v>
      </c>
      <c r="H102" s="1" t="s">
        <v>13</v>
      </c>
      <c r="I102">
        <v>33</v>
      </c>
    </row>
    <row r="103" spans="1:9" x14ac:dyDescent="0.25">
      <c r="A103">
        <v>102</v>
      </c>
      <c r="B103" s="1" t="s">
        <v>15</v>
      </c>
      <c r="C103">
        <v>377900</v>
      </c>
      <c r="D103" s="1" t="s">
        <v>10</v>
      </c>
      <c r="E103" s="1" t="s">
        <v>16</v>
      </c>
      <c r="F103" s="1" t="s">
        <v>12</v>
      </c>
      <c r="G103" s="1" t="s">
        <v>13</v>
      </c>
      <c r="H103" s="1" t="s">
        <v>13</v>
      </c>
      <c r="I103">
        <v>57</v>
      </c>
    </row>
    <row r="104" spans="1:9" x14ac:dyDescent="0.25">
      <c r="A104">
        <v>103</v>
      </c>
      <c r="B104" s="1" t="s">
        <v>9</v>
      </c>
      <c r="C104">
        <v>300018</v>
      </c>
      <c r="D104" s="1" t="s">
        <v>17</v>
      </c>
      <c r="E104" s="1" t="s">
        <v>16</v>
      </c>
      <c r="F104" s="1" t="s">
        <v>12</v>
      </c>
      <c r="G104" s="1" t="s">
        <v>13</v>
      </c>
      <c r="H104" s="1" t="s">
        <v>13</v>
      </c>
      <c r="I104">
        <v>63</v>
      </c>
    </row>
    <row r="105" spans="1:9" x14ac:dyDescent="0.25">
      <c r="A105">
        <v>104</v>
      </c>
      <c r="B105" s="1" t="s">
        <v>15</v>
      </c>
      <c r="C105">
        <v>306643.32</v>
      </c>
      <c r="D105" s="1" t="s">
        <v>10</v>
      </c>
      <c r="E105" s="1" t="s">
        <v>16</v>
      </c>
      <c r="F105" s="1" t="s">
        <v>12</v>
      </c>
      <c r="G105" s="1" t="s">
        <v>13</v>
      </c>
      <c r="H105" s="1" t="s">
        <v>13</v>
      </c>
      <c r="I105">
        <v>30</v>
      </c>
    </row>
    <row r="106" spans="1:9" x14ac:dyDescent="0.25">
      <c r="A106">
        <v>105</v>
      </c>
      <c r="B106" s="1" t="s">
        <v>9</v>
      </c>
      <c r="C106">
        <v>462759</v>
      </c>
      <c r="D106" s="1" t="s">
        <v>10</v>
      </c>
      <c r="E106" s="1" t="s">
        <v>16</v>
      </c>
      <c r="F106" s="1" t="s">
        <v>12</v>
      </c>
      <c r="G106" s="1" t="s">
        <v>13</v>
      </c>
      <c r="H106" s="1" t="s">
        <v>13</v>
      </c>
      <c r="I106">
        <v>35</v>
      </c>
    </row>
    <row r="107" spans="1:9" x14ac:dyDescent="0.25">
      <c r="A107">
        <v>106</v>
      </c>
      <c r="B107" s="1" t="s">
        <v>15</v>
      </c>
      <c r="C107">
        <v>1411236</v>
      </c>
      <c r="D107" s="1" t="s">
        <v>10</v>
      </c>
      <c r="E107" s="1" t="s">
        <v>11</v>
      </c>
      <c r="F107" s="1" t="s">
        <v>12</v>
      </c>
      <c r="G107" s="1" t="s">
        <v>13</v>
      </c>
      <c r="H107" s="1" t="s">
        <v>13</v>
      </c>
      <c r="I107">
        <v>30</v>
      </c>
    </row>
    <row r="108" spans="1:9" x14ac:dyDescent="0.25">
      <c r="A108">
        <v>107</v>
      </c>
      <c r="B108" s="1" t="s">
        <v>9</v>
      </c>
      <c r="C108">
        <v>310124</v>
      </c>
      <c r="D108" s="1" t="s">
        <v>17</v>
      </c>
      <c r="E108" s="1" t="s">
        <v>16</v>
      </c>
      <c r="F108" s="1" t="s">
        <v>12</v>
      </c>
      <c r="G108" s="1" t="s">
        <v>13</v>
      </c>
      <c r="H108" s="1" t="s">
        <v>13</v>
      </c>
      <c r="I108">
        <v>51</v>
      </c>
    </row>
    <row r="109" spans="1:9" x14ac:dyDescent="0.25">
      <c r="A109">
        <v>108</v>
      </c>
      <c r="B109" s="1" t="s">
        <v>9</v>
      </c>
      <c r="C109">
        <v>505145</v>
      </c>
      <c r="D109" s="1" t="s">
        <v>18</v>
      </c>
      <c r="E109" s="1" t="s">
        <v>16</v>
      </c>
      <c r="F109" s="1" t="s">
        <v>12</v>
      </c>
      <c r="G109" s="1" t="s">
        <v>12</v>
      </c>
      <c r="H109" s="1" t="s">
        <v>12</v>
      </c>
      <c r="I109">
        <v>30</v>
      </c>
    </row>
    <row r="110" spans="1:9" x14ac:dyDescent="0.25">
      <c r="A110">
        <v>109</v>
      </c>
      <c r="B110" s="1" t="s">
        <v>9</v>
      </c>
      <c r="C110">
        <v>386161</v>
      </c>
      <c r="D110" s="1" t="s">
        <v>18</v>
      </c>
      <c r="E110" s="1" t="s">
        <v>16</v>
      </c>
      <c r="F110" s="1" t="s">
        <v>12</v>
      </c>
      <c r="G110" s="1" t="s">
        <v>13</v>
      </c>
      <c r="H110" s="1" t="s">
        <v>12</v>
      </c>
      <c r="I110">
        <v>44</v>
      </c>
    </row>
    <row r="111" spans="1:9" x14ac:dyDescent="0.25">
      <c r="A111">
        <v>110</v>
      </c>
      <c r="B111" s="1" t="s">
        <v>15</v>
      </c>
      <c r="C111">
        <v>297973.5</v>
      </c>
      <c r="D111" s="1" t="s">
        <v>10</v>
      </c>
      <c r="E111" s="1" t="s">
        <v>11</v>
      </c>
      <c r="F111" s="1" t="s">
        <v>12</v>
      </c>
      <c r="G111" s="1" t="s">
        <v>13</v>
      </c>
      <c r="H111" s="1" t="s">
        <v>13</v>
      </c>
      <c r="I111">
        <v>43</v>
      </c>
    </row>
    <row r="112" spans="1:9" x14ac:dyDescent="0.25">
      <c r="A112">
        <v>111</v>
      </c>
      <c r="B112" s="1" t="s">
        <v>15</v>
      </c>
      <c r="C112">
        <v>338049.9</v>
      </c>
      <c r="D112" s="1" t="s">
        <v>10</v>
      </c>
      <c r="E112" s="1" t="s">
        <v>16</v>
      </c>
      <c r="F112" s="1" t="s">
        <v>12</v>
      </c>
      <c r="G112" s="1" t="s">
        <v>13</v>
      </c>
      <c r="H112" s="1" t="s">
        <v>13</v>
      </c>
      <c r="I112">
        <v>43</v>
      </c>
    </row>
    <row r="113" spans="1:9" x14ac:dyDescent="0.25">
      <c r="A113">
        <v>112</v>
      </c>
      <c r="B113" s="1" t="s">
        <v>15</v>
      </c>
      <c r="C113">
        <v>298155</v>
      </c>
      <c r="D113" s="1" t="s">
        <v>17</v>
      </c>
      <c r="E113" s="1" t="s">
        <v>16</v>
      </c>
      <c r="F113" s="1" t="s">
        <v>12</v>
      </c>
      <c r="G113" s="1" t="s">
        <v>13</v>
      </c>
      <c r="H113" s="1" t="s">
        <v>13</v>
      </c>
      <c r="I113">
        <v>47</v>
      </c>
    </row>
    <row r="114" spans="1:9" x14ac:dyDescent="0.25">
      <c r="A114">
        <v>113</v>
      </c>
      <c r="B114" s="1" t="s">
        <v>15</v>
      </c>
      <c r="C114">
        <v>278030.99</v>
      </c>
      <c r="D114" s="1" t="s">
        <v>19</v>
      </c>
      <c r="E114" s="1" t="s">
        <v>16</v>
      </c>
      <c r="F114" s="1" t="s">
        <v>12</v>
      </c>
      <c r="G114" s="1" t="s">
        <v>13</v>
      </c>
      <c r="H114" s="1" t="s">
        <v>13</v>
      </c>
      <c r="I114">
        <v>30</v>
      </c>
    </row>
    <row r="115" spans="1:9" x14ac:dyDescent="0.25">
      <c r="A115">
        <v>114</v>
      </c>
      <c r="B115" s="1" t="s">
        <v>15</v>
      </c>
      <c r="C115">
        <v>382026.4</v>
      </c>
      <c r="D115" s="1" t="s">
        <v>10</v>
      </c>
      <c r="E115" s="1" t="s">
        <v>16</v>
      </c>
      <c r="F115" s="1" t="s">
        <v>12</v>
      </c>
      <c r="G115" s="1" t="s">
        <v>13</v>
      </c>
      <c r="H115" s="1" t="s">
        <v>13</v>
      </c>
      <c r="I115">
        <v>44</v>
      </c>
    </row>
    <row r="116" spans="1:9" x14ac:dyDescent="0.25">
      <c r="A116">
        <v>115</v>
      </c>
      <c r="B116" s="1" t="s">
        <v>15</v>
      </c>
      <c r="C116">
        <v>239485.57</v>
      </c>
      <c r="D116" s="1" t="s">
        <v>10</v>
      </c>
      <c r="E116" s="1" t="s">
        <v>16</v>
      </c>
      <c r="F116" s="1" t="s">
        <v>12</v>
      </c>
      <c r="G116" s="1" t="s">
        <v>13</v>
      </c>
      <c r="H116" s="1" t="s">
        <v>13</v>
      </c>
      <c r="I116">
        <v>21</v>
      </c>
    </row>
    <row r="117" spans="1:9" x14ac:dyDescent="0.25">
      <c r="A117">
        <v>116</v>
      </c>
      <c r="B117" s="1" t="s">
        <v>9</v>
      </c>
      <c r="C117">
        <v>672873.47</v>
      </c>
      <c r="D117" s="1" t="s">
        <v>10</v>
      </c>
      <c r="E117" s="1" t="s">
        <v>16</v>
      </c>
      <c r="F117" s="1" t="s">
        <v>12</v>
      </c>
      <c r="G117" s="1" t="s">
        <v>12</v>
      </c>
      <c r="H117" s="1" t="s">
        <v>13</v>
      </c>
      <c r="I117">
        <v>32</v>
      </c>
    </row>
    <row r="118" spans="1:9" x14ac:dyDescent="0.25">
      <c r="A118">
        <v>117</v>
      </c>
      <c r="B118" s="1" t="s">
        <v>15</v>
      </c>
      <c r="C118">
        <v>995442</v>
      </c>
      <c r="D118" s="1" t="s">
        <v>10</v>
      </c>
      <c r="E118" s="1" t="s">
        <v>16</v>
      </c>
      <c r="F118" s="1" t="s">
        <v>12</v>
      </c>
      <c r="G118" s="1" t="s">
        <v>12</v>
      </c>
      <c r="H118" s="1" t="s">
        <v>12</v>
      </c>
      <c r="I118">
        <v>52</v>
      </c>
    </row>
    <row r="119" spans="1:9" x14ac:dyDescent="0.25">
      <c r="A119">
        <v>118</v>
      </c>
      <c r="B119" s="1" t="s">
        <v>9</v>
      </c>
      <c r="C119">
        <v>659864.57999999996</v>
      </c>
      <c r="D119" s="1" t="s">
        <v>10</v>
      </c>
      <c r="E119" s="1" t="s">
        <v>16</v>
      </c>
      <c r="F119" s="1" t="s">
        <v>12</v>
      </c>
      <c r="G119" s="1" t="s">
        <v>13</v>
      </c>
      <c r="H119" s="1" t="s">
        <v>13</v>
      </c>
      <c r="I119">
        <v>27</v>
      </c>
    </row>
    <row r="120" spans="1:9" x14ac:dyDescent="0.25">
      <c r="A120">
        <v>119</v>
      </c>
      <c r="B120" s="1" t="s">
        <v>9</v>
      </c>
      <c r="C120">
        <v>681758.7</v>
      </c>
      <c r="D120" s="1" t="s">
        <v>10</v>
      </c>
      <c r="E120" s="1" t="s">
        <v>16</v>
      </c>
      <c r="F120" s="1" t="s">
        <v>12</v>
      </c>
      <c r="G120" s="1" t="s">
        <v>13</v>
      </c>
      <c r="H120" s="1" t="s">
        <v>13</v>
      </c>
      <c r="I120">
        <v>30</v>
      </c>
    </row>
    <row r="121" spans="1:9" x14ac:dyDescent="0.25">
      <c r="A121">
        <v>120</v>
      </c>
      <c r="B121" s="1" t="s">
        <v>15</v>
      </c>
      <c r="C121">
        <v>297046</v>
      </c>
      <c r="D121" s="1" t="s">
        <v>17</v>
      </c>
      <c r="E121" s="1" t="s">
        <v>16</v>
      </c>
      <c r="F121" s="1" t="s">
        <v>12</v>
      </c>
      <c r="G121" s="1" t="s">
        <v>12</v>
      </c>
      <c r="H121" s="1" t="s">
        <v>12</v>
      </c>
      <c r="I121">
        <v>37</v>
      </c>
    </row>
    <row r="122" spans="1:9" x14ac:dyDescent="0.25">
      <c r="A122">
        <v>121</v>
      </c>
      <c r="B122" s="1" t="s">
        <v>15</v>
      </c>
      <c r="C122">
        <v>149929.63</v>
      </c>
      <c r="D122" s="1" t="s">
        <v>10</v>
      </c>
      <c r="E122" s="1" t="s">
        <v>16</v>
      </c>
      <c r="F122" s="1" t="s">
        <v>12</v>
      </c>
      <c r="G122" s="1" t="s">
        <v>12</v>
      </c>
      <c r="H122" s="1" t="s">
        <v>13</v>
      </c>
      <c r="I122">
        <v>28</v>
      </c>
    </row>
    <row r="123" spans="1:9" x14ac:dyDescent="0.25">
      <c r="A123">
        <v>122</v>
      </c>
      <c r="B123" s="1" t="s">
        <v>15</v>
      </c>
      <c r="C123">
        <v>297514</v>
      </c>
      <c r="D123" s="1" t="s">
        <v>17</v>
      </c>
      <c r="E123" s="1" t="s">
        <v>16</v>
      </c>
      <c r="F123" s="1" t="s">
        <v>12</v>
      </c>
      <c r="G123" s="1" t="s">
        <v>13</v>
      </c>
      <c r="H123" s="1" t="s">
        <v>13</v>
      </c>
      <c r="I123">
        <v>45</v>
      </c>
    </row>
    <row r="124" spans="1:9" x14ac:dyDescent="0.25">
      <c r="A124">
        <v>123</v>
      </c>
      <c r="B124" s="1" t="s">
        <v>15</v>
      </c>
      <c r="C124">
        <v>297062</v>
      </c>
      <c r="D124" s="1" t="s">
        <v>17</v>
      </c>
      <c r="E124" s="1" t="s">
        <v>16</v>
      </c>
      <c r="F124" s="1" t="s">
        <v>12</v>
      </c>
      <c r="G124" s="1" t="s">
        <v>13</v>
      </c>
      <c r="H124" s="1" t="s">
        <v>13</v>
      </c>
      <c r="I124">
        <v>40</v>
      </c>
    </row>
    <row r="125" spans="1:9" x14ac:dyDescent="0.25">
      <c r="A125">
        <v>124</v>
      </c>
      <c r="B125" s="1" t="s">
        <v>9</v>
      </c>
      <c r="C125">
        <v>1179097</v>
      </c>
      <c r="D125" s="1" t="s">
        <v>10</v>
      </c>
      <c r="E125" s="1" t="s">
        <v>16</v>
      </c>
      <c r="F125" s="1" t="s">
        <v>12</v>
      </c>
      <c r="G125" s="1" t="s">
        <v>13</v>
      </c>
      <c r="H125" s="1" t="s">
        <v>13</v>
      </c>
      <c r="I125">
        <v>41</v>
      </c>
    </row>
    <row r="126" spans="1:9" x14ac:dyDescent="0.25">
      <c r="A126">
        <v>125</v>
      </c>
      <c r="B126" s="1" t="s">
        <v>9</v>
      </c>
      <c r="C126">
        <v>300018</v>
      </c>
      <c r="D126" s="1" t="s">
        <v>17</v>
      </c>
      <c r="E126" s="1" t="s">
        <v>16</v>
      </c>
      <c r="F126" s="1" t="s">
        <v>12</v>
      </c>
      <c r="G126" s="1" t="s">
        <v>13</v>
      </c>
      <c r="H126" s="1" t="s">
        <v>13</v>
      </c>
      <c r="I126">
        <v>82</v>
      </c>
    </row>
    <row r="127" spans="1:9" x14ac:dyDescent="0.25">
      <c r="A127">
        <v>126</v>
      </c>
      <c r="B127" s="1" t="s">
        <v>15</v>
      </c>
      <c r="C127">
        <v>366996.25</v>
      </c>
      <c r="D127" s="1" t="s">
        <v>10</v>
      </c>
      <c r="E127" s="1" t="s">
        <v>16</v>
      </c>
      <c r="F127" s="1" t="s">
        <v>12</v>
      </c>
      <c r="G127" s="1" t="s">
        <v>13</v>
      </c>
      <c r="H127" s="1" t="s">
        <v>13</v>
      </c>
      <c r="I127">
        <v>44</v>
      </c>
    </row>
    <row r="128" spans="1:9" x14ac:dyDescent="0.25">
      <c r="A128">
        <v>127</v>
      </c>
      <c r="B128" s="1" t="s">
        <v>15</v>
      </c>
      <c r="C128">
        <v>976712.18</v>
      </c>
      <c r="D128" s="1" t="s">
        <v>10</v>
      </c>
      <c r="E128" s="1" t="s">
        <v>16</v>
      </c>
      <c r="F128" s="1" t="s">
        <v>12</v>
      </c>
      <c r="G128" s="1" t="s">
        <v>13</v>
      </c>
      <c r="H128" s="1" t="s">
        <v>13</v>
      </c>
      <c r="I128">
        <v>32</v>
      </c>
    </row>
    <row r="129" spans="1:9" x14ac:dyDescent="0.25">
      <c r="A129">
        <v>128</v>
      </c>
      <c r="B129" s="1" t="s">
        <v>15</v>
      </c>
      <c r="C129">
        <v>212500</v>
      </c>
      <c r="D129" s="1" t="s">
        <v>10</v>
      </c>
      <c r="E129" s="1" t="s">
        <v>16</v>
      </c>
      <c r="F129" s="1" t="s">
        <v>12</v>
      </c>
      <c r="G129" s="1" t="s">
        <v>12</v>
      </c>
      <c r="H129" s="1" t="s">
        <v>13</v>
      </c>
      <c r="I129">
        <v>45</v>
      </c>
    </row>
    <row r="130" spans="1:9" x14ac:dyDescent="0.25">
      <c r="A130">
        <v>129</v>
      </c>
      <c r="B130" s="1" t="s">
        <v>9</v>
      </c>
      <c r="C130">
        <v>300018</v>
      </c>
      <c r="D130" s="1" t="s">
        <v>18</v>
      </c>
      <c r="E130" s="1" t="s">
        <v>16</v>
      </c>
      <c r="F130" s="1" t="s">
        <v>12</v>
      </c>
      <c r="G130" s="1" t="s">
        <v>13</v>
      </c>
      <c r="H130" s="1" t="s">
        <v>13</v>
      </c>
      <c r="I130">
        <v>58</v>
      </c>
    </row>
    <row r="131" spans="1:9" x14ac:dyDescent="0.25">
      <c r="A131">
        <v>130</v>
      </c>
      <c r="B131" s="1" t="s">
        <v>9</v>
      </c>
      <c r="C131">
        <v>489327</v>
      </c>
      <c r="D131" s="1" t="s">
        <v>10</v>
      </c>
      <c r="E131" s="1" t="s">
        <v>11</v>
      </c>
      <c r="F131" s="1" t="s">
        <v>12</v>
      </c>
      <c r="G131" s="1" t="s">
        <v>13</v>
      </c>
      <c r="H131" s="1" t="s">
        <v>13</v>
      </c>
      <c r="I131">
        <v>33</v>
      </c>
    </row>
    <row r="132" spans="1:9" x14ac:dyDescent="0.25">
      <c r="A132">
        <v>131</v>
      </c>
      <c r="B132" s="1" t="s">
        <v>15</v>
      </c>
      <c r="C132">
        <v>299647</v>
      </c>
      <c r="D132" s="1" t="s">
        <v>17</v>
      </c>
      <c r="E132" s="1" t="s">
        <v>16</v>
      </c>
      <c r="F132" s="1" t="s">
        <v>12</v>
      </c>
      <c r="G132" s="1" t="s">
        <v>13</v>
      </c>
      <c r="H132" s="1" t="s">
        <v>13</v>
      </c>
      <c r="I132">
        <v>50</v>
      </c>
    </row>
    <row r="133" spans="1:9" x14ac:dyDescent="0.25">
      <c r="A133">
        <v>132</v>
      </c>
      <c r="B133" s="1" t="s">
        <v>9</v>
      </c>
      <c r="C133">
        <v>1093666.56</v>
      </c>
      <c r="D133" s="1" t="s">
        <v>10</v>
      </c>
      <c r="E133" s="1" t="s">
        <v>16</v>
      </c>
      <c r="F133" s="1" t="s">
        <v>12</v>
      </c>
      <c r="G133" s="1" t="s">
        <v>13</v>
      </c>
      <c r="H133" s="1" t="s">
        <v>12</v>
      </c>
      <c r="I133">
        <v>55</v>
      </c>
    </row>
    <row r="134" spans="1:9" x14ac:dyDescent="0.25">
      <c r="A134">
        <v>133</v>
      </c>
      <c r="B134" s="1" t="s">
        <v>9</v>
      </c>
      <c r="C134">
        <v>677626.04</v>
      </c>
      <c r="D134" s="1" t="s">
        <v>10</v>
      </c>
      <c r="E134" s="1" t="s">
        <v>16</v>
      </c>
      <c r="F134" s="1" t="s">
        <v>12</v>
      </c>
      <c r="G134" s="1" t="s">
        <v>13</v>
      </c>
      <c r="H134" s="1" t="s">
        <v>13</v>
      </c>
      <c r="I134">
        <v>57</v>
      </c>
    </row>
    <row r="135" spans="1:9" x14ac:dyDescent="0.25">
      <c r="A135">
        <v>134</v>
      </c>
      <c r="B135" s="1" t="s">
        <v>9</v>
      </c>
      <c r="C135">
        <v>462063.22</v>
      </c>
      <c r="D135" s="1" t="s">
        <v>10</v>
      </c>
      <c r="E135" s="1" t="s">
        <v>16</v>
      </c>
      <c r="F135" s="1" t="s">
        <v>12</v>
      </c>
      <c r="G135" s="1" t="s">
        <v>13</v>
      </c>
      <c r="H135" s="1" t="s">
        <v>13</v>
      </c>
      <c r="I135">
        <v>54</v>
      </c>
    </row>
    <row r="136" spans="1:9" x14ac:dyDescent="0.25">
      <c r="A136">
        <v>135</v>
      </c>
      <c r="B136" s="1" t="s">
        <v>9</v>
      </c>
      <c r="C136">
        <v>966790.5</v>
      </c>
      <c r="D136" s="1" t="s">
        <v>10</v>
      </c>
      <c r="E136" s="1" t="s">
        <v>11</v>
      </c>
      <c r="F136" s="1" t="s">
        <v>12</v>
      </c>
      <c r="G136" s="1" t="s">
        <v>13</v>
      </c>
      <c r="H136" s="1" t="s">
        <v>13</v>
      </c>
      <c r="I136">
        <v>43</v>
      </c>
    </row>
    <row r="137" spans="1:9" x14ac:dyDescent="0.25">
      <c r="A137">
        <v>136</v>
      </c>
      <c r="B137" s="1" t="s">
        <v>9</v>
      </c>
      <c r="C137">
        <v>318242.84000000003</v>
      </c>
      <c r="D137" s="1" t="s">
        <v>10</v>
      </c>
      <c r="E137" s="1" t="s">
        <v>11</v>
      </c>
      <c r="F137" s="1" t="s">
        <v>12</v>
      </c>
      <c r="G137" s="1" t="s">
        <v>13</v>
      </c>
      <c r="H137" s="1" t="s">
        <v>13</v>
      </c>
      <c r="I137">
        <v>59</v>
      </c>
    </row>
    <row r="138" spans="1:9" x14ac:dyDescent="0.25">
      <c r="A138">
        <v>137</v>
      </c>
      <c r="B138" s="1" t="s">
        <v>9</v>
      </c>
      <c r="C138">
        <v>1411134.97</v>
      </c>
      <c r="D138" s="1" t="s">
        <v>10</v>
      </c>
      <c r="E138" s="1" t="s">
        <v>16</v>
      </c>
      <c r="F138" s="1" t="s">
        <v>12</v>
      </c>
      <c r="G138" s="1" t="s">
        <v>13</v>
      </c>
      <c r="H138" s="1" t="s">
        <v>13</v>
      </c>
      <c r="I138">
        <v>31</v>
      </c>
    </row>
    <row r="139" spans="1:9" x14ac:dyDescent="0.25">
      <c r="A139">
        <v>138</v>
      </c>
      <c r="B139" s="1" t="s">
        <v>15</v>
      </c>
      <c r="C139">
        <v>402904</v>
      </c>
      <c r="D139" s="1" t="s">
        <v>21</v>
      </c>
      <c r="E139" s="1" t="s">
        <v>16</v>
      </c>
      <c r="F139" s="1" t="s">
        <v>12</v>
      </c>
      <c r="G139" s="1" t="s">
        <v>12</v>
      </c>
      <c r="H139" s="1" t="s">
        <v>13</v>
      </c>
      <c r="I139">
        <v>24</v>
      </c>
    </row>
    <row r="140" spans="1:9" x14ac:dyDescent="0.25">
      <c r="A140">
        <v>139</v>
      </c>
      <c r="B140" s="1" t="s">
        <v>9</v>
      </c>
      <c r="C140">
        <v>356903.88</v>
      </c>
      <c r="D140" s="1" t="s">
        <v>10</v>
      </c>
      <c r="E140" s="1" t="s">
        <v>16</v>
      </c>
      <c r="F140" s="1" t="s">
        <v>12</v>
      </c>
      <c r="G140" s="1" t="s">
        <v>13</v>
      </c>
      <c r="H140" s="1" t="s">
        <v>13</v>
      </c>
      <c r="I140">
        <v>43</v>
      </c>
    </row>
    <row r="141" spans="1:9" x14ac:dyDescent="0.25">
      <c r="A141">
        <v>140</v>
      </c>
      <c r="B141" s="1" t="s">
        <v>9</v>
      </c>
      <c r="C141">
        <v>278035</v>
      </c>
      <c r="D141" s="1" t="s">
        <v>17</v>
      </c>
      <c r="E141" s="1" t="s">
        <v>16</v>
      </c>
      <c r="F141" s="1" t="s">
        <v>12</v>
      </c>
      <c r="G141" s="1" t="s">
        <v>13</v>
      </c>
      <c r="H141" s="1" t="s">
        <v>13</v>
      </c>
      <c r="I141">
        <v>41</v>
      </c>
    </row>
    <row r="142" spans="1:9" x14ac:dyDescent="0.25">
      <c r="A142">
        <v>141</v>
      </c>
      <c r="B142" s="1" t="s">
        <v>15</v>
      </c>
      <c r="C142">
        <v>297046</v>
      </c>
      <c r="D142" s="1" t="s">
        <v>18</v>
      </c>
      <c r="E142" s="1" t="s">
        <v>16</v>
      </c>
      <c r="F142" s="1" t="s">
        <v>12</v>
      </c>
      <c r="G142" s="1" t="s">
        <v>13</v>
      </c>
      <c r="H142" s="1" t="s">
        <v>13</v>
      </c>
      <c r="I142">
        <v>65</v>
      </c>
    </row>
    <row r="143" spans="1:9" x14ac:dyDescent="0.25">
      <c r="A143">
        <v>142</v>
      </c>
      <c r="B143" s="1" t="s">
        <v>15</v>
      </c>
      <c r="C143">
        <v>400000</v>
      </c>
      <c r="D143" s="1" t="s">
        <v>10</v>
      </c>
      <c r="E143" s="1" t="s">
        <v>16</v>
      </c>
      <c r="F143" s="1" t="s">
        <v>12</v>
      </c>
      <c r="G143" s="1" t="s">
        <v>13</v>
      </c>
      <c r="H143" s="1" t="s">
        <v>13</v>
      </c>
      <c r="I143">
        <v>46</v>
      </c>
    </row>
    <row r="144" spans="1:9" x14ac:dyDescent="0.25">
      <c r="A144">
        <v>143</v>
      </c>
      <c r="B144" s="1" t="s">
        <v>15</v>
      </c>
      <c r="C144">
        <v>497114.36</v>
      </c>
      <c r="D144" s="1" t="s">
        <v>10</v>
      </c>
      <c r="E144" s="1" t="s">
        <v>11</v>
      </c>
      <c r="F144" s="1" t="s">
        <v>12</v>
      </c>
      <c r="G144" s="1" t="s">
        <v>13</v>
      </c>
      <c r="H144" s="1" t="s">
        <v>13</v>
      </c>
      <c r="I144">
        <v>28</v>
      </c>
    </row>
    <row r="145" spans="1:9" x14ac:dyDescent="0.25">
      <c r="A145">
        <v>144</v>
      </c>
      <c r="B145" s="1" t="s">
        <v>9</v>
      </c>
      <c r="C145">
        <v>270074</v>
      </c>
      <c r="D145" s="1" t="s">
        <v>10</v>
      </c>
      <c r="E145" s="1" t="s">
        <v>16</v>
      </c>
      <c r="F145" s="1" t="s">
        <v>12</v>
      </c>
      <c r="G145" s="1" t="s">
        <v>13</v>
      </c>
      <c r="H145" s="1" t="s">
        <v>12</v>
      </c>
      <c r="I145">
        <v>60</v>
      </c>
    </row>
    <row r="146" spans="1:9" x14ac:dyDescent="0.25">
      <c r="A146">
        <v>145</v>
      </c>
      <c r="B146" s="1" t="s">
        <v>9</v>
      </c>
      <c r="C146">
        <v>680668.64</v>
      </c>
      <c r="D146" s="1" t="s">
        <v>10</v>
      </c>
      <c r="E146" s="1" t="s">
        <v>16</v>
      </c>
      <c r="F146" s="1" t="s">
        <v>12</v>
      </c>
      <c r="G146" s="1" t="s">
        <v>13</v>
      </c>
      <c r="H146" s="1" t="s">
        <v>13</v>
      </c>
      <c r="I146">
        <v>37</v>
      </c>
    </row>
    <row r="147" spans="1:9" x14ac:dyDescent="0.25">
      <c r="A147">
        <v>146</v>
      </c>
      <c r="B147" s="1" t="s">
        <v>15</v>
      </c>
      <c r="C147">
        <v>148500</v>
      </c>
      <c r="D147" s="1" t="s">
        <v>10</v>
      </c>
      <c r="E147" s="1" t="s">
        <v>16</v>
      </c>
      <c r="F147" s="1" t="s">
        <v>12</v>
      </c>
      <c r="G147" s="1" t="s">
        <v>13</v>
      </c>
      <c r="H147" s="1" t="s">
        <v>13</v>
      </c>
      <c r="I147">
        <v>50</v>
      </c>
    </row>
    <row r="148" spans="1:9" x14ac:dyDescent="0.25">
      <c r="A148">
        <v>147</v>
      </c>
      <c r="B148" s="1" t="s">
        <v>15</v>
      </c>
      <c r="C148">
        <v>372323</v>
      </c>
      <c r="D148" s="1" t="s">
        <v>10</v>
      </c>
      <c r="E148" s="1" t="s">
        <v>11</v>
      </c>
      <c r="F148" s="1" t="s">
        <v>12</v>
      </c>
      <c r="G148" s="1" t="s">
        <v>13</v>
      </c>
      <c r="H148" s="1" t="s">
        <v>13</v>
      </c>
      <c r="I148">
        <v>29</v>
      </c>
    </row>
    <row r="149" spans="1:9" x14ac:dyDescent="0.25">
      <c r="A149">
        <v>148</v>
      </c>
      <c r="B149" s="1" t="s">
        <v>15</v>
      </c>
      <c r="C149">
        <v>1069289.8</v>
      </c>
      <c r="D149" s="1" t="s">
        <v>14</v>
      </c>
      <c r="E149" s="1" t="s">
        <v>11</v>
      </c>
      <c r="F149" s="1" t="s">
        <v>12</v>
      </c>
      <c r="G149" s="1" t="s">
        <v>13</v>
      </c>
      <c r="H149" s="1" t="s">
        <v>13</v>
      </c>
      <c r="I149">
        <v>86</v>
      </c>
    </row>
    <row r="150" spans="1:9" x14ac:dyDescent="0.25">
      <c r="A150">
        <v>149</v>
      </c>
      <c r="B150" s="1" t="s">
        <v>15</v>
      </c>
      <c r="C150">
        <v>258000</v>
      </c>
      <c r="D150" s="1" t="s">
        <v>10</v>
      </c>
      <c r="E150" s="1" t="s">
        <v>16</v>
      </c>
      <c r="F150" s="1" t="s">
        <v>12</v>
      </c>
      <c r="G150" s="1" t="s">
        <v>13</v>
      </c>
      <c r="H150" s="1" t="s">
        <v>13</v>
      </c>
      <c r="I150">
        <v>30</v>
      </c>
    </row>
    <row r="151" spans="1:9" x14ac:dyDescent="0.25">
      <c r="A151">
        <v>150</v>
      </c>
      <c r="B151" s="1" t="s">
        <v>15</v>
      </c>
      <c r="C151">
        <v>304345</v>
      </c>
      <c r="D151" s="1" t="s">
        <v>17</v>
      </c>
      <c r="E151" s="1" t="s">
        <v>16</v>
      </c>
      <c r="F151" s="1" t="s">
        <v>12</v>
      </c>
      <c r="G151" s="1" t="s">
        <v>13</v>
      </c>
      <c r="H151" s="1" t="s">
        <v>13</v>
      </c>
      <c r="I151">
        <v>50</v>
      </c>
    </row>
    <row r="152" spans="1:9" x14ac:dyDescent="0.25">
      <c r="A152">
        <v>151</v>
      </c>
      <c r="B152" s="1" t="s">
        <v>15</v>
      </c>
      <c r="C152">
        <v>299647</v>
      </c>
      <c r="D152" s="1" t="s">
        <v>20</v>
      </c>
      <c r="E152" s="1" t="s">
        <v>16</v>
      </c>
      <c r="F152" s="1" t="s">
        <v>12</v>
      </c>
      <c r="G152" s="1" t="s">
        <v>13</v>
      </c>
      <c r="H152" s="1" t="s">
        <v>13</v>
      </c>
      <c r="I152">
        <v>40</v>
      </c>
    </row>
    <row r="153" spans="1:9" x14ac:dyDescent="0.25">
      <c r="A153">
        <v>152</v>
      </c>
      <c r="B153" s="1" t="s">
        <v>9</v>
      </c>
      <c r="C153">
        <v>253472</v>
      </c>
      <c r="D153" s="1" t="s">
        <v>10</v>
      </c>
      <c r="E153" s="1" t="s">
        <v>16</v>
      </c>
      <c r="F153" s="1" t="s">
        <v>12</v>
      </c>
      <c r="G153" s="1" t="s">
        <v>12</v>
      </c>
      <c r="H153" s="1" t="s">
        <v>13</v>
      </c>
      <c r="I153">
        <v>21</v>
      </c>
    </row>
    <row r="154" spans="1:9" x14ac:dyDescent="0.25">
      <c r="A154">
        <v>153</v>
      </c>
      <c r="B154" s="1" t="s">
        <v>9</v>
      </c>
      <c r="C154">
        <v>851079</v>
      </c>
      <c r="D154" s="1" t="s">
        <v>10</v>
      </c>
      <c r="E154" s="1" t="s">
        <v>16</v>
      </c>
      <c r="F154" s="1" t="s">
        <v>12</v>
      </c>
      <c r="G154" s="1" t="s">
        <v>13</v>
      </c>
      <c r="H154" s="1" t="s">
        <v>13</v>
      </c>
      <c r="I154">
        <v>58</v>
      </c>
    </row>
    <row r="155" spans="1:9" x14ac:dyDescent="0.25">
      <c r="A155">
        <v>154</v>
      </c>
      <c r="B155" s="1" t="s">
        <v>15</v>
      </c>
      <c r="C155">
        <v>353911.5</v>
      </c>
      <c r="D155" s="1" t="s">
        <v>10</v>
      </c>
      <c r="E155" s="1" t="s">
        <v>11</v>
      </c>
      <c r="F155" s="1" t="s">
        <v>12</v>
      </c>
      <c r="G155" s="1" t="s">
        <v>13</v>
      </c>
      <c r="H155" s="1" t="s">
        <v>13</v>
      </c>
      <c r="I155">
        <v>41</v>
      </c>
    </row>
    <row r="156" spans="1:9" x14ac:dyDescent="0.25">
      <c r="A156">
        <v>155</v>
      </c>
      <c r="B156" s="1" t="s">
        <v>15</v>
      </c>
      <c r="C156">
        <v>513465</v>
      </c>
      <c r="D156" s="1" t="s">
        <v>10</v>
      </c>
      <c r="E156" s="1" t="s">
        <v>16</v>
      </c>
      <c r="F156" s="1" t="s">
        <v>12</v>
      </c>
      <c r="G156" s="1" t="s">
        <v>13</v>
      </c>
      <c r="H156" s="1" t="s">
        <v>13</v>
      </c>
      <c r="I156">
        <v>49</v>
      </c>
    </row>
    <row r="157" spans="1:9" x14ac:dyDescent="0.25">
      <c r="A157">
        <v>156</v>
      </c>
      <c r="B157" s="1" t="s">
        <v>9</v>
      </c>
      <c r="C157">
        <v>300018</v>
      </c>
      <c r="D157" s="1" t="s">
        <v>17</v>
      </c>
      <c r="E157" s="1" t="s">
        <v>16</v>
      </c>
      <c r="F157" s="1" t="s">
        <v>12</v>
      </c>
      <c r="G157" s="1" t="s">
        <v>13</v>
      </c>
      <c r="H157" s="1" t="s">
        <v>13</v>
      </c>
      <c r="I157">
        <v>57</v>
      </c>
    </row>
    <row r="158" spans="1:9" x14ac:dyDescent="0.25">
      <c r="A158">
        <v>157</v>
      </c>
      <c r="B158" s="1" t="s">
        <v>9</v>
      </c>
      <c r="C158">
        <v>659491.07999999996</v>
      </c>
      <c r="D158" s="1" t="s">
        <v>10</v>
      </c>
      <c r="E158" s="1" t="s">
        <v>16</v>
      </c>
      <c r="F158" s="1" t="s">
        <v>12</v>
      </c>
      <c r="G158" s="1" t="s">
        <v>13</v>
      </c>
      <c r="H158" s="1" t="s">
        <v>13</v>
      </c>
      <c r="I158">
        <v>27</v>
      </c>
    </row>
    <row r="159" spans="1:9" x14ac:dyDescent="0.25">
      <c r="A159">
        <v>158</v>
      </c>
      <c r="B159" s="1" t="s">
        <v>9</v>
      </c>
      <c r="C159">
        <v>356000</v>
      </c>
      <c r="D159" s="1" t="s">
        <v>10</v>
      </c>
      <c r="E159" s="1" t="s">
        <v>16</v>
      </c>
      <c r="F159" s="1" t="s">
        <v>12</v>
      </c>
      <c r="G159" s="1" t="s">
        <v>13</v>
      </c>
      <c r="H159" s="1" t="s">
        <v>12</v>
      </c>
      <c r="I159">
        <v>56</v>
      </c>
    </row>
    <row r="160" spans="1:9" x14ac:dyDescent="0.25">
      <c r="A160">
        <v>159</v>
      </c>
      <c r="B160" s="1" t="s">
        <v>9</v>
      </c>
      <c r="C160">
        <v>315941</v>
      </c>
      <c r="D160" s="1" t="s">
        <v>10</v>
      </c>
      <c r="E160" s="1" t="s">
        <v>16</v>
      </c>
      <c r="F160" s="1" t="s">
        <v>12</v>
      </c>
      <c r="G160" s="1" t="s">
        <v>12</v>
      </c>
      <c r="H160" s="1" t="s">
        <v>13</v>
      </c>
      <c r="I160">
        <v>52</v>
      </c>
    </row>
    <row r="161" spans="1:9" x14ac:dyDescent="0.25">
      <c r="A161">
        <v>160</v>
      </c>
      <c r="B161" s="1" t="s">
        <v>9</v>
      </c>
      <c r="C161">
        <v>427506.38</v>
      </c>
      <c r="D161" s="1" t="s">
        <v>19</v>
      </c>
      <c r="E161" s="1" t="s">
        <v>16</v>
      </c>
      <c r="F161" s="1" t="s">
        <v>12</v>
      </c>
      <c r="G161" s="1" t="s">
        <v>13</v>
      </c>
      <c r="H161" s="1" t="s">
        <v>13</v>
      </c>
      <c r="I161">
        <v>28</v>
      </c>
    </row>
    <row r="162" spans="1:9" x14ac:dyDescent="0.25">
      <c r="A162">
        <v>161</v>
      </c>
      <c r="B162" s="1" t="s">
        <v>9</v>
      </c>
      <c r="C162">
        <v>299441</v>
      </c>
      <c r="D162" s="1" t="s">
        <v>18</v>
      </c>
      <c r="E162" s="1" t="s">
        <v>16</v>
      </c>
      <c r="F162" s="1" t="s">
        <v>12</v>
      </c>
      <c r="G162" s="1" t="s">
        <v>13</v>
      </c>
      <c r="H162" s="1" t="s">
        <v>13</v>
      </c>
      <c r="I162">
        <v>54</v>
      </c>
    </row>
    <row r="163" spans="1:9" x14ac:dyDescent="0.25">
      <c r="A163">
        <v>162</v>
      </c>
      <c r="B163" s="1" t="s">
        <v>9</v>
      </c>
      <c r="C163">
        <v>360458</v>
      </c>
      <c r="D163" s="1" t="s">
        <v>10</v>
      </c>
      <c r="E163" s="1" t="s">
        <v>11</v>
      </c>
      <c r="F163" s="1" t="s">
        <v>12</v>
      </c>
      <c r="G163" s="1" t="s">
        <v>13</v>
      </c>
      <c r="H163" s="1" t="s">
        <v>13</v>
      </c>
      <c r="I163">
        <v>30</v>
      </c>
    </row>
    <row r="164" spans="1:9" x14ac:dyDescent="0.25">
      <c r="A164">
        <v>163</v>
      </c>
      <c r="B164" s="1" t="s">
        <v>9</v>
      </c>
      <c r="C164">
        <v>297050</v>
      </c>
      <c r="D164" s="1" t="s">
        <v>18</v>
      </c>
      <c r="E164" s="1" t="s">
        <v>16</v>
      </c>
      <c r="F164" s="1" t="s">
        <v>12</v>
      </c>
      <c r="G164" s="1" t="s">
        <v>13</v>
      </c>
      <c r="H164" s="1" t="s">
        <v>13</v>
      </c>
      <c r="I164">
        <v>46</v>
      </c>
    </row>
    <row r="165" spans="1:9" x14ac:dyDescent="0.25">
      <c r="A165">
        <v>164</v>
      </c>
      <c r="B165" s="1" t="s">
        <v>9</v>
      </c>
      <c r="C165">
        <v>338659.6</v>
      </c>
      <c r="D165" s="1" t="s">
        <v>10</v>
      </c>
      <c r="E165" s="1" t="s">
        <v>16</v>
      </c>
      <c r="F165" s="1" t="s">
        <v>12</v>
      </c>
      <c r="G165" s="1" t="s">
        <v>12</v>
      </c>
      <c r="H165" s="1" t="s">
        <v>13</v>
      </c>
      <c r="I165">
        <v>33</v>
      </c>
    </row>
    <row r="166" spans="1:9" x14ac:dyDescent="0.25">
      <c r="A166">
        <v>165</v>
      </c>
      <c r="B166" s="1" t="s">
        <v>9</v>
      </c>
      <c r="C166">
        <v>4605901.54</v>
      </c>
      <c r="D166" s="1" t="s">
        <v>10</v>
      </c>
      <c r="E166" s="1" t="s">
        <v>11</v>
      </c>
      <c r="F166" s="1" t="s">
        <v>12</v>
      </c>
      <c r="G166" s="1" t="s">
        <v>13</v>
      </c>
      <c r="H166" s="1" t="s">
        <v>13</v>
      </c>
      <c r="I166">
        <v>68</v>
      </c>
    </row>
    <row r="167" spans="1:9" x14ac:dyDescent="0.25">
      <c r="A167">
        <v>166</v>
      </c>
      <c r="B167" s="1" t="s">
        <v>9</v>
      </c>
      <c r="C167">
        <v>299647</v>
      </c>
      <c r="D167" s="1" t="s">
        <v>17</v>
      </c>
      <c r="E167" s="1" t="s">
        <v>16</v>
      </c>
      <c r="F167" s="1" t="s">
        <v>12</v>
      </c>
      <c r="G167" s="1" t="s">
        <v>13</v>
      </c>
      <c r="H167" s="1" t="s">
        <v>13</v>
      </c>
      <c r="I167">
        <v>68</v>
      </c>
    </row>
    <row r="168" spans="1:9" x14ac:dyDescent="0.25">
      <c r="A168">
        <v>167</v>
      </c>
      <c r="B168" s="1" t="s">
        <v>15</v>
      </c>
      <c r="C168">
        <v>111053</v>
      </c>
      <c r="D168" s="1" t="s">
        <v>10</v>
      </c>
      <c r="E168" s="1" t="s">
        <v>16</v>
      </c>
      <c r="F168" s="1" t="s">
        <v>12</v>
      </c>
      <c r="G168" s="1" t="s">
        <v>13</v>
      </c>
      <c r="H168" s="1" t="s">
        <v>13</v>
      </c>
      <c r="I168">
        <v>54</v>
      </c>
    </row>
    <row r="169" spans="1:9" x14ac:dyDescent="0.25">
      <c r="A169">
        <v>168</v>
      </c>
      <c r="B169" s="1" t="s">
        <v>9</v>
      </c>
      <c r="C169">
        <v>371304</v>
      </c>
      <c r="D169" s="1" t="s">
        <v>18</v>
      </c>
      <c r="E169" s="1" t="s">
        <v>16</v>
      </c>
      <c r="F169" s="1" t="s">
        <v>12</v>
      </c>
      <c r="G169" s="1" t="s">
        <v>13</v>
      </c>
      <c r="H169" s="1" t="s">
        <v>12</v>
      </c>
      <c r="I169">
        <v>46</v>
      </c>
    </row>
    <row r="170" spans="1:9" x14ac:dyDescent="0.25">
      <c r="A170">
        <v>169</v>
      </c>
      <c r="B170" s="1" t="s">
        <v>15</v>
      </c>
      <c r="C170">
        <v>672365.54</v>
      </c>
      <c r="D170" s="1" t="s">
        <v>10</v>
      </c>
      <c r="E170" s="1" t="s">
        <v>16</v>
      </c>
      <c r="F170" s="1" t="s">
        <v>12</v>
      </c>
      <c r="G170" s="1" t="s">
        <v>13</v>
      </c>
      <c r="H170" s="1" t="s">
        <v>13</v>
      </c>
      <c r="I170">
        <v>38</v>
      </c>
    </row>
    <row r="171" spans="1:9" x14ac:dyDescent="0.25">
      <c r="A171">
        <v>170</v>
      </c>
      <c r="B171" s="1" t="s">
        <v>9</v>
      </c>
      <c r="C171">
        <v>475269</v>
      </c>
      <c r="D171" s="1" t="s">
        <v>18</v>
      </c>
      <c r="E171" s="1" t="s">
        <v>16</v>
      </c>
      <c r="F171" s="1" t="s">
        <v>12</v>
      </c>
      <c r="G171" s="1" t="s">
        <v>13</v>
      </c>
      <c r="H171" s="1" t="s">
        <v>12</v>
      </c>
      <c r="I171">
        <v>63</v>
      </c>
    </row>
    <row r="172" spans="1:9" x14ac:dyDescent="0.25">
      <c r="A172">
        <v>171</v>
      </c>
      <c r="B172" s="1" t="s">
        <v>9</v>
      </c>
      <c r="C172">
        <v>360420</v>
      </c>
      <c r="D172" s="1" t="s">
        <v>18</v>
      </c>
      <c r="E172" s="1" t="s">
        <v>16</v>
      </c>
      <c r="F172" s="1" t="s">
        <v>12</v>
      </c>
      <c r="G172" s="1" t="s">
        <v>13</v>
      </c>
      <c r="H172" s="1" t="s">
        <v>12</v>
      </c>
      <c r="I172">
        <v>33</v>
      </c>
    </row>
    <row r="173" spans="1:9" x14ac:dyDescent="0.25">
      <c r="A173">
        <v>172</v>
      </c>
      <c r="B173" s="1" t="s">
        <v>9</v>
      </c>
      <c r="C173">
        <v>278030</v>
      </c>
      <c r="D173" s="1" t="s">
        <v>19</v>
      </c>
      <c r="E173" s="1" t="s">
        <v>16</v>
      </c>
      <c r="F173" s="1" t="s">
        <v>12</v>
      </c>
      <c r="G173" s="1" t="s">
        <v>13</v>
      </c>
      <c r="H173" s="1" t="s">
        <v>13</v>
      </c>
      <c r="I173">
        <v>48</v>
      </c>
    </row>
    <row r="174" spans="1:9" x14ac:dyDescent="0.25">
      <c r="A174">
        <v>173</v>
      </c>
      <c r="B174" s="1" t="s">
        <v>9</v>
      </c>
      <c r="C174">
        <v>472546.14</v>
      </c>
      <c r="D174" s="1" t="s">
        <v>10</v>
      </c>
      <c r="E174" s="1" t="s">
        <v>16</v>
      </c>
      <c r="F174" s="1" t="s">
        <v>12</v>
      </c>
      <c r="G174" s="1" t="s">
        <v>13</v>
      </c>
      <c r="H174" s="1" t="s">
        <v>13</v>
      </c>
      <c r="I174">
        <v>28</v>
      </c>
    </row>
    <row r="175" spans="1:9" x14ac:dyDescent="0.25">
      <c r="A175">
        <v>174</v>
      </c>
      <c r="B175" s="1" t="s">
        <v>9</v>
      </c>
      <c r="C175">
        <v>11102.62</v>
      </c>
      <c r="D175" s="1" t="s">
        <v>10</v>
      </c>
      <c r="E175" s="1" t="s">
        <v>16</v>
      </c>
      <c r="F175" s="1" t="s">
        <v>12</v>
      </c>
      <c r="G175" s="1" t="s">
        <v>13</v>
      </c>
      <c r="H175" s="1" t="s">
        <v>13</v>
      </c>
      <c r="I175">
        <v>23</v>
      </c>
    </row>
    <row r="176" spans="1:9" x14ac:dyDescent="0.25">
      <c r="A176">
        <v>175</v>
      </c>
      <c r="B176" s="1" t="s">
        <v>15</v>
      </c>
      <c r="C176">
        <v>444259.2</v>
      </c>
      <c r="D176" s="1" t="s">
        <v>10</v>
      </c>
      <c r="E176" s="1" t="s">
        <v>16</v>
      </c>
      <c r="F176" s="1" t="s">
        <v>12</v>
      </c>
      <c r="G176" s="1" t="s">
        <v>13</v>
      </c>
      <c r="H176" s="1" t="s">
        <v>13</v>
      </c>
      <c r="I176">
        <v>28</v>
      </c>
    </row>
    <row r="177" spans="1:9" x14ac:dyDescent="0.25">
      <c r="A177">
        <v>176</v>
      </c>
      <c r="B177" s="1" t="s">
        <v>9</v>
      </c>
      <c r="C177">
        <v>793801.12</v>
      </c>
      <c r="D177" s="1" t="s">
        <v>10</v>
      </c>
      <c r="E177" s="1" t="s">
        <v>16</v>
      </c>
      <c r="F177" s="1" t="s">
        <v>12</v>
      </c>
      <c r="G177" s="1" t="s">
        <v>12</v>
      </c>
      <c r="H177" s="1" t="s">
        <v>13</v>
      </c>
      <c r="I177">
        <v>36</v>
      </c>
    </row>
    <row r="178" spans="1:9" x14ac:dyDescent="0.25">
      <c r="A178">
        <v>177</v>
      </c>
      <c r="B178" s="1" t="s">
        <v>15</v>
      </c>
      <c r="C178">
        <v>504963.25</v>
      </c>
      <c r="D178" s="1" t="s">
        <v>10</v>
      </c>
      <c r="E178" s="1" t="s">
        <v>16</v>
      </c>
      <c r="F178" s="1" t="s">
        <v>12</v>
      </c>
      <c r="G178" s="1" t="s">
        <v>13</v>
      </c>
      <c r="H178" s="1" t="s">
        <v>13</v>
      </c>
      <c r="I178">
        <v>44</v>
      </c>
    </row>
    <row r="179" spans="1:9" x14ac:dyDescent="0.25">
      <c r="A179">
        <v>178</v>
      </c>
      <c r="B179" s="1" t="s">
        <v>9</v>
      </c>
      <c r="C179">
        <v>345802.5</v>
      </c>
      <c r="D179" s="1" t="s">
        <v>10</v>
      </c>
      <c r="E179" s="1" t="s">
        <v>16</v>
      </c>
      <c r="F179" s="1" t="s">
        <v>12</v>
      </c>
      <c r="G179" s="1" t="s">
        <v>13</v>
      </c>
      <c r="H179" s="1" t="s">
        <v>13</v>
      </c>
      <c r="I179">
        <v>52</v>
      </c>
    </row>
    <row r="180" spans="1:9" x14ac:dyDescent="0.25">
      <c r="A180">
        <v>179</v>
      </c>
      <c r="B180" s="1" t="s">
        <v>9</v>
      </c>
      <c r="C180">
        <v>413497</v>
      </c>
      <c r="D180" s="1" t="s">
        <v>18</v>
      </c>
      <c r="E180" s="1" t="s">
        <v>16</v>
      </c>
      <c r="F180" s="1" t="s">
        <v>12</v>
      </c>
      <c r="G180" s="1" t="s">
        <v>13</v>
      </c>
      <c r="H180" s="1" t="s">
        <v>12</v>
      </c>
      <c r="I180">
        <v>54</v>
      </c>
    </row>
    <row r="181" spans="1:9" x14ac:dyDescent="0.25">
      <c r="A181">
        <v>180</v>
      </c>
      <c r="B181" s="1" t="s">
        <v>9</v>
      </c>
      <c r="C181">
        <v>683560</v>
      </c>
      <c r="D181" s="1" t="s">
        <v>10</v>
      </c>
      <c r="E181" s="1" t="s">
        <v>11</v>
      </c>
      <c r="F181" s="1" t="s">
        <v>12</v>
      </c>
      <c r="G181" s="1" t="s">
        <v>13</v>
      </c>
      <c r="H181" s="1" t="s">
        <v>13</v>
      </c>
      <c r="I181">
        <v>61</v>
      </c>
    </row>
    <row r="182" spans="1:9" x14ac:dyDescent="0.25">
      <c r="A182">
        <v>181</v>
      </c>
      <c r="B182" s="1" t="s">
        <v>9</v>
      </c>
      <c r="C182">
        <v>375000</v>
      </c>
      <c r="D182" s="1" t="s">
        <v>10</v>
      </c>
      <c r="E182" s="1" t="s">
        <v>16</v>
      </c>
      <c r="F182" s="1" t="s">
        <v>12</v>
      </c>
      <c r="G182" s="1" t="s">
        <v>13</v>
      </c>
      <c r="H182" s="1" t="s">
        <v>12</v>
      </c>
      <c r="I182">
        <v>27</v>
      </c>
    </row>
    <row r="183" spans="1:9" x14ac:dyDescent="0.25">
      <c r="A183">
        <v>182</v>
      </c>
      <c r="B183" s="1" t="s">
        <v>15</v>
      </c>
      <c r="C183">
        <v>1244526</v>
      </c>
      <c r="D183" s="1" t="s">
        <v>10</v>
      </c>
      <c r="E183" s="1" t="s">
        <v>16</v>
      </c>
      <c r="F183" s="1" t="s">
        <v>12</v>
      </c>
      <c r="G183" s="1" t="s">
        <v>13</v>
      </c>
      <c r="H183" s="1" t="s">
        <v>13</v>
      </c>
      <c r="I183">
        <v>26</v>
      </c>
    </row>
    <row r="184" spans="1:9" x14ac:dyDescent="0.25">
      <c r="A184">
        <v>183</v>
      </c>
      <c r="B184" s="1" t="s">
        <v>15</v>
      </c>
      <c r="C184">
        <v>1379419</v>
      </c>
      <c r="D184" s="1" t="s">
        <v>14</v>
      </c>
      <c r="E184" s="1" t="s">
        <v>11</v>
      </c>
      <c r="F184" s="1" t="s">
        <v>12</v>
      </c>
      <c r="G184" s="1" t="s">
        <v>13</v>
      </c>
      <c r="H184" s="1" t="s">
        <v>13</v>
      </c>
      <c r="I184">
        <v>70</v>
      </c>
    </row>
    <row r="185" spans="1:9" x14ac:dyDescent="0.25">
      <c r="A185">
        <v>184</v>
      </c>
      <c r="B185" s="1" t="s">
        <v>15</v>
      </c>
      <c r="C185">
        <v>987935</v>
      </c>
      <c r="D185" s="1" t="s">
        <v>10</v>
      </c>
      <c r="E185" s="1" t="s">
        <v>11</v>
      </c>
      <c r="F185" s="1" t="s">
        <v>12</v>
      </c>
      <c r="G185" s="1" t="s">
        <v>13</v>
      </c>
      <c r="H185" s="1" t="s">
        <v>13</v>
      </c>
      <c r="I185">
        <v>36</v>
      </c>
    </row>
    <row r="186" spans="1:9" x14ac:dyDescent="0.25">
      <c r="A186">
        <v>185</v>
      </c>
      <c r="B186" s="1" t="s">
        <v>9</v>
      </c>
      <c r="C186">
        <v>373465.3</v>
      </c>
      <c r="D186" s="1" t="s">
        <v>10</v>
      </c>
      <c r="E186" s="1" t="s">
        <v>16</v>
      </c>
      <c r="F186" s="1" t="s">
        <v>12</v>
      </c>
      <c r="G186" s="1" t="s">
        <v>13</v>
      </c>
      <c r="H186" s="1" t="s">
        <v>13</v>
      </c>
      <c r="I186">
        <v>39</v>
      </c>
    </row>
    <row r="187" spans="1:9" x14ac:dyDescent="0.25">
      <c r="A187">
        <v>186</v>
      </c>
      <c r="B187" s="1" t="s">
        <v>9</v>
      </c>
      <c r="C187">
        <v>165495</v>
      </c>
      <c r="D187" s="1" t="s">
        <v>10</v>
      </c>
      <c r="E187" s="1" t="s">
        <v>16</v>
      </c>
      <c r="F187" s="1" t="s">
        <v>12</v>
      </c>
      <c r="G187" s="1" t="s">
        <v>13</v>
      </c>
      <c r="H187" s="1" t="s">
        <v>13</v>
      </c>
      <c r="I187">
        <v>59</v>
      </c>
    </row>
    <row r="188" spans="1:9" x14ac:dyDescent="0.25">
      <c r="A188">
        <v>187</v>
      </c>
      <c r="B188" s="1" t="s">
        <v>15</v>
      </c>
      <c r="C188">
        <v>297046</v>
      </c>
      <c r="D188" s="1" t="s">
        <v>17</v>
      </c>
      <c r="E188" s="1" t="s">
        <v>16</v>
      </c>
      <c r="F188" s="1" t="s">
        <v>12</v>
      </c>
      <c r="G188" s="1" t="s">
        <v>13</v>
      </c>
      <c r="H188" s="1" t="s">
        <v>13</v>
      </c>
      <c r="I188">
        <v>64</v>
      </c>
    </row>
    <row r="189" spans="1:9" x14ac:dyDescent="0.25">
      <c r="A189">
        <v>188</v>
      </c>
      <c r="B189" s="1" t="s">
        <v>15</v>
      </c>
      <c r="C189">
        <v>2050000</v>
      </c>
      <c r="D189" s="1" t="s">
        <v>10</v>
      </c>
      <c r="E189" s="1" t="s">
        <v>16</v>
      </c>
      <c r="F189" s="1" t="s">
        <v>12</v>
      </c>
      <c r="G189" s="1" t="s">
        <v>13</v>
      </c>
      <c r="H189" s="1" t="s">
        <v>13</v>
      </c>
      <c r="I189">
        <v>46</v>
      </c>
    </row>
    <row r="190" spans="1:9" x14ac:dyDescent="0.25">
      <c r="A190">
        <v>189</v>
      </c>
      <c r="B190" s="1" t="s">
        <v>15</v>
      </c>
      <c r="C190">
        <v>297045</v>
      </c>
      <c r="D190" s="1" t="s">
        <v>18</v>
      </c>
      <c r="E190" s="1" t="s">
        <v>16</v>
      </c>
      <c r="F190" s="1" t="s">
        <v>12</v>
      </c>
      <c r="G190" s="1" t="s">
        <v>13</v>
      </c>
      <c r="H190" s="1" t="s">
        <v>12</v>
      </c>
      <c r="I190">
        <v>38</v>
      </c>
    </row>
    <row r="191" spans="1:9" x14ac:dyDescent="0.25">
      <c r="A191">
        <v>190</v>
      </c>
      <c r="B191" s="1" t="s">
        <v>15</v>
      </c>
      <c r="C191">
        <v>297045</v>
      </c>
      <c r="D191" s="1" t="s">
        <v>18</v>
      </c>
      <c r="E191" s="1" t="s">
        <v>16</v>
      </c>
      <c r="F191" s="1" t="s">
        <v>13</v>
      </c>
      <c r="G191" s="1" t="s">
        <v>13</v>
      </c>
      <c r="H191" s="1" t="s">
        <v>12</v>
      </c>
      <c r="I191">
        <v>42</v>
      </c>
    </row>
    <row r="192" spans="1:9" x14ac:dyDescent="0.25">
      <c r="A192">
        <v>191</v>
      </c>
      <c r="B192" s="1" t="s">
        <v>15</v>
      </c>
      <c r="C192">
        <v>405063</v>
      </c>
      <c r="D192" s="1" t="s">
        <v>18</v>
      </c>
      <c r="E192" s="1" t="s">
        <v>16</v>
      </c>
      <c r="F192" s="1" t="s">
        <v>12</v>
      </c>
      <c r="G192" s="1" t="s">
        <v>13</v>
      </c>
      <c r="H192" s="1" t="s">
        <v>12</v>
      </c>
      <c r="I192">
        <v>69</v>
      </c>
    </row>
    <row r="193" spans="1:9" x14ac:dyDescent="0.25">
      <c r="A193">
        <v>192</v>
      </c>
      <c r="B193" s="1" t="s">
        <v>15</v>
      </c>
      <c r="C193">
        <v>496208.33</v>
      </c>
      <c r="D193" s="1" t="s">
        <v>10</v>
      </c>
      <c r="E193" s="1" t="s">
        <v>16</v>
      </c>
      <c r="F193" s="1" t="s">
        <v>12</v>
      </c>
      <c r="G193" s="1" t="s">
        <v>12</v>
      </c>
      <c r="H193" s="1" t="s">
        <v>13</v>
      </c>
      <c r="I193">
        <v>45</v>
      </c>
    </row>
    <row r="194" spans="1:9" x14ac:dyDescent="0.25">
      <c r="A194">
        <v>193</v>
      </c>
      <c r="B194" s="1" t="s">
        <v>9</v>
      </c>
      <c r="C194">
        <v>2033150.05</v>
      </c>
      <c r="D194" s="1" t="s">
        <v>19</v>
      </c>
      <c r="E194" s="1" t="s">
        <v>16</v>
      </c>
      <c r="F194" s="1" t="s">
        <v>12</v>
      </c>
      <c r="G194" s="1" t="s">
        <v>13</v>
      </c>
      <c r="H194" s="1" t="s">
        <v>13</v>
      </c>
      <c r="I194">
        <v>46</v>
      </c>
    </row>
    <row r="195" spans="1:9" x14ac:dyDescent="0.25">
      <c r="A195">
        <v>194</v>
      </c>
      <c r="B195" s="1" t="s">
        <v>15</v>
      </c>
      <c r="C195">
        <v>155250</v>
      </c>
      <c r="D195" s="1" t="s">
        <v>10</v>
      </c>
      <c r="E195" s="1" t="s">
        <v>16</v>
      </c>
      <c r="F195" s="1" t="s">
        <v>12</v>
      </c>
      <c r="G195" s="1" t="s">
        <v>13</v>
      </c>
      <c r="H195" s="1" t="s">
        <v>13</v>
      </c>
      <c r="I195">
        <v>36</v>
      </c>
    </row>
    <row r="196" spans="1:9" x14ac:dyDescent="0.25">
      <c r="A196">
        <v>195</v>
      </c>
      <c r="B196" s="1" t="s">
        <v>15</v>
      </c>
      <c r="C196">
        <v>278030</v>
      </c>
      <c r="D196" s="1" t="s">
        <v>18</v>
      </c>
      <c r="E196" s="1" t="s">
        <v>16</v>
      </c>
      <c r="F196" s="1" t="s">
        <v>12</v>
      </c>
      <c r="G196" s="1" t="s">
        <v>13</v>
      </c>
      <c r="H196" s="1" t="s">
        <v>12</v>
      </c>
      <c r="I196">
        <v>56</v>
      </c>
    </row>
    <row r="197" spans="1:9" x14ac:dyDescent="0.25">
      <c r="A197">
        <v>196</v>
      </c>
      <c r="B197" s="1" t="s">
        <v>15</v>
      </c>
      <c r="C197">
        <v>846788</v>
      </c>
      <c r="D197" s="1" t="s">
        <v>10</v>
      </c>
      <c r="E197" s="1" t="s">
        <v>11</v>
      </c>
      <c r="F197" s="1" t="s">
        <v>12</v>
      </c>
      <c r="G197" s="1" t="s">
        <v>13</v>
      </c>
      <c r="H197" s="1" t="s">
        <v>12</v>
      </c>
      <c r="I197">
        <v>31</v>
      </c>
    </row>
    <row r="198" spans="1:9" x14ac:dyDescent="0.25">
      <c r="A198">
        <v>197</v>
      </c>
      <c r="B198" s="1" t="s">
        <v>9</v>
      </c>
      <c r="C198">
        <v>300018</v>
      </c>
      <c r="D198" s="1" t="s">
        <v>18</v>
      </c>
      <c r="E198" s="1" t="s">
        <v>16</v>
      </c>
      <c r="F198" s="1" t="s">
        <v>12</v>
      </c>
      <c r="G198" s="1" t="s">
        <v>13</v>
      </c>
      <c r="H198" s="1" t="s">
        <v>13</v>
      </c>
      <c r="I198">
        <v>32</v>
      </c>
    </row>
    <row r="199" spans="1:9" x14ac:dyDescent="0.25">
      <c r="A199">
        <v>198</v>
      </c>
      <c r="B199" s="1" t="s">
        <v>15</v>
      </c>
      <c r="C199">
        <v>1476004</v>
      </c>
      <c r="D199" s="1" t="s">
        <v>14</v>
      </c>
      <c r="E199" s="1" t="s">
        <v>11</v>
      </c>
      <c r="F199" s="1" t="s">
        <v>12</v>
      </c>
      <c r="G199" s="1" t="s">
        <v>13</v>
      </c>
      <c r="H199" s="1" t="s">
        <v>13</v>
      </c>
      <c r="I199">
        <v>68</v>
      </c>
    </row>
    <row r="200" spans="1:9" x14ac:dyDescent="0.25">
      <c r="A200">
        <v>199</v>
      </c>
      <c r="B200" s="1" t="s">
        <v>9</v>
      </c>
      <c r="C200">
        <v>174167</v>
      </c>
      <c r="D200" s="1" t="s">
        <v>10</v>
      </c>
      <c r="E200" s="1" t="s">
        <v>16</v>
      </c>
      <c r="F200" s="1" t="s">
        <v>12</v>
      </c>
      <c r="G200" s="1" t="s">
        <v>12</v>
      </c>
      <c r="H200" s="1" t="s">
        <v>13</v>
      </c>
      <c r="I200">
        <v>32</v>
      </c>
    </row>
    <row r="201" spans="1:9" x14ac:dyDescent="0.25">
      <c r="A201">
        <v>200</v>
      </c>
      <c r="B201" s="1" t="s">
        <v>9</v>
      </c>
      <c r="C201">
        <v>622035.84</v>
      </c>
      <c r="D201" s="1" t="s">
        <v>10</v>
      </c>
      <c r="E201" s="1" t="s">
        <v>11</v>
      </c>
      <c r="F201" s="1" t="s">
        <v>12</v>
      </c>
      <c r="G201" s="1" t="s">
        <v>13</v>
      </c>
      <c r="H201" s="1" t="s">
        <v>13</v>
      </c>
      <c r="I201">
        <v>27</v>
      </c>
    </row>
    <row r="202" spans="1:9" x14ac:dyDescent="0.25">
      <c r="A202">
        <v>201</v>
      </c>
      <c r="B202" s="1" t="s">
        <v>9</v>
      </c>
      <c r="C202">
        <v>563607</v>
      </c>
      <c r="D202" s="1" t="s">
        <v>18</v>
      </c>
      <c r="E202" s="1" t="s">
        <v>16</v>
      </c>
      <c r="F202" s="1" t="s">
        <v>12</v>
      </c>
      <c r="G202" s="1" t="s">
        <v>13</v>
      </c>
      <c r="H202" s="1" t="s">
        <v>12</v>
      </c>
      <c r="I202">
        <v>72</v>
      </c>
    </row>
    <row r="203" spans="1:9" x14ac:dyDescent="0.25">
      <c r="A203">
        <v>202</v>
      </c>
      <c r="B203" s="1" t="s">
        <v>15</v>
      </c>
      <c r="C203">
        <v>386190.46</v>
      </c>
      <c r="D203" s="1" t="s">
        <v>10</v>
      </c>
      <c r="E203" s="1" t="s">
        <v>16</v>
      </c>
      <c r="F203" s="1" t="s">
        <v>12</v>
      </c>
      <c r="G203" s="1" t="s">
        <v>13</v>
      </c>
      <c r="H203" s="1" t="s">
        <v>13</v>
      </c>
      <c r="I203">
        <v>33</v>
      </c>
    </row>
    <row r="204" spans="1:9" x14ac:dyDescent="0.25">
      <c r="A204">
        <v>203</v>
      </c>
      <c r="B204" s="1" t="s">
        <v>9</v>
      </c>
      <c r="C204">
        <v>378684</v>
      </c>
      <c r="D204" s="1" t="s">
        <v>18</v>
      </c>
      <c r="E204" s="1" t="s">
        <v>16</v>
      </c>
      <c r="F204" s="1" t="s">
        <v>12</v>
      </c>
      <c r="G204" s="1" t="s">
        <v>13</v>
      </c>
      <c r="H204" s="1" t="s">
        <v>12</v>
      </c>
      <c r="I204">
        <v>38</v>
      </c>
    </row>
    <row r="205" spans="1:9" x14ac:dyDescent="0.25">
      <c r="A205">
        <v>204</v>
      </c>
      <c r="B205" s="1" t="s">
        <v>9</v>
      </c>
      <c r="C205">
        <v>1623057.2</v>
      </c>
      <c r="D205" s="1" t="s">
        <v>10</v>
      </c>
      <c r="E205" s="1" t="s">
        <v>16</v>
      </c>
      <c r="F205" s="1" t="s">
        <v>12</v>
      </c>
      <c r="G205" s="1" t="s">
        <v>13</v>
      </c>
      <c r="H205" s="1" t="s">
        <v>13</v>
      </c>
      <c r="I205">
        <v>31</v>
      </c>
    </row>
    <row r="206" spans="1:9" x14ac:dyDescent="0.25">
      <c r="A206">
        <v>205</v>
      </c>
      <c r="B206" s="1" t="s">
        <v>15</v>
      </c>
      <c r="C206">
        <v>126835.08</v>
      </c>
      <c r="D206" s="1" t="s">
        <v>14</v>
      </c>
      <c r="E206" s="1" t="s">
        <v>11</v>
      </c>
      <c r="F206" s="1" t="s">
        <v>12</v>
      </c>
      <c r="G206" s="1" t="s">
        <v>13</v>
      </c>
      <c r="H206" s="1" t="s">
        <v>13</v>
      </c>
      <c r="I206">
        <v>67</v>
      </c>
    </row>
    <row r="207" spans="1:9" x14ac:dyDescent="0.25">
      <c r="A207">
        <v>206</v>
      </c>
      <c r="B207" s="1" t="s">
        <v>9</v>
      </c>
      <c r="C207">
        <v>404467</v>
      </c>
      <c r="D207" s="1" t="s">
        <v>17</v>
      </c>
      <c r="E207" s="1" t="s">
        <v>16</v>
      </c>
      <c r="F207" s="1" t="s">
        <v>12</v>
      </c>
      <c r="G207" s="1" t="s">
        <v>13</v>
      </c>
      <c r="H207" s="1" t="s">
        <v>13</v>
      </c>
      <c r="I207">
        <v>64</v>
      </c>
    </row>
    <row r="208" spans="1:9" x14ac:dyDescent="0.25">
      <c r="A208">
        <v>207</v>
      </c>
      <c r="B208" s="1" t="s">
        <v>9</v>
      </c>
      <c r="C208">
        <v>586511.31000000006</v>
      </c>
      <c r="D208" s="1" t="s">
        <v>10</v>
      </c>
      <c r="E208" s="1" t="s">
        <v>16</v>
      </c>
      <c r="F208" s="1" t="s">
        <v>12</v>
      </c>
      <c r="G208" s="1" t="s">
        <v>13</v>
      </c>
      <c r="H208" s="1" t="s">
        <v>13</v>
      </c>
      <c r="I208">
        <v>24</v>
      </c>
    </row>
    <row r="209" spans="1:9" x14ac:dyDescent="0.25">
      <c r="A209">
        <v>208</v>
      </c>
      <c r="B209" s="1" t="s">
        <v>9</v>
      </c>
      <c r="C209">
        <v>808295.5</v>
      </c>
      <c r="D209" s="1" t="s">
        <v>10</v>
      </c>
      <c r="E209" s="1" t="s">
        <v>11</v>
      </c>
      <c r="F209" s="1" t="s">
        <v>12</v>
      </c>
      <c r="G209" s="1" t="s">
        <v>13</v>
      </c>
      <c r="H209" s="1" t="s">
        <v>13</v>
      </c>
      <c r="I209">
        <v>42</v>
      </c>
    </row>
    <row r="210" spans="1:9" x14ac:dyDescent="0.25">
      <c r="A210">
        <v>209</v>
      </c>
      <c r="B210" s="1" t="s">
        <v>15</v>
      </c>
      <c r="C210">
        <v>819816.67</v>
      </c>
      <c r="D210" s="1" t="s">
        <v>10</v>
      </c>
      <c r="E210" s="1" t="s">
        <v>16</v>
      </c>
      <c r="F210" s="1" t="s">
        <v>12</v>
      </c>
      <c r="G210" s="1" t="s">
        <v>12</v>
      </c>
      <c r="H210" s="1" t="s">
        <v>13</v>
      </c>
      <c r="I210">
        <v>32</v>
      </c>
    </row>
    <row r="211" spans="1:9" x14ac:dyDescent="0.25">
      <c r="A211">
        <v>210</v>
      </c>
      <c r="B211" s="1" t="s">
        <v>9</v>
      </c>
      <c r="C211">
        <v>57724</v>
      </c>
      <c r="D211" s="1" t="s">
        <v>10</v>
      </c>
      <c r="E211" s="1" t="s">
        <v>16</v>
      </c>
      <c r="F211" s="1" t="s">
        <v>12</v>
      </c>
      <c r="G211" s="1" t="s">
        <v>13</v>
      </c>
      <c r="H211" s="1" t="s">
        <v>12</v>
      </c>
      <c r="I211">
        <v>19</v>
      </c>
    </row>
    <row r="212" spans="1:9" x14ac:dyDescent="0.25">
      <c r="A212">
        <v>211</v>
      </c>
      <c r="B212" s="1" t="s">
        <v>15</v>
      </c>
      <c r="C212">
        <v>2230223.4</v>
      </c>
      <c r="D212" s="1" t="s">
        <v>10</v>
      </c>
      <c r="E212" s="1" t="s">
        <v>11</v>
      </c>
      <c r="F212" s="1" t="s">
        <v>12</v>
      </c>
      <c r="G212" s="1" t="s">
        <v>13</v>
      </c>
      <c r="H212" s="1" t="s">
        <v>13</v>
      </c>
      <c r="I212">
        <v>56</v>
      </c>
    </row>
    <row r="213" spans="1:9" x14ac:dyDescent="0.25">
      <c r="A213">
        <v>212</v>
      </c>
      <c r="B213" s="1" t="s">
        <v>9</v>
      </c>
      <c r="C213">
        <v>681656.18</v>
      </c>
      <c r="D213" s="1" t="s">
        <v>10</v>
      </c>
      <c r="E213" s="1" t="s">
        <v>16</v>
      </c>
      <c r="F213" s="1" t="s">
        <v>12</v>
      </c>
      <c r="G213" s="1" t="s">
        <v>13</v>
      </c>
      <c r="H213" s="1" t="s">
        <v>13</v>
      </c>
      <c r="I213">
        <v>42</v>
      </c>
    </row>
    <row r="214" spans="1:9" x14ac:dyDescent="0.25">
      <c r="A214">
        <v>213</v>
      </c>
      <c r="B214" s="1" t="s">
        <v>15</v>
      </c>
      <c r="C214">
        <v>1611959.32</v>
      </c>
      <c r="D214" s="1" t="s">
        <v>10</v>
      </c>
      <c r="E214" s="1" t="s">
        <v>11</v>
      </c>
      <c r="F214" s="1" t="s">
        <v>12</v>
      </c>
      <c r="G214" s="1" t="s">
        <v>13</v>
      </c>
      <c r="H214" s="1" t="s">
        <v>13</v>
      </c>
      <c r="I214">
        <v>47</v>
      </c>
    </row>
    <row r="215" spans="1:9" x14ac:dyDescent="0.25">
      <c r="A215">
        <v>214</v>
      </c>
      <c r="B215" s="1" t="s">
        <v>15</v>
      </c>
      <c r="C215">
        <v>1307797.8700000001</v>
      </c>
      <c r="D215" s="1" t="s">
        <v>10</v>
      </c>
      <c r="E215" s="1" t="s">
        <v>16</v>
      </c>
      <c r="F215" s="1" t="s">
        <v>12</v>
      </c>
      <c r="G215" s="1" t="s">
        <v>13</v>
      </c>
      <c r="H215" s="1" t="s">
        <v>13</v>
      </c>
      <c r="I215">
        <v>30</v>
      </c>
    </row>
    <row r="216" spans="1:9" x14ac:dyDescent="0.25">
      <c r="A216">
        <v>215</v>
      </c>
      <c r="B216" s="1" t="s">
        <v>9</v>
      </c>
      <c r="C216">
        <v>366599</v>
      </c>
      <c r="D216" s="1" t="s">
        <v>10</v>
      </c>
      <c r="E216" s="1" t="s">
        <v>16</v>
      </c>
      <c r="F216" s="1" t="s">
        <v>12</v>
      </c>
      <c r="G216" s="1" t="s">
        <v>13</v>
      </c>
      <c r="H216" s="1" t="s">
        <v>13</v>
      </c>
      <c r="I216">
        <v>53</v>
      </c>
    </row>
    <row r="217" spans="1:9" x14ac:dyDescent="0.25">
      <c r="A217">
        <v>216</v>
      </c>
      <c r="B217" s="1" t="s">
        <v>9</v>
      </c>
      <c r="C217">
        <v>462831</v>
      </c>
      <c r="D217" s="1" t="s">
        <v>18</v>
      </c>
      <c r="E217" s="1" t="s">
        <v>16</v>
      </c>
      <c r="F217" s="1" t="s">
        <v>12</v>
      </c>
      <c r="G217" s="1" t="s">
        <v>13</v>
      </c>
      <c r="H217" s="1" t="s">
        <v>13</v>
      </c>
      <c r="I217">
        <v>32</v>
      </c>
    </row>
    <row r="218" spans="1:9" x14ac:dyDescent="0.25">
      <c r="A218">
        <v>217</v>
      </c>
      <c r="B218" s="1" t="s">
        <v>9</v>
      </c>
      <c r="C218">
        <v>639148</v>
      </c>
      <c r="D218" s="1" t="s">
        <v>18</v>
      </c>
      <c r="E218" s="1" t="s">
        <v>16</v>
      </c>
      <c r="F218" s="1" t="s">
        <v>12</v>
      </c>
      <c r="G218" s="1" t="s">
        <v>13</v>
      </c>
      <c r="H218" s="1" t="s">
        <v>12</v>
      </c>
      <c r="I218">
        <v>41</v>
      </c>
    </row>
    <row r="219" spans="1:9" x14ac:dyDescent="0.25">
      <c r="A219">
        <v>218</v>
      </c>
      <c r="B219" s="1" t="s">
        <v>9</v>
      </c>
      <c r="C219">
        <v>310124</v>
      </c>
      <c r="D219" s="1" t="s">
        <v>18</v>
      </c>
      <c r="E219" s="1" t="s">
        <v>16</v>
      </c>
      <c r="F219" s="1" t="s">
        <v>12</v>
      </c>
      <c r="G219" s="1" t="s">
        <v>13</v>
      </c>
      <c r="H219" s="1" t="s">
        <v>13</v>
      </c>
      <c r="I219">
        <v>34</v>
      </c>
    </row>
    <row r="220" spans="1:9" x14ac:dyDescent="0.25">
      <c r="A220">
        <v>219</v>
      </c>
      <c r="B220" s="1" t="s">
        <v>15</v>
      </c>
      <c r="C220">
        <v>800000</v>
      </c>
      <c r="D220" s="1" t="s">
        <v>10</v>
      </c>
      <c r="E220" s="1" t="s">
        <v>16</v>
      </c>
      <c r="F220" s="1" t="s">
        <v>12</v>
      </c>
      <c r="G220" s="1" t="s">
        <v>13</v>
      </c>
      <c r="H220" s="1" t="s">
        <v>13</v>
      </c>
      <c r="I220">
        <v>30</v>
      </c>
    </row>
    <row r="221" spans="1:9" x14ac:dyDescent="0.25">
      <c r="A221">
        <v>220</v>
      </c>
      <c r="B221" s="1" t="s">
        <v>15</v>
      </c>
      <c r="C221">
        <v>1520118</v>
      </c>
      <c r="D221" s="1" t="s">
        <v>10</v>
      </c>
      <c r="E221" s="1" t="s">
        <v>11</v>
      </c>
      <c r="F221" s="1" t="s">
        <v>12</v>
      </c>
      <c r="G221" s="1" t="s">
        <v>13</v>
      </c>
      <c r="H221" s="1" t="s">
        <v>13</v>
      </c>
      <c r="I221">
        <v>32</v>
      </c>
    </row>
    <row r="222" spans="1:9" x14ac:dyDescent="0.25">
      <c r="A222">
        <v>221</v>
      </c>
      <c r="B222" s="1" t="s">
        <v>15</v>
      </c>
      <c r="C222">
        <v>460000</v>
      </c>
      <c r="D222" s="1" t="s">
        <v>10</v>
      </c>
      <c r="E222" s="1" t="s">
        <v>16</v>
      </c>
      <c r="F222" s="1" t="s">
        <v>12</v>
      </c>
      <c r="G222" s="1" t="s">
        <v>13</v>
      </c>
      <c r="H222" s="1" t="s">
        <v>13</v>
      </c>
      <c r="I222">
        <v>28</v>
      </c>
    </row>
    <row r="223" spans="1:9" x14ac:dyDescent="0.25">
      <c r="A223">
        <v>222</v>
      </c>
      <c r="B223" s="1" t="s">
        <v>15</v>
      </c>
      <c r="C223">
        <v>446964</v>
      </c>
      <c r="D223" s="1" t="s">
        <v>10</v>
      </c>
      <c r="E223" s="1" t="s">
        <v>16</v>
      </c>
      <c r="F223" s="1" t="s">
        <v>12</v>
      </c>
      <c r="G223" s="1" t="s">
        <v>13</v>
      </c>
      <c r="H223" s="1" t="s">
        <v>13</v>
      </c>
      <c r="I223">
        <v>64</v>
      </c>
    </row>
    <row r="224" spans="1:9" x14ac:dyDescent="0.25">
      <c r="A224">
        <v>223</v>
      </c>
      <c r="B224" s="1" t="s">
        <v>15</v>
      </c>
      <c r="C224">
        <v>241000</v>
      </c>
      <c r="D224" s="1" t="s">
        <v>10</v>
      </c>
      <c r="E224" s="1" t="s">
        <v>16</v>
      </c>
      <c r="F224" s="1" t="s">
        <v>12</v>
      </c>
      <c r="G224" s="1" t="s">
        <v>12</v>
      </c>
      <c r="H224" s="1" t="s">
        <v>13</v>
      </c>
      <c r="I224">
        <v>35</v>
      </c>
    </row>
    <row r="225" spans="1:9" x14ac:dyDescent="0.25">
      <c r="A225">
        <v>224</v>
      </c>
      <c r="B225" s="1" t="s">
        <v>9</v>
      </c>
      <c r="C225">
        <v>1254322.1299999999</v>
      </c>
      <c r="D225" s="1" t="s">
        <v>10</v>
      </c>
      <c r="E225" s="1" t="s">
        <v>16</v>
      </c>
      <c r="F225" s="1" t="s">
        <v>12</v>
      </c>
      <c r="G225" s="1" t="s">
        <v>13</v>
      </c>
      <c r="H225" s="1" t="s">
        <v>13</v>
      </c>
      <c r="I225">
        <v>33</v>
      </c>
    </row>
    <row r="226" spans="1:9" x14ac:dyDescent="0.25">
      <c r="A226">
        <v>225</v>
      </c>
      <c r="B226" s="1" t="s">
        <v>9</v>
      </c>
      <c r="C226">
        <v>503396</v>
      </c>
      <c r="D226" s="1" t="s">
        <v>10</v>
      </c>
      <c r="E226" s="1" t="s">
        <v>11</v>
      </c>
      <c r="F226" s="1" t="s">
        <v>12</v>
      </c>
      <c r="G226" s="1" t="s">
        <v>13</v>
      </c>
      <c r="H226" s="1" t="s">
        <v>13</v>
      </c>
      <c r="I226">
        <v>55</v>
      </c>
    </row>
    <row r="227" spans="1:9" x14ac:dyDescent="0.25">
      <c r="A227">
        <v>226</v>
      </c>
      <c r="B227" s="1" t="s">
        <v>9</v>
      </c>
      <c r="C227">
        <v>1845300</v>
      </c>
      <c r="D227" s="1" t="s">
        <v>10</v>
      </c>
      <c r="E227" s="1" t="s">
        <v>16</v>
      </c>
      <c r="F227" s="1" t="s">
        <v>12</v>
      </c>
      <c r="G227" s="1" t="s">
        <v>13</v>
      </c>
      <c r="H227" s="1" t="s">
        <v>13</v>
      </c>
      <c r="I227">
        <v>37</v>
      </c>
    </row>
    <row r="228" spans="1:9" x14ac:dyDescent="0.25">
      <c r="A228">
        <v>227</v>
      </c>
      <c r="B228" s="1" t="s">
        <v>9</v>
      </c>
      <c r="C228">
        <v>505464</v>
      </c>
      <c r="D228" s="1" t="s">
        <v>18</v>
      </c>
      <c r="E228" s="1" t="s">
        <v>16</v>
      </c>
      <c r="F228" s="1" t="s">
        <v>12</v>
      </c>
      <c r="G228" s="1" t="s">
        <v>13</v>
      </c>
      <c r="H228" s="1" t="s">
        <v>13</v>
      </c>
      <c r="I228">
        <v>42</v>
      </c>
    </row>
    <row r="229" spans="1:9" x14ac:dyDescent="0.25">
      <c r="A229">
        <v>228</v>
      </c>
      <c r="B229" s="1" t="s">
        <v>15</v>
      </c>
      <c r="C229">
        <v>1083593.7</v>
      </c>
      <c r="D229" s="1" t="s">
        <v>10</v>
      </c>
      <c r="E229" s="1" t="s">
        <v>11</v>
      </c>
      <c r="F229" s="1" t="s">
        <v>12</v>
      </c>
      <c r="G229" s="1" t="s">
        <v>13</v>
      </c>
      <c r="H229" s="1" t="s">
        <v>13</v>
      </c>
      <c r="I229">
        <v>30</v>
      </c>
    </row>
    <row r="230" spans="1:9" x14ac:dyDescent="0.25">
      <c r="A230">
        <v>229</v>
      </c>
      <c r="B230" s="1" t="s">
        <v>15</v>
      </c>
      <c r="C230">
        <v>450680</v>
      </c>
      <c r="D230" s="1" t="s">
        <v>18</v>
      </c>
      <c r="E230" s="1" t="s">
        <v>16</v>
      </c>
      <c r="F230" s="1" t="s">
        <v>12</v>
      </c>
      <c r="G230" s="1" t="s">
        <v>13</v>
      </c>
      <c r="H230" s="1" t="s">
        <v>12</v>
      </c>
      <c r="I230">
        <v>28</v>
      </c>
    </row>
    <row r="231" spans="1:9" x14ac:dyDescent="0.25">
      <c r="A231">
        <v>230</v>
      </c>
      <c r="B231" s="1" t="s">
        <v>9</v>
      </c>
      <c r="C231">
        <v>407031</v>
      </c>
      <c r="D231" s="1" t="s">
        <v>10</v>
      </c>
      <c r="E231" s="1" t="s">
        <v>16</v>
      </c>
      <c r="F231" s="1" t="s">
        <v>12</v>
      </c>
      <c r="G231" s="1" t="s">
        <v>13</v>
      </c>
      <c r="H231" s="1" t="s">
        <v>13</v>
      </c>
      <c r="I231">
        <v>51</v>
      </c>
    </row>
    <row r="232" spans="1:9" x14ac:dyDescent="0.25">
      <c r="A232">
        <v>231</v>
      </c>
      <c r="B232" s="1" t="s">
        <v>9</v>
      </c>
      <c r="C232">
        <v>800000</v>
      </c>
      <c r="D232" s="1" t="s">
        <v>10</v>
      </c>
      <c r="E232" s="1" t="s">
        <v>16</v>
      </c>
      <c r="F232" s="1" t="s">
        <v>12</v>
      </c>
      <c r="G232" s="1" t="s">
        <v>13</v>
      </c>
      <c r="H232" s="1" t="s">
        <v>13</v>
      </c>
      <c r="I232">
        <v>54</v>
      </c>
    </row>
    <row r="233" spans="1:9" x14ac:dyDescent="0.25">
      <c r="A233">
        <v>232</v>
      </c>
      <c r="B233" s="1" t="s">
        <v>9</v>
      </c>
      <c r="C233">
        <v>366302.13</v>
      </c>
      <c r="D233" s="1" t="s">
        <v>10</v>
      </c>
      <c r="E233" s="1" t="s">
        <v>16</v>
      </c>
      <c r="F233" s="1" t="s">
        <v>12</v>
      </c>
      <c r="G233" s="1" t="s">
        <v>13</v>
      </c>
      <c r="H233" s="1" t="s">
        <v>13</v>
      </c>
      <c r="I233">
        <v>52</v>
      </c>
    </row>
    <row r="234" spans="1:9" x14ac:dyDescent="0.25">
      <c r="A234">
        <v>233</v>
      </c>
      <c r="B234" s="1" t="s">
        <v>15</v>
      </c>
      <c r="C234">
        <v>801100.65</v>
      </c>
      <c r="D234" s="1" t="s">
        <v>10</v>
      </c>
      <c r="E234" s="1" t="s">
        <v>16</v>
      </c>
      <c r="F234" s="1" t="s">
        <v>12</v>
      </c>
      <c r="G234" s="1" t="s">
        <v>13</v>
      </c>
      <c r="H234" s="1" t="s">
        <v>13</v>
      </c>
      <c r="I234">
        <v>46</v>
      </c>
    </row>
    <row r="235" spans="1:9" x14ac:dyDescent="0.25">
      <c r="A235">
        <v>234</v>
      </c>
      <c r="B235" s="1" t="s">
        <v>9</v>
      </c>
      <c r="C235">
        <v>278030</v>
      </c>
      <c r="D235" s="1" t="s">
        <v>19</v>
      </c>
      <c r="E235" s="1" t="s">
        <v>16</v>
      </c>
      <c r="F235" s="1" t="s">
        <v>12</v>
      </c>
      <c r="G235" s="1" t="s">
        <v>13</v>
      </c>
      <c r="H235" s="1" t="s">
        <v>13</v>
      </c>
      <c r="I235">
        <v>37</v>
      </c>
    </row>
    <row r="236" spans="1:9" x14ac:dyDescent="0.25">
      <c r="A236">
        <v>235</v>
      </c>
      <c r="B236" s="1" t="s">
        <v>15</v>
      </c>
      <c r="C236">
        <v>300018</v>
      </c>
      <c r="D236" s="1" t="s">
        <v>17</v>
      </c>
      <c r="E236" s="1" t="s">
        <v>16</v>
      </c>
      <c r="F236" s="1" t="s">
        <v>12</v>
      </c>
      <c r="G236" s="1" t="s">
        <v>13</v>
      </c>
      <c r="H236" s="1" t="s">
        <v>13</v>
      </c>
      <c r="I236">
        <v>56</v>
      </c>
    </row>
    <row r="237" spans="1:9" x14ac:dyDescent="0.25">
      <c r="A237">
        <v>236</v>
      </c>
      <c r="B237" s="1" t="s">
        <v>15</v>
      </c>
      <c r="C237">
        <v>1002472.71</v>
      </c>
      <c r="D237" s="1" t="s">
        <v>10</v>
      </c>
      <c r="E237" s="1" t="s">
        <v>11</v>
      </c>
      <c r="F237" s="1" t="s">
        <v>12</v>
      </c>
      <c r="G237" s="1" t="s">
        <v>13</v>
      </c>
      <c r="H237" s="1" t="s">
        <v>13</v>
      </c>
      <c r="I237">
        <v>51</v>
      </c>
    </row>
    <row r="238" spans="1:9" x14ac:dyDescent="0.25">
      <c r="A238">
        <v>237</v>
      </c>
      <c r="B238" s="1" t="s">
        <v>9</v>
      </c>
      <c r="C238">
        <v>904595.72</v>
      </c>
      <c r="D238" s="1" t="s">
        <v>10</v>
      </c>
      <c r="E238" s="1" t="s">
        <v>16</v>
      </c>
      <c r="F238" s="1" t="s">
        <v>12</v>
      </c>
      <c r="G238" s="1" t="s">
        <v>13</v>
      </c>
      <c r="H238" s="1" t="s">
        <v>13</v>
      </c>
      <c r="I238">
        <v>39</v>
      </c>
    </row>
    <row r="239" spans="1:9" x14ac:dyDescent="0.25">
      <c r="A239">
        <v>238</v>
      </c>
      <c r="B239" s="1" t="s">
        <v>15</v>
      </c>
      <c r="C239">
        <v>354854</v>
      </c>
      <c r="D239" s="1" t="s">
        <v>10</v>
      </c>
      <c r="E239" s="1" t="s">
        <v>16</v>
      </c>
      <c r="F239" s="1" t="s">
        <v>12</v>
      </c>
      <c r="G239" s="1" t="s">
        <v>13</v>
      </c>
      <c r="H239" s="1" t="s">
        <v>13</v>
      </c>
      <c r="I239">
        <v>25</v>
      </c>
    </row>
    <row r="240" spans="1:9" x14ac:dyDescent="0.25">
      <c r="A240">
        <v>239</v>
      </c>
      <c r="B240" s="1" t="s">
        <v>15</v>
      </c>
      <c r="C240">
        <v>448927.5</v>
      </c>
      <c r="D240" s="1" t="s">
        <v>10</v>
      </c>
      <c r="E240" s="1" t="s">
        <v>16</v>
      </c>
      <c r="F240" s="1" t="s">
        <v>12</v>
      </c>
      <c r="G240" s="1" t="s">
        <v>13</v>
      </c>
      <c r="H240" s="1" t="s">
        <v>13</v>
      </c>
      <c r="I240">
        <v>45</v>
      </c>
    </row>
    <row r="241" spans="1:9" x14ac:dyDescent="0.25">
      <c r="A241">
        <v>240</v>
      </c>
      <c r="B241" s="1" t="s">
        <v>15</v>
      </c>
      <c r="C241">
        <v>762579</v>
      </c>
      <c r="D241" s="1" t="s">
        <v>10</v>
      </c>
      <c r="E241" s="1" t="s">
        <v>16</v>
      </c>
      <c r="F241" s="1" t="s">
        <v>12</v>
      </c>
      <c r="G241" s="1" t="s">
        <v>13</v>
      </c>
      <c r="H241" s="1" t="s">
        <v>13</v>
      </c>
      <c r="I241">
        <v>26</v>
      </c>
    </row>
    <row r="242" spans="1:9" x14ac:dyDescent="0.25">
      <c r="A242">
        <v>241</v>
      </c>
      <c r="B242" s="1" t="s">
        <v>9</v>
      </c>
      <c r="C242">
        <v>500000</v>
      </c>
      <c r="D242" s="1" t="s">
        <v>10</v>
      </c>
      <c r="E242" s="1" t="s">
        <v>16</v>
      </c>
      <c r="F242" s="1" t="s">
        <v>12</v>
      </c>
      <c r="G242" s="1" t="s">
        <v>13</v>
      </c>
      <c r="H242" s="1" t="s">
        <v>12</v>
      </c>
      <c r="I242">
        <v>61</v>
      </c>
    </row>
    <row r="243" spans="1:9" x14ac:dyDescent="0.25">
      <c r="A243">
        <v>242</v>
      </c>
      <c r="B243" s="1" t="s">
        <v>9</v>
      </c>
      <c r="C243">
        <v>606345.6</v>
      </c>
      <c r="D243" s="1" t="s">
        <v>10</v>
      </c>
      <c r="E243" s="1" t="s">
        <v>16</v>
      </c>
      <c r="F243" s="1" t="s">
        <v>12</v>
      </c>
      <c r="G243" s="1" t="s">
        <v>13</v>
      </c>
      <c r="H243" s="1" t="s">
        <v>13</v>
      </c>
      <c r="I243">
        <v>21</v>
      </c>
    </row>
    <row r="244" spans="1:9" x14ac:dyDescent="0.25">
      <c r="A244">
        <v>243</v>
      </c>
      <c r="B244" s="1" t="s">
        <v>15</v>
      </c>
      <c r="C244">
        <v>411069</v>
      </c>
      <c r="D244" s="1" t="s">
        <v>18</v>
      </c>
      <c r="E244" s="1" t="s">
        <v>16</v>
      </c>
      <c r="F244" s="1" t="s">
        <v>12</v>
      </c>
      <c r="G244" s="1" t="s">
        <v>13</v>
      </c>
      <c r="H244" s="1" t="s">
        <v>12</v>
      </c>
      <c r="I244">
        <v>56</v>
      </c>
    </row>
    <row r="245" spans="1:9" x14ac:dyDescent="0.25">
      <c r="A245">
        <v>244</v>
      </c>
      <c r="B245" s="1" t="s">
        <v>9</v>
      </c>
      <c r="C245">
        <v>636770</v>
      </c>
      <c r="D245" s="1" t="s">
        <v>10</v>
      </c>
      <c r="E245" s="1" t="s">
        <v>16</v>
      </c>
      <c r="F245" s="1" t="s">
        <v>12</v>
      </c>
      <c r="G245" s="1" t="s">
        <v>13</v>
      </c>
      <c r="H245" s="1" t="s">
        <v>13</v>
      </c>
      <c r="I245">
        <v>37</v>
      </c>
    </row>
    <row r="246" spans="1:9" x14ac:dyDescent="0.25">
      <c r="A246">
        <v>245</v>
      </c>
      <c r="B246" s="1" t="s">
        <v>9</v>
      </c>
      <c r="C246">
        <v>299647</v>
      </c>
      <c r="D246" s="1" t="s">
        <v>17</v>
      </c>
      <c r="E246" s="1" t="s">
        <v>16</v>
      </c>
      <c r="F246" s="1" t="s">
        <v>12</v>
      </c>
      <c r="G246" s="1" t="s">
        <v>13</v>
      </c>
      <c r="H246" s="1" t="s">
        <v>13</v>
      </c>
      <c r="I246">
        <v>42</v>
      </c>
    </row>
    <row r="247" spans="1:9" x14ac:dyDescent="0.25">
      <c r="A247">
        <v>246</v>
      </c>
      <c r="B247" s="1" t="s">
        <v>9</v>
      </c>
      <c r="C247">
        <v>435182.43</v>
      </c>
      <c r="D247" s="1" t="s">
        <v>10</v>
      </c>
      <c r="E247" s="1" t="s">
        <v>16</v>
      </c>
      <c r="F247" s="1" t="s">
        <v>12</v>
      </c>
      <c r="G247" s="1" t="s">
        <v>13</v>
      </c>
      <c r="H247" s="1" t="s">
        <v>13</v>
      </c>
      <c r="I247">
        <v>24</v>
      </c>
    </row>
    <row r="248" spans="1:9" x14ac:dyDescent="0.25">
      <c r="A248">
        <v>247</v>
      </c>
      <c r="B248" s="1" t="s">
        <v>15</v>
      </c>
      <c r="C248">
        <v>2891000</v>
      </c>
      <c r="D248" s="1" t="s">
        <v>10</v>
      </c>
      <c r="E248" s="1" t="s">
        <v>16</v>
      </c>
      <c r="F248" s="1" t="s">
        <v>12</v>
      </c>
      <c r="G248" s="1" t="s">
        <v>13</v>
      </c>
      <c r="H248" s="1" t="s">
        <v>13</v>
      </c>
      <c r="I248">
        <v>32</v>
      </c>
    </row>
    <row r="249" spans="1:9" x14ac:dyDescent="0.25">
      <c r="A249">
        <v>248</v>
      </c>
      <c r="B249" s="1" t="s">
        <v>9</v>
      </c>
      <c r="C249">
        <v>409154</v>
      </c>
      <c r="D249" s="1" t="s">
        <v>10</v>
      </c>
      <c r="E249" s="1" t="s">
        <v>11</v>
      </c>
      <c r="F249" s="1" t="s">
        <v>12</v>
      </c>
      <c r="G249" s="1" t="s">
        <v>13</v>
      </c>
      <c r="H249" s="1" t="s">
        <v>12</v>
      </c>
      <c r="I249">
        <v>36</v>
      </c>
    </row>
    <row r="250" spans="1:9" x14ac:dyDescent="0.25">
      <c r="A250">
        <v>249</v>
      </c>
      <c r="B250" s="1" t="s">
        <v>15</v>
      </c>
      <c r="C250">
        <v>556132</v>
      </c>
      <c r="D250" s="1" t="s">
        <v>10</v>
      </c>
      <c r="E250" s="1" t="s">
        <v>11</v>
      </c>
      <c r="F250" s="1" t="s">
        <v>12</v>
      </c>
      <c r="G250" s="1" t="s">
        <v>13</v>
      </c>
      <c r="H250" s="1" t="s">
        <v>13</v>
      </c>
      <c r="I250">
        <v>51</v>
      </c>
    </row>
    <row r="251" spans="1:9" x14ac:dyDescent="0.25">
      <c r="A251">
        <v>250</v>
      </c>
      <c r="B251" s="1" t="s">
        <v>15</v>
      </c>
      <c r="C251">
        <v>173710</v>
      </c>
      <c r="D251" s="1" t="s">
        <v>10</v>
      </c>
      <c r="E251" s="1" t="s">
        <v>16</v>
      </c>
      <c r="F251" s="1" t="s">
        <v>12</v>
      </c>
      <c r="G251" s="1" t="s">
        <v>13</v>
      </c>
      <c r="H251" s="1" t="s">
        <v>13</v>
      </c>
      <c r="I251">
        <v>20</v>
      </c>
    </row>
    <row r="252" spans="1:9" x14ac:dyDescent="0.25">
      <c r="A252">
        <v>251</v>
      </c>
      <c r="B252" s="1" t="s">
        <v>15</v>
      </c>
      <c r="C252">
        <v>601898.22</v>
      </c>
      <c r="D252" s="1" t="s">
        <v>10</v>
      </c>
      <c r="E252" s="1" t="s">
        <v>11</v>
      </c>
      <c r="F252" s="1" t="s">
        <v>12</v>
      </c>
      <c r="G252" s="1" t="s">
        <v>13</v>
      </c>
      <c r="H252" s="1" t="s">
        <v>13</v>
      </c>
      <c r="I252">
        <v>21</v>
      </c>
    </row>
    <row r="253" spans="1:9" x14ac:dyDescent="0.25">
      <c r="A253">
        <v>252</v>
      </c>
      <c r="B253" s="1" t="s">
        <v>9</v>
      </c>
      <c r="C253">
        <v>297046</v>
      </c>
      <c r="D253" s="1" t="s">
        <v>17</v>
      </c>
      <c r="E253" s="1" t="s">
        <v>16</v>
      </c>
      <c r="F253" s="1" t="s">
        <v>12</v>
      </c>
      <c r="G253" s="1" t="s">
        <v>13</v>
      </c>
      <c r="H253" s="1" t="s">
        <v>13</v>
      </c>
      <c r="I253">
        <v>26</v>
      </c>
    </row>
    <row r="254" spans="1:9" x14ac:dyDescent="0.25">
      <c r="A254">
        <v>253</v>
      </c>
      <c r="B254" s="1" t="s">
        <v>9</v>
      </c>
      <c r="C254">
        <v>455087.65</v>
      </c>
      <c r="D254" s="1" t="s">
        <v>10</v>
      </c>
      <c r="E254" s="1" t="s">
        <v>16</v>
      </c>
      <c r="F254" s="1" t="s">
        <v>12</v>
      </c>
      <c r="G254" s="1" t="s">
        <v>13</v>
      </c>
      <c r="H254" s="1" t="s">
        <v>13</v>
      </c>
      <c r="I254">
        <v>58</v>
      </c>
    </row>
    <row r="255" spans="1:9" x14ac:dyDescent="0.25">
      <c r="A255">
        <v>254</v>
      </c>
      <c r="B255" s="1" t="s">
        <v>9</v>
      </c>
      <c r="C255">
        <v>278030</v>
      </c>
      <c r="D255" s="1" t="s">
        <v>19</v>
      </c>
      <c r="E255" s="1" t="s">
        <v>16</v>
      </c>
      <c r="F255" s="1" t="s">
        <v>12</v>
      </c>
      <c r="G255" s="1" t="s">
        <v>13</v>
      </c>
      <c r="H255" s="1" t="s">
        <v>12</v>
      </c>
      <c r="I255">
        <v>50</v>
      </c>
    </row>
    <row r="256" spans="1:9" x14ac:dyDescent="0.25">
      <c r="A256">
        <v>255</v>
      </c>
      <c r="B256" s="1" t="s">
        <v>15</v>
      </c>
      <c r="C256">
        <v>1198261.6000000001</v>
      </c>
      <c r="D256" s="1" t="s">
        <v>10</v>
      </c>
      <c r="E256" s="1" t="s">
        <v>11</v>
      </c>
      <c r="F256" s="1" t="s">
        <v>12</v>
      </c>
      <c r="G256" s="1" t="s">
        <v>13</v>
      </c>
      <c r="H256" s="1" t="s">
        <v>13</v>
      </c>
      <c r="I256">
        <v>43</v>
      </c>
    </row>
    <row r="257" spans="1:9" x14ac:dyDescent="0.25">
      <c r="A257">
        <v>256</v>
      </c>
      <c r="B257" s="1" t="s">
        <v>15</v>
      </c>
      <c r="C257">
        <v>430147.81</v>
      </c>
      <c r="D257" s="1" t="s">
        <v>10</v>
      </c>
      <c r="E257" s="1" t="s">
        <v>16</v>
      </c>
      <c r="F257" s="1" t="s">
        <v>12</v>
      </c>
      <c r="G257" s="1" t="s">
        <v>13</v>
      </c>
      <c r="H257" s="1" t="s">
        <v>13</v>
      </c>
      <c r="I257">
        <v>50</v>
      </c>
    </row>
    <row r="258" spans="1:9" x14ac:dyDescent="0.25">
      <c r="A258">
        <v>257</v>
      </c>
      <c r="B258" s="1" t="s">
        <v>15</v>
      </c>
      <c r="C258">
        <v>500000</v>
      </c>
      <c r="D258" s="1" t="s">
        <v>10</v>
      </c>
      <c r="E258" s="1" t="s">
        <v>16</v>
      </c>
      <c r="F258" s="1" t="s">
        <v>12</v>
      </c>
      <c r="G258" s="1" t="s">
        <v>13</v>
      </c>
      <c r="H258" s="1" t="s">
        <v>12</v>
      </c>
      <c r="I258">
        <v>23</v>
      </c>
    </row>
    <row r="259" spans="1:9" x14ac:dyDescent="0.25">
      <c r="A259">
        <v>258</v>
      </c>
      <c r="B259" s="1" t="s">
        <v>15</v>
      </c>
      <c r="C259">
        <v>1819625.78</v>
      </c>
      <c r="D259" s="1" t="s">
        <v>10</v>
      </c>
      <c r="E259" s="1" t="s">
        <v>16</v>
      </c>
      <c r="F259" s="1" t="s">
        <v>12</v>
      </c>
      <c r="G259" s="1" t="s">
        <v>13</v>
      </c>
      <c r="H259" s="1" t="s">
        <v>13</v>
      </c>
      <c r="I259">
        <v>38</v>
      </c>
    </row>
    <row r="260" spans="1:9" x14ac:dyDescent="0.25">
      <c r="A260">
        <v>259</v>
      </c>
      <c r="B260" s="1" t="s">
        <v>15</v>
      </c>
      <c r="C260">
        <v>355312</v>
      </c>
      <c r="D260" s="1" t="s">
        <v>10</v>
      </c>
      <c r="E260" s="1" t="s">
        <v>16</v>
      </c>
      <c r="F260" s="1" t="s">
        <v>12</v>
      </c>
      <c r="G260" s="1" t="s">
        <v>13</v>
      </c>
      <c r="H260" s="1" t="s">
        <v>13</v>
      </c>
      <c r="I260">
        <v>56</v>
      </c>
    </row>
    <row r="261" spans="1:9" x14ac:dyDescent="0.25">
      <c r="A261">
        <v>260</v>
      </c>
      <c r="B261" s="1" t="s">
        <v>9</v>
      </c>
      <c r="C261">
        <v>262016</v>
      </c>
      <c r="D261" s="1" t="s">
        <v>10</v>
      </c>
      <c r="E261" s="1" t="s">
        <v>16</v>
      </c>
      <c r="F261" s="1" t="s">
        <v>12</v>
      </c>
      <c r="G261" s="1" t="s">
        <v>13</v>
      </c>
      <c r="H261" s="1" t="s">
        <v>13</v>
      </c>
      <c r="I261">
        <v>40</v>
      </c>
    </row>
    <row r="262" spans="1:9" x14ac:dyDescent="0.25">
      <c r="A262">
        <v>261</v>
      </c>
      <c r="B262" s="1" t="s">
        <v>9</v>
      </c>
      <c r="C262">
        <v>507212.75</v>
      </c>
      <c r="D262" s="1" t="s">
        <v>10</v>
      </c>
      <c r="E262" s="1" t="s">
        <v>11</v>
      </c>
      <c r="F262" s="1" t="s">
        <v>12</v>
      </c>
      <c r="G262" s="1" t="s">
        <v>13</v>
      </c>
      <c r="H262" s="1" t="s">
        <v>13</v>
      </c>
      <c r="I262">
        <v>62</v>
      </c>
    </row>
    <row r="263" spans="1:9" x14ac:dyDescent="0.25">
      <c r="A263">
        <v>262</v>
      </c>
      <c r="B263" s="1" t="s">
        <v>9</v>
      </c>
      <c r="C263">
        <v>319590</v>
      </c>
      <c r="D263" s="1" t="s">
        <v>10</v>
      </c>
      <c r="E263" s="1" t="s">
        <v>16</v>
      </c>
      <c r="F263" s="1" t="s">
        <v>12</v>
      </c>
      <c r="G263" s="1" t="s">
        <v>13</v>
      </c>
      <c r="H263" s="1" t="s">
        <v>13</v>
      </c>
      <c r="I263">
        <v>28</v>
      </c>
    </row>
    <row r="264" spans="1:9" x14ac:dyDescent="0.25">
      <c r="A264">
        <v>263</v>
      </c>
      <c r="B264" s="1" t="s">
        <v>9</v>
      </c>
      <c r="C264">
        <v>331181</v>
      </c>
      <c r="D264" s="1" t="s">
        <v>18</v>
      </c>
      <c r="E264" s="1" t="s">
        <v>16</v>
      </c>
      <c r="F264" s="1" t="s">
        <v>12</v>
      </c>
      <c r="G264" s="1" t="s">
        <v>13</v>
      </c>
      <c r="H264" s="1" t="s">
        <v>12</v>
      </c>
      <c r="I264">
        <v>62</v>
      </c>
    </row>
    <row r="265" spans="1:9" x14ac:dyDescent="0.25">
      <c r="A265">
        <v>264</v>
      </c>
      <c r="B265" s="1" t="s">
        <v>9</v>
      </c>
      <c r="C265">
        <v>509509</v>
      </c>
      <c r="D265" s="1" t="s">
        <v>18</v>
      </c>
      <c r="E265" s="1" t="s">
        <v>16</v>
      </c>
      <c r="F265" s="1" t="s">
        <v>12</v>
      </c>
      <c r="G265" s="1" t="s">
        <v>13</v>
      </c>
      <c r="H265" s="1" t="s">
        <v>13</v>
      </c>
      <c r="I265">
        <v>42</v>
      </c>
    </row>
    <row r="266" spans="1:9" x14ac:dyDescent="0.25">
      <c r="A266">
        <v>265</v>
      </c>
      <c r="B266" s="1" t="s">
        <v>15</v>
      </c>
      <c r="C266">
        <v>820120</v>
      </c>
      <c r="D266" s="1" t="s">
        <v>10</v>
      </c>
      <c r="E266" s="1" t="s">
        <v>16</v>
      </c>
      <c r="F266" s="1" t="s">
        <v>12</v>
      </c>
      <c r="G266" s="1" t="s">
        <v>13</v>
      </c>
      <c r="H266" s="1" t="s">
        <v>13</v>
      </c>
      <c r="I266">
        <v>27</v>
      </c>
    </row>
    <row r="267" spans="1:9" x14ac:dyDescent="0.25">
      <c r="A267">
        <v>266</v>
      </c>
      <c r="B267" s="1" t="s">
        <v>15</v>
      </c>
      <c r="C267">
        <v>439400</v>
      </c>
      <c r="D267" s="1" t="s">
        <v>10</v>
      </c>
      <c r="E267" s="1" t="s">
        <v>16</v>
      </c>
      <c r="F267" s="1" t="s">
        <v>12</v>
      </c>
      <c r="G267" s="1" t="s">
        <v>13</v>
      </c>
      <c r="H267" s="1" t="s">
        <v>13</v>
      </c>
      <c r="I267">
        <v>34</v>
      </c>
    </row>
    <row r="268" spans="1:9" x14ac:dyDescent="0.25">
      <c r="A268">
        <v>267</v>
      </c>
      <c r="B268" s="1" t="s">
        <v>9</v>
      </c>
      <c r="C268">
        <v>2184000</v>
      </c>
      <c r="D268" s="1" t="s">
        <v>10</v>
      </c>
      <c r="E268" s="1" t="s">
        <v>16</v>
      </c>
      <c r="F268" s="1" t="s">
        <v>12</v>
      </c>
      <c r="G268" s="1" t="s">
        <v>13</v>
      </c>
      <c r="H268" s="1" t="s">
        <v>13</v>
      </c>
      <c r="I268">
        <v>41</v>
      </c>
    </row>
    <row r="269" spans="1:9" x14ac:dyDescent="0.25">
      <c r="A269">
        <v>268</v>
      </c>
      <c r="B269" s="1" t="s">
        <v>15</v>
      </c>
      <c r="C269">
        <v>110000</v>
      </c>
      <c r="D269" s="1" t="s">
        <v>10</v>
      </c>
      <c r="E269" s="1" t="s">
        <v>16</v>
      </c>
      <c r="F269" s="1" t="s">
        <v>12</v>
      </c>
      <c r="G269" s="1" t="s">
        <v>12</v>
      </c>
      <c r="H269" s="1" t="s">
        <v>13</v>
      </c>
      <c r="I269">
        <v>28</v>
      </c>
    </row>
    <row r="270" spans="1:9" x14ac:dyDescent="0.25">
      <c r="A270">
        <v>269</v>
      </c>
      <c r="B270" s="1" t="s">
        <v>9</v>
      </c>
      <c r="C270">
        <v>180000</v>
      </c>
      <c r="D270" s="1" t="s">
        <v>10</v>
      </c>
      <c r="E270" s="1" t="s">
        <v>16</v>
      </c>
      <c r="F270" s="1" t="s">
        <v>12</v>
      </c>
      <c r="G270" s="1" t="s">
        <v>13</v>
      </c>
      <c r="H270" s="1" t="s">
        <v>13</v>
      </c>
      <c r="I270">
        <v>45</v>
      </c>
    </row>
    <row r="271" spans="1:9" x14ac:dyDescent="0.25">
      <c r="A271">
        <v>270</v>
      </c>
      <c r="B271" s="1" t="s">
        <v>15</v>
      </c>
      <c r="C271">
        <v>350000</v>
      </c>
      <c r="D271" s="1" t="s">
        <v>10</v>
      </c>
      <c r="E271" s="1" t="s">
        <v>16</v>
      </c>
      <c r="F271" s="1" t="s">
        <v>12</v>
      </c>
      <c r="G271" s="1" t="s">
        <v>13</v>
      </c>
      <c r="H271" s="1" t="s">
        <v>13</v>
      </c>
      <c r="I271">
        <v>29</v>
      </c>
    </row>
    <row r="272" spans="1:9" x14ac:dyDescent="0.25">
      <c r="A272">
        <v>271</v>
      </c>
      <c r="B272" s="1" t="s">
        <v>9</v>
      </c>
      <c r="C272">
        <v>281250</v>
      </c>
      <c r="D272" s="1" t="s">
        <v>10</v>
      </c>
      <c r="E272" s="1" t="s">
        <v>11</v>
      </c>
      <c r="F272" s="1" t="s">
        <v>12</v>
      </c>
      <c r="G272" s="1" t="s">
        <v>13</v>
      </c>
      <c r="H272" s="1" t="s">
        <v>13</v>
      </c>
      <c r="I272">
        <v>58</v>
      </c>
    </row>
    <row r="273" spans="1:9" x14ac:dyDescent="0.25">
      <c r="A273">
        <v>272</v>
      </c>
      <c r="B273" s="1" t="s">
        <v>15</v>
      </c>
      <c r="C273">
        <v>829364.58</v>
      </c>
      <c r="D273" s="1" t="s">
        <v>10</v>
      </c>
      <c r="E273" s="1" t="s">
        <v>16</v>
      </c>
      <c r="F273" s="1" t="s">
        <v>12</v>
      </c>
      <c r="G273" s="1" t="s">
        <v>13</v>
      </c>
      <c r="H273" s="1" t="s">
        <v>13</v>
      </c>
      <c r="I273">
        <v>30</v>
      </c>
    </row>
    <row r="274" spans="1:9" x14ac:dyDescent="0.25">
      <c r="A274">
        <v>273</v>
      </c>
      <c r="B274" s="1" t="s">
        <v>15</v>
      </c>
      <c r="C274">
        <v>403983</v>
      </c>
      <c r="D274" s="1" t="s">
        <v>18</v>
      </c>
      <c r="E274" s="1" t="s">
        <v>16</v>
      </c>
      <c r="F274" s="1" t="s">
        <v>12</v>
      </c>
      <c r="G274" s="1" t="s">
        <v>13</v>
      </c>
      <c r="H274" s="1" t="s">
        <v>12</v>
      </c>
      <c r="I274">
        <v>41</v>
      </c>
    </row>
    <row r="275" spans="1:9" x14ac:dyDescent="0.25">
      <c r="A275">
        <v>274</v>
      </c>
      <c r="B275" s="1" t="s">
        <v>15</v>
      </c>
      <c r="C275">
        <v>545646</v>
      </c>
      <c r="D275" s="1" t="s">
        <v>10</v>
      </c>
      <c r="E275" s="1" t="s">
        <v>16</v>
      </c>
      <c r="F275" s="1" t="s">
        <v>12</v>
      </c>
      <c r="G275" s="1" t="s">
        <v>13</v>
      </c>
      <c r="H275" s="1" t="s">
        <v>13</v>
      </c>
      <c r="I275">
        <v>44</v>
      </c>
    </row>
    <row r="276" spans="1:9" x14ac:dyDescent="0.25">
      <c r="A276">
        <v>275</v>
      </c>
      <c r="B276" s="1" t="s">
        <v>9</v>
      </c>
      <c r="C276">
        <v>417064</v>
      </c>
      <c r="D276" s="1" t="s">
        <v>10</v>
      </c>
      <c r="E276" s="1" t="s">
        <v>16</v>
      </c>
      <c r="F276" s="1" t="s">
        <v>12</v>
      </c>
      <c r="G276" s="1" t="s">
        <v>13</v>
      </c>
      <c r="H276" s="1" t="s">
        <v>13</v>
      </c>
      <c r="I276">
        <v>59</v>
      </c>
    </row>
    <row r="277" spans="1:9" x14ac:dyDescent="0.25">
      <c r="A277">
        <v>276</v>
      </c>
      <c r="B277" s="1" t="s">
        <v>9</v>
      </c>
      <c r="C277">
        <v>621333.79</v>
      </c>
      <c r="D277" s="1" t="s">
        <v>10</v>
      </c>
      <c r="E277" s="1" t="s">
        <v>16</v>
      </c>
      <c r="F277" s="1" t="s">
        <v>12</v>
      </c>
      <c r="G277" s="1" t="s">
        <v>13</v>
      </c>
      <c r="H277" s="1" t="s">
        <v>13</v>
      </c>
      <c r="I277">
        <v>47</v>
      </c>
    </row>
    <row r="278" spans="1:9" x14ac:dyDescent="0.25">
      <c r="A278">
        <v>277</v>
      </c>
      <c r="B278" s="1" t="s">
        <v>9</v>
      </c>
      <c r="C278">
        <v>297046</v>
      </c>
      <c r="D278" s="1" t="s">
        <v>17</v>
      </c>
      <c r="E278" s="1" t="s">
        <v>16</v>
      </c>
      <c r="F278" s="1" t="s">
        <v>12</v>
      </c>
      <c r="G278" s="1" t="s">
        <v>13</v>
      </c>
      <c r="H278" s="1" t="s">
        <v>13</v>
      </c>
      <c r="I278">
        <v>24</v>
      </c>
    </row>
    <row r="279" spans="1:9" x14ac:dyDescent="0.25">
      <c r="A279">
        <v>278</v>
      </c>
      <c r="B279" s="1" t="s">
        <v>15</v>
      </c>
      <c r="C279">
        <v>527824.5</v>
      </c>
      <c r="D279" s="1" t="s">
        <v>14</v>
      </c>
      <c r="E279" s="1" t="s">
        <v>11</v>
      </c>
      <c r="F279" s="1" t="s">
        <v>12</v>
      </c>
      <c r="G279" s="1" t="s">
        <v>13</v>
      </c>
      <c r="H279" s="1" t="s">
        <v>13</v>
      </c>
      <c r="I279">
        <v>68</v>
      </c>
    </row>
    <row r="280" spans="1:9" x14ac:dyDescent="0.25">
      <c r="A280">
        <v>279</v>
      </c>
      <c r="B280" s="1" t="s">
        <v>9</v>
      </c>
      <c r="C280">
        <v>278030</v>
      </c>
      <c r="D280" s="1" t="s">
        <v>19</v>
      </c>
      <c r="E280" s="1" t="s">
        <v>16</v>
      </c>
      <c r="F280" s="1" t="s">
        <v>12</v>
      </c>
      <c r="G280" s="1" t="s">
        <v>13</v>
      </c>
      <c r="H280" s="1" t="s">
        <v>13</v>
      </c>
      <c r="I280">
        <v>43</v>
      </c>
    </row>
    <row r="281" spans="1:9" x14ac:dyDescent="0.25">
      <c r="A281">
        <v>280</v>
      </c>
      <c r="B281" s="1" t="s">
        <v>15</v>
      </c>
      <c r="C281">
        <v>300000</v>
      </c>
      <c r="D281" s="1" t="s">
        <v>17</v>
      </c>
      <c r="E281" s="1" t="s">
        <v>16</v>
      </c>
      <c r="F281" s="1" t="s">
        <v>12</v>
      </c>
      <c r="G281" s="1" t="s">
        <v>12</v>
      </c>
      <c r="H281" s="1" t="s">
        <v>13</v>
      </c>
      <c r="I281">
        <v>57</v>
      </c>
    </row>
    <row r="282" spans="1:9" x14ac:dyDescent="0.25">
      <c r="A282">
        <v>281</v>
      </c>
      <c r="B282" s="1" t="s">
        <v>15</v>
      </c>
      <c r="C282">
        <v>453393.84</v>
      </c>
      <c r="D282" s="1" t="s">
        <v>10</v>
      </c>
      <c r="E282" s="1" t="s">
        <v>16</v>
      </c>
      <c r="F282" s="1" t="s">
        <v>12</v>
      </c>
      <c r="G282" s="1" t="s">
        <v>13</v>
      </c>
      <c r="H282" s="1" t="s">
        <v>13</v>
      </c>
      <c r="I282">
        <v>31</v>
      </c>
    </row>
    <row r="283" spans="1:9" x14ac:dyDescent="0.25">
      <c r="A283">
        <v>282</v>
      </c>
      <c r="B283" s="1" t="s">
        <v>15</v>
      </c>
      <c r="C283">
        <v>297062</v>
      </c>
      <c r="D283" s="1" t="s">
        <v>18</v>
      </c>
      <c r="E283" s="1" t="s">
        <v>16</v>
      </c>
      <c r="F283" s="1" t="s">
        <v>12</v>
      </c>
      <c r="G283" s="1" t="s">
        <v>13</v>
      </c>
      <c r="H283" s="1" t="s">
        <v>12</v>
      </c>
      <c r="I283">
        <v>40</v>
      </c>
    </row>
    <row r="284" spans="1:9" x14ac:dyDescent="0.25">
      <c r="A284">
        <v>283</v>
      </c>
      <c r="B284" s="1" t="s">
        <v>15</v>
      </c>
      <c r="C284">
        <v>245436.97</v>
      </c>
      <c r="D284" s="1" t="s">
        <v>10</v>
      </c>
      <c r="E284" s="1" t="s">
        <v>16</v>
      </c>
      <c r="F284" s="1" t="s">
        <v>12</v>
      </c>
      <c r="G284" s="1" t="s">
        <v>13</v>
      </c>
      <c r="H284" s="1" t="s">
        <v>13</v>
      </c>
      <c r="I284">
        <v>27</v>
      </c>
    </row>
    <row r="285" spans="1:9" x14ac:dyDescent="0.25">
      <c r="A285">
        <v>284</v>
      </c>
      <c r="B285" s="1" t="s">
        <v>9</v>
      </c>
      <c r="C285">
        <v>2005101</v>
      </c>
      <c r="D285" s="1" t="s">
        <v>10</v>
      </c>
      <c r="E285" s="1" t="s">
        <v>16</v>
      </c>
      <c r="F285" s="1" t="s">
        <v>12</v>
      </c>
      <c r="G285" s="1" t="s">
        <v>13</v>
      </c>
      <c r="H285" s="1" t="s">
        <v>13</v>
      </c>
      <c r="I285">
        <v>32</v>
      </c>
    </row>
    <row r="286" spans="1:9" x14ac:dyDescent="0.25">
      <c r="A286">
        <v>285</v>
      </c>
      <c r="B286" s="1" t="s">
        <v>15</v>
      </c>
      <c r="C286">
        <v>342332</v>
      </c>
      <c r="D286" s="1" t="s">
        <v>18</v>
      </c>
      <c r="E286" s="1" t="s">
        <v>16</v>
      </c>
      <c r="F286" s="1" t="s">
        <v>12</v>
      </c>
      <c r="G286" s="1" t="s">
        <v>13</v>
      </c>
      <c r="H286" s="1" t="s">
        <v>13</v>
      </c>
      <c r="I286">
        <v>61</v>
      </c>
    </row>
    <row r="287" spans="1:9" x14ac:dyDescent="0.25">
      <c r="A287">
        <v>286</v>
      </c>
      <c r="B287" s="1" t="s">
        <v>9</v>
      </c>
      <c r="C287">
        <v>1000000</v>
      </c>
      <c r="D287" s="1" t="s">
        <v>10</v>
      </c>
      <c r="E287" s="1" t="s">
        <v>16</v>
      </c>
      <c r="F287" s="1" t="s">
        <v>12</v>
      </c>
      <c r="G287" s="1" t="s">
        <v>13</v>
      </c>
      <c r="H287" s="1" t="s">
        <v>12</v>
      </c>
      <c r="I287">
        <v>52</v>
      </c>
    </row>
    <row r="288" spans="1:9" x14ac:dyDescent="0.25">
      <c r="A288">
        <v>287</v>
      </c>
      <c r="B288" s="1" t="s">
        <v>9</v>
      </c>
      <c r="C288">
        <v>347514.23</v>
      </c>
      <c r="D288" s="1" t="s">
        <v>10</v>
      </c>
      <c r="E288" s="1" t="s">
        <v>16</v>
      </c>
      <c r="F288" s="1" t="s">
        <v>12</v>
      </c>
      <c r="G288" s="1" t="s">
        <v>13</v>
      </c>
      <c r="H288" s="1" t="s">
        <v>13</v>
      </c>
      <c r="I288">
        <v>30</v>
      </c>
    </row>
    <row r="289" spans="1:9" x14ac:dyDescent="0.25">
      <c r="A289">
        <v>288</v>
      </c>
      <c r="B289" s="1" t="s">
        <v>15</v>
      </c>
      <c r="C289">
        <v>750000</v>
      </c>
      <c r="D289" s="1" t="s">
        <v>10</v>
      </c>
      <c r="E289" s="1" t="s">
        <v>16</v>
      </c>
      <c r="F289" s="1" t="s">
        <v>12</v>
      </c>
      <c r="G289" s="1" t="s">
        <v>13</v>
      </c>
      <c r="H289" s="1" t="s">
        <v>12</v>
      </c>
      <c r="I289">
        <v>28</v>
      </c>
    </row>
    <row r="290" spans="1:9" x14ac:dyDescent="0.25">
      <c r="A290">
        <v>289</v>
      </c>
      <c r="B290" s="1" t="s">
        <v>9</v>
      </c>
      <c r="C290">
        <v>336364.94</v>
      </c>
      <c r="D290" s="1" t="s">
        <v>10</v>
      </c>
      <c r="E290" s="1" t="s">
        <v>16</v>
      </c>
      <c r="F290" s="1" t="s">
        <v>12</v>
      </c>
      <c r="G290" s="1" t="s">
        <v>13</v>
      </c>
      <c r="H290" s="1" t="s">
        <v>13</v>
      </c>
      <c r="I290">
        <v>24</v>
      </c>
    </row>
    <row r="291" spans="1:9" x14ac:dyDescent="0.25">
      <c r="A291">
        <v>290</v>
      </c>
      <c r="B291" s="1" t="s">
        <v>9</v>
      </c>
      <c r="C291">
        <v>351055</v>
      </c>
      <c r="D291" s="1" t="s">
        <v>18</v>
      </c>
      <c r="E291" s="1" t="s">
        <v>16</v>
      </c>
      <c r="F291" s="1" t="s">
        <v>12</v>
      </c>
      <c r="G291" s="1" t="s">
        <v>13</v>
      </c>
      <c r="H291" s="1" t="s">
        <v>12</v>
      </c>
      <c r="I291">
        <v>51</v>
      </c>
    </row>
    <row r="292" spans="1:9" x14ac:dyDescent="0.25">
      <c r="A292">
        <v>291</v>
      </c>
      <c r="B292" s="1" t="s">
        <v>9</v>
      </c>
      <c r="C292">
        <v>345385</v>
      </c>
      <c r="D292" s="1" t="s">
        <v>10</v>
      </c>
      <c r="E292" s="1" t="s">
        <v>16</v>
      </c>
      <c r="F292" s="1" t="s">
        <v>12</v>
      </c>
      <c r="G292" s="1" t="s">
        <v>13</v>
      </c>
      <c r="H292" s="1" t="s">
        <v>13</v>
      </c>
      <c r="I292">
        <v>32</v>
      </c>
    </row>
    <row r="293" spans="1:9" x14ac:dyDescent="0.25">
      <c r="A293">
        <v>292</v>
      </c>
      <c r="B293" s="1" t="s">
        <v>9</v>
      </c>
      <c r="C293">
        <v>396805</v>
      </c>
      <c r="D293" s="1" t="s">
        <v>10</v>
      </c>
      <c r="E293" s="1" t="s">
        <v>16</v>
      </c>
      <c r="F293" s="1" t="s">
        <v>12</v>
      </c>
      <c r="G293" s="1" t="s">
        <v>13</v>
      </c>
      <c r="H293" s="1" t="s">
        <v>13</v>
      </c>
      <c r="I293">
        <v>40</v>
      </c>
    </row>
    <row r="294" spans="1:9" x14ac:dyDescent="0.25">
      <c r="A294">
        <v>293</v>
      </c>
      <c r="B294" s="1" t="s">
        <v>15</v>
      </c>
      <c r="C294">
        <v>297045</v>
      </c>
      <c r="D294" s="1" t="s">
        <v>18</v>
      </c>
      <c r="E294" s="1" t="s">
        <v>16</v>
      </c>
      <c r="F294" s="1" t="s">
        <v>12</v>
      </c>
      <c r="G294" s="1" t="s">
        <v>13</v>
      </c>
      <c r="H294" s="1" t="s">
        <v>12</v>
      </c>
      <c r="I294">
        <v>62</v>
      </c>
    </row>
    <row r="295" spans="1:9" x14ac:dyDescent="0.25">
      <c r="A295">
        <v>294</v>
      </c>
      <c r="B295" s="1" t="s">
        <v>9</v>
      </c>
      <c r="C295">
        <v>1313852.97</v>
      </c>
      <c r="D295" s="1" t="s">
        <v>10</v>
      </c>
      <c r="E295" s="1" t="s">
        <v>16</v>
      </c>
      <c r="F295" s="1" t="s">
        <v>12</v>
      </c>
      <c r="G295" s="1" t="s">
        <v>13</v>
      </c>
      <c r="H295" s="1" t="s">
        <v>13</v>
      </c>
      <c r="I295">
        <v>52</v>
      </c>
    </row>
    <row r="296" spans="1:9" x14ac:dyDescent="0.25">
      <c r="A296">
        <v>295</v>
      </c>
      <c r="B296" s="1" t="s">
        <v>9</v>
      </c>
      <c r="C296">
        <v>328192</v>
      </c>
      <c r="D296" s="1" t="s">
        <v>18</v>
      </c>
      <c r="E296" s="1" t="s">
        <v>16</v>
      </c>
      <c r="F296" s="1" t="s">
        <v>12</v>
      </c>
      <c r="G296" s="1" t="s">
        <v>12</v>
      </c>
      <c r="H296" s="1" t="s">
        <v>12</v>
      </c>
      <c r="I296">
        <v>32</v>
      </c>
    </row>
    <row r="297" spans="1:9" x14ac:dyDescent="0.25">
      <c r="A297">
        <v>296</v>
      </c>
      <c r="B297" s="1" t="s">
        <v>15</v>
      </c>
      <c r="C297">
        <v>478452</v>
      </c>
      <c r="D297" s="1" t="s">
        <v>18</v>
      </c>
      <c r="E297" s="1" t="s">
        <v>16</v>
      </c>
      <c r="F297" s="1" t="s">
        <v>12</v>
      </c>
      <c r="G297" s="1" t="s">
        <v>13</v>
      </c>
      <c r="H297" s="1" t="s">
        <v>12</v>
      </c>
      <c r="I297">
        <v>58</v>
      </c>
    </row>
    <row r="298" spans="1:9" x14ac:dyDescent="0.25">
      <c r="A298">
        <v>297</v>
      </c>
      <c r="B298" s="1" t="s">
        <v>9</v>
      </c>
      <c r="C298">
        <v>299647</v>
      </c>
      <c r="D298" s="1" t="s">
        <v>18</v>
      </c>
      <c r="E298" s="1" t="s">
        <v>16</v>
      </c>
      <c r="F298" s="1" t="s">
        <v>12</v>
      </c>
      <c r="G298" s="1" t="s">
        <v>13</v>
      </c>
      <c r="H298" s="1" t="s">
        <v>12</v>
      </c>
      <c r="I298">
        <v>57</v>
      </c>
    </row>
    <row r="299" spans="1:9" x14ac:dyDescent="0.25">
      <c r="A299">
        <v>298</v>
      </c>
      <c r="B299" s="1" t="s">
        <v>9</v>
      </c>
      <c r="C299">
        <v>263360.19</v>
      </c>
      <c r="D299" s="1" t="s">
        <v>10</v>
      </c>
      <c r="E299" s="1" t="s">
        <v>16</v>
      </c>
      <c r="F299" s="1" t="s">
        <v>12</v>
      </c>
      <c r="G299" s="1" t="s">
        <v>13</v>
      </c>
      <c r="H299" s="1" t="s">
        <v>13</v>
      </c>
      <c r="I299">
        <v>24</v>
      </c>
    </row>
    <row r="300" spans="1:9" x14ac:dyDescent="0.25">
      <c r="A300">
        <v>299</v>
      </c>
      <c r="B300" s="1" t="s">
        <v>15</v>
      </c>
      <c r="C300">
        <v>2312395</v>
      </c>
      <c r="D300" s="1" t="s">
        <v>10</v>
      </c>
      <c r="E300" s="1" t="s">
        <v>11</v>
      </c>
      <c r="F300" s="1" t="s">
        <v>12</v>
      </c>
      <c r="G300" s="1" t="s">
        <v>13</v>
      </c>
      <c r="H300" s="1" t="s">
        <v>13</v>
      </c>
      <c r="I300">
        <v>61</v>
      </c>
    </row>
    <row r="301" spans="1:9" x14ac:dyDescent="0.25">
      <c r="A301">
        <v>300</v>
      </c>
      <c r="B301" s="1" t="s">
        <v>9</v>
      </c>
      <c r="C301">
        <v>300000</v>
      </c>
      <c r="D301" s="1" t="s">
        <v>10</v>
      </c>
      <c r="E301" s="1" t="s">
        <v>16</v>
      </c>
      <c r="F301" s="1" t="s">
        <v>12</v>
      </c>
      <c r="G301" s="1" t="s">
        <v>13</v>
      </c>
      <c r="H301" s="1" t="s">
        <v>13</v>
      </c>
      <c r="I301">
        <v>26</v>
      </c>
    </row>
    <row r="302" spans="1:9" x14ac:dyDescent="0.25">
      <c r="A302">
        <v>301</v>
      </c>
      <c r="B302" s="1" t="s">
        <v>9</v>
      </c>
      <c r="C302">
        <v>1819599</v>
      </c>
      <c r="D302" s="1" t="s">
        <v>14</v>
      </c>
      <c r="E302" s="1" t="s">
        <v>11</v>
      </c>
      <c r="F302" s="1" t="s">
        <v>12</v>
      </c>
      <c r="G302" s="1" t="s">
        <v>13</v>
      </c>
      <c r="H302" s="1" t="s">
        <v>13</v>
      </c>
      <c r="I302">
        <v>80</v>
      </c>
    </row>
    <row r="303" spans="1:9" x14ac:dyDescent="0.25">
      <c r="A303">
        <v>302</v>
      </c>
      <c r="B303" s="1" t="s">
        <v>9</v>
      </c>
      <c r="C303">
        <v>551500</v>
      </c>
      <c r="D303" s="1" t="s">
        <v>10</v>
      </c>
      <c r="E303" s="1" t="s">
        <v>16</v>
      </c>
      <c r="F303" s="1" t="s">
        <v>12</v>
      </c>
      <c r="G303" s="1" t="s">
        <v>13</v>
      </c>
      <c r="H303" s="1" t="s">
        <v>13</v>
      </c>
      <c r="I303">
        <v>34</v>
      </c>
    </row>
    <row r="304" spans="1:9" x14ac:dyDescent="0.25">
      <c r="A304">
        <v>303</v>
      </c>
      <c r="B304" s="1" t="s">
        <v>15</v>
      </c>
      <c r="C304">
        <v>338775.81</v>
      </c>
      <c r="D304" s="1" t="s">
        <v>10</v>
      </c>
      <c r="E304" s="1" t="s">
        <v>16</v>
      </c>
      <c r="F304" s="1" t="s">
        <v>12</v>
      </c>
      <c r="G304" s="1" t="s">
        <v>13</v>
      </c>
      <c r="H304" s="1" t="s">
        <v>13</v>
      </c>
      <c r="I304">
        <v>46</v>
      </c>
    </row>
    <row r="305" spans="1:9" x14ac:dyDescent="0.25">
      <c r="A305">
        <v>304</v>
      </c>
      <c r="B305" s="1" t="s">
        <v>15</v>
      </c>
      <c r="C305">
        <v>278030</v>
      </c>
      <c r="D305" s="1" t="s">
        <v>19</v>
      </c>
      <c r="E305" s="1" t="s">
        <v>16</v>
      </c>
      <c r="F305" s="1" t="s">
        <v>12</v>
      </c>
      <c r="G305" s="1" t="s">
        <v>13</v>
      </c>
      <c r="H305" s="1" t="s">
        <v>13</v>
      </c>
      <c r="I305">
        <v>70</v>
      </c>
    </row>
    <row r="306" spans="1:9" x14ac:dyDescent="0.25">
      <c r="A306">
        <v>305</v>
      </c>
      <c r="B306" s="1" t="s">
        <v>15</v>
      </c>
      <c r="C306">
        <v>1068785</v>
      </c>
      <c r="D306" s="1" t="s">
        <v>14</v>
      </c>
      <c r="E306" s="1" t="s">
        <v>11</v>
      </c>
      <c r="F306" s="1" t="s">
        <v>12</v>
      </c>
      <c r="G306" s="1" t="s">
        <v>13</v>
      </c>
      <c r="H306" s="1" t="s">
        <v>13</v>
      </c>
      <c r="I306">
        <v>63</v>
      </c>
    </row>
    <row r="307" spans="1:9" x14ac:dyDescent="0.25">
      <c r="A307">
        <v>306</v>
      </c>
      <c r="B307" s="1" t="s">
        <v>9</v>
      </c>
      <c r="C307">
        <v>2549958.42</v>
      </c>
      <c r="D307" s="1" t="s">
        <v>10</v>
      </c>
      <c r="E307" s="1" t="s">
        <v>16</v>
      </c>
      <c r="F307" s="1" t="s">
        <v>12</v>
      </c>
      <c r="G307" s="1" t="s">
        <v>13</v>
      </c>
      <c r="H307" s="1" t="s">
        <v>13</v>
      </c>
      <c r="I307">
        <v>41</v>
      </c>
    </row>
    <row r="308" spans="1:9" x14ac:dyDescent="0.25">
      <c r="A308">
        <v>307</v>
      </c>
      <c r="B308" s="1" t="s">
        <v>9</v>
      </c>
      <c r="C308">
        <v>181084</v>
      </c>
      <c r="D308" s="1" t="s">
        <v>10</v>
      </c>
      <c r="E308" s="1" t="s">
        <v>16</v>
      </c>
      <c r="F308" s="1" t="s">
        <v>12</v>
      </c>
      <c r="G308" s="1" t="s">
        <v>13</v>
      </c>
      <c r="H308" s="1" t="s">
        <v>13</v>
      </c>
      <c r="I308">
        <v>55</v>
      </c>
    </row>
    <row r="309" spans="1:9" x14ac:dyDescent="0.25">
      <c r="A309">
        <v>308</v>
      </c>
      <c r="B309" s="1" t="s">
        <v>9</v>
      </c>
      <c r="C309">
        <v>1059381.6000000001</v>
      </c>
      <c r="D309" s="1" t="s">
        <v>10</v>
      </c>
      <c r="E309" s="1" t="s">
        <v>16</v>
      </c>
      <c r="F309" s="1" t="s">
        <v>12</v>
      </c>
      <c r="G309" s="1" t="s">
        <v>13</v>
      </c>
      <c r="H309" s="1" t="s">
        <v>13</v>
      </c>
      <c r="I309">
        <v>28</v>
      </c>
    </row>
    <row r="310" spans="1:9" x14ac:dyDescent="0.25">
      <c r="A310">
        <v>309</v>
      </c>
      <c r="B310" s="1" t="s">
        <v>9</v>
      </c>
      <c r="C310">
        <v>343178</v>
      </c>
      <c r="D310" s="1" t="s">
        <v>10</v>
      </c>
      <c r="E310" s="1" t="s">
        <v>16</v>
      </c>
      <c r="F310" s="1" t="s">
        <v>12</v>
      </c>
      <c r="G310" s="1" t="s">
        <v>13</v>
      </c>
      <c r="H310" s="1" t="s">
        <v>12</v>
      </c>
      <c r="I310">
        <v>32</v>
      </c>
    </row>
    <row r="311" spans="1:9" x14ac:dyDescent="0.25">
      <c r="A311">
        <v>310</v>
      </c>
      <c r="B311" s="1" t="s">
        <v>9</v>
      </c>
      <c r="C311">
        <v>606620</v>
      </c>
      <c r="D311" s="1" t="s">
        <v>10</v>
      </c>
      <c r="E311" s="1" t="s">
        <v>16</v>
      </c>
      <c r="F311" s="1" t="s">
        <v>12</v>
      </c>
      <c r="G311" s="1" t="s">
        <v>13</v>
      </c>
      <c r="H311" s="1" t="s">
        <v>13</v>
      </c>
      <c r="I311">
        <v>20</v>
      </c>
    </row>
    <row r="312" spans="1:9" x14ac:dyDescent="0.25">
      <c r="A312">
        <v>311</v>
      </c>
      <c r="B312" s="1" t="s">
        <v>9</v>
      </c>
      <c r="C312">
        <v>320524.5</v>
      </c>
      <c r="D312" s="1" t="s">
        <v>10</v>
      </c>
      <c r="E312" s="1" t="s">
        <v>16</v>
      </c>
      <c r="F312" s="1" t="s">
        <v>12</v>
      </c>
      <c r="G312" s="1" t="s">
        <v>13</v>
      </c>
      <c r="H312" s="1" t="s">
        <v>13</v>
      </c>
      <c r="I312">
        <v>29</v>
      </c>
    </row>
    <row r="313" spans="1:9" x14ac:dyDescent="0.25">
      <c r="A313">
        <v>312</v>
      </c>
      <c r="B313" s="1" t="s">
        <v>15</v>
      </c>
      <c r="C313">
        <v>1171666.67</v>
      </c>
      <c r="D313" s="1" t="s">
        <v>10</v>
      </c>
      <c r="E313" s="1" t="s">
        <v>16</v>
      </c>
      <c r="F313" s="1" t="s">
        <v>12</v>
      </c>
      <c r="G313" s="1" t="s">
        <v>13</v>
      </c>
      <c r="H313" s="1" t="s">
        <v>13</v>
      </c>
      <c r="I313">
        <v>51</v>
      </c>
    </row>
    <row r="314" spans="1:9" x14ac:dyDescent="0.25">
      <c r="A314">
        <v>313</v>
      </c>
      <c r="B314" s="1" t="s">
        <v>15</v>
      </c>
      <c r="C314">
        <v>113848</v>
      </c>
      <c r="D314" s="1" t="s">
        <v>10</v>
      </c>
      <c r="E314" s="1" t="s">
        <v>16</v>
      </c>
      <c r="F314" s="1" t="s">
        <v>12</v>
      </c>
      <c r="G314" s="1" t="s">
        <v>13</v>
      </c>
      <c r="H314" s="1" t="s">
        <v>13</v>
      </c>
      <c r="I314">
        <v>31</v>
      </c>
    </row>
    <row r="315" spans="1:9" x14ac:dyDescent="0.25">
      <c r="A315">
        <v>314</v>
      </c>
      <c r="B315" s="1" t="s">
        <v>9</v>
      </c>
      <c r="C315">
        <v>391476</v>
      </c>
      <c r="D315" s="1" t="s">
        <v>10</v>
      </c>
      <c r="E315" s="1" t="s">
        <v>11</v>
      </c>
      <c r="F315" s="1" t="s">
        <v>12</v>
      </c>
      <c r="G315" s="1" t="s">
        <v>13</v>
      </c>
      <c r="H315" s="1" t="s">
        <v>13</v>
      </c>
      <c r="I315">
        <v>60</v>
      </c>
    </row>
    <row r="316" spans="1:9" x14ac:dyDescent="0.25">
      <c r="A316">
        <v>315</v>
      </c>
      <c r="B316" s="1" t="s">
        <v>15</v>
      </c>
      <c r="C316">
        <v>558250</v>
      </c>
      <c r="D316" s="1" t="s">
        <v>10</v>
      </c>
      <c r="E316" s="1" t="s">
        <v>16</v>
      </c>
      <c r="F316" s="1" t="s">
        <v>12</v>
      </c>
      <c r="G316" s="1" t="s">
        <v>13</v>
      </c>
      <c r="H316" s="1" t="s">
        <v>13</v>
      </c>
      <c r="I316">
        <v>28</v>
      </c>
    </row>
    <row r="317" spans="1:9" x14ac:dyDescent="0.25">
      <c r="A317">
        <v>316</v>
      </c>
      <c r="B317" s="1" t="s">
        <v>9</v>
      </c>
      <c r="C317">
        <v>313164</v>
      </c>
      <c r="D317" s="1" t="s">
        <v>10</v>
      </c>
      <c r="E317" s="1" t="s">
        <v>16</v>
      </c>
      <c r="F317" s="1" t="s">
        <v>12</v>
      </c>
      <c r="G317" s="1" t="s">
        <v>13</v>
      </c>
      <c r="H317" s="1" t="s">
        <v>13</v>
      </c>
      <c r="I317">
        <v>56</v>
      </c>
    </row>
    <row r="318" spans="1:9" x14ac:dyDescent="0.25">
      <c r="A318">
        <v>317</v>
      </c>
      <c r="B318" s="1" t="s">
        <v>9</v>
      </c>
      <c r="C318">
        <v>433000</v>
      </c>
      <c r="D318" s="1" t="s">
        <v>10</v>
      </c>
      <c r="E318" s="1" t="s">
        <v>16</v>
      </c>
      <c r="F318" s="1" t="s">
        <v>12</v>
      </c>
      <c r="G318" s="1" t="s">
        <v>13</v>
      </c>
      <c r="H318" s="1" t="s">
        <v>13</v>
      </c>
      <c r="I318">
        <v>45</v>
      </c>
    </row>
    <row r="319" spans="1:9" x14ac:dyDescent="0.25">
      <c r="A319">
        <v>318</v>
      </c>
      <c r="B319" s="1" t="s">
        <v>9</v>
      </c>
      <c r="C319">
        <v>124453.88</v>
      </c>
      <c r="D319" s="1" t="s">
        <v>10</v>
      </c>
      <c r="E319" s="1" t="s">
        <v>16</v>
      </c>
      <c r="F319" s="1" t="s">
        <v>12</v>
      </c>
      <c r="G319" s="1" t="s">
        <v>13</v>
      </c>
      <c r="H319" s="1" t="s">
        <v>13</v>
      </c>
      <c r="I319">
        <v>40</v>
      </c>
    </row>
    <row r="320" spans="1:9" x14ac:dyDescent="0.25">
      <c r="A320">
        <v>319</v>
      </c>
      <c r="B320" s="1" t="s">
        <v>15</v>
      </c>
      <c r="C320">
        <v>382136</v>
      </c>
      <c r="D320" s="1" t="s">
        <v>18</v>
      </c>
      <c r="E320" s="1" t="s">
        <v>16</v>
      </c>
      <c r="F320" s="1" t="s">
        <v>12</v>
      </c>
      <c r="G320" s="1" t="s">
        <v>13</v>
      </c>
      <c r="H320" s="1" t="s">
        <v>12</v>
      </c>
      <c r="I320">
        <v>42</v>
      </c>
    </row>
    <row r="321" spans="1:9" x14ac:dyDescent="0.25">
      <c r="A321">
        <v>320</v>
      </c>
      <c r="B321" s="1" t="s">
        <v>9</v>
      </c>
      <c r="C321">
        <v>297046</v>
      </c>
      <c r="D321" s="1" t="s">
        <v>18</v>
      </c>
      <c r="E321" s="1" t="s">
        <v>16</v>
      </c>
      <c r="F321" s="1" t="s">
        <v>12</v>
      </c>
      <c r="G321" s="1" t="s">
        <v>13</v>
      </c>
      <c r="H321" s="1" t="s">
        <v>13</v>
      </c>
      <c r="I321">
        <v>50</v>
      </c>
    </row>
    <row r="322" spans="1:9" x14ac:dyDescent="0.25">
      <c r="A322">
        <v>321</v>
      </c>
      <c r="B322" s="1" t="s">
        <v>9</v>
      </c>
      <c r="C322">
        <v>401814.2</v>
      </c>
      <c r="D322" s="1" t="s">
        <v>10</v>
      </c>
      <c r="E322" s="1" t="s">
        <v>16</v>
      </c>
      <c r="F322" s="1" t="s">
        <v>12</v>
      </c>
      <c r="G322" s="1" t="s">
        <v>13</v>
      </c>
      <c r="H322" s="1" t="s">
        <v>13</v>
      </c>
      <c r="I322">
        <v>46</v>
      </c>
    </row>
    <row r="323" spans="1:9" x14ac:dyDescent="0.25">
      <c r="A323">
        <v>322</v>
      </c>
      <c r="B323" s="1" t="s">
        <v>15</v>
      </c>
      <c r="C323">
        <v>1103954</v>
      </c>
      <c r="D323" s="1" t="s">
        <v>10</v>
      </c>
      <c r="E323" s="1" t="s">
        <v>11</v>
      </c>
      <c r="F323" s="1" t="s">
        <v>12</v>
      </c>
      <c r="G323" s="1" t="s">
        <v>13</v>
      </c>
      <c r="H323" s="1" t="s">
        <v>12</v>
      </c>
      <c r="I323">
        <v>60</v>
      </c>
    </row>
    <row r="324" spans="1:9" x14ac:dyDescent="0.25">
      <c r="A324">
        <v>323</v>
      </c>
      <c r="B324" s="1" t="s">
        <v>9</v>
      </c>
      <c r="C324">
        <v>207648</v>
      </c>
      <c r="D324" s="1" t="s">
        <v>10</v>
      </c>
      <c r="E324" s="1" t="s">
        <v>16</v>
      </c>
      <c r="F324" s="1" t="s">
        <v>12</v>
      </c>
      <c r="G324" s="1" t="s">
        <v>13</v>
      </c>
      <c r="H324" s="1" t="s">
        <v>13</v>
      </c>
      <c r="I324">
        <v>28</v>
      </c>
    </row>
    <row r="325" spans="1:9" x14ac:dyDescent="0.25">
      <c r="A325">
        <v>324</v>
      </c>
      <c r="B325" s="1" t="s">
        <v>9</v>
      </c>
      <c r="C325">
        <v>719752.5</v>
      </c>
      <c r="D325" s="1" t="s">
        <v>10</v>
      </c>
      <c r="E325" s="1" t="s">
        <v>11</v>
      </c>
      <c r="F325" s="1" t="s">
        <v>12</v>
      </c>
      <c r="G325" s="1" t="s">
        <v>13</v>
      </c>
      <c r="H325" s="1" t="s">
        <v>13</v>
      </c>
      <c r="I325">
        <v>39</v>
      </c>
    </row>
    <row r="326" spans="1:9" x14ac:dyDescent="0.25">
      <c r="A326">
        <v>325</v>
      </c>
      <c r="B326" s="1" t="s">
        <v>15</v>
      </c>
      <c r="C326">
        <v>140000</v>
      </c>
      <c r="D326" s="1" t="s">
        <v>10</v>
      </c>
      <c r="E326" s="1" t="s">
        <v>16</v>
      </c>
      <c r="F326" s="1" t="s">
        <v>12</v>
      </c>
      <c r="G326" s="1" t="s">
        <v>12</v>
      </c>
      <c r="H326" s="1" t="s">
        <v>12</v>
      </c>
      <c r="I326">
        <v>49</v>
      </c>
    </row>
    <row r="327" spans="1:9" x14ac:dyDescent="0.25">
      <c r="A327">
        <v>326</v>
      </c>
      <c r="B327" s="1" t="s">
        <v>15</v>
      </c>
      <c r="C327">
        <v>1883093.97</v>
      </c>
      <c r="D327" s="1" t="s">
        <v>10</v>
      </c>
      <c r="E327" s="1" t="s">
        <v>16</v>
      </c>
      <c r="F327" s="1" t="s">
        <v>12</v>
      </c>
      <c r="G327" s="1" t="s">
        <v>13</v>
      </c>
      <c r="H327" s="1" t="s">
        <v>13</v>
      </c>
      <c r="I327">
        <v>34</v>
      </c>
    </row>
    <row r="328" spans="1:9" x14ac:dyDescent="0.25">
      <c r="A328">
        <v>327</v>
      </c>
      <c r="B328" s="1" t="s">
        <v>15</v>
      </c>
      <c r="C328">
        <v>1366089.12</v>
      </c>
      <c r="D328" s="1" t="s">
        <v>14</v>
      </c>
      <c r="E328" s="1" t="s">
        <v>11</v>
      </c>
      <c r="F328" s="1" t="s">
        <v>12</v>
      </c>
      <c r="G328" s="1" t="s">
        <v>12</v>
      </c>
      <c r="H328" s="1" t="s">
        <v>13</v>
      </c>
      <c r="I328">
        <v>73</v>
      </c>
    </row>
    <row r="329" spans="1:9" x14ac:dyDescent="0.25">
      <c r="A329">
        <v>328</v>
      </c>
      <c r="B329" s="1" t="s">
        <v>9</v>
      </c>
      <c r="C329">
        <v>298155</v>
      </c>
      <c r="D329" s="1" t="s">
        <v>18</v>
      </c>
      <c r="E329" s="1" t="s">
        <v>16</v>
      </c>
      <c r="F329" s="1" t="s">
        <v>12</v>
      </c>
      <c r="G329" s="1" t="s">
        <v>13</v>
      </c>
      <c r="H329" s="1" t="s">
        <v>12</v>
      </c>
      <c r="I329">
        <v>39</v>
      </c>
    </row>
    <row r="330" spans="1:9" x14ac:dyDescent="0.25">
      <c r="A330">
        <v>329</v>
      </c>
      <c r="B330" s="1" t="s">
        <v>9</v>
      </c>
      <c r="C330">
        <v>499999</v>
      </c>
      <c r="D330" s="1" t="s">
        <v>10</v>
      </c>
      <c r="E330" s="1" t="s">
        <v>16</v>
      </c>
      <c r="F330" s="1" t="s">
        <v>12</v>
      </c>
      <c r="G330" s="1" t="s">
        <v>13</v>
      </c>
      <c r="H330" s="1" t="s">
        <v>13</v>
      </c>
      <c r="I330">
        <v>31</v>
      </c>
    </row>
    <row r="331" spans="1:9" x14ac:dyDescent="0.25">
      <c r="A331">
        <v>330</v>
      </c>
      <c r="B331" s="1" t="s">
        <v>9</v>
      </c>
      <c r="C331">
        <v>1340908</v>
      </c>
      <c r="D331" s="1" t="s">
        <v>10</v>
      </c>
      <c r="E331" s="1" t="s">
        <v>11</v>
      </c>
      <c r="F331" s="1" t="s">
        <v>12</v>
      </c>
      <c r="G331" s="1" t="s">
        <v>13</v>
      </c>
      <c r="H331" s="1" t="s">
        <v>13</v>
      </c>
      <c r="I331">
        <v>54</v>
      </c>
    </row>
    <row r="332" spans="1:9" x14ac:dyDescent="0.25">
      <c r="A332">
        <v>331</v>
      </c>
      <c r="B332" s="1" t="s">
        <v>9</v>
      </c>
      <c r="C332">
        <v>300000</v>
      </c>
      <c r="D332" s="1" t="s">
        <v>10</v>
      </c>
      <c r="E332" s="1" t="s">
        <v>16</v>
      </c>
      <c r="F332" s="1" t="s">
        <v>12</v>
      </c>
      <c r="G332" s="1" t="s">
        <v>12</v>
      </c>
      <c r="H332" s="1" t="s">
        <v>13</v>
      </c>
      <c r="I332">
        <v>28</v>
      </c>
    </row>
    <row r="333" spans="1:9" x14ac:dyDescent="0.25">
      <c r="A333">
        <v>332</v>
      </c>
      <c r="B333" s="1" t="s">
        <v>15</v>
      </c>
      <c r="C333">
        <v>297046</v>
      </c>
      <c r="D333" s="1" t="s">
        <v>17</v>
      </c>
      <c r="E333" s="1" t="s">
        <v>16</v>
      </c>
      <c r="F333" s="1" t="s">
        <v>12</v>
      </c>
      <c r="G333" s="1" t="s">
        <v>12</v>
      </c>
      <c r="H333" s="1" t="s">
        <v>13</v>
      </c>
      <c r="I333">
        <v>27</v>
      </c>
    </row>
    <row r="334" spans="1:9" x14ac:dyDescent="0.25">
      <c r="A334">
        <v>333</v>
      </c>
      <c r="B334" s="1" t="s">
        <v>9</v>
      </c>
      <c r="C334">
        <v>304232.90000000002</v>
      </c>
      <c r="D334" s="1" t="s">
        <v>10</v>
      </c>
      <c r="E334" s="1" t="s">
        <v>16</v>
      </c>
      <c r="F334" s="1" t="s">
        <v>12</v>
      </c>
      <c r="G334" s="1" t="s">
        <v>12</v>
      </c>
      <c r="H334" s="1" t="s">
        <v>13</v>
      </c>
      <c r="I334">
        <v>24</v>
      </c>
    </row>
    <row r="335" spans="1:9" x14ac:dyDescent="0.25">
      <c r="A335">
        <v>334</v>
      </c>
      <c r="B335" s="1" t="s">
        <v>9</v>
      </c>
      <c r="C335">
        <v>509509</v>
      </c>
      <c r="D335" s="1" t="s">
        <v>18</v>
      </c>
      <c r="E335" s="1" t="s">
        <v>16</v>
      </c>
      <c r="F335" s="1" t="s">
        <v>12</v>
      </c>
      <c r="G335" s="1" t="s">
        <v>13</v>
      </c>
      <c r="H335" s="1" t="s">
        <v>12</v>
      </c>
      <c r="I335">
        <v>35</v>
      </c>
    </row>
    <row r="336" spans="1:9" x14ac:dyDescent="0.25">
      <c r="A336">
        <v>335</v>
      </c>
      <c r="B336" s="1" t="s">
        <v>9</v>
      </c>
      <c r="C336">
        <v>1202425</v>
      </c>
      <c r="D336" s="1" t="s">
        <v>10</v>
      </c>
      <c r="E336" s="1" t="s">
        <v>11</v>
      </c>
      <c r="F336" s="1" t="s">
        <v>12</v>
      </c>
      <c r="G336" s="1" t="s">
        <v>13</v>
      </c>
      <c r="H336" s="1" t="s">
        <v>13</v>
      </c>
      <c r="I336">
        <v>40</v>
      </c>
    </row>
    <row r="337" spans="1:9" x14ac:dyDescent="0.25">
      <c r="A337">
        <v>336</v>
      </c>
      <c r="B337" s="1" t="s">
        <v>9</v>
      </c>
      <c r="C337">
        <v>591445.27</v>
      </c>
      <c r="D337" s="1" t="s">
        <v>10</v>
      </c>
      <c r="E337" s="1" t="s">
        <v>16</v>
      </c>
      <c r="F337" s="1" t="s">
        <v>12</v>
      </c>
      <c r="G337" s="1" t="s">
        <v>13</v>
      </c>
      <c r="H337" s="1" t="s">
        <v>13</v>
      </c>
      <c r="I337">
        <v>30</v>
      </c>
    </row>
    <row r="338" spans="1:9" x14ac:dyDescent="0.25">
      <c r="A338">
        <v>337</v>
      </c>
      <c r="B338" s="1" t="s">
        <v>15</v>
      </c>
      <c r="C338">
        <v>1953183.27</v>
      </c>
      <c r="D338" s="1" t="s">
        <v>10</v>
      </c>
      <c r="E338" s="1" t="s">
        <v>16</v>
      </c>
      <c r="F338" s="1" t="s">
        <v>12</v>
      </c>
      <c r="G338" s="1" t="s">
        <v>13</v>
      </c>
      <c r="H338" s="1" t="s">
        <v>13</v>
      </c>
      <c r="I338">
        <v>36</v>
      </c>
    </row>
    <row r="339" spans="1:9" x14ac:dyDescent="0.25">
      <c r="A339">
        <v>338</v>
      </c>
      <c r="B339" s="1" t="s">
        <v>15</v>
      </c>
      <c r="C339">
        <v>570798.64</v>
      </c>
      <c r="D339" s="1" t="s">
        <v>10</v>
      </c>
      <c r="E339" s="1" t="s">
        <v>16</v>
      </c>
      <c r="F339" s="1" t="s">
        <v>12</v>
      </c>
      <c r="G339" s="1" t="s">
        <v>13</v>
      </c>
      <c r="H339" s="1" t="s">
        <v>13</v>
      </c>
      <c r="I339">
        <v>26</v>
      </c>
    </row>
    <row r="340" spans="1:9" x14ac:dyDescent="0.25">
      <c r="A340">
        <v>339</v>
      </c>
      <c r="B340" s="1" t="s">
        <v>15</v>
      </c>
      <c r="C340">
        <v>539203</v>
      </c>
      <c r="D340" s="1" t="s">
        <v>10</v>
      </c>
      <c r="E340" s="1" t="s">
        <v>16</v>
      </c>
      <c r="F340" s="1" t="s">
        <v>12</v>
      </c>
      <c r="G340" s="1" t="s">
        <v>13</v>
      </c>
      <c r="H340" s="1" t="s">
        <v>13</v>
      </c>
      <c r="I340">
        <v>29</v>
      </c>
    </row>
    <row r="341" spans="1:9" x14ac:dyDescent="0.25">
      <c r="A341">
        <v>340</v>
      </c>
      <c r="B341" s="1" t="s">
        <v>15</v>
      </c>
      <c r="C341">
        <v>359544.27</v>
      </c>
      <c r="D341" s="1" t="s">
        <v>21</v>
      </c>
      <c r="E341" s="1" t="s">
        <v>16</v>
      </c>
      <c r="F341" s="1" t="s">
        <v>12</v>
      </c>
      <c r="G341" s="1" t="s">
        <v>12</v>
      </c>
      <c r="H341" s="1" t="s">
        <v>13</v>
      </c>
      <c r="I341">
        <v>32</v>
      </c>
    </row>
    <row r="342" spans="1:9" x14ac:dyDescent="0.25">
      <c r="A342">
        <v>341</v>
      </c>
      <c r="B342" s="1" t="s">
        <v>15</v>
      </c>
      <c r="C342">
        <v>516446.5</v>
      </c>
      <c r="D342" s="1" t="s">
        <v>10</v>
      </c>
      <c r="E342" s="1" t="s">
        <v>11</v>
      </c>
      <c r="F342" s="1" t="s">
        <v>12</v>
      </c>
      <c r="G342" s="1" t="s">
        <v>13</v>
      </c>
      <c r="H342" s="1" t="s">
        <v>13</v>
      </c>
      <c r="I342">
        <v>33</v>
      </c>
    </row>
    <row r="343" spans="1:9" x14ac:dyDescent="0.25">
      <c r="A343">
        <v>342</v>
      </c>
      <c r="B343" s="1" t="s">
        <v>15</v>
      </c>
      <c r="C343">
        <v>378355</v>
      </c>
      <c r="D343" s="1" t="s">
        <v>10</v>
      </c>
      <c r="E343" s="1" t="s">
        <v>16</v>
      </c>
      <c r="F343" s="1" t="s">
        <v>12</v>
      </c>
      <c r="G343" s="1" t="s">
        <v>12</v>
      </c>
      <c r="H343" s="1" t="s">
        <v>13</v>
      </c>
      <c r="I343">
        <v>62</v>
      </c>
    </row>
    <row r="344" spans="1:9" x14ac:dyDescent="0.25">
      <c r="A344">
        <v>343</v>
      </c>
      <c r="B344" s="1" t="s">
        <v>9</v>
      </c>
      <c r="C344">
        <v>454558.2</v>
      </c>
      <c r="D344" s="1" t="s">
        <v>10</v>
      </c>
      <c r="E344" s="1" t="s">
        <v>11</v>
      </c>
      <c r="F344" s="1" t="s">
        <v>12</v>
      </c>
      <c r="G344" s="1" t="s">
        <v>13</v>
      </c>
      <c r="H344" s="1" t="s">
        <v>13</v>
      </c>
      <c r="I344">
        <v>34</v>
      </c>
    </row>
    <row r="345" spans="1:9" x14ac:dyDescent="0.25">
      <c r="A345">
        <v>344</v>
      </c>
      <c r="B345" s="1" t="s">
        <v>15</v>
      </c>
      <c r="C345">
        <v>403983</v>
      </c>
      <c r="D345" s="1" t="s">
        <v>18</v>
      </c>
      <c r="E345" s="1" t="s">
        <v>16</v>
      </c>
      <c r="F345" s="1" t="s">
        <v>12</v>
      </c>
      <c r="G345" s="1" t="s">
        <v>13</v>
      </c>
      <c r="H345" s="1" t="s">
        <v>12</v>
      </c>
      <c r="I345">
        <v>67</v>
      </c>
    </row>
    <row r="346" spans="1:9" x14ac:dyDescent="0.25">
      <c r="A346">
        <v>345</v>
      </c>
      <c r="B346" s="1" t="s">
        <v>15</v>
      </c>
      <c r="C346">
        <v>1544187.5</v>
      </c>
      <c r="D346" s="1" t="s">
        <v>10</v>
      </c>
      <c r="E346" s="1" t="s">
        <v>16</v>
      </c>
      <c r="F346" s="1" t="s">
        <v>12</v>
      </c>
      <c r="G346" s="1" t="s">
        <v>12</v>
      </c>
      <c r="H346" s="1" t="s">
        <v>13</v>
      </c>
      <c r="I346">
        <v>28</v>
      </c>
    </row>
    <row r="347" spans="1:9" x14ac:dyDescent="0.25">
      <c r="A347">
        <v>346</v>
      </c>
      <c r="B347" s="1" t="s">
        <v>9</v>
      </c>
      <c r="C347">
        <v>328196</v>
      </c>
      <c r="D347" s="1" t="s">
        <v>18</v>
      </c>
      <c r="E347" s="1" t="s">
        <v>16</v>
      </c>
      <c r="F347" s="1" t="s">
        <v>12</v>
      </c>
      <c r="G347" s="1" t="s">
        <v>12</v>
      </c>
      <c r="H347" s="1" t="s">
        <v>12</v>
      </c>
      <c r="I347">
        <v>27</v>
      </c>
    </row>
    <row r="348" spans="1:9" x14ac:dyDescent="0.25">
      <c r="A348">
        <v>347</v>
      </c>
      <c r="B348" s="1" t="s">
        <v>9</v>
      </c>
      <c r="C348">
        <v>574094.44999999995</v>
      </c>
      <c r="D348" s="1" t="s">
        <v>10</v>
      </c>
      <c r="E348" s="1" t="s">
        <v>16</v>
      </c>
      <c r="F348" s="1" t="s">
        <v>12</v>
      </c>
      <c r="G348" s="1" t="s">
        <v>13</v>
      </c>
      <c r="H348" s="1" t="s">
        <v>13</v>
      </c>
      <c r="I348">
        <v>57</v>
      </c>
    </row>
    <row r="349" spans="1:9" x14ac:dyDescent="0.25">
      <c r="A349">
        <v>348</v>
      </c>
      <c r="B349" s="1" t="s">
        <v>15</v>
      </c>
      <c r="C349">
        <v>1320518.73</v>
      </c>
      <c r="D349" s="1" t="s">
        <v>10</v>
      </c>
      <c r="E349" s="1" t="s">
        <v>11</v>
      </c>
      <c r="F349" s="1" t="s">
        <v>12</v>
      </c>
      <c r="G349" s="1" t="s">
        <v>13</v>
      </c>
      <c r="H349" s="1" t="s">
        <v>13</v>
      </c>
      <c r="I349">
        <v>34</v>
      </c>
    </row>
    <row r="350" spans="1:9" x14ac:dyDescent="0.25">
      <c r="A350">
        <v>349</v>
      </c>
      <c r="B350" s="1" t="s">
        <v>9</v>
      </c>
      <c r="C350">
        <v>356455</v>
      </c>
      <c r="D350" s="1" t="s">
        <v>18</v>
      </c>
      <c r="E350" s="1" t="s">
        <v>16</v>
      </c>
      <c r="F350" s="1" t="s">
        <v>12</v>
      </c>
      <c r="G350" s="1" t="s">
        <v>13</v>
      </c>
      <c r="H350" s="1" t="s">
        <v>12</v>
      </c>
      <c r="I350">
        <v>40</v>
      </c>
    </row>
    <row r="351" spans="1:9" x14ac:dyDescent="0.25">
      <c r="A351">
        <v>350</v>
      </c>
      <c r="B351" s="1" t="s">
        <v>9</v>
      </c>
      <c r="C351">
        <v>297046</v>
      </c>
      <c r="D351" s="1" t="s">
        <v>18</v>
      </c>
      <c r="E351" s="1" t="s">
        <v>16</v>
      </c>
      <c r="F351" s="1" t="s">
        <v>12</v>
      </c>
      <c r="G351" s="1" t="s">
        <v>13</v>
      </c>
      <c r="H351" s="1" t="s">
        <v>13</v>
      </c>
      <c r="I351">
        <v>42</v>
      </c>
    </row>
    <row r="352" spans="1:9" x14ac:dyDescent="0.25">
      <c r="A352">
        <v>351</v>
      </c>
      <c r="B352" s="1" t="s">
        <v>9</v>
      </c>
      <c r="C352">
        <v>505686.39</v>
      </c>
      <c r="D352" s="1" t="s">
        <v>10</v>
      </c>
      <c r="E352" s="1" t="s">
        <v>16</v>
      </c>
      <c r="F352" s="1" t="s">
        <v>12</v>
      </c>
      <c r="G352" s="1" t="s">
        <v>13</v>
      </c>
      <c r="H352" s="1" t="s">
        <v>13</v>
      </c>
      <c r="I352">
        <v>22</v>
      </c>
    </row>
    <row r="353" spans="1:9" x14ac:dyDescent="0.25">
      <c r="A353">
        <v>352</v>
      </c>
      <c r="B353" s="1" t="s">
        <v>15</v>
      </c>
      <c r="C353">
        <v>511789.2</v>
      </c>
      <c r="D353" s="1" t="s">
        <v>10</v>
      </c>
      <c r="E353" s="1" t="s">
        <v>16</v>
      </c>
      <c r="F353" s="1" t="s">
        <v>12</v>
      </c>
      <c r="G353" s="1" t="s">
        <v>13</v>
      </c>
      <c r="H353" s="1" t="s">
        <v>13</v>
      </c>
      <c r="I353">
        <v>29</v>
      </c>
    </row>
    <row r="354" spans="1:9" x14ac:dyDescent="0.25">
      <c r="A354">
        <v>353</v>
      </c>
      <c r="B354" s="1" t="s">
        <v>15</v>
      </c>
      <c r="C354">
        <v>333094.01</v>
      </c>
      <c r="D354" s="1" t="s">
        <v>10</v>
      </c>
      <c r="E354" s="1" t="s">
        <v>16</v>
      </c>
      <c r="F354" s="1" t="s">
        <v>12</v>
      </c>
      <c r="G354" s="1" t="s">
        <v>13</v>
      </c>
      <c r="H354" s="1" t="s">
        <v>13</v>
      </c>
      <c r="I354">
        <v>32</v>
      </c>
    </row>
    <row r="355" spans="1:9" x14ac:dyDescent="0.25">
      <c r="A355">
        <v>354</v>
      </c>
      <c r="B355" s="1" t="s">
        <v>15</v>
      </c>
      <c r="C355">
        <v>419608</v>
      </c>
      <c r="D355" s="1" t="s">
        <v>18</v>
      </c>
      <c r="E355" s="1" t="s">
        <v>16</v>
      </c>
      <c r="F355" s="1" t="s">
        <v>12</v>
      </c>
      <c r="G355" s="1" t="s">
        <v>13</v>
      </c>
      <c r="H355" s="1" t="s">
        <v>13</v>
      </c>
      <c r="I355">
        <v>43</v>
      </c>
    </row>
    <row r="356" spans="1:9" x14ac:dyDescent="0.25">
      <c r="A356">
        <v>355</v>
      </c>
      <c r="B356" s="1" t="s">
        <v>15</v>
      </c>
      <c r="C356">
        <v>297046</v>
      </c>
      <c r="D356" s="1" t="s">
        <v>18</v>
      </c>
      <c r="E356" s="1" t="s">
        <v>16</v>
      </c>
      <c r="F356" s="1" t="s">
        <v>12</v>
      </c>
      <c r="G356" s="1" t="s">
        <v>13</v>
      </c>
      <c r="H356" s="1" t="s">
        <v>12</v>
      </c>
      <c r="I356">
        <v>28</v>
      </c>
    </row>
    <row r="357" spans="1:9" x14ac:dyDescent="0.25">
      <c r="A357">
        <v>356</v>
      </c>
      <c r="B357" s="1" t="s">
        <v>9</v>
      </c>
      <c r="C357">
        <v>297046</v>
      </c>
      <c r="D357" s="1" t="s">
        <v>18</v>
      </c>
      <c r="E357" s="1" t="s">
        <v>16</v>
      </c>
      <c r="F357" s="1" t="s">
        <v>12</v>
      </c>
      <c r="G357" s="1" t="s">
        <v>13</v>
      </c>
      <c r="H357" s="1" t="s">
        <v>12</v>
      </c>
      <c r="I357">
        <v>39</v>
      </c>
    </row>
    <row r="358" spans="1:9" x14ac:dyDescent="0.25">
      <c r="A358">
        <v>357</v>
      </c>
      <c r="B358" s="1" t="s">
        <v>9</v>
      </c>
      <c r="C358">
        <v>1540950</v>
      </c>
      <c r="D358" s="1" t="s">
        <v>17</v>
      </c>
      <c r="E358" s="1" t="s">
        <v>16</v>
      </c>
      <c r="F358" s="1" t="s">
        <v>12</v>
      </c>
      <c r="G358" s="1" t="s">
        <v>12</v>
      </c>
      <c r="H358" s="1" t="s">
        <v>13</v>
      </c>
      <c r="I358">
        <v>63</v>
      </c>
    </row>
    <row r="359" spans="1:9" x14ac:dyDescent="0.25">
      <c r="A359">
        <v>358</v>
      </c>
      <c r="B359" s="1" t="s">
        <v>15</v>
      </c>
      <c r="C359">
        <v>416150</v>
      </c>
      <c r="D359" s="1" t="s">
        <v>10</v>
      </c>
      <c r="E359" s="1" t="s">
        <v>16</v>
      </c>
      <c r="F359" s="1" t="s">
        <v>12</v>
      </c>
      <c r="G359" s="1" t="s">
        <v>12</v>
      </c>
      <c r="H359" s="1" t="s">
        <v>13</v>
      </c>
      <c r="I359">
        <v>30</v>
      </c>
    </row>
    <row r="360" spans="1:9" x14ac:dyDescent="0.25">
      <c r="A360">
        <v>359</v>
      </c>
      <c r="B360" s="1" t="s">
        <v>9</v>
      </c>
      <c r="C360">
        <v>400353</v>
      </c>
      <c r="D360" s="1" t="s">
        <v>18</v>
      </c>
      <c r="E360" s="1" t="s">
        <v>16</v>
      </c>
      <c r="F360" s="1" t="s">
        <v>12</v>
      </c>
      <c r="G360" s="1" t="s">
        <v>13</v>
      </c>
      <c r="H360" s="1" t="s">
        <v>13</v>
      </c>
      <c r="I360">
        <v>30</v>
      </c>
    </row>
    <row r="361" spans="1:9" x14ac:dyDescent="0.25">
      <c r="A361">
        <v>360</v>
      </c>
      <c r="B361" s="1" t="s">
        <v>9</v>
      </c>
      <c r="C361">
        <v>323296</v>
      </c>
      <c r="D361" s="1" t="s">
        <v>18</v>
      </c>
      <c r="E361" s="1" t="s">
        <v>16</v>
      </c>
      <c r="F361" s="1" t="s">
        <v>12</v>
      </c>
      <c r="G361" s="1" t="s">
        <v>12</v>
      </c>
      <c r="H361" s="1" t="s">
        <v>12</v>
      </c>
      <c r="I361">
        <v>67</v>
      </c>
    </row>
    <row r="362" spans="1:9" x14ac:dyDescent="0.25">
      <c r="A362">
        <v>361</v>
      </c>
      <c r="B362" s="1" t="s">
        <v>15</v>
      </c>
      <c r="C362">
        <v>159000</v>
      </c>
      <c r="D362" s="1" t="s">
        <v>10</v>
      </c>
      <c r="E362" s="1" t="s">
        <v>16</v>
      </c>
      <c r="F362" s="1" t="s">
        <v>12</v>
      </c>
      <c r="G362" s="1" t="s">
        <v>13</v>
      </c>
      <c r="H362" s="1" t="s">
        <v>13</v>
      </c>
      <c r="I362">
        <v>49</v>
      </c>
    </row>
    <row r="363" spans="1:9" x14ac:dyDescent="0.25">
      <c r="A363">
        <v>362</v>
      </c>
      <c r="B363" s="1" t="s">
        <v>15</v>
      </c>
      <c r="C363">
        <v>172428.6</v>
      </c>
      <c r="D363" s="1" t="s">
        <v>10</v>
      </c>
      <c r="E363" s="1" t="s">
        <v>16</v>
      </c>
      <c r="F363" s="1" t="s">
        <v>12</v>
      </c>
      <c r="G363" s="1" t="s">
        <v>13</v>
      </c>
      <c r="H363" s="1" t="s">
        <v>13</v>
      </c>
      <c r="I363">
        <v>27</v>
      </c>
    </row>
    <row r="364" spans="1:9" x14ac:dyDescent="0.25">
      <c r="A364">
        <v>363</v>
      </c>
      <c r="B364" s="1" t="s">
        <v>15</v>
      </c>
      <c r="C364">
        <v>1331904</v>
      </c>
      <c r="D364" s="1" t="s">
        <v>10</v>
      </c>
      <c r="E364" s="1" t="s">
        <v>11</v>
      </c>
      <c r="F364" s="1" t="s">
        <v>12</v>
      </c>
      <c r="G364" s="1" t="s">
        <v>13</v>
      </c>
      <c r="H364" s="1" t="s">
        <v>13</v>
      </c>
      <c r="I364">
        <v>42</v>
      </c>
    </row>
    <row r="365" spans="1:9" x14ac:dyDescent="0.25">
      <c r="A365">
        <v>364</v>
      </c>
      <c r="B365" s="1" t="s">
        <v>9</v>
      </c>
      <c r="C365">
        <v>339750</v>
      </c>
      <c r="D365" s="1" t="s">
        <v>17</v>
      </c>
      <c r="E365" s="1" t="s">
        <v>16</v>
      </c>
      <c r="F365" s="1" t="s">
        <v>12</v>
      </c>
      <c r="G365" s="1" t="s">
        <v>12</v>
      </c>
      <c r="H365" s="1" t="s">
        <v>13</v>
      </c>
      <c r="I365">
        <v>30</v>
      </c>
    </row>
    <row r="366" spans="1:9" x14ac:dyDescent="0.25">
      <c r="A366">
        <v>365</v>
      </c>
      <c r="B366" s="1" t="s">
        <v>9</v>
      </c>
      <c r="C366">
        <v>445567</v>
      </c>
      <c r="D366" s="1" t="s">
        <v>18</v>
      </c>
      <c r="E366" s="1" t="s">
        <v>16</v>
      </c>
      <c r="F366" s="1" t="s">
        <v>12</v>
      </c>
      <c r="G366" s="1" t="s">
        <v>13</v>
      </c>
      <c r="H366" s="1" t="s">
        <v>12</v>
      </c>
      <c r="I366">
        <v>74</v>
      </c>
    </row>
    <row r="367" spans="1:9" x14ac:dyDescent="0.25">
      <c r="A367">
        <v>366</v>
      </c>
      <c r="B367" s="1" t="s">
        <v>9</v>
      </c>
      <c r="C367">
        <v>1076127.4099999999</v>
      </c>
      <c r="D367" s="1" t="s">
        <v>10</v>
      </c>
      <c r="E367" s="1" t="s">
        <v>16</v>
      </c>
      <c r="F367" s="1" t="s">
        <v>12</v>
      </c>
      <c r="G367" s="1" t="s">
        <v>13</v>
      </c>
      <c r="H367" s="1" t="s">
        <v>13</v>
      </c>
      <c r="I367">
        <v>48</v>
      </c>
    </row>
    <row r="368" spans="1:9" x14ac:dyDescent="0.25">
      <c r="A368">
        <v>367</v>
      </c>
      <c r="B368" s="1" t="s">
        <v>9</v>
      </c>
      <c r="C368">
        <v>597379.25</v>
      </c>
      <c r="D368" s="1" t="s">
        <v>10</v>
      </c>
      <c r="E368" s="1" t="s">
        <v>16</v>
      </c>
      <c r="F368" s="1" t="s">
        <v>12</v>
      </c>
      <c r="G368" s="1" t="s">
        <v>13</v>
      </c>
      <c r="H368" s="1" t="s">
        <v>13</v>
      </c>
      <c r="I368">
        <v>36</v>
      </c>
    </row>
    <row r="369" spans="1:9" x14ac:dyDescent="0.25">
      <c r="A369">
        <v>368</v>
      </c>
      <c r="B369" s="1" t="s">
        <v>9</v>
      </c>
      <c r="C369">
        <v>400000</v>
      </c>
      <c r="D369" s="1" t="s">
        <v>10</v>
      </c>
      <c r="E369" s="1" t="s">
        <v>16</v>
      </c>
      <c r="F369" s="1" t="s">
        <v>12</v>
      </c>
      <c r="G369" s="1" t="s">
        <v>12</v>
      </c>
      <c r="H369" s="1" t="s">
        <v>13</v>
      </c>
      <c r="I369">
        <v>34</v>
      </c>
    </row>
    <row r="370" spans="1:9" x14ac:dyDescent="0.25">
      <c r="A370">
        <v>369</v>
      </c>
      <c r="B370" s="1" t="s">
        <v>9</v>
      </c>
      <c r="C370">
        <v>10652</v>
      </c>
      <c r="D370" s="1" t="s">
        <v>10</v>
      </c>
      <c r="E370" s="1" t="s">
        <v>16</v>
      </c>
      <c r="F370" s="1" t="s">
        <v>12</v>
      </c>
      <c r="G370" s="1" t="s">
        <v>12</v>
      </c>
      <c r="H370" s="1" t="s">
        <v>13</v>
      </c>
      <c r="I370">
        <v>42</v>
      </c>
    </row>
    <row r="371" spans="1:9" x14ac:dyDescent="0.25">
      <c r="A371">
        <v>370</v>
      </c>
      <c r="B371" s="1" t="s">
        <v>15</v>
      </c>
      <c r="C371">
        <v>474509.98</v>
      </c>
      <c r="D371" s="1" t="s">
        <v>10</v>
      </c>
      <c r="E371" s="1" t="s">
        <v>16</v>
      </c>
      <c r="F371" s="1" t="s">
        <v>12</v>
      </c>
      <c r="G371" s="1" t="s">
        <v>13</v>
      </c>
      <c r="H371" s="1" t="s">
        <v>13</v>
      </c>
      <c r="I371">
        <v>28</v>
      </c>
    </row>
    <row r="372" spans="1:9" x14ac:dyDescent="0.25">
      <c r="A372">
        <v>371</v>
      </c>
      <c r="B372" s="1" t="s">
        <v>15</v>
      </c>
      <c r="C372">
        <v>3053247.24</v>
      </c>
      <c r="D372" s="1" t="s">
        <v>14</v>
      </c>
      <c r="E372" s="1" t="s">
        <v>11</v>
      </c>
      <c r="F372" s="1" t="s">
        <v>12</v>
      </c>
      <c r="G372" s="1" t="s">
        <v>13</v>
      </c>
      <c r="H372" s="1" t="s">
        <v>13</v>
      </c>
      <c r="I372">
        <v>99</v>
      </c>
    </row>
    <row r="373" spans="1:9" x14ac:dyDescent="0.25">
      <c r="A373">
        <v>372</v>
      </c>
      <c r="B373" s="1" t="s">
        <v>9</v>
      </c>
      <c r="C373">
        <v>1233060.23</v>
      </c>
      <c r="D373" s="1" t="s">
        <v>10</v>
      </c>
      <c r="E373" s="1" t="s">
        <v>16</v>
      </c>
      <c r="F373" s="1" t="s">
        <v>12</v>
      </c>
      <c r="G373" s="1" t="s">
        <v>13</v>
      </c>
      <c r="H373" s="1" t="s">
        <v>13</v>
      </c>
      <c r="I373">
        <v>30</v>
      </c>
    </row>
    <row r="374" spans="1:9" x14ac:dyDescent="0.25">
      <c r="A374">
        <v>373</v>
      </c>
      <c r="B374" s="1" t="s">
        <v>15</v>
      </c>
      <c r="C374">
        <v>529014.48</v>
      </c>
      <c r="D374" s="1" t="s">
        <v>10</v>
      </c>
      <c r="E374" s="1" t="s">
        <v>16</v>
      </c>
      <c r="F374" s="1" t="s">
        <v>12</v>
      </c>
      <c r="G374" s="1" t="s">
        <v>13</v>
      </c>
      <c r="H374" s="1" t="s">
        <v>13</v>
      </c>
      <c r="I374">
        <v>29</v>
      </c>
    </row>
    <row r="375" spans="1:9" x14ac:dyDescent="0.25">
      <c r="A375">
        <v>374</v>
      </c>
      <c r="B375" s="1" t="s">
        <v>9</v>
      </c>
      <c r="C375">
        <v>297000</v>
      </c>
      <c r="D375" s="1" t="s">
        <v>18</v>
      </c>
      <c r="E375" s="1" t="s">
        <v>16</v>
      </c>
      <c r="F375" s="1" t="s">
        <v>12</v>
      </c>
      <c r="G375" s="1" t="s">
        <v>13</v>
      </c>
      <c r="H375" s="1" t="s">
        <v>13</v>
      </c>
      <c r="I375">
        <v>21</v>
      </c>
    </row>
    <row r="376" spans="1:9" x14ac:dyDescent="0.25">
      <c r="A376">
        <v>375</v>
      </c>
      <c r="B376" s="1" t="s">
        <v>9</v>
      </c>
      <c r="C376">
        <v>711457.86</v>
      </c>
      <c r="D376" s="1" t="s">
        <v>10</v>
      </c>
      <c r="E376" s="1" t="s">
        <v>16</v>
      </c>
      <c r="F376" s="1" t="s">
        <v>12</v>
      </c>
      <c r="G376" s="1" t="s">
        <v>12</v>
      </c>
      <c r="H376" s="1" t="s">
        <v>13</v>
      </c>
      <c r="I376">
        <v>44</v>
      </c>
    </row>
    <row r="377" spans="1:9" x14ac:dyDescent="0.25">
      <c r="A377">
        <v>376</v>
      </c>
      <c r="B377" s="1" t="s">
        <v>9</v>
      </c>
      <c r="C377">
        <v>765532.1</v>
      </c>
      <c r="D377" s="1" t="s">
        <v>10</v>
      </c>
      <c r="E377" s="1" t="s">
        <v>16</v>
      </c>
      <c r="F377" s="1" t="s">
        <v>12</v>
      </c>
      <c r="G377" s="1" t="s">
        <v>12</v>
      </c>
      <c r="H377" s="1" t="s">
        <v>13</v>
      </c>
      <c r="I377">
        <v>43</v>
      </c>
    </row>
    <row r="378" spans="1:9" x14ac:dyDescent="0.25">
      <c r="A378">
        <v>377</v>
      </c>
      <c r="B378" s="1" t="s">
        <v>15</v>
      </c>
      <c r="C378">
        <v>300018</v>
      </c>
      <c r="D378" s="1" t="s">
        <v>18</v>
      </c>
      <c r="E378" s="1" t="s">
        <v>16</v>
      </c>
      <c r="F378" s="1" t="s">
        <v>12</v>
      </c>
      <c r="G378" s="1" t="s">
        <v>13</v>
      </c>
      <c r="H378" s="1" t="s">
        <v>13</v>
      </c>
      <c r="I378">
        <v>55</v>
      </c>
    </row>
    <row r="379" spans="1:9" x14ac:dyDescent="0.25">
      <c r="A379">
        <v>378</v>
      </c>
      <c r="B379" s="1" t="s">
        <v>9</v>
      </c>
      <c r="C379">
        <v>594092</v>
      </c>
      <c r="D379" s="1" t="s">
        <v>18</v>
      </c>
      <c r="E379" s="1" t="s">
        <v>16</v>
      </c>
      <c r="F379" s="1" t="s">
        <v>12</v>
      </c>
      <c r="G379" s="1" t="s">
        <v>13</v>
      </c>
      <c r="H379" s="1" t="s">
        <v>12</v>
      </c>
      <c r="I379">
        <v>53</v>
      </c>
    </row>
    <row r="380" spans="1:9" x14ac:dyDescent="0.25">
      <c r="A380">
        <v>379</v>
      </c>
      <c r="B380" s="1" t="s">
        <v>15</v>
      </c>
      <c r="C380">
        <v>943396.65</v>
      </c>
      <c r="D380" s="1" t="s">
        <v>10</v>
      </c>
      <c r="E380" s="1" t="s">
        <v>11</v>
      </c>
      <c r="F380" s="1" t="s">
        <v>12</v>
      </c>
      <c r="G380" s="1" t="s">
        <v>13</v>
      </c>
      <c r="H380" s="1" t="s">
        <v>13</v>
      </c>
      <c r="I380">
        <v>38</v>
      </c>
    </row>
    <row r="381" spans="1:9" x14ac:dyDescent="0.25">
      <c r="A381">
        <v>380</v>
      </c>
      <c r="B381" s="1" t="s">
        <v>9</v>
      </c>
      <c r="C381">
        <v>280000</v>
      </c>
      <c r="D381" s="1" t="s">
        <v>10</v>
      </c>
      <c r="E381" s="1" t="s">
        <v>16</v>
      </c>
      <c r="F381" s="1" t="s">
        <v>12</v>
      </c>
      <c r="G381" s="1" t="s">
        <v>13</v>
      </c>
      <c r="H381" s="1" t="s">
        <v>13</v>
      </c>
      <c r="I381">
        <v>33</v>
      </c>
    </row>
    <row r="382" spans="1:9" x14ac:dyDescent="0.25">
      <c r="A382">
        <v>381</v>
      </c>
      <c r="B382" s="1" t="s">
        <v>9</v>
      </c>
      <c r="C382">
        <v>1414130.5</v>
      </c>
      <c r="D382" s="1" t="s">
        <v>10</v>
      </c>
      <c r="E382" s="1" t="s">
        <v>11</v>
      </c>
      <c r="F382" s="1" t="s">
        <v>12</v>
      </c>
      <c r="G382" s="1" t="s">
        <v>13</v>
      </c>
      <c r="H382" s="1" t="s">
        <v>13</v>
      </c>
      <c r="I382">
        <v>34</v>
      </c>
    </row>
    <row r="383" spans="1:9" x14ac:dyDescent="0.25">
      <c r="A383">
        <v>382</v>
      </c>
      <c r="B383" s="1" t="s">
        <v>15</v>
      </c>
      <c r="C383">
        <v>300018</v>
      </c>
      <c r="D383" s="1" t="s">
        <v>18</v>
      </c>
      <c r="E383" s="1" t="s">
        <v>16</v>
      </c>
      <c r="F383" s="1" t="s">
        <v>12</v>
      </c>
      <c r="G383" s="1" t="s">
        <v>13</v>
      </c>
      <c r="H383" s="1" t="s">
        <v>12</v>
      </c>
      <c r="I383">
        <v>32</v>
      </c>
    </row>
    <row r="384" spans="1:9" x14ac:dyDescent="0.25">
      <c r="A384">
        <v>383</v>
      </c>
      <c r="B384" s="1" t="s">
        <v>9</v>
      </c>
      <c r="C384">
        <v>695508.19</v>
      </c>
      <c r="D384" s="1" t="s">
        <v>10</v>
      </c>
      <c r="E384" s="1" t="s">
        <v>16</v>
      </c>
      <c r="F384" s="1" t="s">
        <v>12</v>
      </c>
      <c r="G384" s="1" t="s">
        <v>13</v>
      </c>
      <c r="H384" s="1" t="s">
        <v>13</v>
      </c>
      <c r="I384">
        <v>36</v>
      </c>
    </row>
    <row r="385" spans="1:9" x14ac:dyDescent="0.25">
      <c r="A385">
        <v>384</v>
      </c>
      <c r="B385" s="1" t="s">
        <v>9</v>
      </c>
      <c r="C385">
        <v>343811</v>
      </c>
      <c r="D385" s="1" t="s">
        <v>18</v>
      </c>
      <c r="E385" s="1" t="s">
        <v>16</v>
      </c>
      <c r="F385" s="1" t="s">
        <v>12</v>
      </c>
      <c r="G385" s="1" t="s">
        <v>13</v>
      </c>
      <c r="H385" s="1" t="s">
        <v>13</v>
      </c>
      <c r="I385">
        <v>64</v>
      </c>
    </row>
    <row r="386" spans="1:9" x14ac:dyDescent="0.25">
      <c r="A386">
        <v>385</v>
      </c>
      <c r="B386" s="1" t="s">
        <v>9</v>
      </c>
      <c r="C386">
        <v>356858</v>
      </c>
      <c r="D386" s="1" t="s">
        <v>18</v>
      </c>
      <c r="E386" s="1" t="s">
        <v>16</v>
      </c>
      <c r="F386" s="1" t="s">
        <v>12</v>
      </c>
      <c r="G386" s="1" t="s">
        <v>13</v>
      </c>
      <c r="H386" s="1" t="s">
        <v>13</v>
      </c>
      <c r="I386">
        <v>57</v>
      </c>
    </row>
    <row r="387" spans="1:9" x14ac:dyDescent="0.25">
      <c r="A387">
        <v>386</v>
      </c>
      <c r="B387" s="1" t="s">
        <v>15</v>
      </c>
      <c r="C387">
        <v>1314924.8600000001</v>
      </c>
      <c r="D387" s="1" t="s">
        <v>10</v>
      </c>
      <c r="E387" s="1" t="s">
        <v>16</v>
      </c>
      <c r="F387" s="1" t="s">
        <v>12</v>
      </c>
      <c r="G387" s="1" t="s">
        <v>13</v>
      </c>
      <c r="H387" s="1" t="s">
        <v>13</v>
      </c>
      <c r="I387">
        <v>37</v>
      </c>
    </row>
    <row r="388" spans="1:9" x14ac:dyDescent="0.25">
      <c r="A388">
        <v>387</v>
      </c>
      <c r="B388" s="1" t="s">
        <v>9</v>
      </c>
      <c r="C388">
        <v>652872.57999999996</v>
      </c>
      <c r="D388" s="1" t="s">
        <v>10</v>
      </c>
      <c r="E388" s="1" t="s">
        <v>16</v>
      </c>
      <c r="F388" s="1" t="s">
        <v>12</v>
      </c>
      <c r="G388" s="1" t="s">
        <v>12</v>
      </c>
      <c r="H388" s="1" t="s">
        <v>13</v>
      </c>
      <c r="I388">
        <v>54</v>
      </c>
    </row>
    <row r="389" spans="1:9" x14ac:dyDescent="0.25">
      <c r="A389">
        <v>388</v>
      </c>
      <c r="B389" s="1" t="s">
        <v>9</v>
      </c>
      <c r="C389">
        <v>297045</v>
      </c>
      <c r="D389" s="1" t="s">
        <v>17</v>
      </c>
      <c r="E389" s="1" t="s">
        <v>16</v>
      </c>
      <c r="F389" s="1" t="s">
        <v>12</v>
      </c>
      <c r="G389" s="1" t="s">
        <v>13</v>
      </c>
      <c r="H389" s="1" t="s">
        <v>13</v>
      </c>
      <c r="I389">
        <v>44</v>
      </c>
    </row>
    <row r="390" spans="1:9" x14ac:dyDescent="0.25">
      <c r="A390">
        <v>389</v>
      </c>
      <c r="B390" s="1" t="s">
        <v>9</v>
      </c>
      <c r="C390">
        <v>463313.7</v>
      </c>
      <c r="D390" s="1" t="s">
        <v>10</v>
      </c>
      <c r="E390" s="1" t="s">
        <v>11</v>
      </c>
      <c r="F390" s="1" t="s">
        <v>12</v>
      </c>
      <c r="G390" s="1" t="s">
        <v>13</v>
      </c>
      <c r="H390" s="1" t="s">
        <v>13</v>
      </c>
      <c r="I390">
        <v>36</v>
      </c>
    </row>
    <row r="391" spans="1:9" x14ac:dyDescent="0.25">
      <c r="A391">
        <v>390</v>
      </c>
      <c r="B391" s="1" t="s">
        <v>15</v>
      </c>
      <c r="C391">
        <v>144000</v>
      </c>
      <c r="D391" s="1" t="s">
        <v>10</v>
      </c>
      <c r="E391" s="1" t="s">
        <v>16</v>
      </c>
      <c r="F391" s="1" t="s">
        <v>12</v>
      </c>
      <c r="G391" s="1" t="s">
        <v>13</v>
      </c>
      <c r="H391" s="1" t="s">
        <v>13</v>
      </c>
      <c r="I391">
        <v>20</v>
      </c>
    </row>
    <row r="392" spans="1:9" x14ac:dyDescent="0.25">
      <c r="A392">
        <v>391</v>
      </c>
      <c r="B392" s="1" t="s">
        <v>9</v>
      </c>
      <c r="C392">
        <v>610513</v>
      </c>
      <c r="D392" s="1" t="s">
        <v>18</v>
      </c>
      <c r="E392" s="1" t="s">
        <v>16</v>
      </c>
      <c r="F392" s="1" t="s">
        <v>12</v>
      </c>
      <c r="G392" s="1" t="s">
        <v>13</v>
      </c>
      <c r="H392" s="1" t="s">
        <v>12</v>
      </c>
      <c r="I392">
        <v>34</v>
      </c>
    </row>
    <row r="393" spans="1:9" x14ac:dyDescent="0.25">
      <c r="A393">
        <v>392</v>
      </c>
      <c r="B393" s="1" t="s">
        <v>15</v>
      </c>
      <c r="C393">
        <v>950292</v>
      </c>
      <c r="D393" s="1" t="s">
        <v>10</v>
      </c>
      <c r="E393" s="1" t="s">
        <v>16</v>
      </c>
      <c r="F393" s="1" t="s">
        <v>12</v>
      </c>
      <c r="G393" s="1" t="s">
        <v>13</v>
      </c>
      <c r="H393" s="1" t="s">
        <v>13</v>
      </c>
      <c r="I393">
        <v>38</v>
      </c>
    </row>
    <row r="394" spans="1:9" x14ac:dyDescent="0.25">
      <c r="A394">
        <v>393</v>
      </c>
      <c r="B394" s="1" t="s">
        <v>9</v>
      </c>
      <c r="C394">
        <v>798210</v>
      </c>
      <c r="D394" s="1" t="s">
        <v>10</v>
      </c>
      <c r="E394" s="1" t="s">
        <v>11</v>
      </c>
      <c r="F394" s="1" t="s">
        <v>12</v>
      </c>
      <c r="G394" s="1" t="s">
        <v>13</v>
      </c>
      <c r="H394" s="1" t="s">
        <v>13</v>
      </c>
      <c r="I394">
        <v>39</v>
      </c>
    </row>
    <row r="395" spans="1:9" x14ac:dyDescent="0.25">
      <c r="A395">
        <v>394</v>
      </c>
      <c r="B395" s="1" t="s">
        <v>9</v>
      </c>
      <c r="C395">
        <v>783125</v>
      </c>
      <c r="D395" s="1" t="s">
        <v>10</v>
      </c>
      <c r="E395" s="1" t="s">
        <v>16</v>
      </c>
      <c r="F395" s="1" t="s">
        <v>12</v>
      </c>
      <c r="G395" s="1" t="s">
        <v>13</v>
      </c>
      <c r="H395" s="1" t="s">
        <v>12</v>
      </c>
      <c r="I395">
        <v>32</v>
      </c>
    </row>
    <row r="396" spans="1:9" x14ac:dyDescent="0.25">
      <c r="A396">
        <v>395</v>
      </c>
      <c r="B396" s="1" t="s">
        <v>9</v>
      </c>
      <c r="C396">
        <v>466553.21</v>
      </c>
      <c r="D396" s="1" t="s">
        <v>10</v>
      </c>
      <c r="E396" s="1" t="s">
        <v>16</v>
      </c>
      <c r="F396" s="1" t="s">
        <v>12</v>
      </c>
      <c r="G396" s="1" t="s">
        <v>13</v>
      </c>
      <c r="H396" s="1" t="s">
        <v>13</v>
      </c>
      <c r="I396">
        <v>36</v>
      </c>
    </row>
    <row r="397" spans="1:9" x14ac:dyDescent="0.25">
      <c r="A397">
        <v>396</v>
      </c>
      <c r="B397" s="1" t="s">
        <v>9</v>
      </c>
      <c r="C397">
        <v>14290</v>
      </c>
      <c r="D397" s="1" t="s">
        <v>10</v>
      </c>
      <c r="E397" s="1" t="s">
        <v>16</v>
      </c>
      <c r="F397" s="1" t="s">
        <v>12</v>
      </c>
      <c r="G397" s="1" t="s">
        <v>13</v>
      </c>
      <c r="H397" s="1" t="s">
        <v>13</v>
      </c>
      <c r="I397">
        <v>57</v>
      </c>
    </row>
    <row r="398" spans="1:9" x14ac:dyDescent="0.25">
      <c r="A398">
        <v>397</v>
      </c>
      <c r="B398" s="1" t="s">
        <v>9</v>
      </c>
      <c r="C398">
        <v>289448</v>
      </c>
      <c r="D398" s="1" t="s">
        <v>18</v>
      </c>
      <c r="E398" s="1" t="s">
        <v>16</v>
      </c>
      <c r="F398" s="1" t="s">
        <v>12</v>
      </c>
      <c r="G398" s="1" t="s">
        <v>13</v>
      </c>
      <c r="H398" s="1" t="s">
        <v>13</v>
      </c>
      <c r="I398">
        <v>52</v>
      </c>
    </row>
    <row r="399" spans="1:9" x14ac:dyDescent="0.25">
      <c r="A399">
        <v>398</v>
      </c>
      <c r="B399" s="1" t="s">
        <v>9</v>
      </c>
      <c r="C399">
        <v>323432.7</v>
      </c>
      <c r="D399" s="1" t="s">
        <v>10</v>
      </c>
      <c r="E399" s="1" t="s">
        <v>16</v>
      </c>
      <c r="F399" s="1" t="s">
        <v>12</v>
      </c>
      <c r="G399" s="1" t="s">
        <v>12</v>
      </c>
      <c r="H399" s="1" t="s">
        <v>13</v>
      </c>
      <c r="I399">
        <v>50</v>
      </c>
    </row>
    <row r="400" spans="1:9" x14ac:dyDescent="0.25">
      <c r="A400">
        <v>399</v>
      </c>
      <c r="B400" s="1" t="s">
        <v>15</v>
      </c>
      <c r="C400">
        <v>577151</v>
      </c>
      <c r="D400" s="1" t="s">
        <v>10</v>
      </c>
      <c r="E400" s="1" t="s">
        <v>11</v>
      </c>
      <c r="F400" s="1" t="s">
        <v>12</v>
      </c>
      <c r="G400" s="1" t="s">
        <v>13</v>
      </c>
      <c r="H400" s="1" t="s">
        <v>13</v>
      </c>
      <c r="I400">
        <v>34</v>
      </c>
    </row>
    <row r="401" spans="1:9" x14ac:dyDescent="0.25">
      <c r="A401">
        <v>400</v>
      </c>
      <c r="B401" s="1" t="s">
        <v>9</v>
      </c>
      <c r="C401">
        <v>622335.6</v>
      </c>
      <c r="D401" s="1" t="s">
        <v>10</v>
      </c>
      <c r="E401" s="1" t="s">
        <v>16</v>
      </c>
      <c r="F401" s="1" t="s">
        <v>12</v>
      </c>
      <c r="G401" s="1" t="s">
        <v>13</v>
      </c>
      <c r="H401" s="1" t="s">
        <v>13</v>
      </c>
      <c r="I401">
        <v>50</v>
      </c>
    </row>
    <row r="402" spans="1:9" x14ac:dyDescent="0.25">
      <c r="A402">
        <v>401</v>
      </c>
      <c r="B402" s="1" t="s">
        <v>15</v>
      </c>
      <c r="C402">
        <v>205048</v>
      </c>
      <c r="D402" s="1" t="s">
        <v>10</v>
      </c>
      <c r="E402" s="1" t="s">
        <v>16</v>
      </c>
      <c r="F402" s="1" t="s">
        <v>12</v>
      </c>
      <c r="G402" s="1" t="s">
        <v>12</v>
      </c>
      <c r="H402" s="1" t="s">
        <v>13</v>
      </c>
      <c r="I402">
        <v>36</v>
      </c>
    </row>
    <row r="403" spans="1:9" x14ac:dyDescent="0.25">
      <c r="A403">
        <v>402</v>
      </c>
      <c r="B403" s="1" t="s">
        <v>9</v>
      </c>
      <c r="C403">
        <v>278030.99</v>
      </c>
      <c r="D403" s="1" t="s">
        <v>19</v>
      </c>
      <c r="E403" s="1" t="s">
        <v>16</v>
      </c>
      <c r="F403" s="1" t="s">
        <v>12</v>
      </c>
      <c r="G403" s="1" t="s">
        <v>13</v>
      </c>
      <c r="H403" s="1" t="s">
        <v>13</v>
      </c>
      <c r="I403">
        <v>52</v>
      </c>
    </row>
    <row r="404" spans="1:9" x14ac:dyDescent="0.25">
      <c r="A404">
        <v>403</v>
      </c>
      <c r="B404" s="1" t="s">
        <v>9</v>
      </c>
      <c r="C404">
        <v>425699.65</v>
      </c>
      <c r="D404" s="1" t="s">
        <v>10</v>
      </c>
      <c r="E404" s="1" t="s">
        <v>16</v>
      </c>
      <c r="F404" s="1" t="s">
        <v>12</v>
      </c>
      <c r="G404" s="1" t="s">
        <v>13</v>
      </c>
      <c r="H404" s="1" t="s">
        <v>13</v>
      </c>
      <c r="I404">
        <v>42</v>
      </c>
    </row>
    <row r="405" spans="1:9" x14ac:dyDescent="0.25">
      <c r="A405">
        <v>404</v>
      </c>
      <c r="B405" s="1" t="s">
        <v>9</v>
      </c>
      <c r="C405">
        <v>74118.77</v>
      </c>
      <c r="D405" s="1" t="s">
        <v>10</v>
      </c>
      <c r="E405" s="1" t="s">
        <v>11</v>
      </c>
      <c r="F405" s="1" t="s">
        <v>12</v>
      </c>
      <c r="G405" s="1" t="s">
        <v>13</v>
      </c>
      <c r="H405" s="1" t="s">
        <v>13</v>
      </c>
      <c r="I405">
        <v>22</v>
      </c>
    </row>
    <row r="406" spans="1:9" x14ac:dyDescent="0.25">
      <c r="A406">
        <v>405</v>
      </c>
      <c r="B406" s="1" t="s">
        <v>9</v>
      </c>
      <c r="C406">
        <v>1063180</v>
      </c>
      <c r="D406" s="1" t="s">
        <v>10</v>
      </c>
      <c r="E406" s="1" t="s">
        <v>16</v>
      </c>
      <c r="F406" s="1" t="s">
        <v>12</v>
      </c>
      <c r="G406" s="1" t="s">
        <v>13</v>
      </c>
      <c r="H406" s="1" t="s">
        <v>13</v>
      </c>
      <c r="I406">
        <v>55</v>
      </c>
    </row>
    <row r="407" spans="1:9" x14ac:dyDescent="0.25">
      <c r="A407">
        <v>406</v>
      </c>
      <c r="B407" s="1" t="s">
        <v>9</v>
      </c>
      <c r="C407">
        <v>614527</v>
      </c>
      <c r="D407" s="1" t="s">
        <v>10</v>
      </c>
      <c r="E407" s="1" t="s">
        <v>16</v>
      </c>
      <c r="F407" s="1" t="s">
        <v>12</v>
      </c>
      <c r="G407" s="1" t="s">
        <v>13</v>
      </c>
      <c r="H407" s="1" t="s">
        <v>13</v>
      </c>
      <c r="I407">
        <v>38</v>
      </c>
    </row>
    <row r="408" spans="1:9" x14ac:dyDescent="0.25">
      <c r="A408">
        <v>407</v>
      </c>
      <c r="B408" s="1" t="s">
        <v>9</v>
      </c>
      <c r="C408">
        <v>278030</v>
      </c>
      <c r="D408" s="1" t="s">
        <v>19</v>
      </c>
      <c r="E408" s="1" t="s">
        <v>16</v>
      </c>
      <c r="F408" s="1" t="s">
        <v>12</v>
      </c>
      <c r="G408" s="1" t="s">
        <v>13</v>
      </c>
      <c r="H408" s="1" t="s">
        <v>13</v>
      </c>
      <c r="I408">
        <v>42</v>
      </c>
    </row>
    <row r="409" spans="1:9" x14ac:dyDescent="0.25">
      <c r="A409">
        <v>408</v>
      </c>
      <c r="B409" s="1" t="s">
        <v>15</v>
      </c>
      <c r="C409">
        <v>398320</v>
      </c>
      <c r="D409" s="1" t="s">
        <v>10</v>
      </c>
      <c r="E409" s="1" t="s">
        <v>11</v>
      </c>
      <c r="F409" s="1" t="s">
        <v>12</v>
      </c>
      <c r="G409" s="1" t="s">
        <v>13</v>
      </c>
      <c r="H409" s="1" t="s">
        <v>12</v>
      </c>
      <c r="I409">
        <v>62</v>
      </c>
    </row>
    <row r="410" spans="1:9" x14ac:dyDescent="0.25">
      <c r="A410">
        <v>409</v>
      </c>
      <c r="B410" s="1" t="s">
        <v>9</v>
      </c>
      <c r="C410">
        <v>302188</v>
      </c>
      <c r="D410" s="1" t="s">
        <v>17</v>
      </c>
      <c r="E410" s="1" t="s">
        <v>16</v>
      </c>
      <c r="F410" s="1" t="s">
        <v>12</v>
      </c>
      <c r="G410" s="1" t="s">
        <v>13</v>
      </c>
      <c r="H410" s="1" t="s">
        <v>13</v>
      </c>
      <c r="I410">
        <v>36</v>
      </c>
    </row>
    <row r="411" spans="1:9" x14ac:dyDescent="0.25">
      <c r="A411">
        <v>410</v>
      </c>
      <c r="B411" s="1" t="s">
        <v>9</v>
      </c>
      <c r="C411">
        <v>500000</v>
      </c>
      <c r="D411" s="1" t="s">
        <v>10</v>
      </c>
      <c r="E411" s="1" t="s">
        <v>16</v>
      </c>
      <c r="F411" s="1" t="s">
        <v>12</v>
      </c>
      <c r="G411" s="1" t="s">
        <v>13</v>
      </c>
      <c r="H411" s="1" t="s">
        <v>13</v>
      </c>
      <c r="I411">
        <v>22</v>
      </c>
    </row>
    <row r="412" spans="1:9" x14ac:dyDescent="0.25">
      <c r="A412">
        <v>411</v>
      </c>
      <c r="B412" s="1" t="s">
        <v>15</v>
      </c>
      <c r="C412">
        <v>594092</v>
      </c>
      <c r="D412" s="1" t="s">
        <v>18</v>
      </c>
      <c r="E412" s="1" t="s">
        <v>16</v>
      </c>
      <c r="F412" s="1" t="s">
        <v>12</v>
      </c>
      <c r="G412" s="1" t="s">
        <v>13</v>
      </c>
      <c r="H412" s="1" t="s">
        <v>13</v>
      </c>
      <c r="I412">
        <v>55</v>
      </c>
    </row>
    <row r="413" spans="1:9" x14ac:dyDescent="0.25">
      <c r="A413">
        <v>412</v>
      </c>
      <c r="B413" s="1" t="s">
        <v>9</v>
      </c>
      <c r="C413">
        <v>639148</v>
      </c>
      <c r="D413" s="1" t="s">
        <v>18</v>
      </c>
      <c r="E413" s="1" t="s">
        <v>16</v>
      </c>
      <c r="F413" s="1" t="s">
        <v>12</v>
      </c>
      <c r="G413" s="1" t="s">
        <v>12</v>
      </c>
      <c r="H413" s="1" t="s">
        <v>12</v>
      </c>
      <c r="I413">
        <v>49</v>
      </c>
    </row>
    <row r="414" spans="1:9" x14ac:dyDescent="0.25">
      <c r="A414">
        <v>413</v>
      </c>
      <c r="B414" s="1" t="s">
        <v>9</v>
      </c>
      <c r="C414">
        <v>415861</v>
      </c>
      <c r="D414" s="1" t="s">
        <v>18</v>
      </c>
      <c r="E414" s="1" t="s">
        <v>16</v>
      </c>
      <c r="F414" s="1" t="s">
        <v>12</v>
      </c>
      <c r="G414" s="1" t="s">
        <v>12</v>
      </c>
      <c r="H414" s="1" t="s">
        <v>12</v>
      </c>
      <c r="I414">
        <v>45</v>
      </c>
    </row>
    <row r="415" spans="1:9" x14ac:dyDescent="0.25">
      <c r="A415">
        <v>414</v>
      </c>
      <c r="B415" s="1" t="s">
        <v>9</v>
      </c>
      <c r="C415">
        <v>854328.45</v>
      </c>
      <c r="D415" s="1" t="s">
        <v>10</v>
      </c>
      <c r="E415" s="1" t="s">
        <v>11</v>
      </c>
      <c r="F415" s="1" t="s">
        <v>12</v>
      </c>
      <c r="G415" s="1" t="s">
        <v>13</v>
      </c>
      <c r="H415" s="1" t="s">
        <v>13</v>
      </c>
      <c r="I415">
        <v>50</v>
      </c>
    </row>
    <row r="416" spans="1:9" x14ac:dyDescent="0.25">
      <c r="A416">
        <v>415</v>
      </c>
      <c r="B416" s="1" t="s">
        <v>9</v>
      </c>
      <c r="C416">
        <v>293000</v>
      </c>
      <c r="D416" s="1" t="s">
        <v>10</v>
      </c>
      <c r="E416" s="1" t="s">
        <v>16</v>
      </c>
      <c r="F416" s="1" t="s">
        <v>12</v>
      </c>
      <c r="G416" s="1" t="s">
        <v>13</v>
      </c>
      <c r="H416" s="1" t="s">
        <v>13</v>
      </c>
      <c r="I416">
        <v>38</v>
      </c>
    </row>
    <row r="417" spans="1:9" x14ac:dyDescent="0.25">
      <c r="A417">
        <v>416</v>
      </c>
      <c r="B417" s="1" t="s">
        <v>9</v>
      </c>
      <c r="C417">
        <v>213192</v>
      </c>
      <c r="D417" s="1" t="s">
        <v>10</v>
      </c>
      <c r="E417" s="1" t="s">
        <v>16</v>
      </c>
      <c r="F417" s="1" t="s">
        <v>12</v>
      </c>
      <c r="G417" s="1" t="s">
        <v>13</v>
      </c>
      <c r="H417" s="1" t="s">
        <v>13</v>
      </c>
      <c r="I417">
        <v>30</v>
      </c>
    </row>
    <row r="418" spans="1:9" x14ac:dyDescent="0.25">
      <c r="A418">
        <v>417</v>
      </c>
      <c r="B418" s="1" t="s">
        <v>15</v>
      </c>
      <c r="C418">
        <v>5063660</v>
      </c>
      <c r="D418" s="1" t="s">
        <v>10</v>
      </c>
      <c r="E418" s="1" t="s">
        <v>11</v>
      </c>
      <c r="F418" s="1" t="s">
        <v>12</v>
      </c>
      <c r="G418" s="1" t="s">
        <v>13</v>
      </c>
      <c r="H418" s="1" t="s">
        <v>12</v>
      </c>
      <c r="I418">
        <v>40</v>
      </c>
    </row>
    <row r="419" spans="1:9" x14ac:dyDescent="0.25">
      <c r="A419">
        <v>418</v>
      </c>
      <c r="B419" s="1" t="s">
        <v>15</v>
      </c>
      <c r="C419">
        <v>736280</v>
      </c>
      <c r="D419" s="1" t="s">
        <v>10</v>
      </c>
      <c r="E419" s="1" t="s">
        <v>16</v>
      </c>
      <c r="F419" s="1" t="s">
        <v>12</v>
      </c>
      <c r="G419" s="1" t="s">
        <v>13</v>
      </c>
      <c r="H419" s="1" t="s">
        <v>13</v>
      </c>
      <c r="I419">
        <v>33</v>
      </c>
    </row>
    <row r="420" spans="1:9" x14ac:dyDescent="0.25">
      <c r="A420">
        <v>419</v>
      </c>
      <c r="B420" s="1" t="s">
        <v>9</v>
      </c>
      <c r="C420">
        <v>200000</v>
      </c>
      <c r="D420" s="1" t="s">
        <v>10</v>
      </c>
      <c r="E420" s="1" t="s">
        <v>16</v>
      </c>
      <c r="F420" s="1" t="s">
        <v>12</v>
      </c>
      <c r="G420" s="1" t="s">
        <v>13</v>
      </c>
      <c r="H420" s="1" t="s">
        <v>13</v>
      </c>
      <c r="I420">
        <v>46</v>
      </c>
    </row>
    <row r="421" spans="1:9" x14ac:dyDescent="0.25">
      <c r="A421">
        <v>420</v>
      </c>
      <c r="B421" s="1" t="s">
        <v>9</v>
      </c>
      <c r="C421">
        <v>92670</v>
      </c>
      <c r="D421" s="1" t="s">
        <v>10</v>
      </c>
      <c r="E421" s="1" t="s">
        <v>16</v>
      </c>
      <c r="F421" s="1" t="s">
        <v>12</v>
      </c>
      <c r="G421" s="1" t="s">
        <v>13</v>
      </c>
      <c r="H421" s="1" t="s">
        <v>13</v>
      </c>
      <c r="I421">
        <v>22</v>
      </c>
    </row>
    <row r="422" spans="1:9" x14ac:dyDescent="0.25">
      <c r="A422">
        <v>421</v>
      </c>
      <c r="B422" s="1" t="s">
        <v>9</v>
      </c>
      <c r="C422">
        <v>492739.1</v>
      </c>
      <c r="D422" s="1" t="s">
        <v>10</v>
      </c>
      <c r="E422" s="1" t="s">
        <v>16</v>
      </c>
      <c r="F422" s="1" t="s">
        <v>12</v>
      </c>
      <c r="G422" s="1" t="s">
        <v>12</v>
      </c>
      <c r="H422" s="1" t="s">
        <v>13</v>
      </c>
      <c r="I422">
        <v>45</v>
      </c>
    </row>
    <row r="423" spans="1:9" x14ac:dyDescent="0.25">
      <c r="A423">
        <v>422</v>
      </c>
      <c r="B423" s="1" t="s">
        <v>9</v>
      </c>
      <c r="C423">
        <v>136224.42000000001</v>
      </c>
      <c r="D423" s="1" t="s">
        <v>10</v>
      </c>
      <c r="E423" s="1" t="s">
        <v>16</v>
      </c>
      <c r="F423" s="1" t="s">
        <v>12</v>
      </c>
      <c r="G423" s="1" t="s">
        <v>13</v>
      </c>
      <c r="H423" s="1" t="s">
        <v>13</v>
      </c>
      <c r="I423">
        <v>30</v>
      </c>
    </row>
    <row r="424" spans="1:9" x14ac:dyDescent="0.25">
      <c r="A424">
        <v>423</v>
      </c>
      <c r="B424" s="1" t="s">
        <v>9</v>
      </c>
      <c r="C424">
        <v>1189549</v>
      </c>
      <c r="D424" s="1" t="s">
        <v>18</v>
      </c>
      <c r="E424" s="1" t="s">
        <v>16</v>
      </c>
      <c r="F424" s="1" t="s">
        <v>12</v>
      </c>
      <c r="G424" s="1" t="s">
        <v>13</v>
      </c>
      <c r="H424" s="1" t="s">
        <v>13</v>
      </c>
      <c r="I424">
        <v>50</v>
      </c>
    </row>
    <row r="425" spans="1:9" x14ac:dyDescent="0.25">
      <c r="A425">
        <v>424</v>
      </c>
      <c r="B425" s="1" t="s">
        <v>15</v>
      </c>
      <c r="C425">
        <v>339035</v>
      </c>
      <c r="D425" s="1" t="s">
        <v>10</v>
      </c>
      <c r="E425" s="1" t="s">
        <v>16</v>
      </c>
      <c r="F425" s="1" t="s">
        <v>12</v>
      </c>
      <c r="G425" s="1" t="s">
        <v>13</v>
      </c>
      <c r="H425" s="1" t="s">
        <v>13</v>
      </c>
      <c r="I425">
        <v>40</v>
      </c>
    </row>
    <row r="426" spans="1:9" x14ac:dyDescent="0.25">
      <c r="A426">
        <v>425</v>
      </c>
      <c r="B426" s="1" t="s">
        <v>9</v>
      </c>
      <c r="C426">
        <v>581850</v>
      </c>
      <c r="D426" s="1" t="s">
        <v>10</v>
      </c>
      <c r="E426" s="1" t="s">
        <v>16</v>
      </c>
      <c r="F426" s="1" t="s">
        <v>12</v>
      </c>
      <c r="G426" s="1" t="s">
        <v>13</v>
      </c>
      <c r="H426" s="1" t="s">
        <v>13</v>
      </c>
      <c r="I426">
        <v>32</v>
      </c>
    </row>
    <row r="427" spans="1:9" x14ac:dyDescent="0.25">
      <c r="A427">
        <v>426</v>
      </c>
      <c r="B427" s="1" t="s">
        <v>9</v>
      </c>
      <c r="C427">
        <v>425737</v>
      </c>
      <c r="D427" s="1" t="s">
        <v>18</v>
      </c>
      <c r="E427" s="1" t="s">
        <v>16</v>
      </c>
      <c r="F427" s="1" t="s">
        <v>12</v>
      </c>
      <c r="G427" s="1" t="s">
        <v>13</v>
      </c>
      <c r="H427" s="1" t="s">
        <v>12</v>
      </c>
      <c r="I427">
        <v>52</v>
      </c>
    </row>
    <row r="428" spans="1:9" x14ac:dyDescent="0.25">
      <c r="A428">
        <v>427</v>
      </c>
      <c r="B428" s="1" t="s">
        <v>15</v>
      </c>
      <c r="C428">
        <v>622188</v>
      </c>
      <c r="D428" s="1" t="s">
        <v>10</v>
      </c>
      <c r="E428" s="1" t="s">
        <v>16</v>
      </c>
      <c r="F428" s="1" t="s">
        <v>12</v>
      </c>
      <c r="G428" s="1" t="s">
        <v>13</v>
      </c>
      <c r="H428" s="1" t="s">
        <v>13</v>
      </c>
      <c r="I428">
        <v>31</v>
      </c>
    </row>
    <row r="429" spans="1:9" x14ac:dyDescent="0.25">
      <c r="A429">
        <v>428</v>
      </c>
      <c r="B429" s="1" t="s">
        <v>15</v>
      </c>
      <c r="C429">
        <v>519825</v>
      </c>
      <c r="D429" s="1" t="s">
        <v>18</v>
      </c>
      <c r="E429" s="1" t="s">
        <v>16</v>
      </c>
      <c r="F429" s="1" t="s">
        <v>12</v>
      </c>
      <c r="G429" s="1" t="s">
        <v>13</v>
      </c>
      <c r="H429" s="1" t="s">
        <v>12</v>
      </c>
      <c r="I429">
        <v>52</v>
      </c>
    </row>
    <row r="430" spans="1:9" x14ac:dyDescent="0.25">
      <c r="A430">
        <v>429</v>
      </c>
      <c r="B430" s="1" t="s">
        <v>15</v>
      </c>
      <c r="C430">
        <v>651555</v>
      </c>
      <c r="D430" s="1" t="s">
        <v>10</v>
      </c>
      <c r="E430" s="1" t="s">
        <v>16</v>
      </c>
      <c r="F430" s="1" t="s">
        <v>12</v>
      </c>
      <c r="G430" s="1" t="s">
        <v>13</v>
      </c>
      <c r="H430" s="1" t="s">
        <v>13</v>
      </c>
      <c r="I430">
        <v>39</v>
      </c>
    </row>
    <row r="431" spans="1:9" x14ac:dyDescent="0.25">
      <c r="A431">
        <v>430</v>
      </c>
      <c r="B431" s="1" t="s">
        <v>9</v>
      </c>
      <c r="C431">
        <v>432667</v>
      </c>
      <c r="D431" s="1" t="s">
        <v>10</v>
      </c>
      <c r="E431" s="1" t="s">
        <v>16</v>
      </c>
      <c r="F431" s="1" t="s">
        <v>12</v>
      </c>
      <c r="G431" s="1" t="s">
        <v>13</v>
      </c>
      <c r="H431" s="1" t="s">
        <v>13</v>
      </c>
      <c r="I431">
        <v>23</v>
      </c>
    </row>
    <row r="432" spans="1:9" x14ac:dyDescent="0.25">
      <c r="A432">
        <v>431</v>
      </c>
      <c r="B432" s="1" t="s">
        <v>15</v>
      </c>
      <c r="C432">
        <v>575270</v>
      </c>
      <c r="D432" s="1" t="s">
        <v>10</v>
      </c>
      <c r="E432" s="1" t="s">
        <v>16</v>
      </c>
      <c r="F432" s="1" t="s">
        <v>12</v>
      </c>
      <c r="G432" s="1" t="s">
        <v>13</v>
      </c>
      <c r="H432" s="1" t="s">
        <v>13</v>
      </c>
      <c r="I432">
        <v>54</v>
      </c>
    </row>
    <row r="433" spans="1:9" x14ac:dyDescent="0.25">
      <c r="A433">
        <v>432</v>
      </c>
      <c r="B433" s="1" t="s">
        <v>15</v>
      </c>
      <c r="C433">
        <v>297046</v>
      </c>
      <c r="D433" s="1" t="s">
        <v>17</v>
      </c>
      <c r="E433" s="1" t="s">
        <v>16</v>
      </c>
      <c r="F433" s="1" t="s">
        <v>12</v>
      </c>
      <c r="G433" s="1" t="s">
        <v>13</v>
      </c>
      <c r="H433" s="1" t="s">
        <v>13</v>
      </c>
      <c r="I433">
        <v>54</v>
      </c>
    </row>
    <row r="434" spans="1:9" x14ac:dyDescent="0.25">
      <c r="A434">
        <v>433</v>
      </c>
      <c r="B434" s="1" t="s">
        <v>9</v>
      </c>
      <c r="C434">
        <v>107146.67</v>
      </c>
      <c r="D434" s="1" t="s">
        <v>10</v>
      </c>
      <c r="E434" s="1" t="s">
        <v>16</v>
      </c>
      <c r="F434" s="1" t="s">
        <v>12</v>
      </c>
      <c r="G434" s="1" t="s">
        <v>12</v>
      </c>
      <c r="H434" s="1" t="s">
        <v>13</v>
      </c>
      <c r="I434">
        <v>34</v>
      </c>
    </row>
    <row r="435" spans="1:9" x14ac:dyDescent="0.25">
      <c r="A435">
        <v>434</v>
      </c>
      <c r="B435" s="1" t="s">
        <v>15</v>
      </c>
      <c r="C435">
        <v>389357</v>
      </c>
      <c r="D435" s="1" t="s">
        <v>10</v>
      </c>
      <c r="E435" s="1" t="s">
        <v>16</v>
      </c>
      <c r="F435" s="1" t="s">
        <v>12</v>
      </c>
      <c r="G435" s="1" t="s">
        <v>13</v>
      </c>
      <c r="H435" s="1" t="s">
        <v>12</v>
      </c>
      <c r="I435">
        <v>51</v>
      </c>
    </row>
    <row r="436" spans="1:9" x14ac:dyDescent="0.25">
      <c r="A436">
        <v>435</v>
      </c>
      <c r="B436" s="1" t="s">
        <v>9</v>
      </c>
      <c r="C436">
        <v>408495</v>
      </c>
      <c r="D436" s="1" t="s">
        <v>10</v>
      </c>
      <c r="E436" s="1" t="s">
        <v>16</v>
      </c>
      <c r="F436" s="1" t="s">
        <v>12</v>
      </c>
      <c r="G436" s="1" t="s">
        <v>13</v>
      </c>
      <c r="H436" s="1" t="s">
        <v>13</v>
      </c>
      <c r="I436">
        <v>49</v>
      </c>
    </row>
    <row r="437" spans="1:9" x14ac:dyDescent="0.25">
      <c r="A437">
        <v>436</v>
      </c>
      <c r="B437" s="1" t="s">
        <v>9</v>
      </c>
      <c r="C437">
        <v>150222</v>
      </c>
      <c r="D437" s="1" t="s">
        <v>10</v>
      </c>
      <c r="E437" s="1" t="s">
        <v>16</v>
      </c>
      <c r="F437" s="1" t="s">
        <v>12</v>
      </c>
      <c r="G437" s="1" t="s">
        <v>13</v>
      </c>
      <c r="H437" s="1" t="s">
        <v>13</v>
      </c>
      <c r="I437">
        <v>56</v>
      </c>
    </row>
    <row r="438" spans="1:9" x14ac:dyDescent="0.25">
      <c r="A438">
        <v>437</v>
      </c>
      <c r="B438" s="1" t="s">
        <v>15</v>
      </c>
      <c r="C438">
        <v>297046</v>
      </c>
      <c r="D438" s="1" t="s">
        <v>17</v>
      </c>
      <c r="E438" s="1" t="s">
        <v>16</v>
      </c>
      <c r="F438" s="1" t="s">
        <v>12</v>
      </c>
      <c r="G438" s="1" t="s">
        <v>12</v>
      </c>
      <c r="H438" s="1" t="s">
        <v>13</v>
      </c>
      <c r="I438">
        <v>47</v>
      </c>
    </row>
    <row r="439" spans="1:9" x14ac:dyDescent="0.25">
      <c r="A439">
        <v>438</v>
      </c>
      <c r="B439" s="1" t="s">
        <v>9</v>
      </c>
      <c r="C439">
        <v>1042254.3</v>
      </c>
      <c r="D439" s="1" t="s">
        <v>10</v>
      </c>
      <c r="E439" s="1" t="s">
        <v>16</v>
      </c>
      <c r="F439" s="1" t="s">
        <v>12</v>
      </c>
      <c r="G439" s="1" t="s">
        <v>13</v>
      </c>
      <c r="H439" s="1" t="s">
        <v>13</v>
      </c>
      <c r="I439">
        <v>41</v>
      </c>
    </row>
    <row r="440" spans="1:9" x14ac:dyDescent="0.25">
      <c r="A440">
        <v>439</v>
      </c>
      <c r="B440" s="1" t="s">
        <v>9</v>
      </c>
      <c r="C440">
        <v>685221</v>
      </c>
      <c r="D440" s="1" t="s">
        <v>14</v>
      </c>
      <c r="E440" s="1" t="s">
        <v>11</v>
      </c>
      <c r="F440" s="1" t="s">
        <v>12</v>
      </c>
      <c r="G440" s="1" t="s">
        <v>13</v>
      </c>
      <c r="H440" s="1" t="s">
        <v>13</v>
      </c>
      <c r="I440">
        <v>81</v>
      </c>
    </row>
    <row r="441" spans="1:9" x14ac:dyDescent="0.25">
      <c r="A441">
        <v>440</v>
      </c>
      <c r="B441" s="1" t="s">
        <v>9</v>
      </c>
      <c r="C441">
        <v>806740.07</v>
      </c>
      <c r="D441" s="1" t="s">
        <v>10</v>
      </c>
      <c r="E441" s="1" t="s">
        <v>16</v>
      </c>
      <c r="F441" s="1" t="s">
        <v>12</v>
      </c>
      <c r="G441" s="1" t="s">
        <v>13</v>
      </c>
      <c r="H441" s="1" t="s">
        <v>13</v>
      </c>
      <c r="I441">
        <v>23</v>
      </c>
    </row>
    <row r="442" spans="1:9" x14ac:dyDescent="0.25">
      <c r="A442">
        <v>441</v>
      </c>
      <c r="B442" s="1" t="s">
        <v>15</v>
      </c>
      <c r="C442">
        <v>140000</v>
      </c>
      <c r="D442" s="1" t="s">
        <v>10</v>
      </c>
      <c r="E442" s="1" t="s">
        <v>16</v>
      </c>
      <c r="F442" s="1" t="s">
        <v>12</v>
      </c>
      <c r="G442" s="1" t="s">
        <v>12</v>
      </c>
      <c r="H442" s="1" t="s">
        <v>13</v>
      </c>
      <c r="I442">
        <v>39</v>
      </c>
    </row>
    <row r="443" spans="1:9" x14ac:dyDescent="0.25">
      <c r="A443">
        <v>442</v>
      </c>
      <c r="B443" s="1" t="s">
        <v>15</v>
      </c>
      <c r="C443">
        <v>567930</v>
      </c>
      <c r="D443" s="1" t="s">
        <v>18</v>
      </c>
      <c r="E443" s="1" t="s">
        <v>16</v>
      </c>
      <c r="F443" s="1" t="s">
        <v>12</v>
      </c>
      <c r="G443" s="1" t="s">
        <v>13</v>
      </c>
      <c r="H443" s="1" t="s">
        <v>12</v>
      </c>
      <c r="I443">
        <v>74</v>
      </c>
    </row>
    <row r="444" spans="1:9" x14ac:dyDescent="0.25">
      <c r="A444">
        <v>443</v>
      </c>
      <c r="B444" s="1" t="s">
        <v>9</v>
      </c>
      <c r="C444">
        <v>539324</v>
      </c>
      <c r="D444" s="1" t="s">
        <v>10</v>
      </c>
      <c r="E444" s="1" t="s">
        <v>11</v>
      </c>
      <c r="F444" s="1" t="s">
        <v>12</v>
      </c>
      <c r="G444" s="1" t="s">
        <v>13</v>
      </c>
      <c r="H444" s="1" t="s">
        <v>13</v>
      </c>
      <c r="I444">
        <v>38</v>
      </c>
    </row>
    <row r="445" spans="1:9" x14ac:dyDescent="0.25">
      <c r="A445">
        <v>444</v>
      </c>
      <c r="B445" s="1" t="s">
        <v>15</v>
      </c>
      <c r="C445">
        <v>105633.33</v>
      </c>
      <c r="D445" s="1" t="s">
        <v>10</v>
      </c>
      <c r="E445" s="1" t="s">
        <v>11</v>
      </c>
      <c r="F445" s="1" t="s">
        <v>12</v>
      </c>
      <c r="G445" s="1" t="s">
        <v>13</v>
      </c>
      <c r="H445" s="1" t="s">
        <v>13</v>
      </c>
      <c r="I445">
        <v>40</v>
      </c>
    </row>
    <row r="446" spans="1:9" x14ac:dyDescent="0.25">
      <c r="A446">
        <v>445</v>
      </c>
      <c r="B446" s="1" t="s">
        <v>9</v>
      </c>
      <c r="C446">
        <v>310544</v>
      </c>
      <c r="D446" s="1" t="s">
        <v>17</v>
      </c>
      <c r="E446" s="1" t="s">
        <v>16</v>
      </c>
      <c r="F446" s="1" t="s">
        <v>12</v>
      </c>
      <c r="G446" s="1" t="s">
        <v>13</v>
      </c>
      <c r="H446" s="1" t="s">
        <v>13</v>
      </c>
      <c r="I446">
        <v>58</v>
      </c>
    </row>
    <row r="447" spans="1:9" x14ac:dyDescent="0.25">
      <c r="A447">
        <v>446</v>
      </c>
      <c r="B447" s="1" t="s">
        <v>15</v>
      </c>
      <c r="C447">
        <v>375321.53</v>
      </c>
      <c r="D447" s="1" t="s">
        <v>10</v>
      </c>
      <c r="E447" s="1" t="s">
        <v>16</v>
      </c>
      <c r="F447" s="1" t="s">
        <v>12</v>
      </c>
      <c r="G447" s="1" t="s">
        <v>13</v>
      </c>
      <c r="H447" s="1" t="s">
        <v>12</v>
      </c>
      <c r="I447">
        <v>32</v>
      </c>
    </row>
    <row r="448" spans="1:9" x14ac:dyDescent="0.25">
      <c r="A448">
        <v>447</v>
      </c>
      <c r="B448" s="1" t="s">
        <v>9</v>
      </c>
      <c r="C448">
        <v>255660</v>
      </c>
      <c r="D448" s="1" t="s">
        <v>10</v>
      </c>
      <c r="E448" s="1" t="s">
        <v>16</v>
      </c>
      <c r="F448" s="1" t="s">
        <v>12</v>
      </c>
      <c r="G448" s="1" t="s">
        <v>12</v>
      </c>
      <c r="H448" s="1" t="s">
        <v>13</v>
      </c>
      <c r="I448">
        <v>22</v>
      </c>
    </row>
    <row r="449" spans="1:9" x14ac:dyDescent="0.25">
      <c r="A449">
        <v>448</v>
      </c>
      <c r="B449" s="1" t="s">
        <v>15</v>
      </c>
      <c r="C449">
        <v>213862.5</v>
      </c>
      <c r="D449" s="1" t="s">
        <v>10</v>
      </c>
      <c r="E449" s="1" t="s">
        <v>16</v>
      </c>
      <c r="F449" s="1" t="s">
        <v>12</v>
      </c>
      <c r="G449" s="1" t="s">
        <v>13</v>
      </c>
      <c r="H449" s="1" t="s">
        <v>13</v>
      </c>
      <c r="I449">
        <v>32</v>
      </c>
    </row>
    <row r="450" spans="1:9" x14ac:dyDescent="0.25">
      <c r="A450">
        <v>449</v>
      </c>
      <c r="B450" s="1" t="s">
        <v>15</v>
      </c>
      <c r="C450">
        <v>404463</v>
      </c>
      <c r="D450" s="1" t="s">
        <v>18</v>
      </c>
      <c r="E450" s="1" t="s">
        <v>16</v>
      </c>
      <c r="F450" s="1" t="s">
        <v>12</v>
      </c>
      <c r="G450" s="1" t="s">
        <v>13</v>
      </c>
      <c r="H450" s="1" t="s">
        <v>12</v>
      </c>
      <c r="I450">
        <v>38</v>
      </c>
    </row>
    <row r="451" spans="1:9" x14ac:dyDescent="0.25">
      <c r="A451">
        <v>450</v>
      </c>
      <c r="B451" s="1" t="s">
        <v>9</v>
      </c>
      <c r="C451">
        <v>5712732</v>
      </c>
      <c r="D451" s="1" t="s">
        <v>10</v>
      </c>
      <c r="E451" s="1" t="s">
        <v>16</v>
      </c>
      <c r="F451" s="1" t="s">
        <v>12</v>
      </c>
      <c r="G451" s="1" t="s">
        <v>13</v>
      </c>
      <c r="H451" s="1" t="s">
        <v>13</v>
      </c>
      <c r="I451">
        <v>37</v>
      </c>
    </row>
    <row r="452" spans="1:9" x14ac:dyDescent="0.25">
      <c r="A452">
        <v>451</v>
      </c>
      <c r="B452" s="1" t="s">
        <v>15</v>
      </c>
      <c r="C452">
        <v>1633023.24</v>
      </c>
      <c r="D452" s="1" t="s">
        <v>10</v>
      </c>
      <c r="E452" s="1" t="s">
        <v>11</v>
      </c>
      <c r="F452" s="1" t="s">
        <v>12</v>
      </c>
      <c r="G452" s="1" t="s">
        <v>13</v>
      </c>
      <c r="H452" s="1" t="s">
        <v>13</v>
      </c>
      <c r="I452">
        <v>31</v>
      </c>
    </row>
    <row r="453" spans="1:9" x14ac:dyDescent="0.25">
      <c r="A453">
        <v>452</v>
      </c>
      <c r="B453" s="1" t="s">
        <v>9</v>
      </c>
      <c r="C453">
        <v>269000</v>
      </c>
      <c r="D453" s="1" t="s">
        <v>10</v>
      </c>
      <c r="E453" s="1" t="s">
        <v>16</v>
      </c>
      <c r="F453" s="1" t="s">
        <v>12</v>
      </c>
      <c r="G453" s="1" t="s">
        <v>12</v>
      </c>
      <c r="H453" s="1" t="s">
        <v>13</v>
      </c>
      <c r="I453">
        <v>43</v>
      </c>
    </row>
    <row r="454" spans="1:9" x14ac:dyDescent="0.25">
      <c r="A454">
        <v>453</v>
      </c>
      <c r="B454" s="1" t="s">
        <v>9</v>
      </c>
      <c r="C454">
        <v>531666.67000000004</v>
      </c>
      <c r="D454" s="1" t="s">
        <v>10</v>
      </c>
      <c r="E454" s="1" t="s">
        <v>16</v>
      </c>
      <c r="F454" s="1" t="s">
        <v>12</v>
      </c>
      <c r="G454" s="1" t="s">
        <v>13</v>
      </c>
      <c r="H454" s="1" t="s">
        <v>13</v>
      </c>
      <c r="I454">
        <v>29</v>
      </c>
    </row>
    <row r="455" spans="1:9" x14ac:dyDescent="0.25">
      <c r="A455">
        <v>454</v>
      </c>
      <c r="B455" s="1" t="s">
        <v>15</v>
      </c>
      <c r="C455">
        <v>3263393.64</v>
      </c>
      <c r="D455" s="1" t="s">
        <v>10</v>
      </c>
      <c r="E455" s="1" t="s">
        <v>11</v>
      </c>
      <c r="F455" s="1" t="s">
        <v>12</v>
      </c>
      <c r="G455" s="1" t="s">
        <v>13</v>
      </c>
      <c r="H455" s="1" t="s">
        <v>13</v>
      </c>
      <c r="I455">
        <v>39</v>
      </c>
    </row>
    <row r="456" spans="1:9" x14ac:dyDescent="0.25">
      <c r="A456">
        <v>455</v>
      </c>
      <c r="B456" s="1" t="s">
        <v>9</v>
      </c>
      <c r="C456">
        <v>404950</v>
      </c>
      <c r="D456" s="1" t="s">
        <v>10</v>
      </c>
      <c r="E456" s="1" t="s">
        <v>16</v>
      </c>
      <c r="F456" s="1" t="s">
        <v>12</v>
      </c>
      <c r="G456" s="1" t="s">
        <v>12</v>
      </c>
      <c r="H456" s="1" t="s">
        <v>13</v>
      </c>
      <c r="I456">
        <v>36</v>
      </c>
    </row>
    <row r="457" spans="1:9" x14ac:dyDescent="0.25">
      <c r="A457">
        <v>456</v>
      </c>
      <c r="B457" s="1" t="s">
        <v>9</v>
      </c>
      <c r="C457">
        <v>1549936.32</v>
      </c>
      <c r="D457" s="1" t="s">
        <v>10</v>
      </c>
      <c r="E457" s="1" t="s">
        <v>16</v>
      </c>
      <c r="F457" s="1" t="s">
        <v>12</v>
      </c>
      <c r="G457" s="1" t="s">
        <v>13</v>
      </c>
      <c r="H457" s="1" t="s">
        <v>13</v>
      </c>
      <c r="I457">
        <v>39</v>
      </c>
    </row>
    <row r="458" spans="1:9" x14ac:dyDescent="0.25">
      <c r="A458">
        <v>457</v>
      </c>
      <c r="B458" s="1" t="s">
        <v>15</v>
      </c>
      <c r="C458">
        <v>300018</v>
      </c>
      <c r="D458" s="1" t="s">
        <v>18</v>
      </c>
      <c r="E458" s="1" t="s">
        <v>16</v>
      </c>
      <c r="F458" s="1" t="s">
        <v>12</v>
      </c>
      <c r="G458" s="1" t="s">
        <v>13</v>
      </c>
      <c r="H458" s="1" t="s">
        <v>13</v>
      </c>
      <c r="I458">
        <v>56</v>
      </c>
    </row>
    <row r="459" spans="1:9" x14ac:dyDescent="0.25">
      <c r="A459">
        <v>458</v>
      </c>
      <c r="B459" s="1" t="s">
        <v>15</v>
      </c>
      <c r="C459">
        <v>157790</v>
      </c>
      <c r="D459" s="1" t="s">
        <v>10</v>
      </c>
      <c r="E459" s="1" t="s">
        <v>16</v>
      </c>
      <c r="F459" s="1" t="s">
        <v>12</v>
      </c>
      <c r="G459" s="1" t="s">
        <v>13</v>
      </c>
      <c r="H459" s="1" t="s">
        <v>13</v>
      </c>
      <c r="I459">
        <v>24</v>
      </c>
    </row>
    <row r="460" spans="1:9" x14ac:dyDescent="0.25">
      <c r="A460">
        <v>459</v>
      </c>
      <c r="B460" s="1" t="s">
        <v>9</v>
      </c>
      <c r="C460">
        <v>1642037.78</v>
      </c>
      <c r="D460" s="1" t="s">
        <v>14</v>
      </c>
      <c r="E460" s="1" t="s">
        <v>11</v>
      </c>
      <c r="F460" s="1" t="s">
        <v>12</v>
      </c>
      <c r="G460" s="1" t="s">
        <v>13</v>
      </c>
      <c r="H460" s="1" t="s">
        <v>13</v>
      </c>
      <c r="I460">
        <v>80</v>
      </c>
    </row>
    <row r="461" spans="1:9" x14ac:dyDescent="0.25">
      <c r="A461">
        <v>460</v>
      </c>
      <c r="B461" s="1" t="s">
        <v>9</v>
      </c>
      <c r="C461">
        <v>335205.06</v>
      </c>
      <c r="D461" s="1" t="s">
        <v>10</v>
      </c>
      <c r="E461" s="1" t="s">
        <v>16</v>
      </c>
      <c r="F461" s="1" t="s">
        <v>12</v>
      </c>
      <c r="G461" s="1" t="s">
        <v>12</v>
      </c>
      <c r="H461" s="1" t="s">
        <v>13</v>
      </c>
      <c r="I461">
        <v>52</v>
      </c>
    </row>
    <row r="462" spans="1:9" x14ac:dyDescent="0.25">
      <c r="A462">
        <v>461</v>
      </c>
      <c r="B462" s="1" t="s">
        <v>15</v>
      </c>
      <c r="C462">
        <v>639148</v>
      </c>
      <c r="D462" s="1" t="s">
        <v>18</v>
      </c>
      <c r="E462" s="1" t="s">
        <v>16</v>
      </c>
      <c r="F462" s="1" t="s">
        <v>12</v>
      </c>
      <c r="G462" s="1" t="s">
        <v>12</v>
      </c>
      <c r="H462" s="1" t="s">
        <v>13</v>
      </c>
      <c r="I462">
        <v>44</v>
      </c>
    </row>
    <row r="463" spans="1:9" x14ac:dyDescent="0.25">
      <c r="A463">
        <v>462</v>
      </c>
      <c r="B463" s="1" t="s">
        <v>9</v>
      </c>
      <c r="C463">
        <v>316964.69</v>
      </c>
      <c r="D463" s="1" t="s">
        <v>10</v>
      </c>
      <c r="E463" s="1" t="s">
        <v>16</v>
      </c>
      <c r="F463" s="1" t="s">
        <v>12</v>
      </c>
      <c r="G463" s="1" t="s">
        <v>12</v>
      </c>
      <c r="H463" s="1" t="s">
        <v>13</v>
      </c>
      <c r="I463">
        <v>19</v>
      </c>
    </row>
    <row r="464" spans="1:9" x14ac:dyDescent="0.25">
      <c r="A464">
        <v>463</v>
      </c>
      <c r="B464" s="1" t="s">
        <v>15</v>
      </c>
      <c r="C464">
        <v>525373.54</v>
      </c>
      <c r="D464" s="1" t="s">
        <v>10</v>
      </c>
      <c r="E464" s="1" t="s">
        <v>16</v>
      </c>
      <c r="F464" s="1" t="s">
        <v>12</v>
      </c>
      <c r="G464" s="1" t="s">
        <v>13</v>
      </c>
      <c r="H464" s="1" t="s">
        <v>13</v>
      </c>
      <c r="I464">
        <v>27</v>
      </c>
    </row>
    <row r="465" spans="1:9" x14ac:dyDescent="0.25">
      <c r="A465">
        <v>464</v>
      </c>
      <c r="B465" s="1" t="s">
        <v>15</v>
      </c>
      <c r="C465">
        <v>150000</v>
      </c>
      <c r="D465" s="1" t="s">
        <v>10</v>
      </c>
      <c r="E465" s="1" t="s">
        <v>16</v>
      </c>
      <c r="F465" s="1" t="s">
        <v>12</v>
      </c>
      <c r="G465" s="1" t="s">
        <v>13</v>
      </c>
      <c r="H465" s="1" t="s">
        <v>13</v>
      </c>
      <c r="I465">
        <v>42</v>
      </c>
    </row>
    <row r="466" spans="1:9" x14ac:dyDescent="0.25">
      <c r="A466">
        <v>465</v>
      </c>
      <c r="B466" s="1" t="s">
        <v>15</v>
      </c>
      <c r="C466">
        <v>1346033</v>
      </c>
      <c r="D466" s="1" t="s">
        <v>14</v>
      </c>
      <c r="E466" s="1" t="s">
        <v>11</v>
      </c>
      <c r="F466" s="1" t="s">
        <v>12</v>
      </c>
      <c r="G466" s="1" t="s">
        <v>13</v>
      </c>
      <c r="H466" s="1" t="s">
        <v>13</v>
      </c>
      <c r="I466">
        <v>55</v>
      </c>
    </row>
    <row r="467" spans="1:9" x14ac:dyDescent="0.25">
      <c r="A467">
        <v>466</v>
      </c>
      <c r="B467" s="1" t="s">
        <v>15</v>
      </c>
      <c r="C467">
        <v>963278.53</v>
      </c>
      <c r="D467" s="1" t="s">
        <v>10</v>
      </c>
      <c r="E467" s="1" t="s">
        <v>11</v>
      </c>
      <c r="F467" s="1" t="s">
        <v>12</v>
      </c>
      <c r="G467" s="1" t="s">
        <v>13</v>
      </c>
      <c r="H467" s="1" t="s">
        <v>13</v>
      </c>
      <c r="I467">
        <v>57</v>
      </c>
    </row>
    <row r="468" spans="1:9" x14ac:dyDescent="0.25">
      <c r="A468">
        <v>467</v>
      </c>
      <c r="B468" s="1" t="s">
        <v>9</v>
      </c>
      <c r="C468">
        <v>2172786.41</v>
      </c>
      <c r="D468" s="1" t="s">
        <v>10</v>
      </c>
      <c r="E468" s="1" t="s">
        <v>11</v>
      </c>
      <c r="F468" s="1" t="s">
        <v>12</v>
      </c>
      <c r="G468" s="1" t="s">
        <v>13</v>
      </c>
      <c r="H468" s="1" t="s">
        <v>13</v>
      </c>
      <c r="I468">
        <v>34</v>
      </c>
    </row>
    <row r="469" spans="1:9" x14ac:dyDescent="0.25">
      <c r="A469">
        <v>468</v>
      </c>
      <c r="B469" s="1" t="s">
        <v>9</v>
      </c>
      <c r="C469">
        <v>400000</v>
      </c>
      <c r="D469" s="1" t="s">
        <v>10</v>
      </c>
      <c r="E469" s="1" t="s">
        <v>16</v>
      </c>
      <c r="F469" s="1" t="s">
        <v>12</v>
      </c>
      <c r="G469" s="1" t="s">
        <v>13</v>
      </c>
      <c r="H469" s="1" t="s">
        <v>13</v>
      </c>
      <c r="I469">
        <v>35</v>
      </c>
    </row>
    <row r="470" spans="1:9" x14ac:dyDescent="0.25">
      <c r="A470">
        <v>469</v>
      </c>
      <c r="B470" s="1" t="s">
        <v>15</v>
      </c>
      <c r="C470">
        <v>355252.75</v>
      </c>
      <c r="D470" s="1" t="s">
        <v>10</v>
      </c>
      <c r="E470" s="1" t="s">
        <v>16</v>
      </c>
      <c r="F470" s="1" t="s">
        <v>12</v>
      </c>
      <c r="G470" s="1" t="s">
        <v>13</v>
      </c>
      <c r="H470" s="1" t="s">
        <v>13</v>
      </c>
      <c r="I470">
        <v>47</v>
      </c>
    </row>
    <row r="471" spans="1:9" x14ac:dyDescent="0.25">
      <c r="A471">
        <v>470</v>
      </c>
      <c r="B471" s="1" t="s">
        <v>9</v>
      </c>
      <c r="C471">
        <v>451135</v>
      </c>
      <c r="D471" s="1" t="s">
        <v>10</v>
      </c>
      <c r="E471" s="1" t="s">
        <v>16</v>
      </c>
      <c r="F471" s="1" t="s">
        <v>12</v>
      </c>
      <c r="G471" s="1" t="s">
        <v>13</v>
      </c>
      <c r="H471" s="1" t="s">
        <v>13</v>
      </c>
      <c r="I471">
        <v>28</v>
      </c>
    </row>
    <row r="472" spans="1:9" x14ac:dyDescent="0.25">
      <c r="A472">
        <v>471</v>
      </c>
      <c r="B472" s="1" t="s">
        <v>15</v>
      </c>
      <c r="C472">
        <v>1554200</v>
      </c>
      <c r="D472" s="1" t="s">
        <v>10</v>
      </c>
      <c r="E472" s="1" t="s">
        <v>11</v>
      </c>
      <c r="F472" s="1" t="s">
        <v>12</v>
      </c>
      <c r="G472" s="1" t="s">
        <v>13</v>
      </c>
      <c r="H472" s="1" t="s">
        <v>12</v>
      </c>
      <c r="I472">
        <v>55</v>
      </c>
    </row>
    <row r="473" spans="1:9" x14ac:dyDescent="0.25">
      <c r="A473">
        <v>472</v>
      </c>
      <c r="B473" s="1" t="s">
        <v>15</v>
      </c>
      <c r="C473">
        <v>300000</v>
      </c>
      <c r="D473" s="1" t="s">
        <v>18</v>
      </c>
      <c r="E473" s="1" t="s">
        <v>16</v>
      </c>
      <c r="F473" s="1" t="s">
        <v>12</v>
      </c>
      <c r="G473" s="1" t="s">
        <v>13</v>
      </c>
      <c r="H473" s="1" t="s">
        <v>13</v>
      </c>
      <c r="I473">
        <v>41</v>
      </c>
    </row>
    <row r="474" spans="1:9" x14ac:dyDescent="0.25">
      <c r="A474">
        <v>473</v>
      </c>
      <c r="B474" s="1" t="s">
        <v>9</v>
      </c>
      <c r="C474">
        <v>229799.17</v>
      </c>
      <c r="D474" s="1" t="s">
        <v>10</v>
      </c>
      <c r="E474" s="1" t="s">
        <v>16</v>
      </c>
      <c r="F474" s="1" t="s">
        <v>12</v>
      </c>
      <c r="G474" s="1" t="s">
        <v>13</v>
      </c>
      <c r="H474" s="1" t="s">
        <v>13</v>
      </c>
      <c r="I474">
        <v>34</v>
      </c>
    </row>
    <row r="475" spans="1:9" x14ac:dyDescent="0.25">
      <c r="A475">
        <v>474</v>
      </c>
      <c r="B475" s="1" t="s">
        <v>9</v>
      </c>
      <c r="C475">
        <v>202270</v>
      </c>
      <c r="D475" s="1" t="s">
        <v>10</v>
      </c>
      <c r="E475" s="1" t="s">
        <v>16</v>
      </c>
      <c r="F475" s="1" t="s">
        <v>12</v>
      </c>
      <c r="G475" s="1" t="s">
        <v>13</v>
      </c>
      <c r="H475" s="1" t="s">
        <v>12</v>
      </c>
      <c r="I475">
        <v>27</v>
      </c>
    </row>
    <row r="476" spans="1:9" x14ac:dyDescent="0.25">
      <c r="A476">
        <v>475</v>
      </c>
      <c r="B476" s="1" t="s">
        <v>9</v>
      </c>
      <c r="C476">
        <v>278030</v>
      </c>
      <c r="D476" s="1" t="s">
        <v>19</v>
      </c>
      <c r="E476" s="1" t="s">
        <v>16</v>
      </c>
      <c r="F476" s="1" t="s">
        <v>12</v>
      </c>
      <c r="G476" s="1" t="s">
        <v>13</v>
      </c>
      <c r="H476" s="1" t="s">
        <v>13</v>
      </c>
      <c r="I476">
        <v>43</v>
      </c>
    </row>
    <row r="477" spans="1:9" x14ac:dyDescent="0.25">
      <c r="A477">
        <v>476</v>
      </c>
      <c r="B477" s="1" t="s">
        <v>9</v>
      </c>
      <c r="C477">
        <v>298195</v>
      </c>
      <c r="D477" s="1" t="s">
        <v>18</v>
      </c>
      <c r="E477" s="1" t="s">
        <v>16</v>
      </c>
      <c r="F477" s="1" t="s">
        <v>12</v>
      </c>
      <c r="G477" s="1" t="s">
        <v>13</v>
      </c>
      <c r="H477" s="1" t="s">
        <v>12</v>
      </c>
      <c r="I477">
        <v>40</v>
      </c>
    </row>
    <row r="478" spans="1:9" x14ac:dyDescent="0.25">
      <c r="A478">
        <v>477</v>
      </c>
      <c r="B478" s="1" t="s">
        <v>9</v>
      </c>
      <c r="C478">
        <v>297050</v>
      </c>
      <c r="D478" s="1" t="s">
        <v>17</v>
      </c>
      <c r="E478" s="1" t="s">
        <v>16</v>
      </c>
      <c r="F478" s="1" t="s">
        <v>12</v>
      </c>
      <c r="G478" s="1" t="s">
        <v>13</v>
      </c>
      <c r="H478" s="1" t="s">
        <v>13</v>
      </c>
      <c r="I478">
        <v>48</v>
      </c>
    </row>
    <row r="479" spans="1:9" x14ac:dyDescent="0.25">
      <c r="A479">
        <v>478</v>
      </c>
      <c r="B479" s="1" t="s">
        <v>9</v>
      </c>
      <c r="C479">
        <v>5189999.8</v>
      </c>
      <c r="D479" s="1" t="s">
        <v>10</v>
      </c>
      <c r="E479" s="1" t="s">
        <v>16</v>
      </c>
      <c r="F479" s="1" t="s">
        <v>12</v>
      </c>
      <c r="G479" s="1" t="s">
        <v>13</v>
      </c>
      <c r="H479" s="1" t="s">
        <v>13</v>
      </c>
      <c r="I479">
        <v>49</v>
      </c>
    </row>
    <row r="480" spans="1:9" x14ac:dyDescent="0.25">
      <c r="A480">
        <v>479</v>
      </c>
      <c r="B480" s="1" t="s">
        <v>9</v>
      </c>
      <c r="C480">
        <v>3309108</v>
      </c>
      <c r="D480" s="1" t="s">
        <v>10</v>
      </c>
      <c r="E480" s="1" t="s">
        <v>11</v>
      </c>
      <c r="F480" s="1" t="s">
        <v>12</v>
      </c>
      <c r="G480" s="1" t="s">
        <v>13</v>
      </c>
      <c r="H480" s="1" t="s">
        <v>13</v>
      </c>
      <c r="I480">
        <v>47</v>
      </c>
    </row>
    <row r="481" spans="1:9" x14ac:dyDescent="0.25">
      <c r="A481">
        <v>480</v>
      </c>
      <c r="B481" s="1" t="s">
        <v>9</v>
      </c>
      <c r="C481">
        <v>575846</v>
      </c>
      <c r="D481" s="1" t="s">
        <v>18</v>
      </c>
      <c r="E481" s="1" t="s">
        <v>16</v>
      </c>
      <c r="F481" s="1" t="s">
        <v>12</v>
      </c>
      <c r="G481" s="1" t="s">
        <v>12</v>
      </c>
      <c r="H481" s="1" t="s">
        <v>12</v>
      </c>
      <c r="I481">
        <v>46</v>
      </c>
    </row>
    <row r="482" spans="1:9" x14ac:dyDescent="0.25">
      <c r="A482">
        <v>481</v>
      </c>
      <c r="B482" s="1" t="s">
        <v>9</v>
      </c>
      <c r="C482">
        <v>458557</v>
      </c>
      <c r="D482" s="1" t="s">
        <v>18</v>
      </c>
      <c r="E482" s="1" t="s">
        <v>16</v>
      </c>
      <c r="F482" s="1" t="s">
        <v>12</v>
      </c>
      <c r="G482" s="1" t="s">
        <v>13</v>
      </c>
      <c r="H482" s="1" t="s">
        <v>12</v>
      </c>
      <c r="I482">
        <v>49</v>
      </c>
    </row>
    <row r="483" spans="1:9" x14ac:dyDescent="0.25">
      <c r="A483">
        <v>482</v>
      </c>
      <c r="B483" s="1" t="s">
        <v>9</v>
      </c>
      <c r="C483">
        <v>449214</v>
      </c>
      <c r="D483" s="1" t="s">
        <v>10</v>
      </c>
      <c r="E483" s="1" t="s">
        <v>16</v>
      </c>
      <c r="F483" s="1" t="s">
        <v>12</v>
      </c>
      <c r="G483" s="1" t="s">
        <v>12</v>
      </c>
      <c r="H483" s="1" t="s">
        <v>13</v>
      </c>
      <c r="I483">
        <v>47</v>
      </c>
    </row>
    <row r="484" spans="1:9" x14ac:dyDescent="0.25">
      <c r="A484">
        <v>483</v>
      </c>
      <c r="B484" s="1" t="s">
        <v>9</v>
      </c>
      <c r="C484">
        <v>957595</v>
      </c>
      <c r="D484" s="1" t="s">
        <v>10</v>
      </c>
      <c r="E484" s="1" t="s">
        <v>16</v>
      </c>
      <c r="F484" s="1" t="s">
        <v>12</v>
      </c>
      <c r="G484" s="1" t="s">
        <v>13</v>
      </c>
      <c r="H484" s="1" t="s">
        <v>13</v>
      </c>
      <c r="I484">
        <v>30</v>
      </c>
    </row>
    <row r="485" spans="1:9" x14ac:dyDescent="0.25">
      <c r="A485">
        <v>484</v>
      </c>
      <c r="B485" s="1" t="s">
        <v>9</v>
      </c>
      <c r="C485">
        <v>667314</v>
      </c>
      <c r="D485" s="1" t="s">
        <v>10</v>
      </c>
      <c r="E485" s="1" t="s">
        <v>11</v>
      </c>
      <c r="F485" s="1" t="s">
        <v>12</v>
      </c>
      <c r="G485" s="1" t="s">
        <v>13</v>
      </c>
      <c r="H485" s="1" t="s">
        <v>13</v>
      </c>
      <c r="I485">
        <v>40</v>
      </c>
    </row>
    <row r="486" spans="1:9" x14ac:dyDescent="0.25">
      <c r="A486">
        <v>485</v>
      </c>
      <c r="B486" s="1" t="s">
        <v>15</v>
      </c>
      <c r="C486">
        <v>297046</v>
      </c>
      <c r="D486" s="1" t="s">
        <v>17</v>
      </c>
      <c r="E486" s="1" t="s">
        <v>16</v>
      </c>
      <c r="F486" s="1" t="s">
        <v>12</v>
      </c>
      <c r="G486" s="1" t="s">
        <v>13</v>
      </c>
      <c r="H486" s="1" t="s">
        <v>13</v>
      </c>
      <c r="I486">
        <v>49</v>
      </c>
    </row>
    <row r="487" spans="1:9" x14ac:dyDescent="0.25">
      <c r="A487">
        <v>486</v>
      </c>
      <c r="B487" s="1" t="s">
        <v>15</v>
      </c>
      <c r="C487">
        <v>1476678</v>
      </c>
      <c r="D487" s="1" t="s">
        <v>10</v>
      </c>
      <c r="E487" s="1" t="s">
        <v>11</v>
      </c>
      <c r="F487" s="1" t="s">
        <v>12</v>
      </c>
      <c r="G487" s="1" t="s">
        <v>13</v>
      </c>
      <c r="H487" s="1" t="s">
        <v>12</v>
      </c>
      <c r="I487">
        <v>54</v>
      </c>
    </row>
    <row r="488" spans="1:9" x14ac:dyDescent="0.25">
      <c r="A488">
        <v>487</v>
      </c>
      <c r="B488" s="1" t="s">
        <v>9</v>
      </c>
      <c r="C488">
        <v>1708336.5</v>
      </c>
      <c r="D488" s="1" t="s">
        <v>10</v>
      </c>
      <c r="E488" s="1" t="s">
        <v>11</v>
      </c>
      <c r="F488" s="1" t="s">
        <v>12</v>
      </c>
      <c r="G488" s="1" t="s">
        <v>13</v>
      </c>
      <c r="H488" s="1" t="s">
        <v>13</v>
      </c>
      <c r="I488">
        <v>25</v>
      </c>
    </row>
    <row r="489" spans="1:9" x14ac:dyDescent="0.25">
      <c r="A489">
        <v>488</v>
      </c>
      <c r="B489" s="1" t="s">
        <v>9</v>
      </c>
      <c r="C489">
        <v>294619</v>
      </c>
      <c r="D489" s="1" t="s">
        <v>10</v>
      </c>
      <c r="E489" s="1" t="s">
        <v>16</v>
      </c>
      <c r="F489" s="1" t="s">
        <v>12</v>
      </c>
      <c r="G489" s="1" t="s">
        <v>13</v>
      </c>
      <c r="H489" s="1" t="s">
        <v>13</v>
      </c>
      <c r="I489">
        <v>46</v>
      </c>
    </row>
    <row r="490" spans="1:9" x14ac:dyDescent="0.25">
      <c r="A490">
        <v>489</v>
      </c>
      <c r="B490" s="1" t="s">
        <v>15</v>
      </c>
      <c r="C490">
        <v>480000</v>
      </c>
      <c r="D490" s="1" t="s">
        <v>10</v>
      </c>
      <c r="E490" s="1" t="s">
        <v>16</v>
      </c>
      <c r="F490" s="1" t="s">
        <v>12</v>
      </c>
      <c r="G490" s="1" t="s">
        <v>13</v>
      </c>
      <c r="H490" s="1" t="s">
        <v>13</v>
      </c>
      <c r="I490">
        <v>26</v>
      </c>
    </row>
    <row r="491" spans="1:9" x14ac:dyDescent="0.25">
      <c r="A491">
        <v>490</v>
      </c>
      <c r="B491" s="1" t="s">
        <v>9</v>
      </c>
      <c r="C491">
        <v>131000</v>
      </c>
      <c r="D491" s="1" t="s">
        <v>10</v>
      </c>
      <c r="E491" s="1" t="s">
        <v>16</v>
      </c>
      <c r="F491" s="1" t="s">
        <v>12</v>
      </c>
      <c r="G491" s="1" t="s">
        <v>13</v>
      </c>
      <c r="H491" s="1" t="s">
        <v>13</v>
      </c>
      <c r="I491">
        <v>53</v>
      </c>
    </row>
    <row r="492" spans="1:9" x14ac:dyDescent="0.25">
      <c r="A492">
        <v>491</v>
      </c>
      <c r="B492" s="1" t="s">
        <v>9</v>
      </c>
      <c r="C492">
        <v>2034486</v>
      </c>
      <c r="D492" s="1" t="s">
        <v>10</v>
      </c>
      <c r="E492" s="1" t="s">
        <v>16</v>
      </c>
      <c r="F492" s="1" t="s">
        <v>12</v>
      </c>
      <c r="G492" s="1" t="s">
        <v>13</v>
      </c>
      <c r="H492" s="1" t="s">
        <v>13</v>
      </c>
      <c r="I492">
        <v>36</v>
      </c>
    </row>
    <row r="493" spans="1:9" x14ac:dyDescent="0.25">
      <c r="A493">
        <v>492</v>
      </c>
      <c r="B493" s="1" t="s">
        <v>9</v>
      </c>
      <c r="C493">
        <v>450886</v>
      </c>
      <c r="D493" s="1" t="s">
        <v>18</v>
      </c>
      <c r="E493" s="1" t="s">
        <v>16</v>
      </c>
      <c r="F493" s="1" t="s">
        <v>12</v>
      </c>
      <c r="G493" s="1" t="s">
        <v>13</v>
      </c>
      <c r="H493" s="1" t="s">
        <v>13</v>
      </c>
      <c r="I493">
        <v>42</v>
      </c>
    </row>
    <row r="494" spans="1:9" x14ac:dyDescent="0.25">
      <c r="A494">
        <v>493</v>
      </c>
      <c r="B494" s="1" t="s">
        <v>9</v>
      </c>
      <c r="C494">
        <v>911309</v>
      </c>
      <c r="D494" s="1" t="s">
        <v>18</v>
      </c>
      <c r="E494" s="1" t="s">
        <v>16</v>
      </c>
      <c r="F494" s="1" t="s">
        <v>12</v>
      </c>
      <c r="G494" s="1" t="s">
        <v>13</v>
      </c>
      <c r="H494" s="1" t="s">
        <v>13</v>
      </c>
      <c r="I494">
        <v>51</v>
      </c>
    </row>
    <row r="495" spans="1:9" x14ac:dyDescent="0.25">
      <c r="A495">
        <v>494</v>
      </c>
      <c r="B495" s="1" t="s">
        <v>9</v>
      </c>
      <c r="C495">
        <v>297046</v>
      </c>
      <c r="D495" s="1" t="s">
        <v>17</v>
      </c>
      <c r="E495" s="1" t="s">
        <v>16</v>
      </c>
      <c r="F495" s="1" t="s">
        <v>12</v>
      </c>
      <c r="G495" s="1" t="s">
        <v>12</v>
      </c>
      <c r="H495" s="1" t="s">
        <v>13</v>
      </c>
      <c r="I495">
        <v>36</v>
      </c>
    </row>
    <row r="496" spans="1:9" x14ac:dyDescent="0.25">
      <c r="A496">
        <v>495</v>
      </c>
      <c r="B496" s="1" t="s">
        <v>15</v>
      </c>
      <c r="C496">
        <v>570322.28</v>
      </c>
      <c r="D496" s="1" t="s">
        <v>10</v>
      </c>
      <c r="E496" s="1" t="s">
        <v>16</v>
      </c>
      <c r="F496" s="1" t="s">
        <v>12</v>
      </c>
      <c r="G496" s="1" t="s">
        <v>12</v>
      </c>
      <c r="H496" s="1" t="s">
        <v>13</v>
      </c>
      <c r="I496">
        <v>43</v>
      </c>
    </row>
    <row r="497" spans="1:9" x14ac:dyDescent="0.25">
      <c r="A497">
        <v>496</v>
      </c>
      <c r="B497" s="1" t="s">
        <v>9</v>
      </c>
      <c r="C497">
        <v>398239.35</v>
      </c>
      <c r="D497" s="1" t="s">
        <v>10</v>
      </c>
      <c r="E497" s="1" t="s">
        <v>16</v>
      </c>
      <c r="F497" s="1" t="s">
        <v>12</v>
      </c>
      <c r="G497" s="1" t="s">
        <v>13</v>
      </c>
      <c r="H497" s="1" t="s">
        <v>13</v>
      </c>
      <c r="I497">
        <v>20</v>
      </c>
    </row>
    <row r="498" spans="1:9" x14ac:dyDescent="0.25">
      <c r="A498">
        <v>497</v>
      </c>
      <c r="B498" s="1" t="s">
        <v>9</v>
      </c>
      <c r="C498">
        <v>525200</v>
      </c>
      <c r="D498" s="1" t="s">
        <v>10</v>
      </c>
      <c r="E498" s="1" t="s">
        <v>16</v>
      </c>
      <c r="F498" s="1" t="s">
        <v>12</v>
      </c>
      <c r="G498" s="1" t="s">
        <v>13</v>
      </c>
      <c r="H498" s="1" t="s">
        <v>13</v>
      </c>
      <c r="I498">
        <v>32</v>
      </c>
    </row>
    <row r="499" spans="1:9" x14ac:dyDescent="0.25">
      <c r="A499">
        <v>498</v>
      </c>
      <c r="B499" s="1" t="s">
        <v>15</v>
      </c>
      <c r="C499">
        <v>278030</v>
      </c>
      <c r="D499" s="1" t="s">
        <v>19</v>
      </c>
      <c r="E499" s="1" t="s">
        <v>16</v>
      </c>
      <c r="F499" s="1" t="s">
        <v>12</v>
      </c>
      <c r="G499" s="1" t="s">
        <v>13</v>
      </c>
      <c r="H499" s="1" t="s">
        <v>13</v>
      </c>
      <c r="I499">
        <v>47</v>
      </c>
    </row>
    <row r="500" spans="1:9" x14ac:dyDescent="0.25">
      <c r="A500">
        <v>499</v>
      </c>
      <c r="B500" s="1" t="s">
        <v>9</v>
      </c>
      <c r="C500">
        <v>447826</v>
      </c>
      <c r="D500" s="1" t="s">
        <v>18</v>
      </c>
      <c r="E500" s="1" t="s">
        <v>16</v>
      </c>
      <c r="F500" s="1" t="s">
        <v>12</v>
      </c>
      <c r="G500" s="1" t="s">
        <v>13</v>
      </c>
      <c r="H500" s="1" t="s">
        <v>12</v>
      </c>
      <c r="I500">
        <v>56</v>
      </c>
    </row>
    <row r="501" spans="1:9" x14ac:dyDescent="0.25">
      <c r="A501">
        <v>500</v>
      </c>
      <c r="B501" s="1" t="s">
        <v>15</v>
      </c>
      <c r="C501">
        <v>600000</v>
      </c>
      <c r="D501" s="1" t="s">
        <v>10</v>
      </c>
      <c r="E501" s="1" t="s">
        <v>16</v>
      </c>
      <c r="F501" s="1" t="s">
        <v>12</v>
      </c>
      <c r="G501" s="1" t="s">
        <v>13</v>
      </c>
      <c r="H501" s="1" t="s">
        <v>13</v>
      </c>
      <c r="I501">
        <v>37</v>
      </c>
    </row>
    <row r="502" spans="1:9" x14ac:dyDescent="0.25">
      <c r="A502">
        <v>501</v>
      </c>
      <c r="B502" s="1" t="s">
        <v>9</v>
      </c>
      <c r="C502">
        <v>461711</v>
      </c>
      <c r="D502" s="1" t="s">
        <v>18</v>
      </c>
      <c r="E502" s="1" t="s">
        <v>16</v>
      </c>
      <c r="F502" s="1" t="s">
        <v>12</v>
      </c>
      <c r="G502" s="1" t="s">
        <v>12</v>
      </c>
      <c r="H502" s="1" t="s">
        <v>12</v>
      </c>
      <c r="I502">
        <v>40</v>
      </c>
    </row>
    <row r="503" spans="1:9" x14ac:dyDescent="0.25">
      <c r="A503">
        <v>502</v>
      </c>
      <c r="B503" s="1" t="s">
        <v>9</v>
      </c>
      <c r="C503">
        <v>482134</v>
      </c>
      <c r="D503" s="1" t="s">
        <v>18</v>
      </c>
      <c r="E503" s="1" t="s">
        <v>16</v>
      </c>
      <c r="F503" s="1" t="s">
        <v>12</v>
      </c>
      <c r="G503" s="1" t="s">
        <v>13</v>
      </c>
      <c r="H503" s="1" t="s">
        <v>13</v>
      </c>
      <c r="I503">
        <v>69</v>
      </c>
    </row>
    <row r="504" spans="1:9" x14ac:dyDescent="0.25">
      <c r="A504">
        <v>503</v>
      </c>
      <c r="B504" s="1" t="s">
        <v>15</v>
      </c>
      <c r="C504">
        <v>355157</v>
      </c>
      <c r="D504" s="1" t="s">
        <v>10</v>
      </c>
      <c r="E504" s="1" t="s">
        <v>16</v>
      </c>
      <c r="F504" s="1" t="s">
        <v>12</v>
      </c>
      <c r="G504" s="1" t="s">
        <v>13</v>
      </c>
      <c r="H504" s="1" t="s">
        <v>13</v>
      </c>
      <c r="I504">
        <v>40</v>
      </c>
    </row>
    <row r="505" spans="1:9" x14ac:dyDescent="0.25">
      <c r="A505">
        <v>504</v>
      </c>
      <c r="B505" s="1" t="s">
        <v>9</v>
      </c>
      <c r="C505">
        <v>2029285.16</v>
      </c>
      <c r="D505" s="1" t="s">
        <v>10</v>
      </c>
      <c r="E505" s="1" t="s">
        <v>16</v>
      </c>
      <c r="F505" s="1" t="s">
        <v>12</v>
      </c>
      <c r="G505" s="1" t="s">
        <v>13</v>
      </c>
      <c r="H505" s="1" t="s">
        <v>13</v>
      </c>
      <c r="I505">
        <v>38</v>
      </c>
    </row>
    <row r="506" spans="1:9" x14ac:dyDescent="0.25">
      <c r="A506">
        <v>505</v>
      </c>
      <c r="B506" s="1" t="s">
        <v>9</v>
      </c>
      <c r="C506">
        <v>278030</v>
      </c>
      <c r="D506" s="1" t="s">
        <v>19</v>
      </c>
      <c r="E506" s="1" t="s">
        <v>16</v>
      </c>
      <c r="F506" s="1" t="s">
        <v>12</v>
      </c>
      <c r="G506" s="1" t="s">
        <v>13</v>
      </c>
      <c r="H506" s="1" t="s">
        <v>13</v>
      </c>
      <c r="I506">
        <v>54</v>
      </c>
    </row>
    <row r="507" spans="1:9" x14ac:dyDescent="0.25">
      <c r="A507">
        <v>506</v>
      </c>
      <c r="B507" s="1" t="s">
        <v>9</v>
      </c>
      <c r="C507">
        <v>104180.5</v>
      </c>
      <c r="D507" s="1" t="s">
        <v>10</v>
      </c>
      <c r="E507" s="1" t="s">
        <v>16</v>
      </c>
      <c r="F507" s="1" t="s">
        <v>12</v>
      </c>
      <c r="G507" s="1" t="s">
        <v>13</v>
      </c>
      <c r="H507" s="1" t="s">
        <v>13</v>
      </c>
      <c r="I507">
        <v>28</v>
      </c>
    </row>
    <row r="508" spans="1:9" x14ac:dyDescent="0.25">
      <c r="A508">
        <v>507</v>
      </c>
      <c r="B508" s="1" t="s">
        <v>15</v>
      </c>
      <c r="C508">
        <v>450000</v>
      </c>
      <c r="D508" s="1" t="s">
        <v>10</v>
      </c>
      <c r="E508" s="1" t="s">
        <v>16</v>
      </c>
      <c r="F508" s="1" t="s">
        <v>12</v>
      </c>
      <c r="G508" s="1" t="s">
        <v>13</v>
      </c>
      <c r="H508" s="1" t="s">
        <v>13</v>
      </c>
      <c r="I508">
        <v>54</v>
      </c>
    </row>
    <row r="509" spans="1:9" x14ac:dyDescent="0.25">
      <c r="A509">
        <v>508</v>
      </c>
      <c r="B509" s="1" t="s">
        <v>15</v>
      </c>
      <c r="C509">
        <v>300018</v>
      </c>
      <c r="D509" s="1" t="s">
        <v>17</v>
      </c>
      <c r="E509" s="1" t="s">
        <v>16</v>
      </c>
      <c r="F509" s="1" t="s">
        <v>12</v>
      </c>
      <c r="G509" s="1" t="s">
        <v>13</v>
      </c>
      <c r="H509" s="1" t="s">
        <v>13</v>
      </c>
      <c r="I509">
        <v>55</v>
      </c>
    </row>
    <row r="510" spans="1:9" x14ac:dyDescent="0.25">
      <c r="A510">
        <v>509</v>
      </c>
      <c r="B510" s="1" t="s">
        <v>9</v>
      </c>
      <c r="C510">
        <v>562770.44999999995</v>
      </c>
      <c r="D510" s="1" t="s">
        <v>10</v>
      </c>
      <c r="E510" s="1" t="s">
        <v>16</v>
      </c>
      <c r="F510" s="1" t="s">
        <v>12</v>
      </c>
      <c r="G510" s="1" t="s">
        <v>13</v>
      </c>
      <c r="H510" s="1" t="s">
        <v>13</v>
      </c>
      <c r="I510">
        <v>36</v>
      </c>
    </row>
    <row r="511" spans="1:9" x14ac:dyDescent="0.25">
      <c r="A511">
        <v>510</v>
      </c>
      <c r="B511" s="1" t="s">
        <v>15</v>
      </c>
      <c r="C511">
        <v>571789</v>
      </c>
      <c r="D511" s="1" t="s">
        <v>18</v>
      </c>
      <c r="E511" s="1" t="s">
        <v>16</v>
      </c>
      <c r="F511" s="1" t="s">
        <v>12</v>
      </c>
      <c r="G511" s="1" t="s">
        <v>13</v>
      </c>
      <c r="H511" s="1" t="s">
        <v>13</v>
      </c>
      <c r="I511">
        <v>30</v>
      </c>
    </row>
    <row r="512" spans="1:9" x14ac:dyDescent="0.25">
      <c r="A512">
        <v>511</v>
      </c>
      <c r="B512" s="1" t="s">
        <v>9</v>
      </c>
      <c r="C512">
        <v>896977</v>
      </c>
      <c r="D512" s="1" t="s">
        <v>10</v>
      </c>
      <c r="E512" s="1" t="s">
        <v>16</v>
      </c>
      <c r="F512" s="1" t="s">
        <v>12</v>
      </c>
      <c r="G512" s="1" t="s">
        <v>13</v>
      </c>
      <c r="H512" s="1" t="s">
        <v>13</v>
      </c>
      <c r="I512">
        <v>53</v>
      </c>
    </row>
    <row r="513" spans="1:9" x14ac:dyDescent="0.25">
      <c r="A513">
        <v>512</v>
      </c>
      <c r="B513" s="1" t="s">
        <v>15</v>
      </c>
      <c r="C513">
        <v>220000</v>
      </c>
      <c r="D513" s="1" t="s">
        <v>10</v>
      </c>
      <c r="E513" s="1" t="s">
        <v>16</v>
      </c>
      <c r="F513" s="1" t="s">
        <v>12</v>
      </c>
      <c r="G513" s="1" t="s">
        <v>13</v>
      </c>
      <c r="H513" s="1" t="s">
        <v>13</v>
      </c>
      <c r="I513">
        <v>19</v>
      </c>
    </row>
    <row r="514" spans="1:9" x14ac:dyDescent="0.25">
      <c r="A514">
        <v>513</v>
      </c>
      <c r="B514" s="1" t="s">
        <v>9</v>
      </c>
      <c r="C514">
        <v>447772</v>
      </c>
      <c r="D514" s="1" t="s">
        <v>10</v>
      </c>
      <c r="E514" s="1" t="s">
        <v>11</v>
      </c>
      <c r="F514" s="1" t="s">
        <v>12</v>
      </c>
      <c r="G514" s="1" t="s">
        <v>13</v>
      </c>
      <c r="H514" s="1" t="s">
        <v>13</v>
      </c>
      <c r="I514">
        <v>41</v>
      </c>
    </row>
    <row r="515" spans="1:9" x14ac:dyDescent="0.25">
      <c r="A515">
        <v>514</v>
      </c>
      <c r="B515" s="1" t="s">
        <v>9</v>
      </c>
      <c r="C515">
        <v>297046</v>
      </c>
      <c r="D515" s="1" t="s">
        <v>17</v>
      </c>
      <c r="E515" s="1" t="s">
        <v>16</v>
      </c>
      <c r="F515" s="1" t="s">
        <v>12</v>
      </c>
      <c r="G515" s="1" t="s">
        <v>13</v>
      </c>
      <c r="H515" s="1" t="s">
        <v>13</v>
      </c>
      <c r="I515">
        <v>39</v>
      </c>
    </row>
    <row r="516" spans="1:9" x14ac:dyDescent="0.25">
      <c r="A516">
        <v>515</v>
      </c>
      <c r="B516" s="1" t="s">
        <v>9</v>
      </c>
      <c r="C516">
        <v>319574.40000000002</v>
      </c>
      <c r="D516" s="1" t="s">
        <v>10</v>
      </c>
      <c r="E516" s="1" t="s">
        <v>16</v>
      </c>
      <c r="F516" s="1" t="s">
        <v>12</v>
      </c>
      <c r="G516" s="1" t="s">
        <v>13</v>
      </c>
      <c r="H516" s="1" t="s">
        <v>12</v>
      </c>
      <c r="I516">
        <v>52</v>
      </c>
    </row>
    <row r="517" spans="1:9" x14ac:dyDescent="0.25">
      <c r="A517">
        <v>516</v>
      </c>
      <c r="B517" s="1" t="s">
        <v>9</v>
      </c>
      <c r="C517">
        <v>343390.86</v>
      </c>
      <c r="D517" s="1" t="s">
        <v>10</v>
      </c>
      <c r="E517" s="1" t="s">
        <v>16</v>
      </c>
      <c r="F517" s="1" t="s">
        <v>12</v>
      </c>
      <c r="G517" s="1" t="s">
        <v>12</v>
      </c>
      <c r="H517" s="1" t="s">
        <v>13</v>
      </c>
      <c r="I517">
        <v>64</v>
      </c>
    </row>
    <row r="518" spans="1:9" x14ac:dyDescent="0.25">
      <c r="A518">
        <v>517</v>
      </c>
      <c r="B518" s="1" t="s">
        <v>15</v>
      </c>
      <c r="C518">
        <v>184342.85</v>
      </c>
      <c r="D518" s="1" t="s">
        <v>10</v>
      </c>
      <c r="E518" s="1" t="s">
        <v>16</v>
      </c>
      <c r="F518" s="1" t="s">
        <v>12</v>
      </c>
      <c r="G518" s="1" t="s">
        <v>13</v>
      </c>
      <c r="H518" s="1" t="s">
        <v>13</v>
      </c>
      <c r="I518">
        <v>28</v>
      </c>
    </row>
    <row r="519" spans="1:9" x14ac:dyDescent="0.25">
      <c r="A519">
        <v>518</v>
      </c>
      <c r="B519" s="1" t="s">
        <v>9</v>
      </c>
      <c r="C519">
        <v>699800</v>
      </c>
      <c r="D519" s="1" t="s">
        <v>10</v>
      </c>
      <c r="E519" s="1" t="s">
        <v>16</v>
      </c>
      <c r="F519" s="1" t="s">
        <v>12</v>
      </c>
      <c r="G519" s="1" t="s">
        <v>13</v>
      </c>
      <c r="H519" s="1" t="s">
        <v>13</v>
      </c>
      <c r="I519">
        <v>26</v>
      </c>
    </row>
    <row r="520" spans="1:9" x14ac:dyDescent="0.25">
      <c r="A520">
        <v>519</v>
      </c>
      <c r="B520" s="1" t="s">
        <v>15</v>
      </c>
      <c r="C520">
        <v>177298.8</v>
      </c>
      <c r="D520" s="1" t="s">
        <v>10</v>
      </c>
      <c r="E520" s="1" t="s">
        <v>16</v>
      </c>
      <c r="F520" s="1" t="s">
        <v>12</v>
      </c>
      <c r="G520" s="1" t="s">
        <v>13</v>
      </c>
      <c r="H520" s="1" t="s">
        <v>13</v>
      </c>
      <c r="I520">
        <v>33</v>
      </c>
    </row>
    <row r="521" spans="1:9" x14ac:dyDescent="0.25">
      <c r="A521">
        <v>520</v>
      </c>
      <c r="B521" s="1" t="s">
        <v>9</v>
      </c>
      <c r="C521">
        <v>1599143.96</v>
      </c>
      <c r="D521" s="1" t="s">
        <v>10</v>
      </c>
      <c r="E521" s="1" t="s">
        <v>11</v>
      </c>
      <c r="F521" s="1" t="s">
        <v>12</v>
      </c>
      <c r="G521" s="1" t="s">
        <v>13</v>
      </c>
      <c r="H521" s="1" t="s">
        <v>13</v>
      </c>
      <c r="I521">
        <v>31</v>
      </c>
    </row>
    <row r="522" spans="1:9" x14ac:dyDescent="0.25">
      <c r="A522">
        <v>521</v>
      </c>
      <c r="B522" s="1" t="s">
        <v>9</v>
      </c>
      <c r="C522">
        <v>556296.12</v>
      </c>
      <c r="D522" s="1" t="s">
        <v>14</v>
      </c>
      <c r="E522" s="1" t="s">
        <v>11</v>
      </c>
      <c r="F522" s="1" t="s">
        <v>12</v>
      </c>
      <c r="G522" s="1" t="s">
        <v>13</v>
      </c>
      <c r="H522" s="1" t="s">
        <v>13</v>
      </c>
      <c r="I522">
        <v>63</v>
      </c>
    </row>
    <row r="523" spans="1:9" x14ac:dyDescent="0.25">
      <c r="A523">
        <v>522</v>
      </c>
      <c r="B523" s="1" t="s">
        <v>15</v>
      </c>
      <c r="C523">
        <v>206538</v>
      </c>
      <c r="D523" s="1" t="s">
        <v>10</v>
      </c>
      <c r="E523" s="1" t="s">
        <v>16</v>
      </c>
      <c r="F523" s="1" t="s">
        <v>12</v>
      </c>
      <c r="G523" s="1" t="s">
        <v>13</v>
      </c>
      <c r="H523" s="1" t="s">
        <v>12</v>
      </c>
      <c r="I523">
        <v>56</v>
      </c>
    </row>
    <row r="524" spans="1:9" x14ac:dyDescent="0.25">
      <c r="A524">
        <v>523</v>
      </c>
      <c r="B524" s="1" t="s">
        <v>9</v>
      </c>
      <c r="C524">
        <v>436481</v>
      </c>
      <c r="D524" s="1" t="s">
        <v>18</v>
      </c>
      <c r="E524" s="1" t="s">
        <v>16</v>
      </c>
      <c r="F524" s="1" t="s">
        <v>12</v>
      </c>
      <c r="G524" s="1" t="s">
        <v>13</v>
      </c>
      <c r="H524" s="1" t="s">
        <v>12</v>
      </c>
      <c r="I524">
        <v>51</v>
      </c>
    </row>
    <row r="525" spans="1:9" x14ac:dyDescent="0.25">
      <c r="A525">
        <v>524</v>
      </c>
      <c r="B525" s="1" t="s">
        <v>9</v>
      </c>
      <c r="C525">
        <v>318445</v>
      </c>
      <c r="D525" s="1" t="s">
        <v>18</v>
      </c>
      <c r="E525" s="1" t="s">
        <v>16</v>
      </c>
      <c r="F525" s="1" t="s">
        <v>12</v>
      </c>
      <c r="G525" s="1" t="s">
        <v>13</v>
      </c>
      <c r="H525" s="1" t="s">
        <v>13</v>
      </c>
      <c r="I525">
        <v>47</v>
      </c>
    </row>
    <row r="526" spans="1:9" x14ac:dyDescent="0.25">
      <c r="A526">
        <v>525</v>
      </c>
      <c r="B526" s="1" t="s">
        <v>15</v>
      </c>
      <c r="C526">
        <v>280000</v>
      </c>
      <c r="D526" s="1" t="s">
        <v>10</v>
      </c>
      <c r="E526" s="1" t="s">
        <v>16</v>
      </c>
      <c r="F526" s="1" t="s">
        <v>12</v>
      </c>
      <c r="G526" s="1" t="s">
        <v>13</v>
      </c>
      <c r="H526" s="1" t="s">
        <v>13</v>
      </c>
      <c r="I526">
        <v>27</v>
      </c>
    </row>
    <row r="527" spans="1:9" x14ac:dyDescent="0.25">
      <c r="A527">
        <v>526</v>
      </c>
      <c r="B527" s="1" t="s">
        <v>15</v>
      </c>
      <c r="C527">
        <v>250070.75</v>
      </c>
      <c r="D527" s="1" t="s">
        <v>10</v>
      </c>
      <c r="E527" s="1" t="s">
        <v>16</v>
      </c>
      <c r="F527" s="1" t="s">
        <v>12</v>
      </c>
      <c r="G527" s="1" t="s">
        <v>13</v>
      </c>
      <c r="H527" s="1" t="s">
        <v>13</v>
      </c>
      <c r="I527">
        <v>54</v>
      </c>
    </row>
    <row r="528" spans="1:9" x14ac:dyDescent="0.25">
      <c r="A528">
        <v>527</v>
      </c>
      <c r="B528" s="1" t="s">
        <v>9</v>
      </c>
      <c r="C528">
        <v>1214203</v>
      </c>
      <c r="D528" s="1" t="s">
        <v>10</v>
      </c>
      <c r="E528" s="1" t="s">
        <v>11</v>
      </c>
      <c r="F528" s="1" t="s">
        <v>12</v>
      </c>
      <c r="G528" s="1" t="s">
        <v>13</v>
      </c>
      <c r="H528" s="1" t="s">
        <v>13</v>
      </c>
      <c r="I528">
        <v>36</v>
      </c>
    </row>
    <row r="529" spans="1:9" x14ac:dyDescent="0.25">
      <c r="A529">
        <v>528</v>
      </c>
      <c r="B529" s="1" t="s">
        <v>9</v>
      </c>
      <c r="C529">
        <v>430371</v>
      </c>
      <c r="D529" s="1" t="s">
        <v>18</v>
      </c>
      <c r="E529" s="1" t="s">
        <v>16</v>
      </c>
      <c r="F529" s="1" t="s">
        <v>12</v>
      </c>
      <c r="G529" s="1" t="s">
        <v>13</v>
      </c>
      <c r="H529" s="1" t="s">
        <v>12</v>
      </c>
      <c r="I529">
        <v>34</v>
      </c>
    </row>
    <row r="530" spans="1:9" x14ac:dyDescent="0.25">
      <c r="A530">
        <v>529</v>
      </c>
      <c r="B530" s="1" t="s">
        <v>9</v>
      </c>
      <c r="C530">
        <v>558244.5</v>
      </c>
      <c r="D530" s="1" t="s">
        <v>10</v>
      </c>
      <c r="E530" s="1" t="s">
        <v>16</v>
      </c>
      <c r="F530" s="1" t="s">
        <v>12</v>
      </c>
      <c r="G530" s="1" t="s">
        <v>13</v>
      </c>
      <c r="H530" s="1" t="s">
        <v>13</v>
      </c>
      <c r="I530">
        <v>51</v>
      </c>
    </row>
    <row r="531" spans="1:9" x14ac:dyDescent="0.25">
      <c r="A531">
        <v>530</v>
      </c>
      <c r="B531" s="1" t="s">
        <v>15</v>
      </c>
      <c r="C531">
        <v>304913</v>
      </c>
      <c r="D531" s="1" t="s">
        <v>10</v>
      </c>
      <c r="E531" s="1" t="s">
        <v>11</v>
      </c>
      <c r="F531" s="1" t="s">
        <v>12</v>
      </c>
      <c r="G531" s="1" t="s">
        <v>13</v>
      </c>
      <c r="H531" s="1" t="s">
        <v>13</v>
      </c>
      <c r="I531">
        <v>45</v>
      </c>
    </row>
    <row r="532" spans="1:9" x14ac:dyDescent="0.25">
      <c r="A532">
        <v>531</v>
      </c>
      <c r="B532" s="1" t="s">
        <v>9</v>
      </c>
      <c r="C532">
        <v>1736277</v>
      </c>
      <c r="D532" s="1" t="s">
        <v>10</v>
      </c>
      <c r="E532" s="1" t="s">
        <v>11</v>
      </c>
      <c r="F532" s="1" t="s">
        <v>12</v>
      </c>
      <c r="G532" s="1" t="s">
        <v>13</v>
      </c>
      <c r="H532" s="1" t="s">
        <v>13</v>
      </c>
      <c r="I532">
        <v>42</v>
      </c>
    </row>
    <row r="533" spans="1:9" x14ac:dyDescent="0.25">
      <c r="A533">
        <v>532</v>
      </c>
      <c r="B533" s="1" t="s">
        <v>15</v>
      </c>
      <c r="C533">
        <v>934810.14</v>
      </c>
      <c r="D533" s="1" t="s">
        <v>10</v>
      </c>
      <c r="E533" s="1" t="s">
        <v>11</v>
      </c>
      <c r="F533" s="1" t="s">
        <v>12</v>
      </c>
      <c r="G533" s="1" t="s">
        <v>13</v>
      </c>
      <c r="H533" s="1" t="s">
        <v>13</v>
      </c>
      <c r="I533">
        <v>44</v>
      </c>
    </row>
    <row r="534" spans="1:9" x14ac:dyDescent="0.25">
      <c r="A534">
        <v>533</v>
      </c>
      <c r="B534" s="1" t="s">
        <v>15</v>
      </c>
      <c r="C534">
        <v>319303</v>
      </c>
      <c r="D534" s="1" t="s">
        <v>17</v>
      </c>
      <c r="E534" s="1" t="s">
        <v>16</v>
      </c>
      <c r="F534" s="1" t="s">
        <v>12</v>
      </c>
      <c r="G534" s="1" t="s">
        <v>12</v>
      </c>
      <c r="H534" s="1" t="s">
        <v>12</v>
      </c>
      <c r="I534">
        <v>42</v>
      </c>
    </row>
    <row r="535" spans="1:9" x14ac:dyDescent="0.25">
      <c r="A535">
        <v>534</v>
      </c>
      <c r="B535" s="1" t="s">
        <v>15</v>
      </c>
      <c r="C535">
        <v>629752</v>
      </c>
      <c r="D535" s="1" t="s">
        <v>10</v>
      </c>
      <c r="E535" s="1" t="s">
        <v>11</v>
      </c>
      <c r="F535" s="1" t="s">
        <v>12</v>
      </c>
      <c r="G535" s="1" t="s">
        <v>13</v>
      </c>
      <c r="H535" s="1" t="s">
        <v>13</v>
      </c>
      <c r="I535">
        <v>35</v>
      </c>
    </row>
    <row r="536" spans="1:9" x14ac:dyDescent="0.25">
      <c r="A536">
        <v>535</v>
      </c>
      <c r="B536" s="1" t="s">
        <v>9</v>
      </c>
      <c r="C536">
        <v>10700</v>
      </c>
      <c r="D536" s="1" t="s">
        <v>10</v>
      </c>
      <c r="E536" s="1" t="s">
        <v>16</v>
      </c>
      <c r="F536" s="1" t="s">
        <v>12</v>
      </c>
      <c r="G536" s="1" t="s">
        <v>13</v>
      </c>
      <c r="H536" s="1" t="s">
        <v>13</v>
      </c>
      <c r="I536">
        <v>22</v>
      </c>
    </row>
    <row r="537" spans="1:9" x14ac:dyDescent="0.25">
      <c r="A537">
        <v>536</v>
      </c>
      <c r="B537" s="1" t="s">
        <v>9</v>
      </c>
      <c r="C537">
        <v>278030</v>
      </c>
      <c r="D537" s="1" t="s">
        <v>19</v>
      </c>
      <c r="E537" s="1" t="s">
        <v>16</v>
      </c>
      <c r="F537" s="1" t="s">
        <v>12</v>
      </c>
      <c r="G537" s="1" t="s">
        <v>13</v>
      </c>
      <c r="H537" s="1" t="s">
        <v>13</v>
      </c>
      <c r="I537">
        <v>56</v>
      </c>
    </row>
    <row r="538" spans="1:9" x14ac:dyDescent="0.25">
      <c r="A538">
        <v>537</v>
      </c>
      <c r="B538" s="1" t="s">
        <v>9</v>
      </c>
      <c r="C538">
        <v>1555300.2</v>
      </c>
      <c r="D538" s="1" t="s">
        <v>10</v>
      </c>
      <c r="E538" s="1" t="s">
        <v>11</v>
      </c>
      <c r="F538" s="1" t="s">
        <v>12</v>
      </c>
      <c r="G538" s="1" t="s">
        <v>13</v>
      </c>
      <c r="H538" s="1" t="s">
        <v>13</v>
      </c>
      <c r="I538">
        <v>51</v>
      </c>
    </row>
    <row r="539" spans="1:9" x14ac:dyDescent="0.25">
      <c r="A539">
        <v>538</v>
      </c>
      <c r="B539" s="1" t="s">
        <v>9</v>
      </c>
      <c r="C539">
        <v>812000</v>
      </c>
      <c r="D539" s="1" t="s">
        <v>10</v>
      </c>
      <c r="E539" s="1" t="s">
        <v>16</v>
      </c>
      <c r="F539" s="1" t="s">
        <v>12</v>
      </c>
      <c r="G539" s="1" t="s">
        <v>13</v>
      </c>
      <c r="H539" s="1" t="s">
        <v>12</v>
      </c>
      <c r="I539">
        <v>30</v>
      </c>
    </row>
    <row r="540" spans="1:9" x14ac:dyDescent="0.25">
      <c r="A540">
        <v>539</v>
      </c>
      <c r="B540" s="1" t="s">
        <v>9</v>
      </c>
      <c r="C540">
        <v>563607</v>
      </c>
      <c r="D540" s="1" t="s">
        <v>18</v>
      </c>
      <c r="E540" s="1" t="s">
        <v>16</v>
      </c>
      <c r="F540" s="1" t="s">
        <v>12</v>
      </c>
      <c r="G540" s="1" t="s">
        <v>12</v>
      </c>
      <c r="H540" s="1" t="s">
        <v>12</v>
      </c>
      <c r="I540">
        <v>53</v>
      </c>
    </row>
    <row r="541" spans="1:9" x14ac:dyDescent="0.25">
      <c r="A541">
        <v>540</v>
      </c>
      <c r="B541" s="1" t="s">
        <v>9</v>
      </c>
      <c r="C541">
        <v>175000</v>
      </c>
      <c r="D541" s="1" t="s">
        <v>10</v>
      </c>
      <c r="E541" s="1" t="s">
        <v>16</v>
      </c>
      <c r="F541" s="1" t="s">
        <v>12</v>
      </c>
      <c r="G541" s="1" t="s">
        <v>13</v>
      </c>
      <c r="H541" s="1" t="s">
        <v>13</v>
      </c>
      <c r="I541">
        <v>29</v>
      </c>
    </row>
    <row r="542" spans="1:9" x14ac:dyDescent="0.25">
      <c r="A542">
        <v>541</v>
      </c>
      <c r="B542" s="1" t="s">
        <v>9</v>
      </c>
      <c r="C542">
        <v>403293</v>
      </c>
      <c r="D542" s="1" t="s">
        <v>17</v>
      </c>
      <c r="E542" s="1" t="s">
        <v>16</v>
      </c>
      <c r="F542" s="1" t="s">
        <v>12</v>
      </c>
      <c r="G542" s="1" t="s">
        <v>12</v>
      </c>
      <c r="H542" s="1" t="s">
        <v>13</v>
      </c>
      <c r="I542">
        <v>29</v>
      </c>
    </row>
    <row r="543" spans="1:9" x14ac:dyDescent="0.25">
      <c r="A543">
        <v>542</v>
      </c>
      <c r="B543" s="1" t="s">
        <v>9</v>
      </c>
      <c r="C543">
        <v>1523795.76</v>
      </c>
      <c r="D543" s="1" t="s">
        <v>10</v>
      </c>
      <c r="E543" s="1" t="s">
        <v>11</v>
      </c>
      <c r="F543" s="1" t="s">
        <v>12</v>
      </c>
      <c r="G543" s="1" t="s">
        <v>13</v>
      </c>
      <c r="H543" s="1" t="s">
        <v>13</v>
      </c>
      <c r="I543">
        <v>61</v>
      </c>
    </row>
    <row r="544" spans="1:9" x14ac:dyDescent="0.25">
      <c r="A544">
        <v>543</v>
      </c>
      <c r="B544" s="1" t="s">
        <v>9</v>
      </c>
      <c r="C544">
        <v>997036</v>
      </c>
      <c r="D544" s="1" t="s">
        <v>10</v>
      </c>
      <c r="E544" s="1" t="s">
        <v>11</v>
      </c>
      <c r="F544" s="1" t="s">
        <v>12</v>
      </c>
      <c r="G544" s="1" t="s">
        <v>13</v>
      </c>
      <c r="H544" s="1" t="s">
        <v>13</v>
      </c>
      <c r="I544">
        <v>63</v>
      </c>
    </row>
    <row r="545" spans="1:9" x14ac:dyDescent="0.25">
      <c r="A545">
        <v>544</v>
      </c>
      <c r="B545" s="1" t="s">
        <v>9</v>
      </c>
      <c r="C545">
        <v>532934.25</v>
      </c>
      <c r="D545" s="1" t="s">
        <v>10</v>
      </c>
      <c r="E545" s="1" t="s">
        <v>16</v>
      </c>
      <c r="F545" s="1" t="s">
        <v>12</v>
      </c>
      <c r="G545" s="1" t="s">
        <v>13</v>
      </c>
      <c r="H545" s="1" t="s">
        <v>13</v>
      </c>
      <c r="I545">
        <v>36</v>
      </c>
    </row>
    <row r="546" spans="1:9" x14ac:dyDescent="0.25">
      <c r="A546">
        <v>545</v>
      </c>
      <c r="B546" s="1" t="s">
        <v>9</v>
      </c>
      <c r="C546">
        <v>877312.5</v>
      </c>
      <c r="D546" s="1" t="s">
        <v>10</v>
      </c>
      <c r="E546" s="1" t="s">
        <v>16</v>
      </c>
      <c r="F546" s="1" t="s">
        <v>12</v>
      </c>
      <c r="G546" s="1" t="s">
        <v>13</v>
      </c>
      <c r="H546" s="1" t="s">
        <v>13</v>
      </c>
      <c r="I546">
        <v>29</v>
      </c>
    </row>
    <row r="547" spans="1:9" x14ac:dyDescent="0.25">
      <c r="A547">
        <v>546</v>
      </c>
      <c r="B547" s="1" t="s">
        <v>9</v>
      </c>
      <c r="C547">
        <v>1738706</v>
      </c>
      <c r="D547" s="1" t="s">
        <v>14</v>
      </c>
      <c r="E547" s="1" t="s">
        <v>11</v>
      </c>
      <c r="F547" s="1" t="s">
        <v>12</v>
      </c>
      <c r="G547" s="1" t="s">
        <v>13</v>
      </c>
      <c r="H547" s="1" t="s">
        <v>13</v>
      </c>
      <c r="I547">
        <v>50</v>
      </c>
    </row>
    <row r="548" spans="1:9" x14ac:dyDescent="0.25">
      <c r="A548">
        <v>547</v>
      </c>
      <c r="B548" s="1" t="s">
        <v>9</v>
      </c>
      <c r="C548">
        <v>487592.14</v>
      </c>
      <c r="D548" s="1" t="s">
        <v>14</v>
      </c>
      <c r="E548" s="1" t="s">
        <v>11</v>
      </c>
      <c r="F548" s="1" t="s">
        <v>12</v>
      </c>
      <c r="G548" s="1" t="s">
        <v>13</v>
      </c>
      <c r="H548" s="1" t="s">
        <v>13</v>
      </c>
      <c r="I548">
        <v>69</v>
      </c>
    </row>
    <row r="549" spans="1:9" x14ac:dyDescent="0.25">
      <c r="A549">
        <v>548</v>
      </c>
      <c r="B549" s="1" t="s">
        <v>15</v>
      </c>
      <c r="C549">
        <v>772981.75</v>
      </c>
      <c r="D549" s="1" t="s">
        <v>10</v>
      </c>
      <c r="E549" s="1" t="s">
        <v>16</v>
      </c>
      <c r="F549" s="1" t="s">
        <v>12</v>
      </c>
      <c r="G549" s="1" t="s">
        <v>13</v>
      </c>
      <c r="H549" s="1" t="s">
        <v>13</v>
      </c>
      <c r="I549">
        <v>37</v>
      </c>
    </row>
    <row r="550" spans="1:9" x14ac:dyDescent="0.25">
      <c r="A550">
        <v>549</v>
      </c>
      <c r="B550" s="1" t="s">
        <v>15</v>
      </c>
      <c r="C550">
        <v>297046</v>
      </c>
      <c r="D550" s="1" t="s">
        <v>17</v>
      </c>
      <c r="E550" s="1" t="s">
        <v>16</v>
      </c>
      <c r="F550" s="1" t="s">
        <v>12</v>
      </c>
      <c r="G550" s="1" t="s">
        <v>13</v>
      </c>
      <c r="H550" s="1" t="s">
        <v>13</v>
      </c>
      <c r="I550">
        <v>43</v>
      </c>
    </row>
    <row r="551" spans="1:9" x14ac:dyDescent="0.25">
      <c r="A551">
        <v>550</v>
      </c>
      <c r="B551" s="1" t="s">
        <v>9</v>
      </c>
      <c r="C551">
        <v>1769790</v>
      </c>
      <c r="D551" s="1" t="s">
        <v>10</v>
      </c>
      <c r="E551" s="1" t="s">
        <v>16</v>
      </c>
      <c r="F551" s="1" t="s">
        <v>12</v>
      </c>
      <c r="G551" s="1" t="s">
        <v>13</v>
      </c>
      <c r="H551" s="1" t="s">
        <v>13</v>
      </c>
      <c r="I551">
        <v>25</v>
      </c>
    </row>
    <row r="552" spans="1:9" x14ac:dyDescent="0.25">
      <c r="A552">
        <v>551</v>
      </c>
      <c r="B552" s="1" t="s">
        <v>15</v>
      </c>
      <c r="C552">
        <v>561272.5</v>
      </c>
      <c r="D552" s="1" t="s">
        <v>10</v>
      </c>
      <c r="E552" s="1" t="s">
        <v>11</v>
      </c>
      <c r="F552" s="1" t="s">
        <v>12</v>
      </c>
      <c r="G552" s="1" t="s">
        <v>13</v>
      </c>
      <c r="H552" s="1" t="s">
        <v>13</v>
      </c>
      <c r="I552">
        <v>52</v>
      </c>
    </row>
    <row r="553" spans="1:9" x14ac:dyDescent="0.25">
      <c r="A553">
        <v>552</v>
      </c>
      <c r="B553" s="1" t="s">
        <v>9</v>
      </c>
      <c r="C553">
        <v>1088603.02</v>
      </c>
      <c r="D553" s="1" t="s">
        <v>10</v>
      </c>
      <c r="E553" s="1" t="s">
        <v>16</v>
      </c>
      <c r="F553" s="1" t="s">
        <v>12</v>
      </c>
      <c r="G553" s="1" t="s">
        <v>13</v>
      </c>
      <c r="H553" s="1" t="s">
        <v>13</v>
      </c>
      <c r="I553">
        <v>38</v>
      </c>
    </row>
    <row r="554" spans="1:9" x14ac:dyDescent="0.25">
      <c r="A554">
        <v>553</v>
      </c>
      <c r="B554" s="1" t="s">
        <v>9</v>
      </c>
      <c r="C554">
        <v>1024300.76</v>
      </c>
      <c r="D554" s="1" t="s">
        <v>10</v>
      </c>
      <c r="E554" s="1" t="s">
        <v>16</v>
      </c>
      <c r="F554" s="1" t="s">
        <v>12</v>
      </c>
      <c r="G554" s="1" t="s">
        <v>13</v>
      </c>
      <c r="H554" s="1" t="s">
        <v>13</v>
      </c>
      <c r="I554">
        <v>38</v>
      </c>
    </row>
    <row r="555" spans="1:9" x14ac:dyDescent="0.25">
      <c r="A555">
        <v>554</v>
      </c>
      <c r="B555" s="1" t="s">
        <v>9</v>
      </c>
      <c r="C555">
        <v>278030</v>
      </c>
      <c r="D555" s="1" t="s">
        <v>19</v>
      </c>
      <c r="E555" s="1" t="s">
        <v>16</v>
      </c>
      <c r="F555" s="1" t="s">
        <v>12</v>
      </c>
      <c r="G555" s="1" t="s">
        <v>13</v>
      </c>
      <c r="H555" s="1" t="s">
        <v>13</v>
      </c>
      <c r="I555">
        <v>30</v>
      </c>
    </row>
    <row r="556" spans="1:9" x14ac:dyDescent="0.25">
      <c r="A556">
        <v>555</v>
      </c>
      <c r="B556" s="1" t="s">
        <v>15</v>
      </c>
      <c r="C556">
        <v>426667</v>
      </c>
      <c r="D556" s="1" t="s">
        <v>10</v>
      </c>
      <c r="E556" s="1" t="s">
        <v>16</v>
      </c>
      <c r="F556" s="1" t="s">
        <v>12</v>
      </c>
      <c r="G556" s="1" t="s">
        <v>13</v>
      </c>
      <c r="H556" s="1" t="s">
        <v>13</v>
      </c>
      <c r="I556">
        <v>25</v>
      </c>
    </row>
    <row r="557" spans="1:9" x14ac:dyDescent="0.25">
      <c r="A557">
        <v>556</v>
      </c>
      <c r="B557" s="1" t="s">
        <v>9</v>
      </c>
      <c r="C557">
        <v>523027</v>
      </c>
      <c r="D557" s="1" t="s">
        <v>18</v>
      </c>
      <c r="E557" s="1" t="s">
        <v>16</v>
      </c>
      <c r="F557" s="1" t="s">
        <v>12</v>
      </c>
      <c r="G557" s="1" t="s">
        <v>13</v>
      </c>
      <c r="H557" s="1" t="s">
        <v>12</v>
      </c>
      <c r="I557">
        <v>33</v>
      </c>
    </row>
    <row r="558" spans="1:9" x14ac:dyDescent="0.25">
      <c r="A558">
        <v>557</v>
      </c>
      <c r="B558" s="1" t="s">
        <v>9</v>
      </c>
      <c r="C558">
        <v>358433</v>
      </c>
      <c r="D558" s="1" t="s">
        <v>10</v>
      </c>
      <c r="E558" s="1" t="s">
        <v>16</v>
      </c>
      <c r="F558" s="1" t="s">
        <v>12</v>
      </c>
      <c r="G558" s="1" t="s">
        <v>13</v>
      </c>
      <c r="H558" s="1" t="s">
        <v>13</v>
      </c>
      <c r="I558">
        <v>42</v>
      </c>
    </row>
    <row r="559" spans="1:9" x14ac:dyDescent="0.25">
      <c r="A559">
        <v>558</v>
      </c>
      <c r="B559" s="1" t="s">
        <v>15</v>
      </c>
      <c r="C559">
        <v>290307.3</v>
      </c>
      <c r="D559" s="1" t="s">
        <v>10</v>
      </c>
      <c r="E559" s="1" t="s">
        <v>11</v>
      </c>
      <c r="F559" s="1" t="s">
        <v>12</v>
      </c>
      <c r="G559" s="1" t="s">
        <v>13</v>
      </c>
      <c r="H559" s="1" t="s">
        <v>13</v>
      </c>
      <c r="I559">
        <v>25</v>
      </c>
    </row>
    <row r="560" spans="1:9" x14ac:dyDescent="0.25">
      <c r="A560">
        <v>559</v>
      </c>
      <c r="B560" s="1" t="s">
        <v>9</v>
      </c>
      <c r="C560">
        <v>475208</v>
      </c>
      <c r="D560" s="1" t="s">
        <v>10</v>
      </c>
      <c r="E560" s="1" t="s">
        <v>11</v>
      </c>
      <c r="F560" s="1" t="s">
        <v>12</v>
      </c>
      <c r="G560" s="1" t="s">
        <v>13</v>
      </c>
      <c r="H560" s="1" t="s">
        <v>13</v>
      </c>
      <c r="I560">
        <v>41</v>
      </c>
    </row>
    <row r="561" spans="1:9" x14ac:dyDescent="0.25">
      <c r="A561">
        <v>560</v>
      </c>
      <c r="B561" s="1" t="s">
        <v>9</v>
      </c>
      <c r="C561">
        <v>385702</v>
      </c>
      <c r="D561" s="1" t="s">
        <v>17</v>
      </c>
      <c r="E561" s="1" t="s">
        <v>16</v>
      </c>
      <c r="F561" s="1" t="s">
        <v>12</v>
      </c>
      <c r="G561" s="1" t="s">
        <v>13</v>
      </c>
      <c r="H561" s="1" t="s">
        <v>13</v>
      </c>
      <c r="I561">
        <v>32</v>
      </c>
    </row>
    <row r="562" spans="1:9" x14ac:dyDescent="0.25">
      <c r="A562">
        <v>561</v>
      </c>
      <c r="B562" s="1" t="s">
        <v>9</v>
      </c>
      <c r="C562">
        <v>297046</v>
      </c>
      <c r="D562" s="1" t="s">
        <v>18</v>
      </c>
      <c r="E562" s="1" t="s">
        <v>16</v>
      </c>
      <c r="F562" s="1" t="s">
        <v>12</v>
      </c>
      <c r="G562" s="1" t="s">
        <v>13</v>
      </c>
      <c r="H562" s="1" t="s">
        <v>13</v>
      </c>
      <c r="I562">
        <v>61</v>
      </c>
    </row>
    <row r="563" spans="1:9" x14ac:dyDescent="0.25">
      <c r="A563">
        <v>562</v>
      </c>
      <c r="B563" s="1" t="s">
        <v>15</v>
      </c>
      <c r="C563">
        <v>344000</v>
      </c>
      <c r="D563" s="1" t="s">
        <v>10</v>
      </c>
      <c r="E563" s="1" t="s">
        <v>16</v>
      </c>
      <c r="F563" s="1" t="s">
        <v>12</v>
      </c>
      <c r="G563" s="1" t="s">
        <v>13</v>
      </c>
      <c r="H563" s="1" t="s">
        <v>13</v>
      </c>
      <c r="I563">
        <v>26</v>
      </c>
    </row>
    <row r="564" spans="1:9" x14ac:dyDescent="0.25">
      <c r="A564">
        <v>563</v>
      </c>
      <c r="B564" s="1" t="s">
        <v>15</v>
      </c>
      <c r="C564">
        <v>1302556.5</v>
      </c>
      <c r="D564" s="1" t="s">
        <v>10</v>
      </c>
      <c r="E564" s="1" t="s">
        <v>11</v>
      </c>
      <c r="F564" s="1" t="s">
        <v>12</v>
      </c>
      <c r="G564" s="1" t="s">
        <v>13</v>
      </c>
      <c r="H564" s="1" t="s">
        <v>13</v>
      </c>
      <c r="I564">
        <v>41</v>
      </c>
    </row>
    <row r="565" spans="1:9" x14ac:dyDescent="0.25">
      <c r="A565">
        <v>564</v>
      </c>
      <c r="B565" s="1" t="s">
        <v>15</v>
      </c>
      <c r="C565">
        <v>939461.54</v>
      </c>
      <c r="D565" s="1" t="s">
        <v>10</v>
      </c>
      <c r="E565" s="1" t="s">
        <v>16</v>
      </c>
      <c r="F565" s="1" t="s">
        <v>12</v>
      </c>
      <c r="G565" s="1" t="s">
        <v>13</v>
      </c>
      <c r="H565" s="1" t="s">
        <v>13</v>
      </c>
      <c r="I565">
        <v>25</v>
      </c>
    </row>
    <row r="566" spans="1:9" x14ac:dyDescent="0.25">
      <c r="A566">
        <v>565</v>
      </c>
      <c r="B566" s="1" t="s">
        <v>9</v>
      </c>
      <c r="C566">
        <v>402139.4</v>
      </c>
      <c r="D566" s="1" t="s">
        <v>10</v>
      </c>
      <c r="E566" s="1" t="s">
        <v>16</v>
      </c>
      <c r="F566" s="1" t="s">
        <v>12</v>
      </c>
      <c r="G566" s="1" t="s">
        <v>13</v>
      </c>
      <c r="H566" s="1" t="s">
        <v>13</v>
      </c>
      <c r="I566">
        <v>39</v>
      </c>
    </row>
    <row r="567" spans="1:9" x14ac:dyDescent="0.25">
      <c r="A567">
        <v>566</v>
      </c>
      <c r="B567" s="1" t="s">
        <v>9</v>
      </c>
      <c r="C567">
        <v>387763</v>
      </c>
      <c r="D567" s="1" t="s">
        <v>18</v>
      </c>
      <c r="E567" s="1" t="s">
        <v>16</v>
      </c>
      <c r="F567" s="1" t="s">
        <v>12</v>
      </c>
      <c r="G567" s="1" t="s">
        <v>13</v>
      </c>
      <c r="H567" s="1" t="s">
        <v>13</v>
      </c>
      <c r="I567">
        <v>53</v>
      </c>
    </row>
    <row r="568" spans="1:9" x14ac:dyDescent="0.25">
      <c r="A568">
        <v>567</v>
      </c>
      <c r="B568" s="1" t="s">
        <v>9</v>
      </c>
      <c r="C568">
        <v>370000</v>
      </c>
      <c r="D568" s="1" t="s">
        <v>10</v>
      </c>
      <c r="E568" s="1" t="s">
        <v>16</v>
      </c>
      <c r="F568" s="1" t="s">
        <v>12</v>
      </c>
      <c r="G568" s="1" t="s">
        <v>12</v>
      </c>
      <c r="H568" s="1" t="s">
        <v>13</v>
      </c>
      <c r="I568">
        <v>45</v>
      </c>
    </row>
    <row r="569" spans="1:9" x14ac:dyDescent="0.25">
      <c r="A569">
        <v>568</v>
      </c>
      <c r="B569" s="1" t="s">
        <v>15</v>
      </c>
      <c r="C569">
        <v>444333.33</v>
      </c>
      <c r="D569" s="1" t="s">
        <v>10</v>
      </c>
      <c r="E569" s="1" t="s">
        <v>16</v>
      </c>
      <c r="F569" s="1" t="s">
        <v>12</v>
      </c>
      <c r="G569" s="1" t="s">
        <v>13</v>
      </c>
      <c r="H569" s="1" t="s">
        <v>13</v>
      </c>
      <c r="I569">
        <v>23</v>
      </c>
    </row>
    <row r="570" spans="1:9" x14ac:dyDescent="0.25">
      <c r="A570">
        <v>569</v>
      </c>
      <c r="B570" s="1" t="s">
        <v>9</v>
      </c>
      <c r="C570">
        <v>179344</v>
      </c>
      <c r="D570" s="1" t="s">
        <v>10</v>
      </c>
      <c r="E570" s="1" t="s">
        <v>16</v>
      </c>
      <c r="F570" s="1" t="s">
        <v>12</v>
      </c>
      <c r="G570" s="1" t="s">
        <v>13</v>
      </c>
      <c r="H570" s="1" t="s">
        <v>13</v>
      </c>
      <c r="I570">
        <v>29</v>
      </c>
    </row>
    <row r="571" spans="1:9" x14ac:dyDescent="0.25">
      <c r="A571">
        <v>570</v>
      </c>
      <c r="B571" s="1" t="s">
        <v>15</v>
      </c>
      <c r="C571">
        <v>289448</v>
      </c>
      <c r="D571" s="1" t="s">
        <v>18</v>
      </c>
      <c r="E571" s="1" t="s">
        <v>16</v>
      </c>
      <c r="F571" s="1" t="s">
        <v>12</v>
      </c>
      <c r="G571" s="1" t="s">
        <v>13</v>
      </c>
      <c r="H571" s="1" t="s">
        <v>13</v>
      </c>
      <c r="I571">
        <v>52</v>
      </c>
    </row>
    <row r="572" spans="1:9" x14ac:dyDescent="0.25">
      <c r="A572">
        <v>571</v>
      </c>
      <c r="B572" s="1" t="s">
        <v>9</v>
      </c>
      <c r="C572">
        <v>588210</v>
      </c>
      <c r="D572" s="1" t="s">
        <v>10</v>
      </c>
      <c r="E572" s="1" t="s">
        <v>11</v>
      </c>
      <c r="F572" s="1" t="s">
        <v>12</v>
      </c>
      <c r="G572" s="1" t="s">
        <v>13</v>
      </c>
      <c r="H572" s="1" t="s">
        <v>12</v>
      </c>
      <c r="I572">
        <v>35</v>
      </c>
    </row>
    <row r="573" spans="1:9" x14ac:dyDescent="0.25">
      <c r="A573">
        <v>572</v>
      </c>
      <c r="B573" s="1" t="s">
        <v>9</v>
      </c>
      <c r="C573">
        <v>336000</v>
      </c>
      <c r="D573" s="1" t="s">
        <v>10</v>
      </c>
      <c r="E573" s="1" t="s">
        <v>16</v>
      </c>
      <c r="F573" s="1" t="s">
        <v>12</v>
      </c>
      <c r="G573" s="1" t="s">
        <v>13</v>
      </c>
      <c r="H573" s="1" t="s">
        <v>13</v>
      </c>
      <c r="I573">
        <v>53</v>
      </c>
    </row>
    <row r="574" spans="1:9" x14ac:dyDescent="0.25">
      <c r="A574">
        <v>573</v>
      </c>
      <c r="B574" s="1" t="s">
        <v>9</v>
      </c>
      <c r="C574">
        <v>452192.8</v>
      </c>
      <c r="D574" s="1" t="s">
        <v>10</v>
      </c>
      <c r="E574" s="1" t="s">
        <v>16</v>
      </c>
      <c r="F574" s="1" t="s">
        <v>12</v>
      </c>
      <c r="G574" s="1" t="s">
        <v>13</v>
      </c>
      <c r="H574" s="1" t="s">
        <v>13</v>
      </c>
      <c r="I574">
        <v>49</v>
      </c>
    </row>
    <row r="575" spans="1:9" x14ac:dyDescent="0.25">
      <c r="A575">
        <v>574</v>
      </c>
      <c r="B575" s="1" t="s">
        <v>9</v>
      </c>
      <c r="C575">
        <v>360000</v>
      </c>
      <c r="D575" s="1" t="s">
        <v>10</v>
      </c>
      <c r="E575" s="1" t="s">
        <v>16</v>
      </c>
      <c r="F575" s="1" t="s">
        <v>12</v>
      </c>
      <c r="G575" s="1" t="s">
        <v>13</v>
      </c>
      <c r="H575" s="1" t="s">
        <v>13</v>
      </c>
      <c r="I575">
        <v>36</v>
      </c>
    </row>
    <row r="576" spans="1:9" x14ac:dyDescent="0.25">
      <c r="A576">
        <v>575</v>
      </c>
      <c r="B576" s="1" t="s">
        <v>15</v>
      </c>
      <c r="C576">
        <v>3033354.29</v>
      </c>
      <c r="D576" s="1" t="s">
        <v>10</v>
      </c>
      <c r="E576" s="1" t="s">
        <v>11</v>
      </c>
      <c r="F576" s="1" t="s">
        <v>12</v>
      </c>
      <c r="G576" s="1" t="s">
        <v>13</v>
      </c>
      <c r="H576" s="1" t="s">
        <v>13</v>
      </c>
      <c r="I576">
        <v>27</v>
      </c>
    </row>
    <row r="577" spans="1:9" x14ac:dyDescent="0.25">
      <c r="A577">
        <v>576</v>
      </c>
      <c r="B577" s="1" t="s">
        <v>15</v>
      </c>
      <c r="C577">
        <v>1176797.18</v>
      </c>
      <c r="D577" s="1" t="s">
        <v>10</v>
      </c>
      <c r="E577" s="1" t="s">
        <v>16</v>
      </c>
      <c r="F577" s="1" t="s">
        <v>12</v>
      </c>
      <c r="G577" s="1" t="s">
        <v>13</v>
      </c>
      <c r="H577" s="1" t="s">
        <v>13</v>
      </c>
      <c r="I577">
        <v>60</v>
      </c>
    </row>
    <row r="578" spans="1:9" x14ac:dyDescent="0.25">
      <c r="A578">
        <v>577</v>
      </c>
      <c r="B578" s="1" t="s">
        <v>9</v>
      </c>
      <c r="C578">
        <v>293293</v>
      </c>
      <c r="D578" s="1" t="s">
        <v>10</v>
      </c>
      <c r="E578" s="1" t="s">
        <v>16</v>
      </c>
      <c r="F578" s="1" t="s">
        <v>12</v>
      </c>
      <c r="G578" s="1" t="s">
        <v>13</v>
      </c>
      <c r="H578" s="1" t="s">
        <v>13</v>
      </c>
      <c r="I578">
        <v>51</v>
      </c>
    </row>
    <row r="579" spans="1:9" x14ac:dyDescent="0.25">
      <c r="A579">
        <v>578</v>
      </c>
      <c r="B579" s="1" t="s">
        <v>9</v>
      </c>
      <c r="C579">
        <v>297046</v>
      </c>
      <c r="D579" s="1" t="s">
        <v>17</v>
      </c>
      <c r="E579" s="1" t="s">
        <v>16</v>
      </c>
      <c r="F579" s="1" t="s">
        <v>12</v>
      </c>
      <c r="G579" s="1" t="s">
        <v>13</v>
      </c>
      <c r="H579" s="1" t="s">
        <v>13</v>
      </c>
      <c r="I579">
        <v>30</v>
      </c>
    </row>
    <row r="580" spans="1:9" x14ac:dyDescent="0.25">
      <c r="A580">
        <v>579</v>
      </c>
      <c r="B580" s="1" t="s">
        <v>15</v>
      </c>
      <c r="C580">
        <v>962128.4</v>
      </c>
      <c r="D580" s="1" t="s">
        <v>10</v>
      </c>
      <c r="E580" s="1" t="s">
        <v>16</v>
      </c>
      <c r="F580" s="1" t="s">
        <v>12</v>
      </c>
      <c r="G580" s="1" t="s">
        <v>13</v>
      </c>
      <c r="H580" s="1" t="s">
        <v>13</v>
      </c>
      <c r="I580">
        <v>32</v>
      </c>
    </row>
    <row r="581" spans="1:9" x14ac:dyDescent="0.25">
      <c r="A581">
        <v>580</v>
      </c>
      <c r="B581" s="1" t="s">
        <v>9</v>
      </c>
      <c r="C581">
        <v>800945.46</v>
      </c>
      <c r="D581" s="1" t="s">
        <v>10</v>
      </c>
      <c r="E581" s="1" t="s">
        <v>16</v>
      </c>
      <c r="F581" s="1" t="s">
        <v>12</v>
      </c>
      <c r="G581" s="1" t="s">
        <v>13</v>
      </c>
      <c r="H581" s="1" t="s">
        <v>13</v>
      </c>
      <c r="I581">
        <v>46</v>
      </c>
    </row>
    <row r="582" spans="1:9" x14ac:dyDescent="0.25">
      <c r="A582">
        <v>581</v>
      </c>
      <c r="B582" s="1" t="s">
        <v>9</v>
      </c>
      <c r="C582">
        <v>445567</v>
      </c>
      <c r="D582" s="1" t="s">
        <v>18</v>
      </c>
      <c r="E582" s="1" t="s">
        <v>16</v>
      </c>
      <c r="F582" s="1" t="s">
        <v>12</v>
      </c>
      <c r="G582" s="1" t="s">
        <v>13</v>
      </c>
      <c r="H582" s="1" t="s">
        <v>12</v>
      </c>
      <c r="I582">
        <v>56</v>
      </c>
    </row>
    <row r="583" spans="1:9" x14ac:dyDescent="0.25">
      <c r="A583">
        <v>582</v>
      </c>
      <c r="B583" s="1" t="s">
        <v>9</v>
      </c>
      <c r="C583">
        <v>130000</v>
      </c>
      <c r="D583" s="1" t="s">
        <v>10</v>
      </c>
      <c r="E583" s="1" t="s">
        <v>16</v>
      </c>
      <c r="F583" s="1" t="s">
        <v>12</v>
      </c>
      <c r="G583" s="1" t="s">
        <v>13</v>
      </c>
      <c r="H583" s="1" t="s">
        <v>13</v>
      </c>
      <c r="I583">
        <v>26</v>
      </c>
    </row>
    <row r="584" spans="1:9" x14ac:dyDescent="0.25">
      <c r="A584">
        <v>583</v>
      </c>
      <c r="B584" s="1" t="s">
        <v>9</v>
      </c>
      <c r="C584">
        <v>753130.72</v>
      </c>
      <c r="D584" s="1" t="s">
        <v>10</v>
      </c>
      <c r="E584" s="1" t="s">
        <v>16</v>
      </c>
      <c r="F584" s="1" t="s">
        <v>12</v>
      </c>
      <c r="G584" s="1" t="s">
        <v>13</v>
      </c>
      <c r="H584" s="1" t="s">
        <v>13</v>
      </c>
      <c r="I584">
        <v>22</v>
      </c>
    </row>
    <row r="585" spans="1:9" x14ac:dyDescent="0.25">
      <c r="A585">
        <v>584</v>
      </c>
      <c r="B585" s="1" t="s">
        <v>9</v>
      </c>
      <c r="C585">
        <v>180000</v>
      </c>
      <c r="D585" s="1" t="s">
        <v>10</v>
      </c>
      <c r="E585" s="1" t="s">
        <v>16</v>
      </c>
      <c r="F585" s="1" t="s">
        <v>12</v>
      </c>
      <c r="G585" s="1" t="s">
        <v>13</v>
      </c>
      <c r="H585" s="1" t="s">
        <v>13</v>
      </c>
      <c r="I585">
        <v>28</v>
      </c>
    </row>
    <row r="586" spans="1:9" x14ac:dyDescent="0.25">
      <c r="A586">
        <v>585</v>
      </c>
      <c r="B586" s="1" t="s">
        <v>9</v>
      </c>
      <c r="C586">
        <v>377035</v>
      </c>
      <c r="D586" s="1" t="s">
        <v>18</v>
      </c>
      <c r="E586" s="1" t="s">
        <v>16</v>
      </c>
      <c r="F586" s="1" t="s">
        <v>12</v>
      </c>
      <c r="G586" s="1" t="s">
        <v>13</v>
      </c>
      <c r="H586" s="1" t="s">
        <v>12</v>
      </c>
      <c r="I586">
        <v>49</v>
      </c>
    </row>
    <row r="587" spans="1:9" x14ac:dyDescent="0.25">
      <c r="A587">
        <v>586</v>
      </c>
      <c r="B587" s="1" t="s">
        <v>15</v>
      </c>
      <c r="C587">
        <v>308874</v>
      </c>
      <c r="D587" s="1" t="s">
        <v>10</v>
      </c>
      <c r="E587" s="1" t="s">
        <v>11</v>
      </c>
      <c r="F587" s="1" t="s">
        <v>12</v>
      </c>
      <c r="G587" s="1" t="s">
        <v>13</v>
      </c>
      <c r="H587" s="1" t="s">
        <v>12</v>
      </c>
      <c r="I587">
        <v>57</v>
      </c>
    </row>
    <row r="588" spans="1:9" x14ac:dyDescent="0.25">
      <c r="A588">
        <v>587</v>
      </c>
      <c r="B588" s="1" t="s">
        <v>15</v>
      </c>
      <c r="C588">
        <v>1591051.5</v>
      </c>
      <c r="D588" s="1" t="s">
        <v>10</v>
      </c>
      <c r="E588" s="1" t="s">
        <v>11</v>
      </c>
      <c r="F588" s="1" t="s">
        <v>12</v>
      </c>
      <c r="G588" s="1" t="s">
        <v>13</v>
      </c>
      <c r="H588" s="1" t="s">
        <v>13</v>
      </c>
      <c r="I588">
        <v>62</v>
      </c>
    </row>
    <row r="589" spans="1:9" x14ac:dyDescent="0.25">
      <c r="A589">
        <v>588</v>
      </c>
      <c r="B589" s="1" t="s">
        <v>9</v>
      </c>
      <c r="C589">
        <v>415503</v>
      </c>
      <c r="D589" s="1" t="s">
        <v>10</v>
      </c>
      <c r="E589" s="1" t="s">
        <v>16</v>
      </c>
      <c r="F589" s="1" t="s">
        <v>12</v>
      </c>
      <c r="G589" s="1" t="s">
        <v>13</v>
      </c>
      <c r="H589" s="1" t="s">
        <v>13</v>
      </c>
      <c r="I589">
        <v>52</v>
      </c>
    </row>
    <row r="590" spans="1:9" x14ac:dyDescent="0.25">
      <c r="A590">
        <v>589</v>
      </c>
      <c r="B590" s="1" t="s">
        <v>15</v>
      </c>
      <c r="C590">
        <v>397559.9</v>
      </c>
      <c r="D590" s="1" t="s">
        <v>10</v>
      </c>
      <c r="E590" s="1" t="s">
        <v>16</v>
      </c>
      <c r="F590" s="1" t="s">
        <v>12</v>
      </c>
      <c r="G590" s="1" t="s">
        <v>13</v>
      </c>
      <c r="H590" s="1" t="s">
        <v>13</v>
      </c>
      <c r="I590">
        <v>21</v>
      </c>
    </row>
    <row r="591" spans="1:9" x14ac:dyDescent="0.25">
      <c r="A591">
        <v>590</v>
      </c>
      <c r="B591" s="1" t="s">
        <v>15</v>
      </c>
      <c r="C591">
        <v>1422244</v>
      </c>
      <c r="D591" s="1" t="s">
        <v>14</v>
      </c>
      <c r="E591" s="1" t="s">
        <v>11</v>
      </c>
      <c r="F591" s="1" t="s">
        <v>12</v>
      </c>
      <c r="G591" s="1" t="s">
        <v>13</v>
      </c>
      <c r="H591" s="1" t="s">
        <v>13</v>
      </c>
      <c r="I591">
        <v>77</v>
      </c>
    </row>
    <row r="592" spans="1:9" x14ac:dyDescent="0.25">
      <c r="A592">
        <v>591</v>
      </c>
      <c r="B592" s="1" t="s">
        <v>15</v>
      </c>
      <c r="C592">
        <v>297046</v>
      </c>
      <c r="D592" s="1" t="s">
        <v>17</v>
      </c>
      <c r="E592" s="1" t="s">
        <v>16</v>
      </c>
      <c r="F592" s="1" t="s">
        <v>12</v>
      </c>
      <c r="G592" s="1" t="s">
        <v>13</v>
      </c>
      <c r="H592" s="1" t="s">
        <v>13</v>
      </c>
      <c r="I592">
        <v>26</v>
      </c>
    </row>
    <row r="593" spans="1:9" x14ac:dyDescent="0.25">
      <c r="A593">
        <v>592</v>
      </c>
      <c r="B593" s="1" t="s">
        <v>15</v>
      </c>
      <c r="C593">
        <v>1039384</v>
      </c>
      <c r="D593" s="1" t="s">
        <v>10</v>
      </c>
      <c r="E593" s="1" t="s">
        <v>11</v>
      </c>
      <c r="F593" s="1" t="s">
        <v>12</v>
      </c>
      <c r="G593" s="1" t="s">
        <v>13</v>
      </c>
      <c r="H593" s="1" t="s">
        <v>12</v>
      </c>
      <c r="I593">
        <v>43</v>
      </c>
    </row>
    <row r="594" spans="1:9" x14ac:dyDescent="0.25">
      <c r="A594">
        <v>593</v>
      </c>
      <c r="B594" s="1" t="s">
        <v>9</v>
      </c>
      <c r="C594">
        <v>310363</v>
      </c>
      <c r="D594" s="1" t="s">
        <v>17</v>
      </c>
      <c r="E594" s="1" t="s">
        <v>16</v>
      </c>
      <c r="F594" s="1" t="s">
        <v>12</v>
      </c>
      <c r="G594" s="1" t="s">
        <v>13</v>
      </c>
      <c r="H594" s="1" t="s">
        <v>13</v>
      </c>
      <c r="I594">
        <v>60</v>
      </c>
    </row>
    <row r="595" spans="1:9" x14ac:dyDescent="0.25">
      <c r="A595">
        <v>594</v>
      </c>
      <c r="B595" s="1" t="s">
        <v>9</v>
      </c>
      <c r="C595">
        <v>1150000</v>
      </c>
      <c r="D595" s="1" t="s">
        <v>10</v>
      </c>
      <c r="E595" s="1" t="s">
        <v>16</v>
      </c>
      <c r="F595" s="1" t="s">
        <v>12</v>
      </c>
      <c r="G595" s="1" t="s">
        <v>13</v>
      </c>
      <c r="H595" s="1" t="s">
        <v>13</v>
      </c>
      <c r="I595">
        <v>37</v>
      </c>
    </row>
    <row r="596" spans="1:9" x14ac:dyDescent="0.25">
      <c r="A596">
        <v>595</v>
      </c>
      <c r="B596" s="1" t="s">
        <v>15</v>
      </c>
      <c r="C596">
        <v>360191</v>
      </c>
      <c r="D596" s="1" t="s">
        <v>10</v>
      </c>
      <c r="E596" s="1" t="s">
        <v>11</v>
      </c>
      <c r="F596" s="1" t="s">
        <v>12</v>
      </c>
      <c r="G596" s="1" t="s">
        <v>13</v>
      </c>
      <c r="H596" s="1" t="s">
        <v>12</v>
      </c>
      <c r="I596">
        <v>42</v>
      </c>
    </row>
    <row r="597" spans="1:9" x14ac:dyDescent="0.25">
      <c r="A597">
        <v>596</v>
      </c>
      <c r="B597" s="1" t="s">
        <v>9</v>
      </c>
      <c r="C597">
        <v>2183437.7799999998</v>
      </c>
      <c r="D597" s="1" t="s">
        <v>10</v>
      </c>
      <c r="E597" s="1" t="s">
        <v>11</v>
      </c>
      <c r="F597" s="1" t="s">
        <v>12</v>
      </c>
      <c r="G597" s="1" t="s">
        <v>13</v>
      </c>
      <c r="H597" s="1" t="s">
        <v>13</v>
      </c>
      <c r="I597">
        <v>43</v>
      </c>
    </row>
    <row r="598" spans="1:9" x14ac:dyDescent="0.25">
      <c r="A598">
        <v>597</v>
      </c>
      <c r="B598" s="1" t="s">
        <v>9</v>
      </c>
      <c r="C598">
        <v>278030</v>
      </c>
      <c r="D598" s="1" t="s">
        <v>19</v>
      </c>
      <c r="E598" s="1" t="s">
        <v>16</v>
      </c>
      <c r="F598" s="1" t="s">
        <v>12</v>
      </c>
      <c r="G598" s="1" t="s">
        <v>13</v>
      </c>
      <c r="H598" s="1" t="s">
        <v>13</v>
      </c>
      <c r="I598">
        <v>53</v>
      </c>
    </row>
    <row r="599" spans="1:9" x14ac:dyDescent="0.25">
      <c r="A599">
        <v>598</v>
      </c>
      <c r="B599" s="1" t="s">
        <v>15</v>
      </c>
      <c r="C599">
        <v>518073.51</v>
      </c>
      <c r="D599" s="1" t="s">
        <v>10</v>
      </c>
      <c r="E599" s="1" t="s">
        <v>16</v>
      </c>
      <c r="F599" s="1" t="s">
        <v>12</v>
      </c>
      <c r="G599" s="1" t="s">
        <v>13</v>
      </c>
      <c r="H599" s="1" t="s">
        <v>13</v>
      </c>
      <c r="I599">
        <v>46</v>
      </c>
    </row>
    <row r="600" spans="1:9" x14ac:dyDescent="0.25">
      <c r="A600">
        <v>599</v>
      </c>
      <c r="B600" s="1" t="s">
        <v>9</v>
      </c>
      <c r="C600">
        <v>390486.2</v>
      </c>
      <c r="D600" s="1" t="s">
        <v>10</v>
      </c>
      <c r="E600" s="1" t="s">
        <v>11</v>
      </c>
      <c r="F600" s="1" t="s">
        <v>12</v>
      </c>
      <c r="G600" s="1" t="s">
        <v>13</v>
      </c>
      <c r="H600" s="1" t="s">
        <v>13</v>
      </c>
      <c r="I600">
        <v>51</v>
      </c>
    </row>
    <row r="601" spans="1:9" x14ac:dyDescent="0.25">
      <c r="A601">
        <v>600</v>
      </c>
      <c r="B601" s="1" t="s">
        <v>9</v>
      </c>
      <c r="C601">
        <v>2170393.56</v>
      </c>
      <c r="D601" s="1" t="s">
        <v>10</v>
      </c>
      <c r="E601" s="1" t="s">
        <v>11</v>
      </c>
      <c r="F601" s="1" t="s">
        <v>12</v>
      </c>
      <c r="G601" s="1" t="s">
        <v>13</v>
      </c>
      <c r="H601" s="1" t="s">
        <v>13</v>
      </c>
      <c r="I601">
        <v>41</v>
      </c>
    </row>
    <row r="602" spans="1:9" x14ac:dyDescent="0.25">
      <c r="A602">
        <v>601</v>
      </c>
      <c r="B602" s="1" t="s">
        <v>9</v>
      </c>
      <c r="C602">
        <v>299825</v>
      </c>
      <c r="D602" s="1" t="s">
        <v>18</v>
      </c>
      <c r="E602" s="1" t="s">
        <v>16</v>
      </c>
      <c r="F602" s="1" t="s">
        <v>12</v>
      </c>
      <c r="G602" s="1" t="s">
        <v>12</v>
      </c>
      <c r="H602" s="1" t="s">
        <v>12</v>
      </c>
      <c r="I602">
        <v>36</v>
      </c>
    </row>
    <row r="603" spans="1:9" x14ac:dyDescent="0.25">
      <c r="A603">
        <v>602</v>
      </c>
      <c r="B603" s="1" t="s">
        <v>15</v>
      </c>
      <c r="C603">
        <v>273601</v>
      </c>
      <c r="D603" s="1" t="s">
        <v>10</v>
      </c>
      <c r="E603" s="1" t="s">
        <v>16</v>
      </c>
      <c r="F603" s="1" t="s">
        <v>12</v>
      </c>
      <c r="G603" s="1" t="s">
        <v>12</v>
      </c>
      <c r="H603" s="1" t="s">
        <v>13</v>
      </c>
      <c r="I603">
        <v>39</v>
      </c>
    </row>
    <row r="604" spans="1:9" x14ac:dyDescent="0.25">
      <c r="A604">
        <v>603</v>
      </c>
      <c r="B604" s="1" t="s">
        <v>9</v>
      </c>
      <c r="C604">
        <v>751546.8</v>
      </c>
      <c r="D604" s="1" t="s">
        <v>10</v>
      </c>
      <c r="E604" s="1" t="s">
        <v>16</v>
      </c>
      <c r="F604" s="1" t="s">
        <v>12</v>
      </c>
      <c r="G604" s="1" t="s">
        <v>13</v>
      </c>
      <c r="H604" s="1" t="s">
        <v>13</v>
      </c>
      <c r="I604">
        <v>29</v>
      </c>
    </row>
    <row r="605" spans="1:9" x14ac:dyDescent="0.25">
      <c r="A605">
        <v>604</v>
      </c>
      <c r="B605" s="1" t="s">
        <v>9</v>
      </c>
      <c r="C605">
        <v>839652</v>
      </c>
      <c r="D605" s="1" t="s">
        <v>18</v>
      </c>
      <c r="E605" s="1" t="s">
        <v>16</v>
      </c>
      <c r="F605" s="1" t="s">
        <v>12</v>
      </c>
      <c r="G605" s="1" t="s">
        <v>13</v>
      </c>
      <c r="H605" s="1" t="s">
        <v>12</v>
      </c>
      <c r="I605">
        <v>77</v>
      </c>
    </row>
    <row r="606" spans="1:9" x14ac:dyDescent="0.25">
      <c r="A606">
        <v>605</v>
      </c>
      <c r="B606" s="1" t="s">
        <v>15</v>
      </c>
      <c r="C606">
        <v>1742394.77</v>
      </c>
      <c r="D606" s="1" t="s">
        <v>10</v>
      </c>
      <c r="E606" s="1" t="s">
        <v>16</v>
      </c>
      <c r="F606" s="1" t="s">
        <v>12</v>
      </c>
      <c r="G606" s="1" t="s">
        <v>13</v>
      </c>
      <c r="H606" s="1" t="s">
        <v>13</v>
      </c>
      <c r="I606">
        <v>39</v>
      </c>
    </row>
    <row r="607" spans="1:9" x14ac:dyDescent="0.25">
      <c r="A607">
        <v>606</v>
      </c>
      <c r="B607" s="1" t="s">
        <v>9</v>
      </c>
      <c r="C607">
        <v>1008778</v>
      </c>
      <c r="D607" s="1" t="s">
        <v>14</v>
      </c>
      <c r="E607" s="1" t="s">
        <v>11</v>
      </c>
      <c r="F607" s="1" t="s">
        <v>12</v>
      </c>
      <c r="G607" s="1" t="s">
        <v>13</v>
      </c>
      <c r="H607" s="1" t="s">
        <v>13</v>
      </c>
      <c r="I607">
        <v>75</v>
      </c>
    </row>
    <row r="608" spans="1:9" x14ac:dyDescent="0.25">
      <c r="A608">
        <v>607</v>
      </c>
      <c r="B608" s="1" t="s">
        <v>9</v>
      </c>
      <c r="C608">
        <v>587551.63</v>
      </c>
      <c r="D608" s="1" t="s">
        <v>14</v>
      </c>
      <c r="E608" s="1" t="s">
        <v>11</v>
      </c>
      <c r="F608" s="1" t="s">
        <v>12</v>
      </c>
      <c r="G608" s="1" t="s">
        <v>13</v>
      </c>
      <c r="H608" s="1" t="s">
        <v>13</v>
      </c>
      <c r="I608">
        <v>68</v>
      </c>
    </row>
    <row r="609" spans="1:9" x14ac:dyDescent="0.25">
      <c r="A609">
        <v>608</v>
      </c>
      <c r="B609" s="1" t="s">
        <v>15</v>
      </c>
      <c r="C609">
        <v>112200</v>
      </c>
      <c r="D609" s="1" t="s">
        <v>10</v>
      </c>
      <c r="E609" s="1" t="s">
        <v>16</v>
      </c>
      <c r="F609" s="1" t="s">
        <v>12</v>
      </c>
      <c r="G609" s="1" t="s">
        <v>13</v>
      </c>
      <c r="H609" s="1" t="s">
        <v>13</v>
      </c>
      <c r="I609">
        <v>53</v>
      </c>
    </row>
    <row r="610" spans="1:9" x14ac:dyDescent="0.25">
      <c r="A610">
        <v>609</v>
      </c>
      <c r="B610" s="1" t="s">
        <v>15</v>
      </c>
      <c r="C610">
        <v>927718</v>
      </c>
      <c r="D610" s="1" t="s">
        <v>10</v>
      </c>
      <c r="E610" s="1" t="s">
        <v>11</v>
      </c>
      <c r="F610" s="1" t="s">
        <v>12</v>
      </c>
      <c r="G610" s="1" t="s">
        <v>13</v>
      </c>
      <c r="H610" s="1" t="s">
        <v>12</v>
      </c>
      <c r="I610">
        <v>29</v>
      </c>
    </row>
    <row r="611" spans="1:9" x14ac:dyDescent="0.25">
      <c r="A611">
        <v>610</v>
      </c>
      <c r="B611" s="1" t="s">
        <v>9</v>
      </c>
      <c r="C611">
        <v>400166.55</v>
      </c>
      <c r="D611" s="1" t="s">
        <v>10</v>
      </c>
      <c r="E611" s="1" t="s">
        <v>16</v>
      </c>
      <c r="F611" s="1" t="s">
        <v>12</v>
      </c>
      <c r="G611" s="1" t="s">
        <v>12</v>
      </c>
      <c r="H611" s="1" t="s">
        <v>13</v>
      </c>
      <c r="I611">
        <v>31</v>
      </c>
    </row>
    <row r="612" spans="1:9" x14ac:dyDescent="0.25">
      <c r="A612">
        <v>611</v>
      </c>
      <c r="B612" s="1" t="s">
        <v>15</v>
      </c>
      <c r="C612">
        <v>1173695</v>
      </c>
      <c r="D612" s="1" t="s">
        <v>14</v>
      </c>
      <c r="E612" s="1" t="s">
        <v>11</v>
      </c>
      <c r="F612" s="1" t="s">
        <v>12</v>
      </c>
      <c r="G612" s="1" t="s">
        <v>13</v>
      </c>
      <c r="H612" s="1" t="s">
        <v>13</v>
      </c>
      <c r="I612">
        <v>71</v>
      </c>
    </row>
    <row r="613" spans="1:9" x14ac:dyDescent="0.25">
      <c r="A613">
        <v>612</v>
      </c>
      <c r="B613" s="1" t="s">
        <v>15</v>
      </c>
      <c r="C613">
        <v>317000</v>
      </c>
      <c r="D613" s="1" t="s">
        <v>10</v>
      </c>
      <c r="E613" s="1" t="s">
        <v>16</v>
      </c>
      <c r="F613" s="1" t="s">
        <v>12</v>
      </c>
      <c r="G613" s="1" t="s">
        <v>13</v>
      </c>
      <c r="H613" s="1" t="s">
        <v>12</v>
      </c>
      <c r="I613">
        <v>39</v>
      </c>
    </row>
    <row r="614" spans="1:9" x14ac:dyDescent="0.25">
      <c r="A614">
        <v>613</v>
      </c>
      <c r="B614" s="1" t="s">
        <v>9</v>
      </c>
      <c r="C614">
        <v>369367.93</v>
      </c>
      <c r="D614" s="1" t="s">
        <v>10</v>
      </c>
      <c r="E614" s="1" t="s">
        <v>11</v>
      </c>
      <c r="F614" s="1" t="s">
        <v>12</v>
      </c>
      <c r="G614" s="1" t="s">
        <v>13</v>
      </c>
      <c r="H614" s="1" t="s">
        <v>13</v>
      </c>
      <c r="I614">
        <v>35</v>
      </c>
    </row>
    <row r="615" spans="1:9" x14ac:dyDescent="0.25">
      <c r="A615">
        <v>614</v>
      </c>
      <c r="B615" s="1" t="s">
        <v>15</v>
      </c>
      <c r="C615">
        <v>453746</v>
      </c>
      <c r="D615" s="1" t="s">
        <v>14</v>
      </c>
      <c r="E615" s="1" t="s">
        <v>11</v>
      </c>
      <c r="F615" s="1" t="s">
        <v>12</v>
      </c>
      <c r="G615" s="1" t="s">
        <v>13</v>
      </c>
      <c r="H615" s="1" t="s">
        <v>13</v>
      </c>
      <c r="I615">
        <v>81</v>
      </c>
    </row>
    <row r="616" spans="1:9" x14ac:dyDescent="0.25">
      <c r="A616">
        <v>615</v>
      </c>
      <c r="B616" s="1" t="s">
        <v>9</v>
      </c>
      <c r="C616">
        <v>319572</v>
      </c>
      <c r="D616" s="1" t="s">
        <v>10</v>
      </c>
      <c r="E616" s="1" t="s">
        <v>16</v>
      </c>
      <c r="F616" s="1" t="s">
        <v>12</v>
      </c>
      <c r="G616" s="1" t="s">
        <v>12</v>
      </c>
      <c r="H616" s="1" t="s">
        <v>13</v>
      </c>
      <c r="I616">
        <v>43</v>
      </c>
    </row>
    <row r="617" spans="1:9" x14ac:dyDescent="0.25">
      <c r="A617">
        <v>616</v>
      </c>
      <c r="B617" s="1" t="s">
        <v>9</v>
      </c>
      <c r="C617">
        <v>1486691</v>
      </c>
      <c r="D617" s="1" t="s">
        <v>10</v>
      </c>
      <c r="E617" s="1" t="s">
        <v>11</v>
      </c>
      <c r="F617" s="1" t="s">
        <v>12</v>
      </c>
      <c r="G617" s="1" t="s">
        <v>13</v>
      </c>
      <c r="H617" s="1" t="s">
        <v>12</v>
      </c>
      <c r="I617">
        <v>31</v>
      </c>
    </row>
    <row r="618" spans="1:9" x14ac:dyDescent="0.25">
      <c r="A618">
        <v>617</v>
      </c>
      <c r="B618" s="1" t="s">
        <v>9</v>
      </c>
      <c r="C618">
        <v>352881</v>
      </c>
      <c r="D618" s="1" t="s">
        <v>18</v>
      </c>
      <c r="E618" s="1" t="s">
        <v>16</v>
      </c>
      <c r="F618" s="1" t="s">
        <v>12</v>
      </c>
      <c r="G618" s="1" t="s">
        <v>13</v>
      </c>
      <c r="H618" s="1" t="s">
        <v>13</v>
      </c>
      <c r="I618">
        <v>53</v>
      </c>
    </row>
    <row r="619" spans="1:9" x14ac:dyDescent="0.25">
      <c r="A619">
        <v>618</v>
      </c>
      <c r="B619" s="1" t="s">
        <v>15</v>
      </c>
      <c r="C619">
        <v>352852</v>
      </c>
      <c r="D619" s="1" t="s">
        <v>10</v>
      </c>
      <c r="E619" s="1" t="s">
        <v>11</v>
      </c>
      <c r="F619" s="1" t="s">
        <v>12</v>
      </c>
      <c r="G619" s="1" t="s">
        <v>13</v>
      </c>
      <c r="H619" s="1" t="s">
        <v>13</v>
      </c>
      <c r="I619">
        <v>53</v>
      </c>
    </row>
    <row r="620" spans="1:9" x14ac:dyDescent="0.25">
      <c r="A620">
        <v>619</v>
      </c>
      <c r="B620" s="1" t="s">
        <v>9</v>
      </c>
      <c r="C620">
        <v>223463</v>
      </c>
      <c r="D620" s="1" t="s">
        <v>10</v>
      </c>
      <c r="E620" s="1" t="s">
        <v>16</v>
      </c>
      <c r="F620" s="1" t="s">
        <v>12</v>
      </c>
      <c r="G620" s="1" t="s">
        <v>12</v>
      </c>
      <c r="H620" s="1" t="s">
        <v>13</v>
      </c>
      <c r="I620">
        <v>20</v>
      </c>
    </row>
    <row r="621" spans="1:9" x14ac:dyDescent="0.25">
      <c r="A621">
        <v>620</v>
      </c>
      <c r="B621" s="1" t="s">
        <v>9</v>
      </c>
      <c r="C621">
        <v>573400</v>
      </c>
      <c r="D621" s="1" t="s">
        <v>10</v>
      </c>
      <c r="E621" s="1" t="s">
        <v>16</v>
      </c>
      <c r="F621" s="1" t="s">
        <v>12</v>
      </c>
      <c r="G621" s="1" t="s">
        <v>13</v>
      </c>
      <c r="H621" s="1" t="s">
        <v>13</v>
      </c>
      <c r="I621">
        <v>23</v>
      </c>
    </row>
    <row r="622" spans="1:9" x14ac:dyDescent="0.25">
      <c r="A622">
        <v>621</v>
      </c>
      <c r="B622" s="1" t="s">
        <v>9</v>
      </c>
      <c r="C622">
        <v>278030</v>
      </c>
      <c r="D622" s="1" t="s">
        <v>19</v>
      </c>
      <c r="E622" s="1" t="s">
        <v>16</v>
      </c>
      <c r="F622" s="1" t="s">
        <v>12</v>
      </c>
      <c r="G622" s="1" t="s">
        <v>13</v>
      </c>
      <c r="H622" s="1" t="s">
        <v>13</v>
      </c>
      <c r="I622">
        <v>78</v>
      </c>
    </row>
    <row r="623" spans="1:9" x14ac:dyDescent="0.25">
      <c r="A623">
        <v>622</v>
      </c>
      <c r="B623" s="1" t="s">
        <v>15</v>
      </c>
      <c r="C623">
        <v>502100</v>
      </c>
      <c r="D623" s="1" t="s">
        <v>18</v>
      </c>
      <c r="E623" s="1" t="s">
        <v>16</v>
      </c>
      <c r="F623" s="1" t="s">
        <v>12</v>
      </c>
      <c r="G623" s="1" t="s">
        <v>13</v>
      </c>
      <c r="H623" s="1" t="s">
        <v>13</v>
      </c>
      <c r="I623">
        <v>48</v>
      </c>
    </row>
    <row r="624" spans="1:9" x14ac:dyDescent="0.25">
      <c r="A624">
        <v>623</v>
      </c>
      <c r="B624" s="1" t="s">
        <v>9</v>
      </c>
      <c r="C624">
        <v>215000</v>
      </c>
      <c r="D624" s="1" t="s">
        <v>10</v>
      </c>
      <c r="E624" s="1" t="s">
        <v>16</v>
      </c>
      <c r="F624" s="1" t="s">
        <v>12</v>
      </c>
      <c r="G624" s="1" t="s">
        <v>13</v>
      </c>
      <c r="H624" s="1" t="s">
        <v>13</v>
      </c>
      <c r="I624">
        <v>60</v>
      </c>
    </row>
    <row r="625" spans="1:9" x14ac:dyDescent="0.25">
      <c r="A625">
        <v>624</v>
      </c>
      <c r="B625" s="1" t="s">
        <v>9</v>
      </c>
      <c r="C625">
        <v>367392</v>
      </c>
      <c r="D625" s="1" t="s">
        <v>10</v>
      </c>
      <c r="E625" s="1" t="s">
        <v>16</v>
      </c>
      <c r="F625" s="1" t="s">
        <v>12</v>
      </c>
      <c r="G625" s="1" t="s">
        <v>13</v>
      </c>
      <c r="H625" s="1" t="s">
        <v>13</v>
      </c>
      <c r="I625">
        <v>24</v>
      </c>
    </row>
    <row r="626" spans="1:9" x14ac:dyDescent="0.25">
      <c r="A626">
        <v>625</v>
      </c>
      <c r="B626" s="1" t="s">
        <v>15</v>
      </c>
      <c r="C626">
        <v>150000</v>
      </c>
      <c r="D626" s="1" t="s">
        <v>10</v>
      </c>
      <c r="E626" s="1" t="s">
        <v>16</v>
      </c>
      <c r="F626" s="1" t="s">
        <v>12</v>
      </c>
      <c r="G626" s="1" t="s">
        <v>13</v>
      </c>
      <c r="H626" s="1" t="s">
        <v>13</v>
      </c>
      <c r="I626">
        <v>44</v>
      </c>
    </row>
    <row r="627" spans="1:9" x14ac:dyDescent="0.25">
      <c r="A627">
        <v>626</v>
      </c>
      <c r="B627" s="1" t="s">
        <v>9</v>
      </c>
      <c r="C627">
        <v>679660.62</v>
      </c>
      <c r="D627" s="1" t="s">
        <v>10</v>
      </c>
      <c r="E627" s="1" t="s">
        <v>16</v>
      </c>
      <c r="F627" s="1" t="s">
        <v>12</v>
      </c>
      <c r="G627" s="1" t="s">
        <v>13</v>
      </c>
      <c r="H627" s="1" t="s">
        <v>13</v>
      </c>
      <c r="I627">
        <v>21</v>
      </c>
    </row>
    <row r="628" spans="1:9" x14ac:dyDescent="0.25">
      <c r="A628">
        <v>627</v>
      </c>
      <c r="B628" s="1" t="s">
        <v>9</v>
      </c>
      <c r="C628">
        <v>2796475</v>
      </c>
      <c r="D628" s="1" t="s">
        <v>10</v>
      </c>
      <c r="E628" s="1" t="s">
        <v>11</v>
      </c>
      <c r="F628" s="1" t="s">
        <v>12</v>
      </c>
      <c r="G628" s="1" t="s">
        <v>13</v>
      </c>
      <c r="H628" s="1" t="s">
        <v>12</v>
      </c>
      <c r="I628">
        <v>52</v>
      </c>
    </row>
    <row r="629" spans="1:9" x14ac:dyDescent="0.25">
      <c r="A629">
        <v>628</v>
      </c>
      <c r="B629" s="1" t="s">
        <v>15</v>
      </c>
      <c r="C629">
        <v>359544.27</v>
      </c>
      <c r="D629" s="1" t="s">
        <v>21</v>
      </c>
      <c r="E629" s="1" t="s">
        <v>16</v>
      </c>
      <c r="F629" s="1" t="s">
        <v>12</v>
      </c>
      <c r="G629" s="1" t="s">
        <v>12</v>
      </c>
      <c r="H629" s="1" t="s">
        <v>13</v>
      </c>
      <c r="I629">
        <v>46</v>
      </c>
    </row>
    <row r="630" spans="1:9" x14ac:dyDescent="0.25">
      <c r="A630">
        <v>629</v>
      </c>
      <c r="B630" s="1" t="s">
        <v>9</v>
      </c>
      <c r="C630">
        <v>298018</v>
      </c>
      <c r="D630" s="1" t="s">
        <v>17</v>
      </c>
      <c r="E630" s="1" t="s">
        <v>16</v>
      </c>
      <c r="F630" s="1" t="s">
        <v>12</v>
      </c>
      <c r="G630" s="1" t="s">
        <v>13</v>
      </c>
      <c r="H630" s="1" t="s">
        <v>13</v>
      </c>
      <c r="I630">
        <v>36</v>
      </c>
    </row>
    <row r="631" spans="1:9" x14ac:dyDescent="0.25">
      <c r="A631">
        <v>630</v>
      </c>
      <c r="B631" s="1" t="s">
        <v>15</v>
      </c>
      <c r="C631">
        <v>382136</v>
      </c>
      <c r="D631" s="1" t="s">
        <v>18</v>
      </c>
      <c r="E631" s="1" t="s">
        <v>16</v>
      </c>
      <c r="F631" s="1" t="s">
        <v>12</v>
      </c>
      <c r="G631" s="1" t="s">
        <v>13</v>
      </c>
      <c r="H631" s="1" t="s">
        <v>13</v>
      </c>
      <c r="I631">
        <v>53</v>
      </c>
    </row>
    <row r="632" spans="1:9" x14ac:dyDescent="0.25">
      <c r="A632">
        <v>631</v>
      </c>
      <c r="B632" s="1" t="s">
        <v>15</v>
      </c>
      <c r="C632">
        <v>297046</v>
      </c>
      <c r="D632" s="1" t="s">
        <v>17</v>
      </c>
      <c r="E632" s="1" t="s">
        <v>16</v>
      </c>
      <c r="F632" s="1" t="s">
        <v>12</v>
      </c>
      <c r="G632" s="1" t="s">
        <v>13</v>
      </c>
      <c r="H632" s="1" t="s">
        <v>12</v>
      </c>
      <c r="I632">
        <v>35</v>
      </c>
    </row>
    <row r="633" spans="1:9" x14ac:dyDescent="0.25">
      <c r="A633">
        <v>632</v>
      </c>
      <c r="B633" s="1" t="s">
        <v>9</v>
      </c>
      <c r="C633">
        <v>297046</v>
      </c>
      <c r="D633" s="1" t="s">
        <v>17</v>
      </c>
      <c r="E633" s="1" t="s">
        <v>16</v>
      </c>
      <c r="F633" s="1" t="s">
        <v>12</v>
      </c>
      <c r="G633" s="1" t="s">
        <v>13</v>
      </c>
      <c r="H633" s="1" t="s">
        <v>13</v>
      </c>
      <c r="I633">
        <v>39</v>
      </c>
    </row>
    <row r="634" spans="1:9" x14ac:dyDescent="0.25">
      <c r="A634">
        <v>633</v>
      </c>
      <c r="B634" s="1" t="s">
        <v>15</v>
      </c>
      <c r="C634">
        <v>347615</v>
      </c>
      <c r="D634" s="1" t="s">
        <v>18</v>
      </c>
      <c r="E634" s="1" t="s">
        <v>16</v>
      </c>
      <c r="F634" s="1" t="s">
        <v>12</v>
      </c>
      <c r="G634" s="1" t="s">
        <v>13</v>
      </c>
      <c r="H634" s="1" t="s">
        <v>13</v>
      </c>
      <c r="I634">
        <v>36</v>
      </c>
    </row>
    <row r="635" spans="1:9" x14ac:dyDescent="0.25">
      <c r="A635">
        <v>634</v>
      </c>
      <c r="B635" s="1" t="s">
        <v>15</v>
      </c>
      <c r="C635">
        <v>297044</v>
      </c>
      <c r="D635" s="1" t="s">
        <v>17</v>
      </c>
      <c r="E635" s="1" t="s">
        <v>16</v>
      </c>
      <c r="F635" s="1" t="s">
        <v>12</v>
      </c>
      <c r="G635" s="1" t="s">
        <v>13</v>
      </c>
      <c r="H635" s="1" t="s">
        <v>13</v>
      </c>
      <c r="I635">
        <v>19</v>
      </c>
    </row>
    <row r="636" spans="1:9" x14ac:dyDescent="0.25">
      <c r="A636">
        <v>635</v>
      </c>
      <c r="B636" s="1" t="s">
        <v>15</v>
      </c>
      <c r="C636">
        <v>297046</v>
      </c>
      <c r="D636" s="1" t="s">
        <v>17</v>
      </c>
      <c r="E636" s="1" t="s">
        <v>16</v>
      </c>
      <c r="F636" s="1" t="s">
        <v>12</v>
      </c>
      <c r="G636" s="1" t="s">
        <v>13</v>
      </c>
      <c r="H636" s="1" t="s">
        <v>13</v>
      </c>
      <c r="I636">
        <v>31</v>
      </c>
    </row>
    <row r="637" spans="1:9" x14ac:dyDescent="0.25">
      <c r="A637">
        <v>636</v>
      </c>
      <c r="B637" s="1" t="s">
        <v>9</v>
      </c>
      <c r="C637">
        <v>1169887</v>
      </c>
      <c r="D637" s="1" t="s">
        <v>10</v>
      </c>
      <c r="E637" s="1" t="s">
        <v>11</v>
      </c>
      <c r="F637" s="1" t="s">
        <v>12</v>
      </c>
      <c r="G637" s="1" t="s">
        <v>13</v>
      </c>
      <c r="H637" s="1" t="s">
        <v>13</v>
      </c>
      <c r="I637">
        <v>45</v>
      </c>
    </row>
    <row r="638" spans="1:9" x14ac:dyDescent="0.25">
      <c r="A638">
        <v>637</v>
      </c>
      <c r="B638" s="1" t="s">
        <v>9</v>
      </c>
      <c r="C638">
        <v>1253145.82</v>
      </c>
      <c r="D638" s="1" t="s">
        <v>10</v>
      </c>
      <c r="E638" s="1" t="s">
        <v>11</v>
      </c>
      <c r="F638" s="1" t="s">
        <v>12</v>
      </c>
      <c r="G638" s="1" t="s">
        <v>13</v>
      </c>
      <c r="H638" s="1" t="s">
        <v>13</v>
      </c>
      <c r="I638">
        <v>34</v>
      </c>
    </row>
    <row r="639" spans="1:9" x14ac:dyDescent="0.25">
      <c r="A639">
        <v>638</v>
      </c>
      <c r="B639" s="1" t="s">
        <v>9</v>
      </c>
      <c r="C639">
        <v>577032.5</v>
      </c>
      <c r="D639" s="1" t="s">
        <v>10</v>
      </c>
      <c r="E639" s="1" t="s">
        <v>16</v>
      </c>
      <c r="F639" s="1" t="s">
        <v>12</v>
      </c>
      <c r="G639" s="1" t="s">
        <v>13</v>
      </c>
      <c r="H639" s="1" t="s">
        <v>13</v>
      </c>
      <c r="I639">
        <v>53</v>
      </c>
    </row>
    <row r="640" spans="1:9" x14ac:dyDescent="0.25">
      <c r="A640">
        <v>639</v>
      </c>
      <c r="B640" s="1" t="s">
        <v>9</v>
      </c>
      <c r="C640">
        <v>305704</v>
      </c>
      <c r="D640" s="1" t="s">
        <v>18</v>
      </c>
      <c r="E640" s="1" t="s">
        <v>16</v>
      </c>
      <c r="F640" s="1" t="s">
        <v>12</v>
      </c>
      <c r="G640" s="1" t="s">
        <v>13</v>
      </c>
      <c r="H640" s="1" t="s">
        <v>13</v>
      </c>
      <c r="I640">
        <v>68</v>
      </c>
    </row>
    <row r="641" spans="1:9" x14ac:dyDescent="0.25">
      <c r="A641">
        <v>640</v>
      </c>
      <c r="B641" s="1" t="s">
        <v>15</v>
      </c>
      <c r="C641">
        <v>297045</v>
      </c>
      <c r="D641" s="1" t="s">
        <v>17</v>
      </c>
      <c r="E641" s="1" t="s">
        <v>16</v>
      </c>
      <c r="F641" s="1" t="s">
        <v>12</v>
      </c>
      <c r="G641" s="1" t="s">
        <v>13</v>
      </c>
      <c r="H641" s="1" t="s">
        <v>13</v>
      </c>
      <c r="I641">
        <v>30</v>
      </c>
    </row>
    <row r="642" spans="1:9" x14ac:dyDescent="0.25">
      <c r="A642">
        <v>641</v>
      </c>
      <c r="B642" s="1" t="s">
        <v>15</v>
      </c>
      <c r="C642">
        <v>697711</v>
      </c>
      <c r="D642" s="1" t="s">
        <v>14</v>
      </c>
      <c r="E642" s="1" t="s">
        <v>11</v>
      </c>
      <c r="F642" s="1" t="s">
        <v>12</v>
      </c>
      <c r="G642" s="1" t="s">
        <v>13</v>
      </c>
      <c r="H642" s="1" t="s">
        <v>13</v>
      </c>
      <c r="I642">
        <v>76</v>
      </c>
    </row>
    <row r="643" spans="1:9" x14ac:dyDescent="0.25">
      <c r="A643">
        <v>642</v>
      </c>
      <c r="B643" s="1" t="s">
        <v>9</v>
      </c>
      <c r="C643">
        <v>1611056.5</v>
      </c>
      <c r="D643" s="1" t="s">
        <v>10</v>
      </c>
      <c r="E643" s="1" t="s">
        <v>11</v>
      </c>
      <c r="F643" s="1" t="s">
        <v>12</v>
      </c>
      <c r="G643" s="1" t="s">
        <v>13</v>
      </c>
      <c r="H643" s="1" t="s">
        <v>13</v>
      </c>
      <c r="I643">
        <v>55</v>
      </c>
    </row>
    <row r="644" spans="1:9" x14ac:dyDescent="0.25">
      <c r="A644">
        <v>643</v>
      </c>
      <c r="B644" s="1" t="s">
        <v>9</v>
      </c>
      <c r="C644">
        <v>278030</v>
      </c>
      <c r="D644" s="1" t="s">
        <v>19</v>
      </c>
      <c r="E644" s="1" t="s">
        <v>16</v>
      </c>
      <c r="F644" s="1" t="s">
        <v>12</v>
      </c>
      <c r="G644" s="1" t="s">
        <v>13</v>
      </c>
      <c r="H644" s="1" t="s">
        <v>13</v>
      </c>
      <c r="I644">
        <v>26</v>
      </c>
    </row>
    <row r="645" spans="1:9" x14ac:dyDescent="0.25">
      <c r="A645">
        <v>644</v>
      </c>
      <c r="B645" s="1" t="s">
        <v>15</v>
      </c>
      <c r="C645">
        <v>970360</v>
      </c>
      <c r="D645" s="1" t="s">
        <v>10</v>
      </c>
      <c r="E645" s="1" t="s">
        <v>11</v>
      </c>
      <c r="F645" s="1" t="s">
        <v>12</v>
      </c>
      <c r="G645" s="1" t="s">
        <v>13</v>
      </c>
      <c r="H645" s="1" t="s">
        <v>13</v>
      </c>
      <c r="I645">
        <v>41</v>
      </c>
    </row>
    <row r="646" spans="1:9" x14ac:dyDescent="0.25">
      <c r="A646">
        <v>645</v>
      </c>
      <c r="B646" s="1" t="s">
        <v>15</v>
      </c>
      <c r="C646">
        <v>159787.23000000001</v>
      </c>
      <c r="D646" s="1" t="s">
        <v>10</v>
      </c>
      <c r="E646" s="1" t="s">
        <v>16</v>
      </c>
      <c r="F646" s="1" t="s">
        <v>12</v>
      </c>
      <c r="G646" s="1" t="s">
        <v>13</v>
      </c>
      <c r="H646" s="1" t="s">
        <v>13</v>
      </c>
      <c r="I646">
        <v>36</v>
      </c>
    </row>
    <row r="647" spans="1:9" x14ac:dyDescent="0.25">
      <c r="A647">
        <v>646</v>
      </c>
      <c r="B647" s="1" t="s">
        <v>9</v>
      </c>
      <c r="C647">
        <v>680400</v>
      </c>
      <c r="D647" s="1" t="s">
        <v>10</v>
      </c>
      <c r="E647" s="1" t="s">
        <v>16</v>
      </c>
      <c r="F647" s="1" t="s">
        <v>12</v>
      </c>
      <c r="G647" s="1" t="s">
        <v>13</v>
      </c>
      <c r="H647" s="1" t="s">
        <v>13</v>
      </c>
      <c r="I647">
        <v>63</v>
      </c>
    </row>
    <row r="648" spans="1:9" x14ac:dyDescent="0.25">
      <c r="A648">
        <v>647</v>
      </c>
      <c r="B648" s="1" t="s">
        <v>15</v>
      </c>
      <c r="C648">
        <v>1556653.39</v>
      </c>
      <c r="D648" s="1" t="s">
        <v>10</v>
      </c>
      <c r="E648" s="1" t="s">
        <v>16</v>
      </c>
      <c r="F648" s="1" t="s">
        <v>12</v>
      </c>
      <c r="G648" s="1" t="s">
        <v>13</v>
      </c>
      <c r="H648" s="1" t="s">
        <v>13</v>
      </c>
      <c r="I648">
        <v>44</v>
      </c>
    </row>
    <row r="649" spans="1:9" x14ac:dyDescent="0.25">
      <c r="A649">
        <v>648</v>
      </c>
      <c r="B649" s="1" t="s">
        <v>15</v>
      </c>
      <c r="C649">
        <v>280000</v>
      </c>
      <c r="D649" s="1" t="s">
        <v>10</v>
      </c>
      <c r="E649" s="1" t="s">
        <v>16</v>
      </c>
      <c r="F649" s="1" t="s">
        <v>12</v>
      </c>
      <c r="G649" s="1" t="s">
        <v>12</v>
      </c>
      <c r="H649" s="1" t="s">
        <v>13</v>
      </c>
      <c r="I649">
        <v>59</v>
      </c>
    </row>
    <row r="650" spans="1:9" x14ac:dyDescent="0.25">
      <c r="A650">
        <v>649</v>
      </c>
      <c r="B650" s="1" t="s">
        <v>9</v>
      </c>
      <c r="C650">
        <v>311895</v>
      </c>
      <c r="D650" s="1" t="s">
        <v>18</v>
      </c>
      <c r="E650" s="1" t="s">
        <v>16</v>
      </c>
      <c r="F650" s="1" t="s">
        <v>12</v>
      </c>
      <c r="G650" s="1" t="s">
        <v>13</v>
      </c>
      <c r="H650" s="1" t="s">
        <v>12</v>
      </c>
      <c r="I650">
        <v>41</v>
      </c>
    </row>
    <row r="651" spans="1:9" x14ac:dyDescent="0.25">
      <c r="A651">
        <v>650</v>
      </c>
      <c r="B651" s="1" t="s">
        <v>9</v>
      </c>
      <c r="C651">
        <v>297046</v>
      </c>
      <c r="D651" s="1" t="s">
        <v>17</v>
      </c>
      <c r="E651" s="1" t="s">
        <v>16</v>
      </c>
      <c r="F651" s="1" t="s">
        <v>13</v>
      </c>
      <c r="G651" s="1" t="s">
        <v>12</v>
      </c>
      <c r="H651" s="1" t="s">
        <v>13</v>
      </c>
      <c r="I651">
        <v>71</v>
      </c>
    </row>
    <row r="652" spans="1:9" x14ac:dyDescent="0.25">
      <c r="A652">
        <v>651</v>
      </c>
      <c r="B652" s="1" t="s">
        <v>15</v>
      </c>
      <c r="C652">
        <v>540000</v>
      </c>
      <c r="D652" s="1" t="s">
        <v>10</v>
      </c>
      <c r="E652" s="1" t="s">
        <v>16</v>
      </c>
      <c r="F652" s="1" t="s">
        <v>12</v>
      </c>
      <c r="G652" s="1" t="s">
        <v>13</v>
      </c>
      <c r="H652" s="1" t="s">
        <v>13</v>
      </c>
      <c r="I652">
        <v>26</v>
      </c>
    </row>
    <row r="653" spans="1:9" x14ac:dyDescent="0.25">
      <c r="A653">
        <v>652</v>
      </c>
      <c r="B653" s="1" t="s">
        <v>15</v>
      </c>
      <c r="C653">
        <v>312690</v>
      </c>
      <c r="D653" s="1" t="s">
        <v>10</v>
      </c>
      <c r="E653" s="1" t="s">
        <v>11</v>
      </c>
      <c r="F653" s="1" t="s">
        <v>12</v>
      </c>
      <c r="G653" s="1" t="s">
        <v>13</v>
      </c>
      <c r="H653" s="1" t="s">
        <v>13</v>
      </c>
      <c r="I653">
        <v>57</v>
      </c>
    </row>
    <row r="654" spans="1:9" x14ac:dyDescent="0.25">
      <c r="A654">
        <v>653</v>
      </c>
      <c r="B654" s="1" t="s">
        <v>9</v>
      </c>
      <c r="C654">
        <v>216975</v>
      </c>
      <c r="D654" s="1" t="s">
        <v>10</v>
      </c>
      <c r="E654" s="1" t="s">
        <v>16</v>
      </c>
      <c r="F654" s="1" t="s">
        <v>12</v>
      </c>
      <c r="G654" s="1" t="s">
        <v>13</v>
      </c>
      <c r="H654" s="1" t="s">
        <v>13</v>
      </c>
      <c r="I654">
        <v>32</v>
      </c>
    </row>
    <row r="655" spans="1:9" x14ac:dyDescent="0.25">
      <c r="A655">
        <v>654</v>
      </c>
      <c r="B655" s="1" t="s">
        <v>9</v>
      </c>
      <c r="C655">
        <v>254494.92</v>
      </c>
      <c r="D655" s="1" t="s">
        <v>10</v>
      </c>
      <c r="E655" s="1" t="s">
        <v>11</v>
      </c>
      <c r="F655" s="1" t="s">
        <v>12</v>
      </c>
      <c r="G655" s="1" t="s">
        <v>13</v>
      </c>
      <c r="H655" s="1" t="s">
        <v>13</v>
      </c>
      <c r="I655">
        <v>31</v>
      </c>
    </row>
    <row r="656" spans="1:9" x14ac:dyDescent="0.25">
      <c r="A656">
        <v>655</v>
      </c>
      <c r="B656" s="1" t="s">
        <v>9</v>
      </c>
      <c r="C656">
        <v>278030</v>
      </c>
      <c r="D656" s="1" t="s">
        <v>19</v>
      </c>
      <c r="E656" s="1" t="s">
        <v>16</v>
      </c>
      <c r="F656" s="1" t="s">
        <v>12</v>
      </c>
      <c r="G656" s="1" t="s">
        <v>12</v>
      </c>
      <c r="H656" s="1" t="s">
        <v>13</v>
      </c>
      <c r="I656">
        <v>38</v>
      </c>
    </row>
    <row r="657" spans="1:9" x14ac:dyDescent="0.25">
      <c r="A657">
        <v>656</v>
      </c>
      <c r="B657" s="1" t="s">
        <v>9</v>
      </c>
      <c r="C657">
        <v>291178.01</v>
      </c>
      <c r="D657" s="1" t="s">
        <v>10</v>
      </c>
      <c r="E657" s="1" t="s">
        <v>16</v>
      </c>
      <c r="F657" s="1" t="s">
        <v>12</v>
      </c>
      <c r="G657" s="1" t="s">
        <v>13</v>
      </c>
      <c r="H657" s="1" t="s">
        <v>13</v>
      </c>
      <c r="I657">
        <v>34</v>
      </c>
    </row>
    <row r="658" spans="1:9" x14ac:dyDescent="0.25">
      <c r="A658">
        <v>657</v>
      </c>
      <c r="B658" s="1" t="s">
        <v>9</v>
      </c>
      <c r="C658">
        <v>1181901</v>
      </c>
      <c r="D658" s="1" t="s">
        <v>10</v>
      </c>
      <c r="E658" s="1" t="s">
        <v>11</v>
      </c>
      <c r="F658" s="1" t="s">
        <v>12</v>
      </c>
      <c r="G658" s="1" t="s">
        <v>13</v>
      </c>
      <c r="H658" s="1" t="s">
        <v>13</v>
      </c>
      <c r="I658">
        <v>55</v>
      </c>
    </row>
    <row r="659" spans="1:9" x14ac:dyDescent="0.25">
      <c r="A659">
        <v>658</v>
      </c>
      <c r="B659" s="1" t="s">
        <v>9</v>
      </c>
      <c r="C659">
        <v>494539.06</v>
      </c>
      <c r="D659" s="1" t="s">
        <v>10</v>
      </c>
      <c r="E659" s="1" t="s">
        <v>16</v>
      </c>
      <c r="F659" s="1" t="s">
        <v>12</v>
      </c>
      <c r="G659" s="1" t="s">
        <v>12</v>
      </c>
      <c r="H659" s="1" t="s">
        <v>13</v>
      </c>
      <c r="I659">
        <v>39</v>
      </c>
    </row>
    <row r="660" spans="1:9" x14ac:dyDescent="0.25">
      <c r="A660">
        <v>659</v>
      </c>
      <c r="B660" s="1" t="s">
        <v>15</v>
      </c>
      <c r="C660">
        <v>299647</v>
      </c>
      <c r="D660" s="1" t="s">
        <v>17</v>
      </c>
      <c r="E660" s="1" t="s">
        <v>16</v>
      </c>
      <c r="F660" s="1" t="s">
        <v>12</v>
      </c>
      <c r="G660" s="1" t="s">
        <v>13</v>
      </c>
      <c r="H660" s="1" t="s">
        <v>13</v>
      </c>
      <c r="I660">
        <v>51</v>
      </c>
    </row>
    <row r="661" spans="1:9" x14ac:dyDescent="0.25">
      <c r="A661">
        <v>660</v>
      </c>
      <c r="B661" s="1" t="s">
        <v>9</v>
      </c>
      <c r="C661">
        <v>386161</v>
      </c>
      <c r="D661" s="1" t="s">
        <v>18</v>
      </c>
      <c r="E661" s="1" t="s">
        <v>16</v>
      </c>
      <c r="F661" s="1" t="s">
        <v>12</v>
      </c>
      <c r="G661" s="1" t="s">
        <v>13</v>
      </c>
      <c r="H661" s="1" t="s">
        <v>12</v>
      </c>
      <c r="I661">
        <v>49</v>
      </c>
    </row>
    <row r="662" spans="1:9" x14ac:dyDescent="0.25">
      <c r="A662">
        <v>661</v>
      </c>
      <c r="B662" s="1" t="s">
        <v>9</v>
      </c>
      <c r="C662">
        <v>300000</v>
      </c>
      <c r="D662" s="1" t="s">
        <v>18</v>
      </c>
      <c r="E662" s="1" t="s">
        <v>16</v>
      </c>
      <c r="F662" s="1" t="s">
        <v>12</v>
      </c>
      <c r="G662" s="1" t="s">
        <v>13</v>
      </c>
      <c r="H662" s="1" t="s">
        <v>13</v>
      </c>
      <c r="I662">
        <v>30</v>
      </c>
    </row>
    <row r="663" spans="1:9" x14ac:dyDescent="0.25">
      <c r="A663">
        <v>662</v>
      </c>
      <c r="B663" s="1" t="s">
        <v>9</v>
      </c>
      <c r="C663">
        <v>2425879.86</v>
      </c>
      <c r="D663" s="1" t="s">
        <v>10</v>
      </c>
      <c r="E663" s="1" t="s">
        <v>16</v>
      </c>
      <c r="F663" s="1" t="s">
        <v>12</v>
      </c>
      <c r="G663" s="1" t="s">
        <v>13</v>
      </c>
      <c r="H663" s="1" t="s">
        <v>13</v>
      </c>
      <c r="I663">
        <v>31</v>
      </c>
    </row>
    <row r="664" spans="1:9" x14ac:dyDescent="0.25">
      <c r="A664">
        <v>663</v>
      </c>
      <c r="B664" s="1" t="s">
        <v>9</v>
      </c>
      <c r="C664">
        <v>552616.01</v>
      </c>
      <c r="D664" s="1" t="s">
        <v>10</v>
      </c>
      <c r="E664" s="1" t="s">
        <v>16</v>
      </c>
      <c r="F664" s="1" t="s">
        <v>12</v>
      </c>
      <c r="G664" s="1" t="s">
        <v>13</v>
      </c>
      <c r="H664" s="1" t="s">
        <v>13</v>
      </c>
      <c r="I664">
        <v>30</v>
      </c>
    </row>
    <row r="665" spans="1:9" x14ac:dyDescent="0.25">
      <c r="A665">
        <v>664</v>
      </c>
      <c r="B665" s="1" t="s">
        <v>9</v>
      </c>
      <c r="C665">
        <v>454965.33</v>
      </c>
      <c r="D665" s="1" t="s">
        <v>10</v>
      </c>
      <c r="E665" s="1" t="s">
        <v>16</v>
      </c>
      <c r="F665" s="1" t="s">
        <v>12</v>
      </c>
      <c r="G665" s="1" t="s">
        <v>13</v>
      </c>
      <c r="H665" s="1" t="s">
        <v>12</v>
      </c>
      <c r="I665">
        <v>48</v>
      </c>
    </row>
    <row r="666" spans="1:9" x14ac:dyDescent="0.25">
      <c r="A666">
        <v>665</v>
      </c>
      <c r="B666" s="1" t="s">
        <v>15</v>
      </c>
      <c r="C666">
        <v>834260</v>
      </c>
      <c r="D666" s="1" t="s">
        <v>10</v>
      </c>
      <c r="E666" s="1" t="s">
        <v>11</v>
      </c>
      <c r="F666" s="1" t="s">
        <v>12</v>
      </c>
      <c r="G666" s="1" t="s">
        <v>13</v>
      </c>
      <c r="H666" s="1" t="s">
        <v>12</v>
      </c>
      <c r="I666">
        <v>42</v>
      </c>
    </row>
    <row r="667" spans="1:9" x14ac:dyDescent="0.25">
      <c r="A667">
        <v>666</v>
      </c>
      <c r="B667" s="1" t="s">
        <v>9</v>
      </c>
      <c r="C667">
        <v>329950</v>
      </c>
      <c r="D667" s="1" t="s">
        <v>18</v>
      </c>
      <c r="E667" s="1" t="s">
        <v>16</v>
      </c>
      <c r="F667" s="1" t="s">
        <v>12</v>
      </c>
      <c r="G667" s="1" t="s">
        <v>13</v>
      </c>
      <c r="H667" s="1" t="s">
        <v>12</v>
      </c>
      <c r="I667">
        <v>41</v>
      </c>
    </row>
    <row r="668" spans="1:9" x14ac:dyDescent="0.25">
      <c r="A668">
        <v>667</v>
      </c>
      <c r="B668" s="1" t="s">
        <v>9</v>
      </c>
      <c r="C668">
        <v>11.98</v>
      </c>
      <c r="D668" s="1" t="s">
        <v>10</v>
      </c>
      <c r="E668" s="1" t="s">
        <v>16</v>
      </c>
      <c r="F668" s="1" t="s">
        <v>12</v>
      </c>
      <c r="G668" s="1" t="s">
        <v>13</v>
      </c>
      <c r="H668" s="1" t="s">
        <v>13</v>
      </c>
      <c r="I668">
        <v>25</v>
      </c>
    </row>
    <row r="669" spans="1:9" x14ac:dyDescent="0.25">
      <c r="A669">
        <v>668</v>
      </c>
      <c r="B669" s="1" t="s">
        <v>15</v>
      </c>
      <c r="C669">
        <v>293333.33</v>
      </c>
      <c r="D669" s="1" t="s">
        <v>10</v>
      </c>
      <c r="E669" s="1" t="s">
        <v>16</v>
      </c>
      <c r="F669" s="1" t="s">
        <v>12</v>
      </c>
      <c r="G669" s="1" t="s">
        <v>13</v>
      </c>
      <c r="H669" s="1" t="s">
        <v>13</v>
      </c>
      <c r="I669">
        <v>24</v>
      </c>
    </row>
    <row r="670" spans="1:9" x14ac:dyDescent="0.25">
      <c r="A670">
        <v>669</v>
      </c>
      <c r="B670" s="1" t="s">
        <v>9</v>
      </c>
      <c r="C670">
        <v>580000</v>
      </c>
      <c r="D670" s="1" t="s">
        <v>10</v>
      </c>
      <c r="E670" s="1" t="s">
        <v>16</v>
      </c>
      <c r="F670" s="1" t="s">
        <v>12</v>
      </c>
      <c r="G670" s="1" t="s">
        <v>13</v>
      </c>
      <c r="H670" s="1" t="s">
        <v>13</v>
      </c>
      <c r="I670">
        <v>36</v>
      </c>
    </row>
    <row r="671" spans="1:9" x14ac:dyDescent="0.25">
      <c r="A671">
        <v>670</v>
      </c>
      <c r="B671" s="1" t="s">
        <v>15</v>
      </c>
      <c r="C671">
        <v>817600</v>
      </c>
      <c r="D671" s="1" t="s">
        <v>10</v>
      </c>
      <c r="E671" s="1" t="s">
        <v>16</v>
      </c>
      <c r="F671" s="1" t="s">
        <v>12</v>
      </c>
      <c r="G671" s="1" t="s">
        <v>13</v>
      </c>
      <c r="H671" s="1" t="s">
        <v>13</v>
      </c>
      <c r="I671">
        <v>38</v>
      </c>
    </row>
    <row r="672" spans="1:9" x14ac:dyDescent="0.25">
      <c r="A672">
        <v>671</v>
      </c>
      <c r="B672" s="1" t="s">
        <v>15</v>
      </c>
      <c r="C672">
        <v>380590.81</v>
      </c>
      <c r="D672" s="1" t="s">
        <v>10</v>
      </c>
      <c r="E672" s="1" t="s">
        <v>16</v>
      </c>
      <c r="F672" s="1" t="s">
        <v>12</v>
      </c>
      <c r="G672" s="1" t="s">
        <v>13</v>
      </c>
      <c r="H672" s="1" t="s">
        <v>13</v>
      </c>
      <c r="I672">
        <v>33</v>
      </c>
    </row>
    <row r="673" spans="1:9" x14ac:dyDescent="0.25">
      <c r="A673">
        <v>672</v>
      </c>
      <c r="B673" s="1" t="s">
        <v>15</v>
      </c>
      <c r="C673">
        <v>278868</v>
      </c>
      <c r="D673" s="1" t="s">
        <v>10</v>
      </c>
      <c r="E673" s="1" t="s">
        <v>16</v>
      </c>
      <c r="F673" s="1" t="s">
        <v>12</v>
      </c>
      <c r="G673" s="1" t="s">
        <v>13</v>
      </c>
      <c r="H673" s="1" t="s">
        <v>13</v>
      </c>
      <c r="I673">
        <v>22</v>
      </c>
    </row>
    <row r="674" spans="1:9" x14ac:dyDescent="0.25">
      <c r="A674">
        <v>673</v>
      </c>
      <c r="B674" s="1" t="s">
        <v>9</v>
      </c>
      <c r="C674">
        <v>600538.5</v>
      </c>
      <c r="D674" s="1" t="s">
        <v>10</v>
      </c>
      <c r="E674" s="1" t="s">
        <v>16</v>
      </c>
      <c r="F674" s="1" t="s">
        <v>12</v>
      </c>
      <c r="G674" s="1" t="s">
        <v>13</v>
      </c>
      <c r="H674" s="1" t="s">
        <v>13</v>
      </c>
      <c r="I674">
        <v>27</v>
      </c>
    </row>
    <row r="675" spans="1:9" x14ac:dyDescent="0.25">
      <c r="A675">
        <v>674</v>
      </c>
      <c r="B675" s="1" t="s">
        <v>9</v>
      </c>
      <c r="C675">
        <v>4764816.1399999997</v>
      </c>
      <c r="D675" s="1" t="s">
        <v>10</v>
      </c>
      <c r="E675" s="1" t="s">
        <v>16</v>
      </c>
      <c r="F675" s="1" t="s">
        <v>12</v>
      </c>
      <c r="G675" s="1" t="s">
        <v>12</v>
      </c>
      <c r="H675" s="1" t="s">
        <v>13</v>
      </c>
      <c r="I675">
        <v>53</v>
      </c>
    </row>
    <row r="676" spans="1:9" x14ac:dyDescent="0.25">
      <c r="A676">
        <v>675</v>
      </c>
      <c r="B676" s="1" t="s">
        <v>9</v>
      </c>
      <c r="C676">
        <v>278035</v>
      </c>
      <c r="D676" s="1" t="s">
        <v>17</v>
      </c>
      <c r="E676" s="1" t="s">
        <v>16</v>
      </c>
      <c r="F676" s="1" t="s">
        <v>12</v>
      </c>
      <c r="G676" s="1" t="s">
        <v>13</v>
      </c>
      <c r="H676" s="1" t="s">
        <v>12</v>
      </c>
      <c r="I676">
        <v>54</v>
      </c>
    </row>
    <row r="677" spans="1:9" x14ac:dyDescent="0.25">
      <c r="A677">
        <v>676</v>
      </c>
      <c r="B677" s="1" t="s">
        <v>15</v>
      </c>
      <c r="C677">
        <v>5215081</v>
      </c>
      <c r="D677" s="1" t="s">
        <v>10</v>
      </c>
      <c r="E677" s="1" t="s">
        <v>11</v>
      </c>
      <c r="F677" s="1" t="s">
        <v>12</v>
      </c>
      <c r="G677" s="1" t="s">
        <v>13</v>
      </c>
      <c r="H677" s="1" t="s">
        <v>13</v>
      </c>
      <c r="I677">
        <v>65</v>
      </c>
    </row>
    <row r="678" spans="1:9" x14ac:dyDescent="0.25">
      <c r="A678">
        <v>677</v>
      </c>
      <c r="B678" s="1" t="s">
        <v>9</v>
      </c>
      <c r="C678">
        <v>319600</v>
      </c>
      <c r="D678" s="1" t="s">
        <v>10</v>
      </c>
      <c r="E678" s="1" t="s">
        <v>16</v>
      </c>
      <c r="F678" s="1" t="s">
        <v>12</v>
      </c>
      <c r="G678" s="1" t="s">
        <v>13</v>
      </c>
      <c r="H678" s="1" t="s">
        <v>13</v>
      </c>
      <c r="I678">
        <v>61</v>
      </c>
    </row>
    <row r="679" spans="1:9" x14ac:dyDescent="0.25">
      <c r="A679">
        <v>678</v>
      </c>
      <c r="B679" s="1" t="s">
        <v>15</v>
      </c>
      <c r="C679">
        <v>152460</v>
      </c>
      <c r="D679" s="1" t="s">
        <v>10</v>
      </c>
      <c r="E679" s="1" t="s">
        <v>16</v>
      </c>
      <c r="F679" s="1" t="s">
        <v>12</v>
      </c>
      <c r="G679" s="1" t="s">
        <v>13</v>
      </c>
      <c r="H679" s="1" t="s">
        <v>13</v>
      </c>
      <c r="I679">
        <v>65</v>
      </c>
    </row>
    <row r="680" spans="1:9" x14ac:dyDescent="0.25">
      <c r="A680">
        <v>679</v>
      </c>
      <c r="B680" s="1" t="s">
        <v>9</v>
      </c>
      <c r="C680">
        <v>608941</v>
      </c>
      <c r="D680" s="1" t="s">
        <v>18</v>
      </c>
      <c r="E680" s="1" t="s">
        <v>16</v>
      </c>
      <c r="F680" s="1" t="s">
        <v>12</v>
      </c>
      <c r="G680" s="1" t="s">
        <v>13</v>
      </c>
      <c r="H680" s="1" t="s">
        <v>12</v>
      </c>
      <c r="I680">
        <v>45</v>
      </c>
    </row>
    <row r="681" spans="1:9" x14ac:dyDescent="0.25">
      <c r="A681">
        <v>680</v>
      </c>
      <c r="B681" s="1" t="s">
        <v>15</v>
      </c>
      <c r="C681">
        <v>454962.33</v>
      </c>
      <c r="D681" s="1" t="s">
        <v>10</v>
      </c>
      <c r="E681" s="1" t="s">
        <v>16</v>
      </c>
      <c r="F681" s="1" t="s">
        <v>12</v>
      </c>
      <c r="G681" s="1" t="s">
        <v>13</v>
      </c>
      <c r="H681" s="1" t="s">
        <v>13</v>
      </c>
      <c r="I681">
        <v>44</v>
      </c>
    </row>
    <row r="682" spans="1:9" x14ac:dyDescent="0.25">
      <c r="A682">
        <v>681</v>
      </c>
      <c r="B682" s="1" t="s">
        <v>9</v>
      </c>
      <c r="C682">
        <v>458557</v>
      </c>
      <c r="D682" s="1" t="s">
        <v>18</v>
      </c>
      <c r="E682" s="1" t="s">
        <v>16</v>
      </c>
      <c r="F682" s="1" t="s">
        <v>12</v>
      </c>
      <c r="G682" s="1" t="s">
        <v>13</v>
      </c>
      <c r="H682" s="1" t="s">
        <v>13</v>
      </c>
      <c r="I682">
        <v>54</v>
      </c>
    </row>
    <row r="683" spans="1:9" x14ac:dyDescent="0.25">
      <c r="A683">
        <v>682</v>
      </c>
      <c r="B683" s="1" t="s">
        <v>15</v>
      </c>
      <c r="C683">
        <v>791538.55</v>
      </c>
      <c r="D683" s="1" t="s">
        <v>10</v>
      </c>
      <c r="E683" s="1" t="s">
        <v>11</v>
      </c>
      <c r="F683" s="1" t="s">
        <v>12</v>
      </c>
      <c r="G683" s="1" t="s">
        <v>13</v>
      </c>
      <c r="H683" s="1" t="s">
        <v>13</v>
      </c>
      <c r="I683">
        <v>40</v>
      </c>
    </row>
    <row r="684" spans="1:9" x14ac:dyDescent="0.25">
      <c r="A684">
        <v>683</v>
      </c>
      <c r="B684" s="1" t="s">
        <v>9</v>
      </c>
      <c r="C684">
        <v>240000</v>
      </c>
      <c r="D684" s="1" t="s">
        <v>10</v>
      </c>
      <c r="E684" s="1" t="s">
        <v>16</v>
      </c>
      <c r="F684" s="1" t="s">
        <v>12</v>
      </c>
      <c r="G684" s="1" t="s">
        <v>13</v>
      </c>
      <c r="H684" s="1" t="s">
        <v>13</v>
      </c>
      <c r="I684">
        <v>18</v>
      </c>
    </row>
    <row r="685" spans="1:9" x14ac:dyDescent="0.25">
      <c r="A685">
        <v>684</v>
      </c>
      <c r="B685" s="1" t="s">
        <v>9</v>
      </c>
      <c r="C685">
        <v>278030</v>
      </c>
      <c r="D685" s="1" t="s">
        <v>19</v>
      </c>
      <c r="E685" s="1" t="s">
        <v>16</v>
      </c>
      <c r="F685" s="1" t="s">
        <v>12</v>
      </c>
      <c r="G685" s="1" t="s">
        <v>13</v>
      </c>
      <c r="H685" s="1" t="s">
        <v>13</v>
      </c>
      <c r="I685">
        <v>52</v>
      </c>
    </row>
    <row r="686" spans="1:9" x14ac:dyDescent="0.25">
      <c r="A686">
        <v>685</v>
      </c>
      <c r="B686" s="1" t="s">
        <v>15</v>
      </c>
      <c r="C686">
        <v>2115710.04</v>
      </c>
      <c r="D686" s="1" t="s">
        <v>10</v>
      </c>
      <c r="E686" s="1" t="s">
        <v>11</v>
      </c>
      <c r="F686" s="1" t="s">
        <v>12</v>
      </c>
      <c r="G686" s="1" t="s">
        <v>13</v>
      </c>
      <c r="H686" s="1" t="s">
        <v>13</v>
      </c>
      <c r="I686">
        <v>46</v>
      </c>
    </row>
    <row r="687" spans="1:9" x14ac:dyDescent="0.25">
      <c r="A687">
        <v>686</v>
      </c>
      <c r="B687" s="1" t="s">
        <v>15</v>
      </c>
      <c r="C687">
        <v>450000</v>
      </c>
      <c r="D687" s="1" t="s">
        <v>10</v>
      </c>
      <c r="E687" s="1" t="s">
        <v>16</v>
      </c>
      <c r="F687" s="1" t="s">
        <v>12</v>
      </c>
      <c r="G687" s="1" t="s">
        <v>13</v>
      </c>
      <c r="H687" s="1" t="s">
        <v>13</v>
      </c>
      <c r="I687">
        <v>21</v>
      </c>
    </row>
    <row r="688" spans="1:9" x14ac:dyDescent="0.25">
      <c r="A688">
        <v>687</v>
      </c>
      <c r="B688" s="1" t="s">
        <v>9</v>
      </c>
      <c r="C688">
        <v>594527</v>
      </c>
      <c r="D688" s="1" t="s">
        <v>18</v>
      </c>
      <c r="E688" s="1" t="s">
        <v>16</v>
      </c>
      <c r="F688" s="1" t="s">
        <v>12</v>
      </c>
      <c r="G688" s="1" t="s">
        <v>13</v>
      </c>
      <c r="H688" s="1" t="s">
        <v>12</v>
      </c>
      <c r="I688">
        <v>53</v>
      </c>
    </row>
    <row r="689" spans="1:9" x14ac:dyDescent="0.25">
      <c r="A689">
        <v>688</v>
      </c>
      <c r="B689" s="1" t="s">
        <v>9</v>
      </c>
      <c r="C689">
        <v>311895</v>
      </c>
      <c r="D689" s="1" t="s">
        <v>18</v>
      </c>
      <c r="E689" s="1" t="s">
        <v>16</v>
      </c>
      <c r="F689" s="1" t="s">
        <v>12</v>
      </c>
      <c r="G689" s="1" t="s">
        <v>13</v>
      </c>
      <c r="H689" s="1" t="s">
        <v>12</v>
      </c>
      <c r="I689">
        <v>37</v>
      </c>
    </row>
    <row r="690" spans="1:9" x14ac:dyDescent="0.25">
      <c r="A690">
        <v>689</v>
      </c>
      <c r="B690" s="1" t="s">
        <v>15</v>
      </c>
      <c r="C690">
        <v>360000</v>
      </c>
      <c r="D690" s="1" t="s">
        <v>10</v>
      </c>
      <c r="E690" s="1" t="s">
        <v>16</v>
      </c>
      <c r="F690" s="1" t="s">
        <v>12</v>
      </c>
      <c r="G690" s="1" t="s">
        <v>13</v>
      </c>
      <c r="H690" s="1" t="s">
        <v>13</v>
      </c>
      <c r="I690">
        <v>52</v>
      </c>
    </row>
    <row r="691" spans="1:9" x14ac:dyDescent="0.25">
      <c r="A691">
        <v>690</v>
      </c>
      <c r="B691" s="1" t="s">
        <v>15</v>
      </c>
      <c r="C691">
        <v>369131</v>
      </c>
      <c r="D691" s="1" t="s">
        <v>18</v>
      </c>
      <c r="E691" s="1" t="s">
        <v>16</v>
      </c>
      <c r="F691" s="1" t="s">
        <v>12</v>
      </c>
      <c r="G691" s="1" t="s">
        <v>13</v>
      </c>
      <c r="H691" s="1" t="s">
        <v>13</v>
      </c>
      <c r="I691">
        <v>47</v>
      </c>
    </row>
    <row r="692" spans="1:9" x14ac:dyDescent="0.25">
      <c r="A692">
        <v>691</v>
      </c>
      <c r="B692" s="1" t="s">
        <v>15</v>
      </c>
      <c r="C692">
        <v>1041736</v>
      </c>
      <c r="D692" s="1" t="s">
        <v>10</v>
      </c>
      <c r="E692" s="1" t="s">
        <v>16</v>
      </c>
      <c r="F692" s="1" t="s">
        <v>12</v>
      </c>
      <c r="G692" s="1" t="s">
        <v>13</v>
      </c>
      <c r="H692" s="1" t="s">
        <v>13</v>
      </c>
      <c r="I692">
        <v>24</v>
      </c>
    </row>
    <row r="693" spans="1:9" x14ac:dyDescent="0.25">
      <c r="A693">
        <v>692</v>
      </c>
      <c r="B693" s="1" t="s">
        <v>9</v>
      </c>
      <c r="C693">
        <v>311895</v>
      </c>
      <c r="D693" s="1" t="s">
        <v>18</v>
      </c>
      <c r="E693" s="1" t="s">
        <v>16</v>
      </c>
      <c r="F693" s="1" t="s">
        <v>12</v>
      </c>
      <c r="G693" s="1" t="s">
        <v>13</v>
      </c>
      <c r="H693" s="1" t="s">
        <v>13</v>
      </c>
      <c r="I693">
        <v>40</v>
      </c>
    </row>
    <row r="694" spans="1:9" x14ac:dyDescent="0.25">
      <c r="A694">
        <v>693</v>
      </c>
      <c r="B694" s="1" t="s">
        <v>9</v>
      </c>
      <c r="C694">
        <v>1256604.3</v>
      </c>
      <c r="D694" s="1" t="s">
        <v>10</v>
      </c>
      <c r="E694" s="1" t="s">
        <v>11</v>
      </c>
      <c r="F694" s="1" t="s">
        <v>12</v>
      </c>
      <c r="G694" s="1" t="s">
        <v>13</v>
      </c>
      <c r="H694" s="1" t="s">
        <v>13</v>
      </c>
      <c r="I694">
        <v>36</v>
      </c>
    </row>
    <row r="695" spans="1:9" x14ac:dyDescent="0.25">
      <c r="A695">
        <v>694</v>
      </c>
      <c r="B695" s="1" t="s">
        <v>9</v>
      </c>
      <c r="C695">
        <v>292181.09999999998</v>
      </c>
      <c r="D695" s="1" t="s">
        <v>10</v>
      </c>
      <c r="E695" s="1" t="s">
        <v>16</v>
      </c>
      <c r="F695" s="1" t="s">
        <v>12</v>
      </c>
      <c r="G695" s="1" t="s">
        <v>13</v>
      </c>
      <c r="H695" s="1" t="s">
        <v>13</v>
      </c>
      <c r="I695">
        <v>42</v>
      </c>
    </row>
    <row r="696" spans="1:9" x14ac:dyDescent="0.25">
      <c r="A696">
        <v>695</v>
      </c>
      <c r="B696" s="1" t="s">
        <v>9</v>
      </c>
      <c r="C696">
        <v>643426.84</v>
      </c>
      <c r="D696" s="1" t="s">
        <v>10</v>
      </c>
      <c r="E696" s="1" t="s">
        <v>11</v>
      </c>
      <c r="F696" s="1" t="s">
        <v>12</v>
      </c>
      <c r="G696" s="1" t="s">
        <v>13</v>
      </c>
      <c r="H696" s="1" t="s">
        <v>13</v>
      </c>
      <c r="I696">
        <v>34</v>
      </c>
    </row>
    <row r="697" spans="1:9" x14ac:dyDescent="0.25">
      <c r="A697">
        <v>696</v>
      </c>
      <c r="B697" s="1" t="s">
        <v>9</v>
      </c>
      <c r="C697">
        <v>377730.1</v>
      </c>
      <c r="D697" s="1" t="s">
        <v>10</v>
      </c>
      <c r="E697" s="1" t="s">
        <v>16</v>
      </c>
      <c r="F697" s="1" t="s">
        <v>12</v>
      </c>
      <c r="G697" s="1" t="s">
        <v>13</v>
      </c>
      <c r="H697" s="1" t="s">
        <v>13</v>
      </c>
      <c r="I697">
        <v>43</v>
      </c>
    </row>
    <row r="698" spans="1:9" x14ac:dyDescent="0.25">
      <c r="A698">
        <v>697</v>
      </c>
      <c r="B698" s="1" t="s">
        <v>9</v>
      </c>
      <c r="C698">
        <v>326653</v>
      </c>
      <c r="D698" s="1" t="s">
        <v>10</v>
      </c>
      <c r="E698" s="1" t="s">
        <v>16</v>
      </c>
      <c r="F698" s="1" t="s">
        <v>12</v>
      </c>
      <c r="G698" s="1" t="s">
        <v>13</v>
      </c>
      <c r="H698" s="1" t="s">
        <v>13</v>
      </c>
      <c r="I698">
        <v>53</v>
      </c>
    </row>
    <row r="699" spans="1:9" x14ac:dyDescent="0.25">
      <c r="A699">
        <v>698</v>
      </c>
      <c r="B699" s="1" t="s">
        <v>9</v>
      </c>
      <c r="C699">
        <v>814289.32</v>
      </c>
      <c r="D699" s="1" t="s">
        <v>10</v>
      </c>
      <c r="E699" s="1" t="s">
        <v>16</v>
      </c>
      <c r="F699" s="1" t="s">
        <v>12</v>
      </c>
      <c r="G699" s="1" t="s">
        <v>13</v>
      </c>
      <c r="H699" s="1" t="s">
        <v>13</v>
      </c>
      <c r="I699">
        <v>36</v>
      </c>
    </row>
    <row r="700" spans="1:9" x14ac:dyDescent="0.25">
      <c r="A700">
        <v>699</v>
      </c>
      <c r="B700" s="1" t="s">
        <v>9</v>
      </c>
      <c r="C700">
        <v>800000</v>
      </c>
      <c r="D700" s="1" t="s">
        <v>10</v>
      </c>
      <c r="E700" s="1" t="s">
        <v>16</v>
      </c>
      <c r="F700" s="1" t="s">
        <v>12</v>
      </c>
      <c r="G700" s="1" t="s">
        <v>13</v>
      </c>
      <c r="H700" s="1" t="s">
        <v>13</v>
      </c>
      <c r="I700">
        <v>25</v>
      </c>
    </row>
    <row r="701" spans="1:9" x14ac:dyDescent="0.25">
      <c r="A701">
        <v>700</v>
      </c>
      <c r="B701" s="1" t="s">
        <v>9</v>
      </c>
      <c r="C701">
        <v>127421.77</v>
      </c>
      <c r="D701" s="1" t="s">
        <v>10</v>
      </c>
      <c r="E701" s="1" t="s">
        <v>16</v>
      </c>
      <c r="F701" s="1" t="s">
        <v>12</v>
      </c>
      <c r="G701" s="1" t="s">
        <v>13</v>
      </c>
      <c r="H701" s="1" t="s">
        <v>13</v>
      </c>
      <c r="I701">
        <v>49</v>
      </c>
    </row>
    <row r="702" spans="1:9" x14ac:dyDescent="0.25">
      <c r="A702">
        <v>701</v>
      </c>
      <c r="B702" s="1" t="s">
        <v>9</v>
      </c>
      <c r="C702">
        <v>278030</v>
      </c>
      <c r="D702" s="1" t="s">
        <v>19</v>
      </c>
      <c r="E702" s="1" t="s">
        <v>16</v>
      </c>
      <c r="F702" s="1" t="s">
        <v>12</v>
      </c>
      <c r="G702" s="1" t="s">
        <v>13</v>
      </c>
      <c r="H702" s="1" t="s">
        <v>13</v>
      </c>
      <c r="I702">
        <v>40</v>
      </c>
    </row>
    <row r="703" spans="1:9" x14ac:dyDescent="0.25">
      <c r="A703">
        <v>702</v>
      </c>
      <c r="B703" s="1" t="s">
        <v>9</v>
      </c>
      <c r="C703">
        <v>1120849.99</v>
      </c>
      <c r="D703" s="1" t="s">
        <v>14</v>
      </c>
      <c r="E703" s="1" t="s">
        <v>11</v>
      </c>
      <c r="F703" s="1" t="s">
        <v>12</v>
      </c>
      <c r="G703" s="1" t="s">
        <v>13</v>
      </c>
      <c r="H703" s="1" t="s">
        <v>13</v>
      </c>
      <c r="I703">
        <v>63</v>
      </c>
    </row>
    <row r="704" spans="1:9" x14ac:dyDescent="0.25">
      <c r="A704">
        <v>703</v>
      </c>
      <c r="B704" s="1" t="s">
        <v>15</v>
      </c>
      <c r="C704">
        <v>297078</v>
      </c>
      <c r="D704" s="1" t="s">
        <v>10</v>
      </c>
      <c r="E704" s="1" t="s">
        <v>16</v>
      </c>
      <c r="F704" s="1" t="s">
        <v>12</v>
      </c>
      <c r="G704" s="1" t="s">
        <v>13</v>
      </c>
      <c r="H704" s="1" t="s">
        <v>13</v>
      </c>
      <c r="I704">
        <v>26</v>
      </c>
    </row>
    <row r="705" spans="1:9" x14ac:dyDescent="0.25">
      <c r="A705">
        <v>704</v>
      </c>
      <c r="B705" s="1" t="s">
        <v>15</v>
      </c>
      <c r="C705">
        <v>890323</v>
      </c>
      <c r="D705" s="1" t="s">
        <v>10</v>
      </c>
      <c r="E705" s="1" t="s">
        <v>11</v>
      </c>
      <c r="F705" s="1" t="s">
        <v>12</v>
      </c>
      <c r="G705" s="1" t="s">
        <v>13</v>
      </c>
      <c r="H705" s="1" t="s">
        <v>13</v>
      </c>
      <c r="I705">
        <v>39</v>
      </c>
    </row>
    <row r="706" spans="1:9" x14ac:dyDescent="0.25">
      <c r="A706">
        <v>705</v>
      </c>
      <c r="B706" s="1" t="s">
        <v>9</v>
      </c>
      <c r="C706">
        <v>387953</v>
      </c>
      <c r="D706" s="1" t="s">
        <v>18</v>
      </c>
      <c r="E706" s="1" t="s">
        <v>16</v>
      </c>
      <c r="F706" s="1" t="s">
        <v>12</v>
      </c>
      <c r="G706" s="1" t="s">
        <v>12</v>
      </c>
      <c r="H706" s="1" t="s">
        <v>12</v>
      </c>
      <c r="I706">
        <v>39</v>
      </c>
    </row>
    <row r="707" spans="1:9" x14ac:dyDescent="0.25">
      <c r="A707">
        <v>706</v>
      </c>
      <c r="B707" s="1" t="s">
        <v>9</v>
      </c>
      <c r="C707">
        <v>148360</v>
      </c>
      <c r="D707" s="1" t="s">
        <v>10</v>
      </c>
      <c r="E707" s="1" t="s">
        <v>16</v>
      </c>
      <c r="F707" s="1" t="s">
        <v>12</v>
      </c>
      <c r="G707" s="1" t="s">
        <v>13</v>
      </c>
      <c r="H707" s="1" t="s">
        <v>13</v>
      </c>
      <c r="I707">
        <v>58</v>
      </c>
    </row>
    <row r="708" spans="1:9" x14ac:dyDescent="0.25">
      <c r="A708">
        <v>707</v>
      </c>
      <c r="B708" s="1" t="s">
        <v>15</v>
      </c>
      <c r="C708">
        <v>337511.75</v>
      </c>
      <c r="D708" s="1" t="s">
        <v>10</v>
      </c>
      <c r="E708" s="1" t="s">
        <v>11</v>
      </c>
      <c r="F708" s="1" t="s">
        <v>12</v>
      </c>
      <c r="G708" s="1" t="s">
        <v>13</v>
      </c>
      <c r="H708" s="1" t="s">
        <v>13</v>
      </c>
      <c r="I708">
        <v>30</v>
      </c>
    </row>
    <row r="709" spans="1:9" x14ac:dyDescent="0.25">
      <c r="A709">
        <v>708</v>
      </c>
      <c r="B709" s="1" t="s">
        <v>15</v>
      </c>
      <c r="C709">
        <v>223874</v>
      </c>
      <c r="D709" s="1" t="s">
        <v>10</v>
      </c>
      <c r="E709" s="1" t="s">
        <v>16</v>
      </c>
      <c r="F709" s="1" t="s">
        <v>12</v>
      </c>
      <c r="G709" s="1" t="s">
        <v>13</v>
      </c>
      <c r="H709" s="1" t="s">
        <v>13</v>
      </c>
      <c r="I709">
        <v>58</v>
      </c>
    </row>
    <row r="710" spans="1:9" x14ac:dyDescent="0.25">
      <c r="A710">
        <v>709</v>
      </c>
      <c r="B710" s="1" t="s">
        <v>9</v>
      </c>
      <c r="C710">
        <v>351531.84</v>
      </c>
      <c r="D710" s="1" t="s">
        <v>10</v>
      </c>
      <c r="E710" s="1" t="s">
        <v>16</v>
      </c>
      <c r="F710" s="1" t="s">
        <v>12</v>
      </c>
      <c r="G710" s="1" t="s">
        <v>13</v>
      </c>
      <c r="H710" s="1" t="s">
        <v>13</v>
      </c>
      <c r="I710">
        <v>26</v>
      </c>
    </row>
    <row r="711" spans="1:9" x14ac:dyDescent="0.25">
      <c r="A711">
        <v>710</v>
      </c>
      <c r="B711" s="1" t="s">
        <v>15</v>
      </c>
      <c r="C711">
        <v>300018</v>
      </c>
      <c r="D711" s="1" t="s">
        <v>18</v>
      </c>
      <c r="E711" s="1" t="s">
        <v>16</v>
      </c>
      <c r="F711" s="1" t="s">
        <v>12</v>
      </c>
      <c r="G711" s="1" t="s">
        <v>12</v>
      </c>
      <c r="H711" s="1" t="s">
        <v>12</v>
      </c>
      <c r="I711">
        <v>38</v>
      </c>
    </row>
    <row r="712" spans="1:9" x14ac:dyDescent="0.25">
      <c r="A712">
        <v>711</v>
      </c>
      <c r="B712" s="1" t="s">
        <v>9</v>
      </c>
      <c r="C712">
        <v>8081401.7800000003</v>
      </c>
      <c r="D712" s="1" t="s">
        <v>10</v>
      </c>
      <c r="E712" s="1" t="s">
        <v>16</v>
      </c>
      <c r="F712" s="1" t="s">
        <v>12</v>
      </c>
      <c r="G712" s="1" t="s">
        <v>13</v>
      </c>
      <c r="H712" s="1" t="s">
        <v>13</v>
      </c>
      <c r="I712">
        <v>34</v>
      </c>
    </row>
    <row r="713" spans="1:9" x14ac:dyDescent="0.25">
      <c r="A713">
        <v>712</v>
      </c>
      <c r="B713" s="1" t="s">
        <v>15</v>
      </c>
      <c r="C713">
        <v>244860</v>
      </c>
      <c r="D713" s="1" t="s">
        <v>10</v>
      </c>
      <c r="E713" s="1" t="s">
        <v>16</v>
      </c>
      <c r="F713" s="1" t="s">
        <v>12</v>
      </c>
      <c r="G713" s="1" t="s">
        <v>13</v>
      </c>
      <c r="H713" s="1" t="s">
        <v>13</v>
      </c>
      <c r="I713">
        <v>56</v>
      </c>
    </row>
    <row r="714" spans="1:9" x14ac:dyDescent="0.25">
      <c r="A714">
        <v>713</v>
      </c>
      <c r="B714" s="1" t="s">
        <v>9</v>
      </c>
      <c r="C714">
        <v>278030.99</v>
      </c>
      <c r="D714" s="1" t="s">
        <v>19</v>
      </c>
      <c r="E714" s="1" t="s">
        <v>16</v>
      </c>
      <c r="F714" s="1" t="s">
        <v>12</v>
      </c>
      <c r="G714" s="1" t="s">
        <v>13</v>
      </c>
      <c r="H714" s="1" t="s">
        <v>13</v>
      </c>
      <c r="I714">
        <v>73</v>
      </c>
    </row>
    <row r="715" spans="1:9" x14ac:dyDescent="0.25">
      <c r="A715">
        <v>714</v>
      </c>
      <c r="B715" s="1" t="s">
        <v>15</v>
      </c>
      <c r="C715">
        <v>141509.48000000001</v>
      </c>
      <c r="D715" s="1" t="s">
        <v>14</v>
      </c>
      <c r="E715" s="1" t="s">
        <v>11</v>
      </c>
      <c r="F715" s="1" t="s">
        <v>12</v>
      </c>
      <c r="G715" s="1" t="s">
        <v>13</v>
      </c>
      <c r="H715" s="1" t="s">
        <v>13</v>
      </c>
      <c r="I715">
        <v>89</v>
      </c>
    </row>
    <row r="716" spans="1:9" x14ac:dyDescent="0.25">
      <c r="A716">
        <v>715</v>
      </c>
      <c r="B716" s="1" t="s">
        <v>9</v>
      </c>
      <c r="C716">
        <v>806281.31</v>
      </c>
      <c r="D716" s="1" t="s">
        <v>10</v>
      </c>
      <c r="E716" s="1" t="s">
        <v>16</v>
      </c>
      <c r="F716" s="1" t="s">
        <v>12</v>
      </c>
      <c r="G716" s="1" t="s">
        <v>13</v>
      </c>
      <c r="H716" s="1" t="s">
        <v>13</v>
      </c>
      <c r="I716">
        <v>41</v>
      </c>
    </row>
    <row r="717" spans="1:9" x14ac:dyDescent="0.25">
      <c r="A717">
        <v>716</v>
      </c>
      <c r="B717" s="1" t="s">
        <v>9</v>
      </c>
      <c r="C717">
        <v>360561</v>
      </c>
      <c r="D717" s="1" t="s">
        <v>10</v>
      </c>
      <c r="E717" s="1" t="s">
        <v>16</v>
      </c>
      <c r="F717" s="1" t="s">
        <v>12</v>
      </c>
      <c r="G717" s="1" t="s">
        <v>13</v>
      </c>
      <c r="H717" s="1" t="s">
        <v>13</v>
      </c>
      <c r="I717">
        <v>28</v>
      </c>
    </row>
    <row r="718" spans="1:9" x14ac:dyDescent="0.25">
      <c r="A718">
        <v>717</v>
      </c>
      <c r="B718" s="1" t="s">
        <v>15</v>
      </c>
      <c r="C718">
        <v>593749.30000000005</v>
      </c>
      <c r="D718" s="1" t="s">
        <v>10</v>
      </c>
      <c r="E718" s="1" t="s">
        <v>16</v>
      </c>
      <c r="F718" s="1" t="s">
        <v>12</v>
      </c>
      <c r="G718" s="1" t="s">
        <v>13</v>
      </c>
      <c r="H718" s="1" t="s">
        <v>13</v>
      </c>
      <c r="I718">
        <v>27</v>
      </c>
    </row>
    <row r="719" spans="1:9" x14ac:dyDescent="0.25">
      <c r="A719">
        <v>718</v>
      </c>
      <c r="B719" s="1" t="s">
        <v>15</v>
      </c>
      <c r="C719">
        <v>2992612.3</v>
      </c>
      <c r="D719" s="1" t="s">
        <v>10</v>
      </c>
      <c r="E719" s="1" t="s">
        <v>11</v>
      </c>
      <c r="F719" s="1" t="s">
        <v>12</v>
      </c>
      <c r="G719" s="1" t="s">
        <v>13</v>
      </c>
      <c r="H719" s="1" t="s">
        <v>13</v>
      </c>
      <c r="I719">
        <v>44</v>
      </c>
    </row>
    <row r="720" spans="1:9" x14ac:dyDescent="0.25">
      <c r="A720">
        <v>719</v>
      </c>
      <c r="B720" s="1" t="s">
        <v>9</v>
      </c>
      <c r="C720">
        <v>2269748.2000000002</v>
      </c>
      <c r="D720" s="1" t="s">
        <v>10</v>
      </c>
      <c r="E720" s="1" t="s">
        <v>16</v>
      </c>
      <c r="F720" s="1" t="s">
        <v>12</v>
      </c>
      <c r="G720" s="1" t="s">
        <v>13</v>
      </c>
      <c r="H720" s="1" t="s">
        <v>13</v>
      </c>
      <c r="I720">
        <v>31</v>
      </c>
    </row>
    <row r="721" spans="1:9" x14ac:dyDescent="0.25">
      <c r="A721">
        <v>720</v>
      </c>
      <c r="B721" s="1" t="s">
        <v>9</v>
      </c>
      <c r="C721">
        <v>380825</v>
      </c>
      <c r="D721" s="1" t="s">
        <v>14</v>
      </c>
      <c r="E721" s="1" t="s">
        <v>11</v>
      </c>
      <c r="F721" s="1" t="s">
        <v>12</v>
      </c>
      <c r="G721" s="1" t="s">
        <v>13</v>
      </c>
      <c r="H721" s="1" t="s">
        <v>13</v>
      </c>
      <c r="I721">
        <v>68</v>
      </c>
    </row>
    <row r="722" spans="1:9" x14ac:dyDescent="0.25">
      <c r="A722">
        <v>721</v>
      </c>
      <c r="B722" s="1" t="s">
        <v>9</v>
      </c>
      <c r="C722">
        <v>403092</v>
      </c>
      <c r="D722" s="1" t="s">
        <v>18</v>
      </c>
      <c r="E722" s="1" t="s">
        <v>16</v>
      </c>
      <c r="F722" s="1" t="s">
        <v>12</v>
      </c>
      <c r="G722" s="1" t="s">
        <v>13</v>
      </c>
      <c r="H722" s="1" t="s">
        <v>12</v>
      </c>
      <c r="I722">
        <v>55</v>
      </c>
    </row>
    <row r="723" spans="1:9" x14ac:dyDescent="0.25">
      <c r="A723">
        <v>722</v>
      </c>
      <c r="B723" s="1" t="s">
        <v>9</v>
      </c>
      <c r="C723">
        <v>408100</v>
      </c>
      <c r="D723" s="1" t="s">
        <v>10</v>
      </c>
      <c r="E723" s="1" t="s">
        <v>16</v>
      </c>
      <c r="F723" s="1" t="s">
        <v>12</v>
      </c>
      <c r="G723" s="1" t="s">
        <v>12</v>
      </c>
      <c r="H723" s="1" t="s">
        <v>13</v>
      </c>
      <c r="I723">
        <v>50</v>
      </c>
    </row>
    <row r="724" spans="1:9" x14ac:dyDescent="0.25">
      <c r="A724">
        <v>723</v>
      </c>
      <c r="B724" s="1" t="s">
        <v>9</v>
      </c>
      <c r="C724">
        <v>463260.61</v>
      </c>
      <c r="D724" s="1" t="s">
        <v>10</v>
      </c>
      <c r="E724" s="1" t="s">
        <v>16</v>
      </c>
      <c r="F724" s="1" t="s">
        <v>12</v>
      </c>
      <c r="G724" s="1" t="s">
        <v>13</v>
      </c>
      <c r="H724" s="1" t="s">
        <v>13</v>
      </c>
      <c r="I724">
        <v>21</v>
      </c>
    </row>
    <row r="725" spans="1:9" x14ac:dyDescent="0.25">
      <c r="A725">
        <v>724</v>
      </c>
      <c r="B725" s="1" t="s">
        <v>9</v>
      </c>
      <c r="C725">
        <v>377506.13</v>
      </c>
      <c r="D725" s="1" t="s">
        <v>10</v>
      </c>
      <c r="E725" s="1" t="s">
        <v>16</v>
      </c>
      <c r="F725" s="1" t="s">
        <v>12</v>
      </c>
      <c r="G725" s="1" t="s">
        <v>13</v>
      </c>
      <c r="H725" s="1" t="s">
        <v>12</v>
      </c>
      <c r="I725">
        <v>23</v>
      </c>
    </row>
    <row r="726" spans="1:9" x14ac:dyDescent="0.25">
      <c r="A726">
        <v>725</v>
      </c>
      <c r="B726" s="1" t="s">
        <v>15</v>
      </c>
      <c r="C726">
        <v>297045</v>
      </c>
      <c r="D726" s="1" t="s">
        <v>18</v>
      </c>
      <c r="E726" s="1" t="s">
        <v>16</v>
      </c>
      <c r="F726" s="1" t="s">
        <v>12</v>
      </c>
      <c r="G726" s="1" t="s">
        <v>12</v>
      </c>
      <c r="H726" s="1" t="s">
        <v>12</v>
      </c>
      <c r="I726">
        <v>43</v>
      </c>
    </row>
    <row r="727" spans="1:9" x14ac:dyDescent="0.25">
      <c r="A727">
        <v>726</v>
      </c>
      <c r="B727" s="1" t="s">
        <v>9</v>
      </c>
      <c r="C727">
        <v>48602</v>
      </c>
      <c r="D727" s="1" t="s">
        <v>10</v>
      </c>
      <c r="E727" s="1" t="s">
        <v>16</v>
      </c>
      <c r="F727" s="1" t="s">
        <v>12</v>
      </c>
      <c r="G727" s="1" t="s">
        <v>13</v>
      </c>
      <c r="H727" s="1" t="s">
        <v>13</v>
      </c>
      <c r="I727">
        <v>33</v>
      </c>
    </row>
    <row r="728" spans="1:9" x14ac:dyDescent="0.25">
      <c r="A728">
        <v>727</v>
      </c>
      <c r="B728" s="1" t="s">
        <v>15</v>
      </c>
      <c r="C728">
        <v>375000</v>
      </c>
      <c r="D728" s="1" t="s">
        <v>10</v>
      </c>
      <c r="E728" s="1" t="s">
        <v>16</v>
      </c>
      <c r="F728" s="1" t="s">
        <v>12</v>
      </c>
      <c r="G728" s="1" t="s">
        <v>13</v>
      </c>
      <c r="H728" s="1" t="s">
        <v>13</v>
      </c>
      <c r="I728">
        <v>36</v>
      </c>
    </row>
    <row r="729" spans="1:9" x14ac:dyDescent="0.25">
      <c r="A729">
        <v>728</v>
      </c>
      <c r="B729" s="1" t="s">
        <v>9</v>
      </c>
      <c r="C729">
        <v>630761.15</v>
      </c>
      <c r="D729" s="1" t="s">
        <v>10</v>
      </c>
      <c r="E729" s="1" t="s">
        <v>16</v>
      </c>
      <c r="F729" s="1" t="s">
        <v>12</v>
      </c>
      <c r="G729" s="1" t="s">
        <v>13</v>
      </c>
      <c r="H729" s="1" t="s">
        <v>13</v>
      </c>
      <c r="I729">
        <v>20</v>
      </c>
    </row>
    <row r="730" spans="1:9" x14ac:dyDescent="0.25">
      <c r="A730">
        <v>729</v>
      </c>
      <c r="B730" s="1" t="s">
        <v>15</v>
      </c>
      <c r="C730">
        <v>195874.42</v>
      </c>
      <c r="D730" s="1" t="s">
        <v>14</v>
      </c>
      <c r="E730" s="1" t="s">
        <v>11</v>
      </c>
      <c r="F730" s="1" t="s">
        <v>12</v>
      </c>
      <c r="G730" s="1" t="s">
        <v>13</v>
      </c>
      <c r="H730" s="1" t="s">
        <v>13</v>
      </c>
      <c r="I730">
        <v>67</v>
      </c>
    </row>
    <row r="731" spans="1:9" x14ac:dyDescent="0.25">
      <c r="A731">
        <v>730</v>
      </c>
      <c r="B731" s="1" t="s">
        <v>15</v>
      </c>
      <c r="C731">
        <v>650000</v>
      </c>
      <c r="D731" s="1" t="s">
        <v>10</v>
      </c>
      <c r="E731" s="1" t="s">
        <v>16</v>
      </c>
      <c r="F731" s="1" t="s">
        <v>12</v>
      </c>
      <c r="G731" s="1" t="s">
        <v>13</v>
      </c>
      <c r="H731" s="1" t="s">
        <v>13</v>
      </c>
      <c r="I731">
        <v>39</v>
      </c>
    </row>
    <row r="732" spans="1:9" x14ac:dyDescent="0.25">
      <c r="A732">
        <v>731</v>
      </c>
      <c r="B732" s="1" t="s">
        <v>9</v>
      </c>
      <c r="C732">
        <v>1005435.78</v>
      </c>
      <c r="D732" s="1" t="s">
        <v>14</v>
      </c>
      <c r="E732" s="1" t="s">
        <v>11</v>
      </c>
      <c r="F732" s="1" t="s">
        <v>12</v>
      </c>
      <c r="G732" s="1" t="s">
        <v>13</v>
      </c>
      <c r="H732" s="1" t="s">
        <v>13</v>
      </c>
      <c r="I732">
        <v>60</v>
      </c>
    </row>
    <row r="733" spans="1:9" x14ac:dyDescent="0.25">
      <c r="A733">
        <v>732</v>
      </c>
      <c r="B733" s="1" t="s">
        <v>15</v>
      </c>
      <c r="C733">
        <v>639148</v>
      </c>
      <c r="D733" s="1" t="s">
        <v>18</v>
      </c>
      <c r="E733" s="1" t="s">
        <v>16</v>
      </c>
      <c r="F733" s="1" t="s">
        <v>12</v>
      </c>
      <c r="G733" s="1" t="s">
        <v>12</v>
      </c>
      <c r="H733" s="1" t="s">
        <v>12</v>
      </c>
      <c r="I733">
        <v>49</v>
      </c>
    </row>
    <row r="734" spans="1:9" x14ac:dyDescent="0.25">
      <c r="A734">
        <v>733</v>
      </c>
      <c r="B734" s="1" t="s">
        <v>9</v>
      </c>
      <c r="C734">
        <v>1329203.8999999999</v>
      </c>
      <c r="D734" s="1" t="s">
        <v>10</v>
      </c>
      <c r="E734" s="1" t="s">
        <v>11</v>
      </c>
      <c r="F734" s="1" t="s">
        <v>12</v>
      </c>
      <c r="G734" s="1" t="s">
        <v>13</v>
      </c>
      <c r="H734" s="1" t="s">
        <v>13</v>
      </c>
      <c r="I734">
        <v>45</v>
      </c>
    </row>
    <row r="735" spans="1:9" x14ac:dyDescent="0.25">
      <c r="A735">
        <v>734</v>
      </c>
      <c r="B735" s="1" t="s">
        <v>15</v>
      </c>
      <c r="C735">
        <v>370861.03</v>
      </c>
      <c r="D735" s="1" t="s">
        <v>10</v>
      </c>
      <c r="E735" s="1" t="s">
        <v>16</v>
      </c>
      <c r="F735" s="1" t="s">
        <v>12</v>
      </c>
      <c r="G735" s="1" t="s">
        <v>13</v>
      </c>
      <c r="H735" s="1" t="s">
        <v>13</v>
      </c>
      <c r="I735">
        <v>48</v>
      </c>
    </row>
    <row r="736" spans="1:9" x14ac:dyDescent="0.25">
      <c r="A736">
        <v>735</v>
      </c>
      <c r="B736" s="1" t="s">
        <v>9</v>
      </c>
      <c r="C736">
        <v>266312</v>
      </c>
      <c r="D736" s="1" t="s">
        <v>10</v>
      </c>
      <c r="E736" s="1" t="s">
        <v>16</v>
      </c>
      <c r="F736" s="1" t="s">
        <v>12</v>
      </c>
      <c r="G736" s="1" t="s">
        <v>13</v>
      </c>
      <c r="H736" s="1" t="s">
        <v>13</v>
      </c>
      <c r="I736">
        <v>22</v>
      </c>
    </row>
    <row r="737" spans="1:9" x14ac:dyDescent="0.25">
      <c r="A737">
        <v>736</v>
      </c>
      <c r="B737" s="1" t="s">
        <v>15</v>
      </c>
      <c r="C737">
        <v>841070</v>
      </c>
      <c r="D737" s="1" t="s">
        <v>10</v>
      </c>
      <c r="E737" s="1" t="s">
        <v>16</v>
      </c>
      <c r="F737" s="1" t="s">
        <v>12</v>
      </c>
      <c r="G737" s="1" t="s">
        <v>13</v>
      </c>
      <c r="H737" s="1" t="s">
        <v>13</v>
      </c>
      <c r="I737">
        <v>25</v>
      </c>
    </row>
    <row r="738" spans="1:9" x14ac:dyDescent="0.25">
      <c r="A738">
        <v>737</v>
      </c>
      <c r="B738" s="1" t="s">
        <v>9</v>
      </c>
      <c r="C738">
        <v>278035</v>
      </c>
      <c r="D738" s="1" t="s">
        <v>18</v>
      </c>
      <c r="E738" s="1" t="s">
        <v>16</v>
      </c>
      <c r="F738" s="1" t="s">
        <v>12</v>
      </c>
      <c r="G738" s="1" t="s">
        <v>13</v>
      </c>
      <c r="H738" s="1" t="s">
        <v>13</v>
      </c>
      <c r="I738">
        <v>30</v>
      </c>
    </row>
    <row r="739" spans="1:9" x14ac:dyDescent="0.25">
      <c r="A739">
        <v>738</v>
      </c>
      <c r="B739" s="1" t="s">
        <v>15</v>
      </c>
      <c r="C739">
        <v>310124</v>
      </c>
      <c r="D739" s="1" t="s">
        <v>18</v>
      </c>
      <c r="E739" s="1" t="s">
        <v>16</v>
      </c>
      <c r="F739" s="1" t="s">
        <v>12</v>
      </c>
      <c r="G739" s="1" t="s">
        <v>13</v>
      </c>
      <c r="H739" s="1" t="s">
        <v>13</v>
      </c>
      <c r="I739">
        <v>44</v>
      </c>
    </row>
    <row r="740" spans="1:9" x14ac:dyDescent="0.25">
      <c r="A740">
        <v>739</v>
      </c>
      <c r="B740" s="1" t="s">
        <v>9</v>
      </c>
      <c r="C740">
        <v>299647</v>
      </c>
      <c r="D740" s="1" t="s">
        <v>17</v>
      </c>
      <c r="E740" s="1" t="s">
        <v>16</v>
      </c>
      <c r="F740" s="1" t="s">
        <v>12</v>
      </c>
      <c r="G740" s="1" t="s">
        <v>13</v>
      </c>
      <c r="H740" s="1" t="s">
        <v>13</v>
      </c>
      <c r="I740">
        <v>67</v>
      </c>
    </row>
    <row r="741" spans="1:9" x14ac:dyDescent="0.25">
      <c r="A741">
        <v>740</v>
      </c>
      <c r="B741" s="1" t="s">
        <v>15</v>
      </c>
      <c r="C741">
        <v>300018</v>
      </c>
      <c r="D741" s="1" t="s">
        <v>17</v>
      </c>
      <c r="E741" s="1" t="s">
        <v>16</v>
      </c>
      <c r="F741" s="1" t="s">
        <v>12</v>
      </c>
      <c r="G741" s="1" t="s">
        <v>13</v>
      </c>
      <c r="H741" s="1" t="s">
        <v>13</v>
      </c>
      <c r="I741">
        <v>61</v>
      </c>
    </row>
    <row r="742" spans="1:9" x14ac:dyDescent="0.25">
      <c r="A742">
        <v>741</v>
      </c>
      <c r="B742" s="1" t="s">
        <v>15</v>
      </c>
      <c r="C742">
        <v>278030</v>
      </c>
      <c r="D742" s="1" t="s">
        <v>19</v>
      </c>
      <c r="E742" s="1" t="s">
        <v>16</v>
      </c>
      <c r="F742" s="1" t="s">
        <v>12</v>
      </c>
      <c r="G742" s="1" t="s">
        <v>13</v>
      </c>
      <c r="H742" s="1" t="s">
        <v>13</v>
      </c>
      <c r="I742">
        <v>41</v>
      </c>
    </row>
    <row r="743" spans="1:9" x14ac:dyDescent="0.25">
      <c r="A743">
        <v>742</v>
      </c>
      <c r="B743" s="1" t="s">
        <v>15</v>
      </c>
      <c r="C743">
        <v>194000</v>
      </c>
      <c r="D743" s="1" t="s">
        <v>10</v>
      </c>
      <c r="E743" s="1" t="s">
        <v>16</v>
      </c>
      <c r="F743" s="1" t="s">
        <v>12</v>
      </c>
      <c r="G743" s="1" t="s">
        <v>12</v>
      </c>
      <c r="H743" s="1" t="s">
        <v>13</v>
      </c>
      <c r="I743">
        <v>33</v>
      </c>
    </row>
    <row r="744" spans="1:9" x14ac:dyDescent="0.25">
      <c r="A744">
        <v>743</v>
      </c>
      <c r="B744" s="1" t="s">
        <v>9</v>
      </c>
      <c r="C744">
        <v>639148</v>
      </c>
      <c r="D744" s="1" t="s">
        <v>18</v>
      </c>
      <c r="E744" s="1" t="s">
        <v>16</v>
      </c>
      <c r="F744" s="1" t="s">
        <v>12</v>
      </c>
      <c r="G744" s="1" t="s">
        <v>13</v>
      </c>
      <c r="H744" s="1" t="s">
        <v>12</v>
      </c>
      <c r="I744">
        <v>39</v>
      </c>
    </row>
    <row r="745" spans="1:9" x14ac:dyDescent="0.25">
      <c r="A745">
        <v>744</v>
      </c>
      <c r="B745" s="1" t="s">
        <v>15</v>
      </c>
      <c r="C745">
        <v>232016.33</v>
      </c>
      <c r="D745" s="1" t="s">
        <v>10</v>
      </c>
      <c r="E745" s="1" t="s">
        <v>16</v>
      </c>
      <c r="F745" s="1" t="s">
        <v>12</v>
      </c>
      <c r="G745" s="1" t="s">
        <v>12</v>
      </c>
      <c r="H745" s="1" t="s">
        <v>12</v>
      </c>
      <c r="I745">
        <v>47</v>
      </c>
    </row>
    <row r="746" spans="1:9" x14ac:dyDescent="0.25">
      <c r="A746">
        <v>745</v>
      </c>
      <c r="B746" s="1" t="s">
        <v>9</v>
      </c>
      <c r="C746">
        <v>255658.75</v>
      </c>
      <c r="D746" s="1" t="s">
        <v>10</v>
      </c>
      <c r="E746" s="1" t="s">
        <v>16</v>
      </c>
      <c r="F746" s="1" t="s">
        <v>12</v>
      </c>
      <c r="G746" s="1" t="s">
        <v>13</v>
      </c>
      <c r="H746" s="1" t="s">
        <v>13</v>
      </c>
      <c r="I746">
        <v>32</v>
      </c>
    </row>
    <row r="747" spans="1:9" x14ac:dyDescent="0.25">
      <c r="A747">
        <v>746</v>
      </c>
      <c r="B747" s="1" t="s">
        <v>9</v>
      </c>
      <c r="C747">
        <v>311586</v>
      </c>
      <c r="D747" s="1" t="s">
        <v>10</v>
      </c>
      <c r="E747" s="1" t="s">
        <v>16</v>
      </c>
      <c r="F747" s="1" t="s">
        <v>12</v>
      </c>
      <c r="G747" s="1" t="s">
        <v>13</v>
      </c>
      <c r="H747" s="1" t="s">
        <v>13</v>
      </c>
      <c r="I747">
        <v>51</v>
      </c>
    </row>
    <row r="748" spans="1:9" x14ac:dyDescent="0.25">
      <c r="A748">
        <v>747</v>
      </c>
      <c r="B748" s="1" t="s">
        <v>15</v>
      </c>
      <c r="C748">
        <v>933864.5</v>
      </c>
      <c r="D748" s="1" t="s">
        <v>10</v>
      </c>
      <c r="E748" s="1" t="s">
        <v>11</v>
      </c>
      <c r="F748" s="1" t="s">
        <v>12</v>
      </c>
      <c r="G748" s="1" t="s">
        <v>13</v>
      </c>
      <c r="H748" s="1" t="s">
        <v>13</v>
      </c>
      <c r="I748">
        <v>31</v>
      </c>
    </row>
    <row r="749" spans="1:9" x14ac:dyDescent="0.25">
      <c r="A749">
        <v>748</v>
      </c>
      <c r="B749" s="1" t="s">
        <v>9</v>
      </c>
      <c r="C749">
        <v>310124</v>
      </c>
      <c r="D749" s="1" t="s">
        <v>18</v>
      </c>
      <c r="E749" s="1" t="s">
        <v>16</v>
      </c>
      <c r="F749" s="1" t="s">
        <v>12</v>
      </c>
      <c r="G749" s="1" t="s">
        <v>13</v>
      </c>
      <c r="H749" s="1" t="s">
        <v>13</v>
      </c>
      <c r="I749">
        <v>45</v>
      </c>
    </row>
    <row r="750" spans="1:9" x14ac:dyDescent="0.25">
      <c r="A750">
        <v>749</v>
      </c>
      <c r="B750" s="1" t="s">
        <v>15</v>
      </c>
      <c r="C750">
        <v>359544.27</v>
      </c>
      <c r="D750" s="1" t="s">
        <v>10</v>
      </c>
      <c r="E750" s="1" t="s">
        <v>16</v>
      </c>
      <c r="F750" s="1" t="s">
        <v>12</v>
      </c>
      <c r="G750" s="1" t="s">
        <v>13</v>
      </c>
      <c r="H750" s="1" t="s">
        <v>13</v>
      </c>
      <c r="I750">
        <v>25</v>
      </c>
    </row>
    <row r="751" spans="1:9" x14ac:dyDescent="0.25">
      <c r="A751">
        <v>750</v>
      </c>
      <c r="B751" s="1" t="s">
        <v>9</v>
      </c>
      <c r="C751">
        <v>298000</v>
      </c>
      <c r="D751" s="1" t="s">
        <v>17</v>
      </c>
      <c r="E751" s="1" t="s">
        <v>16</v>
      </c>
      <c r="F751" s="1" t="s">
        <v>12</v>
      </c>
      <c r="G751" s="1" t="s">
        <v>13</v>
      </c>
      <c r="H751" s="1" t="s">
        <v>13</v>
      </c>
      <c r="I751">
        <v>63</v>
      </c>
    </row>
    <row r="752" spans="1:9" x14ac:dyDescent="0.25">
      <c r="A752">
        <v>751</v>
      </c>
      <c r="B752" s="1" t="s">
        <v>15</v>
      </c>
      <c r="C752">
        <v>990303</v>
      </c>
      <c r="D752" s="1" t="s">
        <v>14</v>
      </c>
      <c r="E752" s="1" t="s">
        <v>11</v>
      </c>
      <c r="F752" s="1" t="s">
        <v>12</v>
      </c>
      <c r="G752" s="1" t="s">
        <v>13</v>
      </c>
      <c r="H752" s="1" t="s">
        <v>13</v>
      </c>
      <c r="I752">
        <v>80</v>
      </c>
    </row>
    <row r="753" spans="1:9" x14ac:dyDescent="0.25">
      <c r="A753">
        <v>752</v>
      </c>
      <c r="B753" s="1" t="s">
        <v>15</v>
      </c>
      <c r="C753">
        <v>297046</v>
      </c>
      <c r="D753" s="1" t="s">
        <v>17</v>
      </c>
      <c r="E753" s="1" t="s">
        <v>16</v>
      </c>
      <c r="F753" s="1" t="s">
        <v>12</v>
      </c>
      <c r="G753" s="1" t="s">
        <v>13</v>
      </c>
      <c r="H753" s="1" t="s">
        <v>13</v>
      </c>
      <c r="I753">
        <v>39</v>
      </c>
    </row>
    <row r="754" spans="1:9" x14ac:dyDescent="0.25">
      <c r="A754">
        <v>753</v>
      </c>
      <c r="B754" s="1" t="s">
        <v>9</v>
      </c>
      <c r="C754">
        <v>2760356.1</v>
      </c>
      <c r="D754" s="1" t="s">
        <v>10</v>
      </c>
      <c r="E754" s="1" t="s">
        <v>11</v>
      </c>
      <c r="F754" s="1" t="s">
        <v>12</v>
      </c>
      <c r="G754" s="1" t="s">
        <v>13</v>
      </c>
      <c r="H754" s="1" t="s">
        <v>13</v>
      </c>
      <c r="I754">
        <v>28</v>
      </c>
    </row>
    <row r="755" spans="1:9" x14ac:dyDescent="0.25">
      <c r="A755">
        <v>754</v>
      </c>
      <c r="B755" s="1" t="s">
        <v>9</v>
      </c>
      <c r="C755">
        <v>2244669.12</v>
      </c>
      <c r="D755" s="1" t="s">
        <v>10</v>
      </c>
      <c r="E755" s="1" t="s">
        <v>16</v>
      </c>
      <c r="F755" s="1" t="s">
        <v>12</v>
      </c>
      <c r="G755" s="1" t="s">
        <v>13</v>
      </c>
      <c r="H755" s="1" t="s">
        <v>13</v>
      </c>
      <c r="I755">
        <v>37</v>
      </c>
    </row>
    <row r="756" spans="1:9" x14ac:dyDescent="0.25">
      <c r="A756">
        <v>755</v>
      </c>
      <c r="B756" s="1" t="s">
        <v>15</v>
      </c>
      <c r="C756">
        <v>297045</v>
      </c>
      <c r="D756" s="1" t="s">
        <v>18</v>
      </c>
      <c r="E756" s="1" t="s">
        <v>16</v>
      </c>
      <c r="F756" s="1" t="s">
        <v>12</v>
      </c>
      <c r="G756" s="1" t="s">
        <v>13</v>
      </c>
      <c r="H756" s="1" t="s">
        <v>12</v>
      </c>
      <c r="I756">
        <v>53</v>
      </c>
    </row>
    <row r="757" spans="1:9" x14ac:dyDescent="0.25">
      <c r="A757">
        <v>756</v>
      </c>
      <c r="B757" s="1" t="s">
        <v>9</v>
      </c>
      <c r="C757">
        <v>1271852.72</v>
      </c>
      <c r="D757" s="1" t="s">
        <v>10</v>
      </c>
      <c r="E757" s="1" t="s">
        <v>16</v>
      </c>
      <c r="F757" s="1" t="s">
        <v>12</v>
      </c>
      <c r="G757" s="1" t="s">
        <v>13</v>
      </c>
      <c r="H757" s="1" t="s">
        <v>13</v>
      </c>
      <c r="I757">
        <v>34</v>
      </c>
    </row>
    <row r="758" spans="1:9" x14ac:dyDescent="0.25">
      <c r="A758">
        <v>757</v>
      </c>
      <c r="B758" s="1" t="s">
        <v>15</v>
      </c>
      <c r="C758">
        <v>2058548.97</v>
      </c>
      <c r="D758" s="1" t="s">
        <v>10</v>
      </c>
      <c r="E758" s="1" t="s">
        <v>11</v>
      </c>
      <c r="F758" s="1" t="s">
        <v>12</v>
      </c>
      <c r="G758" s="1" t="s">
        <v>13</v>
      </c>
      <c r="H758" s="1" t="s">
        <v>13</v>
      </c>
      <c r="I758">
        <v>38</v>
      </c>
    </row>
    <row r="759" spans="1:9" x14ac:dyDescent="0.25">
      <c r="A759">
        <v>758</v>
      </c>
      <c r="B759" s="1" t="s">
        <v>15</v>
      </c>
      <c r="C759">
        <v>352379</v>
      </c>
      <c r="D759" s="1" t="s">
        <v>10</v>
      </c>
      <c r="E759" s="1" t="s">
        <v>16</v>
      </c>
      <c r="F759" s="1" t="s">
        <v>12</v>
      </c>
      <c r="G759" s="1" t="s">
        <v>13</v>
      </c>
      <c r="H759" s="1" t="s">
        <v>13</v>
      </c>
      <c r="I759">
        <v>39</v>
      </c>
    </row>
    <row r="760" spans="1:9" x14ac:dyDescent="0.25">
      <c r="A760">
        <v>759</v>
      </c>
      <c r="B760" s="1" t="s">
        <v>15</v>
      </c>
      <c r="C760">
        <v>2389951.08</v>
      </c>
      <c r="D760" s="1" t="s">
        <v>10</v>
      </c>
      <c r="E760" s="1" t="s">
        <v>11</v>
      </c>
      <c r="F760" s="1" t="s">
        <v>12</v>
      </c>
      <c r="G760" s="1" t="s">
        <v>13</v>
      </c>
      <c r="H760" s="1" t="s">
        <v>13</v>
      </c>
      <c r="I760">
        <v>61</v>
      </c>
    </row>
    <row r="761" spans="1:9" x14ac:dyDescent="0.25">
      <c r="A761">
        <v>760</v>
      </c>
      <c r="B761" s="1" t="s">
        <v>15</v>
      </c>
      <c r="C761">
        <v>450886</v>
      </c>
      <c r="D761" s="1" t="s">
        <v>18</v>
      </c>
      <c r="E761" s="1" t="s">
        <v>16</v>
      </c>
      <c r="F761" s="1" t="s">
        <v>12</v>
      </c>
      <c r="G761" s="1" t="s">
        <v>13</v>
      </c>
      <c r="H761" s="1" t="s">
        <v>12</v>
      </c>
      <c r="I761">
        <v>51</v>
      </c>
    </row>
    <row r="762" spans="1:9" x14ac:dyDescent="0.25">
      <c r="A762">
        <v>761</v>
      </c>
      <c r="B762" s="1" t="s">
        <v>9</v>
      </c>
      <c r="C762">
        <v>558635.76</v>
      </c>
      <c r="D762" s="1" t="s">
        <v>10</v>
      </c>
      <c r="E762" s="1" t="s">
        <v>16</v>
      </c>
      <c r="F762" s="1" t="s">
        <v>12</v>
      </c>
      <c r="G762" s="1" t="s">
        <v>13</v>
      </c>
      <c r="H762" s="1" t="s">
        <v>13</v>
      </c>
      <c r="I762">
        <v>34</v>
      </c>
    </row>
    <row r="763" spans="1:9" x14ac:dyDescent="0.25">
      <c r="A763">
        <v>762</v>
      </c>
      <c r="B763" s="1" t="s">
        <v>9</v>
      </c>
      <c r="C763">
        <v>489159</v>
      </c>
      <c r="D763" s="1" t="s">
        <v>10</v>
      </c>
      <c r="E763" s="1" t="s">
        <v>16</v>
      </c>
      <c r="F763" s="1" t="s">
        <v>12</v>
      </c>
      <c r="G763" s="1" t="s">
        <v>12</v>
      </c>
      <c r="H763" s="1" t="s">
        <v>13</v>
      </c>
      <c r="I763">
        <v>34</v>
      </c>
    </row>
    <row r="764" spans="1:9" x14ac:dyDescent="0.25">
      <c r="A764">
        <v>763</v>
      </c>
      <c r="B764" s="1" t="s">
        <v>15</v>
      </c>
      <c r="C764">
        <v>463300</v>
      </c>
      <c r="D764" s="1" t="s">
        <v>10</v>
      </c>
      <c r="E764" s="1" t="s">
        <v>16</v>
      </c>
      <c r="F764" s="1" t="s">
        <v>12</v>
      </c>
      <c r="G764" s="1" t="s">
        <v>13</v>
      </c>
      <c r="H764" s="1" t="s">
        <v>13</v>
      </c>
      <c r="I764">
        <v>40</v>
      </c>
    </row>
    <row r="765" spans="1:9" x14ac:dyDescent="0.25">
      <c r="A765">
        <v>764</v>
      </c>
      <c r="B765" s="1" t="s">
        <v>9</v>
      </c>
      <c r="C765">
        <v>360904.76</v>
      </c>
      <c r="D765" s="1" t="s">
        <v>10</v>
      </c>
      <c r="E765" s="1" t="s">
        <v>16</v>
      </c>
      <c r="F765" s="1" t="s">
        <v>12</v>
      </c>
      <c r="G765" s="1" t="s">
        <v>12</v>
      </c>
      <c r="H765" s="1" t="s">
        <v>13</v>
      </c>
      <c r="I765">
        <v>43</v>
      </c>
    </row>
    <row r="766" spans="1:9" x14ac:dyDescent="0.25">
      <c r="A766">
        <v>765</v>
      </c>
      <c r="B766" s="1" t="s">
        <v>15</v>
      </c>
      <c r="C766">
        <v>1156421</v>
      </c>
      <c r="D766" s="1" t="s">
        <v>10</v>
      </c>
      <c r="E766" s="1" t="s">
        <v>11</v>
      </c>
      <c r="F766" s="1" t="s">
        <v>12</v>
      </c>
      <c r="G766" s="1" t="s">
        <v>13</v>
      </c>
      <c r="H766" s="1" t="s">
        <v>12</v>
      </c>
      <c r="I766">
        <v>36</v>
      </c>
    </row>
    <row r="767" spans="1:9" x14ac:dyDescent="0.25">
      <c r="A767">
        <v>766</v>
      </c>
      <c r="B767" s="1" t="s">
        <v>9</v>
      </c>
      <c r="C767">
        <v>388293</v>
      </c>
      <c r="D767" s="1" t="s">
        <v>10</v>
      </c>
      <c r="E767" s="1" t="s">
        <v>16</v>
      </c>
      <c r="F767" s="1" t="s">
        <v>12</v>
      </c>
      <c r="G767" s="1" t="s">
        <v>13</v>
      </c>
      <c r="H767" s="1" t="s">
        <v>13</v>
      </c>
      <c r="I767">
        <v>53</v>
      </c>
    </row>
    <row r="768" spans="1:9" x14ac:dyDescent="0.25">
      <c r="A768">
        <v>767</v>
      </c>
      <c r="B768" s="1" t="s">
        <v>9</v>
      </c>
      <c r="C768">
        <v>1214906</v>
      </c>
      <c r="D768" s="1" t="s">
        <v>10</v>
      </c>
      <c r="E768" s="1" t="s">
        <v>11</v>
      </c>
      <c r="F768" s="1" t="s">
        <v>12</v>
      </c>
      <c r="G768" s="1" t="s">
        <v>13</v>
      </c>
      <c r="H768" s="1" t="s">
        <v>13</v>
      </c>
      <c r="I768">
        <v>29</v>
      </c>
    </row>
    <row r="769" spans="1:9" x14ac:dyDescent="0.25">
      <c r="A769">
        <v>768</v>
      </c>
      <c r="B769" s="1" t="s">
        <v>9</v>
      </c>
      <c r="C769">
        <v>795801</v>
      </c>
      <c r="D769" s="1" t="s">
        <v>10</v>
      </c>
      <c r="E769" s="1" t="s">
        <v>11</v>
      </c>
      <c r="F769" s="1" t="s">
        <v>12</v>
      </c>
      <c r="G769" s="1" t="s">
        <v>13</v>
      </c>
      <c r="H769" s="1" t="s">
        <v>13</v>
      </c>
      <c r="I769">
        <v>36</v>
      </c>
    </row>
    <row r="770" spans="1:9" x14ac:dyDescent="0.25">
      <c r="A770">
        <v>769</v>
      </c>
      <c r="B770" s="1" t="s">
        <v>15</v>
      </c>
      <c r="C770">
        <v>318619.2</v>
      </c>
      <c r="D770" s="1" t="s">
        <v>10</v>
      </c>
      <c r="E770" s="1" t="s">
        <v>16</v>
      </c>
      <c r="F770" s="1" t="s">
        <v>12</v>
      </c>
      <c r="G770" s="1" t="s">
        <v>12</v>
      </c>
      <c r="H770" s="1" t="s">
        <v>13</v>
      </c>
      <c r="I770">
        <v>42</v>
      </c>
    </row>
    <row r="771" spans="1:9" x14ac:dyDescent="0.25">
      <c r="A771">
        <v>770</v>
      </c>
      <c r="B771" s="1" t="s">
        <v>9</v>
      </c>
      <c r="C771">
        <v>650078.5</v>
      </c>
      <c r="D771" s="1" t="s">
        <v>10</v>
      </c>
      <c r="E771" s="1" t="s">
        <v>11</v>
      </c>
      <c r="F771" s="1" t="s">
        <v>12</v>
      </c>
      <c r="G771" s="1" t="s">
        <v>13</v>
      </c>
      <c r="H771" s="1" t="s">
        <v>13</v>
      </c>
      <c r="I771">
        <v>34</v>
      </c>
    </row>
    <row r="772" spans="1:9" x14ac:dyDescent="0.25">
      <c r="A772">
        <v>771</v>
      </c>
      <c r="B772" s="1" t="s">
        <v>9</v>
      </c>
      <c r="C772">
        <v>433085</v>
      </c>
      <c r="D772" s="1" t="s">
        <v>18</v>
      </c>
      <c r="E772" s="1" t="s">
        <v>16</v>
      </c>
      <c r="F772" s="1" t="s">
        <v>12</v>
      </c>
      <c r="G772" s="1" t="s">
        <v>12</v>
      </c>
      <c r="H772" s="1" t="s">
        <v>12</v>
      </c>
      <c r="I772">
        <v>53</v>
      </c>
    </row>
    <row r="773" spans="1:9" x14ac:dyDescent="0.25">
      <c r="A773">
        <v>772</v>
      </c>
      <c r="B773" s="1" t="s">
        <v>15</v>
      </c>
      <c r="C773">
        <v>294000</v>
      </c>
      <c r="D773" s="1" t="s">
        <v>10</v>
      </c>
      <c r="E773" s="1" t="s">
        <v>16</v>
      </c>
      <c r="F773" s="1" t="s">
        <v>12</v>
      </c>
      <c r="G773" s="1" t="s">
        <v>13</v>
      </c>
      <c r="H773" s="1" t="s">
        <v>13</v>
      </c>
      <c r="I773">
        <v>24</v>
      </c>
    </row>
    <row r="774" spans="1:9" x14ac:dyDescent="0.25">
      <c r="A774">
        <v>773</v>
      </c>
      <c r="B774" s="1" t="s">
        <v>9</v>
      </c>
      <c r="C774">
        <v>405063</v>
      </c>
      <c r="D774" s="1" t="s">
        <v>18</v>
      </c>
      <c r="E774" s="1" t="s">
        <v>16</v>
      </c>
      <c r="F774" s="1" t="s">
        <v>12</v>
      </c>
      <c r="G774" s="1" t="s">
        <v>13</v>
      </c>
      <c r="H774" s="1" t="s">
        <v>12</v>
      </c>
      <c r="I774">
        <v>72</v>
      </c>
    </row>
    <row r="775" spans="1:9" x14ac:dyDescent="0.25">
      <c r="A775">
        <v>774</v>
      </c>
      <c r="B775" s="1" t="s">
        <v>9</v>
      </c>
      <c r="C775">
        <v>299647</v>
      </c>
      <c r="D775" s="1" t="s">
        <v>17</v>
      </c>
      <c r="E775" s="1" t="s">
        <v>16</v>
      </c>
      <c r="F775" s="1" t="s">
        <v>12</v>
      </c>
      <c r="G775" s="1" t="s">
        <v>13</v>
      </c>
      <c r="H775" s="1" t="s">
        <v>13</v>
      </c>
      <c r="I775">
        <v>59</v>
      </c>
    </row>
    <row r="776" spans="1:9" x14ac:dyDescent="0.25">
      <c r="A776">
        <v>775</v>
      </c>
      <c r="B776" s="1" t="s">
        <v>9</v>
      </c>
      <c r="C776">
        <v>10000</v>
      </c>
      <c r="D776" s="1" t="s">
        <v>10</v>
      </c>
      <c r="E776" s="1" t="s">
        <v>16</v>
      </c>
      <c r="F776" s="1" t="s">
        <v>12</v>
      </c>
      <c r="G776" s="1" t="s">
        <v>12</v>
      </c>
      <c r="H776" s="1" t="s">
        <v>13</v>
      </c>
      <c r="I776">
        <v>51</v>
      </c>
    </row>
    <row r="777" spans="1:9" x14ac:dyDescent="0.25">
      <c r="A777">
        <v>776</v>
      </c>
      <c r="B777" s="1" t="s">
        <v>9</v>
      </c>
      <c r="C777">
        <v>364976.92</v>
      </c>
      <c r="D777" s="1" t="s">
        <v>10</v>
      </c>
      <c r="E777" s="1" t="s">
        <v>16</v>
      </c>
      <c r="F777" s="1" t="s">
        <v>12</v>
      </c>
      <c r="G777" s="1" t="s">
        <v>13</v>
      </c>
      <c r="H777" s="1" t="s">
        <v>12</v>
      </c>
      <c r="I777">
        <v>51</v>
      </c>
    </row>
    <row r="778" spans="1:9" x14ac:dyDescent="0.25">
      <c r="A778">
        <v>777</v>
      </c>
      <c r="B778" s="1" t="s">
        <v>15</v>
      </c>
      <c r="C778">
        <v>102524</v>
      </c>
      <c r="D778" s="1" t="s">
        <v>10</v>
      </c>
      <c r="E778" s="1" t="s">
        <v>16</v>
      </c>
      <c r="F778" s="1" t="s">
        <v>12</v>
      </c>
      <c r="G778" s="1" t="s">
        <v>13</v>
      </c>
      <c r="H778" s="1" t="s">
        <v>13</v>
      </c>
      <c r="I778">
        <v>47</v>
      </c>
    </row>
    <row r="779" spans="1:9" x14ac:dyDescent="0.25">
      <c r="A779">
        <v>778</v>
      </c>
      <c r="B779" s="1" t="s">
        <v>9</v>
      </c>
      <c r="C779">
        <v>636512.32999999996</v>
      </c>
      <c r="D779" s="1" t="s">
        <v>10</v>
      </c>
      <c r="E779" s="1" t="s">
        <v>16</v>
      </c>
      <c r="F779" s="1" t="s">
        <v>12</v>
      </c>
      <c r="G779" s="1" t="s">
        <v>13</v>
      </c>
      <c r="H779" s="1" t="s">
        <v>13</v>
      </c>
      <c r="I779">
        <v>22</v>
      </c>
    </row>
    <row r="780" spans="1:9" x14ac:dyDescent="0.25">
      <c r="A780">
        <v>779</v>
      </c>
      <c r="B780" s="1" t="s">
        <v>9</v>
      </c>
      <c r="C780">
        <v>278030</v>
      </c>
      <c r="D780" s="1" t="s">
        <v>19</v>
      </c>
      <c r="E780" s="1" t="s">
        <v>16</v>
      </c>
      <c r="F780" s="1" t="s">
        <v>12</v>
      </c>
      <c r="G780" s="1" t="s">
        <v>13</v>
      </c>
      <c r="H780" s="1" t="s">
        <v>13</v>
      </c>
      <c r="I780">
        <v>55</v>
      </c>
    </row>
    <row r="781" spans="1:9" x14ac:dyDescent="0.25">
      <c r="A781">
        <v>780</v>
      </c>
      <c r="B781" s="1" t="s">
        <v>9</v>
      </c>
      <c r="C781">
        <v>453693.52</v>
      </c>
      <c r="D781" s="1" t="s">
        <v>10</v>
      </c>
      <c r="E781" s="1" t="s">
        <v>16</v>
      </c>
      <c r="F781" s="1" t="s">
        <v>12</v>
      </c>
      <c r="G781" s="1" t="s">
        <v>12</v>
      </c>
      <c r="H781" s="1" t="s">
        <v>13</v>
      </c>
      <c r="I781">
        <v>49</v>
      </c>
    </row>
    <row r="782" spans="1:9" x14ac:dyDescent="0.25">
      <c r="A782">
        <v>781</v>
      </c>
      <c r="B782" s="1" t="s">
        <v>15</v>
      </c>
      <c r="C782">
        <v>1131487.6499999999</v>
      </c>
      <c r="D782" s="1" t="s">
        <v>14</v>
      </c>
      <c r="E782" s="1" t="s">
        <v>11</v>
      </c>
      <c r="F782" s="1" t="s">
        <v>12</v>
      </c>
      <c r="G782" s="1" t="s">
        <v>13</v>
      </c>
      <c r="H782" s="1" t="s">
        <v>13</v>
      </c>
      <c r="I782">
        <v>68</v>
      </c>
    </row>
    <row r="783" spans="1:9" x14ac:dyDescent="0.25">
      <c r="A783">
        <v>782</v>
      </c>
      <c r="B783" s="1" t="s">
        <v>9</v>
      </c>
      <c r="C783">
        <v>297045</v>
      </c>
      <c r="D783" s="1" t="s">
        <v>17</v>
      </c>
      <c r="E783" s="1" t="s">
        <v>16</v>
      </c>
      <c r="F783" s="1" t="s">
        <v>12</v>
      </c>
      <c r="G783" s="1" t="s">
        <v>12</v>
      </c>
      <c r="H783" s="1" t="s">
        <v>13</v>
      </c>
      <c r="I783">
        <v>66</v>
      </c>
    </row>
    <row r="784" spans="1:9" x14ac:dyDescent="0.25">
      <c r="A784">
        <v>783</v>
      </c>
      <c r="B784" s="1" t="s">
        <v>15</v>
      </c>
      <c r="C784">
        <v>629382</v>
      </c>
      <c r="D784" s="1" t="s">
        <v>10</v>
      </c>
      <c r="E784" s="1" t="s">
        <v>16</v>
      </c>
      <c r="F784" s="1" t="s">
        <v>12</v>
      </c>
      <c r="G784" s="1" t="s">
        <v>13</v>
      </c>
      <c r="H784" s="1" t="s">
        <v>13</v>
      </c>
      <c r="I784">
        <v>29</v>
      </c>
    </row>
    <row r="785" spans="1:9" x14ac:dyDescent="0.25">
      <c r="A785">
        <v>784</v>
      </c>
      <c r="B785" s="1" t="s">
        <v>9</v>
      </c>
      <c r="C785">
        <v>338166</v>
      </c>
      <c r="D785" s="1" t="s">
        <v>18</v>
      </c>
      <c r="E785" s="1" t="s">
        <v>16</v>
      </c>
      <c r="F785" s="1" t="s">
        <v>12</v>
      </c>
      <c r="G785" s="1" t="s">
        <v>13</v>
      </c>
      <c r="H785" s="1" t="s">
        <v>13</v>
      </c>
      <c r="I785">
        <v>36</v>
      </c>
    </row>
    <row r="786" spans="1:9" x14ac:dyDescent="0.25">
      <c r="A786">
        <v>785</v>
      </c>
      <c r="B786" s="1" t="s">
        <v>9</v>
      </c>
      <c r="C786">
        <v>350000</v>
      </c>
      <c r="D786" s="1" t="s">
        <v>10</v>
      </c>
      <c r="E786" s="1" t="s">
        <v>16</v>
      </c>
      <c r="F786" s="1" t="s">
        <v>12</v>
      </c>
      <c r="G786" s="1" t="s">
        <v>12</v>
      </c>
      <c r="H786" s="1" t="s">
        <v>13</v>
      </c>
      <c r="I786">
        <v>38</v>
      </c>
    </row>
    <row r="787" spans="1:9" x14ac:dyDescent="0.25">
      <c r="A787">
        <v>786</v>
      </c>
      <c r="B787" s="1" t="s">
        <v>9</v>
      </c>
      <c r="C787">
        <v>85000</v>
      </c>
      <c r="D787" s="1" t="s">
        <v>10</v>
      </c>
      <c r="E787" s="1" t="s">
        <v>16</v>
      </c>
      <c r="F787" s="1" t="s">
        <v>12</v>
      </c>
      <c r="G787" s="1" t="s">
        <v>12</v>
      </c>
      <c r="H787" s="1" t="s">
        <v>12</v>
      </c>
      <c r="I787">
        <v>38</v>
      </c>
    </row>
    <row r="788" spans="1:9" x14ac:dyDescent="0.25">
      <c r="A788">
        <v>787</v>
      </c>
      <c r="B788" s="1" t="s">
        <v>15</v>
      </c>
      <c r="C788">
        <v>675918.4</v>
      </c>
      <c r="D788" s="1" t="s">
        <v>10</v>
      </c>
      <c r="E788" s="1" t="s">
        <v>16</v>
      </c>
      <c r="F788" s="1" t="s">
        <v>12</v>
      </c>
      <c r="G788" s="1" t="s">
        <v>13</v>
      </c>
      <c r="H788" s="1" t="s">
        <v>13</v>
      </c>
      <c r="I788">
        <v>32</v>
      </c>
    </row>
    <row r="789" spans="1:9" x14ac:dyDescent="0.25">
      <c r="A789">
        <v>788</v>
      </c>
      <c r="B789" s="1" t="s">
        <v>15</v>
      </c>
      <c r="C789">
        <v>250000</v>
      </c>
      <c r="D789" s="1" t="s">
        <v>10</v>
      </c>
      <c r="E789" s="1" t="s">
        <v>16</v>
      </c>
      <c r="F789" s="1" t="s">
        <v>12</v>
      </c>
      <c r="G789" s="1" t="s">
        <v>13</v>
      </c>
      <c r="H789" s="1" t="s">
        <v>13</v>
      </c>
      <c r="I789">
        <v>37</v>
      </c>
    </row>
    <row r="790" spans="1:9" x14ac:dyDescent="0.25">
      <c r="A790">
        <v>789</v>
      </c>
      <c r="B790" s="1" t="s">
        <v>9</v>
      </c>
      <c r="C790">
        <v>1187649.48</v>
      </c>
      <c r="D790" s="1" t="s">
        <v>10</v>
      </c>
      <c r="E790" s="1" t="s">
        <v>11</v>
      </c>
      <c r="F790" s="1" t="s">
        <v>12</v>
      </c>
      <c r="G790" s="1" t="s">
        <v>13</v>
      </c>
      <c r="H790" s="1" t="s">
        <v>13</v>
      </c>
      <c r="I790">
        <v>51</v>
      </c>
    </row>
    <row r="791" spans="1:9" x14ac:dyDescent="0.25">
      <c r="A791">
        <v>790</v>
      </c>
      <c r="B791" s="1" t="s">
        <v>9</v>
      </c>
      <c r="C791">
        <v>337254.54</v>
      </c>
      <c r="D791" s="1" t="s">
        <v>10</v>
      </c>
      <c r="E791" s="1" t="s">
        <v>16</v>
      </c>
      <c r="F791" s="1" t="s">
        <v>12</v>
      </c>
      <c r="G791" s="1" t="s">
        <v>13</v>
      </c>
      <c r="H791" s="1" t="s">
        <v>13</v>
      </c>
      <c r="I791">
        <v>38</v>
      </c>
    </row>
    <row r="792" spans="1:9" x14ac:dyDescent="0.25">
      <c r="A792">
        <v>791</v>
      </c>
      <c r="B792" s="1" t="s">
        <v>15</v>
      </c>
      <c r="C792">
        <v>297046</v>
      </c>
      <c r="D792" s="1" t="s">
        <v>17</v>
      </c>
      <c r="E792" s="1" t="s">
        <v>16</v>
      </c>
      <c r="F792" s="1" t="s">
        <v>12</v>
      </c>
      <c r="G792" s="1" t="s">
        <v>13</v>
      </c>
      <c r="H792" s="1" t="s">
        <v>13</v>
      </c>
      <c r="I792">
        <v>52</v>
      </c>
    </row>
    <row r="793" spans="1:9" x14ac:dyDescent="0.25">
      <c r="A793">
        <v>792</v>
      </c>
      <c r="B793" s="1" t="s">
        <v>15</v>
      </c>
      <c r="C793">
        <v>297102</v>
      </c>
      <c r="D793" s="1" t="s">
        <v>17</v>
      </c>
      <c r="E793" s="1" t="s">
        <v>16</v>
      </c>
      <c r="F793" s="1" t="s">
        <v>12</v>
      </c>
      <c r="G793" s="1" t="s">
        <v>13</v>
      </c>
      <c r="H793" s="1" t="s">
        <v>13</v>
      </c>
      <c r="I793">
        <v>53</v>
      </c>
    </row>
    <row r="794" spans="1:9" x14ac:dyDescent="0.25">
      <c r="A794">
        <v>793</v>
      </c>
      <c r="B794" s="1" t="s">
        <v>9</v>
      </c>
      <c r="C794">
        <v>1998877</v>
      </c>
      <c r="D794" s="1" t="s">
        <v>10</v>
      </c>
      <c r="E794" s="1" t="s">
        <v>11</v>
      </c>
      <c r="F794" s="1" t="s">
        <v>12</v>
      </c>
      <c r="G794" s="1" t="s">
        <v>13</v>
      </c>
      <c r="H794" s="1" t="s">
        <v>12</v>
      </c>
      <c r="I794">
        <v>50</v>
      </c>
    </row>
    <row r="795" spans="1:9" x14ac:dyDescent="0.25">
      <c r="A795">
        <v>794</v>
      </c>
      <c r="B795" s="1" t="s">
        <v>9</v>
      </c>
      <c r="C795">
        <v>208000</v>
      </c>
      <c r="D795" s="1" t="s">
        <v>10</v>
      </c>
      <c r="E795" s="1" t="s">
        <v>16</v>
      </c>
      <c r="F795" s="1" t="s">
        <v>12</v>
      </c>
      <c r="G795" s="1" t="s">
        <v>13</v>
      </c>
      <c r="H795" s="1" t="s">
        <v>13</v>
      </c>
      <c r="I795">
        <v>29</v>
      </c>
    </row>
    <row r="796" spans="1:9" x14ac:dyDescent="0.25">
      <c r="A796">
        <v>795</v>
      </c>
      <c r="B796" s="1" t="s">
        <v>15</v>
      </c>
      <c r="C796">
        <v>479051.66</v>
      </c>
      <c r="D796" s="1" t="s">
        <v>10</v>
      </c>
      <c r="E796" s="1" t="s">
        <v>16</v>
      </c>
      <c r="F796" s="1" t="s">
        <v>12</v>
      </c>
      <c r="G796" s="1" t="s">
        <v>13</v>
      </c>
      <c r="H796" s="1" t="s">
        <v>13</v>
      </c>
      <c r="I796">
        <v>47</v>
      </c>
    </row>
    <row r="797" spans="1:9" x14ac:dyDescent="0.25">
      <c r="A797">
        <v>796</v>
      </c>
      <c r="B797" s="1" t="s">
        <v>9</v>
      </c>
      <c r="C797">
        <v>1146094.07</v>
      </c>
      <c r="D797" s="1" t="s">
        <v>10</v>
      </c>
      <c r="E797" s="1" t="s">
        <v>11</v>
      </c>
      <c r="F797" s="1" t="s">
        <v>12</v>
      </c>
      <c r="G797" s="1" t="s">
        <v>13</v>
      </c>
      <c r="H797" s="1" t="s">
        <v>13</v>
      </c>
      <c r="I797">
        <v>48</v>
      </c>
    </row>
    <row r="798" spans="1:9" x14ac:dyDescent="0.25">
      <c r="A798">
        <v>797</v>
      </c>
      <c r="B798" s="1" t="s">
        <v>15</v>
      </c>
      <c r="C798">
        <v>720000</v>
      </c>
      <c r="D798" s="1" t="s">
        <v>10</v>
      </c>
      <c r="E798" s="1" t="s">
        <v>16</v>
      </c>
      <c r="F798" s="1" t="s">
        <v>12</v>
      </c>
      <c r="G798" s="1" t="s">
        <v>12</v>
      </c>
      <c r="H798" s="1" t="s">
        <v>13</v>
      </c>
      <c r="I798">
        <v>34</v>
      </c>
    </row>
    <row r="799" spans="1:9" x14ac:dyDescent="0.25">
      <c r="A799">
        <v>798</v>
      </c>
      <c r="B799" s="1" t="s">
        <v>15</v>
      </c>
      <c r="C799">
        <v>451549.84</v>
      </c>
      <c r="D799" s="1" t="s">
        <v>10</v>
      </c>
      <c r="E799" s="1" t="s">
        <v>16</v>
      </c>
      <c r="F799" s="1" t="s">
        <v>12</v>
      </c>
      <c r="G799" s="1" t="s">
        <v>13</v>
      </c>
      <c r="H799" s="1" t="s">
        <v>13</v>
      </c>
      <c r="I799">
        <v>44</v>
      </c>
    </row>
    <row r="800" spans="1:9" x14ac:dyDescent="0.25">
      <c r="A800">
        <v>799</v>
      </c>
      <c r="B800" s="1" t="s">
        <v>15</v>
      </c>
      <c r="C800">
        <v>382136</v>
      </c>
      <c r="D800" s="1" t="s">
        <v>18</v>
      </c>
      <c r="E800" s="1" t="s">
        <v>16</v>
      </c>
      <c r="F800" s="1" t="s">
        <v>12</v>
      </c>
      <c r="G800" s="1" t="s">
        <v>13</v>
      </c>
      <c r="H800" s="1" t="s">
        <v>12</v>
      </c>
      <c r="I800">
        <v>35</v>
      </c>
    </row>
    <row r="801" spans="1:9" x14ac:dyDescent="0.25">
      <c r="A801">
        <v>800</v>
      </c>
      <c r="B801" s="1" t="s">
        <v>9</v>
      </c>
      <c r="C801">
        <v>200000</v>
      </c>
      <c r="D801" s="1" t="s">
        <v>10</v>
      </c>
      <c r="E801" s="1" t="s">
        <v>16</v>
      </c>
      <c r="F801" s="1" t="s">
        <v>12</v>
      </c>
      <c r="G801" s="1" t="s">
        <v>13</v>
      </c>
      <c r="H801" s="1" t="s">
        <v>13</v>
      </c>
      <c r="I801">
        <v>38</v>
      </c>
    </row>
    <row r="802" spans="1:9" x14ac:dyDescent="0.25">
      <c r="A802">
        <v>801</v>
      </c>
      <c r="B802" s="1" t="s">
        <v>9</v>
      </c>
      <c r="C802">
        <v>1017758</v>
      </c>
      <c r="D802" s="1" t="s">
        <v>18</v>
      </c>
      <c r="E802" s="1" t="s">
        <v>16</v>
      </c>
      <c r="F802" s="1" t="s">
        <v>12</v>
      </c>
      <c r="G802" s="1" t="s">
        <v>13</v>
      </c>
      <c r="H802" s="1" t="s">
        <v>13</v>
      </c>
      <c r="I802">
        <v>61</v>
      </c>
    </row>
    <row r="803" spans="1:9" x14ac:dyDescent="0.25">
      <c r="A803">
        <v>802</v>
      </c>
      <c r="B803" s="1" t="s">
        <v>15</v>
      </c>
      <c r="C803">
        <v>769515.15</v>
      </c>
      <c r="D803" s="1" t="s">
        <v>10</v>
      </c>
      <c r="E803" s="1" t="s">
        <v>11</v>
      </c>
      <c r="F803" s="1" t="s">
        <v>12</v>
      </c>
      <c r="G803" s="1" t="s">
        <v>13</v>
      </c>
      <c r="H803" s="1" t="s">
        <v>13</v>
      </c>
      <c r="I803">
        <v>42</v>
      </c>
    </row>
    <row r="804" spans="1:9" x14ac:dyDescent="0.25">
      <c r="A804">
        <v>803</v>
      </c>
      <c r="B804" s="1" t="s">
        <v>15</v>
      </c>
      <c r="C804">
        <v>938855</v>
      </c>
      <c r="D804" s="1" t="s">
        <v>14</v>
      </c>
      <c r="E804" s="1" t="s">
        <v>11</v>
      </c>
      <c r="F804" s="1" t="s">
        <v>12</v>
      </c>
      <c r="G804" s="1" t="s">
        <v>13</v>
      </c>
      <c r="H804" s="1" t="s">
        <v>13</v>
      </c>
      <c r="I804">
        <v>73</v>
      </c>
    </row>
    <row r="805" spans="1:9" x14ac:dyDescent="0.25">
      <c r="A805">
        <v>804</v>
      </c>
      <c r="B805" s="1" t="s">
        <v>9</v>
      </c>
      <c r="C805">
        <v>75000</v>
      </c>
      <c r="D805" s="1" t="s">
        <v>10</v>
      </c>
      <c r="E805" s="1" t="s">
        <v>16</v>
      </c>
      <c r="F805" s="1" t="s">
        <v>12</v>
      </c>
      <c r="G805" s="1" t="s">
        <v>13</v>
      </c>
      <c r="H805" s="1" t="s">
        <v>13</v>
      </c>
      <c r="I805">
        <v>26</v>
      </c>
    </row>
    <row r="806" spans="1:9" x14ac:dyDescent="0.25">
      <c r="A806">
        <v>805</v>
      </c>
      <c r="B806" s="1" t="s">
        <v>15</v>
      </c>
      <c r="C806">
        <v>430007.09</v>
      </c>
      <c r="D806" s="1" t="s">
        <v>10</v>
      </c>
      <c r="E806" s="1" t="s">
        <v>16</v>
      </c>
      <c r="F806" s="1" t="s">
        <v>12</v>
      </c>
      <c r="G806" s="1" t="s">
        <v>13</v>
      </c>
      <c r="H806" s="1" t="s">
        <v>13</v>
      </c>
      <c r="I806">
        <v>25</v>
      </c>
    </row>
    <row r="807" spans="1:9" x14ac:dyDescent="0.25">
      <c r="A807">
        <v>806</v>
      </c>
      <c r="B807" s="1" t="s">
        <v>9</v>
      </c>
      <c r="C807">
        <v>533558</v>
      </c>
      <c r="D807" s="1" t="s">
        <v>18</v>
      </c>
      <c r="E807" s="1" t="s">
        <v>16</v>
      </c>
      <c r="F807" s="1" t="s">
        <v>12</v>
      </c>
      <c r="G807" s="1" t="s">
        <v>12</v>
      </c>
      <c r="H807" s="1" t="s">
        <v>12</v>
      </c>
      <c r="I807">
        <v>41</v>
      </c>
    </row>
    <row r="808" spans="1:9" x14ac:dyDescent="0.25">
      <c r="A808">
        <v>807</v>
      </c>
      <c r="B808" s="1" t="s">
        <v>15</v>
      </c>
      <c r="C808">
        <v>347514</v>
      </c>
      <c r="D808" s="1" t="s">
        <v>10</v>
      </c>
      <c r="E808" s="1" t="s">
        <v>16</v>
      </c>
      <c r="F808" s="1" t="s">
        <v>12</v>
      </c>
      <c r="G808" s="1" t="s">
        <v>13</v>
      </c>
      <c r="H808" s="1" t="s">
        <v>13</v>
      </c>
      <c r="I808">
        <v>20</v>
      </c>
    </row>
    <row r="809" spans="1:9" x14ac:dyDescent="0.25">
      <c r="A809">
        <v>808</v>
      </c>
      <c r="B809" s="1" t="s">
        <v>9</v>
      </c>
      <c r="C809">
        <v>226500</v>
      </c>
      <c r="D809" s="1" t="s">
        <v>10</v>
      </c>
      <c r="E809" s="1" t="s">
        <v>16</v>
      </c>
      <c r="F809" s="1" t="s">
        <v>12</v>
      </c>
      <c r="G809" s="1" t="s">
        <v>13</v>
      </c>
      <c r="H809" s="1" t="s">
        <v>13</v>
      </c>
      <c r="I809">
        <v>35</v>
      </c>
    </row>
    <row r="810" spans="1:9" x14ac:dyDescent="0.25">
      <c r="A810">
        <v>809</v>
      </c>
      <c r="B810" s="1" t="s">
        <v>15</v>
      </c>
      <c r="C810">
        <v>545926</v>
      </c>
      <c r="D810" s="1" t="s">
        <v>18</v>
      </c>
      <c r="E810" s="1" t="s">
        <v>16</v>
      </c>
      <c r="F810" s="1" t="s">
        <v>12</v>
      </c>
      <c r="G810" s="1" t="s">
        <v>13</v>
      </c>
      <c r="H810" s="1" t="s">
        <v>13</v>
      </c>
      <c r="I810">
        <v>40</v>
      </c>
    </row>
    <row r="811" spans="1:9" x14ac:dyDescent="0.25">
      <c r="A811">
        <v>810</v>
      </c>
      <c r="B811" s="1" t="s">
        <v>9</v>
      </c>
      <c r="C811">
        <v>289717</v>
      </c>
      <c r="D811" s="1" t="s">
        <v>18</v>
      </c>
      <c r="E811" s="1" t="s">
        <v>16</v>
      </c>
      <c r="F811" s="1" t="s">
        <v>12</v>
      </c>
      <c r="G811" s="1" t="s">
        <v>13</v>
      </c>
      <c r="H811" s="1" t="s">
        <v>12</v>
      </c>
      <c r="I811">
        <v>30</v>
      </c>
    </row>
    <row r="812" spans="1:9" x14ac:dyDescent="0.25">
      <c r="A812">
        <v>811</v>
      </c>
      <c r="B812" s="1" t="s">
        <v>9</v>
      </c>
      <c r="C812">
        <v>1765910</v>
      </c>
      <c r="D812" s="1" t="s">
        <v>10</v>
      </c>
      <c r="E812" s="1" t="s">
        <v>16</v>
      </c>
      <c r="F812" s="1" t="s">
        <v>12</v>
      </c>
      <c r="G812" s="1" t="s">
        <v>13</v>
      </c>
      <c r="H812" s="1" t="s">
        <v>13</v>
      </c>
      <c r="I812">
        <v>56</v>
      </c>
    </row>
    <row r="813" spans="1:9" x14ac:dyDescent="0.25">
      <c r="A813">
        <v>812</v>
      </c>
      <c r="B813" s="1" t="s">
        <v>9</v>
      </c>
      <c r="C813">
        <v>353119.82</v>
      </c>
      <c r="D813" s="1" t="s">
        <v>10</v>
      </c>
      <c r="E813" s="1" t="s">
        <v>16</v>
      </c>
      <c r="F813" s="1" t="s">
        <v>12</v>
      </c>
      <c r="G813" s="1" t="s">
        <v>13</v>
      </c>
      <c r="H813" s="1" t="s">
        <v>13</v>
      </c>
      <c r="I813">
        <v>36</v>
      </c>
    </row>
    <row r="814" spans="1:9" x14ac:dyDescent="0.25">
      <c r="A814">
        <v>813</v>
      </c>
      <c r="B814" s="1" t="s">
        <v>15</v>
      </c>
      <c r="C814">
        <v>44230.75</v>
      </c>
      <c r="D814" s="1" t="s">
        <v>10</v>
      </c>
      <c r="E814" s="1" t="s">
        <v>16</v>
      </c>
      <c r="F814" s="1" t="s">
        <v>12</v>
      </c>
      <c r="G814" s="1" t="s">
        <v>13</v>
      </c>
      <c r="H814" s="1" t="s">
        <v>13</v>
      </c>
      <c r="I814">
        <v>32</v>
      </c>
    </row>
    <row r="815" spans="1:9" x14ac:dyDescent="0.25">
      <c r="A815">
        <v>814</v>
      </c>
      <c r="B815" s="1" t="s">
        <v>9</v>
      </c>
      <c r="C815">
        <v>382136</v>
      </c>
      <c r="D815" s="1" t="s">
        <v>18</v>
      </c>
      <c r="E815" s="1" t="s">
        <v>16</v>
      </c>
      <c r="F815" s="1" t="s">
        <v>12</v>
      </c>
      <c r="G815" s="1" t="s">
        <v>13</v>
      </c>
      <c r="H815" s="1" t="s">
        <v>12</v>
      </c>
      <c r="I815">
        <v>46</v>
      </c>
    </row>
    <row r="816" spans="1:9" x14ac:dyDescent="0.25">
      <c r="A816">
        <v>815</v>
      </c>
      <c r="B816" s="1" t="s">
        <v>15</v>
      </c>
      <c r="C816">
        <v>115500</v>
      </c>
      <c r="D816" s="1" t="s">
        <v>10</v>
      </c>
      <c r="E816" s="1" t="s">
        <v>16</v>
      </c>
      <c r="F816" s="1" t="s">
        <v>12</v>
      </c>
      <c r="G816" s="1" t="s">
        <v>13</v>
      </c>
      <c r="H816" s="1" t="s">
        <v>13</v>
      </c>
      <c r="I816">
        <v>51</v>
      </c>
    </row>
    <row r="817" spans="1:9" x14ac:dyDescent="0.25">
      <c r="A817">
        <v>816</v>
      </c>
      <c r="B817" s="1" t="s">
        <v>15</v>
      </c>
      <c r="C817">
        <v>3289892.56</v>
      </c>
      <c r="D817" s="1" t="s">
        <v>10</v>
      </c>
      <c r="E817" s="1" t="s">
        <v>11</v>
      </c>
      <c r="F817" s="1" t="s">
        <v>12</v>
      </c>
      <c r="G817" s="1" t="s">
        <v>13</v>
      </c>
      <c r="H817" s="1" t="s">
        <v>13</v>
      </c>
      <c r="I817">
        <v>43</v>
      </c>
    </row>
    <row r="818" spans="1:9" x14ac:dyDescent="0.25">
      <c r="A818">
        <v>817</v>
      </c>
      <c r="B818" s="1" t="s">
        <v>9</v>
      </c>
      <c r="C818">
        <v>892687.5</v>
      </c>
      <c r="D818" s="1" t="s">
        <v>10</v>
      </c>
      <c r="E818" s="1" t="s">
        <v>16</v>
      </c>
      <c r="F818" s="1" t="s">
        <v>12</v>
      </c>
      <c r="G818" s="1" t="s">
        <v>13</v>
      </c>
      <c r="H818" s="1" t="s">
        <v>13</v>
      </c>
      <c r="I818">
        <v>35</v>
      </c>
    </row>
    <row r="819" spans="1:9" x14ac:dyDescent="0.25">
      <c r="A819">
        <v>818</v>
      </c>
      <c r="B819" s="1" t="s">
        <v>15</v>
      </c>
      <c r="C819">
        <v>261476.98</v>
      </c>
      <c r="D819" s="1" t="s">
        <v>10</v>
      </c>
      <c r="E819" s="1" t="s">
        <v>11</v>
      </c>
      <c r="F819" s="1" t="s">
        <v>12</v>
      </c>
      <c r="G819" s="1" t="s">
        <v>13</v>
      </c>
      <c r="H819" s="1" t="s">
        <v>13</v>
      </c>
      <c r="I819">
        <v>33</v>
      </c>
    </row>
    <row r="820" spans="1:9" x14ac:dyDescent="0.25">
      <c r="A820">
        <v>819</v>
      </c>
      <c r="B820" s="1" t="s">
        <v>9</v>
      </c>
      <c r="C820">
        <v>229395.18</v>
      </c>
      <c r="D820" s="1" t="s">
        <v>10</v>
      </c>
      <c r="E820" s="1" t="s">
        <v>16</v>
      </c>
      <c r="F820" s="1" t="s">
        <v>12</v>
      </c>
      <c r="G820" s="1" t="s">
        <v>13</v>
      </c>
      <c r="H820" s="1" t="s">
        <v>13</v>
      </c>
      <c r="I820">
        <v>57</v>
      </c>
    </row>
    <row r="821" spans="1:9" x14ac:dyDescent="0.25">
      <c r="A821">
        <v>820</v>
      </c>
      <c r="B821" s="1" t="s">
        <v>15</v>
      </c>
      <c r="C821">
        <v>854646.84</v>
      </c>
      <c r="D821" s="1" t="s">
        <v>10</v>
      </c>
      <c r="E821" s="1" t="s">
        <v>11</v>
      </c>
      <c r="F821" s="1" t="s">
        <v>12</v>
      </c>
      <c r="G821" s="1" t="s">
        <v>13</v>
      </c>
      <c r="H821" s="1" t="s">
        <v>13</v>
      </c>
      <c r="I821">
        <v>24</v>
      </c>
    </row>
    <row r="822" spans="1:9" x14ac:dyDescent="0.25">
      <c r="A822">
        <v>821</v>
      </c>
      <c r="B822" s="1" t="s">
        <v>9</v>
      </c>
      <c r="C822">
        <v>438402.25</v>
      </c>
      <c r="D822" s="1" t="s">
        <v>10</v>
      </c>
      <c r="E822" s="1" t="s">
        <v>16</v>
      </c>
      <c r="F822" s="1" t="s">
        <v>12</v>
      </c>
      <c r="G822" s="1" t="s">
        <v>13</v>
      </c>
      <c r="H822" s="1" t="s">
        <v>13</v>
      </c>
      <c r="I822">
        <v>28</v>
      </c>
    </row>
    <row r="823" spans="1:9" x14ac:dyDescent="0.25">
      <c r="A823">
        <v>822</v>
      </c>
      <c r="B823" s="1" t="s">
        <v>9</v>
      </c>
      <c r="C823">
        <v>440612.25</v>
      </c>
      <c r="D823" s="1" t="s">
        <v>10</v>
      </c>
      <c r="E823" s="1" t="s">
        <v>16</v>
      </c>
      <c r="F823" s="1" t="s">
        <v>12</v>
      </c>
      <c r="G823" s="1" t="s">
        <v>13</v>
      </c>
      <c r="H823" s="1" t="s">
        <v>13</v>
      </c>
      <c r="I823">
        <v>24</v>
      </c>
    </row>
    <row r="824" spans="1:9" x14ac:dyDescent="0.25">
      <c r="A824">
        <v>823</v>
      </c>
      <c r="B824" s="1" t="s">
        <v>9</v>
      </c>
      <c r="C824">
        <v>299784</v>
      </c>
      <c r="D824" s="1" t="s">
        <v>17</v>
      </c>
      <c r="E824" s="1" t="s">
        <v>16</v>
      </c>
      <c r="F824" s="1" t="s">
        <v>12</v>
      </c>
      <c r="G824" s="1" t="s">
        <v>13</v>
      </c>
      <c r="H824" s="1" t="s">
        <v>13</v>
      </c>
      <c r="I824">
        <v>50</v>
      </c>
    </row>
    <row r="825" spans="1:9" x14ac:dyDescent="0.25">
      <c r="A825">
        <v>824</v>
      </c>
      <c r="B825" s="1" t="s">
        <v>9</v>
      </c>
      <c r="C825">
        <v>320283</v>
      </c>
      <c r="D825" s="1" t="s">
        <v>18</v>
      </c>
      <c r="E825" s="1" t="s">
        <v>16</v>
      </c>
      <c r="F825" s="1" t="s">
        <v>12</v>
      </c>
      <c r="G825" s="1" t="s">
        <v>13</v>
      </c>
      <c r="H825" s="1" t="s">
        <v>12</v>
      </c>
      <c r="I825">
        <v>36</v>
      </c>
    </row>
    <row r="826" spans="1:9" x14ac:dyDescent="0.25">
      <c r="A826">
        <v>825</v>
      </c>
      <c r="B826" s="1" t="s">
        <v>9</v>
      </c>
      <c r="C826">
        <v>255360</v>
      </c>
      <c r="D826" s="1" t="s">
        <v>10</v>
      </c>
      <c r="E826" s="1" t="s">
        <v>16</v>
      </c>
      <c r="F826" s="1" t="s">
        <v>12</v>
      </c>
      <c r="G826" s="1" t="s">
        <v>13</v>
      </c>
      <c r="H826" s="1" t="s">
        <v>13</v>
      </c>
      <c r="I826">
        <v>25</v>
      </c>
    </row>
    <row r="827" spans="1:9" x14ac:dyDescent="0.25">
      <c r="A827">
        <v>826</v>
      </c>
      <c r="B827" s="1" t="s">
        <v>15</v>
      </c>
      <c r="C827">
        <v>387500</v>
      </c>
      <c r="D827" s="1" t="s">
        <v>10</v>
      </c>
      <c r="E827" s="1" t="s">
        <v>16</v>
      </c>
      <c r="F827" s="1" t="s">
        <v>12</v>
      </c>
      <c r="G827" s="1" t="s">
        <v>13</v>
      </c>
      <c r="H827" s="1" t="s">
        <v>13</v>
      </c>
      <c r="I827">
        <v>38</v>
      </c>
    </row>
    <row r="828" spans="1:9" x14ac:dyDescent="0.25">
      <c r="A828">
        <v>827</v>
      </c>
      <c r="B828" s="1" t="s">
        <v>9</v>
      </c>
      <c r="C828">
        <v>310124</v>
      </c>
      <c r="D828" s="1" t="s">
        <v>18</v>
      </c>
      <c r="E828" s="1" t="s">
        <v>16</v>
      </c>
      <c r="F828" s="1" t="s">
        <v>12</v>
      </c>
      <c r="G828" s="1" t="s">
        <v>13</v>
      </c>
      <c r="H828" s="1" t="s">
        <v>13</v>
      </c>
      <c r="I828">
        <v>65</v>
      </c>
    </row>
    <row r="829" spans="1:9" x14ac:dyDescent="0.25">
      <c r="A829">
        <v>828</v>
      </c>
      <c r="B829" s="1" t="s">
        <v>15</v>
      </c>
      <c r="C829">
        <v>343390.86</v>
      </c>
      <c r="D829" s="1" t="s">
        <v>10</v>
      </c>
      <c r="E829" s="1" t="s">
        <v>16</v>
      </c>
      <c r="F829" s="1" t="s">
        <v>12</v>
      </c>
      <c r="G829" s="1" t="s">
        <v>13</v>
      </c>
      <c r="H829" s="1" t="s">
        <v>13</v>
      </c>
      <c r="I829">
        <v>28</v>
      </c>
    </row>
    <row r="830" spans="1:9" x14ac:dyDescent="0.25">
      <c r="A830">
        <v>829</v>
      </c>
      <c r="B830" s="1" t="s">
        <v>15</v>
      </c>
      <c r="C830">
        <v>391062</v>
      </c>
      <c r="D830" s="1" t="s">
        <v>10</v>
      </c>
      <c r="E830" s="1" t="s">
        <v>16</v>
      </c>
      <c r="F830" s="1" t="s">
        <v>12</v>
      </c>
      <c r="G830" s="1" t="s">
        <v>13</v>
      </c>
      <c r="H830" s="1" t="s">
        <v>13</v>
      </c>
      <c r="I830">
        <v>33</v>
      </c>
    </row>
    <row r="831" spans="1:9" x14ac:dyDescent="0.25">
      <c r="A831">
        <v>830</v>
      </c>
      <c r="B831" s="1" t="s">
        <v>9</v>
      </c>
      <c r="C831">
        <v>584267</v>
      </c>
      <c r="D831" s="1" t="s">
        <v>10</v>
      </c>
      <c r="E831" s="1" t="s">
        <v>11</v>
      </c>
      <c r="F831" s="1" t="s">
        <v>12</v>
      </c>
      <c r="G831" s="1" t="s">
        <v>13</v>
      </c>
      <c r="H831" s="1" t="s">
        <v>13</v>
      </c>
      <c r="I831">
        <v>29</v>
      </c>
    </row>
    <row r="832" spans="1:9" x14ac:dyDescent="0.25">
      <c r="A832">
        <v>831</v>
      </c>
      <c r="B832" s="1" t="s">
        <v>9</v>
      </c>
      <c r="C832">
        <v>1034936.1</v>
      </c>
      <c r="D832" s="1" t="s">
        <v>10</v>
      </c>
      <c r="E832" s="1" t="s">
        <v>11</v>
      </c>
      <c r="F832" s="1" t="s">
        <v>12</v>
      </c>
      <c r="G832" s="1" t="s">
        <v>13</v>
      </c>
      <c r="H832" s="1" t="s">
        <v>13</v>
      </c>
      <c r="I832">
        <v>49</v>
      </c>
    </row>
    <row r="833" spans="1:9" x14ac:dyDescent="0.25">
      <c r="A833">
        <v>832</v>
      </c>
      <c r="B833" s="1" t="s">
        <v>9</v>
      </c>
      <c r="C833">
        <v>410000</v>
      </c>
      <c r="D833" s="1" t="s">
        <v>10</v>
      </c>
      <c r="E833" s="1" t="s">
        <v>16</v>
      </c>
      <c r="F833" s="1" t="s">
        <v>12</v>
      </c>
      <c r="G833" s="1" t="s">
        <v>13</v>
      </c>
      <c r="H833" s="1" t="s">
        <v>13</v>
      </c>
      <c r="I833">
        <v>32</v>
      </c>
    </row>
    <row r="834" spans="1:9" x14ac:dyDescent="0.25">
      <c r="A834">
        <v>833</v>
      </c>
      <c r="B834" s="1" t="s">
        <v>9</v>
      </c>
      <c r="C834">
        <v>297046</v>
      </c>
      <c r="D834" s="1" t="s">
        <v>17</v>
      </c>
      <c r="E834" s="1" t="s">
        <v>16</v>
      </c>
      <c r="F834" s="1" t="s">
        <v>12</v>
      </c>
      <c r="G834" s="1" t="s">
        <v>13</v>
      </c>
      <c r="H834" s="1" t="s">
        <v>13</v>
      </c>
      <c r="I834">
        <v>53</v>
      </c>
    </row>
    <row r="835" spans="1:9" x14ac:dyDescent="0.25">
      <c r="A835">
        <v>834</v>
      </c>
      <c r="B835" s="1" t="s">
        <v>15</v>
      </c>
      <c r="C835">
        <v>622035.84</v>
      </c>
      <c r="D835" s="1" t="s">
        <v>10</v>
      </c>
      <c r="E835" s="1" t="s">
        <v>11</v>
      </c>
      <c r="F835" s="1" t="s">
        <v>12</v>
      </c>
      <c r="G835" s="1" t="s">
        <v>13</v>
      </c>
      <c r="H835" s="1" t="s">
        <v>13</v>
      </c>
      <c r="I835">
        <v>26</v>
      </c>
    </row>
    <row r="836" spans="1:9" x14ac:dyDescent="0.25">
      <c r="A836">
        <v>835</v>
      </c>
      <c r="B836" s="1" t="s">
        <v>15</v>
      </c>
      <c r="C836">
        <v>917703</v>
      </c>
      <c r="D836" s="1" t="s">
        <v>10</v>
      </c>
      <c r="E836" s="1" t="s">
        <v>11</v>
      </c>
      <c r="F836" s="1" t="s">
        <v>12</v>
      </c>
      <c r="G836" s="1" t="s">
        <v>13</v>
      </c>
      <c r="H836" s="1" t="s">
        <v>13</v>
      </c>
      <c r="I836">
        <v>44</v>
      </c>
    </row>
    <row r="837" spans="1:9" x14ac:dyDescent="0.25">
      <c r="A837">
        <v>836</v>
      </c>
      <c r="B837" s="1" t="s">
        <v>9</v>
      </c>
      <c r="C837">
        <v>241454.4</v>
      </c>
      <c r="D837" s="1" t="s">
        <v>10</v>
      </c>
      <c r="E837" s="1" t="s">
        <v>16</v>
      </c>
      <c r="F837" s="1" t="s">
        <v>12</v>
      </c>
      <c r="G837" s="1" t="s">
        <v>12</v>
      </c>
      <c r="H837" s="1" t="s">
        <v>13</v>
      </c>
      <c r="I837">
        <v>23</v>
      </c>
    </row>
    <row r="838" spans="1:9" x14ac:dyDescent="0.25">
      <c r="A838">
        <v>837</v>
      </c>
      <c r="B838" s="1" t="s">
        <v>15</v>
      </c>
      <c r="C838">
        <v>440000</v>
      </c>
      <c r="D838" s="1" t="s">
        <v>10</v>
      </c>
      <c r="E838" s="1" t="s">
        <v>16</v>
      </c>
      <c r="F838" s="1" t="s">
        <v>12</v>
      </c>
      <c r="G838" s="1" t="s">
        <v>12</v>
      </c>
      <c r="H838" s="1" t="s">
        <v>13</v>
      </c>
      <c r="I838">
        <v>39</v>
      </c>
    </row>
    <row r="839" spans="1:9" x14ac:dyDescent="0.25">
      <c r="A839">
        <v>838</v>
      </c>
      <c r="B839" s="1" t="s">
        <v>15</v>
      </c>
      <c r="C839">
        <v>623738</v>
      </c>
      <c r="D839" s="1" t="s">
        <v>10</v>
      </c>
      <c r="E839" s="1" t="s">
        <v>16</v>
      </c>
      <c r="F839" s="1" t="s">
        <v>12</v>
      </c>
      <c r="G839" s="1" t="s">
        <v>13</v>
      </c>
      <c r="H839" s="1" t="s">
        <v>13</v>
      </c>
      <c r="I839">
        <v>26</v>
      </c>
    </row>
    <row r="840" spans="1:9" x14ac:dyDescent="0.25">
      <c r="A840">
        <v>839</v>
      </c>
      <c r="B840" s="1" t="s">
        <v>9</v>
      </c>
      <c r="C840">
        <v>599294</v>
      </c>
      <c r="D840" s="1" t="s">
        <v>17</v>
      </c>
      <c r="E840" s="1" t="s">
        <v>16</v>
      </c>
      <c r="F840" s="1" t="s">
        <v>12</v>
      </c>
      <c r="G840" s="1" t="s">
        <v>13</v>
      </c>
      <c r="H840" s="1" t="s">
        <v>13</v>
      </c>
      <c r="I840">
        <v>54</v>
      </c>
    </row>
    <row r="841" spans="1:9" x14ac:dyDescent="0.25">
      <c r="A841">
        <v>840</v>
      </c>
      <c r="B841" s="1" t="s">
        <v>15</v>
      </c>
      <c r="C841">
        <v>555095.79</v>
      </c>
      <c r="D841" s="1" t="s">
        <v>10</v>
      </c>
      <c r="E841" s="1" t="s">
        <v>16</v>
      </c>
      <c r="F841" s="1" t="s">
        <v>12</v>
      </c>
      <c r="G841" s="1" t="s">
        <v>13</v>
      </c>
      <c r="H841" s="1" t="s">
        <v>13</v>
      </c>
      <c r="I841">
        <v>33</v>
      </c>
    </row>
    <row r="842" spans="1:9" x14ac:dyDescent="0.25">
      <c r="A842">
        <v>841</v>
      </c>
      <c r="B842" s="1" t="s">
        <v>15</v>
      </c>
      <c r="C842">
        <v>330550</v>
      </c>
      <c r="D842" s="1" t="s">
        <v>10</v>
      </c>
      <c r="E842" s="1" t="s">
        <v>16</v>
      </c>
      <c r="F842" s="1" t="s">
        <v>12</v>
      </c>
      <c r="G842" s="1" t="s">
        <v>13</v>
      </c>
      <c r="H842" s="1" t="s">
        <v>13</v>
      </c>
      <c r="I842">
        <v>59</v>
      </c>
    </row>
    <row r="843" spans="1:9" x14ac:dyDescent="0.25">
      <c r="A843">
        <v>842</v>
      </c>
      <c r="B843" s="1" t="s">
        <v>15</v>
      </c>
      <c r="C843">
        <v>291759.3</v>
      </c>
      <c r="D843" s="1" t="s">
        <v>10</v>
      </c>
      <c r="E843" s="1" t="s">
        <v>16</v>
      </c>
      <c r="F843" s="1" t="s">
        <v>12</v>
      </c>
      <c r="G843" s="1" t="s">
        <v>13</v>
      </c>
      <c r="H843" s="1" t="s">
        <v>12</v>
      </c>
      <c r="I843">
        <v>51</v>
      </c>
    </row>
    <row r="844" spans="1:9" x14ac:dyDescent="0.25">
      <c r="A844">
        <v>843</v>
      </c>
      <c r="B844" s="1" t="s">
        <v>15</v>
      </c>
      <c r="C844">
        <v>842365.76</v>
      </c>
      <c r="D844" s="1" t="s">
        <v>10</v>
      </c>
      <c r="E844" s="1" t="s">
        <v>16</v>
      </c>
      <c r="F844" s="1" t="s">
        <v>12</v>
      </c>
      <c r="G844" s="1" t="s">
        <v>13</v>
      </c>
      <c r="H844" s="1" t="s">
        <v>13</v>
      </c>
      <c r="I844">
        <v>29</v>
      </c>
    </row>
    <row r="845" spans="1:9" x14ac:dyDescent="0.25">
      <c r="A845">
        <v>844</v>
      </c>
      <c r="B845" s="1" t="s">
        <v>15</v>
      </c>
      <c r="C845">
        <v>432916.67</v>
      </c>
      <c r="D845" s="1" t="s">
        <v>10</v>
      </c>
      <c r="E845" s="1" t="s">
        <v>16</v>
      </c>
      <c r="F845" s="1" t="s">
        <v>12</v>
      </c>
      <c r="G845" s="1" t="s">
        <v>13</v>
      </c>
      <c r="H845" s="1" t="s">
        <v>13</v>
      </c>
      <c r="I845">
        <v>23</v>
      </c>
    </row>
    <row r="846" spans="1:9" x14ac:dyDescent="0.25">
      <c r="A846">
        <v>845</v>
      </c>
      <c r="B846" s="1" t="s">
        <v>9</v>
      </c>
      <c r="C846">
        <v>319224</v>
      </c>
      <c r="D846" s="1" t="s">
        <v>10</v>
      </c>
      <c r="E846" s="1" t="s">
        <v>16</v>
      </c>
      <c r="F846" s="1" t="s">
        <v>12</v>
      </c>
      <c r="G846" s="1" t="s">
        <v>13</v>
      </c>
      <c r="H846" s="1" t="s">
        <v>13</v>
      </c>
      <c r="I846">
        <v>27</v>
      </c>
    </row>
    <row r="847" spans="1:9" x14ac:dyDescent="0.25">
      <c r="A847">
        <v>846</v>
      </c>
      <c r="B847" s="1" t="s">
        <v>15</v>
      </c>
      <c r="C847">
        <v>3697124</v>
      </c>
      <c r="D847" s="1" t="s">
        <v>14</v>
      </c>
      <c r="E847" s="1" t="s">
        <v>11</v>
      </c>
      <c r="F847" s="1" t="s">
        <v>12</v>
      </c>
      <c r="G847" s="1" t="s">
        <v>13</v>
      </c>
      <c r="H847" s="1" t="s">
        <v>13</v>
      </c>
      <c r="I847">
        <v>73</v>
      </c>
    </row>
    <row r="848" spans="1:9" x14ac:dyDescent="0.25">
      <c r="A848">
        <v>847</v>
      </c>
      <c r="B848" s="1" t="s">
        <v>15</v>
      </c>
      <c r="C848">
        <v>278030</v>
      </c>
      <c r="D848" s="1" t="s">
        <v>17</v>
      </c>
      <c r="E848" s="1" t="s">
        <v>16</v>
      </c>
      <c r="F848" s="1" t="s">
        <v>12</v>
      </c>
      <c r="G848" s="1" t="s">
        <v>13</v>
      </c>
      <c r="H848" s="1" t="s">
        <v>12</v>
      </c>
      <c r="I848">
        <v>56</v>
      </c>
    </row>
    <row r="849" spans="1:9" x14ac:dyDescent="0.25">
      <c r="A849">
        <v>848</v>
      </c>
      <c r="B849" s="1" t="s">
        <v>15</v>
      </c>
      <c r="C849">
        <v>416328.46</v>
      </c>
      <c r="D849" s="1" t="s">
        <v>10</v>
      </c>
      <c r="E849" s="1" t="s">
        <v>11</v>
      </c>
      <c r="F849" s="1" t="s">
        <v>12</v>
      </c>
      <c r="G849" s="1" t="s">
        <v>13</v>
      </c>
      <c r="H849" s="1" t="s">
        <v>13</v>
      </c>
      <c r="I849">
        <v>55</v>
      </c>
    </row>
    <row r="850" spans="1:9" x14ac:dyDescent="0.25">
      <c r="A850">
        <v>849</v>
      </c>
      <c r="B850" s="1" t="s">
        <v>9</v>
      </c>
      <c r="C850">
        <v>1907539.5</v>
      </c>
      <c r="D850" s="1" t="s">
        <v>10</v>
      </c>
      <c r="E850" s="1" t="s">
        <v>11</v>
      </c>
      <c r="F850" s="1" t="s">
        <v>12</v>
      </c>
      <c r="G850" s="1" t="s">
        <v>13</v>
      </c>
      <c r="H850" s="1" t="s">
        <v>13</v>
      </c>
      <c r="I850">
        <v>56</v>
      </c>
    </row>
    <row r="851" spans="1:9" x14ac:dyDescent="0.25">
      <c r="A851">
        <v>850</v>
      </c>
      <c r="B851" s="1" t="s">
        <v>15</v>
      </c>
      <c r="C851">
        <v>350000</v>
      </c>
      <c r="D851" s="1" t="s">
        <v>10</v>
      </c>
      <c r="E851" s="1" t="s">
        <v>16</v>
      </c>
      <c r="F851" s="1" t="s">
        <v>12</v>
      </c>
      <c r="G851" s="1" t="s">
        <v>13</v>
      </c>
      <c r="H851" s="1" t="s">
        <v>13</v>
      </c>
      <c r="I851">
        <v>51</v>
      </c>
    </row>
    <row r="852" spans="1:9" x14ac:dyDescent="0.25">
      <c r="A852">
        <v>851</v>
      </c>
      <c r="B852" s="1" t="s">
        <v>9</v>
      </c>
      <c r="C852">
        <v>310124</v>
      </c>
      <c r="D852" s="1" t="s">
        <v>18</v>
      </c>
      <c r="E852" s="1" t="s">
        <v>16</v>
      </c>
      <c r="F852" s="1" t="s">
        <v>12</v>
      </c>
      <c r="G852" s="1" t="s">
        <v>12</v>
      </c>
      <c r="H852" s="1" t="s">
        <v>13</v>
      </c>
      <c r="I852">
        <v>41</v>
      </c>
    </row>
    <row r="853" spans="1:9" x14ac:dyDescent="0.25">
      <c r="A853">
        <v>852</v>
      </c>
      <c r="B853" s="1" t="s">
        <v>15</v>
      </c>
      <c r="C853">
        <v>400000</v>
      </c>
      <c r="D853" s="1" t="s">
        <v>10</v>
      </c>
      <c r="E853" s="1" t="s">
        <v>16</v>
      </c>
      <c r="F853" s="1" t="s">
        <v>12</v>
      </c>
      <c r="G853" s="1" t="s">
        <v>13</v>
      </c>
      <c r="H853" s="1" t="s">
        <v>13</v>
      </c>
      <c r="I853">
        <v>41</v>
      </c>
    </row>
    <row r="854" spans="1:9" x14ac:dyDescent="0.25">
      <c r="A854">
        <v>853</v>
      </c>
      <c r="B854" s="1" t="s">
        <v>9</v>
      </c>
      <c r="C854">
        <v>353469</v>
      </c>
      <c r="D854" s="1" t="s">
        <v>10</v>
      </c>
      <c r="E854" s="1" t="s">
        <v>16</v>
      </c>
      <c r="F854" s="1" t="s">
        <v>12</v>
      </c>
      <c r="G854" s="1" t="s">
        <v>13</v>
      </c>
      <c r="H854" s="1" t="s">
        <v>13</v>
      </c>
      <c r="I854">
        <v>44</v>
      </c>
    </row>
    <row r="855" spans="1:9" x14ac:dyDescent="0.25">
      <c r="A855">
        <v>854</v>
      </c>
      <c r="B855" s="1" t="s">
        <v>9</v>
      </c>
      <c r="C855">
        <v>362010</v>
      </c>
      <c r="D855" s="1" t="s">
        <v>10</v>
      </c>
      <c r="E855" s="1" t="s">
        <v>16</v>
      </c>
      <c r="F855" s="1" t="s">
        <v>12</v>
      </c>
      <c r="G855" s="1" t="s">
        <v>13</v>
      </c>
      <c r="H855" s="1" t="s">
        <v>12</v>
      </c>
      <c r="I855">
        <v>72</v>
      </c>
    </row>
    <row r="856" spans="1:9" x14ac:dyDescent="0.25">
      <c r="A856">
        <v>855</v>
      </c>
      <c r="B856" s="1" t="s">
        <v>9</v>
      </c>
      <c r="C856">
        <v>1547953.43</v>
      </c>
      <c r="D856" s="1" t="s">
        <v>10</v>
      </c>
      <c r="E856" s="1" t="s">
        <v>16</v>
      </c>
      <c r="F856" s="1" t="s">
        <v>12</v>
      </c>
      <c r="G856" s="1" t="s">
        <v>13</v>
      </c>
      <c r="H856" s="1" t="s">
        <v>13</v>
      </c>
      <c r="I856">
        <v>25</v>
      </c>
    </row>
    <row r="857" spans="1:9" x14ac:dyDescent="0.25">
      <c r="A857">
        <v>856</v>
      </c>
      <c r="B857" s="1" t="s">
        <v>15</v>
      </c>
      <c r="C857">
        <v>297046</v>
      </c>
      <c r="D857" s="1" t="s">
        <v>18</v>
      </c>
      <c r="E857" s="1" t="s">
        <v>16</v>
      </c>
      <c r="F857" s="1" t="s">
        <v>12</v>
      </c>
      <c r="G857" s="1" t="s">
        <v>13</v>
      </c>
      <c r="H857" s="1" t="s">
        <v>13</v>
      </c>
      <c r="I857">
        <v>34</v>
      </c>
    </row>
    <row r="858" spans="1:9" x14ac:dyDescent="0.25">
      <c r="A858">
        <v>857</v>
      </c>
      <c r="B858" s="1" t="s">
        <v>9</v>
      </c>
      <c r="C858">
        <v>653810.62</v>
      </c>
      <c r="D858" s="1" t="s">
        <v>10</v>
      </c>
      <c r="E858" s="1" t="s">
        <v>16</v>
      </c>
      <c r="F858" s="1" t="s">
        <v>12</v>
      </c>
      <c r="G858" s="1" t="s">
        <v>13</v>
      </c>
      <c r="H858" s="1" t="s">
        <v>13</v>
      </c>
      <c r="I858">
        <v>59</v>
      </c>
    </row>
    <row r="859" spans="1:9" x14ac:dyDescent="0.25">
      <c r="A859">
        <v>858</v>
      </c>
      <c r="B859" s="1" t="s">
        <v>15</v>
      </c>
      <c r="C859">
        <v>790070</v>
      </c>
      <c r="D859" s="1" t="s">
        <v>14</v>
      </c>
      <c r="E859" s="1" t="s">
        <v>11</v>
      </c>
      <c r="F859" s="1" t="s">
        <v>12</v>
      </c>
      <c r="G859" s="1" t="s">
        <v>13</v>
      </c>
      <c r="H859" s="1" t="s">
        <v>13</v>
      </c>
      <c r="I859">
        <v>69</v>
      </c>
    </row>
    <row r="860" spans="1:9" x14ac:dyDescent="0.25">
      <c r="A860">
        <v>859</v>
      </c>
      <c r="B860" s="1" t="s">
        <v>9</v>
      </c>
      <c r="C860">
        <v>546563</v>
      </c>
      <c r="D860" s="1" t="s">
        <v>18</v>
      </c>
      <c r="E860" s="1" t="s">
        <v>16</v>
      </c>
      <c r="F860" s="1" t="s">
        <v>12</v>
      </c>
      <c r="G860" s="1" t="s">
        <v>13</v>
      </c>
      <c r="H860" s="1" t="s">
        <v>12</v>
      </c>
      <c r="I860">
        <v>51</v>
      </c>
    </row>
    <row r="861" spans="1:9" x14ac:dyDescent="0.25">
      <c r="A861">
        <v>860</v>
      </c>
      <c r="B861" s="1" t="s">
        <v>15</v>
      </c>
      <c r="C861">
        <v>260000</v>
      </c>
      <c r="D861" s="1" t="s">
        <v>10</v>
      </c>
      <c r="E861" s="1" t="s">
        <v>16</v>
      </c>
      <c r="F861" s="1" t="s">
        <v>12</v>
      </c>
      <c r="G861" s="1" t="s">
        <v>13</v>
      </c>
      <c r="H861" s="1" t="s">
        <v>12</v>
      </c>
      <c r="I861">
        <v>37</v>
      </c>
    </row>
    <row r="862" spans="1:9" x14ac:dyDescent="0.25">
      <c r="A862">
        <v>861</v>
      </c>
      <c r="B862" s="1" t="s">
        <v>9</v>
      </c>
      <c r="C862">
        <v>343391</v>
      </c>
      <c r="D862" s="1" t="s">
        <v>10</v>
      </c>
      <c r="E862" s="1" t="s">
        <v>16</v>
      </c>
      <c r="F862" s="1" t="s">
        <v>12</v>
      </c>
      <c r="G862" s="1" t="s">
        <v>13</v>
      </c>
      <c r="H862" s="1" t="s">
        <v>13</v>
      </c>
      <c r="I862">
        <v>32</v>
      </c>
    </row>
    <row r="863" spans="1:9" x14ac:dyDescent="0.25">
      <c r="A863">
        <v>862</v>
      </c>
      <c r="B863" s="1" t="s">
        <v>15</v>
      </c>
      <c r="C863">
        <v>114247</v>
      </c>
      <c r="D863" s="1" t="s">
        <v>10</v>
      </c>
      <c r="E863" s="1" t="s">
        <v>11</v>
      </c>
      <c r="F863" s="1" t="s">
        <v>12</v>
      </c>
      <c r="G863" s="1" t="s">
        <v>13</v>
      </c>
      <c r="H863" s="1" t="s">
        <v>13</v>
      </c>
      <c r="I863">
        <v>29</v>
      </c>
    </row>
    <row r="864" spans="1:9" x14ac:dyDescent="0.25">
      <c r="A864">
        <v>863</v>
      </c>
      <c r="B864" s="1" t="s">
        <v>15</v>
      </c>
      <c r="C864">
        <v>100186</v>
      </c>
      <c r="D864" s="1" t="s">
        <v>10</v>
      </c>
      <c r="E864" s="1" t="s">
        <v>16</v>
      </c>
      <c r="F864" s="1" t="s">
        <v>12</v>
      </c>
      <c r="G864" s="1" t="s">
        <v>13</v>
      </c>
      <c r="H864" s="1" t="s">
        <v>13</v>
      </c>
      <c r="I864">
        <v>48</v>
      </c>
    </row>
    <row r="865" spans="1:9" x14ac:dyDescent="0.25">
      <c r="A865">
        <v>864</v>
      </c>
      <c r="B865" s="1" t="s">
        <v>9</v>
      </c>
      <c r="C865">
        <v>1500000</v>
      </c>
      <c r="D865" s="1" t="s">
        <v>10</v>
      </c>
      <c r="E865" s="1" t="s">
        <v>16</v>
      </c>
      <c r="F865" s="1" t="s">
        <v>12</v>
      </c>
      <c r="G865" s="1" t="s">
        <v>12</v>
      </c>
      <c r="H865" s="1" t="s">
        <v>13</v>
      </c>
      <c r="I865">
        <v>62</v>
      </c>
    </row>
    <row r="866" spans="1:9" x14ac:dyDescent="0.25">
      <c r="A866">
        <v>865</v>
      </c>
      <c r="B866" s="1" t="s">
        <v>15</v>
      </c>
      <c r="C866">
        <v>278030</v>
      </c>
      <c r="D866" s="1" t="s">
        <v>18</v>
      </c>
      <c r="E866" s="1" t="s">
        <v>16</v>
      </c>
      <c r="F866" s="1" t="s">
        <v>12</v>
      </c>
      <c r="G866" s="1" t="s">
        <v>12</v>
      </c>
      <c r="H866" s="1" t="s">
        <v>12</v>
      </c>
      <c r="I866">
        <v>40</v>
      </c>
    </row>
    <row r="867" spans="1:9" x14ac:dyDescent="0.25">
      <c r="A867">
        <v>866</v>
      </c>
      <c r="B867" s="1" t="s">
        <v>9</v>
      </c>
      <c r="C867">
        <v>445258.23999999999</v>
      </c>
      <c r="D867" s="1" t="s">
        <v>10</v>
      </c>
      <c r="E867" s="1" t="s">
        <v>16</v>
      </c>
      <c r="F867" s="1" t="s">
        <v>12</v>
      </c>
      <c r="G867" s="1" t="s">
        <v>13</v>
      </c>
      <c r="H867" s="1" t="s">
        <v>13</v>
      </c>
      <c r="I867">
        <v>45</v>
      </c>
    </row>
    <row r="868" spans="1:9" x14ac:dyDescent="0.25">
      <c r="A868">
        <v>867</v>
      </c>
      <c r="B868" s="1" t="s">
        <v>9</v>
      </c>
      <c r="C868">
        <v>257920</v>
      </c>
      <c r="D868" s="1" t="s">
        <v>10</v>
      </c>
      <c r="E868" s="1" t="s">
        <v>16</v>
      </c>
      <c r="F868" s="1" t="s">
        <v>12</v>
      </c>
      <c r="G868" s="1" t="s">
        <v>12</v>
      </c>
      <c r="H868" s="1" t="s">
        <v>13</v>
      </c>
      <c r="I868">
        <v>58</v>
      </c>
    </row>
    <row r="869" spans="1:9" x14ac:dyDescent="0.25">
      <c r="A869">
        <v>868</v>
      </c>
      <c r="B869" s="1" t="s">
        <v>9</v>
      </c>
      <c r="C869">
        <v>1776922.56</v>
      </c>
      <c r="D869" s="1" t="s">
        <v>10</v>
      </c>
      <c r="E869" s="1" t="s">
        <v>16</v>
      </c>
      <c r="F869" s="1" t="s">
        <v>12</v>
      </c>
      <c r="G869" s="1" t="s">
        <v>13</v>
      </c>
      <c r="H869" s="1" t="s">
        <v>13</v>
      </c>
      <c r="I869">
        <v>27</v>
      </c>
    </row>
    <row r="870" spans="1:9" x14ac:dyDescent="0.25">
      <c r="A870">
        <v>869</v>
      </c>
      <c r="B870" s="1" t="s">
        <v>9</v>
      </c>
      <c r="C870">
        <v>757568</v>
      </c>
      <c r="D870" s="1" t="s">
        <v>10</v>
      </c>
      <c r="E870" s="1" t="s">
        <v>11</v>
      </c>
      <c r="F870" s="1" t="s">
        <v>12</v>
      </c>
      <c r="G870" s="1" t="s">
        <v>13</v>
      </c>
      <c r="H870" s="1" t="s">
        <v>13</v>
      </c>
      <c r="I870">
        <v>47</v>
      </c>
    </row>
    <row r="871" spans="1:9" x14ac:dyDescent="0.25">
      <c r="A871">
        <v>870</v>
      </c>
      <c r="B871" s="1" t="s">
        <v>9</v>
      </c>
      <c r="C871">
        <v>509509</v>
      </c>
      <c r="D871" s="1" t="s">
        <v>18</v>
      </c>
      <c r="E871" s="1" t="s">
        <v>16</v>
      </c>
      <c r="F871" s="1" t="s">
        <v>12</v>
      </c>
      <c r="G871" s="1" t="s">
        <v>13</v>
      </c>
      <c r="H871" s="1" t="s">
        <v>12</v>
      </c>
      <c r="I871">
        <v>63</v>
      </c>
    </row>
    <row r="872" spans="1:9" x14ac:dyDescent="0.25">
      <c r="A872">
        <v>871</v>
      </c>
      <c r="B872" s="1" t="s">
        <v>9</v>
      </c>
      <c r="C872">
        <v>805518</v>
      </c>
      <c r="D872" s="1" t="s">
        <v>10</v>
      </c>
      <c r="E872" s="1" t="s">
        <v>16</v>
      </c>
      <c r="F872" s="1" t="s">
        <v>12</v>
      </c>
      <c r="G872" s="1" t="s">
        <v>13</v>
      </c>
      <c r="H872" s="1" t="s">
        <v>13</v>
      </c>
      <c r="I872">
        <v>61</v>
      </c>
    </row>
    <row r="873" spans="1:9" x14ac:dyDescent="0.25">
      <c r="A873">
        <v>872</v>
      </c>
      <c r="B873" s="1" t="s">
        <v>9</v>
      </c>
      <c r="C873">
        <v>255660</v>
      </c>
      <c r="D873" s="1" t="s">
        <v>10</v>
      </c>
      <c r="E873" s="1" t="s">
        <v>16</v>
      </c>
      <c r="F873" s="1" t="s">
        <v>12</v>
      </c>
      <c r="G873" s="1" t="s">
        <v>13</v>
      </c>
      <c r="H873" s="1" t="s">
        <v>13</v>
      </c>
      <c r="I873">
        <v>30</v>
      </c>
    </row>
    <row r="874" spans="1:9" x14ac:dyDescent="0.25">
      <c r="A874">
        <v>873</v>
      </c>
      <c r="B874" s="1" t="s">
        <v>15</v>
      </c>
      <c r="C874">
        <v>517272</v>
      </c>
      <c r="D874" s="1" t="s">
        <v>18</v>
      </c>
      <c r="E874" s="1" t="s">
        <v>16</v>
      </c>
      <c r="F874" s="1" t="s">
        <v>12</v>
      </c>
      <c r="G874" s="1" t="s">
        <v>13</v>
      </c>
      <c r="H874" s="1" t="s">
        <v>13</v>
      </c>
      <c r="I874">
        <v>60</v>
      </c>
    </row>
    <row r="875" spans="1:9" x14ac:dyDescent="0.25">
      <c r="A875">
        <v>874</v>
      </c>
      <c r="B875" s="1" t="s">
        <v>9</v>
      </c>
      <c r="C875">
        <v>297050</v>
      </c>
      <c r="D875" s="1" t="s">
        <v>17</v>
      </c>
      <c r="E875" s="1" t="s">
        <v>16</v>
      </c>
      <c r="F875" s="1" t="s">
        <v>12</v>
      </c>
      <c r="G875" s="1" t="s">
        <v>13</v>
      </c>
      <c r="H875" s="1" t="s">
        <v>12</v>
      </c>
      <c r="I875">
        <v>37</v>
      </c>
    </row>
    <row r="876" spans="1:9" x14ac:dyDescent="0.25">
      <c r="A876">
        <v>875</v>
      </c>
      <c r="B876" s="1" t="s">
        <v>9</v>
      </c>
      <c r="C876">
        <v>315687</v>
      </c>
      <c r="D876" s="1" t="s">
        <v>10</v>
      </c>
      <c r="E876" s="1" t="s">
        <v>16</v>
      </c>
      <c r="F876" s="1" t="s">
        <v>12</v>
      </c>
      <c r="G876" s="1" t="s">
        <v>12</v>
      </c>
      <c r="H876" s="1" t="s">
        <v>12</v>
      </c>
      <c r="I876">
        <v>45</v>
      </c>
    </row>
    <row r="877" spans="1:9" x14ac:dyDescent="0.25">
      <c r="A877">
        <v>876</v>
      </c>
      <c r="B877" s="1" t="s">
        <v>15</v>
      </c>
      <c r="C877">
        <v>372300</v>
      </c>
      <c r="D877" s="1" t="s">
        <v>10</v>
      </c>
      <c r="E877" s="1" t="s">
        <v>16</v>
      </c>
      <c r="F877" s="1" t="s">
        <v>12</v>
      </c>
      <c r="G877" s="1" t="s">
        <v>13</v>
      </c>
      <c r="H877" s="1" t="s">
        <v>12</v>
      </c>
      <c r="I877">
        <v>26</v>
      </c>
    </row>
    <row r="878" spans="1:9" x14ac:dyDescent="0.25">
      <c r="A878">
        <v>877</v>
      </c>
      <c r="B878" s="1" t="s">
        <v>9</v>
      </c>
      <c r="C878">
        <v>678734.05</v>
      </c>
      <c r="D878" s="1" t="s">
        <v>10</v>
      </c>
      <c r="E878" s="1" t="s">
        <v>16</v>
      </c>
      <c r="F878" s="1" t="s">
        <v>12</v>
      </c>
      <c r="G878" s="1" t="s">
        <v>13</v>
      </c>
      <c r="H878" s="1" t="s">
        <v>13</v>
      </c>
      <c r="I878">
        <v>33</v>
      </c>
    </row>
    <row r="879" spans="1:9" x14ac:dyDescent="0.25">
      <c r="A879">
        <v>878</v>
      </c>
      <c r="B879" s="1" t="s">
        <v>15</v>
      </c>
      <c r="C879">
        <v>315617</v>
      </c>
      <c r="D879" s="1" t="s">
        <v>17</v>
      </c>
      <c r="E879" s="1" t="s">
        <v>16</v>
      </c>
      <c r="F879" s="1" t="s">
        <v>12</v>
      </c>
      <c r="G879" s="1" t="s">
        <v>13</v>
      </c>
      <c r="H879" s="1" t="s">
        <v>13</v>
      </c>
      <c r="I879">
        <v>35</v>
      </c>
    </row>
    <row r="880" spans="1:9" x14ac:dyDescent="0.25">
      <c r="A880">
        <v>879</v>
      </c>
      <c r="B880" s="1" t="s">
        <v>9</v>
      </c>
      <c r="C880">
        <v>1455906.15</v>
      </c>
      <c r="D880" s="1" t="s">
        <v>19</v>
      </c>
      <c r="E880" s="1" t="s">
        <v>16</v>
      </c>
      <c r="F880" s="1" t="s">
        <v>12</v>
      </c>
      <c r="G880" s="1" t="s">
        <v>13</v>
      </c>
      <c r="H880" s="1" t="s">
        <v>13</v>
      </c>
      <c r="I880">
        <v>38</v>
      </c>
    </row>
    <row r="881" spans="1:9" x14ac:dyDescent="0.25">
      <c r="A881">
        <v>880</v>
      </c>
      <c r="B881" s="1" t="s">
        <v>15</v>
      </c>
      <c r="C881">
        <v>166295</v>
      </c>
      <c r="D881" s="1" t="s">
        <v>10</v>
      </c>
      <c r="E881" s="1" t="s">
        <v>16</v>
      </c>
      <c r="F881" s="1" t="s">
        <v>12</v>
      </c>
      <c r="G881" s="1" t="s">
        <v>13</v>
      </c>
      <c r="H881" s="1" t="s">
        <v>13</v>
      </c>
      <c r="I881">
        <v>50</v>
      </c>
    </row>
    <row r="882" spans="1:9" x14ac:dyDescent="0.25">
      <c r="A882">
        <v>881</v>
      </c>
      <c r="B882" s="1" t="s">
        <v>15</v>
      </c>
      <c r="C882">
        <v>5887012.5</v>
      </c>
      <c r="D882" s="1" t="s">
        <v>10</v>
      </c>
      <c r="E882" s="1" t="s">
        <v>16</v>
      </c>
      <c r="F882" s="1" t="s">
        <v>12</v>
      </c>
      <c r="G882" s="1" t="s">
        <v>13</v>
      </c>
      <c r="H882" s="1" t="s">
        <v>13</v>
      </c>
      <c r="I882">
        <v>27</v>
      </c>
    </row>
    <row r="883" spans="1:9" x14ac:dyDescent="0.25">
      <c r="A883">
        <v>882</v>
      </c>
      <c r="B883" s="1" t="s">
        <v>15</v>
      </c>
      <c r="C883">
        <v>297046</v>
      </c>
      <c r="D883" s="1" t="s">
        <v>17</v>
      </c>
      <c r="E883" s="1" t="s">
        <v>16</v>
      </c>
      <c r="F883" s="1" t="s">
        <v>12</v>
      </c>
      <c r="G883" s="1" t="s">
        <v>13</v>
      </c>
      <c r="H883" s="1" t="s">
        <v>13</v>
      </c>
      <c r="I883">
        <v>61</v>
      </c>
    </row>
    <row r="884" spans="1:9" x14ac:dyDescent="0.25">
      <c r="A884">
        <v>883</v>
      </c>
      <c r="B884" s="1" t="s">
        <v>9</v>
      </c>
      <c r="C884">
        <v>503465</v>
      </c>
      <c r="D884" s="1" t="s">
        <v>10</v>
      </c>
      <c r="E884" s="1" t="s">
        <v>11</v>
      </c>
      <c r="F884" s="1" t="s">
        <v>12</v>
      </c>
      <c r="G884" s="1" t="s">
        <v>13</v>
      </c>
      <c r="H884" s="1" t="s">
        <v>12</v>
      </c>
      <c r="I884">
        <v>56</v>
      </c>
    </row>
    <row r="885" spans="1:9" x14ac:dyDescent="0.25">
      <c r="A885">
        <v>884</v>
      </c>
      <c r="B885" s="1" t="s">
        <v>15</v>
      </c>
      <c r="C885">
        <v>534815.5</v>
      </c>
      <c r="D885" s="1" t="s">
        <v>10</v>
      </c>
      <c r="E885" s="1" t="s">
        <v>11</v>
      </c>
      <c r="F885" s="1" t="s">
        <v>12</v>
      </c>
      <c r="G885" s="1" t="s">
        <v>13</v>
      </c>
      <c r="H885" s="1" t="s">
        <v>13</v>
      </c>
      <c r="I885">
        <v>29</v>
      </c>
    </row>
    <row r="886" spans="1:9" x14ac:dyDescent="0.25">
      <c r="A886">
        <v>885</v>
      </c>
      <c r="B886" s="1" t="s">
        <v>15</v>
      </c>
      <c r="C886">
        <v>401010</v>
      </c>
      <c r="D886" s="1" t="s">
        <v>18</v>
      </c>
      <c r="E886" s="1" t="s">
        <v>16</v>
      </c>
      <c r="F886" s="1" t="s">
        <v>12</v>
      </c>
      <c r="G886" s="1" t="s">
        <v>13</v>
      </c>
      <c r="H886" s="1" t="s">
        <v>12</v>
      </c>
      <c r="I886">
        <v>50</v>
      </c>
    </row>
    <row r="887" spans="1:9" x14ac:dyDescent="0.25">
      <c r="A887">
        <v>886</v>
      </c>
      <c r="B887" s="1" t="s">
        <v>9</v>
      </c>
      <c r="C887">
        <v>325000</v>
      </c>
      <c r="D887" s="1" t="s">
        <v>10</v>
      </c>
      <c r="E887" s="1" t="s">
        <v>16</v>
      </c>
      <c r="F887" s="1" t="s">
        <v>12</v>
      </c>
      <c r="G887" s="1" t="s">
        <v>13</v>
      </c>
      <c r="H887" s="1" t="s">
        <v>13</v>
      </c>
      <c r="I887">
        <v>37</v>
      </c>
    </row>
    <row r="888" spans="1:9" x14ac:dyDescent="0.25">
      <c r="A888">
        <v>887</v>
      </c>
      <c r="B888" s="1" t="s">
        <v>9</v>
      </c>
      <c r="C888">
        <v>1142714</v>
      </c>
      <c r="D888" s="1" t="s">
        <v>10</v>
      </c>
      <c r="E888" s="1" t="s">
        <v>16</v>
      </c>
      <c r="F888" s="1" t="s">
        <v>12</v>
      </c>
      <c r="G888" s="1" t="s">
        <v>13</v>
      </c>
      <c r="H888" s="1" t="s">
        <v>13</v>
      </c>
      <c r="I888">
        <v>37</v>
      </c>
    </row>
    <row r="889" spans="1:9" x14ac:dyDescent="0.25">
      <c r="A889">
        <v>888</v>
      </c>
      <c r="B889" s="1" t="s">
        <v>9</v>
      </c>
      <c r="C889">
        <v>553642.06000000006</v>
      </c>
      <c r="D889" s="1" t="s">
        <v>10</v>
      </c>
      <c r="E889" s="1" t="s">
        <v>16</v>
      </c>
      <c r="F889" s="1" t="s">
        <v>12</v>
      </c>
      <c r="G889" s="1" t="s">
        <v>13</v>
      </c>
      <c r="H889" s="1" t="s">
        <v>13</v>
      </c>
      <c r="I889">
        <v>27</v>
      </c>
    </row>
    <row r="890" spans="1:9" x14ac:dyDescent="0.25">
      <c r="A890">
        <v>889</v>
      </c>
      <c r="B890" s="1" t="s">
        <v>9</v>
      </c>
      <c r="C890">
        <v>168300</v>
      </c>
      <c r="D890" s="1" t="s">
        <v>10</v>
      </c>
      <c r="E890" s="1" t="s">
        <v>16</v>
      </c>
      <c r="F890" s="1" t="s">
        <v>12</v>
      </c>
      <c r="G890" s="1" t="s">
        <v>12</v>
      </c>
      <c r="H890" s="1" t="s">
        <v>13</v>
      </c>
      <c r="I890">
        <v>23</v>
      </c>
    </row>
    <row r="891" spans="1:9" x14ac:dyDescent="0.25">
      <c r="A891">
        <v>890</v>
      </c>
      <c r="B891" s="1" t="s">
        <v>9</v>
      </c>
      <c r="C891">
        <v>290371</v>
      </c>
      <c r="D891" s="1" t="s">
        <v>18</v>
      </c>
      <c r="E891" s="1" t="s">
        <v>16</v>
      </c>
      <c r="F891" s="1" t="s">
        <v>12</v>
      </c>
      <c r="G891" s="1" t="s">
        <v>13</v>
      </c>
      <c r="H891" s="1" t="s">
        <v>13</v>
      </c>
      <c r="I891">
        <v>34</v>
      </c>
    </row>
    <row r="892" spans="1:9" x14ac:dyDescent="0.25">
      <c r="A892">
        <v>891</v>
      </c>
      <c r="B892" s="1" t="s">
        <v>9</v>
      </c>
      <c r="C892">
        <v>2687778.85</v>
      </c>
      <c r="D892" s="1" t="s">
        <v>10</v>
      </c>
      <c r="E892" s="1" t="s">
        <v>16</v>
      </c>
      <c r="F892" s="1" t="s">
        <v>12</v>
      </c>
      <c r="G892" s="1" t="s">
        <v>13</v>
      </c>
      <c r="H892" s="1" t="s">
        <v>13</v>
      </c>
      <c r="I892">
        <v>51</v>
      </c>
    </row>
    <row r="893" spans="1:9" x14ac:dyDescent="0.25">
      <c r="A893">
        <v>892</v>
      </c>
      <c r="B893" s="1" t="s">
        <v>9</v>
      </c>
      <c r="C893">
        <v>130000</v>
      </c>
      <c r="D893" s="1" t="s">
        <v>10</v>
      </c>
      <c r="E893" s="1" t="s">
        <v>16</v>
      </c>
      <c r="F893" s="1" t="s">
        <v>12</v>
      </c>
      <c r="G893" s="1" t="s">
        <v>12</v>
      </c>
      <c r="H893" s="1" t="s">
        <v>13</v>
      </c>
      <c r="I893">
        <v>22</v>
      </c>
    </row>
    <row r="894" spans="1:9" x14ac:dyDescent="0.25">
      <c r="A894">
        <v>893</v>
      </c>
      <c r="B894" s="1" t="s">
        <v>9</v>
      </c>
      <c r="C894">
        <v>575032.5</v>
      </c>
      <c r="D894" s="1" t="s">
        <v>10</v>
      </c>
      <c r="E894" s="1" t="s">
        <v>16</v>
      </c>
      <c r="F894" s="1" t="s">
        <v>12</v>
      </c>
      <c r="G894" s="1" t="s">
        <v>13</v>
      </c>
      <c r="H894" s="1" t="s">
        <v>13</v>
      </c>
      <c r="I894">
        <v>35</v>
      </c>
    </row>
    <row r="895" spans="1:9" x14ac:dyDescent="0.25">
      <c r="A895">
        <v>894</v>
      </c>
      <c r="B895" s="1" t="s">
        <v>9</v>
      </c>
      <c r="C895">
        <v>423268.13</v>
      </c>
      <c r="D895" s="1" t="s">
        <v>10</v>
      </c>
      <c r="E895" s="1" t="s">
        <v>16</v>
      </c>
      <c r="F895" s="1" t="s">
        <v>12</v>
      </c>
      <c r="G895" s="1" t="s">
        <v>13</v>
      </c>
      <c r="H895" s="1" t="s">
        <v>13</v>
      </c>
      <c r="I895">
        <v>59</v>
      </c>
    </row>
    <row r="896" spans="1:9" x14ac:dyDescent="0.25">
      <c r="A896">
        <v>895</v>
      </c>
      <c r="B896" s="1" t="s">
        <v>9</v>
      </c>
      <c r="C896">
        <v>447541.9</v>
      </c>
      <c r="D896" s="1" t="s">
        <v>10</v>
      </c>
      <c r="E896" s="1" t="s">
        <v>16</v>
      </c>
      <c r="F896" s="1" t="s">
        <v>12</v>
      </c>
      <c r="G896" s="1" t="s">
        <v>12</v>
      </c>
      <c r="H896" s="1" t="s">
        <v>13</v>
      </c>
      <c r="I896">
        <v>31</v>
      </c>
    </row>
    <row r="897" spans="1:9" x14ac:dyDescent="0.25">
      <c r="A897">
        <v>896</v>
      </c>
      <c r="B897" s="1" t="s">
        <v>9</v>
      </c>
      <c r="C897">
        <v>639148</v>
      </c>
      <c r="D897" s="1" t="s">
        <v>18</v>
      </c>
      <c r="E897" s="1" t="s">
        <v>16</v>
      </c>
      <c r="F897" s="1" t="s">
        <v>12</v>
      </c>
      <c r="G897" s="1" t="s">
        <v>12</v>
      </c>
      <c r="H897" s="1" t="s">
        <v>13</v>
      </c>
      <c r="I897">
        <v>70</v>
      </c>
    </row>
    <row r="898" spans="1:9" x14ac:dyDescent="0.25">
      <c r="A898">
        <v>897</v>
      </c>
      <c r="B898" s="1" t="s">
        <v>15</v>
      </c>
      <c r="C898">
        <v>406742.56</v>
      </c>
      <c r="D898" s="1" t="s">
        <v>10</v>
      </c>
      <c r="E898" s="1" t="s">
        <v>16</v>
      </c>
      <c r="F898" s="1" t="s">
        <v>12</v>
      </c>
      <c r="G898" s="1" t="s">
        <v>13</v>
      </c>
      <c r="H898" s="1" t="s">
        <v>13</v>
      </c>
      <c r="I898">
        <v>28</v>
      </c>
    </row>
    <row r="899" spans="1:9" x14ac:dyDescent="0.25">
      <c r="A899">
        <v>898</v>
      </c>
      <c r="B899" s="1" t="s">
        <v>9</v>
      </c>
      <c r="C899">
        <v>356653</v>
      </c>
      <c r="D899" s="1" t="s">
        <v>18</v>
      </c>
      <c r="E899" s="1" t="s">
        <v>16</v>
      </c>
      <c r="F899" s="1" t="s">
        <v>12</v>
      </c>
      <c r="G899" s="1" t="s">
        <v>13</v>
      </c>
      <c r="H899" s="1" t="s">
        <v>12</v>
      </c>
      <c r="I899">
        <v>47</v>
      </c>
    </row>
    <row r="900" spans="1:9" x14ac:dyDescent="0.25">
      <c r="A900">
        <v>899</v>
      </c>
      <c r="B900" s="1" t="s">
        <v>9</v>
      </c>
      <c r="C900">
        <v>550000</v>
      </c>
      <c r="D900" s="1" t="s">
        <v>10</v>
      </c>
      <c r="E900" s="1" t="s">
        <v>16</v>
      </c>
      <c r="F900" s="1" t="s">
        <v>12</v>
      </c>
      <c r="G900" s="1" t="s">
        <v>13</v>
      </c>
      <c r="H900" s="1" t="s">
        <v>12</v>
      </c>
      <c r="I900">
        <v>25</v>
      </c>
    </row>
    <row r="901" spans="1:9" x14ac:dyDescent="0.25">
      <c r="A901">
        <v>900</v>
      </c>
      <c r="B901" s="1" t="s">
        <v>9</v>
      </c>
      <c r="C901">
        <v>1813773.65</v>
      </c>
      <c r="D901" s="1" t="s">
        <v>10</v>
      </c>
      <c r="E901" s="1" t="s">
        <v>16</v>
      </c>
      <c r="F901" s="1" t="s">
        <v>12</v>
      </c>
      <c r="G901" s="1" t="s">
        <v>13</v>
      </c>
      <c r="H901" s="1" t="s">
        <v>13</v>
      </c>
      <c r="I901">
        <v>58</v>
      </c>
    </row>
    <row r="902" spans="1:9" x14ac:dyDescent="0.25">
      <c r="A902">
        <v>901</v>
      </c>
      <c r="B902" s="1" t="s">
        <v>15</v>
      </c>
      <c r="C902">
        <v>1807234</v>
      </c>
      <c r="D902" s="1" t="s">
        <v>10</v>
      </c>
      <c r="E902" s="1" t="s">
        <v>16</v>
      </c>
      <c r="F902" s="1" t="s">
        <v>12</v>
      </c>
      <c r="G902" s="1" t="s">
        <v>13</v>
      </c>
      <c r="H902" s="1" t="s">
        <v>13</v>
      </c>
      <c r="I902">
        <v>39</v>
      </c>
    </row>
    <row r="903" spans="1:9" x14ac:dyDescent="0.25">
      <c r="A903">
        <v>902</v>
      </c>
      <c r="B903" s="1" t="s">
        <v>9</v>
      </c>
      <c r="C903">
        <v>450000</v>
      </c>
      <c r="D903" s="1" t="s">
        <v>10</v>
      </c>
      <c r="E903" s="1" t="s">
        <v>16</v>
      </c>
      <c r="F903" s="1" t="s">
        <v>12</v>
      </c>
      <c r="G903" s="1" t="s">
        <v>13</v>
      </c>
      <c r="H903" s="1" t="s">
        <v>13</v>
      </c>
      <c r="I903">
        <v>58</v>
      </c>
    </row>
    <row r="904" spans="1:9" x14ac:dyDescent="0.25">
      <c r="A904">
        <v>903</v>
      </c>
      <c r="B904" s="1" t="s">
        <v>15</v>
      </c>
      <c r="C904">
        <v>297046</v>
      </c>
      <c r="D904" s="1" t="s">
        <v>18</v>
      </c>
      <c r="E904" s="1" t="s">
        <v>16</v>
      </c>
      <c r="F904" s="1" t="s">
        <v>12</v>
      </c>
      <c r="G904" s="1" t="s">
        <v>13</v>
      </c>
      <c r="H904" s="1" t="s">
        <v>13</v>
      </c>
      <c r="I904">
        <v>34</v>
      </c>
    </row>
    <row r="905" spans="1:9" x14ac:dyDescent="0.25">
      <c r="A905">
        <v>904</v>
      </c>
      <c r="B905" s="1" t="s">
        <v>9</v>
      </c>
      <c r="C905">
        <v>785016.42</v>
      </c>
      <c r="D905" s="1" t="s">
        <v>10</v>
      </c>
      <c r="E905" s="1" t="s">
        <v>16</v>
      </c>
      <c r="F905" s="1" t="s">
        <v>12</v>
      </c>
      <c r="G905" s="1" t="s">
        <v>13</v>
      </c>
      <c r="H905" s="1" t="s">
        <v>13</v>
      </c>
      <c r="I905">
        <v>22</v>
      </c>
    </row>
    <row r="906" spans="1:9" x14ac:dyDescent="0.25">
      <c r="A906">
        <v>905</v>
      </c>
      <c r="B906" s="1" t="s">
        <v>9</v>
      </c>
      <c r="C906">
        <v>299065</v>
      </c>
      <c r="D906" s="1" t="s">
        <v>10</v>
      </c>
      <c r="E906" s="1" t="s">
        <v>16</v>
      </c>
      <c r="F906" s="1" t="s">
        <v>12</v>
      </c>
      <c r="G906" s="1" t="s">
        <v>13</v>
      </c>
      <c r="H906" s="1" t="s">
        <v>13</v>
      </c>
      <c r="I906">
        <v>36</v>
      </c>
    </row>
    <row r="907" spans="1:9" x14ac:dyDescent="0.25">
      <c r="A907">
        <v>906</v>
      </c>
      <c r="B907" s="1" t="s">
        <v>15</v>
      </c>
      <c r="C907">
        <v>338166</v>
      </c>
      <c r="D907" s="1" t="s">
        <v>18</v>
      </c>
      <c r="E907" s="1" t="s">
        <v>16</v>
      </c>
      <c r="F907" s="1" t="s">
        <v>12</v>
      </c>
      <c r="G907" s="1" t="s">
        <v>13</v>
      </c>
      <c r="H907" s="1" t="s">
        <v>12</v>
      </c>
      <c r="I907">
        <v>29</v>
      </c>
    </row>
    <row r="908" spans="1:9" x14ac:dyDescent="0.25">
      <c r="A908">
        <v>907</v>
      </c>
      <c r="B908" s="1" t="s">
        <v>15</v>
      </c>
      <c r="C908">
        <v>2623756.52</v>
      </c>
      <c r="D908" s="1" t="s">
        <v>10</v>
      </c>
      <c r="E908" s="1" t="s">
        <v>11</v>
      </c>
      <c r="F908" s="1" t="s">
        <v>12</v>
      </c>
      <c r="G908" s="1" t="s">
        <v>13</v>
      </c>
      <c r="H908" s="1" t="s">
        <v>13</v>
      </c>
      <c r="I908">
        <v>42</v>
      </c>
    </row>
    <row r="909" spans="1:9" x14ac:dyDescent="0.25">
      <c r="A909">
        <v>908</v>
      </c>
      <c r="B909" s="1" t="s">
        <v>15</v>
      </c>
      <c r="C909">
        <v>2085526.5</v>
      </c>
      <c r="D909" s="1" t="s">
        <v>10</v>
      </c>
      <c r="E909" s="1" t="s">
        <v>11</v>
      </c>
      <c r="F909" s="1" t="s">
        <v>12</v>
      </c>
      <c r="G909" s="1" t="s">
        <v>13</v>
      </c>
      <c r="H909" s="1" t="s">
        <v>13</v>
      </c>
      <c r="I909">
        <v>56</v>
      </c>
    </row>
    <row r="910" spans="1:9" x14ac:dyDescent="0.25">
      <c r="A910">
        <v>909</v>
      </c>
      <c r="B910" s="1" t="s">
        <v>9</v>
      </c>
      <c r="C910">
        <v>930427.8</v>
      </c>
      <c r="D910" s="1" t="s">
        <v>10</v>
      </c>
      <c r="E910" s="1" t="s">
        <v>16</v>
      </c>
      <c r="F910" s="1" t="s">
        <v>12</v>
      </c>
      <c r="G910" s="1" t="s">
        <v>13</v>
      </c>
      <c r="H910" s="1" t="s">
        <v>13</v>
      </c>
      <c r="I910">
        <v>33</v>
      </c>
    </row>
    <row r="911" spans="1:9" x14ac:dyDescent="0.25">
      <c r="A911">
        <v>910</v>
      </c>
      <c r="B911" s="1" t="s">
        <v>9</v>
      </c>
      <c r="C911">
        <v>150000</v>
      </c>
      <c r="D911" s="1" t="s">
        <v>10</v>
      </c>
      <c r="E911" s="1" t="s">
        <v>16</v>
      </c>
      <c r="F911" s="1" t="s">
        <v>12</v>
      </c>
      <c r="G911" s="1" t="s">
        <v>13</v>
      </c>
      <c r="H911" s="1" t="s">
        <v>13</v>
      </c>
      <c r="I911">
        <v>43</v>
      </c>
    </row>
    <row r="912" spans="1:9" x14ac:dyDescent="0.25">
      <c r="A912">
        <v>911</v>
      </c>
      <c r="B912" s="1" t="s">
        <v>9</v>
      </c>
      <c r="C912">
        <v>299647</v>
      </c>
      <c r="D912" s="1" t="s">
        <v>17</v>
      </c>
      <c r="E912" s="1" t="s">
        <v>16</v>
      </c>
      <c r="F912" s="1" t="s">
        <v>12</v>
      </c>
      <c r="G912" s="1" t="s">
        <v>13</v>
      </c>
      <c r="H912" s="1" t="s">
        <v>13</v>
      </c>
      <c r="I912">
        <v>75</v>
      </c>
    </row>
    <row r="913" spans="1:9" x14ac:dyDescent="0.25">
      <c r="A913">
        <v>912</v>
      </c>
      <c r="B913" s="1" t="s">
        <v>9</v>
      </c>
      <c r="C913">
        <v>385548</v>
      </c>
      <c r="D913" s="1" t="s">
        <v>18</v>
      </c>
      <c r="E913" s="1" t="s">
        <v>16</v>
      </c>
      <c r="F913" s="1" t="s">
        <v>12</v>
      </c>
      <c r="G913" s="1" t="s">
        <v>13</v>
      </c>
      <c r="H913" s="1" t="s">
        <v>12</v>
      </c>
      <c r="I913">
        <v>66</v>
      </c>
    </row>
    <row r="914" spans="1:9" x14ac:dyDescent="0.25">
      <c r="A914">
        <v>913</v>
      </c>
      <c r="B914" s="1" t="s">
        <v>9</v>
      </c>
      <c r="C914">
        <v>2894048.26</v>
      </c>
      <c r="D914" s="1" t="s">
        <v>14</v>
      </c>
      <c r="E914" s="1" t="s">
        <v>11</v>
      </c>
      <c r="F914" s="1" t="s">
        <v>12</v>
      </c>
      <c r="G914" s="1" t="s">
        <v>13</v>
      </c>
      <c r="H914" s="1" t="s">
        <v>13</v>
      </c>
      <c r="I914">
        <v>63</v>
      </c>
    </row>
    <row r="915" spans="1:9" x14ac:dyDescent="0.25">
      <c r="A915">
        <v>914</v>
      </c>
      <c r="B915" s="1" t="s">
        <v>15</v>
      </c>
      <c r="C915">
        <v>297046</v>
      </c>
      <c r="D915" s="1" t="s">
        <v>17</v>
      </c>
      <c r="E915" s="1" t="s">
        <v>16</v>
      </c>
      <c r="F915" s="1" t="s">
        <v>12</v>
      </c>
      <c r="G915" s="1" t="s">
        <v>13</v>
      </c>
      <c r="H915" s="1" t="s">
        <v>12</v>
      </c>
      <c r="I915">
        <v>60</v>
      </c>
    </row>
    <row r="916" spans="1:9" x14ac:dyDescent="0.25">
      <c r="A916">
        <v>915</v>
      </c>
      <c r="B916" s="1" t="s">
        <v>15</v>
      </c>
      <c r="C916">
        <v>451350</v>
      </c>
      <c r="D916" s="1" t="s">
        <v>10</v>
      </c>
      <c r="E916" s="1" t="s">
        <v>16</v>
      </c>
      <c r="F916" s="1" t="s">
        <v>12</v>
      </c>
      <c r="G916" s="1" t="s">
        <v>13</v>
      </c>
      <c r="H916" s="1" t="s">
        <v>13</v>
      </c>
      <c r="I916">
        <v>25</v>
      </c>
    </row>
    <row r="917" spans="1:9" x14ac:dyDescent="0.25">
      <c r="A917">
        <v>916</v>
      </c>
      <c r="B917" s="1" t="s">
        <v>15</v>
      </c>
      <c r="C917">
        <v>639148</v>
      </c>
      <c r="D917" s="1" t="s">
        <v>18</v>
      </c>
      <c r="E917" s="1" t="s">
        <v>16</v>
      </c>
      <c r="F917" s="1" t="s">
        <v>12</v>
      </c>
      <c r="G917" s="1" t="s">
        <v>12</v>
      </c>
      <c r="H917" s="1" t="s">
        <v>13</v>
      </c>
      <c r="I917">
        <v>66</v>
      </c>
    </row>
    <row r="918" spans="1:9" x14ac:dyDescent="0.25">
      <c r="A918">
        <v>917</v>
      </c>
      <c r="B918" s="1" t="s">
        <v>9</v>
      </c>
      <c r="C918">
        <v>1529085.26</v>
      </c>
      <c r="D918" s="1" t="s">
        <v>10</v>
      </c>
      <c r="E918" s="1" t="s">
        <v>11</v>
      </c>
      <c r="F918" s="1" t="s">
        <v>12</v>
      </c>
      <c r="G918" s="1" t="s">
        <v>13</v>
      </c>
      <c r="H918" s="1" t="s">
        <v>13</v>
      </c>
      <c r="I918">
        <v>28</v>
      </c>
    </row>
    <row r="919" spans="1:9" x14ac:dyDescent="0.25">
      <c r="A919">
        <v>918</v>
      </c>
      <c r="B919" s="1" t="s">
        <v>9</v>
      </c>
      <c r="C919">
        <v>230212.72</v>
      </c>
      <c r="D919" s="1" t="s">
        <v>10</v>
      </c>
      <c r="E919" s="1" t="s">
        <v>16</v>
      </c>
      <c r="F919" s="1" t="s">
        <v>12</v>
      </c>
      <c r="G919" s="1" t="s">
        <v>13</v>
      </c>
      <c r="H919" s="1" t="s">
        <v>13</v>
      </c>
      <c r="I919">
        <v>20</v>
      </c>
    </row>
    <row r="920" spans="1:9" x14ac:dyDescent="0.25">
      <c r="A920">
        <v>919</v>
      </c>
      <c r="B920" s="1" t="s">
        <v>9</v>
      </c>
      <c r="C920">
        <v>620245</v>
      </c>
      <c r="D920" s="1" t="s">
        <v>18</v>
      </c>
      <c r="E920" s="1" t="s">
        <v>16</v>
      </c>
      <c r="F920" s="1" t="s">
        <v>12</v>
      </c>
      <c r="G920" s="1" t="s">
        <v>13</v>
      </c>
      <c r="H920" s="1" t="s">
        <v>12</v>
      </c>
      <c r="I920">
        <v>37</v>
      </c>
    </row>
    <row r="921" spans="1:9" x14ac:dyDescent="0.25">
      <c r="A921">
        <v>920</v>
      </c>
      <c r="B921" s="1" t="s">
        <v>9</v>
      </c>
      <c r="C921">
        <v>353240</v>
      </c>
      <c r="D921" s="1" t="s">
        <v>10</v>
      </c>
      <c r="E921" s="1" t="s">
        <v>11</v>
      </c>
      <c r="F921" s="1" t="s">
        <v>12</v>
      </c>
      <c r="G921" s="1" t="s">
        <v>13</v>
      </c>
      <c r="H921" s="1" t="s">
        <v>13</v>
      </c>
      <c r="I921">
        <v>35</v>
      </c>
    </row>
    <row r="922" spans="1:9" x14ac:dyDescent="0.25">
      <c r="A922">
        <v>921</v>
      </c>
      <c r="B922" s="1" t="s">
        <v>9</v>
      </c>
      <c r="C922">
        <v>523001.59999999998</v>
      </c>
      <c r="D922" s="1" t="s">
        <v>10</v>
      </c>
      <c r="E922" s="1" t="s">
        <v>16</v>
      </c>
      <c r="F922" s="1" t="s">
        <v>12</v>
      </c>
      <c r="G922" s="1" t="s">
        <v>13</v>
      </c>
      <c r="H922" s="1" t="s">
        <v>13</v>
      </c>
      <c r="I922">
        <v>38</v>
      </c>
    </row>
    <row r="923" spans="1:9" x14ac:dyDescent="0.25">
      <c r="A923">
        <v>922</v>
      </c>
      <c r="B923" s="1" t="s">
        <v>9</v>
      </c>
      <c r="C923">
        <v>477172.1</v>
      </c>
      <c r="D923" s="1" t="s">
        <v>10</v>
      </c>
      <c r="E923" s="1" t="s">
        <v>16</v>
      </c>
      <c r="F923" s="1" t="s">
        <v>12</v>
      </c>
      <c r="G923" s="1" t="s">
        <v>13</v>
      </c>
      <c r="H923" s="1" t="s">
        <v>13</v>
      </c>
      <c r="I923">
        <v>20</v>
      </c>
    </row>
    <row r="924" spans="1:9" x14ac:dyDescent="0.25">
      <c r="A924">
        <v>923</v>
      </c>
      <c r="B924" s="1" t="s">
        <v>9</v>
      </c>
      <c r="C924">
        <v>297046</v>
      </c>
      <c r="D924" s="1" t="s">
        <v>18</v>
      </c>
      <c r="E924" s="1" t="s">
        <v>16</v>
      </c>
      <c r="F924" s="1" t="s">
        <v>12</v>
      </c>
      <c r="G924" s="1" t="s">
        <v>13</v>
      </c>
      <c r="H924" s="1" t="s">
        <v>13</v>
      </c>
      <c r="I924">
        <v>35</v>
      </c>
    </row>
    <row r="925" spans="1:9" x14ac:dyDescent="0.25">
      <c r="A925">
        <v>924</v>
      </c>
      <c r="B925" s="1" t="s">
        <v>9</v>
      </c>
      <c r="C925">
        <v>458557</v>
      </c>
      <c r="D925" s="1" t="s">
        <v>18</v>
      </c>
      <c r="E925" s="1" t="s">
        <v>16</v>
      </c>
      <c r="F925" s="1" t="s">
        <v>12</v>
      </c>
      <c r="G925" s="1" t="s">
        <v>12</v>
      </c>
      <c r="H925" s="1" t="s">
        <v>12</v>
      </c>
      <c r="I925">
        <v>41</v>
      </c>
    </row>
    <row r="926" spans="1:9" x14ac:dyDescent="0.25">
      <c r="A926">
        <v>925</v>
      </c>
      <c r="B926" s="1" t="s">
        <v>9</v>
      </c>
      <c r="C926">
        <v>639148</v>
      </c>
      <c r="D926" s="1" t="s">
        <v>18</v>
      </c>
      <c r="E926" s="1" t="s">
        <v>16</v>
      </c>
      <c r="F926" s="1" t="s">
        <v>12</v>
      </c>
      <c r="G926" s="1" t="s">
        <v>13</v>
      </c>
      <c r="H926" s="1" t="s">
        <v>12</v>
      </c>
      <c r="I926">
        <v>50</v>
      </c>
    </row>
    <row r="927" spans="1:9" x14ac:dyDescent="0.25">
      <c r="A927">
        <v>926</v>
      </c>
      <c r="B927" s="1" t="s">
        <v>15</v>
      </c>
      <c r="C927">
        <v>299647</v>
      </c>
      <c r="D927" s="1" t="s">
        <v>17</v>
      </c>
      <c r="E927" s="1" t="s">
        <v>16</v>
      </c>
      <c r="F927" s="1" t="s">
        <v>12</v>
      </c>
      <c r="G927" s="1" t="s">
        <v>13</v>
      </c>
      <c r="H927" s="1" t="s">
        <v>13</v>
      </c>
      <c r="I927">
        <v>68</v>
      </c>
    </row>
    <row r="928" spans="1:9" x14ac:dyDescent="0.25">
      <c r="A928">
        <v>927</v>
      </c>
      <c r="B928" s="1" t="s">
        <v>15</v>
      </c>
      <c r="C928">
        <v>996543.9</v>
      </c>
      <c r="D928" s="1" t="s">
        <v>10</v>
      </c>
      <c r="E928" s="1" t="s">
        <v>11</v>
      </c>
      <c r="F928" s="1" t="s">
        <v>12</v>
      </c>
      <c r="G928" s="1" t="s">
        <v>13</v>
      </c>
      <c r="H928" s="1" t="s">
        <v>13</v>
      </c>
      <c r="I928">
        <v>54</v>
      </c>
    </row>
    <row r="929" spans="1:9" x14ac:dyDescent="0.25">
      <c r="A929">
        <v>928</v>
      </c>
      <c r="B929" s="1" t="s">
        <v>9</v>
      </c>
      <c r="C929">
        <v>355000</v>
      </c>
      <c r="D929" s="1" t="s">
        <v>10</v>
      </c>
      <c r="E929" s="1" t="s">
        <v>16</v>
      </c>
      <c r="F929" s="1" t="s">
        <v>12</v>
      </c>
      <c r="G929" s="1" t="s">
        <v>13</v>
      </c>
      <c r="H929" s="1" t="s">
        <v>13</v>
      </c>
      <c r="I929">
        <v>60</v>
      </c>
    </row>
    <row r="930" spans="1:9" x14ac:dyDescent="0.25">
      <c r="A930">
        <v>929</v>
      </c>
      <c r="B930" s="1" t="s">
        <v>15</v>
      </c>
      <c r="C930">
        <v>319590</v>
      </c>
      <c r="D930" s="1" t="s">
        <v>10</v>
      </c>
      <c r="E930" s="1" t="s">
        <v>16</v>
      </c>
      <c r="F930" s="1" t="s">
        <v>12</v>
      </c>
      <c r="G930" s="1" t="s">
        <v>13</v>
      </c>
      <c r="H930" s="1" t="s">
        <v>13</v>
      </c>
      <c r="I930">
        <v>35</v>
      </c>
    </row>
    <row r="931" spans="1:9" x14ac:dyDescent="0.25">
      <c r="A931">
        <v>930</v>
      </c>
      <c r="B931" s="1" t="s">
        <v>15</v>
      </c>
      <c r="C931">
        <v>74000</v>
      </c>
      <c r="D931" s="1" t="s">
        <v>10</v>
      </c>
      <c r="E931" s="1" t="s">
        <v>16</v>
      </c>
      <c r="F931" s="1" t="s">
        <v>12</v>
      </c>
      <c r="G931" s="1" t="s">
        <v>13</v>
      </c>
      <c r="H931" s="1" t="s">
        <v>13</v>
      </c>
      <c r="I931">
        <v>34</v>
      </c>
    </row>
    <row r="932" spans="1:9" x14ac:dyDescent="0.25">
      <c r="A932">
        <v>931</v>
      </c>
      <c r="B932" s="1" t="s">
        <v>9</v>
      </c>
      <c r="C932">
        <v>442546.73</v>
      </c>
      <c r="D932" s="1" t="s">
        <v>10</v>
      </c>
      <c r="E932" s="1" t="s">
        <v>16</v>
      </c>
      <c r="F932" s="1" t="s">
        <v>12</v>
      </c>
      <c r="G932" s="1" t="s">
        <v>13</v>
      </c>
      <c r="H932" s="1" t="s">
        <v>13</v>
      </c>
      <c r="I932">
        <v>40</v>
      </c>
    </row>
    <row r="933" spans="1:9" x14ac:dyDescent="0.25">
      <c r="A933">
        <v>932</v>
      </c>
      <c r="B933" s="1" t="s">
        <v>9</v>
      </c>
      <c r="C933">
        <v>1249086</v>
      </c>
      <c r="D933" s="1" t="s">
        <v>14</v>
      </c>
      <c r="E933" s="1" t="s">
        <v>11</v>
      </c>
      <c r="F933" s="1" t="s">
        <v>12</v>
      </c>
      <c r="G933" s="1" t="s">
        <v>13</v>
      </c>
      <c r="H933" s="1" t="s">
        <v>13</v>
      </c>
      <c r="I933">
        <v>73</v>
      </c>
    </row>
    <row r="934" spans="1:9" x14ac:dyDescent="0.25">
      <c r="A934">
        <v>933</v>
      </c>
      <c r="B934" s="1" t="s">
        <v>9</v>
      </c>
      <c r="C934">
        <v>505000</v>
      </c>
      <c r="D934" s="1" t="s">
        <v>10</v>
      </c>
      <c r="E934" s="1" t="s">
        <v>16</v>
      </c>
      <c r="F934" s="1" t="s">
        <v>12</v>
      </c>
      <c r="G934" s="1" t="s">
        <v>13</v>
      </c>
      <c r="H934" s="1" t="s">
        <v>13</v>
      </c>
      <c r="I934">
        <v>21</v>
      </c>
    </row>
    <row r="935" spans="1:9" x14ac:dyDescent="0.25">
      <c r="A935">
        <v>934</v>
      </c>
      <c r="B935" s="1" t="s">
        <v>9</v>
      </c>
      <c r="C935">
        <v>2471797</v>
      </c>
      <c r="D935" s="1" t="s">
        <v>14</v>
      </c>
      <c r="E935" s="1" t="s">
        <v>11</v>
      </c>
      <c r="F935" s="1" t="s">
        <v>12</v>
      </c>
      <c r="G935" s="1" t="s">
        <v>13</v>
      </c>
      <c r="H935" s="1" t="s">
        <v>13</v>
      </c>
      <c r="I935">
        <v>78</v>
      </c>
    </row>
    <row r="936" spans="1:9" x14ac:dyDescent="0.25">
      <c r="A936">
        <v>935</v>
      </c>
      <c r="B936" s="1" t="s">
        <v>15</v>
      </c>
      <c r="C936">
        <v>146600</v>
      </c>
      <c r="D936" s="1" t="s">
        <v>10</v>
      </c>
      <c r="E936" s="1" t="s">
        <v>16</v>
      </c>
      <c r="F936" s="1" t="s">
        <v>12</v>
      </c>
      <c r="G936" s="1" t="s">
        <v>13</v>
      </c>
      <c r="H936" s="1" t="s">
        <v>13</v>
      </c>
      <c r="I936">
        <v>36</v>
      </c>
    </row>
    <row r="937" spans="1:9" x14ac:dyDescent="0.25">
      <c r="A937">
        <v>936</v>
      </c>
      <c r="B937" s="1" t="s">
        <v>15</v>
      </c>
      <c r="C937">
        <v>300932.62</v>
      </c>
      <c r="D937" s="1" t="s">
        <v>10</v>
      </c>
      <c r="E937" s="1" t="s">
        <v>16</v>
      </c>
      <c r="F937" s="1" t="s">
        <v>12</v>
      </c>
      <c r="G937" s="1" t="s">
        <v>13</v>
      </c>
      <c r="H937" s="1" t="s">
        <v>13</v>
      </c>
      <c r="I937">
        <v>52</v>
      </c>
    </row>
    <row r="938" spans="1:9" x14ac:dyDescent="0.25">
      <c r="A938">
        <v>937</v>
      </c>
      <c r="B938" s="1" t="s">
        <v>9</v>
      </c>
      <c r="C938">
        <v>275000</v>
      </c>
      <c r="D938" s="1" t="s">
        <v>10</v>
      </c>
      <c r="E938" s="1" t="s">
        <v>16</v>
      </c>
      <c r="F938" s="1" t="s">
        <v>12</v>
      </c>
      <c r="G938" s="1" t="s">
        <v>13</v>
      </c>
      <c r="H938" s="1" t="s">
        <v>13</v>
      </c>
      <c r="I938">
        <v>42</v>
      </c>
    </row>
    <row r="939" spans="1:9" x14ac:dyDescent="0.25">
      <c r="A939">
        <v>938</v>
      </c>
      <c r="B939" s="1" t="s">
        <v>9</v>
      </c>
      <c r="C939">
        <v>515165</v>
      </c>
      <c r="D939" s="1" t="s">
        <v>10</v>
      </c>
      <c r="E939" s="1" t="s">
        <v>16</v>
      </c>
      <c r="F939" s="1" t="s">
        <v>12</v>
      </c>
      <c r="G939" s="1" t="s">
        <v>13</v>
      </c>
      <c r="H939" s="1" t="s">
        <v>13</v>
      </c>
      <c r="I939">
        <v>46</v>
      </c>
    </row>
    <row r="940" spans="1:9" x14ac:dyDescent="0.25">
      <c r="A940">
        <v>939</v>
      </c>
      <c r="B940" s="1" t="s">
        <v>15</v>
      </c>
      <c r="C940">
        <v>297046</v>
      </c>
      <c r="D940" s="1" t="s">
        <v>17</v>
      </c>
      <c r="E940" s="1" t="s">
        <v>16</v>
      </c>
      <c r="F940" s="1" t="s">
        <v>12</v>
      </c>
      <c r="G940" s="1" t="s">
        <v>13</v>
      </c>
      <c r="H940" s="1" t="s">
        <v>13</v>
      </c>
      <c r="I940">
        <v>56</v>
      </c>
    </row>
    <row r="941" spans="1:9" x14ac:dyDescent="0.25">
      <c r="A941">
        <v>940</v>
      </c>
      <c r="B941" s="1" t="s">
        <v>15</v>
      </c>
      <c r="C941">
        <v>1205262.5</v>
      </c>
      <c r="D941" s="1" t="s">
        <v>10</v>
      </c>
      <c r="E941" s="1" t="s">
        <v>11</v>
      </c>
      <c r="F941" s="1" t="s">
        <v>12</v>
      </c>
      <c r="G941" s="1" t="s">
        <v>13</v>
      </c>
      <c r="H941" s="1" t="s">
        <v>13</v>
      </c>
      <c r="I941">
        <v>31</v>
      </c>
    </row>
    <row r="942" spans="1:9" x14ac:dyDescent="0.25">
      <c r="A942">
        <v>941</v>
      </c>
      <c r="B942" s="1" t="s">
        <v>9</v>
      </c>
      <c r="C942">
        <v>1578046.6</v>
      </c>
      <c r="D942" s="1" t="s">
        <v>10</v>
      </c>
      <c r="E942" s="1" t="s">
        <v>16</v>
      </c>
      <c r="F942" s="1" t="s">
        <v>12</v>
      </c>
      <c r="G942" s="1" t="s">
        <v>13</v>
      </c>
      <c r="H942" s="1" t="s">
        <v>13</v>
      </c>
      <c r="I942">
        <v>35</v>
      </c>
    </row>
    <row r="943" spans="1:9" x14ac:dyDescent="0.25">
      <c r="A943">
        <v>942</v>
      </c>
      <c r="B943" s="1" t="s">
        <v>15</v>
      </c>
      <c r="C943">
        <v>271673.09000000003</v>
      </c>
      <c r="D943" s="1" t="s">
        <v>10</v>
      </c>
      <c r="E943" s="1" t="s">
        <v>16</v>
      </c>
      <c r="F943" s="1" t="s">
        <v>12</v>
      </c>
      <c r="G943" s="1" t="s">
        <v>13</v>
      </c>
      <c r="H943" s="1" t="s">
        <v>13</v>
      </c>
      <c r="I943">
        <v>24</v>
      </c>
    </row>
    <row r="944" spans="1:9" x14ac:dyDescent="0.25">
      <c r="A944">
        <v>943</v>
      </c>
      <c r="B944" s="1" t="s">
        <v>9</v>
      </c>
      <c r="C944">
        <v>297050</v>
      </c>
      <c r="D944" s="1" t="s">
        <v>17</v>
      </c>
      <c r="E944" s="1" t="s">
        <v>16</v>
      </c>
      <c r="F944" s="1" t="s">
        <v>12</v>
      </c>
      <c r="G944" s="1" t="s">
        <v>13</v>
      </c>
      <c r="H944" s="1" t="s">
        <v>13</v>
      </c>
      <c r="I944">
        <v>46</v>
      </c>
    </row>
    <row r="945" spans="1:9" x14ac:dyDescent="0.25">
      <c r="A945">
        <v>944</v>
      </c>
      <c r="B945" s="1" t="s">
        <v>15</v>
      </c>
      <c r="C945">
        <v>691550</v>
      </c>
      <c r="D945" s="1" t="s">
        <v>10</v>
      </c>
      <c r="E945" s="1" t="s">
        <v>16</v>
      </c>
      <c r="F945" s="1" t="s">
        <v>12</v>
      </c>
      <c r="G945" s="1" t="s">
        <v>13</v>
      </c>
      <c r="H945" s="1" t="s">
        <v>12</v>
      </c>
      <c r="I945">
        <v>43</v>
      </c>
    </row>
    <row r="946" spans="1:9" x14ac:dyDescent="0.25">
      <c r="A946">
        <v>945</v>
      </c>
      <c r="B946" s="1" t="s">
        <v>15</v>
      </c>
      <c r="C946">
        <v>322474</v>
      </c>
      <c r="D946" s="1" t="s">
        <v>17</v>
      </c>
      <c r="E946" s="1" t="s">
        <v>16</v>
      </c>
      <c r="F946" s="1" t="s">
        <v>12</v>
      </c>
      <c r="G946" s="1" t="s">
        <v>13</v>
      </c>
      <c r="H946" s="1" t="s">
        <v>13</v>
      </c>
      <c r="I946">
        <v>28</v>
      </c>
    </row>
    <row r="947" spans="1:9" x14ac:dyDescent="0.25">
      <c r="A947">
        <v>946</v>
      </c>
      <c r="B947" s="1" t="s">
        <v>9</v>
      </c>
      <c r="C947">
        <v>540083</v>
      </c>
      <c r="D947" s="1" t="s">
        <v>18</v>
      </c>
      <c r="E947" s="1" t="s">
        <v>16</v>
      </c>
      <c r="F947" s="1" t="s">
        <v>12</v>
      </c>
      <c r="G947" s="1" t="s">
        <v>13</v>
      </c>
      <c r="H947" s="1" t="s">
        <v>12</v>
      </c>
      <c r="I947">
        <v>60</v>
      </c>
    </row>
    <row r="948" spans="1:9" x14ac:dyDescent="0.25">
      <c r="A948">
        <v>947</v>
      </c>
      <c r="B948" s="1" t="s">
        <v>15</v>
      </c>
      <c r="C948">
        <v>291108</v>
      </c>
      <c r="D948" s="1" t="s">
        <v>10</v>
      </c>
      <c r="E948" s="1" t="s">
        <v>16</v>
      </c>
      <c r="F948" s="1" t="s">
        <v>12</v>
      </c>
      <c r="G948" s="1" t="s">
        <v>12</v>
      </c>
      <c r="H948" s="1" t="s">
        <v>13</v>
      </c>
      <c r="I948">
        <v>40</v>
      </c>
    </row>
    <row r="949" spans="1:9" x14ac:dyDescent="0.25">
      <c r="A949">
        <v>948</v>
      </c>
      <c r="B949" s="1" t="s">
        <v>15</v>
      </c>
      <c r="C949">
        <v>557449.5</v>
      </c>
      <c r="D949" s="1" t="s">
        <v>10</v>
      </c>
      <c r="E949" s="1" t="s">
        <v>11</v>
      </c>
      <c r="F949" s="1" t="s">
        <v>12</v>
      </c>
      <c r="G949" s="1" t="s">
        <v>13</v>
      </c>
      <c r="H949" s="1" t="s">
        <v>13</v>
      </c>
      <c r="I949">
        <v>36</v>
      </c>
    </row>
    <row r="950" spans="1:9" x14ac:dyDescent="0.25">
      <c r="A950">
        <v>949</v>
      </c>
      <c r="B950" s="1" t="s">
        <v>9</v>
      </c>
      <c r="C950">
        <v>682612</v>
      </c>
      <c r="D950" s="1" t="s">
        <v>10</v>
      </c>
      <c r="E950" s="1" t="s">
        <v>16</v>
      </c>
      <c r="F950" s="1" t="s">
        <v>12</v>
      </c>
      <c r="G950" s="1" t="s">
        <v>13</v>
      </c>
      <c r="H950" s="1" t="s">
        <v>13</v>
      </c>
      <c r="I950">
        <v>31</v>
      </c>
    </row>
    <row r="951" spans="1:9" x14ac:dyDescent="0.25">
      <c r="A951">
        <v>950</v>
      </c>
      <c r="B951" s="1" t="s">
        <v>15</v>
      </c>
      <c r="C951">
        <v>359550</v>
      </c>
      <c r="D951" s="1" t="s">
        <v>10</v>
      </c>
      <c r="E951" s="1" t="s">
        <v>16</v>
      </c>
      <c r="F951" s="1" t="s">
        <v>12</v>
      </c>
      <c r="G951" s="1" t="s">
        <v>13</v>
      </c>
      <c r="H951" s="1" t="s">
        <v>13</v>
      </c>
      <c r="I951">
        <v>54</v>
      </c>
    </row>
    <row r="952" spans="1:9" x14ac:dyDescent="0.25">
      <c r="A952">
        <v>951</v>
      </c>
      <c r="B952" s="1" t="s">
        <v>15</v>
      </c>
      <c r="C952">
        <v>444886.15</v>
      </c>
      <c r="D952" s="1" t="s">
        <v>10</v>
      </c>
      <c r="E952" s="1" t="s">
        <v>16</v>
      </c>
      <c r="F952" s="1" t="s">
        <v>12</v>
      </c>
      <c r="G952" s="1" t="s">
        <v>13</v>
      </c>
      <c r="H952" s="1" t="s">
        <v>13</v>
      </c>
      <c r="I952">
        <v>43</v>
      </c>
    </row>
    <row r="953" spans="1:9" x14ac:dyDescent="0.25">
      <c r="A953">
        <v>952</v>
      </c>
      <c r="B953" s="1" t="s">
        <v>9</v>
      </c>
      <c r="C953">
        <v>1027375.02</v>
      </c>
      <c r="D953" s="1" t="s">
        <v>14</v>
      </c>
      <c r="E953" s="1" t="s">
        <v>11</v>
      </c>
      <c r="F953" s="1" t="s">
        <v>12</v>
      </c>
      <c r="G953" s="1" t="s">
        <v>13</v>
      </c>
      <c r="H953" s="1" t="s">
        <v>13</v>
      </c>
      <c r="I953">
        <v>65</v>
      </c>
    </row>
    <row r="954" spans="1:9" x14ac:dyDescent="0.25">
      <c r="A954">
        <v>953</v>
      </c>
      <c r="B954" s="1" t="s">
        <v>9</v>
      </c>
      <c r="C954">
        <v>297046</v>
      </c>
      <c r="D954" s="1" t="s">
        <v>17</v>
      </c>
      <c r="E954" s="1" t="s">
        <v>16</v>
      </c>
      <c r="F954" s="1" t="s">
        <v>12</v>
      </c>
      <c r="G954" s="1" t="s">
        <v>13</v>
      </c>
      <c r="H954" s="1" t="s">
        <v>13</v>
      </c>
      <c r="I954">
        <v>24</v>
      </c>
    </row>
    <row r="955" spans="1:9" x14ac:dyDescent="0.25">
      <c r="A955">
        <v>954</v>
      </c>
      <c r="B955" s="1" t="s">
        <v>9</v>
      </c>
      <c r="C955">
        <v>266831.25</v>
      </c>
      <c r="D955" s="1" t="s">
        <v>10</v>
      </c>
      <c r="E955" s="1" t="s">
        <v>16</v>
      </c>
      <c r="F955" s="1" t="s">
        <v>12</v>
      </c>
      <c r="G955" s="1" t="s">
        <v>13</v>
      </c>
      <c r="H955" s="1" t="s">
        <v>13</v>
      </c>
      <c r="I955">
        <v>21</v>
      </c>
    </row>
    <row r="956" spans="1:9" x14ac:dyDescent="0.25">
      <c r="A956">
        <v>955</v>
      </c>
      <c r="B956" s="1" t="s">
        <v>9</v>
      </c>
      <c r="C956">
        <v>943684.2</v>
      </c>
      <c r="D956" s="1" t="s">
        <v>10</v>
      </c>
      <c r="E956" s="1" t="s">
        <v>11</v>
      </c>
      <c r="F956" s="1" t="s">
        <v>12</v>
      </c>
      <c r="G956" s="1" t="s">
        <v>13</v>
      </c>
      <c r="H956" s="1" t="s">
        <v>13</v>
      </c>
      <c r="I956">
        <v>39</v>
      </c>
    </row>
    <row r="957" spans="1:9" x14ac:dyDescent="0.25">
      <c r="A957">
        <v>956</v>
      </c>
      <c r="B957" s="1" t="s">
        <v>9</v>
      </c>
      <c r="C957">
        <v>814208</v>
      </c>
      <c r="D957" s="1" t="s">
        <v>18</v>
      </c>
      <c r="E957" s="1" t="s">
        <v>16</v>
      </c>
      <c r="F957" s="1" t="s">
        <v>12</v>
      </c>
      <c r="G957" s="1" t="s">
        <v>13</v>
      </c>
      <c r="H957" s="1" t="s">
        <v>13</v>
      </c>
      <c r="I957">
        <v>49</v>
      </c>
    </row>
    <row r="958" spans="1:9" x14ac:dyDescent="0.25">
      <c r="A958">
        <v>957</v>
      </c>
      <c r="B958" s="1" t="s">
        <v>9</v>
      </c>
      <c r="C958">
        <v>298155</v>
      </c>
      <c r="D958" s="1" t="s">
        <v>18</v>
      </c>
      <c r="E958" s="1" t="s">
        <v>16</v>
      </c>
      <c r="F958" s="1" t="s">
        <v>12</v>
      </c>
      <c r="G958" s="1" t="s">
        <v>13</v>
      </c>
      <c r="H958" s="1" t="s">
        <v>13</v>
      </c>
      <c r="I958">
        <v>63</v>
      </c>
    </row>
    <row r="959" spans="1:9" x14ac:dyDescent="0.25">
      <c r="A959">
        <v>958</v>
      </c>
      <c r="B959" s="1" t="s">
        <v>15</v>
      </c>
      <c r="C959">
        <v>1102583.95</v>
      </c>
      <c r="D959" s="1" t="s">
        <v>10</v>
      </c>
      <c r="E959" s="1" t="s">
        <v>16</v>
      </c>
      <c r="F959" s="1" t="s">
        <v>12</v>
      </c>
      <c r="G959" s="1" t="s">
        <v>13</v>
      </c>
      <c r="H959" s="1" t="s">
        <v>13</v>
      </c>
      <c r="I959">
        <v>36</v>
      </c>
    </row>
    <row r="960" spans="1:9" x14ac:dyDescent="0.25">
      <c r="A960">
        <v>959</v>
      </c>
      <c r="B960" s="1" t="s">
        <v>9</v>
      </c>
      <c r="C960">
        <v>326749</v>
      </c>
      <c r="D960" s="1" t="s">
        <v>17</v>
      </c>
      <c r="E960" s="1" t="s">
        <v>16</v>
      </c>
      <c r="F960" s="1" t="s">
        <v>12</v>
      </c>
      <c r="G960" s="1" t="s">
        <v>13</v>
      </c>
      <c r="H960" s="1" t="s">
        <v>13</v>
      </c>
      <c r="I960">
        <v>47</v>
      </c>
    </row>
    <row r="961" spans="1:9" x14ac:dyDescent="0.25">
      <c r="A961">
        <v>960</v>
      </c>
      <c r="B961" s="1" t="s">
        <v>9</v>
      </c>
      <c r="C961">
        <v>419576</v>
      </c>
      <c r="D961" s="1" t="s">
        <v>18</v>
      </c>
      <c r="E961" s="1" t="s">
        <v>16</v>
      </c>
      <c r="F961" s="1" t="s">
        <v>12</v>
      </c>
      <c r="G961" s="1" t="s">
        <v>13</v>
      </c>
      <c r="H961" s="1" t="s">
        <v>13</v>
      </c>
      <c r="I961">
        <v>59</v>
      </c>
    </row>
    <row r="962" spans="1:9" x14ac:dyDescent="0.25">
      <c r="A962">
        <v>961</v>
      </c>
      <c r="B962" s="1" t="s">
        <v>15</v>
      </c>
      <c r="C962">
        <v>1828056.75</v>
      </c>
      <c r="D962" s="1" t="s">
        <v>10</v>
      </c>
      <c r="E962" s="1" t="s">
        <v>16</v>
      </c>
      <c r="F962" s="1" t="s">
        <v>12</v>
      </c>
      <c r="G962" s="1" t="s">
        <v>13</v>
      </c>
      <c r="H962" s="1" t="s">
        <v>13</v>
      </c>
      <c r="I962">
        <v>40</v>
      </c>
    </row>
    <row r="963" spans="1:9" x14ac:dyDescent="0.25">
      <c r="A963">
        <v>962</v>
      </c>
      <c r="B963" s="1" t="s">
        <v>9</v>
      </c>
      <c r="C963">
        <v>1335784.1399999999</v>
      </c>
      <c r="D963" s="1" t="s">
        <v>10</v>
      </c>
      <c r="E963" s="1" t="s">
        <v>16</v>
      </c>
      <c r="F963" s="1" t="s">
        <v>12</v>
      </c>
      <c r="G963" s="1" t="s">
        <v>13</v>
      </c>
      <c r="H963" s="1" t="s">
        <v>13</v>
      </c>
      <c r="I963">
        <v>36</v>
      </c>
    </row>
    <row r="964" spans="1:9" x14ac:dyDescent="0.25">
      <c r="A964">
        <v>963</v>
      </c>
      <c r="B964" s="1" t="s">
        <v>9</v>
      </c>
      <c r="C964">
        <v>302470</v>
      </c>
      <c r="D964" s="1" t="s">
        <v>17</v>
      </c>
      <c r="E964" s="1" t="s">
        <v>16</v>
      </c>
      <c r="F964" s="1" t="s">
        <v>12</v>
      </c>
      <c r="G964" s="1" t="s">
        <v>13</v>
      </c>
      <c r="H964" s="1" t="s">
        <v>13</v>
      </c>
      <c r="I964">
        <v>43</v>
      </c>
    </row>
    <row r="965" spans="1:9" x14ac:dyDescent="0.25">
      <c r="A965">
        <v>964</v>
      </c>
      <c r="B965" s="1" t="s">
        <v>15</v>
      </c>
      <c r="C965">
        <v>538365</v>
      </c>
      <c r="D965" s="1" t="s">
        <v>14</v>
      </c>
      <c r="E965" s="1" t="s">
        <v>11</v>
      </c>
      <c r="F965" s="1" t="s">
        <v>12</v>
      </c>
      <c r="G965" s="1" t="s">
        <v>13</v>
      </c>
      <c r="H965" s="1" t="s">
        <v>13</v>
      </c>
      <c r="I965">
        <v>71</v>
      </c>
    </row>
    <row r="966" spans="1:9" x14ac:dyDescent="0.25">
      <c r="A966">
        <v>965</v>
      </c>
      <c r="B966" s="1" t="s">
        <v>15</v>
      </c>
      <c r="C966">
        <v>383420.24</v>
      </c>
      <c r="D966" s="1" t="s">
        <v>10</v>
      </c>
      <c r="E966" s="1" t="s">
        <v>16</v>
      </c>
      <c r="F966" s="1" t="s">
        <v>12</v>
      </c>
      <c r="G966" s="1" t="s">
        <v>13</v>
      </c>
      <c r="H966" s="1" t="s">
        <v>13</v>
      </c>
      <c r="I966">
        <v>23</v>
      </c>
    </row>
    <row r="967" spans="1:9" x14ac:dyDescent="0.25">
      <c r="A967">
        <v>966</v>
      </c>
      <c r="B967" s="1" t="s">
        <v>15</v>
      </c>
      <c r="C967">
        <v>2385230</v>
      </c>
      <c r="D967" s="1" t="s">
        <v>10</v>
      </c>
      <c r="E967" s="1" t="s">
        <v>16</v>
      </c>
      <c r="F967" s="1" t="s">
        <v>12</v>
      </c>
      <c r="G967" s="1" t="s">
        <v>13</v>
      </c>
      <c r="H967" s="1" t="s">
        <v>13</v>
      </c>
      <c r="I967">
        <v>61</v>
      </c>
    </row>
    <row r="968" spans="1:9" x14ac:dyDescent="0.25">
      <c r="A968">
        <v>967</v>
      </c>
      <c r="B968" s="1" t="s">
        <v>15</v>
      </c>
      <c r="C968">
        <v>300018</v>
      </c>
      <c r="D968" s="1" t="s">
        <v>17</v>
      </c>
      <c r="E968" s="1" t="s">
        <v>16</v>
      </c>
      <c r="F968" s="1" t="s">
        <v>12</v>
      </c>
      <c r="G968" s="1" t="s">
        <v>13</v>
      </c>
      <c r="H968" s="1" t="s">
        <v>13</v>
      </c>
      <c r="I968">
        <v>47</v>
      </c>
    </row>
    <row r="969" spans="1:9" x14ac:dyDescent="0.25">
      <c r="A969">
        <v>968</v>
      </c>
      <c r="B969" s="1" t="s">
        <v>15</v>
      </c>
      <c r="C969">
        <v>309100.09999999998</v>
      </c>
      <c r="D969" s="1" t="s">
        <v>10</v>
      </c>
      <c r="E969" s="1" t="s">
        <v>16</v>
      </c>
      <c r="F969" s="1" t="s">
        <v>12</v>
      </c>
      <c r="G969" s="1" t="s">
        <v>13</v>
      </c>
      <c r="H969" s="1" t="s">
        <v>13</v>
      </c>
      <c r="I969">
        <v>20</v>
      </c>
    </row>
    <row r="970" spans="1:9" x14ac:dyDescent="0.25">
      <c r="A970">
        <v>969</v>
      </c>
      <c r="B970" s="1" t="s">
        <v>9</v>
      </c>
      <c r="C970">
        <v>300000</v>
      </c>
      <c r="D970" s="1" t="s">
        <v>10</v>
      </c>
      <c r="E970" s="1" t="s">
        <v>16</v>
      </c>
      <c r="F970" s="1" t="s">
        <v>12</v>
      </c>
      <c r="G970" s="1" t="s">
        <v>13</v>
      </c>
      <c r="H970" s="1" t="s">
        <v>13</v>
      </c>
      <c r="I970">
        <v>60</v>
      </c>
    </row>
    <row r="971" spans="1:9" x14ac:dyDescent="0.25">
      <c r="A971">
        <v>970</v>
      </c>
      <c r="B971" s="1" t="s">
        <v>9</v>
      </c>
      <c r="C971">
        <v>420000</v>
      </c>
      <c r="D971" s="1" t="s">
        <v>10</v>
      </c>
      <c r="E971" s="1" t="s">
        <v>16</v>
      </c>
      <c r="F971" s="1" t="s">
        <v>12</v>
      </c>
      <c r="G971" s="1" t="s">
        <v>13</v>
      </c>
      <c r="H971" s="1" t="s">
        <v>13</v>
      </c>
      <c r="I971">
        <v>25</v>
      </c>
    </row>
    <row r="972" spans="1:9" x14ac:dyDescent="0.25">
      <c r="A972">
        <v>971</v>
      </c>
      <c r="B972" s="1" t="s">
        <v>9</v>
      </c>
      <c r="C972">
        <v>1326988.8</v>
      </c>
      <c r="D972" s="1" t="s">
        <v>10</v>
      </c>
      <c r="E972" s="1" t="s">
        <v>11</v>
      </c>
      <c r="F972" s="1" t="s">
        <v>12</v>
      </c>
      <c r="G972" s="1" t="s">
        <v>13</v>
      </c>
      <c r="H972" s="1" t="s">
        <v>13</v>
      </c>
      <c r="I972">
        <v>38</v>
      </c>
    </row>
    <row r="973" spans="1:9" x14ac:dyDescent="0.25">
      <c r="A973">
        <v>972</v>
      </c>
      <c r="B973" s="1" t="s">
        <v>9</v>
      </c>
      <c r="C973">
        <v>405798</v>
      </c>
      <c r="D973" s="1" t="s">
        <v>18</v>
      </c>
      <c r="E973" s="1" t="s">
        <v>16</v>
      </c>
      <c r="F973" s="1" t="s">
        <v>12</v>
      </c>
      <c r="G973" s="1" t="s">
        <v>13</v>
      </c>
      <c r="H973" s="1" t="s">
        <v>12</v>
      </c>
      <c r="I973">
        <v>60</v>
      </c>
    </row>
    <row r="974" spans="1:9" x14ac:dyDescent="0.25">
      <c r="A974">
        <v>973</v>
      </c>
      <c r="B974" s="1" t="s">
        <v>15</v>
      </c>
      <c r="C974">
        <v>299647</v>
      </c>
      <c r="D974" s="1" t="s">
        <v>17</v>
      </c>
      <c r="E974" s="1" t="s">
        <v>16</v>
      </c>
      <c r="F974" s="1" t="s">
        <v>12</v>
      </c>
      <c r="G974" s="1" t="s">
        <v>13</v>
      </c>
      <c r="H974" s="1" t="s">
        <v>13</v>
      </c>
      <c r="I974">
        <v>40</v>
      </c>
    </row>
    <row r="975" spans="1:9" x14ac:dyDescent="0.25">
      <c r="A975">
        <v>974</v>
      </c>
      <c r="B975" s="1" t="s">
        <v>15</v>
      </c>
      <c r="C975">
        <v>837414</v>
      </c>
      <c r="D975" s="1" t="s">
        <v>18</v>
      </c>
      <c r="E975" s="1" t="s">
        <v>16</v>
      </c>
      <c r="F975" s="1" t="s">
        <v>12</v>
      </c>
      <c r="G975" s="1" t="s">
        <v>13</v>
      </c>
      <c r="H975" s="1" t="s">
        <v>13</v>
      </c>
      <c r="I975">
        <v>65</v>
      </c>
    </row>
    <row r="976" spans="1:9" x14ac:dyDescent="0.25">
      <c r="A976">
        <v>975</v>
      </c>
      <c r="B976" s="1" t="s">
        <v>9</v>
      </c>
      <c r="C976">
        <v>329119.93</v>
      </c>
      <c r="D976" s="1" t="s">
        <v>10</v>
      </c>
      <c r="E976" s="1" t="s">
        <v>16</v>
      </c>
      <c r="F976" s="1" t="s">
        <v>12</v>
      </c>
      <c r="G976" s="1" t="s">
        <v>13</v>
      </c>
      <c r="H976" s="1" t="s">
        <v>13</v>
      </c>
      <c r="I976">
        <v>28</v>
      </c>
    </row>
    <row r="977" spans="1:9" x14ac:dyDescent="0.25">
      <c r="A977">
        <v>976</v>
      </c>
      <c r="B977" s="1" t="s">
        <v>9</v>
      </c>
      <c r="C977">
        <v>966467.2</v>
      </c>
      <c r="D977" s="1" t="s">
        <v>10</v>
      </c>
      <c r="E977" s="1" t="s">
        <v>16</v>
      </c>
      <c r="F977" s="1" t="s">
        <v>12</v>
      </c>
      <c r="G977" s="1" t="s">
        <v>12</v>
      </c>
      <c r="H977" s="1" t="s">
        <v>13</v>
      </c>
      <c r="I977">
        <v>29</v>
      </c>
    </row>
    <row r="978" spans="1:9" x14ac:dyDescent="0.25">
      <c r="A978">
        <v>977</v>
      </c>
      <c r="B978" s="1" t="s">
        <v>15</v>
      </c>
      <c r="C978">
        <v>424747.4</v>
      </c>
      <c r="D978" s="1" t="s">
        <v>10</v>
      </c>
      <c r="E978" s="1" t="s">
        <v>16</v>
      </c>
      <c r="F978" s="1" t="s">
        <v>12</v>
      </c>
      <c r="G978" s="1" t="s">
        <v>13</v>
      </c>
      <c r="H978" s="1" t="s">
        <v>13</v>
      </c>
      <c r="I978">
        <v>49</v>
      </c>
    </row>
    <row r="979" spans="1:9" x14ac:dyDescent="0.25">
      <c r="A979">
        <v>978</v>
      </c>
      <c r="B979" s="1" t="s">
        <v>15</v>
      </c>
      <c r="C979">
        <v>951165</v>
      </c>
      <c r="D979" s="1" t="s">
        <v>14</v>
      </c>
      <c r="E979" s="1" t="s">
        <v>11</v>
      </c>
      <c r="F979" s="1" t="s">
        <v>12</v>
      </c>
      <c r="G979" s="1" t="s">
        <v>13</v>
      </c>
      <c r="H979" s="1" t="s">
        <v>13</v>
      </c>
      <c r="I979">
        <v>69</v>
      </c>
    </row>
    <row r="980" spans="1:9" x14ac:dyDescent="0.25">
      <c r="A980">
        <v>979</v>
      </c>
      <c r="B980" s="1" t="s">
        <v>9</v>
      </c>
      <c r="C980">
        <v>480560.24</v>
      </c>
      <c r="D980" s="1" t="s">
        <v>10</v>
      </c>
      <c r="E980" s="1" t="s">
        <v>16</v>
      </c>
      <c r="F980" s="1" t="s">
        <v>12</v>
      </c>
      <c r="G980" s="1" t="s">
        <v>13</v>
      </c>
      <c r="H980" s="1" t="s">
        <v>13</v>
      </c>
      <c r="I980">
        <v>25</v>
      </c>
    </row>
    <row r="981" spans="1:9" x14ac:dyDescent="0.25">
      <c r="A981">
        <v>980</v>
      </c>
      <c r="B981" s="1" t="s">
        <v>15</v>
      </c>
      <c r="C981">
        <v>1713724</v>
      </c>
      <c r="D981" s="1" t="s">
        <v>14</v>
      </c>
      <c r="E981" s="1" t="s">
        <v>11</v>
      </c>
      <c r="F981" s="1" t="s">
        <v>12</v>
      </c>
      <c r="G981" s="1" t="s">
        <v>13</v>
      </c>
      <c r="H981" s="1" t="s">
        <v>13</v>
      </c>
      <c r="I981">
        <v>63</v>
      </c>
    </row>
    <row r="982" spans="1:9" x14ac:dyDescent="0.25">
      <c r="A982">
        <v>981</v>
      </c>
      <c r="B982" s="1" t="s">
        <v>9</v>
      </c>
      <c r="C982">
        <v>848691.7</v>
      </c>
      <c r="D982" s="1" t="s">
        <v>10</v>
      </c>
      <c r="E982" s="1" t="s">
        <v>16</v>
      </c>
      <c r="F982" s="1" t="s">
        <v>12</v>
      </c>
      <c r="G982" s="1" t="s">
        <v>13</v>
      </c>
      <c r="H982" s="1" t="s">
        <v>13</v>
      </c>
      <c r="I982">
        <v>49</v>
      </c>
    </row>
    <row r="983" spans="1:9" x14ac:dyDescent="0.25">
      <c r="A983">
        <v>982</v>
      </c>
      <c r="B983" s="1" t="s">
        <v>15</v>
      </c>
      <c r="C983">
        <v>297046</v>
      </c>
      <c r="D983" s="1" t="s">
        <v>17</v>
      </c>
      <c r="E983" s="1" t="s">
        <v>16</v>
      </c>
      <c r="F983" s="1" t="s">
        <v>12</v>
      </c>
      <c r="G983" s="1" t="s">
        <v>12</v>
      </c>
      <c r="H983" s="1" t="s">
        <v>13</v>
      </c>
      <c r="I983">
        <v>51</v>
      </c>
    </row>
    <row r="984" spans="1:9" x14ac:dyDescent="0.25">
      <c r="A984">
        <v>983</v>
      </c>
      <c r="B984" s="1" t="s">
        <v>9</v>
      </c>
      <c r="C984">
        <v>278030.99</v>
      </c>
      <c r="D984" s="1" t="s">
        <v>19</v>
      </c>
      <c r="E984" s="1" t="s">
        <v>16</v>
      </c>
      <c r="F984" s="1" t="s">
        <v>12</v>
      </c>
      <c r="G984" s="1" t="s">
        <v>13</v>
      </c>
      <c r="H984" s="1" t="s">
        <v>13</v>
      </c>
      <c r="I984">
        <v>30</v>
      </c>
    </row>
    <row r="985" spans="1:9" x14ac:dyDescent="0.25">
      <c r="A985">
        <v>984</v>
      </c>
      <c r="B985" s="1" t="s">
        <v>15</v>
      </c>
      <c r="C985">
        <v>297045</v>
      </c>
      <c r="D985" s="1" t="s">
        <v>17</v>
      </c>
      <c r="E985" s="1" t="s">
        <v>16</v>
      </c>
      <c r="F985" s="1" t="s">
        <v>12</v>
      </c>
      <c r="G985" s="1" t="s">
        <v>13</v>
      </c>
      <c r="H985" s="1" t="s">
        <v>13</v>
      </c>
      <c r="I985">
        <v>59</v>
      </c>
    </row>
    <row r="986" spans="1:9" x14ac:dyDescent="0.25">
      <c r="A986">
        <v>985</v>
      </c>
      <c r="B986" s="1" t="s">
        <v>15</v>
      </c>
      <c r="C986">
        <v>297973.5</v>
      </c>
      <c r="D986" s="1" t="s">
        <v>10</v>
      </c>
      <c r="E986" s="1" t="s">
        <v>11</v>
      </c>
      <c r="F986" s="1" t="s">
        <v>12</v>
      </c>
      <c r="G986" s="1" t="s">
        <v>13</v>
      </c>
      <c r="H986" s="1" t="s">
        <v>12</v>
      </c>
      <c r="I986">
        <v>42</v>
      </c>
    </row>
    <row r="987" spans="1:9" x14ac:dyDescent="0.25">
      <c r="A987">
        <v>986</v>
      </c>
      <c r="B987" s="1" t="s">
        <v>15</v>
      </c>
      <c r="C987">
        <v>1079349.94</v>
      </c>
      <c r="D987" s="1" t="s">
        <v>10</v>
      </c>
      <c r="E987" s="1" t="s">
        <v>16</v>
      </c>
      <c r="F987" s="1" t="s">
        <v>12</v>
      </c>
      <c r="G987" s="1" t="s">
        <v>13</v>
      </c>
      <c r="H987" s="1" t="s">
        <v>13</v>
      </c>
      <c r="I987">
        <v>37</v>
      </c>
    </row>
    <row r="988" spans="1:9" x14ac:dyDescent="0.25">
      <c r="A988">
        <v>987</v>
      </c>
      <c r="B988" s="1" t="s">
        <v>9</v>
      </c>
      <c r="C988">
        <v>326749</v>
      </c>
      <c r="D988" s="1" t="s">
        <v>17</v>
      </c>
      <c r="E988" s="1" t="s">
        <v>16</v>
      </c>
      <c r="F988" s="1" t="s">
        <v>12</v>
      </c>
      <c r="G988" s="1" t="s">
        <v>13</v>
      </c>
      <c r="H988" s="1" t="s">
        <v>13</v>
      </c>
      <c r="I988">
        <v>56</v>
      </c>
    </row>
    <row r="989" spans="1:9" x14ac:dyDescent="0.25">
      <c r="A989">
        <v>988</v>
      </c>
      <c r="B989" s="1" t="s">
        <v>9</v>
      </c>
      <c r="C989">
        <v>377926.85</v>
      </c>
      <c r="D989" s="1" t="s">
        <v>10</v>
      </c>
      <c r="E989" s="1" t="s">
        <v>16</v>
      </c>
      <c r="F989" s="1" t="s">
        <v>12</v>
      </c>
      <c r="G989" s="1" t="s">
        <v>13</v>
      </c>
      <c r="H989" s="1" t="s">
        <v>13</v>
      </c>
      <c r="I989">
        <v>22</v>
      </c>
    </row>
    <row r="990" spans="1:9" x14ac:dyDescent="0.25">
      <c r="A990">
        <v>989</v>
      </c>
      <c r="B990" s="1" t="s">
        <v>9</v>
      </c>
      <c r="C990">
        <v>324047</v>
      </c>
      <c r="D990" s="1" t="s">
        <v>18</v>
      </c>
      <c r="E990" s="1" t="s">
        <v>16</v>
      </c>
      <c r="F990" s="1" t="s">
        <v>12</v>
      </c>
      <c r="G990" s="1" t="s">
        <v>12</v>
      </c>
      <c r="H990" s="1" t="s">
        <v>12</v>
      </c>
      <c r="I990">
        <v>48</v>
      </c>
    </row>
    <row r="991" spans="1:9" x14ac:dyDescent="0.25">
      <c r="A991">
        <v>990</v>
      </c>
      <c r="B991" s="1" t="s">
        <v>15</v>
      </c>
      <c r="C991">
        <v>374301</v>
      </c>
      <c r="D991" s="1" t="s">
        <v>18</v>
      </c>
      <c r="E991" s="1" t="s">
        <v>16</v>
      </c>
      <c r="F991" s="1" t="s">
        <v>12</v>
      </c>
      <c r="G991" s="1" t="s">
        <v>13</v>
      </c>
      <c r="H991" s="1" t="s">
        <v>13</v>
      </c>
      <c r="I991">
        <v>33</v>
      </c>
    </row>
    <row r="992" spans="1:9" x14ac:dyDescent="0.25">
      <c r="A992">
        <v>991</v>
      </c>
      <c r="B992" s="1" t="s">
        <v>15</v>
      </c>
      <c r="C992">
        <v>297973.8</v>
      </c>
      <c r="D992" s="1" t="s">
        <v>10</v>
      </c>
      <c r="E992" s="1" t="s">
        <v>11</v>
      </c>
      <c r="F992" s="1" t="s">
        <v>12</v>
      </c>
      <c r="G992" s="1" t="s">
        <v>13</v>
      </c>
      <c r="H992" s="1" t="s">
        <v>13</v>
      </c>
      <c r="I992">
        <v>60</v>
      </c>
    </row>
    <row r="993" spans="1:9" x14ac:dyDescent="0.25">
      <c r="A993">
        <v>992</v>
      </c>
      <c r="B993" s="1" t="s">
        <v>15</v>
      </c>
      <c r="C993">
        <v>355060</v>
      </c>
      <c r="D993" s="1" t="s">
        <v>10</v>
      </c>
      <c r="E993" s="1" t="s">
        <v>16</v>
      </c>
      <c r="F993" s="1" t="s">
        <v>12</v>
      </c>
      <c r="G993" s="1" t="s">
        <v>12</v>
      </c>
      <c r="H993" s="1" t="s">
        <v>13</v>
      </c>
      <c r="I993">
        <v>56</v>
      </c>
    </row>
    <row r="994" spans="1:9" x14ac:dyDescent="0.25">
      <c r="A994">
        <v>993</v>
      </c>
      <c r="B994" s="1" t="s">
        <v>15</v>
      </c>
      <c r="C994">
        <v>297046</v>
      </c>
      <c r="D994" s="1" t="s">
        <v>17</v>
      </c>
      <c r="E994" s="1" t="s">
        <v>16</v>
      </c>
      <c r="F994" s="1" t="s">
        <v>12</v>
      </c>
      <c r="G994" s="1" t="s">
        <v>13</v>
      </c>
      <c r="H994" s="1" t="s">
        <v>13</v>
      </c>
      <c r="I994">
        <v>19</v>
      </c>
    </row>
    <row r="995" spans="1:9" x14ac:dyDescent="0.25">
      <c r="A995">
        <v>994</v>
      </c>
      <c r="B995" s="1" t="s">
        <v>9</v>
      </c>
      <c r="C995">
        <v>342028</v>
      </c>
      <c r="D995" s="1" t="s">
        <v>10</v>
      </c>
      <c r="E995" s="1" t="s">
        <v>16</v>
      </c>
      <c r="F995" s="1" t="s">
        <v>12</v>
      </c>
      <c r="G995" s="1" t="s">
        <v>13</v>
      </c>
      <c r="H995" s="1" t="s">
        <v>13</v>
      </c>
      <c r="I995">
        <v>35</v>
      </c>
    </row>
    <row r="996" spans="1:9" x14ac:dyDescent="0.25">
      <c r="A996">
        <v>995</v>
      </c>
      <c r="B996" s="1" t="s">
        <v>9</v>
      </c>
      <c r="C996">
        <v>343836</v>
      </c>
      <c r="D996" s="1" t="s">
        <v>18</v>
      </c>
      <c r="E996" s="1" t="s">
        <v>16</v>
      </c>
      <c r="F996" s="1" t="s">
        <v>12</v>
      </c>
      <c r="G996" s="1" t="s">
        <v>12</v>
      </c>
      <c r="H996" s="1" t="s">
        <v>12</v>
      </c>
      <c r="I996">
        <v>40</v>
      </c>
    </row>
    <row r="997" spans="1:9" x14ac:dyDescent="0.25">
      <c r="A997">
        <v>996</v>
      </c>
      <c r="B997" s="1" t="s">
        <v>9</v>
      </c>
      <c r="C997">
        <v>430591.65</v>
      </c>
      <c r="D997" s="1" t="s">
        <v>10</v>
      </c>
      <c r="E997" s="1" t="s">
        <v>16</v>
      </c>
      <c r="F997" s="1" t="s">
        <v>12</v>
      </c>
      <c r="G997" s="1" t="s">
        <v>13</v>
      </c>
      <c r="H997" s="1" t="s">
        <v>13</v>
      </c>
      <c r="I997">
        <v>23</v>
      </c>
    </row>
    <row r="998" spans="1:9" x14ac:dyDescent="0.25">
      <c r="A998">
        <v>997</v>
      </c>
      <c r="B998" s="1" t="s">
        <v>9</v>
      </c>
      <c r="C998">
        <v>979079.94</v>
      </c>
      <c r="D998" s="1" t="s">
        <v>10</v>
      </c>
      <c r="E998" s="1" t="s">
        <v>11</v>
      </c>
      <c r="F998" s="1" t="s">
        <v>12</v>
      </c>
      <c r="G998" s="1" t="s">
        <v>13</v>
      </c>
      <c r="H998" s="1" t="s">
        <v>13</v>
      </c>
      <c r="I998">
        <v>48</v>
      </c>
    </row>
    <row r="999" spans="1:9" x14ac:dyDescent="0.25">
      <c r="A999">
        <v>998</v>
      </c>
      <c r="B999" s="1" t="s">
        <v>15</v>
      </c>
      <c r="C999">
        <v>428662.7</v>
      </c>
      <c r="D999" s="1" t="s">
        <v>10</v>
      </c>
      <c r="E999" s="1" t="s">
        <v>16</v>
      </c>
      <c r="F999" s="1" t="s">
        <v>12</v>
      </c>
      <c r="G999" s="1" t="s">
        <v>12</v>
      </c>
      <c r="H999" s="1" t="s">
        <v>13</v>
      </c>
      <c r="I999">
        <v>45</v>
      </c>
    </row>
    <row r="1000" spans="1:9" x14ac:dyDescent="0.25">
      <c r="A1000">
        <v>999</v>
      </c>
      <c r="B1000" s="1" t="s">
        <v>9</v>
      </c>
      <c r="C1000">
        <v>278030</v>
      </c>
      <c r="D1000" s="1" t="s">
        <v>19</v>
      </c>
      <c r="E1000" s="1" t="s">
        <v>16</v>
      </c>
      <c r="F1000" s="1" t="s">
        <v>12</v>
      </c>
      <c r="G1000" s="1" t="s">
        <v>13</v>
      </c>
      <c r="H1000" s="1" t="s">
        <v>13</v>
      </c>
      <c r="I1000">
        <v>62</v>
      </c>
    </row>
    <row r="1001" spans="1:9" x14ac:dyDescent="0.25">
      <c r="A1001">
        <v>1000</v>
      </c>
      <c r="B1001" s="1" t="s">
        <v>9</v>
      </c>
      <c r="C1001">
        <v>324741.92</v>
      </c>
      <c r="D1001" s="1" t="s">
        <v>10</v>
      </c>
      <c r="E1001" s="1" t="s">
        <v>16</v>
      </c>
      <c r="F1001" s="1" t="s">
        <v>12</v>
      </c>
      <c r="G1001" s="1" t="s">
        <v>12</v>
      </c>
      <c r="H1001" s="1" t="s">
        <v>13</v>
      </c>
      <c r="I1001">
        <v>47</v>
      </c>
    </row>
    <row r="1002" spans="1:9" x14ac:dyDescent="0.25">
      <c r="A1002">
        <v>1001</v>
      </c>
      <c r="B1002" s="1" t="s">
        <v>9</v>
      </c>
      <c r="C1002">
        <v>390128.11</v>
      </c>
      <c r="D1002" s="1" t="s">
        <v>10</v>
      </c>
      <c r="E1002" s="1" t="s">
        <v>16</v>
      </c>
      <c r="F1002" s="1" t="s">
        <v>12</v>
      </c>
      <c r="G1002" s="1" t="s">
        <v>13</v>
      </c>
      <c r="H1002" s="1" t="s">
        <v>13</v>
      </c>
      <c r="I1002">
        <v>30</v>
      </c>
    </row>
    <row r="1003" spans="1:9" x14ac:dyDescent="0.25">
      <c r="A1003">
        <v>1002</v>
      </c>
      <c r="B1003" s="1" t="s">
        <v>9</v>
      </c>
      <c r="C1003">
        <v>713928</v>
      </c>
      <c r="D1003" s="1" t="s">
        <v>10</v>
      </c>
      <c r="E1003" s="1" t="s">
        <v>16</v>
      </c>
      <c r="F1003" s="1" t="s">
        <v>12</v>
      </c>
      <c r="G1003" s="1" t="s">
        <v>12</v>
      </c>
      <c r="H1003" s="1" t="s">
        <v>13</v>
      </c>
      <c r="I1003">
        <v>24</v>
      </c>
    </row>
    <row r="1004" spans="1:9" x14ac:dyDescent="0.25">
      <c r="A1004">
        <v>1003</v>
      </c>
      <c r="B1004" s="1" t="s">
        <v>9</v>
      </c>
      <c r="C1004">
        <v>1077120</v>
      </c>
      <c r="D1004" s="1" t="s">
        <v>10</v>
      </c>
      <c r="E1004" s="1" t="s">
        <v>16</v>
      </c>
      <c r="F1004" s="1" t="s">
        <v>12</v>
      </c>
      <c r="G1004" s="1" t="s">
        <v>13</v>
      </c>
      <c r="H1004" s="1" t="s">
        <v>13</v>
      </c>
      <c r="I1004">
        <v>44</v>
      </c>
    </row>
    <row r="1005" spans="1:9" x14ac:dyDescent="0.25">
      <c r="A1005">
        <v>1004</v>
      </c>
      <c r="B1005" s="1" t="s">
        <v>15</v>
      </c>
      <c r="C1005">
        <v>433738.95</v>
      </c>
      <c r="D1005" s="1" t="s">
        <v>10</v>
      </c>
      <c r="E1005" s="1" t="s">
        <v>16</v>
      </c>
      <c r="F1005" s="1" t="s">
        <v>12</v>
      </c>
      <c r="G1005" s="1" t="s">
        <v>13</v>
      </c>
      <c r="H1005" s="1" t="s">
        <v>13</v>
      </c>
      <c r="I1005">
        <v>45</v>
      </c>
    </row>
    <row r="1006" spans="1:9" x14ac:dyDescent="0.25">
      <c r="A1006">
        <v>1005</v>
      </c>
      <c r="B1006" s="1" t="s">
        <v>15</v>
      </c>
      <c r="C1006">
        <v>176387.09</v>
      </c>
      <c r="D1006" s="1" t="s">
        <v>14</v>
      </c>
      <c r="E1006" s="1" t="s">
        <v>11</v>
      </c>
      <c r="F1006" s="1" t="s">
        <v>12</v>
      </c>
      <c r="G1006" s="1" t="s">
        <v>13</v>
      </c>
      <c r="H1006" s="1" t="s">
        <v>13</v>
      </c>
      <c r="I1006">
        <v>88</v>
      </c>
    </row>
    <row r="1007" spans="1:9" x14ac:dyDescent="0.25">
      <c r="A1007">
        <v>1006</v>
      </c>
      <c r="B1007" s="1" t="s">
        <v>9</v>
      </c>
      <c r="C1007">
        <v>278030</v>
      </c>
      <c r="D1007" s="1" t="s">
        <v>19</v>
      </c>
      <c r="E1007" s="1" t="s">
        <v>16</v>
      </c>
      <c r="F1007" s="1" t="s">
        <v>12</v>
      </c>
      <c r="G1007" s="1" t="s">
        <v>13</v>
      </c>
      <c r="H1007" s="1" t="s">
        <v>13</v>
      </c>
      <c r="I1007">
        <v>50</v>
      </c>
    </row>
    <row r="1008" spans="1:9" x14ac:dyDescent="0.25">
      <c r="A1008">
        <v>1007</v>
      </c>
      <c r="B1008" s="1" t="s">
        <v>15</v>
      </c>
      <c r="C1008">
        <v>1407034.2</v>
      </c>
      <c r="D1008" s="1" t="s">
        <v>10</v>
      </c>
      <c r="E1008" s="1" t="s">
        <v>16</v>
      </c>
      <c r="F1008" s="1" t="s">
        <v>12</v>
      </c>
      <c r="G1008" s="1" t="s">
        <v>13</v>
      </c>
      <c r="H1008" s="1" t="s">
        <v>13</v>
      </c>
      <c r="I1008">
        <v>31</v>
      </c>
    </row>
    <row r="1009" spans="1:9" x14ac:dyDescent="0.25">
      <c r="A1009">
        <v>1008</v>
      </c>
      <c r="B1009" s="1" t="s">
        <v>9</v>
      </c>
      <c r="C1009">
        <v>1656666.67</v>
      </c>
      <c r="D1009" s="1" t="s">
        <v>10</v>
      </c>
      <c r="E1009" s="1" t="s">
        <v>16</v>
      </c>
      <c r="F1009" s="1" t="s">
        <v>12</v>
      </c>
      <c r="G1009" s="1" t="s">
        <v>13</v>
      </c>
      <c r="H1009" s="1" t="s">
        <v>13</v>
      </c>
      <c r="I1009">
        <v>37</v>
      </c>
    </row>
    <row r="1010" spans="1:9" x14ac:dyDescent="0.25">
      <c r="A1010">
        <v>1009</v>
      </c>
      <c r="B1010" s="1" t="s">
        <v>15</v>
      </c>
      <c r="C1010">
        <v>199161</v>
      </c>
      <c r="D1010" s="1" t="s">
        <v>10</v>
      </c>
      <c r="E1010" s="1" t="s">
        <v>16</v>
      </c>
      <c r="F1010" s="1" t="s">
        <v>12</v>
      </c>
      <c r="G1010" s="1" t="s">
        <v>12</v>
      </c>
      <c r="H1010" s="1" t="s">
        <v>12</v>
      </c>
      <c r="I1010">
        <v>54</v>
      </c>
    </row>
    <row r="1011" spans="1:9" x14ac:dyDescent="0.25">
      <c r="A1011">
        <v>1010</v>
      </c>
      <c r="B1011" s="1" t="s">
        <v>9</v>
      </c>
      <c r="C1011">
        <v>600473</v>
      </c>
      <c r="D1011" s="1" t="s">
        <v>10</v>
      </c>
      <c r="E1011" s="1" t="s">
        <v>11</v>
      </c>
      <c r="F1011" s="1" t="s">
        <v>12</v>
      </c>
      <c r="G1011" s="1" t="s">
        <v>13</v>
      </c>
      <c r="H1011" s="1" t="s">
        <v>13</v>
      </c>
      <c r="I1011">
        <v>32</v>
      </c>
    </row>
    <row r="1012" spans="1:9" x14ac:dyDescent="0.25">
      <c r="A1012">
        <v>1011</v>
      </c>
      <c r="B1012" s="1" t="s">
        <v>9</v>
      </c>
      <c r="C1012">
        <v>544648</v>
      </c>
      <c r="D1012" s="1" t="s">
        <v>18</v>
      </c>
      <c r="E1012" s="1" t="s">
        <v>16</v>
      </c>
      <c r="F1012" s="1" t="s">
        <v>12</v>
      </c>
      <c r="G1012" s="1" t="s">
        <v>13</v>
      </c>
      <c r="H1012" s="1" t="s">
        <v>13</v>
      </c>
      <c r="I1012">
        <v>39</v>
      </c>
    </row>
    <row r="1013" spans="1:9" x14ac:dyDescent="0.25">
      <c r="A1013">
        <v>1012</v>
      </c>
      <c r="B1013" s="1" t="s">
        <v>15</v>
      </c>
      <c r="C1013">
        <v>757952.07</v>
      </c>
      <c r="D1013" s="1" t="s">
        <v>10</v>
      </c>
      <c r="E1013" s="1" t="s">
        <v>11</v>
      </c>
      <c r="F1013" s="1" t="s">
        <v>12</v>
      </c>
      <c r="G1013" s="1" t="s">
        <v>13</v>
      </c>
      <c r="H1013" s="1" t="s">
        <v>13</v>
      </c>
      <c r="I1013">
        <v>34</v>
      </c>
    </row>
    <row r="1014" spans="1:9" x14ac:dyDescent="0.25">
      <c r="A1014">
        <v>1013</v>
      </c>
      <c r="B1014" s="1" t="s">
        <v>9</v>
      </c>
      <c r="C1014">
        <v>297045</v>
      </c>
      <c r="D1014" s="1" t="s">
        <v>17</v>
      </c>
      <c r="E1014" s="1" t="s">
        <v>16</v>
      </c>
      <c r="F1014" s="1" t="s">
        <v>12</v>
      </c>
      <c r="G1014" s="1" t="s">
        <v>13</v>
      </c>
      <c r="H1014" s="1" t="s">
        <v>13</v>
      </c>
      <c r="I1014">
        <v>60</v>
      </c>
    </row>
    <row r="1015" spans="1:9" x14ac:dyDescent="0.25">
      <c r="A1015">
        <v>1014</v>
      </c>
      <c r="B1015" s="1" t="s">
        <v>15</v>
      </c>
      <c r="C1015">
        <v>514678</v>
      </c>
      <c r="D1015" s="1" t="s">
        <v>14</v>
      </c>
      <c r="E1015" s="1" t="s">
        <v>11</v>
      </c>
      <c r="F1015" s="1" t="s">
        <v>12</v>
      </c>
      <c r="G1015" s="1" t="s">
        <v>13</v>
      </c>
      <c r="H1015" s="1" t="s">
        <v>13</v>
      </c>
      <c r="I1015">
        <v>73</v>
      </c>
    </row>
    <row r="1016" spans="1:9" x14ac:dyDescent="0.25">
      <c r="A1016">
        <v>1015</v>
      </c>
      <c r="B1016" s="1" t="s">
        <v>9</v>
      </c>
      <c r="C1016">
        <v>207840</v>
      </c>
      <c r="D1016" s="1" t="s">
        <v>10</v>
      </c>
      <c r="E1016" s="1" t="s">
        <v>16</v>
      </c>
      <c r="F1016" s="1" t="s">
        <v>12</v>
      </c>
      <c r="G1016" s="1" t="s">
        <v>12</v>
      </c>
      <c r="H1016" s="1" t="s">
        <v>13</v>
      </c>
      <c r="I1016">
        <v>41</v>
      </c>
    </row>
    <row r="1017" spans="1:9" x14ac:dyDescent="0.25">
      <c r="A1017">
        <v>1016</v>
      </c>
      <c r="B1017" s="1" t="s">
        <v>15</v>
      </c>
      <c r="C1017">
        <v>592970</v>
      </c>
      <c r="D1017" s="1" t="s">
        <v>10</v>
      </c>
      <c r="E1017" s="1" t="s">
        <v>11</v>
      </c>
      <c r="F1017" s="1" t="s">
        <v>12</v>
      </c>
      <c r="G1017" s="1" t="s">
        <v>13</v>
      </c>
      <c r="H1017" s="1" t="s">
        <v>12</v>
      </c>
      <c r="I1017">
        <v>37</v>
      </c>
    </row>
    <row r="1018" spans="1:9" x14ac:dyDescent="0.25">
      <c r="A1018">
        <v>1017</v>
      </c>
      <c r="B1018" s="1" t="s">
        <v>9</v>
      </c>
      <c r="C1018">
        <v>418054</v>
      </c>
      <c r="D1018" s="1" t="s">
        <v>18</v>
      </c>
      <c r="E1018" s="1" t="s">
        <v>16</v>
      </c>
      <c r="F1018" s="1" t="s">
        <v>12</v>
      </c>
      <c r="G1018" s="1" t="s">
        <v>13</v>
      </c>
      <c r="H1018" s="1" t="s">
        <v>12</v>
      </c>
      <c r="I1018">
        <v>48</v>
      </c>
    </row>
    <row r="1019" spans="1:9" x14ac:dyDescent="0.25">
      <c r="A1019">
        <v>1018</v>
      </c>
      <c r="B1019" s="1" t="s">
        <v>9</v>
      </c>
      <c r="C1019">
        <v>140375</v>
      </c>
      <c r="D1019" s="1" t="s">
        <v>10</v>
      </c>
      <c r="E1019" s="1" t="s">
        <v>16</v>
      </c>
      <c r="F1019" s="1" t="s">
        <v>12</v>
      </c>
      <c r="G1019" s="1" t="s">
        <v>13</v>
      </c>
      <c r="H1019" s="1" t="s">
        <v>13</v>
      </c>
      <c r="I1019">
        <v>54</v>
      </c>
    </row>
    <row r="1020" spans="1:9" x14ac:dyDescent="0.25">
      <c r="A1020">
        <v>1019</v>
      </c>
      <c r="B1020" s="1" t="s">
        <v>15</v>
      </c>
      <c r="C1020">
        <v>2152089.7000000002</v>
      </c>
      <c r="D1020" s="1" t="s">
        <v>10</v>
      </c>
      <c r="E1020" s="1" t="s">
        <v>11</v>
      </c>
      <c r="F1020" s="1" t="s">
        <v>12</v>
      </c>
      <c r="G1020" s="1" t="s">
        <v>13</v>
      </c>
      <c r="H1020" s="1" t="s">
        <v>13</v>
      </c>
      <c r="I1020">
        <v>42</v>
      </c>
    </row>
    <row r="1021" spans="1:9" x14ac:dyDescent="0.25">
      <c r="A1021">
        <v>1020</v>
      </c>
      <c r="B1021" s="1" t="s">
        <v>15</v>
      </c>
      <c r="C1021">
        <v>1444541</v>
      </c>
      <c r="D1021" s="1" t="s">
        <v>14</v>
      </c>
      <c r="E1021" s="1" t="s">
        <v>11</v>
      </c>
      <c r="F1021" s="1" t="s">
        <v>12</v>
      </c>
      <c r="G1021" s="1" t="s">
        <v>13</v>
      </c>
      <c r="H1021" s="1" t="s">
        <v>13</v>
      </c>
      <c r="I1021">
        <v>69</v>
      </c>
    </row>
    <row r="1022" spans="1:9" x14ac:dyDescent="0.25">
      <c r="A1022">
        <v>1021</v>
      </c>
      <c r="B1022" s="1" t="s">
        <v>9</v>
      </c>
      <c r="C1022">
        <v>326749</v>
      </c>
      <c r="D1022" s="1" t="s">
        <v>18</v>
      </c>
      <c r="E1022" s="1" t="s">
        <v>16</v>
      </c>
      <c r="F1022" s="1" t="s">
        <v>12</v>
      </c>
      <c r="G1022" s="1" t="s">
        <v>13</v>
      </c>
      <c r="H1022" s="1" t="s">
        <v>12</v>
      </c>
      <c r="I1022">
        <v>58</v>
      </c>
    </row>
    <row r="1023" spans="1:9" x14ac:dyDescent="0.25">
      <c r="A1023">
        <v>1022</v>
      </c>
      <c r="B1023" s="1" t="s">
        <v>9</v>
      </c>
      <c r="C1023">
        <v>4644820.8</v>
      </c>
      <c r="D1023" s="1" t="s">
        <v>10</v>
      </c>
      <c r="E1023" s="1" t="s">
        <v>11</v>
      </c>
      <c r="F1023" s="1" t="s">
        <v>12</v>
      </c>
      <c r="G1023" s="1" t="s">
        <v>13</v>
      </c>
      <c r="H1023" s="1" t="s">
        <v>13</v>
      </c>
      <c r="I1023">
        <v>37</v>
      </c>
    </row>
    <row r="1024" spans="1:9" x14ac:dyDescent="0.25">
      <c r="A1024">
        <v>1023</v>
      </c>
      <c r="B1024" s="1" t="s">
        <v>15</v>
      </c>
      <c r="C1024">
        <v>517053.85</v>
      </c>
      <c r="D1024" s="1" t="s">
        <v>10</v>
      </c>
      <c r="E1024" s="1" t="s">
        <v>16</v>
      </c>
      <c r="F1024" s="1" t="s">
        <v>12</v>
      </c>
      <c r="G1024" s="1" t="s">
        <v>13</v>
      </c>
      <c r="H1024" s="1" t="s">
        <v>12</v>
      </c>
      <c r="I1024">
        <v>28</v>
      </c>
    </row>
    <row r="1025" spans="1:9" x14ac:dyDescent="0.25">
      <c r="A1025">
        <v>1024</v>
      </c>
      <c r="B1025" s="1" t="s">
        <v>9</v>
      </c>
      <c r="C1025">
        <v>3692520</v>
      </c>
      <c r="D1025" s="1" t="s">
        <v>10</v>
      </c>
      <c r="E1025" s="1" t="s">
        <v>16</v>
      </c>
      <c r="F1025" s="1" t="s">
        <v>12</v>
      </c>
      <c r="G1025" s="1" t="s">
        <v>13</v>
      </c>
      <c r="H1025" s="1" t="s">
        <v>13</v>
      </c>
      <c r="I1025">
        <v>47</v>
      </c>
    </row>
    <row r="1026" spans="1:9" x14ac:dyDescent="0.25">
      <c r="A1026">
        <v>1025</v>
      </c>
      <c r="B1026" s="1" t="s">
        <v>9</v>
      </c>
      <c r="C1026">
        <v>333671</v>
      </c>
      <c r="D1026" s="1" t="s">
        <v>10</v>
      </c>
      <c r="E1026" s="1" t="s">
        <v>16</v>
      </c>
      <c r="F1026" s="1" t="s">
        <v>12</v>
      </c>
      <c r="G1026" s="1" t="s">
        <v>12</v>
      </c>
      <c r="H1026" s="1" t="s">
        <v>13</v>
      </c>
      <c r="I1026">
        <v>23</v>
      </c>
    </row>
    <row r="1027" spans="1:9" x14ac:dyDescent="0.25">
      <c r="A1027">
        <v>1026</v>
      </c>
      <c r="B1027" s="1" t="s">
        <v>15</v>
      </c>
      <c r="C1027">
        <v>504571.88</v>
      </c>
      <c r="D1027" s="1" t="s">
        <v>10</v>
      </c>
      <c r="E1027" s="1" t="s">
        <v>16</v>
      </c>
      <c r="F1027" s="1" t="s">
        <v>12</v>
      </c>
      <c r="G1027" s="1" t="s">
        <v>13</v>
      </c>
      <c r="H1027" s="1" t="s">
        <v>13</v>
      </c>
      <c r="I1027">
        <v>31</v>
      </c>
    </row>
    <row r="1028" spans="1:9" x14ac:dyDescent="0.25">
      <c r="A1028">
        <v>1027</v>
      </c>
      <c r="B1028" s="1" t="s">
        <v>15</v>
      </c>
      <c r="C1028">
        <v>264120</v>
      </c>
      <c r="D1028" s="1" t="s">
        <v>10</v>
      </c>
      <c r="E1028" s="1" t="s">
        <v>16</v>
      </c>
      <c r="F1028" s="1" t="s">
        <v>12</v>
      </c>
      <c r="G1028" s="1" t="s">
        <v>13</v>
      </c>
      <c r="H1028" s="1" t="s">
        <v>12</v>
      </c>
      <c r="I1028">
        <v>32</v>
      </c>
    </row>
    <row r="1029" spans="1:9" x14ac:dyDescent="0.25">
      <c r="A1029">
        <v>1028</v>
      </c>
      <c r="B1029" s="1" t="s">
        <v>15</v>
      </c>
      <c r="C1029">
        <v>766575.22</v>
      </c>
      <c r="D1029" s="1" t="s">
        <v>14</v>
      </c>
      <c r="E1029" s="1" t="s">
        <v>11</v>
      </c>
      <c r="F1029" s="1" t="s">
        <v>12</v>
      </c>
      <c r="G1029" s="1" t="s">
        <v>13</v>
      </c>
      <c r="H1029" s="1" t="s">
        <v>13</v>
      </c>
      <c r="I1029">
        <v>71</v>
      </c>
    </row>
    <row r="1030" spans="1:9" x14ac:dyDescent="0.25">
      <c r="A1030">
        <v>1029</v>
      </c>
      <c r="B1030" s="1" t="s">
        <v>9</v>
      </c>
      <c r="C1030">
        <v>1020006.8</v>
      </c>
      <c r="D1030" s="1" t="s">
        <v>10</v>
      </c>
      <c r="E1030" s="1" t="s">
        <v>16</v>
      </c>
      <c r="F1030" s="1" t="s">
        <v>12</v>
      </c>
      <c r="G1030" s="1" t="s">
        <v>13</v>
      </c>
      <c r="H1030" s="1" t="s">
        <v>13</v>
      </c>
      <c r="I1030">
        <v>30</v>
      </c>
    </row>
    <row r="1031" spans="1:9" x14ac:dyDescent="0.25">
      <c r="A1031">
        <v>1030</v>
      </c>
      <c r="B1031" s="1" t="s">
        <v>9</v>
      </c>
      <c r="C1031">
        <v>701742</v>
      </c>
      <c r="D1031" s="1" t="s">
        <v>10</v>
      </c>
      <c r="E1031" s="1" t="s">
        <v>11</v>
      </c>
      <c r="F1031" s="1" t="s">
        <v>12</v>
      </c>
      <c r="G1031" s="1" t="s">
        <v>13</v>
      </c>
      <c r="H1031" s="1" t="s">
        <v>13</v>
      </c>
      <c r="I1031">
        <v>30</v>
      </c>
    </row>
    <row r="1032" spans="1:9" x14ac:dyDescent="0.25">
      <c r="A1032">
        <v>1031</v>
      </c>
      <c r="B1032" s="1" t="s">
        <v>9</v>
      </c>
      <c r="C1032">
        <v>320000</v>
      </c>
      <c r="D1032" s="1" t="s">
        <v>10</v>
      </c>
      <c r="E1032" s="1" t="s">
        <v>16</v>
      </c>
      <c r="F1032" s="1" t="s">
        <v>12</v>
      </c>
      <c r="G1032" s="1" t="s">
        <v>12</v>
      </c>
      <c r="H1032" s="1" t="s">
        <v>13</v>
      </c>
      <c r="I1032">
        <v>41</v>
      </c>
    </row>
    <row r="1033" spans="1:9" x14ac:dyDescent="0.25">
      <c r="A1033">
        <v>1032</v>
      </c>
      <c r="B1033" s="1" t="s">
        <v>9</v>
      </c>
      <c r="C1033">
        <v>1340270.3400000001</v>
      </c>
      <c r="D1033" s="1" t="s">
        <v>10</v>
      </c>
      <c r="E1033" s="1" t="s">
        <v>16</v>
      </c>
      <c r="F1033" s="1" t="s">
        <v>12</v>
      </c>
      <c r="G1033" s="1" t="s">
        <v>13</v>
      </c>
      <c r="H1033" s="1" t="s">
        <v>13</v>
      </c>
      <c r="I1033">
        <v>32</v>
      </c>
    </row>
    <row r="1034" spans="1:9" x14ac:dyDescent="0.25">
      <c r="A1034">
        <v>1033</v>
      </c>
      <c r="B1034" s="1" t="s">
        <v>9</v>
      </c>
      <c r="C1034">
        <v>639148</v>
      </c>
      <c r="D1034" s="1" t="s">
        <v>18</v>
      </c>
      <c r="E1034" s="1" t="s">
        <v>16</v>
      </c>
      <c r="F1034" s="1" t="s">
        <v>12</v>
      </c>
      <c r="G1034" s="1" t="s">
        <v>13</v>
      </c>
      <c r="H1034" s="1" t="s">
        <v>12</v>
      </c>
      <c r="I1034">
        <v>73</v>
      </c>
    </row>
    <row r="1035" spans="1:9" x14ac:dyDescent="0.25">
      <c r="A1035">
        <v>1034</v>
      </c>
      <c r="B1035" s="1" t="s">
        <v>15</v>
      </c>
      <c r="C1035">
        <v>1790761</v>
      </c>
      <c r="D1035" s="1" t="s">
        <v>10</v>
      </c>
      <c r="E1035" s="1" t="s">
        <v>11</v>
      </c>
      <c r="F1035" s="1" t="s">
        <v>12</v>
      </c>
      <c r="G1035" s="1" t="s">
        <v>13</v>
      </c>
      <c r="H1035" s="1" t="s">
        <v>12</v>
      </c>
      <c r="I1035">
        <v>54</v>
      </c>
    </row>
    <row r="1036" spans="1:9" x14ac:dyDescent="0.25">
      <c r="A1036">
        <v>1035</v>
      </c>
      <c r="B1036" s="1" t="s">
        <v>9</v>
      </c>
      <c r="C1036">
        <v>1170360</v>
      </c>
      <c r="D1036" s="1" t="s">
        <v>19</v>
      </c>
      <c r="E1036" s="1" t="s">
        <v>16</v>
      </c>
      <c r="F1036" s="1" t="s">
        <v>12</v>
      </c>
      <c r="G1036" s="1" t="s">
        <v>13</v>
      </c>
      <c r="H1036" s="1" t="s">
        <v>13</v>
      </c>
      <c r="I1036">
        <v>61</v>
      </c>
    </row>
    <row r="1037" spans="1:9" x14ac:dyDescent="0.25">
      <c r="A1037">
        <v>1036</v>
      </c>
      <c r="B1037" s="1" t="s">
        <v>15</v>
      </c>
      <c r="C1037">
        <v>196106.25</v>
      </c>
      <c r="D1037" s="1" t="s">
        <v>10</v>
      </c>
      <c r="E1037" s="1" t="s">
        <v>11</v>
      </c>
      <c r="F1037" s="1" t="s">
        <v>12</v>
      </c>
      <c r="G1037" s="1" t="s">
        <v>13</v>
      </c>
      <c r="H1037" s="1" t="s">
        <v>13</v>
      </c>
      <c r="I1037">
        <v>38</v>
      </c>
    </row>
    <row r="1038" spans="1:9" x14ac:dyDescent="0.25">
      <c r="A1038">
        <v>1037</v>
      </c>
      <c r="B1038" s="1" t="s">
        <v>15</v>
      </c>
      <c r="C1038">
        <v>1510021</v>
      </c>
      <c r="D1038" s="1" t="s">
        <v>10</v>
      </c>
      <c r="E1038" s="1" t="s">
        <v>11</v>
      </c>
      <c r="F1038" s="1" t="s">
        <v>12</v>
      </c>
      <c r="G1038" s="1" t="s">
        <v>13</v>
      </c>
      <c r="H1038" s="1" t="s">
        <v>12</v>
      </c>
      <c r="I1038">
        <v>46</v>
      </c>
    </row>
    <row r="1039" spans="1:9" x14ac:dyDescent="0.25">
      <c r="A1039">
        <v>1038</v>
      </c>
      <c r="B1039" s="1" t="s">
        <v>9</v>
      </c>
      <c r="C1039">
        <v>297058</v>
      </c>
      <c r="D1039" s="1" t="s">
        <v>17</v>
      </c>
      <c r="E1039" s="1" t="s">
        <v>16</v>
      </c>
      <c r="F1039" s="1" t="s">
        <v>13</v>
      </c>
      <c r="G1039" s="1" t="s">
        <v>13</v>
      </c>
      <c r="H1039" s="1" t="s">
        <v>12</v>
      </c>
      <c r="I1039">
        <v>43</v>
      </c>
    </row>
    <row r="1040" spans="1:9" x14ac:dyDescent="0.25">
      <c r="A1040">
        <v>1039</v>
      </c>
      <c r="B1040" s="1" t="s">
        <v>15</v>
      </c>
      <c r="C1040">
        <v>465916</v>
      </c>
      <c r="D1040" s="1" t="s">
        <v>10</v>
      </c>
      <c r="E1040" s="1" t="s">
        <v>11</v>
      </c>
      <c r="F1040" s="1" t="s">
        <v>12</v>
      </c>
      <c r="G1040" s="1" t="s">
        <v>13</v>
      </c>
      <c r="H1040" s="1" t="s">
        <v>13</v>
      </c>
      <c r="I1040">
        <v>36</v>
      </c>
    </row>
    <row r="1041" spans="1:9" x14ac:dyDescent="0.25">
      <c r="A1041">
        <v>1040</v>
      </c>
      <c r="B1041" s="1" t="s">
        <v>15</v>
      </c>
      <c r="C1041">
        <v>632704.4</v>
      </c>
      <c r="D1041" s="1" t="s">
        <v>10</v>
      </c>
      <c r="E1041" s="1" t="s">
        <v>11</v>
      </c>
      <c r="F1041" s="1" t="s">
        <v>12</v>
      </c>
      <c r="G1041" s="1" t="s">
        <v>13</v>
      </c>
      <c r="H1041" s="1" t="s">
        <v>13</v>
      </c>
      <c r="I1041">
        <v>35</v>
      </c>
    </row>
    <row r="1042" spans="1:9" x14ac:dyDescent="0.25">
      <c r="A1042">
        <v>1041</v>
      </c>
      <c r="B1042" s="1" t="s">
        <v>15</v>
      </c>
      <c r="C1042">
        <v>952206</v>
      </c>
      <c r="D1042" s="1" t="s">
        <v>10</v>
      </c>
      <c r="E1042" s="1" t="s">
        <v>11</v>
      </c>
      <c r="F1042" s="1" t="s">
        <v>12</v>
      </c>
      <c r="G1042" s="1" t="s">
        <v>13</v>
      </c>
      <c r="H1042" s="1" t="s">
        <v>12</v>
      </c>
      <c r="I1042">
        <v>57</v>
      </c>
    </row>
    <row r="1043" spans="1:9" x14ac:dyDescent="0.25">
      <c r="A1043">
        <v>1042</v>
      </c>
      <c r="B1043" s="1" t="s">
        <v>9</v>
      </c>
      <c r="C1043">
        <v>1902994.84</v>
      </c>
      <c r="D1043" s="1" t="s">
        <v>10</v>
      </c>
      <c r="E1043" s="1" t="s">
        <v>11</v>
      </c>
      <c r="F1043" s="1" t="s">
        <v>12</v>
      </c>
      <c r="G1043" s="1" t="s">
        <v>13</v>
      </c>
      <c r="H1043" s="1" t="s">
        <v>13</v>
      </c>
      <c r="I1043">
        <v>40</v>
      </c>
    </row>
    <row r="1044" spans="1:9" x14ac:dyDescent="0.25">
      <c r="A1044">
        <v>1043</v>
      </c>
      <c r="B1044" s="1" t="s">
        <v>15</v>
      </c>
      <c r="C1044">
        <v>1215206.99</v>
      </c>
      <c r="D1044" s="1" t="s">
        <v>10</v>
      </c>
      <c r="E1044" s="1" t="s">
        <v>16</v>
      </c>
      <c r="F1044" s="1" t="s">
        <v>12</v>
      </c>
      <c r="G1044" s="1" t="s">
        <v>13</v>
      </c>
      <c r="H1044" s="1" t="s">
        <v>13</v>
      </c>
      <c r="I1044">
        <v>36</v>
      </c>
    </row>
    <row r="1045" spans="1:9" x14ac:dyDescent="0.25">
      <c r="A1045">
        <v>1044</v>
      </c>
      <c r="B1045" s="1" t="s">
        <v>15</v>
      </c>
      <c r="C1045">
        <v>518584.68</v>
      </c>
      <c r="D1045" s="1" t="s">
        <v>10</v>
      </c>
      <c r="E1045" s="1" t="s">
        <v>16</v>
      </c>
      <c r="F1045" s="1" t="s">
        <v>12</v>
      </c>
      <c r="G1045" s="1" t="s">
        <v>13</v>
      </c>
      <c r="H1045" s="1" t="s">
        <v>13</v>
      </c>
      <c r="I1045">
        <v>19</v>
      </c>
    </row>
    <row r="1046" spans="1:9" x14ac:dyDescent="0.25">
      <c r="A1046">
        <v>1045</v>
      </c>
      <c r="B1046" s="1" t="s">
        <v>15</v>
      </c>
      <c r="C1046">
        <v>426767.25</v>
      </c>
      <c r="D1046" s="1" t="s">
        <v>10</v>
      </c>
      <c r="E1046" s="1" t="s">
        <v>16</v>
      </c>
      <c r="F1046" s="1" t="s">
        <v>12</v>
      </c>
      <c r="G1046" s="1" t="s">
        <v>13</v>
      </c>
      <c r="H1046" s="1" t="s">
        <v>13</v>
      </c>
      <c r="I1046">
        <v>27</v>
      </c>
    </row>
    <row r="1047" spans="1:9" x14ac:dyDescent="0.25">
      <c r="A1047">
        <v>1046</v>
      </c>
      <c r="B1047" s="1" t="s">
        <v>9</v>
      </c>
      <c r="C1047">
        <v>325779.37</v>
      </c>
      <c r="D1047" s="1" t="s">
        <v>10</v>
      </c>
      <c r="E1047" s="1" t="s">
        <v>16</v>
      </c>
      <c r="F1047" s="1" t="s">
        <v>12</v>
      </c>
      <c r="G1047" s="1" t="s">
        <v>13</v>
      </c>
      <c r="H1047" s="1" t="s">
        <v>13</v>
      </c>
      <c r="I1047">
        <v>20</v>
      </c>
    </row>
    <row r="1048" spans="1:9" x14ac:dyDescent="0.25">
      <c r="A1048">
        <v>1047</v>
      </c>
      <c r="B1048" s="1" t="s">
        <v>9</v>
      </c>
      <c r="C1048">
        <v>355776</v>
      </c>
      <c r="D1048" s="1" t="s">
        <v>10</v>
      </c>
      <c r="E1048" s="1" t="s">
        <v>16</v>
      </c>
      <c r="F1048" s="1" t="s">
        <v>12</v>
      </c>
      <c r="G1048" s="1" t="s">
        <v>13</v>
      </c>
      <c r="H1048" s="1" t="s">
        <v>13</v>
      </c>
      <c r="I1048">
        <v>22</v>
      </c>
    </row>
    <row r="1049" spans="1:9" x14ac:dyDescent="0.25">
      <c r="A1049">
        <v>1048</v>
      </c>
      <c r="B1049" s="1" t="s">
        <v>9</v>
      </c>
      <c r="C1049">
        <v>150000</v>
      </c>
      <c r="D1049" s="1" t="s">
        <v>10</v>
      </c>
      <c r="E1049" s="1" t="s">
        <v>16</v>
      </c>
      <c r="F1049" s="1" t="s">
        <v>12</v>
      </c>
      <c r="G1049" s="1" t="s">
        <v>12</v>
      </c>
      <c r="H1049" s="1" t="s">
        <v>13</v>
      </c>
      <c r="I1049">
        <v>31</v>
      </c>
    </row>
    <row r="1050" spans="1:9" x14ac:dyDescent="0.25">
      <c r="A1050">
        <v>1049</v>
      </c>
      <c r="B1050" s="1" t="s">
        <v>9</v>
      </c>
      <c r="C1050">
        <v>297429</v>
      </c>
      <c r="D1050" s="1" t="s">
        <v>18</v>
      </c>
      <c r="E1050" s="1" t="s">
        <v>16</v>
      </c>
      <c r="F1050" s="1" t="s">
        <v>12</v>
      </c>
      <c r="G1050" s="1" t="s">
        <v>13</v>
      </c>
      <c r="H1050" s="1" t="s">
        <v>12</v>
      </c>
      <c r="I1050">
        <v>28</v>
      </c>
    </row>
    <row r="1051" spans="1:9" x14ac:dyDescent="0.25">
      <c r="A1051">
        <v>1050</v>
      </c>
      <c r="B1051" s="1" t="s">
        <v>9</v>
      </c>
      <c r="C1051">
        <v>327400</v>
      </c>
      <c r="D1051" s="1" t="s">
        <v>10</v>
      </c>
      <c r="E1051" s="1" t="s">
        <v>16</v>
      </c>
      <c r="F1051" s="1" t="s">
        <v>12</v>
      </c>
      <c r="G1051" s="1" t="s">
        <v>13</v>
      </c>
      <c r="H1051" s="1" t="s">
        <v>13</v>
      </c>
      <c r="I1051">
        <v>27</v>
      </c>
    </row>
    <row r="1052" spans="1:9" x14ac:dyDescent="0.25">
      <c r="A1052">
        <v>1051</v>
      </c>
      <c r="B1052" s="1" t="s">
        <v>9</v>
      </c>
      <c r="C1052">
        <v>4742229.6399999997</v>
      </c>
      <c r="D1052" s="1" t="s">
        <v>10</v>
      </c>
      <c r="E1052" s="1" t="s">
        <v>16</v>
      </c>
      <c r="F1052" s="1" t="s">
        <v>12</v>
      </c>
      <c r="G1052" s="1" t="s">
        <v>13</v>
      </c>
      <c r="H1052" s="1" t="s">
        <v>13</v>
      </c>
      <c r="I1052">
        <v>49</v>
      </c>
    </row>
    <row r="1053" spans="1:9" x14ac:dyDescent="0.25">
      <c r="A1053">
        <v>1052</v>
      </c>
      <c r="B1053" s="1" t="s">
        <v>15</v>
      </c>
      <c r="C1053">
        <v>396057</v>
      </c>
      <c r="D1053" s="1" t="s">
        <v>18</v>
      </c>
      <c r="E1053" s="1" t="s">
        <v>16</v>
      </c>
      <c r="F1053" s="1" t="s">
        <v>12</v>
      </c>
      <c r="G1053" s="1" t="s">
        <v>13</v>
      </c>
      <c r="H1053" s="1" t="s">
        <v>13</v>
      </c>
      <c r="I1053">
        <v>19</v>
      </c>
    </row>
    <row r="1054" spans="1:9" x14ac:dyDescent="0.25">
      <c r="A1054">
        <v>1053</v>
      </c>
      <c r="B1054" s="1" t="s">
        <v>9</v>
      </c>
      <c r="C1054">
        <v>1492126.5</v>
      </c>
      <c r="D1054" s="1" t="s">
        <v>10</v>
      </c>
      <c r="E1054" s="1" t="s">
        <v>11</v>
      </c>
      <c r="F1054" s="1" t="s">
        <v>12</v>
      </c>
      <c r="G1054" s="1" t="s">
        <v>13</v>
      </c>
      <c r="H1054" s="1" t="s">
        <v>13</v>
      </c>
      <c r="I1054">
        <v>41</v>
      </c>
    </row>
    <row r="1055" spans="1:9" x14ac:dyDescent="0.25">
      <c r="A1055">
        <v>1054</v>
      </c>
      <c r="B1055" s="1" t="s">
        <v>9</v>
      </c>
      <c r="C1055">
        <v>1301239</v>
      </c>
      <c r="D1055" s="1" t="s">
        <v>14</v>
      </c>
      <c r="E1055" s="1" t="s">
        <v>11</v>
      </c>
      <c r="F1055" s="1" t="s">
        <v>12</v>
      </c>
      <c r="G1055" s="1" t="s">
        <v>13</v>
      </c>
      <c r="H1055" s="1" t="s">
        <v>13</v>
      </c>
      <c r="I1055">
        <v>76</v>
      </c>
    </row>
    <row r="1056" spans="1:9" x14ac:dyDescent="0.25">
      <c r="A1056">
        <v>1055</v>
      </c>
      <c r="B1056" s="1" t="s">
        <v>15</v>
      </c>
      <c r="C1056">
        <v>359544.27</v>
      </c>
      <c r="D1056" s="1" t="s">
        <v>21</v>
      </c>
      <c r="E1056" s="1" t="s">
        <v>16</v>
      </c>
      <c r="F1056" s="1" t="s">
        <v>12</v>
      </c>
      <c r="G1056" s="1" t="s">
        <v>12</v>
      </c>
      <c r="H1056" s="1" t="s">
        <v>13</v>
      </c>
      <c r="I1056">
        <v>26</v>
      </c>
    </row>
    <row r="1057" spans="1:9" x14ac:dyDescent="0.25">
      <c r="A1057">
        <v>1056</v>
      </c>
      <c r="B1057" s="1" t="s">
        <v>15</v>
      </c>
      <c r="C1057">
        <v>297110</v>
      </c>
      <c r="D1057" s="1" t="s">
        <v>18</v>
      </c>
      <c r="E1057" s="1" t="s">
        <v>16</v>
      </c>
      <c r="F1057" s="1" t="s">
        <v>12</v>
      </c>
      <c r="G1057" s="1" t="s">
        <v>13</v>
      </c>
      <c r="H1057" s="1" t="s">
        <v>12</v>
      </c>
      <c r="I1057">
        <v>35</v>
      </c>
    </row>
    <row r="1058" spans="1:9" x14ac:dyDescent="0.25">
      <c r="A1058">
        <v>1057</v>
      </c>
      <c r="B1058" s="1" t="s">
        <v>15</v>
      </c>
      <c r="C1058">
        <v>467500.65</v>
      </c>
      <c r="D1058" s="1" t="s">
        <v>10</v>
      </c>
      <c r="E1058" s="1" t="s">
        <v>16</v>
      </c>
      <c r="F1058" s="1" t="s">
        <v>12</v>
      </c>
      <c r="G1058" s="1" t="s">
        <v>13</v>
      </c>
      <c r="H1058" s="1" t="s">
        <v>13</v>
      </c>
      <c r="I1058">
        <v>43</v>
      </c>
    </row>
    <row r="1059" spans="1:9" x14ac:dyDescent="0.25">
      <c r="A1059">
        <v>1058</v>
      </c>
      <c r="B1059" s="1" t="s">
        <v>15</v>
      </c>
      <c r="C1059">
        <v>297046</v>
      </c>
      <c r="D1059" s="1" t="s">
        <v>17</v>
      </c>
      <c r="E1059" s="1" t="s">
        <v>16</v>
      </c>
      <c r="F1059" s="1" t="s">
        <v>12</v>
      </c>
      <c r="G1059" s="1" t="s">
        <v>12</v>
      </c>
      <c r="H1059" s="1" t="s">
        <v>13</v>
      </c>
      <c r="I1059">
        <v>22</v>
      </c>
    </row>
    <row r="1060" spans="1:9" x14ac:dyDescent="0.25">
      <c r="A1060">
        <v>1059</v>
      </c>
      <c r="B1060" s="1" t="s">
        <v>9</v>
      </c>
      <c r="C1060">
        <v>276964.83</v>
      </c>
      <c r="D1060" s="1" t="s">
        <v>10</v>
      </c>
      <c r="E1060" s="1" t="s">
        <v>16</v>
      </c>
      <c r="F1060" s="1" t="s">
        <v>12</v>
      </c>
      <c r="G1060" s="1" t="s">
        <v>13</v>
      </c>
      <c r="H1060" s="1" t="s">
        <v>13</v>
      </c>
      <c r="I1060">
        <v>58</v>
      </c>
    </row>
    <row r="1061" spans="1:9" x14ac:dyDescent="0.25">
      <c r="A1061">
        <v>1060</v>
      </c>
      <c r="B1061" s="1" t="s">
        <v>9</v>
      </c>
      <c r="C1061">
        <v>360000</v>
      </c>
      <c r="D1061" s="1" t="s">
        <v>10</v>
      </c>
      <c r="E1061" s="1" t="s">
        <v>16</v>
      </c>
      <c r="F1061" s="1" t="s">
        <v>12</v>
      </c>
      <c r="G1061" s="1" t="s">
        <v>13</v>
      </c>
      <c r="H1061" s="1" t="s">
        <v>13</v>
      </c>
      <c r="I1061">
        <v>40</v>
      </c>
    </row>
    <row r="1062" spans="1:9" x14ac:dyDescent="0.25">
      <c r="A1062">
        <v>1061</v>
      </c>
      <c r="B1062" s="1" t="s">
        <v>9</v>
      </c>
      <c r="C1062">
        <v>491540.23</v>
      </c>
      <c r="D1062" s="1" t="s">
        <v>10</v>
      </c>
      <c r="E1062" s="1" t="s">
        <v>16</v>
      </c>
      <c r="F1062" s="1" t="s">
        <v>12</v>
      </c>
      <c r="G1062" s="1" t="s">
        <v>13</v>
      </c>
      <c r="H1062" s="1" t="s">
        <v>13</v>
      </c>
      <c r="I1062">
        <v>50</v>
      </c>
    </row>
    <row r="1063" spans="1:9" x14ac:dyDescent="0.25">
      <c r="A1063">
        <v>1062</v>
      </c>
      <c r="B1063" s="1" t="s">
        <v>15</v>
      </c>
      <c r="C1063">
        <v>307401</v>
      </c>
      <c r="D1063" s="1" t="s">
        <v>10</v>
      </c>
      <c r="E1063" s="1" t="s">
        <v>11</v>
      </c>
      <c r="F1063" s="1" t="s">
        <v>12</v>
      </c>
      <c r="G1063" s="1" t="s">
        <v>13</v>
      </c>
      <c r="H1063" s="1" t="s">
        <v>12</v>
      </c>
      <c r="I1063">
        <v>28</v>
      </c>
    </row>
    <row r="1064" spans="1:9" x14ac:dyDescent="0.25">
      <c r="A1064">
        <v>1063</v>
      </c>
      <c r="B1064" s="1" t="s">
        <v>9</v>
      </c>
      <c r="C1064">
        <v>141510.22</v>
      </c>
      <c r="D1064" s="1" t="s">
        <v>14</v>
      </c>
      <c r="E1064" s="1" t="s">
        <v>11</v>
      </c>
      <c r="F1064" s="1" t="s">
        <v>12</v>
      </c>
      <c r="G1064" s="1" t="s">
        <v>13</v>
      </c>
      <c r="H1064" s="1" t="s">
        <v>13</v>
      </c>
      <c r="I1064">
        <v>90</v>
      </c>
    </row>
    <row r="1065" spans="1:9" x14ac:dyDescent="0.25">
      <c r="A1065">
        <v>1064</v>
      </c>
      <c r="B1065" s="1" t="s">
        <v>15</v>
      </c>
      <c r="C1065">
        <v>721809</v>
      </c>
      <c r="D1065" s="1" t="s">
        <v>10</v>
      </c>
      <c r="E1065" s="1" t="s">
        <v>11</v>
      </c>
      <c r="F1065" s="1" t="s">
        <v>12</v>
      </c>
      <c r="G1065" s="1" t="s">
        <v>13</v>
      </c>
      <c r="H1065" s="1" t="s">
        <v>12</v>
      </c>
      <c r="I1065">
        <v>46</v>
      </c>
    </row>
    <row r="1066" spans="1:9" x14ac:dyDescent="0.25">
      <c r="A1066">
        <v>1065</v>
      </c>
      <c r="B1066" s="1" t="s">
        <v>9</v>
      </c>
      <c r="C1066">
        <v>363793</v>
      </c>
      <c r="D1066" s="1" t="s">
        <v>10</v>
      </c>
      <c r="E1066" s="1" t="s">
        <v>16</v>
      </c>
      <c r="F1066" s="1" t="s">
        <v>12</v>
      </c>
      <c r="G1066" s="1" t="s">
        <v>12</v>
      </c>
      <c r="H1066" s="1" t="s">
        <v>13</v>
      </c>
      <c r="I1066">
        <v>51</v>
      </c>
    </row>
    <row r="1067" spans="1:9" x14ac:dyDescent="0.25">
      <c r="A1067">
        <v>1066</v>
      </c>
      <c r="B1067" s="1" t="s">
        <v>9</v>
      </c>
      <c r="C1067">
        <v>592200</v>
      </c>
      <c r="D1067" s="1" t="s">
        <v>10</v>
      </c>
      <c r="E1067" s="1" t="s">
        <v>16</v>
      </c>
      <c r="F1067" s="1" t="s">
        <v>12</v>
      </c>
      <c r="G1067" s="1" t="s">
        <v>12</v>
      </c>
      <c r="H1067" s="1" t="s">
        <v>13</v>
      </c>
      <c r="I1067">
        <v>53</v>
      </c>
    </row>
    <row r="1068" spans="1:9" x14ac:dyDescent="0.25">
      <c r="A1068">
        <v>1067</v>
      </c>
      <c r="B1068" s="1" t="s">
        <v>15</v>
      </c>
      <c r="C1068">
        <v>2196851</v>
      </c>
      <c r="D1068" s="1" t="s">
        <v>10</v>
      </c>
      <c r="E1068" s="1" t="s">
        <v>16</v>
      </c>
      <c r="F1068" s="1" t="s">
        <v>12</v>
      </c>
      <c r="G1068" s="1" t="s">
        <v>13</v>
      </c>
      <c r="H1068" s="1" t="s">
        <v>13</v>
      </c>
      <c r="I1068">
        <v>41</v>
      </c>
    </row>
    <row r="1069" spans="1:9" x14ac:dyDescent="0.25">
      <c r="A1069">
        <v>1068</v>
      </c>
      <c r="B1069" s="1" t="s">
        <v>9</v>
      </c>
      <c r="C1069">
        <v>495108.62</v>
      </c>
      <c r="D1069" s="1" t="s">
        <v>10</v>
      </c>
      <c r="E1069" s="1" t="s">
        <v>11</v>
      </c>
      <c r="F1069" s="1" t="s">
        <v>12</v>
      </c>
      <c r="G1069" s="1" t="s">
        <v>13</v>
      </c>
      <c r="H1069" s="1" t="s">
        <v>13</v>
      </c>
      <c r="I1069">
        <v>25</v>
      </c>
    </row>
    <row r="1070" spans="1:9" x14ac:dyDescent="0.25">
      <c r="A1070">
        <v>1069</v>
      </c>
      <c r="B1070" s="1" t="s">
        <v>15</v>
      </c>
      <c r="C1070">
        <v>380000</v>
      </c>
      <c r="D1070" s="1" t="s">
        <v>10</v>
      </c>
      <c r="E1070" s="1" t="s">
        <v>16</v>
      </c>
      <c r="F1070" s="1" t="s">
        <v>12</v>
      </c>
      <c r="G1070" s="1" t="s">
        <v>13</v>
      </c>
      <c r="H1070" s="1" t="s">
        <v>13</v>
      </c>
      <c r="I1070">
        <v>57</v>
      </c>
    </row>
    <row r="1071" spans="1:9" x14ac:dyDescent="0.25">
      <c r="A1071">
        <v>1070</v>
      </c>
      <c r="B1071" s="1" t="s">
        <v>15</v>
      </c>
      <c r="C1071">
        <v>2183054.04</v>
      </c>
      <c r="D1071" s="1" t="s">
        <v>10</v>
      </c>
      <c r="E1071" s="1" t="s">
        <v>16</v>
      </c>
      <c r="F1071" s="1" t="s">
        <v>12</v>
      </c>
      <c r="G1071" s="1" t="s">
        <v>13</v>
      </c>
      <c r="H1071" s="1" t="s">
        <v>13</v>
      </c>
      <c r="I1071">
        <v>32</v>
      </c>
    </row>
    <row r="1072" spans="1:9" x14ac:dyDescent="0.25">
      <c r="A1072">
        <v>1071</v>
      </c>
      <c r="B1072" s="1" t="s">
        <v>9</v>
      </c>
      <c r="C1072">
        <v>651535</v>
      </c>
      <c r="D1072" s="1" t="s">
        <v>10</v>
      </c>
      <c r="E1072" s="1" t="s">
        <v>16</v>
      </c>
      <c r="F1072" s="1" t="s">
        <v>12</v>
      </c>
      <c r="G1072" s="1" t="s">
        <v>13</v>
      </c>
      <c r="H1072" s="1" t="s">
        <v>13</v>
      </c>
      <c r="I1072">
        <v>34</v>
      </c>
    </row>
    <row r="1073" spans="1:9" x14ac:dyDescent="0.25">
      <c r="A1073">
        <v>1072</v>
      </c>
      <c r="B1073" s="1" t="s">
        <v>15</v>
      </c>
      <c r="C1073">
        <v>278030</v>
      </c>
      <c r="D1073" s="1" t="s">
        <v>19</v>
      </c>
      <c r="E1073" s="1" t="s">
        <v>16</v>
      </c>
      <c r="F1073" s="1" t="s">
        <v>12</v>
      </c>
      <c r="G1073" s="1" t="s">
        <v>13</v>
      </c>
      <c r="H1073" s="1" t="s">
        <v>13</v>
      </c>
      <c r="I1073">
        <v>29</v>
      </c>
    </row>
    <row r="1074" spans="1:9" x14ac:dyDescent="0.25">
      <c r="A1074">
        <v>1073</v>
      </c>
      <c r="B1074" s="1" t="s">
        <v>9</v>
      </c>
      <c r="C1074">
        <v>299647</v>
      </c>
      <c r="D1074" s="1" t="s">
        <v>17</v>
      </c>
      <c r="E1074" s="1" t="s">
        <v>16</v>
      </c>
      <c r="F1074" s="1" t="s">
        <v>12</v>
      </c>
      <c r="G1074" s="1" t="s">
        <v>13</v>
      </c>
      <c r="H1074" s="1" t="s">
        <v>13</v>
      </c>
      <c r="I1074">
        <v>64</v>
      </c>
    </row>
    <row r="1075" spans="1:9" x14ac:dyDescent="0.25">
      <c r="A1075">
        <v>1074</v>
      </c>
      <c r="B1075" s="1" t="s">
        <v>15</v>
      </c>
      <c r="C1075">
        <v>347520</v>
      </c>
      <c r="D1075" s="1" t="s">
        <v>10</v>
      </c>
      <c r="E1075" s="1" t="s">
        <v>16</v>
      </c>
      <c r="F1075" s="1" t="s">
        <v>12</v>
      </c>
      <c r="G1075" s="1" t="s">
        <v>13</v>
      </c>
      <c r="H1075" s="1" t="s">
        <v>13</v>
      </c>
      <c r="I1075">
        <v>35</v>
      </c>
    </row>
    <row r="1076" spans="1:9" x14ac:dyDescent="0.25">
      <c r="A1076">
        <v>1075</v>
      </c>
      <c r="B1076" s="1" t="s">
        <v>9</v>
      </c>
      <c r="C1076">
        <v>594640</v>
      </c>
      <c r="D1076" s="1" t="s">
        <v>10</v>
      </c>
      <c r="E1076" s="1" t="s">
        <v>16</v>
      </c>
      <c r="F1076" s="1" t="s">
        <v>12</v>
      </c>
      <c r="G1076" s="1" t="s">
        <v>13</v>
      </c>
      <c r="H1076" s="1" t="s">
        <v>13</v>
      </c>
      <c r="I1076">
        <v>36</v>
      </c>
    </row>
    <row r="1077" spans="1:9" x14ac:dyDescent="0.25">
      <c r="A1077">
        <v>1076</v>
      </c>
      <c r="B1077" s="1" t="s">
        <v>9</v>
      </c>
      <c r="C1077">
        <v>207858</v>
      </c>
      <c r="D1077" s="1" t="s">
        <v>10</v>
      </c>
      <c r="E1077" s="1" t="s">
        <v>16</v>
      </c>
      <c r="F1077" s="1" t="s">
        <v>12</v>
      </c>
      <c r="G1077" s="1" t="s">
        <v>13</v>
      </c>
      <c r="H1077" s="1" t="s">
        <v>13</v>
      </c>
      <c r="I1077">
        <v>55</v>
      </c>
    </row>
    <row r="1078" spans="1:9" x14ac:dyDescent="0.25">
      <c r="A1078">
        <v>1077</v>
      </c>
      <c r="B1078" s="1" t="s">
        <v>9</v>
      </c>
      <c r="C1078">
        <v>3211392</v>
      </c>
      <c r="D1078" s="1" t="s">
        <v>10</v>
      </c>
      <c r="E1078" s="1" t="s">
        <v>11</v>
      </c>
      <c r="F1078" s="1" t="s">
        <v>12</v>
      </c>
      <c r="G1078" s="1" t="s">
        <v>13</v>
      </c>
      <c r="H1078" s="1" t="s">
        <v>13</v>
      </c>
      <c r="I1078">
        <v>60</v>
      </c>
    </row>
    <row r="1079" spans="1:9" x14ac:dyDescent="0.25">
      <c r="A1079">
        <v>1078</v>
      </c>
      <c r="B1079" s="1" t="s">
        <v>9</v>
      </c>
      <c r="C1079">
        <v>631550.63</v>
      </c>
      <c r="D1079" s="1" t="s">
        <v>10</v>
      </c>
      <c r="E1079" s="1" t="s">
        <v>16</v>
      </c>
      <c r="F1079" s="1" t="s">
        <v>12</v>
      </c>
      <c r="G1079" s="1" t="s">
        <v>13</v>
      </c>
      <c r="H1079" s="1" t="s">
        <v>13</v>
      </c>
      <c r="I1079">
        <v>38</v>
      </c>
    </row>
    <row r="1080" spans="1:9" x14ac:dyDescent="0.25">
      <c r="A1080">
        <v>1079</v>
      </c>
      <c r="B1080" s="1" t="s">
        <v>9</v>
      </c>
      <c r="C1080">
        <v>374222.12</v>
      </c>
      <c r="D1080" s="1" t="s">
        <v>10</v>
      </c>
      <c r="E1080" s="1" t="s">
        <v>16</v>
      </c>
      <c r="F1080" s="1" t="s">
        <v>12</v>
      </c>
      <c r="G1080" s="1" t="s">
        <v>13</v>
      </c>
      <c r="H1080" s="1" t="s">
        <v>13</v>
      </c>
      <c r="I1080">
        <v>31</v>
      </c>
    </row>
    <row r="1081" spans="1:9" x14ac:dyDescent="0.25">
      <c r="A1081">
        <v>1080</v>
      </c>
      <c r="B1081" s="1" t="s">
        <v>15</v>
      </c>
      <c r="C1081">
        <v>338166</v>
      </c>
      <c r="D1081" s="1" t="s">
        <v>17</v>
      </c>
      <c r="E1081" s="1" t="s">
        <v>16</v>
      </c>
      <c r="F1081" s="1" t="s">
        <v>12</v>
      </c>
      <c r="G1081" s="1" t="s">
        <v>13</v>
      </c>
      <c r="H1081" s="1" t="s">
        <v>13</v>
      </c>
      <c r="I1081">
        <v>63</v>
      </c>
    </row>
    <row r="1082" spans="1:9" x14ac:dyDescent="0.25">
      <c r="A1082">
        <v>1081</v>
      </c>
      <c r="B1082" s="1" t="s">
        <v>15</v>
      </c>
      <c r="C1082">
        <v>180000</v>
      </c>
      <c r="D1082" s="1" t="s">
        <v>10</v>
      </c>
      <c r="E1082" s="1" t="s">
        <v>16</v>
      </c>
      <c r="F1082" s="1" t="s">
        <v>12</v>
      </c>
      <c r="G1082" s="1" t="s">
        <v>12</v>
      </c>
      <c r="H1082" s="1" t="s">
        <v>13</v>
      </c>
      <c r="I1082">
        <v>78</v>
      </c>
    </row>
    <row r="1083" spans="1:9" x14ac:dyDescent="0.25">
      <c r="A1083">
        <v>1082</v>
      </c>
      <c r="B1083" s="1" t="s">
        <v>15</v>
      </c>
      <c r="C1083">
        <v>582638</v>
      </c>
      <c r="D1083" s="1" t="s">
        <v>18</v>
      </c>
      <c r="E1083" s="1" t="s">
        <v>16</v>
      </c>
      <c r="F1083" s="1" t="s">
        <v>12</v>
      </c>
      <c r="G1083" s="1" t="s">
        <v>12</v>
      </c>
      <c r="H1083" s="1" t="s">
        <v>12</v>
      </c>
      <c r="I1083">
        <v>60</v>
      </c>
    </row>
    <row r="1084" spans="1:9" x14ac:dyDescent="0.25">
      <c r="A1084">
        <v>1083</v>
      </c>
      <c r="B1084" s="1" t="s">
        <v>15</v>
      </c>
      <c r="C1084">
        <v>818240.4</v>
      </c>
      <c r="D1084" s="1" t="s">
        <v>10</v>
      </c>
      <c r="E1084" s="1" t="s">
        <v>16</v>
      </c>
      <c r="F1084" s="1" t="s">
        <v>12</v>
      </c>
      <c r="G1084" s="1" t="s">
        <v>13</v>
      </c>
      <c r="H1084" s="1" t="s">
        <v>13</v>
      </c>
      <c r="I1084">
        <v>26</v>
      </c>
    </row>
    <row r="1085" spans="1:9" x14ac:dyDescent="0.25">
      <c r="A1085">
        <v>1084</v>
      </c>
      <c r="B1085" s="1" t="s">
        <v>15</v>
      </c>
      <c r="C1085">
        <v>317915</v>
      </c>
      <c r="D1085" s="1" t="s">
        <v>10</v>
      </c>
      <c r="E1085" s="1" t="s">
        <v>16</v>
      </c>
      <c r="F1085" s="1" t="s">
        <v>12</v>
      </c>
      <c r="G1085" s="1" t="s">
        <v>13</v>
      </c>
      <c r="H1085" s="1" t="s">
        <v>13</v>
      </c>
      <c r="I1085">
        <v>41</v>
      </c>
    </row>
    <row r="1086" spans="1:9" x14ac:dyDescent="0.25">
      <c r="A1086">
        <v>1085</v>
      </c>
      <c r="B1086" s="1" t="s">
        <v>9</v>
      </c>
      <c r="C1086">
        <v>449694.75</v>
      </c>
      <c r="D1086" s="1" t="s">
        <v>10</v>
      </c>
      <c r="E1086" s="1" t="s">
        <v>16</v>
      </c>
      <c r="F1086" s="1" t="s">
        <v>12</v>
      </c>
      <c r="G1086" s="1" t="s">
        <v>13</v>
      </c>
      <c r="H1086" s="1" t="s">
        <v>13</v>
      </c>
      <c r="I1086">
        <v>21</v>
      </c>
    </row>
    <row r="1087" spans="1:9" x14ac:dyDescent="0.25">
      <c r="A1087">
        <v>1086</v>
      </c>
      <c r="B1087" s="1" t="s">
        <v>15</v>
      </c>
      <c r="C1087">
        <v>607000</v>
      </c>
      <c r="D1087" s="1" t="s">
        <v>10</v>
      </c>
      <c r="E1087" s="1" t="s">
        <v>16</v>
      </c>
      <c r="F1087" s="1" t="s">
        <v>12</v>
      </c>
      <c r="G1087" s="1" t="s">
        <v>13</v>
      </c>
      <c r="H1087" s="1" t="s">
        <v>13</v>
      </c>
      <c r="I1087">
        <v>41</v>
      </c>
    </row>
    <row r="1088" spans="1:9" x14ac:dyDescent="0.25">
      <c r="A1088">
        <v>1087</v>
      </c>
      <c r="B1088" s="1" t="s">
        <v>9</v>
      </c>
      <c r="C1088">
        <v>302470</v>
      </c>
      <c r="D1088" s="1" t="s">
        <v>18</v>
      </c>
      <c r="E1088" s="1" t="s">
        <v>16</v>
      </c>
      <c r="F1088" s="1" t="s">
        <v>12</v>
      </c>
      <c r="G1088" s="1" t="s">
        <v>13</v>
      </c>
      <c r="H1088" s="1" t="s">
        <v>12</v>
      </c>
      <c r="I1088">
        <v>31</v>
      </c>
    </row>
    <row r="1089" spans="1:9" x14ac:dyDescent="0.25">
      <c r="A1089">
        <v>1088</v>
      </c>
      <c r="B1089" s="1" t="s">
        <v>9</v>
      </c>
      <c r="C1089">
        <v>300000</v>
      </c>
      <c r="D1089" s="1" t="s">
        <v>10</v>
      </c>
      <c r="E1089" s="1" t="s">
        <v>16</v>
      </c>
      <c r="F1089" s="1" t="s">
        <v>12</v>
      </c>
      <c r="G1089" s="1" t="s">
        <v>13</v>
      </c>
      <c r="H1089" s="1" t="s">
        <v>13</v>
      </c>
      <c r="I1089">
        <v>58</v>
      </c>
    </row>
    <row r="1090" spans="1:9" x14ac:dyDescent="0.25">
      <c r="A1090">
        <v>1089</v>
      </c>
      <c r="B1090" s="1" t="s">
        <v>9</v>
      </c>
      <c r="C1090">
        <v>359543</v>
      </c>
      <c r="D1090" s="1" t="s">
        <v>10</v>
      </c>
      <c r="E1090" s="1" t="s">
        <v>16</v>
      </c>
      <c r="F1090" s="1" t="s">
        <v>12</v>
      </c>
      <c r="G1090" s="1" t="s">
        <v>13</v>
      </c>
      <c r="H1090" s="1" t="s">
        <v>13</v>
      </c>
      <c r="I1090">
        <v>20</v>
      </c>
    </row>
    <row r="1091" spans="1:9" x14ac:dyDescent="0.25">
      <c r="A1091">
        <v>1090</v>
      </c>
      <c r="B1091" s="1" t="s">
        <v>15</v>
      </c>
      <c r="C1091">
        <v>717302</v>
      </c>
      <c r="D1091" s="1" t="s">
        <v>10</v>
      </c>
      <c r="E1091" s="1" t="s">
        <v>16</v>
      </c>
      <c r="F1091" s="1" t="s">
        <v>12</v>
      </c>
      <c r="G1091" s="1" t="s">
        <v>13</v>
      </c>
      <c r="H1091" s="1" t="s">
        <v>13</v>
      </c>
      <c r="I1091">
        <v>42</v>
      </c>
    </row>
    <row r="1092" spans="1:9" x14ac:dyDescent="0.25">
      <c r="A1092">
        <v>1091</v>
      </c>
      <c r="B1092" s="1" t="s">
        <v>9</v>
      </c>
      <c r="C1092">
        <v>301597.40000000002</v>
      </c>
      <c r="D1092" s="1" t="s">
        <v>10</v>
      </c>
      <c r="E1092" s="1" t="s">
        <v>16</v>
      </c>
      <c r="F1092" s="1" t="s">
        <v>12</v>
      </c>
      <c r="G1092" s="1" t="s">
        <v>12</v>
      </c>
      <c r="H1092" s="1" t="s">
        <v>13</v>
      </c>
      <c r="I1092">
        <v>46</v>
      </c>
    </row>
    <row r="1093" spans="1:9" x14ac:dyDescent="0.25">
      <c r="A1093">
        <v>1092</v>
      </c>
      <c r="B1093" s="1" t="s">
        <v>15</v>
      </c>
      <c r="C1093">
        <v>297046</v>
      </c>
      <c r="D1093" s="1" t="s">
        <v>17</v>
      </c>
      <c r="E1093" s="1" t="s">
        <v>16</v>
      </c>
      <c r="F1093" s="1" t="s">
        <v>12</v>
      </c>
      <c r="G1093" s="1" t="s">
        <v>13</v>
      </c>
      <c r="H1093" s="1" t="s">
        <v>13</v>
      </c>
      <c r="I1093">
        <v>34</v>
      </c>
    </row>
    <row r="1094" spans="1:9" x14ac:dyDescent="0.25">
      <c r="A1094">
        <v>1093</v>
      </c>
      <c r="B1094" s="1" t="s">
        <v>9</v>
      </c>
      <c r="C1094">
        <v>700000</v>
      </c>
      <c r="D1094" s="1" t="s">
        <v>10</v>
      </c>
      <c r="E1094" s="1" t="s">
        <v>16</v>
      </c>
      <c r="F1094" s="1" t="s">
        <v>12</v>
      </c>
      <c r="G1094" s="1" t="s">
        <v>13</v>
      </c>
      <c r="H1094" s="1" t="s">
        <v>13</v>
      </c>
      <c r="I1094">
        <v>22</v>
      </c>
    </row>
    <row r="1095" spans="1:9" x14ac:dyDescent="0.25">
      <c r="A1095">
        <v>1094</v>
      </c>
      <c r="B1095" s="1" t="s">
        <v>15</v>
      </c>
      <c r="C1095">
        <v>384000</v>
      </c>
      <c r="D1095" s="1" t="s">
        <v>10</v>
      </c>
      <c r="E1095" s="1" t="s">
        <v>16</v>
      </c>
      <c r="F1095" s="1" t="s">
        <v>12</v>
      </c>
      <c r="G1095" s="1" t="s">
        <v>13</v>
      </c>
      <c r="H1095" s="1" t="s">
        <v>13</v>
      </c>
      <c r="I1095">
        <v>48</v>
      </c>
    </row>
    <row r="1096" spans="1:9" x14ac:dyDescent="0.25">
      <c r="A1096">
        <v>1095</v>
      </c>
      <c r="B1096" s="1" t="s">
        <v>9</v>
      </c>
      <c r="C1096">
        <v>783349.9</v>
      </c>
      <c r="D1096" s="1" t="s">
        <v>10</v>
      </c>
      <c r="E1096" s="1" t="s">
        <v>11</v>
      </c>
      <c r="F1096" s="1" t="s">
        <v>12</v>
      </c>
      <c r="G1096" s="1" t="s">
        <v>13</v>
      </c>
      <c r="H1096" s="1" t="s">
        <v>13</v>
      </c>
      <c r="I1096">
        <v>45</v>
      </c>
    </row>
    <row r="1097" spans="1:9" x14ac:dyDescent="0.25">
      <c r="A1097">
        <v>1096</v>
      </c>
      <c r="B1097" s="1" t="s">
        <v>9</v>
      </c>
      <c r="C1097">
        <v>1615550.07</v>
      </c>
      <c r="D1097" s="1" t="s">
        <v>10</v>
      </c>
      <c r="E1097" s="1" t="s">
        <v>16</v>
      </c>
      <c r="F1097" s="1" t="s">
        <v>12</v>
      </c>
      <c r="G1097" s="1" t="s">
        <v>13</v>
      </c>
      <c r="H1097" s="1" t="s">
        <v>12</v>
      </c>
      <c r="I1097">
        <v>37</v>
      </c>
    </row>
    <row r="1098" spans="1:9" x14ac:dyDescent="0.25">
      <c r="A1098">
        <v>1097</v>
      </c>
      <c r="B1098" s="1" t="s">
        <v>15</v>
      </c>
      <c r="C1098">
        <v>247663</v>
      </c>
      <c r="D1098" s="1" t="s">
        <v>10</v>
      </c>
      <c r="E1098" s="1" t="s">
        <v>16</v>
      </c>
      <c r="F1098" s="1" t="s">
        <v>12</v>
      </c>
      <c r="G1098" s="1" t="s">
        <v>13</v>
      </c>
      <c r="H1098" s="1" t="s">
        <v>13</v>
      </c>
      <c r="I1098">
        <v>19</v>
      </c>
    </row>
    <row r="1099" spans="1:9" x14ac:dyDescent="0.25">
      <c r="A1099">
        <v>1098</v>
      </c>
      <c r="B1099" s="1" t="s">
        <v>15</v>
      </c>
      <c r="C1099">
        <v>1267616.3899999999</v>
      </c>
      <c r="D1099" s="1" t="s">
        <v>10</v>
      </c>
      <c r="E1099" s="1" t="s">
        <v>16</v>
      </c>
      <c r="F1099" s="1" t="s">
        <v>12</v>
      </c>
      <c r="G1099" s="1" t="s">
        <v>13</v>
      </c>
      <c r="H1099" s="1" t="s">
        <v>13</v>
      </c>
      <c r="I1099">
        <v>35</v>
      </c>
    </row>
    <row r="1100" spans="1:9" x14ac:dyDescent="0.25">
      <c r="A1100">
        <v>1099</v>
      </c>
      <c r="B1100" s="1" t="s">
        <v>9</v>
      </c>
      <c r="C1100">
        <v>377999</v>
      </c>
      <c r="D1100" s="1" t="s">
        <v>18</v>
      </c>
      <c r="E1100" s="1" t="s">
        <v>16</v>
      </c>
      <c r="F1100" s="1" t="s">
        <v>12</v>
      </c>
      <c r="G1100" s="1" t="s">
        <v>13</v>
      </c>
      <c r="H1100" s="1" t="s">
        <v>12</v>
      </c>
      <c r="I1100">
        <v>37</v>
      </c>
    </row>
    <row r="1101" spans="1:9" x14ac:dyDescent="0.25">
      <c r="A1101">
        <v>1100</v>
      </c>
      <c r="B1101" s="1" t="s">
        <v>15</v>
      </c>
      <c r="C1101">
        <v>297044</v>
      </c>
      <c r="D1101" s="1" t="s">
        <v>17</v>
      </c>
      <c r="E1101" s="1" t="s">
        <v>16</v>
      </c>
      <c r="F1101" s="1" t="s">
        <v>12</v>
      </c>
      <c r="G1101" s="1" t="s">
        <v>13</v>
      </c>
      <c r="H1101" s="1" t="s">
        <v>13</v>
      </c>
      <c r="I1101">
        <v>53</v>
      </c>
    </row>
    <row r="1102" spans="1:9" x14ac:dyDescent="0.25">
      <c r="A1102">
        <v>1101</v>
      </c>
      <c r="B1102" s="1" t="s">
        <v>9</v>
      </c>
      <c r="C1102">
        <v>278030</v>
      </c>
      <c r="D1102" s="1" t="s">
        <v>19</v>
      </c>
      <c r="E1102" s="1" t="s">
        <v>16</v>
      </c>
      <c r="F1102" s="1" t="s">
        <v>12</v>
      </c>
      <c r="G1102" s="1" t="s">
        <v>13</v>
      </c>
      <c r="H1102" s="1" t="s">
        <v>13</v>
      </c>
      <c r="I1102">
        <v>24</v>
      </c>
    </row>
    <row r="1103" spans="1:9" x14ac:dyDescent="0.25">
      <c r="A1103">
        <v>1102</v>
      </c>
      <c r="B1103" s="1" t="s">
        <v>9</v>
      </c>
      <c r="C1103">
        <v>297045</v>
      </c>
      <c r="D1103" s="1" t="s">
        <v>18</v>
      </c>
      <c r="E1103" s="1" t="s">
        <v>16</v>
      </c>
      <c r="F1103" s="1" t="s">
        <v>12</v>
      </c>
      <c r="G1103" s="1" t="s">
        <v>13</v>
      </c>
      <c r="H1103" s="1" t="s">
        <v>12</v>
      </c>
      <c r="I1103">
        <v>33</v>
      </c>
    </row>
    <row r="1104" spans="1:9" x14ac:dyDescent="0.25">
      <c r="A1104">
        <v>1103</v>
      </c>
      <c r="B1104" s="1" t="s">
        <v>9</v>
      </c>
      <c r="C1104">
        <v>239460</v>
      </c>
      <c r="D1104" s="1" t="s">
        <v>10</v>
      </c>
      <c r="E1104" s="1" t="s">
        <v>16</v>
      </c>
      <c r="F1104" s="1" t="s">
        <v>12</v>
      </c>
      <c r="G1104" s="1" t="s">
        <v>13</v>
      </c>
      <c r="H1104" s="1" t="s">
        <v>13</v>
      </c>
      <c r="I1104">
        <v>26</v>
      </c>
    </row>
    <row r="1105" spans="1:9" x14ac:dyDescent="0.25">
      <c r="A1105">
        <v>1104</v>
      </c>
      <c r="B1105" s="1" t="s">
        <v>9</v>
      </c>
      <c r="C1105">
        <v>331181</v>
      </c>
      <c r="D1105" s="1" t="s">
        <v>18</v>
      </c>
      <c r="E1105" s="1" t="s">
        <v>16</v>
      </c>
      <c r="F1105" s="1" t="s">
        <v>12</v>
      </c>
      <c r="G1105" s="1" t="s">
        <v>12</v>
      </c>
      <c r="H1105" s="1" t="s">
        <v>12</v>
      </c>
      <c r="I1105">
        <v>30</v>
      </c>
    </row>
    <row r="1106" spans="1:9" x14ac:dyDescent="0.25">
      <c r="A1106">
        <v>1105</v>
      </c>
      <c r="B1106" s="1" t="s">
        <v>9</v>
      </c>
      <c r="C1106">
        <v>580840.93999999994</v>
      </c>
      <c r="D1106" s="1" t="s">
        <v>10</v>
      </c>
      <c r="E1106" s="1" t="s">
        <v>16</v>
      </c>
      <c r="F1106" s="1" t="s">
        <v>12</v>
      </c>
      <c r="G1106" s="1" t="s">
        <v>13</v>
      </c>
      <c r="H1106" s="1" t="s">
        <v>13</v>
      </c>
      <c r="I1106">
        <v>37</v>
      </c>
    </row>
    <row r="1107" spans="1:9" x14ac:dyDescent="0.25">
      <c r="A1107">
        <v>1106</v>
      </c>
      <c r="B1107" s="1" t="s">
        <v>15</v>
      </c>
      <c r="C1107">
        <v>850000</v>
      </c>
      <c r="D1107" s="1" t="s">
        <v>10</v>
      </c>
      <c r="E1107" s="1" t="s">
        <v>16</v>
      </c>
      <c r="F1107" s="1" t="s">
        <v>12</v>
      </c>
      <c r="G1107" s="1" t="s">
        <v>13</v>
      </c>
      <c r="H1107" s="1" t="s">
        <v>13</v>
      </c>
      <c r="I1107">
        <v>38</v>
      </c>
    </row>
    <row r="1108" spans="1:9" x14ac:dyDescent="0.25">
      <c r="A1108">
        <v>1107</v>
      </c>
      <c r="B1108" s="1" t="s">
        <v>9</v>
      </c>
      <c r="C1108">
        <v>367500</v>
      </c>
      <c r="D1108" s="1" t="s">
        <v>10</v>
      </c>
      <c r="E1108" s="1" t="s">
        <v>16</v>
      </c>
      <c r="F1108" s="1" t="s">
        <v>12</v>
      </c>
      <c r="G1108" s="1" t="s">
        <v>13</v>
      </c>
      <c r="H1108" s="1" t="s">
        <v>13</v>
      </c>
      <c r="I1108">
        <v>32</v>
      </c>
    </row>
    <row r="1109" spans="1:9" x14ac:dyDescent="0.25">
      <c r="A1109">
        <v>1108</v>
      </c>
      <c r="B1109" s="1" t="s">
        <v>9</v>
      </c>
      <c r="C1109">
        <v>594092</v>
      </c>
      <c r="D1109" s="1" t="s">
        <v>18</v>
      </c>
      <c r="E1109" s="1" t="s">
        <v>16</v>
      </c>
      <c r="F1109" s="1" t="s">
        <v>12</v>
      </c>
      <c r="G1109" s="1" t="s">
        <v>13</v>
      </c>
      <c r="H1109" s="1" t="s">
        <v>13</v>
      </c>
      <c r="I1109">
        <v>62</v>
      </c>
    </row>
    <row r="1110" spans="1:9" x14ac:dyDescent="0.25">
      <c r="A1110">
        <v>1109</v>
      </c>
      <c r="B1110" s="1" t="s">
        <v>15</v>
      </c>
      <c r="C1110">
        <v>297046</v>
      </c>
      <c r="D1110" s="1" t="s">
        <v>18</v>
      </c>
      <c r="E1110" s="1" t="s">
        <v>16</v>
      </c>
      <c r="F1110" s="1" t="s">
        <v>12</v>
      </c>
      <c r="G1110" s="1" t="s">
        <v>13</v>
      </c>
      <c r="H1110" s="1" t="s">
        <v>13</v>
      </c>
      <c r="I1110">
        <v>33</v>
      </c>
    </row>
    <row r="1111" spans="1:9" x14ac:dyDescent="0.25">
      <c r="A1111">
        <v>1110</v>
      </c>
      <c r="B1111" s="1" t="s">
        <v>9</v>
      </c>
      <c r="C1111">
        <v>429000</v>
      </c>
      <c r="D1111" s="1" t="s">
        <v>10</v>
      </c>
      <c r="E1111" s="1" t="s">
        <v>16</v>
      </c>
      <c r="F1111" s="1" t="s">
        <v>12</v>
      </c>
      <c r="G1111" s="1" t="s">
        <v>12</v>
      </c>
      <c r="H1111" s="1" t="s">
        <v>13</v>
      </c>
      <c r="I1111">
        <v>53</v>
      </c>
    </row>
    <row r="1112" spans="1:9" x14ac:dyDescent="0.25">
      <c r="A1112">
        <v>1111</v>
      </c>
      <c r="B1112" s="1" t="s">
        <v>9</v>
      </c>
      <c r="C1112">
        <v>460742.68</v>
      </c>
      <c r="D1112" s="1" t="s">
        <v>10</v>
      </c>
      <c r="E1112" s="1" t="s">
        <v>16</v>
      </c>
      <c r="F1112" s="1" t="s">
        <v>12</v>
      </c>
      <c r="G1112" s="1" t="s">
        <v>13</v>
      </c>
      <c r="H1112" s="1" t="s">
        <v>13</v>
      </c>
      <c r="I1112">
        <v>34</v>
      </c>
    </row>
    <row r="1113" spans="1:9" x14ac:dyDescent="0.25">
      <c r="A1113">
        <v>1112</v>
      </c>
      <c r="B1113" s="1" t="s">
        <v>15</v>
      </c>
      <c r="C1113">
        <v>469397.06</v>
      </c>
      <c r="D1113" s="1" t="s">
        <v>10</v>
      </c>
      <c r="E1113" s="1" t="s">
        <v>16</v>
      </c>
      <c r="F1113" s="1" t="s">
        <v>12</v>
      </c>
      <c r="G1113" s="1" t="s">
        <v>13</v>
      </c>
      <c r="H1113" s="1" t="s">
        <v>13</v>
      </c>
      <c r="I1113">
        <v>21</v>
      </c>
    </row>
    <row r="1114" spans="1:9" x14ac:dyDescent="0.25">
      <c r="A1114">
        <v>1113</v>
      </c>
      <c r="B1114" s="1" t="s">
        <v>9</v>
      </c>
      <c r="C1114">
        <v>509509</v>
      </c>
      <c r="D1114" s="1" t="s">
        <v>18</v>
      </c>
      <c r="E1114" s="1" t="s">
        <v>16</v>
      </c>
      <c r="F1114" s="1" t="s">
        <v>12</v>
      </c>
      <c r="G1114" s="1" t="s">
        <v>13</v>
      </c>
      <c r="H1114" s="1" t="s">
        <v>12</v>
      </c>
      <c r="I1114">
        <v>48</v>
      </c>
    </row>
    <row r="1115" spans="1:9" x14ac:dyDescent="0.25">
      <c r="A1115">
        <v>1114</v>
      </c>
      <c r="B1115" s="1" t="s">
        <v>15</v>
      </c>
      <c r="C1115">
        <v>297046</v>
      </c>
      <c r="D1115" s="1" t="s">
        <v>17</v>
      </c>
      <c r="E1115" s="1" t="s">
        <v>16</v>
      </c>
      <c r="F1115" s="1" t="s">
        <v>12</v>
      </c>
      <c r="G1115" s="1" t="s">
        <v>13</v>
      </c>
      <c r="H1115" s="1" t="s">
        <v>13</v>
      </c>
      <c r="I1115">
        <v>43</v>
      </c>
    </row>
    <row r="1116" spans="1:9" x14ac:dyDescent="0.25">
      <c r="A1116">
        <v>1115</v>
      </c>
      <c r="B1116" s="1" t="s">
        <v>15</v>
      </c>
      <c r="C1116">
        <v>326036</v>
      </c>
      <c r="D1116" s="1" t="s">
        <v>10</v>
      </c>
      <c r="E1116" s="1" t="s">
        <v>16</v>
      </c>
      <c r="F1116" s="1" t="s">
        <v>12</v>
      </c>
      <c r="G1116" s="1" t="s">
        <v>13</v>
      </c>
      <c r="H1116" s="1" t="s">
        <v>12</v>
      </c>
      <c r="I1116">
        <v>54</v>
      </c>
    </row>
    <row r="1117" spans="1:9" x14ac:dyDescent="0.25">
      <c r="A1117">
        <v>1116</v>
      </c>
      <c r="B1117" s="1" t="s">
        <v>9</v>
      </c>
      <c r="C1117">
        <v>297046</v>
      </c>
      <c r="D1117" s="1" t="s">
        <v>18</v>
      </c>
      <c r="E1117" s="1" t="s">
        <v>16</v>
      </c>
      <c r="F1117" s="1" t="s">
        <v>12</v>
      </c>
      <c r="G1117" s="1" t="s">
        <v>13</v>
      </c>
      <c r="H1117" s="1" t="s">
        <v>13</v>
      </c>
      <c r="I1117">
        <v>53</v>
      </c>
    </row>
    <row r="1118" spans="1:9" x14ac:dyDescent="0.25">
      <c r="A1118">
        <v>1117</v>
      </c>
      <c r="B1118" s="1" t="s">
        <v>9</v>
      </c>
      <c r="C1118">
        <v>425000</v>
      </c>
      <c r="D1118" s="1" t="s">
        <v>10</v>
      </c>
      <c r="E1118" s="1" t="s">
        <v>16</v>
      </c>
      <c r="F1118" s="1" t="s">
        <v>12</v>
      </c>
      <c r="G1118" s="1" t="s">
        <v>13</v>
      </c>
      <c r="H1118" s="1" t="s">
        <v>13</v>
      </c>
      <c r="I1118">
        <v>20</v>
      </c>
    </row>
    <row r="1119" spans="1:9" x14ac:dyDescent="0.25">
      <c r="A1119">
        <v>1118</v>
      </c>
      <c r="B1119" s="1" t="s">
        <v>9</v>
      </c>
      <c r="C1119">
        <v>1427100.52</v>
      </c>
      <c r="D1119" s="1" t="s">
        <v>10</v>
      </c>
      <c r="E1119" s="1" t="s">
        <v>11</v>
      </c>
      <c r="F1119" s="1" t="s">
        <v>12</v>
      </c>
      <c r="G1119" s="1" t="s">
        <v>13</v>
      </c>
      <c r="H1119" s="1" t="s">
        <v>13</v>
      </c>
      <c r="I1119">
        <v>44</v>
      </c>
    </row>
    <row r="1120" spans="1:9" x14ac:dyDescent="0.25">
      <c r="A1120">
        <v>1119</v>
      </c>
      <c r="B1120" s="1" t="s">
        <v>9</v>
      </c>
      <c r="C1120">
        <v>321287</v>
      </c>
      <c r="D1120" s="1" t="s">
        <v>17</v>
      </c>
      <c r="E1120" s="1" t="s">
        <v>16</v>
      </c>
      <c r="F1120" s="1" t="s">
        <v>12</v>
      </c>
      <c r="G1120" s="1" t="s">
        <v>13</v>
      </c>
      <c r="H1120" s="1" t="s">
        <v>13</v>
      </c>
      <c r="I1120">
        <v>54</v>
      </c>
    </row>
    <row r="1121" spans="1:9" x14ac:dyDescent="0.25">
      <c r="A1121">
        <v>1120</v>
      </c>
      <c r="B1121" s="1" t="s">
        <v>9</v>
      </c>
      <c r="C1121">
        <v>610142</v>
      </c>
      <c r="D1121" s="1" t="s">
        <v>18</v>
      </c>
      <c r="E1121" s="1" t="s">
        <v>16</v>
      </c>
      <c r="F1121" s="1" t="s">
        <v>12</v>
      </c>
      <c r="G1121" s="1" t="s">
        <v>13</v>
      </c>
      <c r="H1121" s="1" t="s">
        <v>13</v>
      </c>
      <c r="I1121">
        <v>61</v>
      </c>
    </row>
    <row r="1122" spans="1:9" x14ac:dyDescent="0.25">
      <c r="A1122">
        <v>1121</v>
      </c>
      <c r="B1122" s="1" t="s">
        <v>9</v>
      </c>
      <c r="C1122">
        <v>1602501</v>
      </c>
      <c r="D1122" s="1" t="s">
        <v>14</v>
      </c>
      <c r="E1122" s="1" t="s">
        <v>11</v>
      </c>
      <c r="F1122" s="1" t="s">
        <v>12</v>
      </c>
      <c r="G1122" s="1" t="s">
        <v>13</v>
      </c>
      <c r="H1122" s="1" t="s">
        <v>13</v>
      </c>
      <c r="I1122">
        <v>60</v>
      </c>
    </row>
    <row r="1123" spans="1:9" x14ac:dyDescent="0.25">
      <c r="A1123">
        <v>1122</v>
      </c>
      <c r="B1123" s="1" t="s">
        <v>9</v>
      </c>
      <c r="C1123">
        <v>440086.31</v>
      </c>
      <c r="D1123" s="1" t="s">
        <v>10</v>
      </c>
      <c r="E1123" s="1" t="s">
        <v>16</v>
      </c>
      <c r="F1123" s="1" t="s">
        <v>12</v>
      </c>
      <c r="G1123" s="1" t="s">
        <v>13</v>
      </c>
      <c r="H1123" s="1" t="s">
        <v>13</v>
      </c>
      <c r="I1123">
        <v>53</v>
      </c>
    </row>
    <row r="1124" spans="1:9" x14ac:dyDescent="0.25">
      <c r="A1124">
        <v>1123</v>
      </c>
      <c r="B1124" s="1" t="s">
        <v>9</v>
      </c>
      <c r="C1124">
        <v>812849</v>
      </c>
      <c r="D1124" s="1" t="s">
        <v>17</v>
      </c>
      <c r="E1124" s="1" t="s">
        <v>16</v>
      </c>
      <c r="F1124" s="1" t="s">
        <v>12</v>
      </c>
      <c r="G1124" s="1" t="s">
        <v>12</v>
      </c>
      <c r="H1124" s="1" t="s">
        <v>13</v>
      </c>
      <c r="I1124">
        <v>74</v>
      </c>
    </row>
    <row r="1125" spans="1:9" x14ac:dyDescent="0.25">
      <c r="A1125">
        <v>1124</v>
      </c>
      <c r="B1125" s="1" t="s">
        <v>9</v>
      </c>
      <c r="C1125">
        <v>449060</v>
      </c>
      <c r="D1125" s="1" t="s">
        <v>10</v>
      </c>
      <c r="E1125" s="1" t="s">
        <v>11</v>
      </c>
      <c r="F1125" s="1" t="s">
        <v>12</v>
      </c>
      <c r="G1125" s="1" t="s">
        <v>13</v>
      </c>
      <c r="H1125" s="1" t="s">
        <v>12</v>
      </c>
      <c r="I1125">
        <v>58</v>
      </c>
    </row>
    <row r="1126" spans="1:9" x14ac:dyDescent="0.25">
      <c r="A1126">
        <v>1125</v>
      </c>
      <c r="B1126" s="1" t="s">
        <v>9</v>
      </c>
      <c r="C1126">
        <v>326753</v>
      </c>
      <c r="D1126" s="1" t="s">
        <v>17</v>
      </c>
      <c r="E1126" s="1" t="s">
        <v>16</v>
      </c>
      <c r="F1126" s="1" t="s">
        <v>12</v>
      </c>
      <c r="G1126" s="1" t="s">
        <v>13</v>
      </c>
      <c r="H1126" s="1" t="s">
        <v>13</v>
      </c>
      <c r="I1126">
        <v>42</v>
      </c>
    </row>
    <row r="1127" spans="1:9" x14ac:dyDescent="0.25">
      <c r="A1127">
        <v>1126</v>
      </c>
      <c r="B1127" s="1" t="s">
        <v>9</v>
      </c>
      <c r="C1127">
        <v>364062.51</v>
      </c>
      <c r="D1127" s="1" t="s">
        <v>10</v>
      </c>
      <c r="E1127" s="1" t="s">
        <v>16</v>
      </c>
      <c r="F1127" s="1" t="s">
        <v>12</v>
      </c>
      <c r="G1127" s="1" t="s">
        <v>13</v>
      </c>
      <c r="H1127" s="1" t="s">
        <v>13</v>
      </c>
      <c r="I1127">
        <v>27</v>
      </c>
    </row>
    <row r="1128" spans="1:9" x14ac:dyDescent="0.25">
      <c r="A1128">
        <v>1127</v>
      </c>
      <c r="B1128" s="1" t="s">
        <v>9</v>
      </c>
      <c r="C1128">
        <v>278030.99</v>
      </c>
      <c r="D1128" s="1" t="s">
        <v>19</v>
      </c>
      <c r="E1128" s="1" t="s">
        <v>16</v>
      </c>
      <c r="F1128" s="1" t="s">
        <v>12</v>
      </c>
      <c r="G1128" s="1" t="s">
        <v>13</v>
      </c>
      <c r="H1128" s="1" t="s">
        <v>13</v>
      </c>
      <c r="I1128">
        <v>31</v>
      </c>
    </row>
    <row r="1129" spans="1:9" x14ac:dyDescent="0.25">
      <c r="A1129">
        <v>1128</v>
      </c>
      <c r="B1129" s="1" t="s">
        <v>9</v>
      </c>
      <c r="C1129">
        <v>876640.38</v>
      </c>
      <c r="D1129" s="1" t="s">
        <v>10</v>
      </c>
      <c r="E1129" s="1" t="s">
        <v>16</v>
      </c>
      <c r="F1129" s="1" t="s">
        <v>12</v>
      </c>
      <c r="G1129" s="1" t="s">
        <v>13</v>
      </c>
      <c r="H1129" s="1" t="s">
        <v>13</v>
      </c>
      <c r="I1129">
        <v>49</v>
      </c>
    </row>
    <row r="1130" spans="1:9" x14ac:dyDescent="0.25">
      <c r="A1130">
        <v>1129</v>
      </c>
      <c r="B1130" s="1" t="s">
        <v>9</v>
      </c>
      <c r="C1130">
        <v>288203</v>
      </c>
      <c r="D1130" s="1" t="s">
        <v>10</v>
      </c>
      <c r="E1130" s="1" t="s">
        <v>11</v>
      </c>
      <c r="F1130" s="1" t="s">
        <v>12</v>
      </c>
      <c r="G1130" s="1" t="s">
        <v>13</v>
      </c>
      <c r="H1130" s="1" t="s">
        <v>12</v>
      </c>
      <c r="I1130">
        <v>26</v>
      </c>
    </row>
    <row r="1131" spans="1:9" x14ac:dyDescent="0.25">
      <c r="A1131">
        <v>1130</v>
      </c>
      <c r="B1131" s="1" t="s">
        <v>9</v>
      </c>
      <c r="C1131">
        <v>51450.83</v>
      </c>
      <c r="D1131" s="1" t="s">
        <v>10</v>
      </c>
      <c r="E1131" s="1" t="s">
        <v>16</v>
      </c>
      <c r="F1131" s="1" t="s">
        <v>12</v>
      </c>
      <c r="G1131" s="1" t="s">
        <v>12</v>
      </c>
      <c r="H1131" s="1" t="s">
        <v>13</v>
      </c>
      <c r="I1131">
        <v>50</v>
      </c>
    </row>
    <row r="1132" spans="1:9" x14ac:dyDescent="0.25">
      <c r="A1132">
        <v>1131</v>
      </c>
      <c r="B1132" s="1" t="s">
        <v>9</v>
      </c>
      <c r="C1132">
        <v>538446.65</v>
      </c>
      <c r="D1132" s="1" t="s">
        <v>10</v>
      </c>
      <c r="E1132" s="1" t="s">
        <v>16</v>
      </c>
      <c r="F1132" s="1" t="s">
        <v>12</v>
      </c>
      <c r="G1132" s="1" t="s">
        <v>13</v>
      </c>
      <c r="H1132" s="1" t="s">
        <v>13</v>
      </c>
      <c r="I1132">
        <v>28</v>
      </c>
    </row>
    <row r="1133" spans="1:9" x14ac:dyDescent="0.25">
      <c r="A1133">
        <v>1132</v>
      </c>
      <c r="B1133" s="1" t="s">
        <v>15</v>
      </c>
      <c r="C1133">
        <v>198257.15</v>
      </c>
      <c r="D1133" s="1" t="s">
        <v>14</v>
      </c>
      <c r="E1133" s="1" t="s">
        <v>11</v>
      </c>
      <c r="F1133" s="1" t="s">
        <v>12</v>
      </c>
      <c r="G1133" s="1" t="s">
        <v>13</v>
      </c>
      <c r="H1133" s="1" t="s">
        <v>13</v>
      </c>
      <c r="I1133">
        <v>97</v>
      </c>
    </row>
    <row r="1134" spans="1:9" x14ac:dyDescent="0.25">
      <c r="A1134">
        <v>1133</v>
      </c>
      <c r="B1134" s="1" t="s">
        <v>9</v>
      </c>
      <c r="C1134">
        <v>278030</v>
      </c>
      <c r="D1134" s="1" t="s">
        <v>19</v>
      </c>
      <c r="E1134" s="1" t="s">
        <v>16</v>
      </c>
      <c r="F1134" s="1" t="s">
        <v>12</v>
      </c>
      <c r="G1134" s="1" t="s">
        <v>12</v>
      </c>
      <c r="H1134" s="1" t="s">
        <v>13</v>
      </c>
      <c r="I1134">
        <v>39</v>
      </c>
    </row>
    <row r="1135" spans="1:9" x14ac:dyDescent="0.25">
      <c r="A1135">
        <v>1134</v>
      </c>
      <c r="B1135" s="1" t="s">
        <v>9</v>
      </c>
      <c r="C1135">
        <v>636889</v>
      </c>
      <c r="D1135" s="1" t="s">
        <v>18</v>
      </c>
      <c r="E1135" s="1" t="s">
        <v>16</v>
      </c>
      <c r="F1135" s="1" t="s">
        <v>12</v>
      </c>
      <c r="G1135" s="1" t="s">
        <v>13</v>
      </c>
      <c r="H1135" s="1" t="s">
        <v>12</v>
      </c>
      <c r="I1135">
        <v>49</v>
      </c>
    </row>
    <row r="1136" spans="1:9" x14ac:dyDescent="0.25">
      <c r="A1136">
        <v>1135</v>
      </c>
      <c r="B1136" s="1" t="s">
        <v>9</v>
      </c>
      <c r="C1136">
        <v>600000</v>
      </c>
      <c r="D1136" s="1" t="s">
        <v>10</v>
      </c>
      <c r="E1136" s="1" t="s">
        <v>16</v>
      </c>
      <c r="F1136" s="1" t="s">
        <v>12</v>
      </c>
      <c r="G1136" s="1" t="s">
        <v>12</v>
      </c>
      <c r="H1136" s="1" t="s">
        <v>12</v>
      </c>
      <c r="I1136">
        <v>58</v>
      </c>
    </row>
    <row r="1137" spans="1:9" x14ac:dyDescent="0.25">
      <c r="A1137">
        <v>1136</v>
      </c>
      <c r="B1137" s="1" t="s">
        <v>15</v>
      </c>
      <c r="C1137">
        <v>297139</v>
      </c>
      <c r="D1137" s="1" t="s">
        <v>17</v>
      </c>
      <c r="E1137" s="1" t="s">
        <v>16</v>
      </c>
      <c r="F1137" s="1" t="s">
        <v>13</v>
      </c>
      <c r="G1137" s="1" t="s">
        <v>13</v>
      </c>
      <c r="H1137" s="1" t="s">
        <v>12</v>
      </c>
      <c r="I1137">
        <v>41</v>
      </c>
    </row>
    <row r="1138" spans="1:9" x14ac:dyDescent="0.25">
      <c r="A1138">
        <v>1137</v>
      </c>
      <c r="B1138" s="1" t="s">
        <v>15</v>
      </c>
      <c r="C1138">
        <v>277000</v>
      </c>
      <c r="D1138" s="1" t="s">
        <v>10</v>
      </c>
      <c r="E1138" s="1" t="s">
        <v>16</v>
      </c>
      <c r="F1138" s="1" t="s">
        <v>12</v>
      </c>
      <c r="G1138" s="1" t="s">
        <v>13</v>
      </c>
      <c r="H1138" s="1" t="s">
        <v>13</v>
      </c>
      <c r="I1138">
        <v>46</v>
      </c>
    </row>
    <row r="1139" spans="1:9" x14ac:dyDescent="0.25">
      <c r="A1139">
        <v>1138</v>
      </c>
      <c r="B1139" s="1" t="s">
        <v>9</v>
      </c>
      <c r="C1139">
        <v>635014</v>
      </c>
      <c r="D1139" s="1" t="s">
        <v>18</v>
      </c>
      <c r="E1139" s="1" t="s">
        <v>16</v>
      </c>
      <c r="F1139" s="1" t="s">
        <v>12</v>
      </c>
      <c r="G1139" s="1" t="s">
        <v>13</v>
      </c>
      <c r="H1139" s="1" t="s">
        <v>13</v>
      </c>
      <c r="I1139">
        <v>51</v>
      </c>
    </row>
    <row r="1140" spans="1:9" x14ac:dyDescent="0.25">
      <c r="A1140">
        <v>1139</v>
      </c>
      <c r="B1140" s="1" t="s">
        <v>9</v>
      </c>
      <c r="C1140">
        <v>79912</v>
      </c>
      <c r="D1140" s="1" t="s">
        <v>10</v>
      </c>
      <c r="E1140" s="1" t="s">
        <v>16</v>
      </c>
      <c r="F1140" s="1" t="s">
        <v>12</v>
      </c>
      <c r="G1140" s="1" t="s">
        <v>13</v>
      </c>
      <c r="H1140" s="1" t="s">
        <v>13</v>
      </c>
      <c r="I1140">
        <v>19</v>
      </c>
    </row>
    <row r="1141" spans="1:9" x14ac:dyDescent="0.25">
      <c r="A1141">
        <v>1140</v>
      </c>
      <c r="B1141" s="1" t="s">
        <v>9</v>
      </c>
      <c r="C1141">
        <v>393512.27</v>
      </c>
      <c r="D1141" s="1" t="s">
        <v>10</v>
      </c>
      <c r="E1141" s="1" t="s">
        <v>16</v>
      </c>
      <c r="F1141" s="1" t="s">
        <v>12</v>
      </c>
      <c r="G1141" s="1" t="s">
        <v>13</v>
      </c>
      <c r="H1141" s="1" t="s">
        <v>13</v>
      </c>
      <c r="I1141">
        <v>44</v>
      </c>
    </row>
    <row r="1142" spans="1:9" x14ac:dyDescent="0.25">
      <c r="A1142">
        <v>1141</v>
      </c>
      <c r="B1142" s="1" t="s">
        <v>15</v>
      </c>
      <c r="C1142">
        <v>297046</v>
      </c>
      <c r="D1142" s="1" t="s">
        <v>17</v>
      </c>
      <c r="E1142" s="1" t="s">
        <v>16</v>
      </c>
      <c r="F1142" s="1" t="s">
        <v>12</v>
      </c>
      <c r="G1142" s="1" t="s">
        <v>13</v>
      </c>
      <c r="H1142" s="1" t="s">
        <v>12</v>
      </c>
      <c r="I1142">
        <v>21</v>
      </c>
    </row>
    <row r="1143" spans="1:9" x14ac:dyDescent="0.25">
      <c r="A1143">
        <v>1142</v>
      </c>
      <c r="B1143" s="1" t="s">
        <v>15</v>
      </c>
      <c r="C1143">
        <v>125736.88</v>
      </c>
      <c r="D1143" s="1" t="s">
        <v>10</v>
      </c>
      <c r="E1143" s="1" t="s">
        <v>11</v>
      </c>
      <c r="F1143" s="1" t="s">
        <v>12</v>
      </c>
      <c r="G1143" s="1" t="s">
        <v>13</v>
      </c>
      <c r="H1143" s="1" t="s">
        <v>13</v>
      </c>
      <c r="I1143">
        <v>34</v>
      </c>
    </row>
    <row r="1144" spans="1:9" x14ac:dyDescent="0.25">
      <c r="A1144">
        <v>1143</v>
      </c>
      <c r="B1144" s="1" t="s">
        <v>9</v>
      </c>
      <c r="C1144">
        <v>1279854.5</v>
      </c>
      <c r="D1144" s="1" t="s">
        <v>10</v>
      </c>
      <c r="E1144" s="1" t="s">
        <v>11</v>
      </c>
      <c r="F1144" s="1" t="s">
        <v>12</v>
      </c>
      <c r="G1144" s="1" t="s">
        <v>13</v>
      </c>
      <c r="H1144" s="1" t="s">
        <v>13</v>
      </c>
      <c r="I1144">
        <v>39</v>
      </c>
    </row>
    <row r="1145" spans="1:9" x14ac:dyDescent="0.25">
      <c r="A1145">
        <v>1144</v>
      </c>
      <c r="B1145" s="1" t="s">
        <v>15</v>
      </c>
      <c r="C1145">
        <v>385000</v>
      </c>
      <c r="D1145" s="1" t="s">
        <v>10</v>
      </c>
      <c r="E1145" s="1" t="s">
        <v>16</v>
      </c>
      <c r="F1145" s="1" t="s">
        <v>12</v>
      </c>
      <c r="G1145" s="1" t="s">
        <v>13</v>
      </c>
      <c r="H1145" s="1" t="s">
        <v>13</v>
      </c>
      <c r="I1145">
        <v>25</v>
      </c>
    </row>
    <row r="1146" spans="1:9" x14ac:dyDescent="0.25">
      <c r="A1146">
        <v>1145</v>
      </c>
      <c r="B1146" s="1" t="s">
        <v>9</v>
      </c>
      <c r="C1146">
        <v>555522</v>
      </c>
      <c r="D1146" s="1" t="s">
        <v>10</v>
      </c>
      <c r="E1146" s="1" t="s">
        <v>16</v>
      </c>
      <c r="F1146" s="1" t="s">
        <v>12</v>
      </c>
      <c r="G1146" s="1" t="s">
        <v>13</v>
      </c>
      <c r="H1146" s="1" t="s">
        <v>13</v>
      </c>
      <c r="I1146">
        <v>53</v>
      </c>
    </row>
    <row r="1147" spans="1:9" x14ac:dyDescent="0.25">
      <c r="A1147">
        <v>1146</v>
      </c>
      <c r="B1147" s="1" t="s">
        <v>9</v>
      </c>
      <c r="C1147">
        <v>1190185.8999999999</v>
      </c>
      <c r="D1147" s="1" t="s">
        <v>10</v>
      </c>
      <c r="E1147" s="1" t="s">
        <v>11</v>
      </c>
      <c r="F1147" s="1" t="s">
        <v>12</v>
      </c>
      <c r="G1147" s="1" t="s">
        <v>13</v>
      </c>
      <c r="H1147" s="1" t="s">
        <v>13</v>
      </c>
      <c r="I1147">
        <v>44</v>
      </c>
    </row>
    <row r="1148" spans="1:9" x14ac:dyDescent="0.25">
      <c r="A1148">
        <v>1147</v>
      </c>
      <c r="B1148" s="1" t="s">
        <v>15</v>
      </c>
      <c r="C1148">
        <v>550590.5</v>
      </c>
      <c r="D1148" s="1" t="s">
        <v>10</v>
      </c>
      <c r="E1148" s="1" t="s">
        <v>11</v>
      </c>
      <c r="F1148" s="1" t="s">
        <v>12</v>
      </c>
      <c r="G1148" s="1" t="s">
        <v>13</v>
      </c>
      <c r="H1148" s="1" t="s">
        <v>13</v>
      </c>
      <c r="I1148">
        <v>26</v>
      </c>
    </row>
    <row r="1149" spans="1:9" x14ac:dyDescent="0.25">
      <c r="A1149">
        <v>1148</v>
      </c>
      <c r="B1149" s="1" t="s">
        <v>9</v>
      </c>
      <c r="C1149">
        <v>297046</v>
      </c>
      <c r="D1149" s="1" t="s">
        <v>18</v>
      </c>
      <c r="E1149" s="1" t="s">
        <v>16</v>
      </c>
      <c r="F1149" s="1" t="s">
        <v>12</v>
      </c>
      <c r="G1149" s="1" t="s">
        <v>13</v>
      </c>
      <c r="H1149" s="1" t="s">
        <v>13</v>
      </c>
      <c r="I1149">
        <v>50</v>
      </c>
    </row>
    <row r="1150" spans="1:9" x14ac:dyDescent="0.25">
      <c r="A1150">
        <v>1149</v>
      </c>
      <c r="B1150" s="1" t="s">
        <v>15</v>
      </c>
      <c r="C1150">
        <v>475006</v>
      </c>
      <c r="D1150" s="1" t="s">
        <v>10</v>
      </c>
      <c r="E1150" s="1" t="s">
        <v>16</v>
      </c>
      <c r="F1150" s="1" t="s">
        <v>12</v>
      </c>
      <c r="G1150" s="1" t="s">
        <v>13</v>
      </c>
      <c r="H1150" s="1" t="s">
        <v>13</v>
      </c>
      <c r="I1150">
        <v>24</v>
      </c>
    </row>
    <row r="1151" spans="1:9" x14ac:dyDescent="0.25">
      <c r="A1151">
        <v>1150</v>
      </c>
      <c r="B1151" s="1" t="s">
        <v>15</v>
      </c>
      <c r="C1151">
        <v>356649</v>
      </c>
      <c r="D1151" s="1" t="s">
        <v>18</v>
      </c>
      <c r="E1151" s="1" t="s">
        <v>16</v>
      </c>
      <c r="F1151" s="1" t="s">
        <v>12</v>
      </c>
      <c r="G1151" s="1" t="s">
        <v>13</v>
      </c>
      <c r="H1151" s="1" t="s">
        <v>12</v>
      </c>
      <c r="I1151">
        <v>48</v>
      </c>
    </row>
    <row r="1152" spans="1:9" x14ac:dyDescent="0.25">
      <c r="A1152">
        <v>1151</v>
      </c>
      <c r="B1152" s="1" t="s">
        <v>9</v>
      </c>
      <c r="C1152">
        <v>278030</v>
      </c>
      <c r="D1152" s="1" t="s">
        <v>19</v>
      </c>
      <c r="E1152" s="1" t="s">
        <v>16</v>
      </c>
      <c r="F1152" s="1" t="s">
        <v>12</v>
      </c>
      <c r="G1152" s="1" t="s">
        <v>13</v>
      </c>
      <c r="H1152" s="1" t="s">
        <v>13</v>
      </c>
      <c r="I1152">
        <v>38</v>
      </c>
    </row>
    <row r="1153" spans="1:9" x14ac:dyDescent="0.25">
      <c r="A1153">
        <v>1152</v>
      </c>
      <c r="B1153" s="1" t="s">
        <v>15</v>
      </c>
      <c r="C1153">
        <v>290000</v>
      </c>
      <c r="D1153" s="1" t="s">
        <v>10</v>
      </c>
      <c r="E1153" s="1" t="s">
        <v>16</v>
      </c>
      <c r="F1153" s="1" t="s">
        <v>12</v>
      </c>
      <c r="G1153" s="1" t="s">
        <v>13</v>
      </c>
      <c r="H1153" s="1" t="s">
        <v>13</v>
      </c>
      <c r="I1153">
        <v>57</v>
      </c>
    </row>
    <row r="1154" spans="1:9" x14ac:dyDescent="0.25">
      <c r="A1154">
        <v>1153</v>
      </c>
      <c r="B1154" s="1" t="s">
        <v>15</v>
      </c>
      <c r="C1154">
        <v>1122731</v>
      </c>
      <c r="D1154" s="1" t="s">
        <v>14</v>
      </c>
      <c r="E1154" s="1" t="s">
        <v>11</v>
      </c>
      <c r="F1154" s="1" t="s">
        <v>12</v>
      </c>
      <c r="G1154" s="1" t="s">
        <v>13</v>
      </c>
      <c r="H1154" s="1" t="s">
        <v>13</v>
      </c>
      <c r="I1154">
        <v>63</v>
      </c>
    </row>
    <row r="1155" spans="1:9" x14ac:dyDescent="0.25">
      <c r="A1155">
        <v>1154</v>
      </c>
      <c r="B1155" s="1" t="s">
        <v>15</v>
      </c>
      <c r="C1155">
        <v>1551166.5</v>
      </c>
      <c r="D1155" s="1" t="s">
        <v>10</v>
      </c>
      <c r="E1155" s="1" t="s">
        <v>11</v>
      </c>
      <c r="F1155" s="1" t="s">
        <v>12</v>
      </c>
      <c r="G1155" s="1" t="s">
        <v>13</v>
      </c>
      <c r="H1155" s="1" t="s">
        <v>13</v>
      </c>
      <c r="I1155">
        <v>31</v>
      </c>
    </row>
    <row r="1156" spans="1:9" x14ac:dyDescent="0.25">
      <c r="A1156">
        <v>1155</v>
      </c>
      <c r="B1156" s="1" t="s">
        <v>15</v>
      </c>
      <c r="C1156">
        <v>479260</v>
      </c>
      <c r="D1156" s="1" t="s">
        <v>10</v>
      </c>
      <c r="E1156" s="1" t="s">
        <v>16</v>
      </c>
      <c r="F1156" s="1" t="s">
        <v>12</v>
      </c>
      <c r="G1156" s="1" t="s">
        <v>13</v>
      </c>
      <c r="H1156" s="1" t="s">
        <v>13</v>
      </c>
      <c r="I1156">
        <v>28</v>
      </c>
    </row>
    <row r="1157" spans="1:9" x14ac:dyDescent="0.25">
      <c r="A1157">
        <v>1156</v>
      </c>
      <c r="B1157" s="1" t="s">
        <v>15</v>
      </c>
      <c r="C1157">
        <v>1235915</v>
      </c>
      <c r="D1157" s="1" t="s">
        <v>14</v>
      </c>
      <c r="E1157" s="1" t="s">
        <v>11</v>
      </c>
      <c r="F1157" s="1" t="s">
        <v>12</v>
      </c>
      <c r="G1157" s="1" t="s">
        <v>13</v>
      </c>
      <c r="H1157" s="1" t="s">
        <v>13</v>
      </c>
      <c r="I1157">
        <v>64</v>
      </c>
    </row>
    <row r="1158" spans="1:9" x14ac:dyDescent="0.25">
      <c r="A1158">
        <v>1157</v>
      </c>
      <c r="B1158" s="1" t="s">
        <v>9</v>
      </c>
      <c r="C1158">
        <v>454230.29</v>
      </c>
      <c r="D1158" s="1" t="s">
        <v>10</v>
      </c>
      <c r="E1158" s="1" t="s">
        <v>11</v>
      </c>
      <c r="F1158" s="1" t="s">
        <v>12</v>
      </c>
      <c r="G1158" s="1" t="s">
        <v>13</v>
      </c>
      <c r="H1158" s="1" t="s">
        <v>13</v>
      </c>
      <c r="I1158">
        <v>42</v>
      </c>
    </row>
    <row r="1159" spans="1:9" x14ac:dyDescent="0.25">
      <c r="A1159">
        <v>1158</v>
      </c>
      <c r="B1159" s="1" t="s">
        <v>9</v>
      </c>
      <c r="C1159">
        <v>767326.7</v>
      </c>
      <c r="D1159" s="1" t="s">
        <v>10</v>
      </c>
      <c r="E1159" s="1" t="s">
        <v>11</v>
      </c>
      <c r="F1159" s="1" t="s">
        <v>12</v>
      </c>
      <c r="G1159" s="1" t="s">
        <v>13</v>
      </c>
      <c r="H1159" s="1" t="s">
        <v>13</v>
      </c>
      <c r="I1159">
        <v>37</v>
      </c>
    </row>
    <row r="1160" spans="1:9" x14ac:dyDescent="0.25">
      <c r="A1160">
        <v>1159</v>
      </c>
      <c r="B1160" s="1" t="s">
        <v>9</v>
      </c>
      <c r="C1160">
        <v>322474</v>
      </c>
      <c r="D1160" s="1" t="s">
        <v>18</v>
      </c>
      <c r="E1160" s="1" t="s">
        <v>16</v>
      </c>
      <c r="F1160" s="1" t="s">
        <v>12</v>
      </c>
      <c r="G1160" s="1" t="s">
        <v>13</v>
      </c>
      <c r="H1160" s="1" t="s">
        <v>12</v>
      </c>
      <c r="I1160">
        <v>28</v>
      </c>
    </row>
    <row r="1161" spans="1:9" x14ac:dyDescent="0.25">
      <c r="A1161">
        <v>1160</v>
      </c>
      <c r="B1161" s="1" t="s">
        <v>15</v>
      </c>
      <c r="C1161">
        <v>400000</v>
      </c>
      <c r="D1161" s="1" t="s">
        <v>10</v>
      </c>
      <c r="E1161" s="1" t="s">
        <v>16</v>
      </c>
      <c r="F1161" s="1" t="s">
        <v>12</v>
      </c>
      <c r="G1161" s="1" t="s">
        <v>13</v>
      </c>
      <c r="H1161" s="1" t="s">
        <v>12</v>
      </c>
      <c r="I1161">
        <v>37</v>
      </c>
    </row>
    <row r="1162" spans="1:9" x14ac:dyDescent="0.25">
      <c r="A1162">
        <v>1161</v>
      </c>
      <c r="B1162" s="1" t="s">
        <v>9</v>
      </c>
      <c r="C1162">
        <v>445799.84</v>
      </c>
      <c r="D1162" s="1" t="s">
        <v>10</v>
      </c>
      <c r="E1162" s="1" t="s">
        <v>16</v>
      </c>
      <c r="F1162" s="1" t="s">
        <v>12</v>
      </c>
      <c r="G1162" s="1" t="s">
        <v>12</v>
      </c>
      <c r="H1162" s="1" t="s">
        <v>13</v>
      </c>
      <c r="I1162">
        <v>34</v>
      </c>
    </row>
    <row r="1163" spans="1:9" x14ac:dyDescent="0.25">
      <c r="A1163">
        <v>1162</v>
      </c>
      <c r="B1163" s="1" t="s">
        <v>9</v>
      </c>
      <c r="C1163">
        <v>297046</v>
      </c>
      <c r="D1163" s="1" t="s">
        <v>17</v>
      </c>
      <c r="E1163" s="1" t="s">
        <v>16</v>
      </c>
      <c r="F1163" s="1" t="s">
        <v>12</v>
      </c>
      <c r="G1163" s="1" t="s">
        <v>13</v>
      </c>
      <c r="H1163" s="1" t="s">
        <v>13</v>
      </c>
      <c r="I1163">
        <v>48</v>
      </c>
    </row>
    <row r="1164" spans="1:9" x14ac:dyDescent="0.25">
      <c r="A1164">
        <v>1163</v>
      </c>
      <c r="B1164" s="1" t="s">
        <v>15</v>
      </c>
      <c r="C1164">
        <v>627720.31000000006</v>
      </c>
      <c r="D1164" s="1" t="s">
        <v>10</v>
      </c>
      <c r="E1164" s="1" t="s">
        <v>16</v>
      </c>
      <c r="F1164" s="1" t="s">
        <v>12</v>
      </c>
      <c r="G1164" s="1" t="s">
        <v>13</v>
      </c>
      <c r="H1164" s="1" t="s">
        <v>13</v>
      </c>
      <c r="I1164">
        <v>20</v>
      </c>
    </row>
    <row r="1165" spans="1:9" x14ac:dyDescent="0.25">
      <c r="A1165">
        <v>1164</v>
      </c>
      <c r="B1165" s="1" t="s">
        <v>9</v>
      </c>
      <c r="C1165">
        <v>540000</v>
      </c>
      <c r="D1165" s="1" t="s">
        <v>10</v>
      </c>
      <c r="E1165" s="1" t="s">
        <v>16</v>
      </c>
      <c r="F1165" s="1" t="s">
        <v>12</v>
      </c>
      <c r="G1165" s="1" t="s">
        <v>13</v>
      </c>
      <c r="H1165" s="1" t="s">
        <v>13</v>
      </c>
      <c r="I1165">
        <v>28</v>
      </c>
    </row>
    <row r="1166" spans="1:9" x14ac:dyDescent="0.25">
      <c r="A1166">
        <v>1165</v>
      </c>
      <c r="B1166" s="1" t="s">
        <v>15</v>
      </c>
      <c r="C1166">
        <v>475832.5</v>
      </c>
      <c r="D1166" s="1" t="s">
        <v>10</v>
      </c>
      <c r="E1166" s="1" t="s">
        <v>16</v>
      </c>
      <c r="F1166" s="1" t="s">
        <v>12</v>
      </c>
      <c r="G1166" s="1" t="s">
        <v>13</v>
      </c>
      <c r="H1166" s="1" t="s">
        <v>13</v>
      </c>
      <c r="I1166">
        <v>26</v>
      </c>
    </row>
    <row r="1167" spans="1:9" x14ac:dyDescent="0.25">
      <c r="A1167">
        <v>1166</v>
      </c>
      <c r="B1167" s="1" t="s">
        <v>9</v>
      </c>
      <c r="C1167">
        <v>324516.38</v>
      </c>
      <c r="D1167" s="1" t="s">
        <v>10</v>
      </c>
      <c r="E1167" s="1" t="s">
        <v>11</v>
      </c>
      <c r="F1167" s="1" t="s">
        <v>12</v>
      </c>
      <c r="G1167" s="1" t="s">
        <v>13</v>
      </c>
      <c r="H1167" s="1" t="s">
        <v>13</v>
      </c>
      <c r="I1167">
        <v>54</v>
      </c>
    </row>
    <row r="1168" spans="1:9" x14ac:dyDescent="0.25">
      <c r="A1168">
        <v>1167</v>
      </c>
      <c r="B1168" s="1" t="s">
        <v>15</v>
      </c>
      <c r="C1168">
        <v>3300500</v>
      </c>
      <c r="D1168" s="1" t="s">
        <v>10</v>
      </c>
      <c r="E1168" s="1" t="s">
        <v>16</v>
      </c>
      <c r="F1168" s="1" t="s">
        <v>12</v>
      </c>
      <c r="G1168" s="1" t="s">
        <v>13</v>
      </c>
      <c r="H1168" s="1" t="s">
        <v>13</v>
      </c>
      <c r="I1168">
        <v>48</v>
      </c>
    </row>
    <row r="1169" spans="1:9" x14ac:dyDescent="0.25">
      <c r="A1169">
        <v>1168</v>
      </c>
      <c r="B1169" s="1" t="s">
        <v>9</v>
      </c>
      <c r="C1169">
        <v>387626</v>
      </c>
      <c r="D1169" s="1" t="s">
        <v>18</v>
      </c>
      <c r="E1169" s="1" t="s">
        <v>16</v>
      </c>
      <c r="F1169" s="1" t="s">
        <v>12</v>
      </c>
      <c r="G1169" s="1" t="s">
        <v>13</v>
      </c>
      <c r="H1169" s="1" t="s">
        <v>12</v>
      </c>
      <c r="I1169">
        <v>32</v>
      </c>
    </row>
    <row r="1170" spans="1:9" x14ac:dyDescent="0.25">
      <c r="A1170">
        <v>1169</v>
      </c>
      <c r="B1170" s="1" t="s">
        <v>9</v>
      </c>
      <c r="C1170">
        <v>802029</v>
      </c>
      <c r="D1170" s="1" t="s">
        <v>18</v>
      </c>
      <c r="E1170" s="1" t="s">
        <v>16</v>
      </c>
      <c r="F1170" s="1" t="s">
        <v>12</v>
      </c>
      <c r="G1170" s="1" t="s">
        <v>13</v>
      </c>
      <c r="H1170" s="1" t="s">
        <v>13</v>
      </c>
      <c r="I1170">
        <v>60</v>
      </c>
    </row>
    <row r="1171" spans="1:9" x14ac:dyDescent="0.25">
      <c r="A1171">
        <v>1170</v>
      </c>
      <c r="B1171" s="1" t="s">
        <v>9</v>
      </c>
      <c r="C1171">
        <v>331171</v>
      </c>
      <c r="D1171" s="1" t="s">
        <v>10</v>
      </c>
      <c r="E1171" s="1" t="s">
        <v>16</v>
      </c>
      <c r="F1171" s="1" t="s">
        <v>12</v>
      </c>
      <c r="G1171" s="1" t="s">
        <v>13</v>
      </c>
      <c r="H1171" s="1" t="s">
        <v>13</v>
      </c>
      <c r="I1171">
        <v>47</v>
      </c>
    </row>
    <row r="1172" spans="1:9" x14ac:dyDescent="0.25">
      <c r="A1172">
        <v>1171</v>
      </c>
      <c r="B1172" s="1" t="s">
        <v>9</v>
      </c>
      <c r="C1172">
        <v>3652052.72</v>
      </c>
      <c r="D1172" s="1" t="s">
        <v>14</v>
      </c>
      <c r="E1172" s="1" t="s">
        <v>11</v>
      </c>
      <c r="F1172" s="1" t="s">
        <v>12</v>
      </c>
      <c r="G1172" s="1" t="s">
        <v>13</v>
      </c>
      <c r="H1172" s="1" t="s">
        <v>13</v>
      </c>
      <c r="I1172">
        <v>67</v>
      </c>
    </row>
    <row r="1173" spans="1:9" x14ac:dyDescent="0.25">
      <c r="A1173">
        <v>1172</v>
      </c>
      <c r="B1173" s="1" t="s">
        <v>9</v>
      </c>
      <c r="C1173">
        <v>2036980.28</v>
      </c>
      <c r="D1173" s="1" t="s">
        <v>10</v>
      </c>
      <c r="E1173" s="1" t="s">
        <v>16</v>
      </c>
      <c r="F1173" s="1" t="s">
        <v>12</v>
      </c>
      <c r="G1173" s="1" t="s">
        <v>13</v>
      </c>
      <c r="H1173" s="1" t="s">
        <v>13</v>
      </c>
      <c r="I1173">
        <v>36</v>
      </c>
    </row>
    <row r="1174" spans="1:9" x14ac:dyDescent="0.25">
      <c r="A1174">
        <v>1173</v>
      </c>
      <c r="B1174" s="1" t="s">
        <v>9</v>
      </c>
      <c r="C1174">
        <v>279463.71999999997</v>
      </c>
      <c r="D1174" s="1" t="s">
        <v>14</v>
      </c>
      <c r="E1174" s="1" t="s">
        <v>11</v>
      </c>
      <c r="F1174" s="1" t="s">
        <v>12</v>
      </c>
      <c r="G1174" s="1" t="s">
        <v>13</v>
      </c>
      <c r="H1174" s="1" t="s">
        <v>13</v>
      </c>
      <c r="I1174">
        <v>72</v>
      </c>
    </row>
    <row r="1175" spans="1:9" x14ac:dyDescent="0.25">
      <c r="A1175">
        <v>1174</v>
      </c>
      <c r="B1175" s="1" t="s">
        <v>9</v>
      </c>
      <c r="C1175">
        <v>170013.99</v>
      </c>
      <c r="D1175" s="1" t="s">
        <v>10</v>
      </c>
      <c r="E1175" s="1" t="s">
        <v>16</v>
      </c>
      <c r="F1175" s="1" t="s">
        <v>12</v>
      </c>
      <c r="G1175" s="1" t="s">
        <v>13</v>
      </c>
      <c r="H1175" s="1" t="s">
        <v>13</v>
      </c>
      <c r="I1175">
        <v>40</v>
      </c>
    </row>
    <row r="1176" spans="1:9" x14ac:dyDescent="0.25">
      <c r="A1176">
        <v>1175</v>
      </c>
      <c r="B1176" s="1" t="s">
        <v>15</v>
      </c>
      <c r="C1176">
        <v>307580</v>
      </c>
      <c r="D1176" s="1" t="s">
        <v>10</v>
      </c>
      <c r="E1176" s="1" t="s">
        <v>16</v>
      </c>
      <c r="F1176" s="1" t="s">
        <v>12</v>
      </c>
      <c r="G1176" s="1" t="s">
        <v>13</v>
      </c>
      <c r="H1176" s="1" t="s">
        <v>13</v>
      </c>
      <c r="I1176">
        <v>19</v>
      </c>
    </row>
    <row r="1177" spans="1:9" x14ac:dyDescent="0.25">
      <c r="A1177">
        <v>1176</v>
      </c>
      <c r="B1177" s="1" t="s">
        <v>9</v>
      </c>
      <c r="C1177">
        <v>729689.4</v>
      </c>
      <c r="D1177" s="1" t="s">
        <v>10</v>
      </c>
      <c r="E1177" s="1" t="s">
        <v>16</v>
      </c>
      <c r="F1177" s="1" t="s">
        <v>12</v>
      </c>
      <c r="G1177" s="1" t="s">
        <v>12</v>
      </c>
      <c r="H1177" s="1" t="s">
        <v>13</v>
      </c>
      <c r="I1177">
        <v>38</v>
      </c>
    </row>
    <row r="1178" spans="1:9" x14ac:dyDescent="0.25">
      <c r="A1178">
        <v>1177</v>
      </c>
      <c r="B1178" s="1" t="s">
        <v>15</v>
      </c>
      <c r="C1178">
        <v>287862.75</v>
      </c>
      <c r="D1178" s="1" t="s">
        <v>10</v>
      </c>
      <c r="E1178" s="1" t="s">
        <v>11</v>
      </c>
      <c r="F1178" s="1" t="s">
        <v>12</v>
      </c>
      <c r="G1178" s="1" t="s">
        <v>13</v>
      </c>
      <c r="H1178" s="1" t="s">
        <v>13</v>
      </c>
      <c r="I1178">
        <v>56</v>
      </c>
    </row>
    <row r="1179" spans="1:9" x14ac:dyDescent="0.25">
      <c r="A1179">
        <v>1178</v>
      </c>
      <c r="B1179" s="1" t="s">
        <v>9</v>
      </c>
      <c r="C1179">
        <v>420583.35</v>
      </c>
      <c r="D1179" s="1" t="s">
        <v>10</v>
      </c>
      <c r="E1179" s="1" t="s">
        <v>16</v>
      </c>
      <c r="F1179" s="1" t="s">
        <v>12</v>
      </c>
      <c r="G1179" s="1" t="s">
        <v>13</v>
      </c>
      <c r="H1179" s="1" t="s">
        <v>13</v>
      </c>
      <c r="I1179">
        <v>42</v>
      </c>
    </row>
    <row r="1180" spans="1:9" x14ac:dyDescent="0.25">
      <c r="A1180">
        <v>1179</v>
      </c>
      <c r="B1180" s="1" t="s">
        <v>15</v>
      </c>
      <c r="C1180">
        <v>716640</v>
      </c>
      <c r="D1180" s="1" t="s">
        <v>10</v>
      </c>
      <c r="E1180" s="1" t="s">
        <v>16</v>
      </c>
      <c r="F1180" s="1" t="s">
        <v>12</v>
      </c>
      <c r="G1180" s="1" t="s">
        <v>13</v>
      </c>
      <c r="H1180" s="1" t="s">
        <v>13</v>
      </c>
      <c r="I1180">
        <v>31</v>
      </c>
    </row>
    <row r="1181" spans="1:9" x14ac:dyDescent="0.25">
      <c r="A1181">
        <v>1180</v>
      </c>
      <c r="B1181" s="1" t="s">
        <v>9</v>
      </c>
      <c r="C1181">
        <v>330000</v>
      </c>
      <c r="D1181" s="1" t="s">
        <v>10</v>
      </c>
      <c r="E1181" s="1" t="s">
        <v>16</v>
      </c>
      <c r="F1181" s="1" t="s">
        <v>12</v>
      </c>
      <c r="G1181" s="1" t="s">
        <v>12</v>
      </c>
      <c r="H1181" s="1" t="s">
        <v>12</v>
      </c>
      <c r="I1181">
        <v>56</v>
      </c>
    </row>
    <row r="1182" spans="1:9" x14ac:dyDescent="0.25">
      <c r="A1182">
        <v>1181</v>
      </c>
      <c r="B1182" s="1" t="s">
        <v>9</v>
      </c>
      <c r="C1182">
        <v>389716.32</v>
      </c>
      <c r="D1182" s="1" t="s">
        <v>10</v>
      </c>
      <c r="E1182" s="1" t="s">
        <v>16</v>
      </c>
      <c r="F1182" s="1" t="s">
        <v>12</v>
      </c>
      <c r="G1182" s="1" t="s">
        <v>13</v>
      </c>
      <c r="H1182" s="1" t="s">
        <v>13</v>
      </c>
      <c r="I1182">
        <v>50</v>
      </c>
    </row>
    <row r="1183" spans="1:9" x14ac:dyDescent="0.25">
      <c r="A1183">
        <v>1182</v>
      </c>
      <c r="B1183" s="1" t="s">
        <v>15</v>
      </c>
      <c r="C1183">
        <v>297046</v>
      </c>
      <c r="D1183" s="1" t="s">
        <v>17</v>
      </c>
      <c r="E1183" s="1" t="s">
        <v>16</v>
      </c>
      <c r="F1183" s="1" t="s">
        <v>12</v>
      </c>
      <c r="G1183" s="1" t="s">
        <v>13</v>
      </c>
      <c r="H1183" s="1" t="s">
        <v>13</v>
      </c>
      <c r="I1183">
        <v>42</v>
      </c>
    </row>
    <row r="1184" spans="1:9" x14ac:dyDescent="0.25">
      <c r="A1184">
        <v>1183</v>
      </c>
      <c r="B1184" s="1" t="s">
        <v>15</v>
      </c>
      <c r="C1184">
        <v>299647</v>
      </c>
      <c r="D1184" s="1" t="s">
        <v>17</v>
      </c>
      <c r="E1184" s="1" t="s">
        <v>16</v>
      </c>
      <c r="F1184" s="1" t="s">
        <v>12</v>
      </c>
      <c r="G1184" s="1" t="s">
        <v>13</v>
      </c>
      <c r="H1184" s="1" t="s">
        <v>13</v>
      </c>
      <c r="I1184">
        <v>83</v>
      </c>
    </row>
    <row r="1185" spans="1:9" x14ac:dyDescent="0.25">
      <c r="A1185">
        <v>1184</v>
      </c>
      <c r="B1185" s="1" t="s">
        <v>15</v>
      </c>
      <c r="C1185">
        <v>530654.96</v>
      </c>
      <c r="D1185" s="1" t="s">
        <v>10</v>
      </c>
      <c r="E1185" s="1" t="s">
        <v>16</v>
      </c>
      <c r="F1185" s="1" t="s">
        <v>12</v>
      </c>
      <c r="G1185" s="1" t="s">
        <v>13</v>
      </c>
      <c r="H1185" s="1" t="s">
        <v>13</v>
      </c>
      <c r="I1185">
        <v>26</v>
      </c>
    </row>
    <row r="1186" spans="1:9" x14ac:dyDescent="0.25">
      <c r="A1186">
        <v>1185</v>
      </c>
      <c r="B1186" s="1" t="s">
        <v>15</v>
      </c>
      <c r="C1186">
        <v>580000</v>
      </c>
      <c r="D1186" s="1" t="s">
        <v>10</v>
      </c>
      <c r="E1186" s="1" t="s">
        <v>16</v>
      </c>
      <c r="F1186" s="1" t="s">
        <v>12</v>
      </c>
      <c r="G1186" s="1" t="s">
        <v>13</v>
      </c>
      <c r="H1186" s="1" t="s">
        <v>13</v>
      </c>
      <c r="I1186">
        <v>29</v>
      </c>
    </row>
    <row r="1187" spans="1:9" x14ac:dyDescent="0.25">
      <c r="A1187">
        <v>1186</v>
      </c>
      <c r="B1187" s="1" t="s">
        <v>15</v>
      </c>
      <c r="C1187">
        <v>590156.81999999995</v>
      </c>
      <c r="D1187" s="1" t="s">
        <v>10</v>
      </c>
      <c r="E1187" s="1" t="s">
        <v>16</v>
      </c>
      <c r="F1187" s="1" t="s">
        <v>12</v>
      </c>
      <c r="G1187" s="1" t="s">
        <v>13</v>
      </c>
      <c r="H1187" s="1" t="s">
        <v>13</v>
      </c>
      <c r="I1187">
        <v>27</v>
      </c>
    </row>
    <row r="1188" spans="1:9" x14ac:dyDescent="0.25">
      <c r="A1188">
        <v>1187</v>
      </c>
      <c r="B1188" s="1" t="s">
        <v>15</v>
      </c>
      <c r="C1188">
        <v>1136716.6599999999</v>
      </c>
      <c r="D1188" s="1" t="s">
        <v>10</v>
      </c>
      <c r="E1188" s="1" t="s">
        <v>16</v>
      </c>
      <c r="F1188" s="1" t="s">
        <v>12</v>
      </c>
      <c r="G1188" s="1" t="s">
        <v>13</v>
      </c>
      <c r="H1188" s="1" t="s">
        <v>13</v>
      </c>
      <c r="I1188">
        <v>27</v>
      </c>
    </row>
    <row r="1189" spans="1:9" x14ac:dyDescent="0.25">
      <c r="A1189">
        <v>1188</v>
      </c>
      <c r="B1189" s="1" t="s">
        <v>9</v>
      </c>
      <c r="C1189">
        <v>458557</v>
      </c>
      <c r="D1189" s="1" t="s">
        <v>18</v>
      </c>
      <c r="E1189" s="1" t="s">
        <v>16</v>
      </c>
      <c r="F1189" s="1" t="s">
        <v>12</v>
      </c>
      <c r="G1189" s="1" t="s">
        <v>13</v>
      </c>
      <c r="H1189" s="1" t="s">
        <v>13</v>
      </c>
      <c r="I1189">
        <v>42</v>
      </c>
    </row>
    <row r="1190" spans="1:9" x14ac:dyDescent="0.25">
      <c r="A1190">
        <v>1189</v>
      </c>
      <c r="B1190" s="1" t="s">
        <v>9</v>
      </c>
      <c r="C1190">
        <v>1273490.6299999999</v>
      </c>
      <c r="D1190" s="1" t="s">
        <v>10</v>
      </c>
      <c r="E1190" s="1" t="s">
        <v>16</v>
      </c>
      <c r="F1190" s="1" t="s">
        <v>12</v>
      </c>
      <c r="G1190" s="1" t="s">
        <v>13</v>
      </c>
      <c r="H1190" s="1" t="s">
        <v>13</v>
      </c>
      <c r="I1190">
        <v>27</v>
      </c>
    </row>
    <row r="1191" spans="1:9" x14ac:dyDescent="0.25">
      <c r="A1191">
        <v>1190</v>
      </c>
      <c r="B1191" s="1" t="s">
        <v>9</v>
      </c>
      <c r="C1191">
        <v>403983</v>
      </c>
      <c r="D1191" s="1" t="s">
        <v>18</v>
      </c>
      <c r="E1191" s="1" t="s">
        <v>16</v>
      </c>
      <c r="F1191" s="1" t="s">
        <v>12</v>
      </c>
      <c r="G1191" s="1" t="s">
        <v>13</v>
      </c>
      <c r="H1191" s="1" t="s">
        <v>12</v>
      </c>
      <c r="I1191">
        <v>43</v>
      </c>
    </row>
    <row r="1192" spans="1:9" x14ac:dyDescent="0.25">
      <c r="A1192">
        <v>1191</v>
      </c>
      <c r="B1192" s="1" t="s">
        <v>9</v>
      </c>
      <c r="C1192">
        <v>1646695</v>
      </c>
      <c r="D1192" s="1" t="s">
        <v>10</v>
      </c>
      <c r="E1192" s="1" t="s">
        <v>11</v>
      </c>
      <c r="F1192" s="1" t="s">
        <v>12</v>
      </c>
      <c r="G1192" s="1" t="s">
        <v>13</v>
      </c>
      <c r="H1192" s="1" t="s">
        <v>12</v>
      </c>
      <c r="I1192">
        <v>54</v>
      </c>
    </row>
    <row r="1193" spans="1:9" x14ac:dyDescent="0.25">
      <c r="A1193">
        <v>1192</v>
      </c>
      <c r="B1193" s="1" t="s">
        <v>15</v>
      </c>
      <c r="C1193">
        <v>634764</v>
      </c>
      <c r="D1193" s="1" t="s">
        <v>14</v>
      </c>
      <c r="E1193" s="1" t="s">
        <v>11</v>
      </c>
      <c r="F1193" s="1" t="s">
        <v>12</v>
      </c>
      <c r="G1193" s="1" t="s">
        <v>13</v>
      </c>
      <c r="H1193" s="1" t="s">
        <v>13</v>
      </c>
      <c r="I1193">
        <v>69</v>
      </c>
    </row>
    <row r="1194" spans="1:9" x14ac:dyDescent="0.25">
      <c r="A1194">
        <v>1193</v>
      </c>
      <c r="B1194" s="1" t="s">
        <v>9</v>
      </c>
      <c r="C1194">
        <v>303131</v>
      </c>
      <c r="D1194" s="1" t="s">
        <v>14</v>
      </c>
      <c r="E1194" s="1" t="s">
        <v>11</v>
      </c>
      <c r="F1194" s="1" t="s">
        <v>12</v>
      </c>
      <c r="G1194" s="1" t="s">
        <v>13</v>
      </c>
      <c r="H1194" s="1" t="s">
        <v>13</v>
      </c>
      <c r="I1194">
        <v>88</v>
      </c>
    </row>
    <row r="1195" spans="1:9" x14ac:dyDescent="0.25">
      <c r="A1195">
        <v>1194</v>
      </c>
      <c r="B1195" s="1" t="s">
        <v>15</v>
      </c>
      <c r="C1195">
        <v>298751</v>
      </c>
      <c r="D1195" s="1" t="s">
        <v>18</v>
      </c>
      <c r="E1195" s="1" t="s">
        <v>16</v>
      </c>
      <c r="F1195" s="1" t="s">
        <v>12</v>
      </c>
      <c r="G1195" s="1" t="s">
        <v>13</v>
      </c>
      <c r="H1195" s="1" t="s">
        <v>12</v>
      </c>
      <c r="I1195">
        <v>36</v>
      </c>
    </row>
    <row r="1196" spans="1:9" x14ac:dyDescent="0.25">
      <c r="A1196">
        <v>1195</v>
      </c>
      <c r="B1196" s="1" t="s">
        <v>15</v>
      </c>
      <c r="C1196">
        <v>220000</v>
      </c>
      <c r="D1196" s="1" t="s">
        <v>10</v>
      </c>
      <c r="E1196" s="1" t="s">
        <v>16</v>
      </c>
      <c r="F1196" s="1" t="s">
        <v>12</v>
      </c>
      <c r="G1196" s="1" t="s">
        <v>13</v>
      </c>
      <c r="H1196" s="1" t="s">
        <v>13</v>
      </c>
      <c r="I1196">
        <v>25</v>
      </c>
    </row>
    <row r="1197" spans="1:9" x14ac:dyDescent="0.25">
      <c r="A1197">
        <v>1196</v>
      </c>
      <c r="B1197" s="1" t="s">
        <v>9</v>
      </c>
      <c r="C1197">
        <v>446228</v>
      </c>
      <c r="D1197" s="1" t="s">
        <v>10</v>
      </c>
      <c r="E1197" s="1" t="s">
        <v>16</v>
      </c>
      <c r="F1197" s="1" t="s">
        <v>12</v>
      </c>
      <c r="G1197" s="1" t="s">
        <v>13</v>
      </c>
      <c r="H1197" s="1" t="s">
        <v>13</v>
      </c>
      <c r="I1197">
        <v>30</v>
      </c>
    </row>
    <row r="1198" spans="1:9" x14ac:dyDescent="0.25">
      <c r="A1198">
        <v>1197</v>
      </c>
      <c r="B1198" s="1" t="s">
        <v>9</v>
      </c>
      <c r="C1198">
        <v>24000</v>
      </c>
      <c r="D1198" s="1" t="s">
        <v>10</v>
      </c>
      <c r="E1198" s="1" t="s">
        <v>16</v>
      </c>
      <c r="F1198" s="1" t="s">
        <v>12</v>
      </c>
      <c r="G1198" s="1" t="s">
        <v>12</v>
      </c>
      <c r="H1198" s="1" t="s">
        <v>13</v>
      </c>
      <c r="I1198">
        <v>35</v>
      </c>
    </row>
    <row r="1199" spans="1:9" x14ac:dyDescent="0.25">
      <c r="A1199">
        <v>1198</v>
      </c>
      <c r="B1199" s="1" t="s">
        <v>9</v>
      </c>
      <c r="C1199">
        <v>120159.3</v>
      </c>
      <c r="D1199" s="1" t="s">
        <v>10</v>
      </c>
      <c r="E1199" s="1" t="s">
        <v>16</v>
      </c>
      <c r="F1199" s="1" t="s">
        <v>12</v>
      </c>
      <c r="G1199" s="1" t="s">
        <v>13</v>
      </c>
      <c r="H1199" s="1" t="s">
        <v>13</v>
      </c>
      <c r="I1199">
        <v>66</v>
      </c>
    </row>
    <row r="1200" spans="1:9" x14ac:dyDescent="0.25">
      <c r="A1200">
        <v>1199</v>
      </c>
      <c r="B1200" s="1" t="s">
        <v>9</v>
      </c>
      <c r="C1200">
        <v>296822.51</v>
      </c>
      <c r="D1200" s="1" t="s">
        <v>10</v>
      </c>
      <c r="E1200" s="1" t="s">
        <v>16</v>
      </c>
      <c r="F1200" s="1" t="s">
        <v>12</v>
      </c>
      <c r="G1200" s="1" t="s">
        <v>12</v>
      </c>
      <c r="H1200" s="1" t="s">
        <v>13</v>
      </c>
      <c r="I1200">
        <v>27</v>
      </c>
    </row>
    <row r="1201" spans="1:9" x14ac:dyDescent="0.25">
      <c r="A1201">
        <v>1200</v>
      </c>
      <c r="B1201" s="1" t="s">
        <v>15</v>
      </c>
      <c r="C1201">
        <v>278031</v>
      </c>
      <c r="D1201" s="1" t="s">
        <v>17</v>
      </c>
      <c r="E1201" s="1" t="s">
        <v>16</v>
      </c>
      <c r="F1201" s="1" t="s">
        <v>12</v>
      </c>
      <c r="G1201" s="1" t="s">
        <v>13</v>
      </c>
      <c r="H1201" s="1" t="s">
        <v>12</v>
      </c>
      <c r="I1201">
        <v>46</v>
      </c>
    </row>
    <row r="1202" spans="1:9" x14ac:dyDescent="0.25">
      <c r="A1202">
        <v>1201</v>
      </c>
      <c r="B1202" s="1" t="s">
        <v>9</v>
      </c>
      <c r="C1202">
        <v>305704</v>
      </c>
      <c r="D1202" s="1" t="s">
        <v>18</v>
      </c>
      <c r="E1202" s="1" t="s">
        <v>16</v>
      </c>
      <c r="F1202" s="1" t="s">
        <v>12</v>
      </c>
      <c r="G1202" s="1" t="s">
        <v>13</v>
      </c>
      <c r="H1202" s="1" t="s">
        <v>12</v>
      </c>
      <c r="I1202">
        <v>62</v>
      </c>
    </row>
    <row r="1203" spans="1:9" x14ac:dyDescent="0.25">
      <c r="A1203">
        <v>1202</v>
      </c>
      <c r="B1203" s="1" t="s">
        <v>15</v>
      </c>
      <c r="C1203">
        <v>164917</v>
      </c>
      <c r="D1203" s="1" t="s">
        <v>10</v>
      </c>
      <c r="E1203" s="1" t="s">
        <v>11</v>
      </c>
      <c r="F1203" s="1" t="s">
        <v>12</v>
      </c>
      <c r="G1203" s="1" t="s">
        <v>13</v>
      </c>
      <c r="H1203" s="1" t="s">
        <v>13</v>
      </c>
      <c r="I1203">
        <v>42</v>
      </c>
    </row>
    <row r="1204" spans="1:9" x14ac:dyDescent="0.25">
      <c r="A1204">
        <v>1203</v>
      </c>
      <c r="B1204" s="1" t="s">
        <v>9</v>
      </c>
      <c r="C1204">
        <v>278030</v>
      </c>
      <c r="D1204" s="1" t="s">
        <v>19</v>
      </c>
      <c r="E1204" s="1" t="s">
        <v>16</v>
      </c>
      <c r="F1204" s="1" t="s">
        <v>12</v>
      </c>
      <c r="G1204" s="1" t="s">
        <v>13</v>
      </c>
      <c r="H1204" s="1" t="s">
        <v>12</v>
      </c>
      <c r="I1204">
        <v>68</v>
      </c>
    </row>
    <row r="1205" spans="1:9" x14ac:dyDescent="0.25">
      <c r="A1205">
        <v>1204</v>
      </c>
      <c r="B1205" s="1" t="s">
        <v>9</v>
      </c>
      <c r="C1205">
        <v>297046</v>
      </c>
      <c r="D1205" s="1" t="s">
        <v>18</v>
      </c>
      <c r="E1205" s="1" t="s">
        <v>16</v>
      </c>
      <c r="F1205" s="1" t="s">
        <v>12</v>
      </c>
      <c r="G1205" s="1" t="s">
        <v>12</v>
      </c>
      <c r="H1205" s="1" t="s">
        <v>12</v>
      </c>
      <c r="I1205">
        <v>51</v>
      </c>
    </row>
    <row r="1206" spans="1:9" x14ac:dyDescent="0.25">
      <c r="A1206">
        <v>1205</v>
      </c>
      <c r="B1206" s="1" t="s">
        <v>9</v>
      </c>
      <c r="C1206">
        <v>1489400.5</v>
      </c>
      <c r="D1206" s="1" t="s">
        <v>10</v>
      </c>
      <c r="E1206" s="1" t="s">
        <v>11</v>
      </c>
      <c r="F1206" s="1" t="s">
        <v>12</v>
      </c>
      <c r="G1206" s="1" t="s">
        <v>13</v>
      </c>
      <c r="H1206" s="1" t="s">
        <v>13</v>
      </c>
      <c r="I1206">
        <v>33</v>
      </c>
    </row>
    <row r="1207" spans="1:9" x14ac:dyDescent="0.25">
      <c r="A1207">
        <v>1206</v>
      </c>
      <c r="B1207" s="1" t="s">
        <v>9</v>
      </c>
      <c r="C1207">
        <v>355741</v>
      </c>
      <c r="D1207" s="1" t="s">
        <v>18</v>
      </c>
      <c r="E1207" s="1" t="s">
        <v>16</v>
      </c>
      <c r="F1207" s="1" t="s">
        <v>12</v>
      </c>
      <c r="G1207" s="1" t="s">
        <v>13</v>
      </c>
      <c r="H1207" s="1" t="s">
        <v>12</v>
      </c>
      <c r="I1207">
        <v>66</v>
      </c>
    </row>
    <row r="1208" spans="1:9" x14ac:dyDescent="0.25">
      <c r="A1208">
        <v>1207</v>
      </c>
      <c r="B1208" s="1" t="s">
        <v>15</v>
      </c>
      <c r="C1208">
        <v>314828.5</v>
      </c>
      <c r="D1208" s="1" t="s">
        <v>10</v>
      </c>
      <c r="E1208" s="1" t="s">
        <v>16</v>
      </c>
      <c r="F1208" s="1" t="s">
        <v>12</v>
      </c>
      <c r="G1208" s="1" t="s">
        <v>12</v>
      </c>
      <c r="H1208" s="1" t="s">
        <v>13</v>
      </c>
      <c r="I1208">
        <v>22</v>
      </c>
    </row>
    <row r="1209" spans="1:9" x14ac:dyDescent="0.25">
      <c r="A1209">
        <v>1208</v>
      </c>
      <c r="B1209" s="1" t="s">
        <v>15</v>
      </c>
      <c r="C1209">
        <v>297045</v>
      </c>
      <c r="D1209" s="1" t="s">
        <v>17</v>
      </c>
      <c r="E1209" s="1" t="s">
        <v>16</v>
      </c>
      <c r="F1209" s="1" t="s">
        <v>12</v>
      </c>
      <c r="G1209" s="1" t="s">
        <v>13</v>
      </c>
      <c r="H1209" s="1" t="s">
        <v>13</v>
      </c>
      <c r="I1209">
        <v>49</v>
      </c>
    </row>
    <row r="1210" spans="1:9" x14ac:dyDescent="0.25">
      <c r="A1210">
        <v>1209</v>
      </c>
      <c r="B1210" s="1" t="s">
        <v>9</v>
      </c>
      <c r="C1210">
        <v>3355438.16</v>
      </c>
      <c r="D1210" s="1" t="s">
        <v>10</v>
      </c>
      <c r="E1210" s="1" t="s">
        <v>11</v>
      </c>
      <c r="F1210" s="1" t="s">
        <v>12</v>
      </c>
      <c r="G1210" s="1" t="s">
        <v>13</v>
      </c>
      <c r="H1210" s="1" t="s">
        <v>13</v>
      </c>
      <c r="I1210">
        <v>34</v>
      </c>
    </row>
    <row r="1211" spans="1:9" x14ac:dyDescent="0.25">
      <c r="A1211">
        <v>1210</v>
      </c>
      <c r="B1211" s="1" t="s">
        <v>9</v>
      </c>
      <c r="C1211">
        <v>278030</v>
      </c>
      <c r="D1211" s="1" t="s">
        <v>19</v>
      </c>
      <c r="E1211" s="1" t="s">
        <v>16</v>
      </c>
      <c r="F1211" s="1" t="s">
        <v>12</v>
      </c>
      <c r="G1211" s="1" t="s">
        <v>13</v>
      </c>
      <c r="H1211" s="1" t="s">
        <v>13</v>
      </c>
      <c r="I1211">
        <v>42</v>
      </c>
    </row>
    <row r="1212" spans="1:9" x14ac:dyDescent="0.25">
      <c r="A1212">
        <v>1211</v>
      </c>
      <c r="B1212" s="1" t="s">
        <v>9</v>
      </c>
      <c r="C1212">
        <v>1177801</v>
      </c>
      <c r="D1212" s="1" t="s">
        <v>14</v>
      </c>
      <c r="E1212" s="1" t="s">
        <v>11</v>
      </c>
      <c r="F1212" s="1" t="s">
        <v>12</v>
      </c>
      <c r="G1212" s="1" t="s">
        <v>13</v>
      </c>
      <c r="H1212" s="1" t="s">
        <v>13</v>
      </c>
      <c r="I1212">
        <v>82</v>
      </c>
    </row>
    <row r="1213" spans="1:9" x14ac:dyDescent="0.25">
      <c r="A1213">
        <v>1212</v>
      </c>
      <c r="B1213" s="1" t="s">
        <v>9</v>
      </c>
      <c r="C1213">
        <v>297046</v>
      </c>
      <c r="D1213" s="1" t="s">
        <v>18</v>
      </c>
      <c r="E1213" s="1" t="s">
        <v>16</v>
      </c>
      <c r="F1213" s="1" t="s">
        <v>12</v>
      </c>
      <c r="G1213" s="1" t="s">
        <v>13</v>
      </c>
      <c r="H1213" s="1" t="s">
        <v>13</v>
      </c>
      <c r="I1213">
        <v>38</v>
      </c>
    </row>
    <row r="1214" spans="1:9" x14ac:dyDescent="0.25">
      <c r="A1214">
        <v>1213</v>
      </c>
      <c r="B1214" s="1" t="s">
        <v>9</v>
      </c>
      <c r="C1214">
        <v>278030</v>
      </c>
      <c r="D1214" s="1" t="s">
        <v>19</v>
      </c>
      <c r="E1214" s="1" t="s">
        <v>16</v>
      </c>
      <c r="F1214" s="1" t="s">
        <v>12</v>
      </c>
      <c r="G1214" s="1" t="s">
        <v>13</v>
      </c>
      <c r="H1214" s="1" t="s">
        <v>13</v>
      </c>
      <c r="I1214">
        <v>64</v>
      </c>
    </row>
    <row r="1215" spans="1:9" x14ac:dyDescent="0.25">
      <c r="A1215">
        <v>1214</v>
      </c>
      <c r="B1215" s="1" t="s">
        <v>9</v>
      </c>
      <c r="C1215">
        <v>3580557</v>
      </c>
      <c r="D1215" s="1" t="s">
        <v>14</v>
      </c>
      <c r="E1215" s="1" t="s">
        <v>11</v>
      </c>
      <c r="F1215" s="1" t="s">
        <v>12</v>
      </c>
      <c r="G1215" s="1" t="s">
        <v>13</v>
      </c>
      <c r="H1215" s="1" t="s">
        <v>13</v>
      </c>
      <c r="I1215">
        <v>82</v>
      </c>
    </row>
    <row r="1216" spans="1:9" x14ac:dyDescent="0.25">
      <c r="A1216">
        <v>1215</v>
      </c>
      <c r="B1216" s="1" t="s">
        <v>9</v>
      </c>
      <c r="C1216">
        <v>159780</v>
      </c>
      <c r="D1216" s="1" t="s">
        <v>10</v>
      </c>
      <c r="E1216" s="1" t="s">
        <v>16</v>
      </c>
      <c r="F1216" s="1" t="s">
        <v>12</v>
      </c>
      <c r="G1216" s="1" t="s">
        <v>12</v>
      </c>
      <c r="H1216" s="1" t="s">
        <v>12</v>
      </c>
      <c r="I1216">
        <v>37</v>
      </c>
    </row>
    <row r="1217" spans="1:9" x14ac:dyDescent="0.25">
      <c r="A1217">
        <v>1216</v>
      </c>
      <c r="B1217" s="1" t="s">
        <v>9</v>
      </c>
      <c r="C1217">
        <v>592110</v>
      </c>
      <c r="D1217" s="1" t="s">
        <v>10</v>
      </c>
      <c r="E1217" s="1" t="s">
        <v>16</v>
      </c>
      <c r="F1217" s="1" t="s">
        <v>12</v>
      </c>
      <c r="G1217" s="1" t="s">
        <v>13</v>
      </c>
      <c r="H1217" s="1" t="s">
        <v>13</v>
      </c>
      <c r="I1217">
        <v>21</v>
      </c>
    </row>
    <row r="1218" spans="1:9" x14ac:dyDescent="0.25">
      <c r="A1218">
        <v>1217</v>
      </c>
      <c r="B1218" s="1" t="s">
        <v>9</v>
      </c>
      <c r="C1218">
        <v>640705.61</v>
      </c>
      <c r="D1218" s="1" t="s">
        <v>10</v>
      </c>
      <c r="E1218" s="1" t="s">
        <v>16</v>
      </c>
      <c r="F1218" s="1" t="s">
        <v>12</v>
      </c>
      <c r="G1218" s="1" t="s">
        <v>12</v>
      </c>
      <c r="H1218" s="1" t="s">
        <v>13</v>
      </c>
      <c r="I1218">
        <v>25</v>
      </c>
    </row>
    <row r="1219" spans="1:9" x14ac:dyDescent="0.25">
      <c r="A1219">
        <v>1218</v>
      </c>
      <c r="B1219" s="1" t="s">
        <v>9</v>
      </c>
      <c r="C1219">
        <v>3000000</v>
      </c>
      <c r="D1219" s="1" t="s">
        <v>10</v>
      </c>
      <c r="E1219" s="1" t="s">
        <v>16</v>
      </c>
      <c r="F1219" s="1" t="s">
        <v>12</v>
      </c>
      <c r="G1219" s="1" t="s">
        <v>13</v>
      </c>
      <c r="H1219" s="1" t="s">
        <v>13</v>
      </c>
      <c r="I1219">
        <v>53</v>
      </c>
    </row>
    <row r="1220" spans="1:9" x14ac:dyDescent="0.25">
      <c r="A1220">
        <v>1219</v>
      </c>
      <c r="B1220" s="1" t="s">
        <v>9</v>
      </c>
      <c r="C1220">
        <v>286990.48</v>
      </c>
      <c r="D1220" s="1" t="s">
        <v>10</v>
      </c>
      <c r="E1220" s="1" t="s">
        <v>16</v>
      </c>
      <c r="F1220" s="1" t="s">
        <v>12</v>
      </c>
      <c r="G1220" s="1" t="s">
        <v>13</v>
      </c>
      <c r="H1220" s="1" t="s">
        <v>13</v>
      </c>
      <c r="I1220">
        <v>20</v>
      </c>
    </row>
    <row r="1221" spans="1:9" x14ac:dyDescent="0.25">
      <c r="A1221">
        <v>1220</v>
      </c>
      <c r="B1221" s="1" t="s">
        <v>15</v>
      </c>
      <c r="C1221">
        <v>297046</v>
      </c>
      <c r="D1221" s="1" t="s">
        <v>17</v>
      </c>
      <c r="E1221" s="1" t="s">
        <v>16</v>
      </c>
      <c r="F1221" s="1" t="s">
        <v>12</v>
      </c>
      <c r="G1221" s="1" t="s">
        <v>12</v>
      </c>
      <c r="H1221" s="1" t="s">
        <v>13</v>
      </c>
      <c r="I1221">
        <v>19</v>
      </c>
    </row>
    <row r="1222" spans="1:9" x14ac:dyDescent="0.25">
      <c r="A1222">
        <v>1221</v>
      </c>
      <c r="B1222" s="1" t="s">
        <v>15</v>
      </c>
      <c r="C1222">
        <v>486139.05</v>
      </c>
      <c r="D1222" s="1" t="s">
        <v>10</v>
      </c>
      <c r="E1222" s="1" t="s">
        <v>16</v>
      </c>
      <c r="F1222" s="1" t="s">
        <v>12</v>
      </c>
      <c r="G1222" s="1" t="s">
        <v>13</v>
      </c>
      <c r="H1222" s="1" t="s">
        <v>13</v>
      </c>
      <c r="I1222">
        <v>48</v>
      </c>
    </row>
    <row r="1223" spans="1:9" x14ac:dyDescent="0.25">
      <c r="A1223">
        <v>1222</v>
      </c>
      <c r="B1223" s="1" t="s">
        <v>9</v>
      </c>
      <c r="C1223">
        <v>404181.98</v>
      </c>
      <c r="D1223" s="1" t="s">
        <v>10</v>
      </c>
      <c r="E1223" s="1" t="s">
        <v>16</v>
      </c>
      <c r="F1223" s="1" t="s">
        <v>12</v>
      </c>
      <c r="G1223" s="1" t="s">
        <v>12</v>
      </c>
      <c r="H1223" s="1" t="s">
        <v>13</v>
      </c>
      <c r="I1223">
        <v>57</v>
      </c>
    </row>
    <row r="1224" spans="1:9" x14ac:dyDescent="0.25">
      <c r="A1224">
        <v>1223</v>
      </c>
      <c r="B1224" s="1" t="s">
        <v>9</v>
      </c>
      <c r="C1224">
        <v>297046</v>
      </c>
      <c r="D1224" s="1" t="s">
        <v>17</v>
      </c>
      <c r="E1224" s="1" t="s">
        <v>16</v>
      </c>
      <c r="F1224" s="1" t="s">
        <v>12</v>
      </c>
      <c r="G1224" s="1" t="s">
        <v>13</v>
      </c>
      <c r="H1224" s="1" t="s">
        <v>13</v>
      </c>
      <c r="I1224">
        <v>31</v>
      </c>
    </row>
    <row r="1225" spans="1:9" x14ac:dyDescent="0.25">
      <c r="A1225">
        <v>1224</v>
      </c>
      <c r="B1225" s="1" t="s">
        <v>15</v>
      </c>
      <c r="C1225">
        <v>227097.48</v>
      </c>
      <c r="D1225" s="1" t="s">
        <v>10</v>
      </c>
      <c r="E1225" s="1" t="s">
        <v>16</v>
      </c>
      <c r="F1225" s="1" t="s">
        <v>12</v>
      </c>
      <c r="G1225" s="1" t="s">
        <v>13</v>
      </c>
      <c r="H1225" s="1" t="s">
        <v>13</v>
      </c>
      <c r="I1225">
        <v>36</v>
      </c>
    </row>
    <row r="1226" spans="1:9" x14ac:dyDescent="0.25">
      <c r="A1226">
        <v>1225</v>
      </c>
      <c r="B1226" s="1" t="s">
        <v>9</v>
      </c>
      <c r="C1226">
        <v>415869</v>
      </c>
      <c r="D1226" s="1" t="s">
        <v>18</v>
      </c>
      <c r="E1226" s="1" t="s">
        <v>16</v>
      </c>
      <c r="F1226" s="1" t="s">
        <v>12</v>
      </c>
      <c r="G1226" s="1" t="s">
        <v>12</v>
      </c>
      <c r="H1226" s="1" t="s">
        <v>12</v>
      </c>
      <c r="I1226">
        <v>61</v>
      </c>
    </row>
    <row r="1227" spans="1:9" x14ac:dyDescent="0.25">
      <c r="A1227">
        <v>1226</v>
      </c>
      <c r="B1227" s="1" t="s">
        <v>15</v>
      </c>
      <c r="C1227">
        <v>418017</v>
      </c>
      <c r="D1227" s="1" t="s">
        <v>10</v>
      </c>
      <c r="E1227" s="1" t="s">
        <v>16</v>
      </c>
      <c r="F1227" s="1" t="s">
        <v>12</v>
      </c>
      <c r="G1227" s="1" t="s">
        <v>13</v>
      </c>
      <c r="H1227" s="1" t="s">
        <v>13</v>
      </c>
      <c r="I1227">
        <v>33</v>
      </c>
    </row>
    <row r="1228" spans="1:9" x14ac:dyDescent="0.25">
      <c r="A1228">
        <v>1227</v>
      </c>
      <c r="B1228" s="1" t="s">
        <v>9</v>
      </c>
      <c r="C1228">
        <v>403320.12</v>
      </c>
      <c r="D1228" s="1" t="s">
        <v>10</v>
      </c>
      <c r="E1228" s="1" t="s">
        <v>16</v>
      </c>
      <c r="F1228" s="1" t="s">
        <v>12</v>
      </c>
      <c r="G1228" s="1" t="s">
        <v>13</v>
      </c>
      <c r="H1228" s="1" t="s">
        <v>13</v>
      </c>
      <c r="I1228">
        <v>40</v>
      </c>
    </row>
    <row r="1229" spans="1:9" x14ac:dyDescent="0.25">
      <c r="A1229">
        <v>1228</v>
      </c>
      <c r="B1229" s="1" t="s">
        <v>15</v>
      </c>
      <c r="C1229">
        <v>293611</v>
      </c>
      <c r="D1229" s="1" t="s">
        <v>18</v>
      </c>
      <c r="E1229" s="1" t="s">
        <v>16</v>
      </c>
      <c r="F1229" s="1" t="s">
        <v>12</v>
      </c>
      <c r="G1229" s="1" t="s">
        <v>13</v>
      </c>
      <c r="H1229" s="1" t="s">
        <v>13</v>
      </c>
      <c r="I1229">
        <v>29</v>
      </c>
    </row>
    <row r="1230" spans="1:9" x14ac:dyDescent="0.25">
      <c r="A1230">
        <v>1229</v>
      </c>
      <c r="B1230" s="1" t="s">
        <v>9</v>
      </c>
      <c r="C1230">
        <v>404463</v>
      </c>
      <c r="D1230" s="1" t="s">
        <v>18</v>
      </c>
      <c r="E1230" s="1" t="s">
        <v>16</v>
      </c>
      <c r="F1230" s="1" t="s">
        <v>12</v>
      </c>
      <c r="G1230" s="1" t="s">
        <v>13</v>
      </c>
      <c r="H1230" s="1" t="s">
        <v>12</v>
      </c>
      <c r="I1230">
        <v>57</v>
      </c>
    </row>
    <row r="1231" spans="1:9" x14ac:dyDescent="0.25">
      <c r="A1231">
        <v>1230</v>
      </c>
      <c r="B1231" s="1" t="s">
        <v>9</v>
      </c>
      <c r="C1231">
        <v>790612.8</v>
      </c>
      <c r="D1231" s="1" t="s">
        <v>10</v>
      </c>
      <c r="E1231" s="1" t="s">
        <v>16</v>
      </c>
      <c r="F1231" s="1" t="s">
        <v>12</v>
      </c>
      <c r="G1231" s="1" t="s">
        <v>13</v>
      </c>
      <c r="H1231" s="1" t="s">
        <v>13</v>
      </c>
      <c r="I1231">
        <v>45</v>
      </c>
    </row>
    <row r="1232" spans="1:9" x14ac:dyDescent="0.25">
      <c r="A1232">
        <v>1231</v>
      </c>
      <c r="B1232" s="1" t="s">
        <v>15</v>
      </c>
      <c r="C1232">
        <v>351475.79</v>
      </c>
      <c r="D1232" s="1" t="s">
        <v>10</v>
      </c>
      <c r="E1232" s="1" t="s">
        <v>16</v>
      </c>
      <c r="F1232" s="1" t="s">
        <v>12</v>
      </c>
      <c r="G1232" s="1" t="s">
        <v>13</v>
      </c>
      <c r="H1232" s="1" t="s">
        <v>13</v>
      </c>
      <c r="I1232">
        <v>33</v>
      </c>
    </row>
    <row r="1233" spans="1:9" x14ac:dyDescent="0.25">
      <c r="A1233">
        <v>1232</v>
      </c>
      <c r="B1233" s="1" t="s">
        <v>9</v>
      </c>
      <c r="C1233">
        <v>140000</v>
      </c>
      <c r="D1233" s="1" t="s">
        <v>10</v>
      </c>
      <c r="E1233" s="1" t="s">
        <v>16</v>
      </c>
      <c r="F1233" s="1" t="s">
        <v>12</v>
      </c>
      <c r="G1233" s="1" t="s">
        <v>13</v>
      </c>
      <c r="H1233" s="1" t="s">
        <v>13</v>
      </c>
      <c r="I1233">
        <v>24</v>
      </c>
    </row>
    <row r="1234" spans="1:9" x14ac:dyDescent="0.25">
      <c r="A1234">
        <v>1233</v>
      </c>
      <c r="B1234" s="1" t="s">
        <v>9</v>
      </c>
      <c r="C1234">
        <v>367656</v>
      </c>
      <c r="D1234" s="1" t="s">
        <v>10</v>
      </c>
      <c r="E1234" s="1" t="s">
        <v>16</v>
      </c>
      <c r="F1234" s="1" t="s">
        <v>12</v>
      </c>
      <c r="G1234" s="1" t="s">
        <v>13</v>
      </c>
      <c r="H1234" s="1" t="s">
        <v>13</v>
      </c>
      <c r="I1234">
        <v>46</v>
      </c>
    </row>
    <row r="1235" spans="1:9" x14ac:dyDescent="0.25">
      <c r="A1235">
        <v>1234</v>
      </c>
      <c r="B1235" s="1" t="s">
        <v>9</v>
      </c>
      <c r="C1235">
        <v>437356.05</v>
      </c>
      <c r="D1235" s="1" t="s">
        <v>10</v>
      </c>
      <c r="E1235" s="1" t="s">
        <v>16</v>
      </c>
      <c r="F1235" s="1" t="s">
        <v>12</v>
      </c>
      <c r="G1235" s="1" t="s">
        <v>12</v>
      </c>
      <c r="H1235" s="1" t="s">
        <v>13</v>
      </c>
      <c r="I1235">
        <v>29</v>
      </c>
    </row>
    <row r="1236" spans="1:9" x14ac:dyDescent="0.25">
      <c r="A1236">
        <v>1235</v>
      </c>
      <c r="B1236" s="1" t="s">
        <v>15</v>
      </c>
      <c r="C1236">
        <v>650000</v>
      </c>
      <c r="D1236" s="1" t="s">
        <v>10</v>
      </c>
      <c r="E1236" s="1" t="s">
        <v>16</v>
      </c>
      <c r="F1236" s="1" t="s">
        <v>12</v>
      </c>
      <c r="G1236" s="1" t="s">
        <v>13</v>
      </c>
      <c r="H1236" s="1" t="s">
        <v>13</v>
      </c>
      <c r="I1236">
        <v>39</v>
      </c>
    </row>
    <row r="1237" spans="1:9" x14ac:dyDescent="0.25">
      <c r="A1237">
        <v>1236</v>
      </c>
      <c r="B1237" s="1" t="s">
        <v>9</v>
      </c>
      <c r="C1237">
        <v>297046</v>
      </c>
      <c r="D1237" s="1" t="s">
        <v>18</v>
      </c>
      <c r="E1237" s="1" t="s">
        <v>16</v>
      </c>
      <c r="F1237" s="1" t="s">
        <v>12</v>
      </c>
      <c r="G1237" s="1" t="s">
        <v>13</v>
      </c>
      <c r="H1237" s="1" t="s">
        <v>12</v>
      </c>
      <c r="I1237">
        <v>30</v>
      </c>
    </row>
    <row r="1238" spans="1:9" x14ac:dyDescent="0.25">
      <c r="A1238">
        <v>1237</v>
      </c>
      <c r="B1238" s="1" t="s">
        <v>15</v>
      </c>
      <c r="C1238">
        <v>694194</v>
      </c>
      <c r="D1238" s="1" t="s">
        <v>10</v>
      </c>
      <c r="E1238" s="1" t="s">
        <v>11</v>
      </c>
      <c r="F1238" s="1" t="s">
        <v>12</v>
      </c>
      <c r="G1238" s="1" t="s">
        <v>13</v>
      </c>
      <c r="H1238" s="1" t="s">
        <v>13</v>
      </c>
      <c r="I1238">
        <v>33</v>
      </c>
    </row>
    <row r="1239" spans="1:9" x14ac:dyDescent="0.25">
      <c r="A1239">
        <v>1238</v>
      </c>
      <c r="B1239" s="1" t="s">
        <v>9</v>
      </c>
      <c r="C1239">
        <v>297046</v>
      </c>
      <c r="D1239" s="1" t="s">
        <v>17</v>
      </c>
      <c r="E1239" s="1" t="s">
        <v>16</v>
      </c>
      <c r="F1239" s="1" t="s">
        <v>12</v>
      </c>
      <c r="G1239" s="1" t="s">
        <v>12</v>
      </c>
      <c r="H1239" s="1" t="s">
        <v>13</v>
      </c>
      <c r="I1239">
        <v>26</v>
      </c>
    </row>
    <row r="1240" spans="1:9" x14ac:dyDescent="0.25">
      <c r="A1240">
        <v>1239</v>
      </c>
      <c r="B1240" s="1" t="s">
        <v>15</v>
      </c>
      <c r="C1240">
        <v>1990669.08</v>
      </c>
      <c r="D1240" s="1" t="s">
        <v>10</v>
      </c>
      <c r="E1240" s="1" t="s">
        <v>11</v>
      </c>
      <c r="F1240" s="1" t="s">
        <v>12</v>
      </c>
      <c r="G1240" s="1" t="s">
        <v>13</v>
      </c>
      <c r="H1240" s="1" t="s">
        <v>13</v>
      </c>
      <c r="I1240">
        <v>38</v>
      </c>
    </row>
    <row r="1241" spans="1:9" x14ac:dyDescent="0.25">
      <c r="A1241">
        <v>1240</v>
      </c>
      <c r="B1241" s="1" t="s">
        <v>9</v>
      </c>
      <c r="C1241">
        <v>716480.5</v>
      </c>
      <c r="D1241" s="1" t="s">
        <v>10</v>
      </c>
      <c r="E1241" s="1" t="s">
        <v>11</v>
      </c>
      <c r="F1241" s="1" t="s">
        <v>12</v>
      </c>
      <c r="G1241" s="1" t="s">
        <v>13</v>
      </c>
      <c r="H1241" s="1" t="s">
        <v>13</v>
      </c>
      <c r="I1241">
        <v>59</v>
      </c>
    </row>
    <row r="1242" spans="1:9" x14ac:dyDescent="0.25">
      <c r="A1242">
        <v>1241</v>
      </c>
      <c r="B1242" s="1" t="s">
        <v>9</v>
      </c>
      <c r="C1242">
        <v>629602.69999999995</v>
      </c>
      <c r="D1242" s="1" t="s">
        <v>10</v>
      </c>
      <c r="E1242" s="1" t="s">
        <v>16</v>
      </c>
      <c r="F1242" s="1" t="s">
        <v>12</v>
      </c>
      <c r="G1242" s="1" t="s">
        <v>13</v>
      </c>
      <c r="H1242" s="1" t="s">
        <v>13</v>
      </c>
      <c r="I1242">
        <v>36</v>
      </c>
    </row>
    <row r="1243" spans="1:9" x14ac:dyDescent="0.25">
      <c r="A1243">
        <v>1242</v>
      </c>
      <c r="B1243" s="1" t="s">
        <v>15</v>
      </c>
      <c r="C1243">
        <v>139857.5</v>
      </c>
      <c r="D1243" s="1" t="s">
        <v>10</v>
      </c>
      <c r="E1243" s="1" t="s">
        <v>16</v>
      </c>
      <c r="F1243" s="1" t="s">
        <v>12</v>
      </c>
      <c r="G1243" s="1" t="s">
        <v>13</v>
      </c>
      <c r="H1243" s="1" t="s">
        <v>13</v>
      </c>
      <c r="I1243">
        <v>33</v>
      </c>
    </row>
    <row r="1244" spans="1:9" x14ac:dyDescent="0.25">
      <c r="A1244">
        <v>1243</v>
      </c>
      <c r="B1244" s="1" t="s">
        <v>15</v>
      </c>
      <c r="C1244">
        <v>627456</v>
      </c>
      <c r="D1244" s="1" t="s">
        <v>10</v>
      </c>
      <c r="E1244" s="1" t="s">
        <v>16</v>
      </c>
      <c r="F1244" s="1" t="s">
        <v>12</v>
      </c>
      <c r="G1244" s="1" t="s">
        <v>13</v>
      </c>
      <c r="H1244" s="1" t="s">
        <v>13</v>
      </c>
      <c r="I1244">
        <v>50</v>
      </c>
    </row>
    <row r="1245" spans="1:9" x14ac:dyDescent="0.25">
      <c r="A1245">
        <v>1244</v>
      </c>
      <c r="B1245" s="1" t="s">
        <v>9</v>
      </c>
      <c r="C1245">
        <v>387148.05</v>
      </c>
      <c r="D1245" s="1" t="s">
        <v>10</v>
      </c>
      <c r="E1245" s="1" t="s">
        <v>16</v>
      </c>
      <c r="F1245" s="1" t="s">
        <v>12</v>
      </c>
      <c r="G1245" s="1" t="s">
        <v>13</v>
      </c>
      <c r="H1245" s="1" t="s">
        <v>13</v>
      </c>
      <c r="I1245">
        <v>61</v>
      </c>
    </row>
    <row r="1246" spans="1:9" x14ac:dyDescent="0.25">
      <c r="A1246">
        <v>1245</v>
      </c>
      <c r="B1246" s="1" t="s">
        <v>9</v>
      </c>
      <c r="C1246">
        <v>1021093.09</v>
      </c>
      <c r="D1246" s="1" t="s">
        <v>10</v>
      </c>
      <c r="E1246" s="1" t="s">
        <v>16</v>
      </c>
      <c r="F1246" s="1" t="s">
        <v>12</v>
      </c>
      <c r="G1246" s="1" t="s">
        <v>13</v>
      </c>
      <c r="H1246" s="1" t="s">
        <v>13</v>
      </c>
      <c r="I1246">
        <v>61</v>
      </c>
    </row>
    <row r="1247" spans="1:9" x14ac:dyDescent="0.25">
      <c r="A1247">
        <v>1246</v>
      </c>
      <c r="B1247" s="1" t="s">
        <v>9</v>
      </c>
      <c r="C1247">
        <v>350000</v>
      </c>
      <c r="D1247" s="1" t="s">
        <v>10</v>
      </c>
      <c r="E1247" s="1" t="s">
        <v>16</v>
      </c>
      <c r="F1247" s="1" t="s">
        <v>12</v>
      </c>
      <c r="G1247" s="1" t="s">
        <v>13</v>
      </c>
      <c r="H1247" s="1" t="s">
        <v>13</v>
      </c>
      <c r="I1247">
        <v>38</v>
      </c>
    </row>
    <row r="1248" spans="1:9" x14ac:dyDescent="0.25">
      <c r="A1248">
        <v>1247</v>
      </c>
      <c r="B1248" s="1" t="s">
        <v>9</v>
      </c>
      <c r="C1248">
        <v>260000</v>
      </c>
      <c r="D1248" s="1" t="s">
        <v>10</v>
      </c>
      <c r="E1248" s="1" t="s">
        <v>16</v>
      </c>
      <c r="F1248" s="1" t="s">
        <v>12</v>
      </c>
      <c r="G1248" s="1" t="s">
        <v>13</v>
      </c>
      <c r="H1248" s="1" t="s">
        <v>12</v>
      </c>
      <c r="I1248">
        <v>40</v>
      </c>
    </row>
    <row r="1249" spans="1:9" x14ac:dyDescent="0.25">
      <c r="A1249">
        <v>1248</v>
      </c>
      <c r="B1249" s="1" t="s">
        <v>9</v>
      </c>
      <c r="C1249">
        <v>2276454.04</v>
      </c>
      <c r="D1249" s="1" t="s">
        <v>10</v>
      </c>
      <c r="E1249" s="1" t="s">
        <v>16</v>
      </c>
      <c r="F1249" s="1" t="s">
        <v>12</v>
      </c>
      <c r="G1249" s="1" t="s">
        <v>13</v>
      </c>
      <c r="H1249" s="1" t="s">
        <v>13</v>
      </c>
      <c r="I1249">
        <v>49</v>
      </c>
    </row>
    <row r="1250" spans="1:9" x14ac:dyDescent="0.25">
      <c r="A1250">
        <v>1249</v>
      </c>
      <c r="B1250" s="1" t="s">
        <v>15</v>
      </c>
      <c r="C1250">
        <v>278030</v>
      </c>
      <c r="D1250" s="1" t="s">
        <v>17</v>
      </c>
      <c r="E1250" s="1" t="s">
        <v>16</v>
      </c>
      <c r="F1250" s="1" t="s">
        <v>12</v>
      </c>
      <c r="G1250" s="1" t="s">
        <v>12</v>
      </c>
      <c r="H1250" s="1" t="s">
        <v>13</v>
      </c>
      <c r="I1250">
        <v>67</v>
      </c>
    </row>
    <row r="1251" spans="1:9" x14ac:dyDescent="0.25">
      <c r="A1251">
        <v>1250</v>
      </c>
      <c r="B1251" s="1" t="s">
        <v>15</v>
      </c>
      <c r="C1251">
        <v>346913</v>
      </c>
      <c r="D1251" s="1" t="s">
        <v>10</v>
      </c>
      <c r="E1251" s="1" t="s">
        <v>16</v>
      </c>
      <c r="F1251" s="1" t="s">
        <v>12</v>
      </c>
      <c r="G1251" s="1" t="s">
        <v>13</v>
      </c>
      <c r="H1251" s="1" t="s">
        <v>13</v>
      </c>
      <c r="I1251">
        <v>52</v>
      </c>
    </row>
    <row r="1252" spans="1:9" x14ac:dyDescent="0.25">
      <c r="A1252">
        <v>1251</v>
      </c>
      <c r="B1252" s="1" t="s">
        <v>9</v>
      </c>
      <c r="C1252">
        <v>426096.65</v>
      </c>
      <c r="D1252" s="1" t="s">
        <v>10</v>
      </c>
      <c r="E1252" s="1" t="s">
        <v>16</v>
      </c>
      <c r="F1252" s="1" t="s">
        <v>12</v>
      </c>
      <c r="G1252" s="1" t="s">
        <v>13</v>
      </c>
      <c r="H1252" s="1" t="s">
        <v>13</v>
      </c>
      <c r="I1252">
        <v>63</v>
      </c>
    </row>
    <row r="1253" spans="1:9" x14ac:dyDescent="0.25">
      <c r="A1253">
        <v>1252</v>
      </c>
      <c r="B1253" s="1" t="s">
        <v>15</v>
      </c>
      <c r="C1253">
        <v>251072.18</v>
      </c>
      <c r="D1253" s="1" t="s">
        <v>14</v>
      </c>
      <c r="E1253" s="1" t="s">
        <v>11</v>
      </c>
      <c r="F1253" s="1" t="s">
        <v>12</v>
      </c>
      <c r="G1253" s="1" t="s">
        <v>13</v>
      </c>
      <c r="H1253" s="1" t="s">
        <v>13</v>
      </c>
      <c r="I1253">
        <v>14</v>
      </c>
    </row>
    <row r="1254" spans="1:9" x14ac:dyDescent="0.25">
      <c r="A1254">
        <v>1253</v>
      </c>
      <c r="B1254" s="1" t="s">
        <v>15</v>
      </c>
      <c r="C1254">
        <v>747594</v>
      </c>
      <c r="D1254" s="1" t="s">
        <v>10</v>
      </c>
      <c r="E1254" s="1" t="s">
        <v>11</v>
      </c>
      <c r="F1254" s="1" t="s">
        <v>12</v>
      </c>
      <c r="G1254" s="1" t="s">
        <v>13</v>
      </c>
      <c r="H1254" s="1" t="s">
        <v>13</v>
      </c>
      <c r="I1254">
        <v>31</v>
      </c>
    </row>
    <row r="1255" spans="1:9" x14ac:dyDescent="0.25">
      <c r="A1255">
        <v>1254</v>
      </c>
      <c r="B1255" s="1" t="s">
        <v>9</v>
      </c>
      <c r="C1255">
        <v>593740.05000000005</v>
      </c>
      <c r="D1255" s="1" t="s">
        <v>10</v>
      </c>
      <c r="E1255" s="1" t="s">
        <v>16</v>
      </c>
      <c r="F1255" s="1" t="s">
        <v>12</v>
      </c>
      <c r="G1255" s="1" t="s">
        <v>13</v>
      </c>
      <c r="H1255" s="1" t="s">
        <v>13</v>
      </c>
      <c r="I1255">
        <v>26</v>
      </c>
    </row>
    <row r="1256" spans="1:9" x14ac:dyDescent="0.25">
      <c r="A1256">
        <v>1255</v>
      </c>
      <c r="B1256" s="1" t="s">
        <v>9</v>
      </c>
      <c r="C1256">
        <v>714425</v>
      </c>
      <c r="D1256" s="1" t="s">
        <v>10</v>
      </c>
      <c r="E1256" s="1" t="s">
        <v>16</v>
      </c>
      <c r="F1256" s="1" t="s">
        <v>12</v>
      </c>
      <c r="G1256" s="1" t="s">
        <v>13</v>
      </c>
      <c r="H1256" s="1" t="s">
        <v>13</v>
      </c>
      <c r="I1256">
        <v>33</v>
      </c>
    </row>
    <row r="1257" spans="1:9" x14ac:dyDescent="0.25">
      <c r="A1257">
        <v>1256</v>
      </c>
      <c r="B1257" s="1" t="s">
        <v>9</v>
      </c>
      <c r="C1257">
        <v>1176482.04</v>
      </c>
      <c r="D1257" s="1" t="s">
        <v>10</v>
      </c>
      <c r="E1257" s="1" t="s">
        <v>16</v>
      </c>
      <c r="F1257" s="1" t="s">
        <v>12</v>
      </c>
      <c r="G1257" s="1" t="s">
        <v>13</v>
      </c>
      <c r="H1257" s="1" t="s">
        <v>13</v>
      </c>
      <c r="I1257">
        <v>52</v>
      </c>
    </row>
    <row r="1258" spans="1:9" x14ac:dyDescent="0.25">
      <c r="A1258">
        <v>1257</v>
      </c>
      <c r="B1258" s="1" t="s">
        <v>9</v>
      </c>
      <c r="C1258">
        <v>1006388.25</v>
      </c>
      <c r="D1258" s="1" t="s">
        <v>10</v>
      </c>
      <c r="E1258" s="1" t="s">
        <v>16</v>
      </c>
      <c r="F1258" s="1" t="s">
        <v>12</v>
      </c>
      <c r="G1258" s="1" t="s">
        <v>13</v>
      </c>
      <c r="H1258" s="1" t="s">
        <v>13</v>
      </c>
      <c r="I1258">
        <v>52</v>
      </c>
    </row>
    <row r="1259" spans="1:9" x14ac:dyDescent="0.25">
      <c r="A1259">
        <v>1258</v>
      </c>
      <c r="B1259" s="1" t="s">
        <v>9</v>
      </c>
      <c r="C1259">
        <v>278035</v>
      </c>
      <c r="D1259" s="1" t="s">
        <v>18</v>
      </c>
      <c r="E1259" s="1" t="s">
        <v>16</v>
      </c>
      <c r="F1259" s="1" t="s">
        <v>12</v>
      </c>
      <c r="G1259" s="1" t="s">
        <v>13</v>
      </c>
      <c r="H1259" s="1" t="s">
        <v>13</v>
      </c>
      <c r="I1259">
        <v>32</v>
      </c>
    </row>
    <row r="1260" spans="1:9" x14ac:dyDescent="0.25">
      <c r="A1260">
        <v>1259</v>
      </c>
      <c r="B1260" s="1" t="s">
        <v>15</v>
      </c>
      <c r="C1260">
        <v>353398.58</v>
      </c>
      <c r="D1260" s="1" t="s">
        <v>10</v>
      </c>
      <c r="E1260" s="1" t="s">
        <v>16</v>
      </c>
      <c r="F1260" s="1" t="s">
        <v>12</v>
      </c>
      <c r="G1260" s="1" t="s">
        <v>13</v>
      </c>
      <c r="H1260" s="1" t="s">
        <v>13</v>
      </c>
      <c r="I1260">
        <v>27</v>
      </c>
    </row>
    <row r="1261" spans="1:9" x14ac:dyDescent="0.25">
      <c r="A1261">
        <v>1260</v>
      </c>
      <c r="B1261" s="1" t="s">
        <v>9</v>
      </c>
      <c r="C1261">
        <v>278030</v>
      </c>
      <c r="D1261" s="1" t="s">
        <v>19</v>
      </c>
      <c r="E1261" s="1" t="s">
        <v>16</v>
      </c>
      <c r="F1261" s="1" t="s">
        <v>12</v>
      </c>
      <c r="G1261" s="1" t="s">
        <v>13</v>
      </c>
      <c r="H1261" s="1" t="s">
        <v>13</v>
      </c>
      <c r="I1261">
        <v>68</v>
      </c>
    </row>
    <row r="1262" spans="1:9" x14ac:dyDescent="0.25">
      <c r="A1262">
        <v>1261</v>
      </c>
      <c r="B1262" s="1" t="s">
        <v>9</v>
      </c>
      <c r="C1262">
        <v>531911.06000000006</v>
      </c>
      <c r="D1262" s="1" t="s">
        <v>10</v>
      </c>
      <c r="E1262" s="1" t="s">
        <v>16</v>
      </c>
      <c r="F1262" s="1" t="s">
        <v>12</v>
      </c>
      <c r="G1262" s="1" t="s">
        <v>13</v>
      </c>
      <c r="H1262" s="1" t="s">
        <v>13</v>
      </c>
      <c r="I1262">
        <v>27</v>
      </c>
    </row>
    <row r="1263" spans="1:9" x14ac:dyDescent="0.25">
      <c r="A1263">
        <v>1262</v>
      </c>
      <c r="B1263" s="1" t="s">
        <v>15</v>
      </c>
      <c r="C1263">
        <v>273622</v>
      </c>
      <c r="D1263" s="1" t="s">
        <v>10</v>
      </c>
      <c r="E1263" s="1" t="s">
        <v>16</v>
      </c>
      <c r="F1263" s="1" t="s">
        <v>12</v>
      </c>
      <c r="G1263" s="1" t="s">
        <v>13</v>
      </c>
      <c r="H1263" s="1" t="s">
        <v>13</v>
      </c>
      <c r="I1263">
        <v>47</v>
      </c>
    </row>
    <row r="1264" spans="1:9" x14ac:dyDescent="0.25">
      <c r="A1264">
        <v>1263</v>
      </c>
      <c r="B1264" s="1" t="s">
        <v>9</v>
      </c>
      <c r="C1264">
        <v>347320</v>
      </c>
      <c r="D1264" s="1" t="s">
        <v>10</v>
      </c>
      <c r="E1264" s="1" t="s">
        <v>16</v>
      </c>
      <c r="F1264" s="1" t="s">
        <v>12</v>
      </c>
      <c r="G1264" s="1" t="s">
        <v>12</v>
      </c>
      <c r="H1264" s="1" t="s">
        <v>13</v>
      </c>
      <c r="I1264">
        <v>42</v>
      </c>
    </row>
    <row r="1265" spans="1:9" x14ac:dyDescent="0.25">
      <c r="A1265">
        <v>1264</v>
      </c>
      <c r="B1265" s="1" t="s">
        <v>15</v>
      </c>
      <c r="C1265">
        <v>1124791.5</v>
      </c>
      <c r="D1265" s="1" t="s">
        <v>10</v>
      </c>
      <c r="E1265" s="1" t="s">
        <v>16</v>
      </c>
      <c r="F1265" s="1" t="s">
        <v>12</v>
      </c>
      <c r="G1265" s="1" t="s">
        <v>13</v>
      </c>
      <c r="H1265" s="1" t="s">
        <v>13</v>
      </c>
      <c r="I1265">
        <v>28</v>
      </c>
    </row>
    <row r="1266" spans="1:9" x14ac:dyDescent="0.25">
      <c r="A1266">
        <v>1265</v>
      </c>
      <c r="B1266" s="1" t="s">
        <v>15</v>
      </c>
      <c r="C1266">
        <v>205000</v>
      </c>
      <c r="D1266" s="1" t="s">
        <v>10</v>
      </c>
      <c r="E1266" s="1" t="s">
        <v>16</v>
      </c>
      <c r="F1266" s="1" t="s">
        <v>12</v>
      </c>
      <c r="G1266" s="1" t="s">
        <v>13</v>
      </c>
      <c r="H1266" s="1" t="s">
        <v>13</v>
      </c>
      <c r="I1266">
        <v>45</v>
      </c>
    </row>
    <row r="1267" spans="1:9" x14ac:dyDescent="0.25">
      <c r="A1267">
        <v>1266</v>
      </c>
      <c r="B1267" s="1" t="s">
        <v>15</v>
      </c>
      <c r="C1267">
        <v>630000</v>
      </c>
      <c r="D1267" s="1" t="s">
        <v>10</v>
      </c>
      <c r="E1267" s="1" t="s">
        <v>16</v>
      </c>
      <c r="F1267" s="1" t="s">
        <v>12</v>
      </c>
      <c r="G1267" s="1" t="s">
        <v>13</v>
      </c>
      <c r="H1267" s="1" t="s">
        <v>13</v>
      </c>
      <c r="I1267">
        <v>64</v>
      </c>
    </row>
    <row r="1268" spans="1:9" x14ac:dyDescent="0.25">
      <c r="A1268">
        <v>1267</v>
      </c>
      <c r="B1268" s="1" t="s">
        <v>9</v>
      </c>
      <c r="C1268">
        <v>920750</v>
      </c>
      <c r="D1268" s="1" t="s">
        <v>10</v>
      </c>
      <c r="E1268" s="1" t="s">
        <v>16</v>
      </c>
      <c r="F1268" s="1" t="s">
        <v>12</v>
      </c>
      <c r="G1268" s="1" t="s">
        <v>13</v>
      </c>
      <c r="H1268" s="1" t="s">
        <v>12</v>
      </c>
      <c r="I1268">
        <v>46</v>
      </c>
    </row>
    <row r="1269" spans="1:9" x14ac:dyDescent="0.25">
      <c r="A1269">
        <v>1268</v>
      </c>
      <c r="B1269" s="1" t="s">
        <v>9</v>
      </c>
      <c r="C1269">
        <v>703681</v>
      </c>
      <c r="D1269" s="1" t="s">
        <v>10</v>
      </c>
      <c r="E1269" s="1" t="s">
        <v>16</v>
      </c>
      <c r="F1269" s="1" t="s">
        <v>12</v>
      </c>
      <c r="G1269" s="1" t="s">
        <v>13</v>
      </c>
      <c r="H1269" s="1" t="s">
        <v>13</v>
      </c>
      <c r="I1269">
        <v>32</v>
      </c>
    </row>
    <row r="1270" spans="1:9" x14ac:dyDescent="0.25">
      <c r="A1270">
        <v>1269</v>
      </c>
      <c r="B1270" s="1" t="s">
        <v>15</v>
      </c>
      <c r="C1270">
        <v>365528</v>
      </c>
      <c r="D1270" s="1" t="s">
        <v>10</v>
      </c>
      <c r="E1270" s="1" t="s">
        <v>11</v>
      </c>
      <c r="F1270" s="1" t="s">
        <v>12</v>
      </c>
      <c r="G1270" s="1" t="s">
        <v>13</v>
      </c>
      <c r="H1270" s="1" t="s">
        <v>13</v>
      </c>
      <c r="I1270">
        <v>34</v>
      </c>
    </row>
    <row r="1271" spans="1:9" x14ac:dyDescent="0.25">
      <c r="A1271">
        <v>1270</v>
      </c>
      <c r="B1271" s="1" t="s">
        <v>9</v>
      </c>
      <c r="C1271">
        <v>305704</v>
      </c>
      <c r="D1271" s="1" t="s">
        <v>18</v>
      </c>
      <c r="E1271" s="1" t="s">
        <v>16</v>
      </c>
      <c r="F1271" s="1" t="s">
        <v>12</v>
      </c>
      <c r="G1271" s="1" t="s">
        <v>13</v>
      </c>
      <c r="H1271" s="1" t="s">
        <v>13</v>
      </c>
      <c r="I1271">
        <v>57</v>
      </c>
    </row>
    <row r="1272" spans="1:9" x14ac:dyDescent="0.25">
      <c r="A1272">
        <v>1271</v>
      </c>
      <c r="B1272" s="1" t="s">
        <v>9</v>
      </c>
      <c r="C1272">
        <v>179401.84</v>
      </c>
      <c r="D1272" s="1" t="s">
        <v>10</v>
      </c>
      <c r="E1272" s="1" t="s">
        <v>16</v>
      </c>
      <c r="F1272" s="1" t="s">
        <v>12</v>
      </c>
      <c r="G1272" s="1" t="s">
        <v>13</v>
      </c>
      <c r="H1272" s="1" t="s">
        <v>13</v>
      </c>
      <c r="I1272">
        <v>24</v>
      </c>
    </row>
    <row r="1273" spans="1:9" x14ac:dyDescent="0.25">
      <c r="A1273">
        <v>1272</v>
      </c>
      <c r="B1273" s="1" t="s">
        <v>9</v>
      </c>
      <c r="C1273">
        <v>308333</v>
      </c>
      <c r="D1273" s="1" t="s">
        <v>10</v>
      </c>
      <c r="E1273" s="1" t="s">
        <v>16</v>
      </c>
      <c r="F1273" s="1" t="s">
        <v>12</v>
      </c>
      <c r="G1273" s="1" t="s">
        <v>13</v>
      </c>
      <c r="H1273" s="1" t="s">
        <v>13</v>
      </c>
      <c r="I1273">
        <v>25</v>
      </c>
    </row>
    <row r="1274" spans="1:9" x14ac:dyDescent="0.25">
      <c r="A1274">
        <v>1273</v>
      </c>
      <c r="B1274" s="1" t="s">
        <v>9</v>
      </c>
      <c r="C1274">
        <v>2334718.75</v>
      </c>
      <c r="D1274" s="1" t="s">
        <v>10</v>
      </c>
      <c r="E1274" s="1" t="s">
        <v>16</v>
      </c>
      <c r="F1274" s="1" t="s">
        <v>12</v>
      </c>
      <c r="G1274" s="1" t="s">
        <v>13</v>
      </c>
      <c r="H1274" s="1" t="s">
        <v>13</v>
      </c>
      <c r="I1274">
        <v>33</v>
      </c>
    </row>
    <row r="1275" spans="1:9" x14ac:dyDescent="0.25">
      <c r="A1275">
        <v>1274</v>
      </c>
      <c r="B1275" s="1" t="s">
        <v>15</v>
      </c>
      <c r="C1275">
        <v>1720445.3</v>
      </c>
      <c r="D1275" s="1" t="s">
        <v>10</v>
      </c>
      <c r="E1275" s="1" t="s">
        <v>11</v>
      </c>
      <c r="F1275" s="1" t="s">
        <v>12</v>
      </c>
      <c r="G1275" s="1" t="s">
        <v>13</v>
      </c>
      <c r="H1275" s="1" t="s">
        <v>13</v>
      </c>
      <c r="I1275">
        <v>43</v>
      </c>
    </row>
    <row r="1276" spans="1:9" x14ac:dyDescent="0.25">
      <c r="A1276">
        <v>1275</v>
      </c>
      <c r="B1276" s="1" t="s">
        <v>15</v>
      </c>
      <c r="C1276">
        <v>542281.48</v>
      </c>
      <c r="D1276" s="1" t="s">
        <v>10</v>
      </c>
      <c r="E1276" s="1" t="s">
        <v>16</v>
      </c>
      <c r="F1276" s="1" t="s">
        <v>12</v>
      </c>
      <c r="G1276" s="1" t="s">
        <v>13</v>
      </c>
      <c r="H1276" s="1" t="s">
        <v>13</v>
      </c>
      <c r="I1276">
        <v>36</v>
      </c>
    </row>
    <row r="1277" spans="1:9" x14ac:dyDescent="0.25">
      <c r="A1277">
        <v>1276</v>
      </c>
      <c r="B1277" s="1" t="s">
        <v>9</v>
      </c>
      <c r="C1277">
        <v>486470.39</v>
      </c>
      <c r="D1277" s="1" t="s">
        <v>10</v>
      </c>
      <c r="E1277" s="1" t="s">
        <v>16</v>
      </c>
      <c r="F1277" s="1" t="s">
        <v>12</v>
      </c>
      <c r="G1277" s="1" t="s">
        <v>13</v>
      </c>
      <c r="H1277" s="1" t="s">
        <v>13</v>
      </c>
      <c r="I1277">
        <v>69</v>
      </c>
    </row>
    <row r="1278" spans="1:9" x14ac:dyDescent="0.25">
      <c r="A1278">
        <v>1277</v>
      </c>
      <c r="B1278" s="1" t="s">
        <v>9</v>
      </c>
      <c r="C1278">
        <v>170502</v>
      </c>
      <c r="D1278" s="1" t="s">
        <v>10</v>
      </c>
      <c r="E1278" s="1" t="s">
        <v>16</v>
      </c>
      <c r="F1278" s="1" t="s">
        <v>12</v>
      </c>
      <c r="G1278" s="1" t="s">
        <v>12</v>
      </c>
      <c r="H1278" s="1" t="s">
        <v>12</v>
      </c>
      <c r="I1278">
        <v>52</v>
      </c>
    </row>
    <row r="1279" spans="1:9" x14ac:dyDescent="0.25">
      <c r="A1279">
        <v>1278</v>
      </c>
      <c r="B1279" s="1" t="s">
        <v>9</v>
      </c>
      <c r="C1279">
        <v>762500</v>
      </c>
      <c r="D1279" s="1" t="s">
        <v>10</v>
      </c>
      <c r="E1279" s="1" t="s">
        <v>16</v>
      </c>
      <c r="F1279" s="1" t="s">
        <v>12</v>
      </c>
      <c r="G1279" s="1" t="s">
        <v>13</v>
      </c>
      <c r="H1279" s="1" t="s">
        <v>13</v>
      </c>
      <c r="I1279">
        <v>38</v>
      </c>
    </row>
    <row r="1280" spans="1:9" x14ac:dyDescent="0.25">
      <c r="A1280">
        <v>1279</v>
      </c>
      <c r="B1280" s="1" t="s">
        <v>9</v>
      </c>
      <c r="C1280">
        <v>282305</v>
      </c>
      <c r="D1280" s="1" t="s">
        <v>17</v>
      </c>
      <c r="E1280" s="1" t="s">
        <v>16</v>
      </c>
      <c r="F1280" s="1" t="s">
        <v>12</v>
      </c>
      <c r="G1280" s="1" t="s">
        <v>12</v>
      </c>
      <c r="H1280" s="1" t="s">
        <v>13</v>
      </c>
      <c r="I1280">
        <v>45</v>
      </c>
    </row>
    <row r="1281" spans="1:9" x14ac:dyDescent="0.25">
      <c r="A1281">
        <v>1280</v>
      </c>
      <c r="B1281" s="1" t="s">
        <v>9</v>
      </c>
      <c r="C1281">
        <v>297045</v>
      </c>
      <c r="D1281" s="1" t="s">
        <v>17</v>
      </c>
      <c r="E1281" s="1" t="s">
        <v>16</v>
      </c>
      <c r="F1281" s="1" t="s">
        <v>12</v>
      </c>
      <c r="G1281" s="1" t="s">
        <v>13</v>
      </c>
      <c r="H1281" s="1" t="s">
        <v>13</v>
      </c>
      <c r="I1281">
        <v>42</v>
      </c>
    </row>
    <row r="1282" spans="1:9" x14ac:dyDescent="0.25">
      <c r="A1282">
        <v>1281</v>
      </c>
      <c r="B1282" s="1" t="s">
        <v>15</v>
      </c>
      <c r="C1282">
        <v>400228.96</v>
      </c>
      <c r="D1282" s="1" t="s">
        <v>10</v>
      </c>
      <c r="E1282" s="1" t="s">
        <v>16</v>
      </c>
      <c r="F1282" s="1" t="s">
        <v>12</v>
      </c>
      <c r="G1282" s="1" t="s">
        <v>13</v>
      </c>
      <c r="H1282" s="1" t="s">
        <v>13</v>
      </c>
      <c r="I1282">
        <v>44</v>
      </c>
    </row>
    <row r="1283" spans="1:9" x14ac:dyDescent="0.25">
      <c r="A1283">
        <v>1282</v>
      </c>
      <c r="B1283" s="1" t="s">
        <v>9</v>
      </c>
      <c r="C1283">
        <v>490013.49</v>
      </c>
      <c r="D1283" s="1" t="s">
        <v>10</v>
      </c>
      <c r="E1283" s="1" t="s">
        <v>16</v>
      </c>
      <c r="F1283" s="1" t="s">
        <v>12</v>
      </c>
      <c r="G1283" s="1" t="s">
        <v>12</v>
      </c>
      <c r="H1283" s="1" t="s">
        <v>13</v>
      </c>
      <c r="I1283">
        <v>40</v>
      </c>
    </row>
    <row r="1284" spans="1:9" x14ac:dyDescent="0.25">
      <c r="A1284">
        <v>1283</v>
      </c>
      <c r="B1284" s="1" t="s">
        <v>9</v>
      </c>
      <c r="C1284">
        <v>343391.57</v>
      </c>
      <c r="D1284" s="1" t="s">
        <v>10</v>
      </c>
      <c r="E1284" s="1" t="s">
        <v>16</v>
      </c>
      <c r="F1284" s="1" t="s">
        <v>12</v>
      </c>
      <c r="G1284" s="1" t="s">
        <v>13</v>
      </c>
      <c r="H1284" s="1" t="s">
        <v>13</v>
      </c>
      <c r="I1284">
        <v>36</v>
      </c>
    </row>
    <row r="1285" spans="1:9" x14ac:dyDescent="0.25">
      <c r="A1285">
        <v>1284</v>
      </c>
      <c r="B1285" s="1" t="s">
        <v>15</v>
      </c>
      <c r="C1285">
        <v>332161</v>
      </c>
      <c r="D1285" s="1" t="s">
        <v>17</v>
      </c>
      <c r="E1285" s="1" t="s">
        <v>16</v>
      </c>
      <c r="F1285" s="1" t="s">
        <v>12</v>
      </c>
      <c r="G1285" s="1" t="s">
        <v>12</v>
      </c>
      <c r="H1285" s="1" t="s">
        <v>13</v>
      </c>
      <c r="I1285">
        <v>40</v>
      </c>
    </row>
    <row r="1286" spans="1:9" x14ac:dyDescent="0.25">
      <c r="A1286">
        <v>1285</v>
      </c>
      <c r="B1286" s="1" t="s">
        <v>9</v>
      </c>
      <c r="C1286">
        <v>1083336.99</v>
      </c>
      <c r="D1286" s="1" t="s">
        <v>10</v>
      </c>
      <c r="E1286" s="1" t="s">
        <v>16</v>
      </c>
      <c r="F1286" s="1" t="s">
        <v>12</v>
      </c>
      <c r="G1286" s="1" t="s">
        <v>12</v>
      </c>
      <c r="H1286" s="1" t="s">
        <v>13</v>
      </c>
      <c r="I1286">
        <v>48</v>
      </c>
    </row>
    <row r="1287" spans="1:9" x14ac:dyDescent="0.25">
      <c r="A1287">
        <v>1286</v>
      </c>
      <c r="B1287" s="1" t="s">
        <v>9</v>
      </c>
      <c r="C1287">
        <v>289083.33</v>
      </c>
      <c r="D1287" s="1" t="s">
        <v>10</v>
      </c>
      <c r="E1287" s="1" t="s">
        <v>16</v>
      </c>
      <c r="F1287" s="1" t="s">
        <v>12</v>
      </c>
      <c r="G1287" s="1" t="s">
        <v>13</v>
      </c>
      <c r="H1287" s="1" t="s">
        <v>13</v>
      </c>
      <c r="I1287">
        <v>26</v>
      </c>
    </row>
    <row r="1288" spans="1:9" x14ac:dyDescent="0.25">
      <c r="A1288">
        <v>1287</v>
      </c>
      <c r="B1288" s="1" t="s">
        <v>15</v>
      </c>
      <c r="C1288">
        <v>377634.82</v>
      </c>
      <c r="D1288" s="1" t="s">
        <v>10</v>
      </c>
      <c r="E1288" s="1" t="s">
        <v>16</v>
      </c>
      <c r="F1288" s="1" t="s">
        <v>12</v>
      </c>
      <c r="G1288" s="1" t="s">
        <v>13</v>
      </c>
      <c r="H1288" s="1" t="s">
        <v>13</v>
      </c>
      <c r="I1288">
        <v>23</v>
      </c>
    </row>
    <row r="1289" spans="1:9" x14ac:dyDescent="0.25">
      <c r="A1289">
        <v>1288</v>
      </c>
      <c r="B1289" s="1" t="s">
        <v>9</v>
      </c>
      <c r="C1289">
        <v>278030</v>
      </c>
      <c r="D1289" s="1" t="s">
        <v>19</v>
      </c>
      <c r="E1289" s="1" t="s">
        <v>16</v>
      </c>
      <c r="F1289" s="1" t="s">
        <v>12</v>
      </c>
      <c r="G1289" s="1" t="s">
        <v>13</v>
      </c>
      <c r="H1289" s="1" t="s">
        <v>13</v>
      </c>
      <c r="I1289">
        <v>56</v>
      </c>
    </row>
    <row r="1290" spans="1:9" x14ac:dyDescent="0.25">
      <c r="A1290">
        <v>1289</v>
      </c>
      <c r="B1290" s="1" t="s">
        <v>15</v>
      </c>
      <c r="C1290">
        <v>297046</v>
      </c>
      <c r="D1290" s="1" t="s">
        <v>18</v>
      </c>
      <c r="E1290" s="1" t="s">
        <v>16</v>
      </c>
      <c r="F1290" s="1" t="s">
        <v>12</v>
      </c>
      <c r="G1290" s="1" t="s">
        <v>13</v>
      </c>
      <c r="H1290" s="1" t="s">
        <v>13</v>
      </c>
      <c r="I1290">
        <v>40</v>
      </c>
    </row>
    <row r="1291" spans="1:9" x14ac:dyDescent="0.25">
      <c r="A1291">
        <v>1290</v>
      </c>
      <c r="B1291" s="1" t="s">
        <v>9</v>
      </c>
      <c r="C1291">
        <v>382136</v>
      </c>
      <c r="D1291" s="1" t="s">
        <v>18</v>
      </c>
      <c r="E1291" s="1" t="s">
        <v>16</v>
      </c>
      <c r="F1291" s="1" t="s">
        <v>12</v>
      </c>
      <c r="G1291" s="1" t="s">
        <v>12</v>
      </c>
      <c r="H1291" s="1" t="s">
        <v>12</v>
      </c>
      <c r="I1291">
        <v>55</v>
      </c>
    </row>
    <row r="1292" spans="1:9" x14ac:dyDescent="0.25">
      <c r="A1292">
        <v>1291</v>
      </c>
      <c r="B1292" s="1" t="s">
        <v>9</v>
      </c>
      <c r="C1292">
        <v>609030</v>
      </c>
      <c r="D1292" s="1" t="s">
        <v>18</v>
      </c>
      <c r="E1292" s="1" t="s">
        <v>16</v>
      </c>
      <c r="F1292" s="1" t="s">
        <v>12</v>
      </c>
      <c r="G1292" s="1" t="s">
        <v>13</v>
      </c>
      <c r="H1292" s="1" t="s">
        <v>12</v>
      </c>
      <c r="I1292">
        <v>57</v>
      </c>
    </row>
    <row r="1293" spans="1:9" x14ac:dyDescent="0.25">
      <c r="A1293">
        <v>1292</v>
      </c>
      <c r="B1293" s="1" t="s">
        <v>9</v>
      </c>
      <c r="C1293">
        <v>465239</v>
      </c>
      <c r="D1293" s="1" t="s">
        <v>18</v>
      </c>
      <c r="E1293" s="1" t="s">
        <v>16</v>
      </c>
      <c r="F1293" s="1" t="s">
        <v>12</v>
      </c>
      <c r="G1293" s="1" t="s">
        <v>13</v>
      </c>
      <c r="H1293" s="1" t="s">
        <v>12</v>
      </c>
      <c r="I1293">
        <v>36</v>
      </c>
    </row>
    <row r="1294" spans="1:9" x14ac:dyDescent="0.25">
      <c r="A1294">
        <v>1293</v>
      </c>
      <c r="B1294" s="1" t="s">
        <v>9</v>
      </c>
      <c r="C1294">
        <v>449243.84</v>
      </c>
      <c r="D1294" s="1" t="s">
        <v>10</v>
      </c>
      <c r="E1294" s="1" t="s">
        <v>16</v>
      </c>
      <c r="F1294" s="1" t="s">
        <v>12</v>
      </c>
      <c r="G1294" s="1" t="s">
        <v>13</v>
      </c>
      <c r="H1294" s="1" t="s">
        <v>13</v>
      </c>
      <c r="I1294">
        <v>34</v>
      </c>
    </row>
    <row r="1295" spans="1:9" x14ac:dyDescent="0.25">
      <c r="A1295">
        <v>1294</v>
      </c>
      <c r="B1295" s="1" t="s">
        <v>9</v>
      </c>
      <c r="C1295">
        <v>60000</v>
      </c>
      <c r="D1295" s="1" t="s">
        <v>10</v>
      </c>
      <c r="E1295" s="1" t="s">
        <v>16</v>
      </c>
      <c r="F1295" s="1" t="s">
        <v>12</v>
      </c>
      <c r="G1295" s="1" t="s">
        <v>13</v>
      </c>
      <c r="H1295" s="1" t="s">
        <v>12</v>
      </c>
      <c r="I1295">
        <v>18</v>
      </c>
    </row>
    <row r="1296" spans="1:9" x14ac:dyDescent="0.25">
      <c r="A1296">
        <v>1295</v>
      </c>
      <c r="B1296" s="1" t="s">
        <v>9</v>
      </c>
      <c r="C1296">
        <v>395499</v>
      </c>
      <c r="D1296" s="1" t="s">
        <v>10</v>
      </c>
      <c r="E1296" s="1" t="s">
        <v>16</v>
      </c>
      <c r="F1296" s="1" t="s">
        <v>12</v>
      </c>
      <c r="G1296" s="1" t="s">
        <v>13</v>
      </c>
      <c r="H1296" s="1" t="s">
        <v>13</v>
      </c>
      <c r="I1296">
        <v>27</v>
      </c>
    </row>
    <row r="1297" spans="1:9" x14ac:dyDescent="0.25">
      <c r="A1297">
        <v>1296</v>
      </c>
      <c r="B1297" s="1" t="s">
        <v>15</v>
      </c>
      <c r="C1297">
        <v>382136</v>
      </c>
      <c r="D1297" s="1" t="s">
        <v>18</v>
      </c>
      <c r="E1297" s="1" t="s">
        <v>16</v>
      </c>
      <c r="F1297" s="1" t="s">
        <v>12</v>
      </c>
      <c r="G1297" s="1" t="s">
        <v>13</v>
      </c>
      <c r="H1297" s="1" t="s">
        <v>12</v>
      </c>
      <c r="I1297">
        <v>62</v>
      </c>
    </row>
    <row r="1298" spans="1:9" x14ac:dyDescent="0.25">
      <c r="A1298">
        <v>1297</v>
      </c>
      <c r="B1298" s="1" t="s">
        <v>15</v>
      </c>
      <c r="C1298">
        <v>558849</v>
      </c>
      <c r="D1298" s="1" t="s">
        <v>10</v>
      </c>
      <c r="E1298" s="1" t="s">
        <v>11</v>
      </c>
      <c r="F1298" s="1" t="s">
        <v>12</v>
      </c>
      <c r="G1298" s="1" t="s">
        <v>13</v>
      </c>
      <c r="H1298" s="1" t="s">
        <v>13</v>
      </c>
      <c r="I1298">
        <v>33</v>
      </c>
    </row>
    <row r="1299" spans="1:9" x14ac:dyDescent="0.25">
      <c r="A1299">
        <v>1298</v>
      </c>
      <c r="B1299" s="1" t="s">
        <v>9</v>
      </c>
      <c r="C1299">
        <v>300000</v>
      </c>
      <c r="D1299" s="1" t="s">
        <v>10</v>
      </c>
      <c r="E1299" s="1" t="s">
        <v>16</v>
      </c>
      <c r="F1299" s="1" t="s">
        <v>12</v>
      </c>
      <c r="G1299" s="1" t="s">
        <v>12</v>
      </c>
      <c r="H1299" s="1" t="s">
        <v>13</v>
      </c>
      <c r="I1299">
        <v>36</v>
      </c>
    </row>
    <row r="1300" spans="1:9" x14ac:dyDescent="0.25">
      <c r="A1300">
        <v>1299</v>
      </c>
      <c r="B1300" s="1" t="s">
        <v>15</v>
      </c>
      <c r="C1300">
        <v>280000</v>
      </c>
      <c r="D1300" s="1" t="s">
        <v>10</v>
      </c>
      <c r="E1300" s="1" t="s">
        <v>16</v>
      </c>
      <c r="F1300" s="1" t="s">
        <v>12</v>
      </c>
      <c r="G1300" s="1" t="s">
        <v>13</v>
      </c>
      <c r="H1300" s="1" t="s">
        <v>13</v>
      </c>
      <c r="I1300">
        <v>33</v>
      </c>
    </row>
    <row r="1301" spans="1:9" x14ac:dyDescent="0.25">
      <c r="A1301">
        <v>1300</v>
      </c>
      <c r="B1301" s="1" t="s">
        <v>15</v>
      </c>
      <c r="C1301">
        <v>448387.72</v>
      </c>
      <c r="D1301" s="1" t="s">
        <v>10</v>
      </c>
      <c r="E1301" s="1" t="s">
        <v>16</v>
      </c>
      <c r="F1301" s="1" t="s">
        <v>12</v>
      </c>
      <c r="G1301" s="1" t="s">
        <v>13</v>
      </c>
      <c r="H1301" s="1" t="s">
        <v>13</v>
      </c>
      <c r="I1301">
        <v>49</v>
      </c>
    </row>
    <row r="1302" spans="1:9" x14ac:dyDescent="0.25">
      <c r="A1302">
        <v>1301</v>
      </c>
      <c r="B1302" s="1" t="s">
        <v>15</v>
      </c>
      <c r="C1302">
        <v>302470</v>
      </c>
      <c r="D1302" s="1" t="s">
        <v>17</v>
      </c>
      <c r="E1302" s="1" t="s">
        <v>16</v>
      </c>
      <c r="F1302" s="1" t="s">
        <v>12</v>
      </c>
      <c r="G1302" s="1" t="s">
        <v>12</v>
      </c>
      <c r="H1302" s="1" t="s">
        <v>13</v>
      </c>
      <c r="I1302">
        <v>29</v>
      </c>
    </row>
    <row r="1303" spans="1:9" x14ac:dyDescent="0.25">
      <c r="A1303">
        <v>1302</v>
      </c>
      <c r="B1303" s="1" t="s">
        <v>15</v>
      </c>
      <c r="C1303">
        <v>195143</v>
      </c>
      <c r="D1303" s="1" t="s">
        <v>10</v>
      </c>
      <c r="E1303" s="1" t="s">
        <v>11</v>
      </c>
      <c r="F1303" s="1" t="s">
        <v>12</v>
      </c>
      <c r="G1303" s="1" t="s">
        <v>13</v>
      </c>
      <c r="H1303" s="1" t="s">
        <v>13</v>
      </c>
      <c r="I1303">
        <v>39</v>
      </c>
    </row>
    <row r="1304" spans="1:9" x14ac:dyDescent="0.25">
      <c r="A1304">
        <v>1303</v>
      </c>
      <c r="B1304" s="1" t="s">
        <v>9</v>
      </c>
      <c r="C1304">
        <v>513383.02</v>
      </c>
      <c r="D1304" s="1" t="s">
        <v>10</v>
      </c>
      <c r="E1304" s="1" t="s">
        <v>16</v>
      </c>
      <c r="F1304" s="1" t="s">
        <v>12</v>
      </c>
      <c r="G1304" s="1" t="s">
        <v>13</v>
      </c>
      <c r="H1304" s="1" t="s">
        <v>13</v>
      </c>
      <c r="I1304">
        <v>42</v>
      </c>
    </row>
    <row r="1305" spans="1:9" x14ac:dyDescent="0.25">
      <c r="A1305">
        <v>1304</v>
      </c>
      <c r="B1305" s="1" t="s">
        <v>9</v>
      </c>
      <c r="C1305">
        <v>278030</v>
      </c>
      <c r="D1305" s="1" t="s">
        <v>19</v>
      </c>
      <c r="E1305" s="1" t="s">
        <v>16</v>
      </c>
      <c r="F1305" s="1" t="s">
        <v>12</v>
      </c>
      <c r="G1305" s="1" t="s">
        <v>13</v>
      </c>
      <c r="H1305" s="1" t="s">
        <v>13</v>
      </c>
      <c r="I1305">
        <v>61</v>
      </c>
    </row>
    <row r="1306" spans="1:9" x14ac:dyDescent="0.25">
      <c r="A1306">
        <v>1305</v>
      </c>
      <c r="B1306" s="1" t="s">
        <v>9</v>
      </c>
      <c r="C1306">
        <v>343390</v>
      </c>
      <c r="D1306" s="1" t="s">
        <v>10</v>
      </c>
      <c r="E1306" s="1" t="s">
        <v>16</v>
      </c>
      <c r="F1306" s="1" t="s">
        <v>12</v>
      </c>
      <c r="G1306" s="1" t="s">
        <v>13</v>
      </c>
      <c r="H1306" s="1" t="s">
        <v>13</v>
      </c>
      <c r="I1306">
        <v>28</v>
      </c>
    </row>
    <row r="1307" spans="1:9" x14ac:dyDescent="0.25">
      <c r="A1307">
        <v>1306</v>
      </c>
      <c r="B1307" s="1" t="s">
        <v>15</v>
      </c>
      <c r="C1307">
        <v>1204805.5900000001</v>
      </c>
      <c r="D1307" s="1" t="s">
        <v>10</v>
      </c>
      <c r="E1307" s="1" t="s">
        <v>16</v>
      </c>
      <c r="F1307" s="1" t="s">
        <v>12</v>
      </c>
      <c r="G1307" s="1" t="s">
        <v>13</v>
      </c>
      <c r="H1307" s="1" t="s">
        <v>13</v>
      </c>
      <c r="I1307">
        <v>41</v>
      </c>
    </row>
    <row r="1308" spans="1:9" x14ac:dyDescent="0.25">
      <c r="A1308">
        <v>1307</v>
      </c>
      <c r="B1308" s="1" t="s">
        <v>9</v>
      </c>
      <c r="C1308">
        <v>1611500</v>
      </c>
      <c r="D1308" s="1" t="s">
        <v>10</v>
      </c>
      <c r="E1308" s="1" t="s">
        <v>16</v>
      </c>
      <c r="F1308" s="1" t="s">
        <v>12</v>
      </c>
      <c r="G1308" s="1" t="s">
        <v>13</v>
      </c>
      <c r="H1308" s="1" t="s">
        <v>13</v>
      </c>
      <c r="I1308">
        <v>26</v>
      </c>
    </row>
    <row r="1309" spans="1:9" x14ac:dyDescent="0.25">
      <c r="A1309">
        <v>1308</v>
      </c>
      <c r="B1309" s="1" t="s">
        <v>15</v>
      </c>
      <c r="C1309">
        <v>1047569</v>
      </c>
      <c r="D1309" s="1" t="s">
        <v>10</v>
      </c>
      <c r="E1309" s="1" t="s">
        <v>11</v>
      </c>
      <c r="F1309" s="1" t="s">
        <v>12</v>
      </c>
      <c r="G1309" s="1" t="s">
        <v>13</v>
      </c>
      <c r="H1309" s="1" t="s">
        <v>13</v>
      </c>
      <c r="I1309">
        <v>47</v>
      </c>
    </row>
    <row r="1310" spans="1:9" x14ac:dyDescent="0.25">
      <c r="A1310">
        <v>1309</v>
      </c>
      <c r="B1310" s="1" t="s">
        <v>9</v>
      </c>
      <c r="C1310">
        <v>526800</v>
      </c>
      <c r="D1310" s="1" t="s">
        <v>10</v>
      </c>
      <c r="E1310" s="1" t="s">
        <v>16</v>
      </c>
      <c r="F1310" s="1" t="s">
        <v>12</v>
      </c>
      <c r="G1310" s="1" t="s">
        <v>13</v>
      </c>
      <c r="H1310" s="1" t="s">
        <v>13</v>
      </c>
      <c r="I1310">
        <v>44</v>
      </c>
    </row>
    <row r="1311" spans="1:9" x14ac:dyDescent="0.25">
      <c r="A1311">
        <v>1310</v>
      </c>
      <c r="B1311" s="1" t="s">
        <v>9</v>
      </c>
      <c r="C1311">
        <v>580021.27</v>
      </c>
      <c r="D1311" s="1" t="s">
        <v>10</v>
      </c>
      <c r="E1311" s="1" t="s">
        <v>11</v>
      </c>
      <c r="F1311" s="1" t="s">
        <v>12</v>
      </c>
      <c r="G1311" s="1" t="s">
        <v>13</v>
      </c>
      <c r="H1311" s="1" t="s">
        <v>13</v>
      </c>
      <c r="I1311">
        <v>29</v>
      </c>
    </row>
    <row r="1312" spans="1:9" x14ac:dyDescent="0.25">
      <c r="A1312">
        <v>1311</v>
      </c>
      <c r="B1312" s="1" t="s">
        <v>9</v>
      </c>
      <c r="C1312">
        <v>526083.62</v>
      </c>
      <c r="D1312" s="1" t="s">
        <v>10</v>
      </c>
      <c r="E1312" s="1" t="s">
        <v>16</v>
      </c>
      <c r="F1312" s="1" t="s">
        <v>12</v>
      </c>
      <c r="G1312" s="1" t="s">
        <v>13</v>
      </c>
      <c r="H1312" s="1" t="s">
        <v>13</v>
      </c>
      <c r="I1312">
        <v>24</v>
      </c>
    </row>
    <row r="1313" spans="1:9" x14ac:dyDescent="0.25">
      <c r="A1313">
        <v>1312</v>
      </c>
      <c r="B1313" s="1" t="s">
        <v>15</v>
      </c>
      <c r="C1313">
        <v>910693.65</v>
      </c>
      <c r="D1313" s="1" t="s">
        <v>10</v>
      </c>
      <c r="E1313" s="1" t="s">
        <v>11</v>
      </c>
      <c r="F1313" s="1" t="s">
        <v>12</v>
      </c>
      <c r="G1313" s="1" t="s">
        <v>13</v>
      </c>
      <c r="H1313" s="1" t="s">
        <v>13</v>
      </c>
      <c r="I1313">
        <v>40</v>
      </c>
    </row>
    <row r="1314" spans="1:9" x14ac:dyDescent="0.25">
      <c r="A1314">
        <v>1313</v>
      </c>
      <c r="B1314" s="1" t="s">
        <v>9</v>
      </c>
      <c r="C1314">
        <v>493046.78</v>
      </c>
      <c r="D1314" s="1" t="s">
        <v>10</v>
      </c>
      <c r="E1314" s="1" t="s">
        <v>16</v>
      </c>
      <c r="F1314" s="1" t="s">
        <v>12</v>
      </c>
      <c r="G1314" s="1" t="s">
        <v>13</v>
      </c>
      <c r="H1314" s="1" t="s">
        <v>13</v>
      </c>
      <c r="I1314">
        <v>22</v>
      </c>
    </row>
    <row r="1315" spans="1:9" x14ac:dyDescent="0.25">
      <c r="A1315">
        <v>1314</v>
      </c>
      <c r="B1315" s="1" t="s">
        <v>9</v>
      </c>
      <c r="C1315">
        <v>330798</v>
      </c>
      <c r="D1315" s="1" t="s">
        <v>18</v>
      </c>
      <c r="E1315" s="1" t="s">
        <v>16</v>
      </c>
      <c r="F1315" s="1" t="s">
        <v>12</v>
      </c>
      <c r="G1315" s="1" t="s">
        <v>13</v>
      </c>
      <c r="H1315" s="1" t="s">
        <v>13</v>
      </c>
      <c r="I1315">
        <v>33</v>
      </c>
    </row>
    <row r="1316" spans="1:9" x14ac:dyDescent="0.25">
      <c r="A1316">
        <v>1315</v>
      </c>
      <c r="B1316" s="1" t="s">
        <v>9</v>
      </c>
      <c r="C1316">
        <v>2520949.98</v>
      </c>
      <c r="D1316" s="1" t="s">
        <v>14</v>
      </c>
      <c r="E1316" s="1" t="s">
        <v>11</v>
      </c>
      <c r="F1316" s="1" t="s">
        <v>12</v>
      </c>
      <c r="G1316" s="1" t="s">
        <v>13</v>
      </c>
      <c r="H1316" s="1" t="s">
        <v>13</v>
      </c>
      <c r="I1316">
        <v>67</v>
      </c>
    </row>
    <row r="1317" spans="1:9" x14ac:dyDescent="0.25">
      <c r="A1317">
        <v>1316</v>
      </c>
      <c r="B1317" s="1" t="s">
        <v>15</v>
      </c>
      <c r="C1317">
        <v>297045</v>
      </c>
      <c r="D1317" s="1" t="s">
        <v>17</v>
      </c>
      <c r="E1317" s="1" t="s">
        <v>16</v>
      </c>
      <c r="F1317" s="1" t="s">
        <v>12</v>
      </c>
      <c r="G1317" s="1" t="s">
        <v>13</v>
      </c>
      <c r="H1317" s="1" t="s">
        <v>13</v>
      </c>
      <c r="I1317">
        <v>28</v>
      </c>
    </row>
    <row r="1318" spans="1:9" x14ac:dyDescent="0.25">
      <c r="A1318">
        <v>1317</v>
      </c>
      <c r="B1318" s="1" t="s">
        <v>9</v>
      </c>
      <c r="C1318">
        <v>306723.3</v>
      </c>
      <c r="D1318" s="1" t="s">
        <v>10</v>
      </c>
      <c r="E1318" s="1" t="s">
        <v>16</v>
      </c>
      <c r="F1318" s="1" t="s">
        <v>12</v>
      </c>
      <c r="G1318" s="1" t="s">
        <v>12</v>
      </c>
      <c r="H1318" s="1" t="s">
        <v>13</v>
      </c>
      <c r="I1318">
        <v>41</v>
      </c>
    </row>
    <row r="1319" spans="1:9" x14ac:dyDescent="0.25">
      <c r="A1319">
        <v>1318</v>
      </c>
      <c r="B1319" s="1" t="s">
        <v>15</v>
      </c>
      <c r="C1319">
        <v>300000</v>
      </c>
      <c r="D1319" s="1" t="s">
        <v>10</v>
      </c>
      <c r="E1319" s="1" t="s">
        <v>16</v>
      </c>
      <c r="F1319" s="1" t="s">
        <v>12</v>
      </c>
      <c r="G1319" s="1" t="s">
        <v>12</v>
      </c>
      <c r="H1319" s="1" t="s">
        <v>13</v>
      </c>
      <c r="I1319">
        <v>37</v>
      </c>
    </row>
    <row r="1320" spans="1:9" x14ac:dyDescent="0.25">
      <c r="A1320">
        <v>1319</v>
      </c>
      <c r="B1320" s="1" t="s">
        <v>9</v>
      </c>
      <c r="C1320">
        <v>666854.69999999995</v>
      </c>
      <c r="D1320" s="1" t="s">
        <v>10</v>
      </c>
      <c r="E1320" s="1" t="s">
        <v>16</v>
      </c>
      <c r="F1320" s="1" t="s">
        <v>12</v>
      </c>
      <c r="G1320" s="1" t="s">
        <v>13</v>
      </c>
      <c r="H1320" s="1" t="s">
        <v>13</v>
      </c>
      <c r="I1320">
        <v>23</v>
      </c>
    </row>
    <row r="1321" spans="1:9" x14ac:dyDescent="0.25">
      <c r="A1321">
        <v>1320</v>
      </c>
      <c r="B1321" s="1" t="s">
        <v>15</v>
      </c>
      <c r="C1321">
        <v>397927</v>
      </c>
      <c r="D1321" s="1" t="s">
        <v>10</v>
      </c>
      <c r="E1321" s="1" t="s">
        <v>16</v>
      </c>
      <c r="F1321" s="1" t="s">
        <v>12</v>
      </c>
      <c r="G1321" s="1" t="s">
        <v>13</v>
      </c>
      <c r="H1321" s="1" t="s">
        <v>13</v>
      </c>
      <c r="I1321">
        <v>27</v>
      </c>
    </row>
    <row r="1322" spans="1:9" x14ac:dyDescent="0.25">
      <c r="A1322">
        <v>1321</v>
      </c>
      <c r="B1322" s="1" t="s">
        <v>9</v>
      </c>
      <c r="C1322">
        <v>1214487</v>
      </c>
      <c r="D1322" s="1" t="s">
        <v>10</v>
      </c>
      <c r="E1322" s="1" t="s">
        <v>11</v>
      </c>
      <c r="F1322" s="1" t="s">
        <v>12</v>
      </c>
      <c r="G1322" s="1" t="s">
        <v>13</v>
      </c>
      <c r="H1322" s="1" t="s">
        <v>13</v>
      </c>
      <c r="I1322">
        <v>47</v>
      </c>
    </row>
    <row r="1323" spans="1:9" x14ac:dyDescent="0.25">
      <c r="A1323">
        <v>1322</v>
      </c>
      <c r="B1323" s="1" t="s">
        <v>15</v>
      </c>
      <c r="C1323">
        <v>778239</v>
      </c>
      <c r="D1323" s="1" t="s">
        <v>10</v>
      </c>
      <c r="E1323" s="1" t="s">
        <v>11</v>
      </c>
      <c r="F1323" s="1" t="s">
        <v>12</v>
      </c>
      <c r="G1323" s="1" t="s">
        <v>13</v>
      </c>
      <c r="H1323" s="1" t="s">
        <v>13</v>
      </c>
      <c r="I1323">
        <v>33</v>
      </c>
    </row>
    <row r="1324" spans="1:9" x14ac:dyDescent="0.25">
      <c r="A1324">
        <v>1323</v>
      </c>
      <c r="B1324" s="1" t="s">
        <v>9</v>
      </c>
      <c r="C1324">
        <v>870468.31</v>
      </c>
      <c r="D1324" s="1" t="s">
        <v>10</v>
      </c>
      <c r="E1324" s="1" t="s">
        <v>16</v>
      </c>
      <c r="F1324" s="1" t="s">
        <v>12</v>
      </c>
      <c r="G1324" s="1" t="s">
        <v>13</v>
      </c>
      <c r="H1324" s="1" t="s">
        <v>13</v>
      </c>
      <c r="I1324">
        <v>45</v>
      </c>
    </row>
    <row r="1325" spans="1:9" x14ac:dyDescent="0.25">
      <c r="A1325">
        <v>1324</v>
      </c>
      <c r="B1325" s="1" t="s">
        <v>9</v>
      </c>
      <c r="C1325">
        <v>370000</v>
      </c>
      <c r="D1325" s="1" t="s">
        <v>10</v>
      </c>
      <c r="E1325" s="1" t="s">
        <v>16</v>
      </c>
      <c r="F1325" s="1" t="s">
        <v>12</v>
      </c>
      <c r="G1325" s="1" t="s">
        <v>13</v>
      </c>
      <c r="H1325" s="1" t="s">
        <v>12</v>
      </c>
      <c r="I1325">
        <v>41</v>
      </c>
    </row>
    <row r="1326" spans="1:9" x14ac:dyDescent="0.25">
      <c r="A1326">
        <v>1325</v>
      </c>
      <c r="B1326" s="1" t="s">
        <v>15</v>
      </c>
      <c r="C1326">
        <v>289546.95</v>
      </c>
      <c r="D1326" s="1" t="s">
        <v>10</v>
      </c>
      <c r="E1326" s="1" t="s">
        <v>16</v>
      </c>
      <c r="F1326" s="1" t="s">
        <v>12</v>
      </c>
      <c r="G1326" s="1" t="s">
        <v>13</v>
      </c>
      <c r="H1326" s="1" t="s">
        <v>12</v>
      </c>
      <c r="I1326">
        <v>22</v>
      </c>
    </row>
    <row r="1327" spans="1:9" x14ac:dyDescent="0.25">
      <c r="A1327">
        <v>1326</v>
      </c>
      <c r="B1327" s="1" t="s">
        <v>9</v>
      </c>
      <c r="C1327">
        <v>278030</v>
      </c>
      <c r="D1327" s="1" t="s">
        <v>19</v>
      </c>
      <c r="E1327" s="1" t="s">
        <v>16</v>
      </c>
      <c r="F1327" s="1" t="s">
        <v>12</v>
      </c>
      <c r="G1327" s="1" t="s">
        <v>13</v>
      </c>
      <c r="H1327" s="1" t="s">
        <v>13</v>
      </c>
      <c r="I1327">
        <v>36</v>
      </c>
    </row>
    <row r="1328" spans="1:9" x14ac:dyDescent="0.25">
      <c r="A1328">
        <v>1327</v>
      </c>
      <c r="B1328" s="1" t="s">
        <v>15</v>
      </c>
      <c r="C1328">
        <v>190000</v>
      </c>
      <c r="D1328" s="1" t="s">
        <v>10</v>
      </c>
      <c r="E1328" s="1" t="s">
        <v>16</v>
      </c>
      <c r="F1328" s="1" t="s">
        <v>12</v>
      </c>
      <c r="G1328" s="1" t="s">
        <v>12</v>
      </c>
      <c r="H1328" s="1" t="s">
        <v>13</v>
      </c>
      <c r="I1328">
        <v>45</v>
      </c>
    </row>
    <row r="1329" spans="1:9" x14ac:dyDescent="0.25">
      <c r="A1329">
        <v>1328</v>
      </c>
      <c r="B1329" s="1" t="s">
        <v>9</v>
      </c>
      <c r="C1329">
        <v>385702</v>
      </c>
      <c r="D1329" s="1" t="s">
        <v>18</v>
      </c>
      <c r="E1329" s="1" t="s">
        <v>16</v>
      </c>
      <c r="F1329" s="1" t="s">
        <v>12</v>
      </c>
      <c r="G1329" s="1" t="s">
        <v>13</v>
      </c>
      <c r="H1329" s="1" t="s">
        <v>12</v>
      </c>
      <c r="I1329">
        <v>60</v>
      </c>
    </row>
    <row r="1330" spans="1:9" x14ac:dyDescent="0.25">
      <c r="A1330">
        <v>1329</v>
      </c>
      <c r="B1330" s="1" t="s">
        <v>9</v>
      </c>
      <c r="C1330">
        <v>278030</v>
      </c>
      <c r="D1330" s="1" t="s">
        <v>19</v>
      </c>
      <c r="E1330" s="1" t="s">
        <v>16</v>
      </c>
      <c r="F1330" s="1" t="s">
        <v>12</v>
      </c>
      <c r="G1330" s="1" t="s">
        <v>12</v>
      </c>
      <c r="H1330" s="1" t="s">
        <v>13</v>
      </c>
      <c r="I1330">
        <v>37</v>
      </c>
    </row>
    <row r="1331" spans="1:9" x14ac:dyDescent="0.25">
      <c r="A1331">
        <v>1330</v>
      </c>
      <c r="B1331" s="1" t="s">
        <v>9</v>
      </c>
      <c r="C1331">
        <v>324390</v>
      </c>
      <c r="D1331" s="1" t="s">
        <v>10</v>
      </c>
      <c r="E1331" s="1" t="s">
        <v>16</v>
      </c>
      <c r="F1331" s="1" t="s">
        <v>12</v>
      </c>
      <c r="G1331" s="1" t="s">
        <v>13</v>
      </c>
      <c r="H1331" s="1" t="s">
        <v>13</v>
      </c>
      <c r="I1331">
        <v>24</v>
      </c>
    </row>
    <row r="1332" spans="1:9" x14ac:dyDescent="0.25">
      <c r="A1332">
        <v>1331</v>
      </c>
      <c r="B1332" s="1" t="s">
        <v>15</v>
      </c>
      <c r="C1332">
        <v>2187872</v>
      </c>
      <c r="D1332" s="1" t="s">
        <v>14</v>
      </c>
      <c r="E1332" s="1" t="s">
        <v>11</v>
      </c>
      <c r="F1332" s="1" t="s">
        <v>12</v>
      </c>
      <c r="G1332" s="1" t="s">
        <v>13</v>
      </c>
      <c r="H1332" s="1" t="s">
        <v>13</v>
      </c>
      <c r="I1332">
        <v>68</v>
      </c>
    </row>
    <row r="1333" spans="1:9" x14ac:dyDescent="0.25">
      <c r="A1333">
        <v>1332</v>
      </c>
      <c r="B1333" s="1" t="s">
        <v>9</v>
      </c>
      <c r="C1333">
        <v>305704</v>
      </c>
      <c r="D1333" s="1" t="s">
        <v>17</v>
      </c>
      <c r="E1333" s="1" t="s">
        <v>16</v>
      </c>
      <c r="F1333" s="1" t="s">
        <v>12</v>
      </c>
      <c r="G1333" s="1" t="s">
        <v>12</v>
      </c>
      <c r="H1333" s="1" t="s">
        <v>13</v>
      </c>
      <c r="I1333">
        <v>87</v>
      </c>
    </row>
    <row r="1334" spans="1:9" x14ac:dyDescent="0.25">
      <c r="A1334">
        <v>1333</v>
      </c>
      <c r="B1334" s="1" t="s">
        <v>15</v>
      </c>
      <c r="C1334">
        <v>389481.25</v>
      </c>
      <c r="D1334" s="1" t="s">
        <v>10</v>
      </c>
      <c r="E1334" s="1" t="s">
        <v>16</v>
      </c>
      <c r="F1334" s="1" t="s">
        <v>12</v>
      </c>
      <c r="G1334" s="1" t="s">
        <v>12</v>
      </c>
      <c r="H1334" s="1" t="s">
        <v>13</v>
      </c>
      <c r="I1334">
        <v>45</v>
      </c>
    </row>
    <row r="1335" spans="1:9" x14ac:dyDescent="0.25">
      <c r="A1335">
        <v>1334</v>
      </c>
      <c r="B1335" s="1" t="s">
        <v>9</v>
      </c>
      <c r="C1335">
        <v>450000</v>
      </c>
      <c r="D1335" s="1" t="s">
        <v>10</v>
      </c>
      <c r="E1335" s="1" t="s">
        <v>16</v>
      </c>
      <c r="F1335" s="1" t="s">
        <v>12</v>
      </c>
      <c r="G1335" s="1" t="s">
        <v>13</v>
      </c>
      <c r="H1335" s="1" t="s">
        <v>13</v>
      </c>
      <c r="I1335">
        <v>23</v>
      </c>
    </row>
    <row r="1336" spans="1:9" x14ac:dyDescent="0.25">
      <c r="A1336">
        <v>1335</v>
      </c>
      <c r="B1336" s="1" t="s">
        <v>15</v>
      </c>
      <c r="C1336">
        <v>48989.7</v>
      </c>
      <c r="D1336" s="1" t="s">
        <v>10</v>
      </c>
      <c r="E1336" s="1" t="s">
        <v>16</v>
      </c>
      <c r="F1336" s="1" t="s">
        <v>12</v>
      </c>
      <c r="G1336" s="1" t="s">
        <v>13</v>
      </c>
      <c r="H1336" s="1" t="s">
        <v>13</v>
      </c>
      <c r="I1336">
        <v>21</v>
      </c>
    </row>
    <row r="1337" spans="1:9" x14ac:dyDescent="0.25">
      <c r="A1337">
        <v>1336</v>
      </c>
      <c r="B1337" s="1" t="s">
        <v>9</v>
      </c>
      <c r="C1337">
        <v>977750</v>
      </c>
      <c r="D1337" s="1" t="s">
        <v>10</v>
      </c>
      <c r="E1337" s="1" t="s">
        <v>16</v>
      </c>
      <c r="F1337" s="1" t="s">
        <v>12</v>
      </c>
      <c r="G1337" s="1" t="s">
        <v>13</v>
      </c>
      <c r="H1337" s="1" t="s">
        <v>13</v>
      </c>
      <c r="I1337">
        <v>31</v>
      </c>
    </row>
    <row r="1338" spans="1:9" x14ac:dyDescent="0.25">
      <c r="A1338">
        <v>1337</v>
      </c>
      <c r="B1338" s="1" t="s">
        <v>9</v>
      </c>
      <c r="C1338">
        <v>305000</v>
      </c>
      <c r="D1338" s="1" t="s">
        <v>10</v>
      </c>
      <c r="E1338" s="1" t="s">
        <v>16</v>
      </c>
      <c r="F1338" s="1" t="s">
        <v>12</v>
      </c>
      <c r="G1338" s="1" t="s">
        <v>12</v>
      </c>
      <c r="H1338" s="1" t="s">
        <v>13</v>
      </c>
      <c r="I1338">
        <v>37</v>
      </c>
    </row>
    <row r="1339" spans="1:9" x14ac:dyDescent="0.25">
      <c r="A1339">
        <v>1338</v>
      </c>
      <c r="B1339" s="1" t="s">
        <v>15</v>
      </c>
      <c r="C1339">
        <v>297046</v>
      </c>
      <c r="D1339" s="1" t="s">
        <v>17</v>
      </c>
      <c r="E1339" s="1" t="s">
        <v>16</v>
      </c>
      <c r="F1339" s="1" t="s">
        <v>12</v>
      </c>
      <c r="G1339" s="1" t="s">
        <v>13</v>
      </c>
      <c r="H1339" s="1" t="s">
        <v>13</v>
      </c>
      <c r="I1339">
        <v>31</v>
      </c>
    </row>
    <row r="1340" spans="1:9" x14ac:dyDescent="0.25">
      <c r="A1340">
        <v>1339</v>
      </c>
      <c r="B1340" s="1" t="s">
        <v>9</v>
      </c>
      <c r="C1340">
        <v>65249.56</v>
      </c>
      <c r="D1340" s="1" t="s">
        <v>10</v>
      </c>
      <c r="E1340" s="1" t="s">
        <v>16</v>
      </c>
      <c r="F1340" s="1" t="s">
        <v>12</v>
      </c>
      <c r="G1340" s="1" t="s">
        <v>12</v>
      </c>
      <c r="H1340" s="1" t="s">
        <v>13</v>
      </c>
      <c r="I1340">
        <v>26</v>
      </c>
    </row>
    <row r="1341" spans="1:9" x14ac:dyDescent="0.25">
      <c r="A1341">
        <v>1340</v>
      </c>
      <c r="B1341" s="1" t="s">
        <v>15</v>
      </c>
      <c r="C1341">
        <v>659264</v>
      </c>
      <c r="D1341" s="1" t="s">
        <v>10</v>
      </c>
      <c r="E1341" s="1" t="s">
        <v>11</v>
      </c>
      <c r="F1341" s="1" t="s">
        <v>12</v>
      </c>
      <c r="G1341" s="1" t="s">
        <v>13</v>
      </c>
      <c r="H1341" s="1" t="s">
        <v>13</v>
      </c>
      <c r="I1341">
        <v>40</v>
      </c>
    </row>
    <row r="1342" spans="1:9" x14ac:dyDescent="0.25">
      <c r="A1342">
        <v>1341</v>
      </c>
      <c r="B1342" s="1" t="s">
        <v>15</v>
      </c>
      <c r="C1342">
        <v>896802.93</v>
      </c>
      <c r="D1342" s="1" t="s">
        <v>10</v>
      </c>
      <c r="E1342" s="1" t="s">
        <v>11</v>
      </c>
      <c r="F1342" s="1" t="s">
        <v>12</v>
      </c>
      <c r="G1342" s="1" t="s">
        <v>13</v>
      </c>
      <c r="H1342" s="1" t="s">
        <v>13</v>
      </c>
      <c r="I1342">
        <v>38</v>
      </c>
    </row>
    <row r="1343" spans="1:9" x14ac:dyDescent="0.25">
      <c r="A1343">
        <v>1342</v>
      </c>
      <c r="B1343" s="1" t="s">
        <v>9</v>
      </c>
      <c r="C1343">
        <v>319572</v>
      </c>
      <c r="D1343" s="1" t="s">
        <v>10</v>
      </c>
      <c r="E1343" s="1" t="s">
        <v>16</v>
      </c>
      <c r="F1343" s="1" t="s">
        <v>12</v>
      </c>
      <c r="G1343" s="1" t="s">
        <v>13</v>
      </c>
      <c r="H1343" s="1" t="s">
        <v>12</v>
      </c>
      <c r="I1343">
        <v>38</v>
      </c>
    </row>
    <row r="1344" spans="1:9" x14ac:dyDescent="0.25">
      <c r="A1344">
        <v>1343</v>
      </c>
      <c r="B1344" s="1" t="s">
        <v>9</v>
      </c>
      <c r="C1344">
        <v>629292.61</v>
      </c>
      <c r="D1344" s="1" t="s">
        <v>10</v>
      </c>
      <c r="E1344" s="1" t="s">
        <v>16</v>
      </c>
      <c r="F1344" s="1" t="s">
        <v>12</v>
      </c>
      <c r="G1344" s="1" t="s">
        <v>13</v>
      </c>
      <c r="H1344" s="1" t="s">
        <v>13</v>
      </c>
      <c r="I1344">
        <v>42</v>
      </c>
    </row>
    <row r="1345" spans="1:9" x14ac:dyDescent="0.25">
      <c r="A1345">
        <v>1344</v>
      </c>
      <c r="B1345" s="1" t="s">
        <v>15</v>
      </c>
      <c r="C1345">
        <v>1408126</v>
      </c>
      <c r="D1345" s="1" t="s">
        <v>10</v>
      </c>
      <c r="E1345" s="1" t="s">
        <v>11</v>
      </c>
      <c r="F1345" s="1" t="s">
        <v>12</v>
      </c>
      <c r="G1345" s="1" t="s">
        <v>13</v>
      </c>
      <c r="H1345" s="1" t="s">
        <v>13</v>
      </c>
      <c r="I1345">
        <v>37</v>
      </c>
    </row>
    <row r="1346" spans="1:9" x14ac:dyDescent="0.25">
      <c r="A1346">
        <v>1345</v>
      </c>
      <c r="B1346" s="1" t="s">
        <v>9</v>
      </c>
      <c r="C1346">
        <v>1575682</v>
      </c>
      <c r="D1346" s="1" t="s">
        <v>10</v>
      </c>
      <c r="E1346" s="1" t="s">
        <v>11</v>
      </c>
      <c r="F1346" s="1" t="s">
        <v>12</v>
      </c>
      <c r="G1346" s="1" t="s">
        <v>13</v>
      </c>
      <c r="H1346" s="1" t="s">
        <v>13</v>
      </c>
      <c r="I1346">
        <v>38</v>
      </c>
    </row>
    <row r="1347" spans="1:9" x14ac:dyDescent="0.25">
      <c r="A1347">
        <v>1346</v>
      </c>
      <c r="B1347" s="1" t="s">
        <v>15</v>
      </c>
      <c r="C1347">
        <v>268333.33</v>
      </c>
      <c r="D1347" s="1" t="s">
        <v>10</v>
      </c>
      <c r="E1347" s="1" t="s">
        <v>16</v>
      </c>
      <c r="F1347" s="1" t="s">
        <v>12</v>
      </c>
      <c r="G1347" s="1" t="s">
        <v>13</v>
      </c>
      <c r="H1347" s="1" t="s">
        <v>13</v>
      </c>
      <c r="I1347">
        <v>29</v>
      </c>
    </row>
    <row r="1348" spans="1:9" x14ac:dyDescent="0.25">
      <c r="A1348">
        <v>1347</v>
      </c>
      <c r="B1348" s="1" t="s">
        <v>15</v>
      </c>
      <c r="C1348">
        <v>308000</v>
      </c>
      <c r="D1348" s="1" t="s">
        <v>10</v>
      </c>
      <c r="E1348" s="1" t="s">
        <v>16</v>
      </c>
      <c r="F1348" s="1" t="s">
        <v>12</v>
      </c>
      <c r="G1348" s="1" t="s">
        <v>13</v>
      </c>
      <c r="H1348" s="1" t="s">
        <v>13</v>
      </c>
      <c r="I1348">
        <v>57</v>
      </c>
    </row>
    <row r="1349" spans="1:9" x14ac:dyDescent="0.25">
      <c r="A1349">
        <v>1348</v>
      </c>
      <c r="B1349" s="1" t="s">
        <v>9</v>
      </c>
      <c r="C1349">
        <v>350000</v>
      </c>
      <c r="D1349" s="1" t="s">
        <v>10</v>
      </c>
      <c r="E1349" s="1" t="s">
        <v>16</v>
      </c>
      <c r="F1349" s="1" t="s">
        <v>12</v>
      </c>
      <c r="G1349" s="1" t="s">
        <v>13</v>
      </c>
      <c r="H1349" s="1" t="s">
        <v>12</v>
      </c>
      <c r="I1349">
        <v>31</v>
      </c>
    </row>
    <row r="1350" spans="1:9" x14ac:dyDescent="0.25">
      <c r="A1350">
        <v>1349</v>
      </c>
      <c r="B1350" s="1" t="s">
        <v>15</v>
      </c>
      <c r="C1350">
        <v>590706.5</v>
      </c>
      <c r="D1350" s="1" t="s">
        <v>10</v>
      </c>
      <c r="E1350" s="1" t="s">
        <v>11</v>
      </c>
      <c r="F1350" s="1" t="s">
        <v>12</v>
      </c>
      <c r="G1350" s="1" t="s">
        <v>13</v>
      </c>
      <c r="H1350" s="1" t="s">
        <v>13</v>
      </c>
      <c r="I1350">
        <v>32</v>
      </c>
    </row>
    <row r="1351" spans="1:9" x14ac:dyDescent="0.25">
      <c r="A1351">
        <v>1350</v>
      </c>
      <c r="B1351" s="1" t="s">
        <v>15</v>
      </c>
      <c r="C1351">
        <v>759928</v>
      </c>
      <c r="D1351" s="1" t="s">
        <v>14</v>
      </c>
      <c r="E1351" s="1" t="s">
        <v>11</v>
      </c>
      <c r="F1351" s="1" t="s">
        <v>12</v>
      </c>
      <c r="G1351" s="1" t="s">
        <v>13</v>
      </c>
      <c r="H1351" s="1" t="s">
        <v>13</v>
      </c>
      <c r="I1351">
        <v>78</v>
      </c>
    </row>
    <row r="1352" spans="1:9" x14ac:dyDescent="0.25">
      <c r="A1352">
        <v>1351</v>
      </c>
      <c r="B1352" s="1" t="s">
        <v>9</v>
      </c>
      <c r="C1352">
        <v>182669.09</v>
      </c>
      <c r="D1352" s="1" t="s">
        <v>10</v>
      </c>
      <c r="E1352" s="1" t="s">
        <v>11</v>
      </c>
      <c r="F1352" s="1" t="s">
        <v>12</v>
      </c>
      <c r="G1352" s="1" t="s">
        <v>13</v>
      </c>
      <c r="H1352" s="1" t="s">
        <v>13</v>
      </c>
      <c r="I1352">
        <v>37</v>
      </c>
    </row>
    <row r="1353" spans="1:9" x14ac:dyDescent="0.25">
      <c r="A1353">
        <v>1352</v>
      </c>
      <c r="B1353" s="1" t="s">
        <v>9</v>
      </c>
      <c r="C1353">
        <v>1954127</v>
      </c>
      <c r="D1353" s="1" t="s">
        <v>10</v>
      </c>
      <c r="E1353" s="1" t="s">
        <v>11</v>
      </c>
      <c r="F1353" s="1" t="s">
        <v>12</v>
      </c>
      <c r="G1353" s="1" t="s">
        <v>13</v>
      </c>
      <c r="H1353" s="1" t="s">
        <v>13</v>
      </c>
      <c r="I1353">
        <v>63</v>
      </c>
    </row>
    <row r="1354" spans="1:9" x14ac:dyDescent="0.25">
      <c r="A1354">
        <v>1353</v>
      </c>
      <c r="B1354" s="1" t="s">
        <v>15</v>
      </c>
      <c r="C1354">
        <v>727896.34</v>
      </c>
      <c r="D1354" s="1" t="s">
        <v>10</v>
      </c>
      <c r="E1354" s="1" t="s">
        <v>11</v>
      </c>
      <c r="F1354" s="1" t="s">
        <v>12</v>
      </c>
      <c r="G1354" s="1" t="s">
        <v>13</v>
      </c>
      <c r="H1354" s="1" t="s">
        <v>13</v>
      </c>
      <c r="I1354">
        <v>28</v>
      </c>
    </row>
    <row r="1355" spans="1:9" x14ac:dyDescent="0.25">
      <c r="A1355">
        <v>1354</v>
      </c>
      <c r="B1355" s="1" t="s">
        <v>9</v>
      </c>
      <c r="C1355">
        <v>300018</v>
      </c>
      <c r="D1355" s="1" t="s">
        <v>18</v>
      </c>
      <c r="E1355" s="1" t="s">
        <v>16</v>
      </c>
      <c r="F1355" s="1" t="s">
        <v>12</v>
      </c>
      <c r="G1355" s="1" t="s">
        <v>13</v>
      </c>
      <c r="H1355" s="1" t="s">
        <v>12</v>
      </c>
      <c r="I1355">
        <v>53</v>
      </c>
    </row>
    <row r="1356" spans="1:9" x14ac:dyDescent="0.25">
      <c r="A1356">
        <v>1355</v>
      </c>
      <c r="B1356" s="1" t="s">
        <v>9</v>
      </c>
      <c r="C1356">
        <v>428100</v>
      </c>
      <c r="D1356" s="1" t="s">
        <v>10</v>
      </c>
      <c r="E1356" s="1" t="s">
        <v>11</v>
      </c>
      <c r="F1356" s="1" t="s">
        <v>12</v>
      </c>
      <c r="G1356" s="1" t="s">
        <v>13</v>
      </c>
      <c r="H1356" s="1" t="s">
        <v>13</v>
      </c>
      <c r="I1356">
        <v>22</v>
      </c>
    </row>
    <row r="1357" spans="1:9" x14ac:dyDescent="0.25">
      <c r="A1357">
        <v>1356</v>
      </c>
      <c r="B1357" s="1" t="s">
        <v>15</v>
      </c>
      <c r="C1357">
        <v>359544.27</v>
      </c>
      <c r="D1357" s="1" t="s">
        <v>21</v>
      </c>
      <c r="E1357" s="1" t="s">
        <v>16</v>
      </c>
      <c r="F1357" s="1" t="s">
        <v>12</v>
      </c>
      <c r="G1357" s="1" t="s">
        <v>12</v>
      </c>
      <c r="H1357" s="1" t="s">
        <v>13</v>
      </c>
      <c r="I1357">
        <v>35</v>
      </c>
    </row>
    <row r="1358" spans="1:9" x14ac:dyDescent="0.25">
      <c r="A1358">
        <v>1357</v>
      </c>
      <c r="B1358" s="1" t="s">
        <v>15</v>
      </c>
      <c r="C1358">
        <v>297046</v>
      </c>
      <c r="D1358" s="1" t="s">
        <v>17</v>
      </c>
      <c r="E1358" s="1" t="s">
        <v>16</v>
      </c>
      <c r="F1358" s="1" t="s">
        <v>12</v>
      </c>
      <c r="G1358" s="1" t="s">
        <v>13</v>
      </c>
      <c r="H1358" s="1" t="s">
        <v>13</v>
      </c>
      <c r="I1358">
        <v>40</v>
      </c>
    </row>
    <row r="1359" spans="1:9" x14ac:dyDescent="0.25">
      <c r="A1359">
        <v>1358</v>
      </c>
      <c r="B1359" s="1" t="s">
        <v>9</v>
      </c>
      <c r="C1359">
        <v>589282.56000000006</v>
      </c>
      <c r="D1359" s="1" t="s">
        <v>10</v>
      </c>
      <c r="E1359" s="1" t="s">
        <v>11</v>
      </c>
      <c r="F1359" s="1" t="s">
        <v>12</v>
      </c>
      <c r="G1359" s="1" t="s">
        <v>13</v>
      </c>
      <c r="H1359" s="1" t="s">
        <v>13</v>
      </c>
      <c r="I1359">
        <v>30</v>
      </c>
    </row>
    <row r="1360" spans="1:9" x14ac:dyDescent="0.25">
      <c r="A1360">
        <v>1359</v>
      </c>
      <c r="B1360" s="1" t="s">
        <v>9</v>
      </c>
      <c r="C1360">
        <v>129988</v>
      </c>
      <c r="D1360" s="1" t="s">
        <v>10</v>
      </c>
      <c r="E1360" s="1" t="s">
        <v>11</v>
      </c>
      <c r="F1360" s="1" t="s">
        <v>12</v>
      </c>
      <c r="G1360" s="1" t="s">
        <v>13</v>
      </c>
      <c r="H1360" s="1" t="s">
        <v>12</v>
      </c>
      <c r="I1360">
        <v>32</v>
      </c>
    </row>
    <row r="1361" spans="1:9" x14ac:dyDescent="0.25">
      <c r="A1361">
        <v>1360</v>
      </c>
      <c r="B1361" s="1" t="s">
        <v>9</v>
      </c>
      <c r="C1361">
        <v>417954.15</v>
      </c>
      <c r="D1361" s="1" t="s">
        <v>10</v>
      </c>
      <c r="E1361" s="1" t="s">
        <v>16</v>
      </c>
      <c r="F1361" s="1" t="s">
        <v>12</v>
      </c>
      <c r="G1361" s="1" t="s">
        <v>13</v>
      </c>
      <c r="H1361" s="1" t="s">
        <v>12</v>
      </c>
      <c r="I1361">
        <v>31</v>
      </c>
    </row>
    <row r="1362" spans="1:9" x14ac:dyDescent="0.25">
      <c r="A1362">
        <v>1361</v>
      </c>
      <c r="B1362" s="1" t="s">
        <v>9</v>
      </c>
      <c r="C1362">
        <v>807282.52</v>
      </c>
      <c r="D1362" s="1" t="s">
        <v>10</v>
      </c>
      <c r="E1362" s="1" t="s">
        <v>16</v>
      </c>
      <c r="F1362" s="1" t="s">
        <v>12</v>
      </c>
      <c r="G1362" s="1" t="s">
        <v>13</v>
      </c>
      <c r="H1362" s="1" t="s">
        <v>13</v>
      </c>
      <c r="I1362">
        <v>24</v>
      </c>
    </row>
    <row r="1363" spans="1:9" x14ac:dyDescent="0.25">
      <c r="A1363">
        <v>1362</v>
      </c>
      <c r="B1363" s="1" t="s">
        <v>15</v>
      </c>
      <c r="C1363">
        <v>801760</v>
      </c>
      <c r="D1363" s="1" t="s">
        <v>10</v>
      </c>
      <c r="E1363" s="1" t="s">
        <v>16</v>
      </c>
      <c r="F1363" s="1" t="s">
        <v>12</v>
      </c>
      <c r="G1363" s="1" t="s">
        <v>13</v>
      </c>
      <c r="H1363" s="1" t="s">
        <v>12</v>
      </c>
      <c r="I1363">
        <v>45</v>
      </c>
    </row>
    <row r="1364" spans="1:9" x14ac:dyDescent="0.25">
      <c r="A1364">
        <v>1363</v>
      </c>
      <c r="B1364" s="1" t="s">
        <v>9</v>
      </c>
      <c r="C1364">
        <v>145670.5</v>
      </c>
      <c r="D1364" s="1" t="s">
        <v>10</v>
      </c>
      <c r="E1364" s="1" t="s">
        <v>16</v>
      </c>
      <c r="F1364" s="1" t="s">
        <v>12</v>
      </c>
      <c r="G1364" s="1" t="s">
        <v>13</v>
      </c>
      <c r="H1364" s="1" t="s">
        <v>13</v>
      </c>
      <c r="I1364">
        <v>51</v>
      </c>
    </row>
    <row r="1365" spans="1:9" x14ac:dyDescent="0.25">
      <c r="A1365">
        <v>1364</v>
      </c>
      <c r="B1365" s="1" t="s">
        <v>15</v>
      </c>
      <c r="C1365">
        <v>337920</v>
      </c>
      <c r="D1365" s="1" t="s">
        <v>10</v>
      </c>
      <c r="E1365" s="1" t="s">
        <v>16</v>
      </c>
      <c r="F1365" s="1" t="s">
        <v>12</v>
      </c>
      <c r="G1365" s="1" t="s">
        <v>13</v>
      </c>
      <c r="H1365" s="1" t="s">
        <v>12</v>
      </c>
      <c r="I1365">
        <v>27</v>
      </c>
    </row>
    <row r="1366" spans="1:9" x14ac:dyDescent="0.25">
      <c r="A1366">
        <v>1365</v>
      </c>
      <c r="B1366" s="1" t="s">
        <v>15</v>
      </c>
      <c r="C1366">
        <v>387279.29</v>
      </c>
      <c r="D1366" s="1" t="s">
        <v>10</v>
      </c>
      <c r="E1366" s="1" t="s">
        <v>16</v>
      </c>
      <c r="F1366" s="1" t="s">
        <v>12</v>
      </c>
      <c r="G1366" s="1" t="s">
        <v>13</v>
      </c>
      <c r="H1366" s="1" t="s">
        <v>13</v>
      </c>
      <c r="I1366">
        <v>35</v>
      </c>
    </row>
    <row r="1367" spans="1:9" x14ac:dyDescent="0.25">
      <c r="A1367">
        <v>1366</v>
      </c>
      <c r="B1367" s="1" t="s">
        <v>9</v>
      </c>
      <c r="C1367">
        <v>351604</v>
      </c>
      <c r="D1367" s="1" t="s">
        <v>10</v>
      </c>
      <c r="E1367" s="1" t="s">
        <v>16</v>
      </c>
      <c r="F1367" s="1" t="s">
        <v>12</v>
      </c>
      <c r="G1367" s="1" t="s">
        <v>13</v>
      </c>
      <c r="H1367" s="1" t="s">
        <v>13</v>
      </c>
      <c r="I1367">
        <v>22</v>
      </c>
    </row>
    <row r="1368" spans="1:9" x14ac:dyDescent="0.25">
      <c r="A1368">
        <v>1367</v>
      </c>
      <c r="B1368" s="1" t="s">
        <v>15</v>
      </c>
      <c r="C1368">
        <v>300018</v>
      </c>
      <c r="D1368" s="1" t="s">
        <v>17</v>
      </c>
      <c r="E1368" s="1" t="s">
        <v>16</v>
      </c>
      <c r="F1368" s="1" t="s">
        <v>12</v>
      </c>
      <c r="G1368" s="1" t="s">
        <v>12</v>
      </c>
      <c r="H1368" s="1" t="s">
        <v>13</v>
      </c>
      <c r="I1368">
        <v>45</v>
      </c>
    </row>
    <row r="1369" spans="1:9" x14ac:dyDescent="0.25">
      <c r="A1369">
        <v>1368</v>
      </c>
      <c r="B1369" s="1" t="s">
        <v>9</v>
      </c>
      <c r="C1369">
        <v>232960</v>
      </c>
      <c r="D1369" s="1" t="s">
        <v>10</v>
      </c>
      <c r="E1369" s="1" t="s">
        <v>16</v>
      </c>
      <c r="F1369" s="1" t="s">
        <v>12</v>
      </c>
      <c r="G1369" s="1" t="s">
        <v>13</v>
      </c>
      <c r="H1369" s="1" t="s">
        <v>13</v>
      </c>
      <c r="I1369">
        <v>60</v>
      </c>
    </row>
    <row r="1370" spans="1:9" x14ac:dyDescent="0.25">
      <c r="A1370">
        <v>1369</v>
      </c>
      <c r="B1370" s="1" t="s">
        <v>15</v>
      </c>
      <c r="C1370">
        <v>297046</v>
      </c>
      <c r="D1370" s="1" t="s">
        <v>17</v>
      </c>
      <c r="E1370" s="1" t="s">
        <v>16</v>
      </c>
      <c r="F1370" s="1" t="s">
        <v>12</v>
      </c>
      <c r="G1370" s="1" t="s">
        <v>13</v>
      </c>
      <c r="H1370" s="1" t="s">
        <v>13</v>
      </c>
      <c r="I1370">
        <v>56</v>
      </c>
    </row>
    <row r="1371" spans="1:9" x14ac:dyDescent="0.25">
      <c r="A1371">
        <v>1370</v>
      </c>
      <c r="B1371" s="1" t="s">
        <v>9</v>
      </c>
      <c r="C1371">
        <v>683000</v>
      </c>
      <c r="D1371" s="1" t="s">
        <v>10</v>
      </c>
      <c r="E1371" s="1" t="s">
        <v>16</v>
      </c>
      <c r="F1371" s="1" t="s">
        <v>12</v>
      </c>
      <c r="G1371" s="1" t="s">
        <v>13</v>
      </c>
      <c r="H1371" s="1" t="s">
        <v>13</v>
      </c>
      <c r="I1371">
        <v>38</v>
      </c>
    </row>
    <row r="1372" spans="1:9" x14ac:dyDescent="0.25">
      <c r="A1372">
        <v>1371</v>
      </c>
      <c r="B1372" s="1" t="s">
        <v>15</v>
      </c>
      <c r="C1372">
        <v>876520</v>
      </c>
      <c r="D1372" s="1" t="s">
        <v>10</v>
      </c>
      <c r="E1372" s="1" t="s">
        <v>16</v>
      </c>
      <c r="F1372" s="1" t="s">
        <v>12</v>
      </c>
      <c r="G1372" s="1" t="s">
        <v>13</v>
      </c>
      <c r="H1372" s="1" t="s">
        <v>13</v>
      </c>
      <c r="I1372">
        <v>32</v>
      </c>
    </row>
    <row r="1373" spans="1:9" x14ac:dyDescent="0.25">
      <c r="A1373">
        <v>1372</v>
      </c>
      <c r="B1373" s="1" t="s">
        <v>9</v>
      </c>
      <c r="C1373">
        <v>409455</v>
      </c>
      <c r="D1373" s="1" t="s">
        <v>10</v>
      </c>
      <c r="E1373" s="1" t="s">
        <v>16</v>
      </c>
      <c r="F1373" s="1" t="s">
        <v>12</v>
      </c>
      <c r="G1373" s="1" t="s">
        <v>13</v>
      </c>
      <c r="H1373" s="1" t="s">
        <v>13</v>
      </c>
      <c r="I1373">
        <v>25</v>
      </c>
    </row>
    <row r="1374" spans="1:9" x14ac:dyDescent="0.25">
      <c r="A1374">
        <v>1373</v>
      </c>
      <c r="B1374" s="1" t="s">
        <v>9</v>
      </c>
      <c r="C1374">
        <v>3654908.92</v>
      </c>
      <c r="D1374" s="1" t="s">
        <v>14</v>
      </c>
      <c r="E1374" s="1" t="s">
        <v>11</v>
      </c>
      <c r="F1374" s="1" t="s">
        <v>12</v>
      </c>
      <c r="G1374" s="1" t="s">
        <v>13</v>
      </c>
      <c r="H1374" s="1" t="s">
        <v>13</v>
      </c>
      <c r="I1374">
        <v>62</v>
      </c>
    </row>
    <row r="1375" spans="1:9" x14ac:dyDescent="0.25">
      <c r="A1375">
        <v>1374</v>
      </c>
      <c r="B1375" s="1" t="s">
        <v>9</v>
      </c>
      <c r="C1375">
        <v>1202466.6200000001</v>
      </c>
      <c r="D1375" s="1" t="s">
        <v>10</v>
      </c>
      <c r="E1375" s="1" t="s">
        <v>16</v>
      </c>
      <c r="F1375" s="1" t="s">
        <v>12</v>
      </c>
      <c r="G1375" s="1" t="s">
        <v>13</v>
      </c>
      <c r="H1375" s="1" t="s">
        <v>13</v>
      </c>
      <c r="I1375">
        <v>39</v>
      </c>
    </row>
    <row r="1376" spans="1:9" x14ac:dyDescent="0.25">
      <c r="A1376">
        <v>1375</v>
      </c>
      <c r="B1376" s="1" t="s">
        <v>15</v>
      </c>
      <c r="C1376">
        <v>297082.46999999997</v>
      </c>
      <c r="D1376" s="1" t="s">
        <v>10</v>
      </c>
      <c r="E1376" s="1" t="s">
        <v>11</v>
      </c>
      <c r="F1376" s="1" t="s">
        <v>12</v>
      </c>
      <c r="G1376" s="1" t="s">
        <v>13</v>
      </c>
      <c r="H1376" s="1" t="s">
        <v>13</v>
      </c>
      <c r="I1376">
        <v>41</v>
      </c>
    </row>
    <row r="1377" spans="1:9" x14ac:dyDescent="0.25">
      <c r="A1377">
        <v>1376</v>
      </c>
      <c r="B1377" s="1" t="s">
        <v>9</v>
      </c>
      <c r="C1377">
        <v>350000</v>
      </c>
      <c r="D1377" s="1" t="s">
        <v>10</v>
      </c>
      <c r="E1377" s="1" t="s">
        <v>16</v>
      </c>
      <c r="F1377" s="1" t="s">
        <v>12</v>
      </c>
      <c r="G1377" s="1" t="s">
        <v>13</v>
      </c>
      <c r="H1377" s="1" t="s">
        <v>13</v>
      </c>
      <c r="I1377">
        <v>53</v>
      </c>
    </row>
    <row r="1378" spans="1:9" x14ac:dyDescent="0.25">
      <c r="A1378">
        <v>1377</v>
      </c>
      <c r="B1378" s="1" t="s">
        <v>15</v>
      </c>
      <c r="C1378">
        <v>243000</v>
      </c>
      <c r="D1378" s="1" t="s">
        <v>10</v>
      </c>
      <c r="E1378" s="1" t="s">
        <v>16</v>
      </c>
      <c r="F1378" s="1" t="s">
        <v>12</v>
      </c>
      <c r="G1378" s="1" t="s">
        <v>13</v>
      </c>
      <c r="H1378" s="1" t="s">
        <v>13</v>
      </c>
      <c r="I1378">
        <v>46</v>
      </c>
    </row>
    <row r="1379" spans="1:9" x14ac:dyDescent="0.25">
      <c r="A1379">
        <v>1378</v>
      </c>
      <c r="B1379" s="1" t="s">
        <v>15</v>
      </c>
      <c r="C1379">
        <v>210000</v>
      </c>
      <c r="D1379" s="1" t="s">
        <v>10</v>
      </c>
      <c r="E1379" s="1" t="s">
        <v>16</v>
      </c>
      <c r="F1379" s="1" t="s">
        <v>12</v>
      </c>
      <c r="G1379" s="1" t="s">
        <v>12</v>
      </c>
      <c r="H1379" s="1" t="s">
        <v>13</v>
      </c>
      <c r="I1379">
        <v>38</v>
      </c>
    </row>
    <row r="1380" spans="1:9" x14ac:dyDescent="0.25">
      <c r="A1380">
        <v>1379</v>
      </c>
      <c r="B1380" s="1" t="s">
        <v>15</v>
      </c>
      <c r="C1380">
        <v>1154739.48</v>
      </c>
      <c r="D1380" s="1" t="s">
        <v>10</v>
      </c>
      <c r="E1380" s="1" t="s">
        <v>11</v>
      </c>
      <c r="F1380" s="1" t="s">
        <v>12</v>
      </c>
      <c r="G1380" s="1" t="s">
        <v>13</v>
      </c>
      <c r="H1380" s="1" t="s">
        <v>13</v>
      </c>
      <c r="I1380">
        <v>30</v>
      </c>
    </row>
    <row r="1381" spans="1:9" x14ac:dyDescent="0.25">
      <c r="A1381">
        <v>1380</v>
      </c>
      <c r="B1381" s="1" t="s">
        <v>9</v>
      </c>
      <c r="C1381">
        <v>305704</v>
      </c>
      <c r="D1381" s="1" t="s">
        <v>18</v>
      </c>
      <c r="E1381" s="1" t="s">
        <v>16</v>
      </c>
      <c r="F1381" s="1" t="s">
        <v>12</v>
      </c>
      <c r="G1381" s="1" t="s">
        <v>13</v>
      </c>
      <c r="H1381" s="1" t="s">
        <v>12</v>
      </c>
      <c r="I1381">
        <v>41</v>
      </c>
    </row>
    <row r="1382" spans="1:9" x14ac:dyDescent="0.25">
      <c r="A1382">
        <v>1381</v>
      </c>
      <c r="B1382" s="1" t="s">
        <v>9</v>
      </c>
      <c r="C1382">
        <v>2438887.83</v>
      </c>
      <c r="D1382" s="1" t="s">
        <v>10</v>
      </c>
      <c r="E1382" s="1" t="s">
        <v>16</v>
      </c>
      <c r="F1382" s="1" t="s">
        <v>12</v>
      </c>
      <c r="G1382" s="1" t="s">
        <v>13</v>
      </c>
      <c r="H1382" s="1" t="s">
        <v>13</v>
      </c>
      <c r="I1382">
        <v>32</v>
      </c>
    </row>
    <row r="1383" spans="1:9" x14ac:dyDescent="0.25">
      <c r="A1383">
        <v>1382</v>
      </c>
      <c r="B1383" s="1" t="s">
        <v>15</v>
      </c>
      <c r="C1383">
        <v>285127</v>
      </c>
      <c r="D1383" s="1" t="s">
        <v>10</v>
      </c>
      <c r="E1383" s="1" t="s">
        <v>11</v>
      </c>
      <c r="F1383" s="1" t="s">
        <v>12</v>
      </c>
      <c r="G1383" s="1" t="s">
        <v>13</v>
      </c>
      <c r="H1383" s="1" t="s">
        <v>13</v>
      </c>
      <c r="I1383">
        <v>59</v>
      </c>
    </row>
    <row r="1384" spans="1:9" x14ac:dyDescent="0.25">
      <c r="A1384">
        <v>1383</v>
      </c>
      <c r="B1384" s="1" t="s">
        <v>9</v>
      </c>
      <c r="C1384">
        <v>278030.99</v>
      </c>
      <c r="D1384" s="1" t="s">
        <v>19</v>
      </c>
      <c r="E1384" s="1" t="s">
        <v>16</v>
      </c>
      <c r="F1384" s="1" t="s">
        <v>12</v>
      </c>
      <c r="G1384" s="1" t="s">
        <v>13</v>
      </c>
      <c r="H1384" s="1" t="s">
        <v>13</v>
      </c>
      <c r="I1384">
        <v>52</v>
      </c>
    </row>
    <row r="1385" spans="1:9" x14ac:dyDescent="0.25">
      <c r="A1385">
        <v>1384</v>
      </c>
      <c r="B1385" s="1" t="s">
        <v>9</v>
      </c>
      <c r="C1385">
        <v>1580792</v>
      </c>
      <c r="D1385" s="1" t="s">
        <v>10</v>
      </c>
      <c r="E1385" s="1" t="s">
        <v>16</v>
      </c>
      <c r="F1385" s="1" t="s">
        <v>12</v>
      </c>
      <c r="G1385" s="1" t="s">
        <v>13</v>
      </c>
      <c r="H1385" s="1" t="s">
        <v>13</v>
      </c>
      <c r="I1385">
        <v>28</v>
      </c>
    </row>
    <row r="1386" spans="1:9" x14ac:dyDescent="0.25">
      <c r="A1386">
        <v>1385</v>
      </c>
      <c r="B1386" s="1" t="s">
        <v>15</v>
      </c>
      <c r="C1386">
        <v>297139</v>
      </c>
      <c r="D1386" s="1" t="s">
        <v>17</v>
      </c>
      <c r="E1386" s="1" t="s">
        <v>16</v>
      </c>
      <c r="F1386" s="1" t="s">
        <v>12</v>
      </c>
      <c r="G1386" s="1" t="s">
        <v>12</v>
      </c>
      <c r="H1386" s="1" t="s">
        <v>13</v>
      </c>
      <c r="I1386">
        <v>43</v>
      </c>
    </row>
    <row r="1387" spans="1:9" x14ac:dyDescent="0.25">
      <c r="A1387">
        <v>1386</v>
      </c>
      <c r="B1387" s="1" t="s">
        <v>15</v>
      </c>
      <c r="C1387">
        <v>297046</v>
      </c>
      <c r="D1387" s="1" t="s">
        <v>17</v>
      </c>
      <c r="E1387" s="1" t="s">
        <v>16</v>
      </c>
      <c r="F1387" s="1" t="s">
        <v>12</v>
      </c>
      <c r="G1387" s="1" t="s">
        <v>13</v>
      </c>
      <c r="H1387" s="1" t="s">
        <v>13</v>
      </c>
      <c r="I1387">
        <v>64</v>
      </c>
    </row>
    <row r="1388" spans="1:9" x14ac:dyDescent="0.25">
      <c r="A1388">
        <v>1387</v>
      </c>
      <c r="B1388" s="1" t="s">
        <v>9</v>
      </c>
      <c r="C1388">
        <v>278030</v>
      </c>
      <c r="D1388" s="1" t="s">
        <v>19</v>
      </c>
      <c r="E1388" s="1" t="s">
        <v>16</v>
      </c>
      <c r="F1388" s="1" t="s">
        <v>12</v>
      </c>
      <c r="G1388" s="1" t="s">
        <v>13</v>
      </c>
      <c r="H1388" s="1" t="s">
        <v>13</v>
      </c>
      <c r="I1388">
        <v>32</v>
      </c>
    </row>
    <row r="1389" spans="1:9" x14ac:dyDescent="0.25">
      <c r="A1389">
        <v>1388</v>
      </c>
      <c r="B1389" s="1" t="s">
        <v>9</v>
      </c>
      <c r="C1389">
        <v>580000</v>
      </c>
      <c r="D1389" s="1" t="s">
        <v>10</v>
      </c>
      <c r="E1389" s="1" t="s">
        <v>16</v>
      </c>
      <c r="F1389" s="1" t="s">
        <v>12</v>
      </c>
      <c r="G1389" s="1" t="s">
        <v>13</v>
      </c>
      <c r="H1389" s="1" t="s">
        <v>13</v>
      </c>
      <c r="I1389">
        <v>24</v>
      </c>
    </row>
    <row r="1390" spans="1:9" x14ac:dyDescent="0.25">
      <c r="A1390">
        <v>1389</v>
      </c>
      <c r="B1390" s="1" t="s">
        <v>15</v>
      </c>
      <c r="C1390">
        <v>504976</v>
      </c>
      <c r="D1390" s="1" t="s">
        <v>18</v>
      </c>
      <c r="E1390" s="1" t="s">
        <v>16</v>
      </c>
      <c r="F1390" s="1" t="s">
        <v>12</v>
      </c>
      <c r="G1390" s="1" t="s">
        <v>13</v>
      </c>
      <c r="H1390" s="1" t="s">
        <v>13</v>
      </c>
      <c r="I1390">
        <v>36</v>
      </c>
    </row>
    <row r="1391" spans="1:9" x14ac:dyDescent="0.25">
      <c r="A1391">
        <v>1390</v>
      </c>
      <c r="B1391" s="1" t="s">
        <v>9</v>
      </c>
      <c r="C1391">
        <v>482000</v>
      </c>
      <c r="D1391" s="1" t="s">
        <v>10</v>
      </c>
      <c r="E1391" s="1" t="s">
        <v>16</v>
      </c>
      <c r="F1391" s="1" t="s">
        <v>12</v>
      </c>
      <c r="G1391" s="1" t="s">
        <v>13</v>
      </c>
      <c r="H1391" s="1" t="s">
        <v>12</v>
      </c>
      <c r="I1391">
        <v>36</v>
      </c>
    </row>
    <row r="1392" spans="1:9" x14ac:dyDescent="0.25">
      <c r="A1392">
        <v>1391</v>
      </c>
      <c r="B1392" s="1" t="s">
        <v>9</v>
      </c>
      <c r="C1392">
        <v>639148</v>
      </c>
      <c r="D1392" s="1" t="s">
        <v>17</v>
      </c>
      <c r="E1392" s="1" t="s">
        <v>16</v>
      </c>
      <c r="F1392" s="1" t="s">
        <v>12</v>
      </c>
      <c r="G1392" s="1" t="s">
        <v>13</v>
      </c>
      <c r="H1392" s="1" t="s">
        <v>13</v>
      </c>
      <c r="I1392">
        <v>79</v>
      </c>
    </row>
    <row r="1393" spans="1:9" x14ac:dyDescent="0.25">
      <c r="A1393">
        <v>1392</v>
      </c>
      <c r="B1393" s="1" t="s">
        <v>9</v>
      </c>
      <c r="C1393">
        <v>263640</v>
      </c>
      <c r="D1393" s="1" t="s">
        <v>10</v>
      </c>
      <c r="E1393" s="1" t="s">
        <v>16</v>
      </c>
      <c r="F1393" s="1" t="s">
        <v>12</v>
      </c>
      <c r="G1393" s="1" t="s">
        <v>13</v>
      </c>
      <c r="H1393" s="1" t="s">
        <v>13</v>
      </c>
      <c r="I1393">
        <v>31</v>
      </c>
    </row>
    <row r="1394" spans="1:9" x14ac:dyDescent="0.25">
      <c r="A1394">
        <v>1393</v>
      </c>
      <c r="B1394" s="1" t="s">
        <v>15</v>
      </c>
      <c r="C1394">
        <v>846529</v>
      </c>
      <c r="D1394" s="1" t="s">
        <v>10</v>
      </c>
      <c r="E1394" s="1" t="s">
        <v>11</v>
      </c>
      <c r="F1394" s="1" t="s">
        <v>12</v>
      </c>
      <c r="G1394" s="1" t="s">
        <v>13</v>
      </c>
      <c r="H1394" s="1" t="s">
        <v>13</v>
      </c>
      <c r="I1394">
        <v>28</v>
      </c>
    </row>
    <row r="1395" spans="1:9" x14ac:dyDescent="0.25">
      <c r="A1395">
        <v>1394</v>
      </c>
      <c r="B1395" s="1" t="s">
        <v>15</v>
      </c>
      <c r="C1395">
        <v>240890.9</v>
      </c>
      <c r="D1395" s="1" t="s">
        <v>14</v>
      </c>
      <c r="E1395" s="1" t="s">
        <v>11</v>
      </c>
      <c r="F1395" s="1" t="s">
        <v>12</v>
      </c>
      <c r="G1395" s="1" t="s">
        <v>13</v>
      </c>
      <c r="H1395" s="1" t="s">
        <v>13</v>
      </c>
      <c r="I1395">
        <v>83</v>
      </c>
    </row>
    <row r="1396" spans="1:9" x14ac:dyDescent="0.25">
      <c r="A1396">
        <v>1395</v>
      </c>
      <c r="B1396" s="1" t="s">
        <v>9</v>
      </c>
      <c r="C1396">
        <v>924156</v>
      </c>
      <c r="D1396" s="1" t="s">
        <v>10</v>
      </c>
      <c r="E1396" s="1" t="s">
        <v>16</v>
      </c>
      <c r="F1396" s="1" t="s">
        <v>12</v>
      </c>
      <c r="G1396" s="1" t="s">
        <v>13</v>
      </c>
      <c r="H1396" s="1" t="s">
        <v>13</v>
      </c>
      <c r="I1396">
        <v>28</v>
      </c>
    </row>
    <row r="1397" spans="1:9" x14ac:dyDescent="0.25">
      <c r="A1397">
        <v>1396</v>
      </c>
      <c r="B1397" s="1" t="s">
        <v>15</v>
      </c>
      <c r="C1397">
        <v>1815071.5</v>
      </c>
      <c r="D1397" s="1" t="s">
        <v>10</v>
      </c>
      <c r="E1397" s="1" t="s">
        <v>11</v>
      </c>
      <c r="F1397" s="1" t="s">
        <v>12</v>
      </c>
      <c r="G1397" s="1" t="s">
        <v>13</v>
      </c>
      <c r="H1397" s="1" t="s">
        <v>13</v>
      </c>
      <c r="I1397">
        <v>35</v>
      </c>
    </row>
    <row r="1398" spans="1:9" x14ac:dyDescent="0.25">
      <c r="A1398">
        <v>1397</v>
      </c>
      <c r="B1398" s="1" t="s">
        <v>9</v>
      </c>
      <c r="C1398">
        <v>585937</v>
      </c>
      <c r="D1398" s="1" t="s">
        <v>18</v>
      </c>
      <c r="E1398" s="1" t="s">
        <v>16</v>
      </c>
      <c r="F1398" s="1" t="s">
        <v>12</v>
      </c>
      <c r="G1398" s="1" t="s">
        <v>13</v>
      </c>
      <c r="H1398" s="1" t="s">
        <v>12</v>
      </c>
      <c r="I1398">
        <v>57</v>
      </c>
    </row>
    <row r="1399" spans="1:9" x14ac:dyDescent="0.25">
      <c r="A1399">
        <v>1398</v>
      </c>
      <c r="B1399" s="1" t="s">
        <v>9</v>
      </c>
      <c r="C1399">
        <v>223702.12</v>
      </c>
      <c r="D1399" s="1" t="s">
        <v>10</v>
      </c>
      <c r="E1399" s="1" t="s">
        <v>16</v>
      </c>
      <c r="F1399" s="1" t="s">
        <v>12</v>
      </c>
      <c r="G1399" s="1" t="s">
        <v>13</v>
      </c>
      <c r="H1399" s="1" t="s">
        <v>13</v>
      </c>
      <c r="I1399">
        <v>53</v>
      </c>
    </row>
    <row r="1400" spans="1:9" x14ac:dyDescent="0.25">
      <c r="A1400">
        <v>1399</v>
      </c>
      <c r="B1400" s="1" t="s">
        <v>9</v>
      </c>
      <c r="C1400">
        <v>155807.99</v>
      </c>
      <c r="D1400" s="1" t="s">
        <v>10</v>
      </c>
      <c r="E1400" s="1" t="s">
        <v>16</v>
      </c>
      <c r="F1400" s="1" t="s">
        <v>12</v>
      </c>
      <c r="G1400" s="1" t="s">
        <v>13</v>
      </c>
      <c r="H1400" s="1" t="s">
        <v>13</v>
      </c>
      <c r="I1400">
        <v>42</v>
      </c>
    </row>
    <row r="1401" spans="1:9" x14ac:dyDescent="0.25">
      <c r="A1401">
        <v>1400</v>
      </c>
      <c r="B1401" s="1" t="s">
        <v>9</v>
      </c>
      <c r="C1401">
        <v>361976.88</v>
      </c>
      <c r="D1401" s="1" t="s">
        <v>10</v>
      </c>
      <c r="E1401" s="1" t="s">
        <v>16</v>
      </c>
      <c r="F1401" s="1" t="s">
        <v>12</v>
      </c>
      <c r="G1401" s="1" t="s">
        <v>13</v>
      </c>
      <c r="H1401" s="1" t="s">
        <v>13</v>
      </c>
      <c r="I1401">
        <v>48</v>
      </c>
    </row>
    <row r="1402" spans="1:9" x14ac:dyDescent="0.25">
      <c r="A1402">
        <v>1401</v>
      </c>
      <c r="B1402" s="1" t="s">
        <v>9</v>
      </c>
      <c r="C1402">
        <v>573500</v>
      </c>
      <c r="D1402" s="1" t="s">
        <v>10</v>
      </c>
      <c r="E1402" s="1" t="s">
        <v>16</v>
      </c>
      <c r="F1402" s="1" t="s">
        <v>12</v>
      </c>
      <c r="G1402" s="1" t="s">
        <v>13</v>
      </c>
      <c r="H1402" s="1" t="s">
        <v>13</v>
      </c>
      <c r="I1402">
        <v>26</v>
      </c>
    </row>
    <row r="1403" spans="1:9" x14ac:dyDescent="0.25">
      <c r="A1403">
        <v>1402</v>
      </c>
      <c r="B1403" s="1" t="s">
        <v>9</v>
      </c>
      <c r="C1403">
        <v>180000</v>
      </c>
      <c r="D1403" s="1" t="s">
        <v>10</v>
      </c>
      <c r="E1403" s="1" t="s">
        <v>16</v>
      </c>
      <c r="F1403" s="1" t="s">
        <v>12</v>
      </c>
      <c r="G1403" s="1" t="s">
        <v>13</v>
      </c>
      <c r="H1403" s="1" t="s">
        <v>12</v>
      </c>
      <c r="I1403">
        <v>47</v>
      </c>
    </row>
    <row r="1404" spans="1:9" x14ac:dyDescent="0.25">
      <c r="A1404">
        <v>1403</v>
      </c>
      <c r="B1404" s="1" t="s">
        <v>9</v>
      </c>
      <c r="C1404">
        <v>811540</v>
      </c>
      <c r="D1404" s="1" t="s">
        <v>10</v>
      </c>
      <c r="E1404" s="1" t="s">
        <v>16</v>
      </c>
      <c r="F1404" s="1" t="s">
        <v>12</v>
      </c>
      <c r="G1404" s="1" t="s">
        <v>13</v>
      </c>
      <c r="H1404" s="1" t="s">
        <v>13</v>
      </c>
      <c r="I1404">
        <v>21</v>
      </c>
    </row>
    <row r="1405" spans="1:9" x14ac:dyDescent="0.25">
      <c r="A1405">
        <v>1404</v>
      </c>
      <c r="B1405" s="1" t="s">
        <v>15</v>
      </c>
      <c r="C1405">
        <v>760842</v>
      </c>
      <c r="D1405" s="1" t="s">
        <v>14</v>
      </c>
      <c r="E1405" s="1" t="s">
        <v>11</v>
      </c>
      <c r="F1405" s="1" t="s">
        <v>12</v>
      </c>
      <c r="G1405" s="1" t="s">
        <v>13</v>
      </c>
      <c r="H1405" s="1" t="s">
        <v>13</v>
      </c>
      <c r="I1405">
        <v>75</v>
      </c>
    </row>
    <row r="1406" spans="1:9" x14ac:dyDescent="0.25">
      <c r="A1406">
        <v>1405</v>
      </c>
      <c r="B1406" s="1" t="s">
        <v>9</v>
      </c>
      <c r="C1406">
        <v>1255736.08</v>
      </c>
      <c r="D1406" s="1" t="s">
        <v>10</v>
      </c>
      <c r="E1406" s="1" t="s">
        <v>16</v>
      </c>
      <c r="F1406" s="1" t="s">
        <v>12</v>
      </c>
      <c r="G1406" s="1" t="s">
        <v>13</v>
      </c>
      <c r="H1406" s="1" t="s">
        <v>13</v>
      </c>
      <c r="I1406">
        <v>41</v>
      </c>
    </row>
    <row r="1407" spans="1:9" x14ac:dyDescent="0.25">
      <c r="A1407">
        <v>1406</v>
      </c>
      <c r="B1407" s="1" t="s">
        <v>9</v>
      </c>
      <c r="C1407">
        <v>1146611.22</v>
      </c>
      <c r="D1407" s="1" t="s">
        <v>10</v>
      </c>
      <c r="E1407" s="1" t="s">
        <v>11</v>
      </c>
      <c r="F1407" s="1" t="s">
        <v>12</v>
      </c>
      <c r="G1407" s="1" t="s">
        <v>13</v>
      </c>
      <c r="H1407" s="1" t="s">
        <v>13</v>
      </c>
      <c r="I1407">
        <v>27</v>
      </c>
    </row>
    <row r="1408" spans="1:9" x14ac:dyDescent="0.25">
      <c r="A1408">
        <v>1407</v>
      </c>
      <c r="B1408" s="1" t="s">
        <v>9</v>
      </c>
      <c r="C1408">
        <v>1497172.49</v>
      </c>
      <c r="D1408" s="1" t="s">
        <v>10</v>
      </c>
      <c r="E1408" s="1" t="s">
        <v>11</v>
      </c>
      <c r="F1408" s="1" t="s">
        <v>12</v>
      </c>
      <c r="G1408" s="1" t="s">
        <v>13</v>
      </c>
      <c r="H1408" s="1" t="s">
        <v>13</v>
      </c>
      <c r="I1408">
        <v>47</v>
      </c>
    </row>
    <row r="1409" spans="1:9" x14ac:dyDescent="0.25">
      <c r="A1409">
        <v>1408</v>
      </c>
      <c r="B1409" s="1" t="s">
        <v>9</v>
      </c>
      <c r="C1409">
        <v>1372847.55</v>
      </c>
      <c r="D1409" s="1" t="s">
        <v>10</v>
      </c>
      <c r="E1409" s="1" t="s">
        <v>11</v>
      </c>
      <c r="F1409" s="1" t="s">
        <v>12</v>
      </c>
      <c r="G1409" s="1" t="s">
        <v>13</v>
      </c>
      <c r="H1409" s="1" t="s">
        <v>13</v>
      </c>
      <c r="I1409">
        <v>56</v>
      </c>
    </row>
    <row r="1410" spans="1:9" x14ac:dyDescent="0.25">
      <c r="A1410">
        <v>1409</v>
      </c>
      <c r="B1410" s="1" t="s">
        <v>15</v>
      </c>
      <c r="C1410">
        <v>830543</v>
      </c>
      <c r="D1410" s="1" t="s">
        <v>10</v>
      </c>
      <c r="E1410" s="1" t="s">
        <v>11</v>
      </c>
      <c r="F1410" s="1" t="s">
        <v>12</v>
      </c>
      <c r="G1410" s="1" t="s">
        <v>13</v>
      </c>
      <c r="H1410" s="1" t="s">
        <v>12</v>
      </c>
      <c r="I1410">
        <v>39</v>
      </c>
    </row>
    <row r="1411" spans="1:9" x14ac:dyDescent="0.25">
      <c r="A1411">
        <v>1410</v>
      </c>
      <c r="B1411" s="1" t="s">
        <v>9</v>
      </c>
      <c r="C1411">
        <v>650897.42000000004</v>
      </c>
      <c r="D1411" s="1" t="s">
        <v>10</v>
      </c>
      <c r="E1411" s="1" t="s">
        <v>16</v>
      </c>
      <c r="F1411" s="1" t="s">
        <v>12</v>
      </c>
      <c r="G1411" s="1" t="s">
        <v>13</v>
      </c>
      <c r="H1411" s="1" t="s">
        <v>13</v>
      </c>
      <c r="I1411">
        <v>38</v>
      </c>
    </row>
    <row r="1412" spans="1:9" x14ac:dyDescent="0.25">
      <c r="A1412">
        <v>1411</v>
      </c>
      <c r="B1412" s="1" t="s">
        <v>9</v>
      </c>
      <c r="C1412">
        <v>463597.72</v>
      </c>
      <c r="D1412" s="1" t="s">
        <v>10</v>
      </c>
      <c r="E1412" s="1" t="s">
        <v>16</v>
      </c>
      <c r="F1412" s="1" t="s">
        <v>12</v>
      </c>
      <c r="G1412" s="1" t="s">
        <v>12</v>
      </c>
      <c r="H1412" s="1" t="s">
        <v>13</v>
      </c>
      <c r="I1412">
        <v>47</v>
      </c>
    </row>
    <row r="1413" spans="1:9" x14ac:dyDescent="0.25">
      <c r="A1413">
        <v>1412</v>
      </c>
      <c r="B1413" s="1" t="s">
        <v>15</v>
      </c>
      <c r="C1413">
        <v>297050</v>
      </c>
      <c r="D1413" s="1" t="s">
        <v>17</v>
      </c>
      <c r="E1413" s="1" t="s">
        <v>16</v>
      </c>
      <c r="F1413" s="1" t="s">
        <v>12</v>
      </c>
      <c r="G1413" s="1" t="s">
        <v>13</v>
      </c>
      <c r="H1413" s="1" t="s">
        <v>13</v>
      </c>
      <c r="I1413">
        <v>31</v>
      </c>
    </row>
    <row r="1414" spans="1:9" x14ac:dyDescent="0.25">
      <c r="A1414">
        <v>1413</v>
      </c>
      <c r="B1414" s="1" t="s">
        <v>9</v>
      </c>
      <c r="C1414">
        <v>297110</v>
      </c>
      <c r="D1414" s="1" t="s">
        <v>17</v>
      </c>
      <c r="E1414" s="1" t="s">
        <v>16</v>
      </c>
      <c r="F1414" s="1" t="s">
        <v>12</v>
      </c>
      <c r="G1414" s="1" t="s">
        <v>13</v>
      </c>
      <c r="H1414" s="1" t="s">
        <v>13</v>
      </c>
      <c r="I1414">
        <v>36</v>
      </c>
    </row>
    <row r="1415" spans="1:9" x14ac:dyDescent="0.25">
      <c r="A1415">
        <v>1414</v>
      </c>
      <c r="B1415" s="1" t="s">
        <v>15</v>
      </c>
      <c r="C1415">
        <v>297045</v>
      </c>
      <c r="D1415" s="1" t="s">
        <v>17</v>
      </c>
      <c r="E1415" s="1" t="s">
        <v>16</v>
      </c>
      <c r="F1415" s="1" t="s">
        <v>12</v>
      </c>
      <c r="G1415" s="1" t="s">
        <v>13</v>
      </c>
      <c r="H1415" s="1" t="s">
        <v>13</v>
      </c>
      <c r="I1415">
        <v>33</v>
      </c>
    </row>
    <row r="1416" spans="1:9" x14ac:dyDescent="0.25">
      <c r="A1416">
        <v>1415</v>
      </c>
      <c r="B1416" s="1" t="s">
        <v>15</v>
      </c>
      <c r="C1416">
        <v>278030</v>
      </c>
      <c r="D1416" s="1" t="s">
        <v>19</v>
      </c>
      <c r="E1416" s="1" t="s">
        <v>16</v>
      </c>
      <c r="F1416" s="1" t="s">
        <v>12</v>
      </c>
      <c r="G1416" s="1" t="s">
        <v>13</v>
      </c>
      <c r="H1416" s="1" t="s">
        <v>13</v>
      </c>
      <c r="I1416">
        <v>35</v>
      </c>
    </row>
    <row r="1417" spans="1:9" x14ac:dyDescent="0.25">
      <c r="A1417">
        <v>1416</v>
      </c>
      <c r="B1417" s="1" t="s">
        <v>15</v>
      </c>
      <c r="C1417">
        <v>11580185.98</v>
      </c>
      <c r="D1417" s="1" t="s">
        <v>10</v>
      </c>
      <c r="E1417" s="1" t="s">
        <v>16</v>
      </c>
      <c r="F1417" s="1" t="s">
        <v>12</v>
      </c>
      <c r="G1417" s="1" t="s">
        <v>13</v>
      </c>
      <c r="H1417" s="1" t="s">
        <v>13</v>
      </c>
      <c r="I1417">
        <v>46</v>
      </c>
    </row>
    <row r="1418" spans="1:9" x14ac:dyDescent="0.25">
      <c r="A1418">
        <v>1417</v>
      </c>
      <c r="B1418" s="1" t="s">
        <v>9</v>
      </c>
      <c r="C1418">
        <v>2007029.76</v>
      </c>
      <c r="D1418" s="1" t="s">
        <v>10</v>
      </c>
      <c r="E1418" s="1" t="s">
        <v>11</v>
      </c>
      <c r="F1418" s="1" t="s">
        <v>12</v>
      </c>
      <c r="G1418" s="1" t="s">
        <v>13</v>
      </c>
      <c r="H1418" s="1" t="s">
        <v>13</v>
      </c>
      <c r="I1418">
        <v>54</v>
      </c>
    </row>
    <row r="1419" spans="1:9" x14ac:dyDescent="0.25">
      <c r="A1419">
        <v>1418</v>
      </c>
      <c r="B1419" s="1" t="s">
        <v>9</v>
      </c>
      <c r="C1419">
        <v>740237.33</v>
      </c>
      <c r="D1419" s="1" t="s">
        <v>10</v>
      </c>
      <c r="E1419" s="1" t="s">
        <v>11</v>
      </c>
      <c r="F1419" s="1" t="s">
        <v>12</v>
      </c>
      <c r="G1419" s="1" t="s">
        <v>13</v>
      </c>
      <c r="H1419" s="1" t="s">
        <v>13</v>
      </c>
      <c r="I1419">
        <v>52</v>
      </c>
    </row>
    <row r="1420" spans="1:9" x14ac:dyDescent="0.25">
      <c r="A1420">
        <v>1419</v>
      </c>
      <c r="B1420" s="1" t="s">
        <v>9</v>
      </c>
      <c r="C1420">
        <v>140000</v>
      </c>
      <c r="D1420" s="1" t="s">
        <v>10</v>
      </c>
      <c r="E1420" s="1" t="s">
        <v>16</v>
      </c>
      <c r="F1420" s="1" t="s">
        <v>12</v>
      </c>
      <c r="G1420" s="1" t="s">
        <v>13</v>
      </c>
      <c r="H1420" s="1" t="s">
        <v>13</v>
      </c>
      <c r="I1420">
        <v>42</v>
      </c>
    </row>
    <row r="1421" spans="1:9" x14ac:dyDescent="0.25">
      <c r="A1421">
        <v>1420</v>
      </c>
      <c r="B1421" s="1" t="s">
        <v>15</v>
      </c>
      <c r="C1421">
        <v>300018</v>
      </c>
      <c r="D1421" s="1" t="s">
        <v>18</v>
      </c>
      <c r="E1421" s="1" t="s">
        <v>16</v>
      </c>
      <c r="F1421" s="1" t="s">
        <v>12</v>
      </c>
      <c r="G1421" s="1" t="s">
        <v>13</v>
      </c>
      <c r="H1421" s="1" t="s">
        <v>12</v>
      </c>
      <c r="I1421">
        <v>58</v>
      </c>
    </row>
    <row r="1422" spans="1:9" x14ac:dyDescent="0.25">
      <c r="A1422">
        <v>1421</v>
      </c>
      <c r="B1422" s="1" t="s">
        <v>15</v>
      </c>
      <c r="C1422">
        <v>297045</v>
      </c>
      <c r="D1422" s="1" t="s">
        <v>17</v>
      </c>
      <c r="E1422" s="1" t="s">
        <v>16</v>
      </c>
      <c r="F1422" s="1" t="s">
        <v>12</v>
      </c>
      <c r="G1422" s="1" t="s">
        <v>13</v>
      </c>
      <c r="H1422" s="1" t="s">
        <v>12</v>
      </c>
      <c r="I1422">
        <v>27</v>
      </c>
    </row>
    <row r="1423" spans="1:9" x14ac:dyDescent="0.25">
      <c r="A1423">
        <v>1422</v>
      </c>
      <c r="B1423" s="1" t="s">
        <v>9</v>
      </c>
      <c r="C1423">
        <v>266625</v>
      </c>
      <c r="D1423" s="1" t="s">
        <v>10</v>
      </c>
      <c r="E1423" s="1" t="s">
        <v>16</v>
      </c>
      <c r="F1423" s="1" t="s">
        <v>12</v>
      </c>
      <c r="G1423" s="1" t="s">
        <v>13</v>
      </c>
      <c r="H1423" s="1" t="s">
        <v>13</v>
      </c>
      <c r="I1423">
        <v>50</v>
      </c>
    </row>
    <row r="1424" spans="1:9" x14ac:dyDescent="0.25">
      <c r="A1424">
        <v>1423</v>
      </c>
      <c r="B1424" s="1" t="s">
        <v>9</v>
      </c>
      <c r="C1424">
        <v>282305</v>
      </c>
      <c r="D1424" s="1" t="s">
        <v>18</v>
      </c>
      <c r="E1424" s="1" t="s">
        <v>16</v>
      </c>
      <c r="F1424" s="1" t="s">
        <v>12</v>
      </c>
      <c r="G1424" s="1" t="s">
        <v>13</v>
      </c>
      <c r="H1424" s="1" t="s">
        <v>12</v>
      </c>
      <c r="I1424">
        <v>34</v>
      </c>
    </row>
    <row r="1425" spans="1:9" x14ac:dyDescent="0.25">
      <c r="A1425">
        <v>1424</v>
      </c>
      <c r="B1425" s="1" t="s">
        <v>9</v>
      </c>
      <c r="C1425">
        <v>574141.48</v>
      </c>
      <c r="D1425" s="1" t="s">
        <v>10</v>
      </c>
      <c r="E1425" s="1" t="s">
        <v>16</v>
      </c>
      <c r="F1425" s="1" t="s">
        <v>12</v>
      </c>
      <c r="G1425" s="1" t="s">
        <v>13</v>
      </c>
      <c r="H1425" s="1" t="s">
        <v>13</v>
      </c>
      <c r="I1425">
        <v>22</v>
      </c>
    </row>
    <row r="1426" spans="1:9" x14ac:dyDescent="0.25">
      <c r="A1426">
        <v>1425</v>
      </c>
      <c r="B1426" s="1" t="s">
        <v>15</v>
      </c>
      <c r="C1426">
        <v>2072167</v>
      </c>
      <c r="D1426" s="1" t="s">
        <v>14</v>
      </c>
      <c r="E1426" s="1" t="s">
        <v>11</v>
      </c>
      <c r="F1426" s="1" t="s">
        <v>12</v>
      </c>
      <c r="G1426" s="1" t="s">
        <v>13</v>
      </c>
      <c r="H1426" s="1" t="s">
        <v>13</v>
      </c>
      <c r="I1426">
        <v>67</v>
      </c>
    </row>
    <row r="1427" spans="1:9" x14ac:dyDescent="0.25">
      <c r="A1427">
        <v>1426</v>
      </c>
      <c r="B1427" s="1" t="s">
        <v>9</v>
      </c>
      <c r="C1427">
        <v>278030</v>
      </c>
      <c r="D1427" s="1" t="s">
        <v>19</v>
      </c>
      <c r="E1427" s="1" t="s">
        <v>16</v>
      </c>
      <c r="F1427" s="1" t="s">
        <v>12</v>
      </c>
      <c r="G1427" s="1" t="s">
        <v>13</v>
      </c>
      <c r="H1427" s="1" t="s">
        <v>13</v>
      </c>
      <c r="I1427">
        <v>56</v>
      </c>
    </row>
    <row r="1428" spans="1:9" x14ac:dyDescent="0.25">
      <c r="A1428">
        <v>1427</v>
      </c>
      <c r="B1428" s="1" t="s">
        <v>15</v>
      </c>
      <c r="C1428">
        <v>2166746.5</v>
      </c>
      <c r="D1428" s="1" t="s">
        <v>10</v>
      </c>
      <c r="E1428" s="1" t="s">
        <v>11</v>
      </c>
      <c r="F1428" s="1" t="s">
        <v>12</v>
      </c>
      <c r="G1428" s="1" t="s">
        <v>13</v>
      </c>
      <c r="H1428" s="1" t="s">
        <v>13</v>
      </c>
      <c r="I1428">
        <v>32</v>
      </c>
    </row>
    <row r="1429" spans="1:9" x14ac:dyDescent="0.25">
      <c r="A1429">
        <v>1428</v>
      </c>
      <c r="B1429" s="1" t="s">
        <v>15</v>
      </c>
      <c r="C1429">
        <v>532257.68999999994</v>
      </c>
      <c r="D1429" s="1" t="s">
        <v>10</v>
      </c>
      <c r="E1429" s="1" t="s">
        <v>16</v>
      </c>
      <c r="F1429" s="1" t="s">
        <v>12</v>
      </c>
      <c r="G1429" s="1" t="s">
        <v>13</v>
      </c>
      <c r="H1429" s="1" t="s">
        <v>13</v>
      </c>
      <c r="I1429">
        <v>42</v>
      </c>
    </row>
    <row r="1430" spans="1:9" x14ac:dyDescent="0.25">
      <c r="A1430">
        <v>1429</v>
      </c>
      <c r="B1430" s="1" t="s">
        <v>9</v>
      </c>
      <c r="C1430">
        <v>2762536.65</v>
      </c>
      <c r="D1430" s="1" t="s">
        <v>10</v>
      </c>
      <c r="E1430" s="1" t="s">
        <v>16</v>
      </c>
      <c r="F1430" s="1" t="s">
        <v>12</v>
      </c>
      <c r="G1430" s="1" t="s">
        <v>12</v>
      </c>
      <c r="H1430" s="1" t="s">
        <v>13</v>
      </c>
      <c r="I1430">
        <v>42</v>
      </c>
    </row>
    <row r="1431" spans="1:9" x14ac:dyDescent="0.25">
      <c r="A1431">
        <v>1430</v>
      </c>
      <c r="B1431" s="1" t="s">
        <v>15</v>
      </c>
      <c r="C1431">
        <v>278030</v>
      </c>
      <c r="D1431" s="1" t="s">
        <v>19</v>
      </c>
      <c r="E1431" s="1" t="s">
        <v>16</v>
      </c>
      <c r="F1431" s="1" t="s">
        <v>12</v>
      </c>
      <c r="G1431" s="1" t="s">
        <v>13</v>
      </c>
      <c r="H1431" s="1" t="s">
        <v>13</v>
      </c>
      <c r="I1431">
        <v>60</v>
      </c>
    </row>
    <row r="1432" spans="1:9" x14ac:dyDescent="0.25">
      <c r="A1432">
        <v>1431</v>
      </c>
      <c r="B1432" s="1" t="s">
        <v>9</v>
      </c>
      <c r="C1432">
        <v>437183.54</v>
      </c>
      <c r="D1432" s="1" t="s">
        <v>10</v>
      </c>
      <c r="E1432" s="1" t="s">
        <v>16</v>
      </c>
      <c r="F1432" s="1" t="s">
        <v>12</v>
      </c>
      <c r="G1432" s="1" t="s">
        <v>13</v>
      </c>
      <c r="H1432" s="1" t="s">
        <v>13</v>
      </c>
      <c r="I1432">
        <v>46</v>
      </c>
    </row>
    <row r="1433" spans="1:9" x14ac:dyDescent="0.25">
      <c r="A1433">
        <v>1432</v>
      </c>
      <c r="B1433" s="1" t="s">
        <v>9</v>
      </c>
      <c r="C1433">
        <v>417623.03</v>
      </c>
      <c r="D1433" s="1" t="s">
        <v>10</v>
      </c>
      <c r="E1433" s="1" t="s">
        <v>16</v>
      </c>
      <c r="F1433" s="1" t="s">
        <v>12</v>
      </c>
      <c r="G1433" s="1" t="s">
        <v>13</v>
      </c>
      <c r="H1433" s="1" t="s">
        <v>13</v>
      </c>
      <c r="I1433">
        <v>27</v>
      </c>
    </row>
    <row r="1434" spans="1:9" x14ac:dyDescent="0.25">
      <c r="A1434">
        <v>1433</v>
      </c>
      <c r="B1434" s="1" t="s">
        <v>15</v>
      </c>
      <c r="C1434">
        <v>170502</v>
      </c>
      <c r="D1434" s="1" t="s">
        <v>10</v>
      </c>
      <c r="E1434" s="1" t="s">
        <v>16</v>
      </c>
      <c r="F1434" s="1" t="s">
        <v>12</v>
      </c>
      <c r="G1434" s="1" t="s">
        <v>13</v>
      </c>
      <c r="H1434" s="1" t="s">
        <v>13</v>
      </c>
      <c r="I1434">
        <v>47</v>
      </c>
    </row>
    <row r="1435" spans="1:9" x14ac:dyDescent="0.25">
      <c r="A1435">
        <v>1434</v>
      </c>
      <c r="B1435" s="1" t="s">
        <v>9</v>
      </c>
      <c r="C1435">
        <v>573826</v>
      </c>
      <c r="D1435" s="1" t="s">
        <v>18</v>
      </c>
      <c r="E1435" s="1" t="s">
        <v>16</v>
      </c>
      <c r="F1435" s="1" t="s">
        <v>12</v>
      </c>
      <c r="G1435" s="1" t="s">
        <v>13</v>
      </c>
      <c r="H1435" s="1" t="s">
        <v>12</v>
      </c>
      <c r="I1435">
        <v>61</v>
      </c>
    </row>
    <row r="1436" spans="1:9" x14ac:dyDescent="0.25">
      <c r="A1436">
        <v>1435</v>
      </c>
      <c r="B1436" s="1" t="s">
        <v>15</v>
      </c>
      <c r="C1436">
        <v>297045</v>
      </c>
      <c r="D1436" s="1" t="s">
        <v>17</v>
      </c>
      <c r="E1436" s="1" t="s">
        <v>16</v>
      </c>
      <c r="F1436" s="1" t="s">
        <v>12</v>
      </c>
      <c r="G1436" s="1" t="s">
        <v>13</v>
      </c>
      <c r="H1436" s="1" t="s">
        <v>12</v>
      </c>
      <c r="I1436">
        <v>23</v>
      </c>
    </row>
    <row r="1437" spans="1:9" x14ac:dyDescent="0.25">
      <c r="A1437">
        <v>1436</v>
      </c>
      <c r="B1437" s="1" t="s">
        <v>9</v>
      </c>
      <c r="C1437">
        <v>406190.91</v>
      </c>
      <c r="D1437" s="1" t="s">
        <v>10</v>
      </c>
      <c r="E1437" s="1" t="s">
        <v>11</v>
      </c>
      <c r="F1437" s="1" t="s">
        <v>12</v>
      </c>
      <c r="G1437" s="1" t="s">
        <v>12</v>
      </c>
      <c r="H1437" s="1" t="s">
        <v>13</v>
      </c>
      <c r="I1437">
        <v>22</v>
      </c>
    </row>
    <row r="1438" spans="1:9" x14ac:dyDescent="0.25">
      <c r="A1438">
        <v>1437</v>
      </c>
      <c r="B1438" s="1" t="s">
        <v>9</v>
      </c>
      <c r="C1438">
        <v>297046</v>
      </c>
      <c r="D1438" s="1" t="s">
        <v>17</v>
      </c>
      <c r="E1438" s="1" t="s">
        <v>16</v>
      </c>
      <c r="F1438" s="1" t="s">
        <v>12</v>
      </c>
      <c r="G1438" s="1" t="s">
        <v>12</v>
      </c>
      <c r="H1438" s="1" t="s">
        <v>13</v>
      </c>
      <c r="I1438">
        <v>44</v>
      </c>
    </row>
    <row r="1439" spans="1:9" x14ac:dyDescent="0.25">
      <c r="A1439">
        <v>1438</v>
      </c>
      <c r="B1439" s="1" t="s">
        <v>15</v>
      </c>
      <c r="C1439">
        <v>313897</v>
      </c>
      <c r="D1439" s="1" t="s">
        <v>10</v>
      </c>
      <c r="E1439" s="1" t="s">
        <v>11</v>
      </c>
      <c r="F1439" s="1" t="s">
        <v>12</v>
      </c>
      <c r="G1439" s="1" t="s">
        <v>13</v>
      </c>
      <c r="H1439" s="1" t="s">
        <v>12</v>
      </c>
      <c r="I1439">
        <v>31</v>
      </c>
    </row>
    <row r="1440" spans="1:9" x14ac:dyDescent="0.25">
      <c r="A1440">
        <v>1439</v>
      </c>
      <c r="B1440" s="1" t="s">
        <v>15</v>
      </c>
      <c r="C1440">
        <v>496170</v>
      </c>
      <c r="D1440" s="1" t="s">
        <v>10</v>
      </c>
      <c r="E1440" s="1" t="s">
        <v>16</v>
      </c>
      <c r="F1440" s="1" t="s">
        <v>12</v>
      </c>
      <c r="G1440" s="1" t="s">
        <v>12</v>
      </c>
      <c r="H1440" s="1" t="s">
        <v>13</v>
      </c>
      <c r="I1440">
        <v>28</v>
      </c>
    </row>
    <row r="1441" spans="1:9" x14ac:dyDescent="0.25">
      <c r="A1441">
        <v>1440</v>
      </c>
      <c r="B1441" s="1" t="s">
        <v>9</v>
      </c>
      <c r="C1441">
        <v>952596</v>
      </c>
      <c r="D1441" s="1" t="s">
        <v>10</v>
      </c>
      <c r="E1441" s="1" t="s">
        <v>16</v>
      </c>
      <c r="F1441" s="1" t="s">
        <v>12</v>
      </c>
      <c r="G1441" s="1" t="s">
        <v>13</v>
      </c>
      <c r="H1441" s="1" t="s">
        <v>13</v>
      </c>
      <c r="I1441">
        <v>61</v>
      </c>
    </row>
    <row r="1442" spans="1:9" x14ac:dyDescent="0.25">
      <c r="A1442">
        <v>1441</v>
      </c>
      <c r="B1442" s="1" t="s">
        <v>15</v>
      </c>
      <c r="C1442">
        <v>644244</v>
      </c>
      <c r="D1442" s="1" t="s">
        <v>10</v>
      </c>
      <c r="E1442" s="1" t="s">
        <v>16</v>
      </c>
      <c r="F1442" s="1" t="s">
        <v>12</v>
      </c>
      <c r="G1442" s="1" t="s">
        <v>13</v>
      </c>
      <c r="H1442" s="1" t="s">
        <v>13</v>
      </c>
      <c r="I1442">
        <v>25</v>
      </c>
    </row>
    <row r="1443" spans="1:9" x14ac:dyDescent="0.25">
      <c r="A1443">
        <v>1442</v>
      </c>
      <c r="B1443" s="1" t="s">
        <v>9</v>
      </c>
      <c r="C1443">
        <v>297045</v>
      </c>
      <c r="D1443" s="1" t="s">
        <v>17</v>
      </c>
      <c r="E1443" s="1" t="s">
        <v>16</v>
      </c>
      <c r="F1443" s="1" t="s">
        <v>12</v>
      </c>
      <c r="G1443" s="1" t="s">
        <v>13</v>
      </c>
      <c r="H1443" s="1" t="s">
        <v>13</v>
      </c>
      <c r="I1443">
        <v>36</v>
      </c>
    </row>
    <row r="1444" spans="1:9" x14ac:dyDescent="0.25">
      <c r="A1444">
        <v>1443</v>
      </c>
      <c r="B1444" s="1" t="s">
        <v>15</v>
      </c>
      <c r="C1444">
        <v>297044.99</v>
      </c>
      <c r="D1444" s="1" t="s">
        <v>19</v>
      </c>
      <c r="E1444" s="1" t="s">
        <v>16</v>
      </c>
      <c r="F1444" s="1" t="s">
        <v>12</v>
      </c>
      <c r="G1444" s="1" t="s">
        <v>12</v>
      </c>
      <c r="H1444" s="1" t="s">
        <v>13</v>
      </c>
      <c r="I1444">
        <v>56</v>
      </c>
    </row>
    <row r="1445" spans="1:9" x14ac:dyDescent="0.25">
      <c r="A1445">
        <v>1444</v>
      </c>
      <c r="B1445" s="1" t="s">
        <v>15</v>
      </c>
      <c r="C1445">
        <v>1591132.4</v>
      </c>
      <c r="D1445" s="1" t="s">
        <v>10</v>
      </c>
      <c r="E1445" s="1" t="s">
        <v>11</v>
      </c>
      <c r="F1445" s="1" t="s">
        <v>12</v>
      </c>
      <c r="G1445" s="1" t="s">
        <v>13</v>
      </c>
      <c r="H1445" s="1" t="s">
        <v>13</v>
      </c>
      <c r="I1445">
        <v>51</v>
      </c>
    </row>
    <row r="1446" spans="1:9" x14ac:dyDescent="0.25">
      <c r="A1446">
        <v>1445</v>
      </c>
      <c r="B1446" s="1" t="s">
        <v>9</v>
      </c>
      <c r="C1446">
        <v>130000</v>
      </c>
      <c r="D1446" s="1" t="s">
        <v>10</v>
      </c>
      <c r="E1446" s="1" t="s">
        <v>16</v>
      </c>
      <c r="F1446" s="1" t="s">
        <v>12</v>
      </c>
      <c r="G1446" s="1" t="s">
        <v>12</v>
      </c>
      <c r="H1446" s="1" t="s">
        <v>13</v>
      </c>
      <c r="I1446">
        <v>40</v>
      </c>
    </row>
    <row r="1447" spans="1:9" x14ac:dyDescent="0.25">
      <c r="A1447">
        <v>1446</v>
      </c>
      <c r="B1447" s="1" t="s">
        <v>9</v>
      </c>
      <c r="C1447">
        <v>868191.39</v>
      </c>
      <c r="D1447" s="1" t="s">
        <v>10</v>
      </c>
      <c r="E1447" s="1" t="s">
        <v>16</v>
      </c>
      <c r="F1447" s="1" t="s">
        <v>12</v>
      </c>
      <c r="G1447" s="1" t="s">
        <v>13</v>
      </c>
      <c r="H1447" s="1" t="s">
        <v>13</v>
      </c>
      <c r="I1447">
        <v>30</v>
      </c>
    </row>
    <row r="1448" spans="1:9" x14ac:dyDescent="0.25">
      <c r="A1448">
        <v>1447</v>
      </c>
      <c r="B1448" s="1" t="s">
        <v>15</v>
      </c>
      <c r="C1448">
        <v>122313.33</v>
      </c>
      <c r="D1448" s="1" t="s">
        <v>10</v>
      </c>
      <c r="E1448" s="1" t="s">
        <v>16</v>
      </c>
      <c r="F1448" s="1" t="s">
        <v>12</v>
      </c>
      <c r="G1448" s="1" t="s">
        <v>13</v>
      </c>
      <c r="H1448" s="1" t="s">
        <v>13</v>
      </c>
      <c r="I1448">
        <v>42</v>
      </c>
    </row>
    <row r="1449" spans="1:9" x14ac:dyDescent="0.25">
      <c r="A1449">
        <v>1448</v>
      </c>
      <c r="B1449" s="1" t="s">
        <v>9</v>
      </c>
      <c r="C1449">
        <v>337000</v>
      </c>
      <c r="D1449" s="1" t="s">
        <v>10</v>
      </c>
      <c r="E1449" s="1" t="s">
        <v>16</v>
      </c>
      <c r="F1449" s="1" t="s">
        <v>12</v>
      </c>
      <c r="G1449" s="1" t="s">
        <v>12</v>
      </c>
      <c r="H1449" s="1" t="s">
        <v>13</v>
      </c>
      <c r="I1449">
        <v>42</v>
      </c>
    </row>
    <row r="1450" spans="1:9" x14ac:dyDescent="0.25">
      <c r="A1450">
        <v>1449</v>
      </c>
      <c r="B1450" s="1" t="s">
        <v>15</v>
      </c>
      <c r="C1450">
        <v>1448116.5</v>
      </c>
      <c r="D1450" s="1" t="s">
        <v>10</v>
      </c>
      <c r="E1450" s="1" t="s">
        <v>11</v>
      </c>
      <c r="F1450" s="1" t="s">
        <v>12</v>
      </c>
      <c r="G1450" s="1" t="s">
        <v>13</v>
      </c>
      <c r="H1450" s="1" t="s">
        <v>13</v>
      </c>
      <c r="I1450">
        <v>42</v>
      </c>
    </row>
    <row r="1451" spans="1:9" x14ac:dyDescent="0.25">
      <c r="A1451">
        <v>1450</v>
      </c>
      <c r="B1451" s="1" t="s">
        <v>15</v>
      </c>
      <c r="C1451">
        <v>327716</v>
      </c>
      <c r="D1451" s="1" t="s">
        <v>17</v>
      </c>
      <c r="E1451" s="1" t="s">
        <v>16</v>
      </c>
      <c r="F1451" s="1" t="s">
        <v>12</v>
      </c>
      <c r="G1451" s="1" t="s">
        <v>13</v>
      </c>
      <c r="H1451" s="1" t="s">
        <v>13</v>
      </c>
      <c r="I1451">
        <v>40</v>
      </c>
    </row>
    <row r="1452" spans="1:9" x14ac:dyDescent="0.25">
      <c r="A1452">
        <v>1451</v>
      </c>
      <c r="B1452" s="1" t="s">
        <v>15</v>
      </c>
      <c r="C1452">
        <v>297044</v>
      </c>
      <c r="D1452" s="1" t="s">
        <v>21</v>
      </c>
      <c r="E1452" s="1" t="s">
        <v>16</v>
      </c>
      <c r="F1452" s="1" t="s">
        <v>12</v>
      </c>
      <c r="G1452" s="1" t="s">
        <v>13</v>
      </c>
      <c r="H1452" s="1" t="s">
        <v>13</v>
      </c>
      <c r="I1452">
        <v>27</v>
      </c>
    </row>
    <row r="1453" spans="1:9" x14ac:dyDescent="0.25">
      <c r="A1453">
        <v>1452</v>
      </c>
      <c r="B1453" s="1" t="s">
        <v>9</v>
      </c>
      <c r="C1453">
        <v>278030</v>
      </c>
      <c r="D1453" s="1" t="s">
        <v>19</v>
      </c>
      <c r="E1453" s="1" t="s">
        <v>16</v>
      </c>
      <c r="F1453" s="1" t="s">
        <v>12</v>
      </c>
      <c r="G1453" s="1" t="s">
        <v>13</v>
      </c>
      <c r="H1453" s="1" t="s">
        <v>13</v>
      </c>
      <c r="I1453">
        <v>48</v>
      </c>
    </row>
    <row r="1454" spans="1:9" x14ac:dyDescent="0.25">
      <c r="A1454">
        <v>1453</v>
      </c>
      <c r="B1454" s="1" t="s">
        <v>9</v>
      </c>
      <c r="C1454">
        <v>477915</v>
      </c>
      <c r="D1454" s="1" t="s">
        <v>10</v>
      </c>
      <c r="E1454" s="1" t="s">
        <v>11</v>
      </c>
      <c r="F1454" s="1" t="s">
        <v>12</v>
      </c>
      <c r="G1454" s="1" t="s">
        <v>13</v>
      </c>
      <c r="H1454" s="1" t="s">
        <v>13</v>
      </c>
      <c r="I1454">
        <v>21</v>
      </c>
    </row>
    <row r="1455" spans="1:9" x14ac:dyDescent="0.25">
      <c r="A1455">
        <v>1454</v>
      </c>
      <c r="B1455" s="1" t="s">
        <v>9</v>
      </c>
      <c r="C1455">
        <v>5472090.3399999999</v>
      </c>
      <c r="D1455" s="1" t="s">
        <v>10</v>
      </c>
      <c r="E1455" s="1" t="s">
        <v>11</v>
      </c>
      <c r="F1455" s="1" t="s">
        <v>12</v>
      </c>
      <c r="G1455" s="1" t="s">
        <v>13</v>
      </c>
      <c r="H1455" s="1" t="s">
        <v>13</v>
      </c>
      <c r="I1455">
        <v>42</v>
      </c>
    </row>
    <row r="1456" spans="1:9" x14ac:dyDescent="0.25">
      <c r="A1456">
        <v>1455</v>
      </c>
      <c r="B1456" s="1" t="s">
        <v>15</v>
      </c>
      <c r="C1456">
        <v>196822.39</v>
      </c>
      <c r="D1456" s="1" t="s">
        <v>14</v>
      </c>
      <c r="E1456" s="1" t="s">
        <v>11</v>
      </c>
      <c r="F1456" s="1" t="s">
        <v>12</v>
      </c>
      <c r="G1456" s="1" t="s">
        <v>13</v>
      </c>
      <c r="H1456" s="1" t="s">
        <v>13</v>
      </c>
      <c r="I1456">
        <v>94</v>
      </c>
    </row>
    <row r="1457" spans="1:9" x14ac:dyDescent="0.25">
      <c r="A1457">
        <v>1456</v>
      </c>
      <c r="B1457" s="1" t="s">
        <v>15</v>
      </c>
      <c r="C1457">
        <v>575000</v>
      </c>
      <c r="D1457" s="1" t="s">
        <v>10</v>
      </c>
      <c r="E1457" s="1" t="s">
        <v>16</v>
      </c>
      <c r="F1457" s="1" t="s">
        <v>12</v>
      </c>
      <c r="G1457" s="1" t="s">
        <v>13</v>
      </c>
      <c r="H1457" s="1" t="s">
        <v>12</v>
      </c>
      <c r="I1457">
        <v>32</v>
      </c>
    </row>
    <row r="1458" spans="1:9" x14ac:dyDescent="0.25">
      <c r="A1458">
        <v>1457</v>
      </c>
      <c r="B1458" s="1" t="s">
        <v>15</v>
      </c>
      <c r="C1458">
        <v>298957</v>
      </c>
      <c r="D1458" s="1" t="s">
        <v>17</v>
      </c>
      <c r="E1458" s="1" t="s">
        <v>16</v>
      </c>
      <c r="F1458" s="1" t="s">
        <v>12</v>
      </c>
      <c r="G1458" s="1" t="s">
        <v>13</v>
      </c>
      <c r="H1458" s="1" t="s">
        <v>13</v>
      </c>
      <c r="I1458">
        <v>32</v>
      </c>
    </row>
    <row r="1459" spans="1:9" x14ac:dyDescent="0.25">
      <c r="A1459">
        <v>1458</v>
      </c>
      <c r="B1459" s="1" t="s">
        <v>15</v>
      </c>
      <c r="C1459">
        <v>75294.7</v>
      </c>
      <c r="D1459" s="1" t="s">
        <v>10</v>
      </c>
      <c r="E1459" s="1" t="s">
        <v>16</v>
      </c>
      <c r="F1459" s="1" t="s">
        <v>12</v>
      </c>
      <c r="G1459" s="1" t="s">
        <v>13</v>
      </c>
      <c r="H1459" s="1" t="s">
        <v>13</v>
      </c>
      <c r="I1459">
        <v>25</v>
      </c>
    </row>
    <row r="1460" spans="1:9" x14ac:dyDescent="0.25">
      <c r="A1460">
        <v>1459</v>
      </c>
      <c r="B1460" s="1" t="s">
        <v>9</v>
      </c>
      <c r="C1460">
        <v>278030</v>
      </c>
      <c r="D1460" s="1" t="s">
        <v>19</v>
      </c>
      <c r="E1460" s="1" t="s">
        <v>16</v>
      </c>
      <c r="F1460" s="1" t="s">
        <v>12</v>
      </c>
      <c r="G1460" s="1" t="s">
        <v>13</v>
      </c>
      <c r="H1460" s="1" t="s">
        <v>13</v>
      </c>
      <c r="I1460">
        <v>61</v>
      </c>
    </row>
    <row r="1461" spans="1:9" x14ac:dyDescent="0.25">
      <c r="A1461">
        <v>1460</v>
      </c>
      <c r="B1461" s="1" t="s">
        <v>15</v>
      </c>
      <c r="C1461">
        <v>278030.99</v>
      </c>
      <c r="D1461" s="1" t="s">
        <v>19</v>
      </c>
      <c r="E1461" s="1" t="s">
        <v>16</v>
      </c>
      <c r="F1461" s="1" t="s">
        <v>12</v>
      </c>
      <c r="G1461" s="1" t="s">
        <v>13</v>
      </c>
      <c r="H1461" s="1" t="s">
        <v>13</v>
      </c>
      <c r="I1461">
        <v>34</v>
      </c>
    </row>
    <row r="1462" spans="1:9" x14ac:dyDescent="0.25">
      <c r="A1462">
        <v>1461</v>
      </c>
      <c r="B1462" s="1" t="s">
        <v>15</v>
      </c>
      <c r="C1462">
        <v>791499.02</v>
      </c>
      <c r="D1462" s="1" t="s">
        <v>10</v>
      </c>
      <c r="E1462" s="1" t="s">
        <v>16</v>
      </c>
      <c r="F1462" s="1" t="s">
        <v>12</v>
      </c>
      <c r="G1462" s="1" t="s">
        <v>13</v>
      </c>
      <c r="H1462" s="1" t="s">
        <v>13</v>
      </c>
      <c r="I1462">
        <v>29</v>
      </c>
    </row>
    <row r="1463" spans="1:9" x14ac:dyDescent="0.25">
      <c r="A1463">
        <v>1462</v>
      </c>
      <c r="B1463" s="1" t="s">
        <v>9</v>
      </c>
      <c r="C1463">
        <v>371304</v>
      </c>
      <c r="D1463" s="1" t="s">
        <v>18</v>
      </c>
      <c r="E1463" s="1" t="s">
        <v>16</v>
      </c>
      <c r="F1463" s="1" t="s">
        <v>12</v>
      </c>
      <c r="G1463" s="1" t="s">
        <v>13</v>
      </c>
      <c r="H1463" s="1" t="s">
        <v>12</v>
      </c>
      <c r="I1463">
        <v>37</v>
      </c>
    </row>
    <row r="1464" spans="1:9" x14ac:dyDescent="0.25">
      <c r="A1464">
        <v>1463</v>
      </c>
      <c r="B1464" s="1" t="s">
        <v>15</v>
      </c>
      <c r="C1464">
        <v>1611870.5</v>
      </c>
      <c r="D1464" s="1" t="s">
        <v>10</v>
      </c>
      <c r="E1464" s="1" t="s">
        <v>11</v>
      </c>
      <c r="F1464" s="1" t="s">
        <v>12</v>
      </c>
      <c r="G1464" s="1" t="s">
        <v>13</v>
      </c>
      <c r="H1464" s="1" t="s">
        <v>13</v>
      </c>
      <c r="I1464">
        <v>33</v>
      </c>
    </row>
    <row r="1465" spans="1:9" x14ac:dyDescent="0.25">
      <c r="A1465">
        <v>1464</v>
      </c>
      <c r="B1465" s="1" t="s">
        <v>9</v>
      </c>
      <c r="C1465">
        <v>771947.42</v>
      </c>
      <c r="D1465" s="1" t="s">
        <v>10</v>
      </c>
      <c r="E1465" s="1" t="s">
        <v>16</v>
      </c>
      <c r="F1465" s="1" t="s">
        <v>12</v>
      </c>
      <c r="G1465" s="1" t="s">
        <v>13</v>
      </c>
      <c r="H1465" s="1" t="s">
        <v>13</v>
      </c>
      <c r="I1465">
        <v>40</v>
      </c>
    </row>
    <row r="1466" spans="1:9" x14ac:dyDescent="0.25">
      <c r="A1466">
        <v>1465</v>
      </c>
      <c r="B1466" s="1" t="s">
        <v>9</v>
      </c>
      <c r="C1466">
        <v>278030</v>
      </c>
      <c r="D1466" s="1" t="s">
        <v>19</v>
      </c>
      <c r="E1466" s="1" t="s">
        <v>16</v>
      </c>
      <c r="F1466" s="1" t="s">
        <v>12</v>
      </c>
      <c r="G1466" s="1" t="s">
        <v>13</v>
      </c>
      <c r="H1466" s="1" t="s">
        <v>13</v>
      </c>
      <c r="I1466">
        <v>53</v>
      </c>
    </row>
    <row r="1467" spans="1:9" x14ac:dyDescent="0.25">
      <c r="A1467">
        <v>1466</v>
      </c>
      <c r="B1467" s="1" t="s">
        <v>15</v>
      </c>
      <c r="C1467">
        <v>1358025.5</v>
      </c>
      <c r="D1467" s="1" t="s">
        <v>10</v>
      </c>
      <c r="E1467" s="1" t="s">
        <v>11</v>
      </c>
      <c r="F1467" s="1" t="s">
        <v>12</v>
      </c>
      <c r="G1467" s="1" t="s">
        <v>13</v>
      </c>
      <c r="H1467" s="1" t="s">
        <v>13</v>
      </c>
      <c r="I1467">
        <v>32</v>
      </c>
    </row>
    <row r="1468" spans="1:9" x14ac:dyDescent="0.25">
      <c r="A1468">
        <v>1467</v>
      </c>
      <c r="B1468" s="1" t="s">
        <v>9</v>
      </c>
      <c r="C1468">
        <v>1049700.32</v>
      </c>
      <c r="D1468" s="1" t="s">
        <v>10</v>
      </c>
      <c r="E1468" s="1" t="s">
        <v>16</v>
      </c>
      <c r="F1468" s="1" t="s">
        <v>12</v>
      </c>
      <c r="G1468" s="1" t="s">
        <v>13</v>
      </c>
      <c r="H1468" s="1" t="s">
        <v>13</v>
      </c>
      <c r="I1468">
        <v>37</v>
      </c>
    </row>
    <row r="1469" spans="1:9" x14ac:dyDescent="0.25">
      <c r="A1469">
        <v>1468</v>
      </c>
      <c r="B1469" s="1" t="s">
        <v>9</v>
      </c>
      <c r="C1469">
        <v>311173</v>
      </c>
      <c r="D1469" s="1" t="s">
        <v>18</v>
      </c>
      <c r="E1469" s="1" t="s">
        <v>16</v>
      </c>
      <c r="F1469" s="1" t="s">
        <v>12</v>
      </c>
      <c r="G1469" s="1" t="s">
        <v>13</v>
      </c>
      <c r="H1469" s="1" t="s">
        <v>12</v>
      </c>
      <c r="I1469">
        <v>33</v>
      </c>
    </row>
    <row r="1470" spans="1:9" x14ac:dyDescent="0.25">
      <c r="A1470">
        <v>1469</v>
      </c>
      <c r="B1470" s="1" t="s">
        <v>9</v>
      </c>
      <c r="C1470">
        <v>266800</v>
      </c>
      <c r="D1470" s="1" t="s">
        <v>10</v>
      </c>
      <c r="E1470" s="1" t="s">
        <v>16</v>
      </c>
      <c r="F1470" s="1" t="s">
        <v>12</v>
      </c>
      <c r="G1470" s="1" t="s">
        <v>13</v>
      </c>
      <c r="H1470" s="1" t="s">
        <v>13</v>
      </c>
      <c r="I1470">
        <v>44</v>
      </c>
    </row>
    <row r="1471" spans="1:9" x14ac:dyDescent="0.25">
      <c r="A1471">
        <v>1470</v>
      </c>
      <c r="B1471" s="1" t="s">
        <v>9</v>
      </c>
      <c r="C1471">
        <v>196925</v>
      </c>
      <c r="D1471" s="1" t="s">
        <v>10</v>
      </c>
      <c r="E1471" s="1" t="s">
        <v>16</v>
      </c>
      <c r="F1471" s="1" t="s">
        <v>12</v>
      </c>
      <c r="G1471" s="1" t="s">
        <v>13</v>
      </c>
      <c r="H1471" s="1" t="s">
        <v>12</v>
      </c>
      <c r="I1471">
        <v>22</v>
      </c>
    </row>
    <row r="1472" spans="1:9" x14ac:dyDescent="0.25">
      <c r="A1472">
        <v>1471</v>
      </c>
      <c r="B1472" s="1" t="s">
        <v>9</v>
      </c>
      <c r="C1472">
        <v>342027</v>
      </c>
      <c r="D1472" s="1" t="s">
        <v>10</v>
      </c>
      <c r="E1472" s="1" t="s">
        <v>16</v>
      </c>
      <c r="F1472" s="1" t="s">
        <v>12</v>
      </c>
      <c r="G1472" s="1" t="s">
        <v>12</v>
      </c>
      <c r="H1472" s="1" t="s">
        <v>13</v>
      </c>
      <c r="I1472">
        <v>61</v>
      </c>
    </row>
    <row r="1473" spans="1:9" x14ac:dyDescent="0.25">
      <c r="A1473">
        <v>1472</v>
      </c>
      <c r="B1473" s="1" t="s">
        <v>15</v>
      </c>
      <c r="C1473">
        <v>1104062</v>
      </c>
      <c r="D1473" s="1" t="s">
        <v>14</v>
      </c>
      <c r="E1473" s="1" t="s">
        <v>11</v>
      </c>
      <c r="F1473" s="1" t="s">
        <v>12</v>
      </c>
      <c r="G1473" s="1" t="s">
        <v>13</v>
      </c>
      <c r="H1473" s="1" t="s">
        <v>13</v>
      </c>
      <c r="I1473">
        <v>91</v>
      </c>
    </row>
    <row r="1474" spans="1:9" x14ac:dyDescent="0.25">
      <c r="A1474">
        <v>1473</v>
      </c>
      <c r="B1474" s="1" t="s">
        <v>9</v>
      </c>
      <c r="C1474">
        <v>155880</v>
      </c>
      <c r="D1474" s="1" t="s">
        <v>10</v>
      </c>
      <c r="E1474" s="1" t="s">
        <v>16</v>
      </c>
      <c r="F1474" s="1" t="s">
        <v>12</v>
      </c>
      <c r="G1474" s="1" t="s">
        <v>13</v>
      </c>
      <c r="H1474" s="1" t="s">
        <v>13</v>
      </c>
      <c r="I1474">
        <v>36</v>
      </c>
    </row>
    <row r="1475" spans="1:9" x14ac:dyDescent="0.25">
      <c r="A1475">
        <v>1474</v>
      </c>
      <c r="B1475" s="1" t="s">
        <v>9</v>
      </c>
      <c r="C1475">
        <v>297046</v>
      </c>
      <c r="D1475" s="1" t="s">
        <v>17</v>
      </c>
      <c r="E1475" s="1" t="s">
        <v>16</v>
      </c>
      <c r="F1475" s="1" t="s">
        <v>12</v>
      </c>
      <c r="G1475" s="1" t="s">
        <v>13</v>
      </c>
      <c r="H1475" s="1" t="s">
        <v>13</v>
      </c>
      <c r="I1475">
        <v>51</v>
      </c>
    </row>
    <row r="1476" spans="1:9" x14ac:dyDescent="0.25">
      <c r="A1476">
        <v>1475</v>
      </c>
      <c r="B1476" s="1" t="s">
        <v>9</v>
      </c>
      <c r="C1476">
        <v>338166</v>
      </c>
      <c r="D1476" s="1" t="s">
        <v>18</v>
      </c>
      <c r="E1476" s="1" t="s">
        <v>16</v>
      </c>
      <c r="F1476" s="1" t="s">
        <v>12</v>
      </c>
      <c r="G1476" s="1" t="s">
        <v>13</v>
      </c>
      <c r="H1476" s="1" t="s">
        <v>13</v>
      </c>
      <c r="I1476">
        <v>56</v>
      </c>
    </row>
    <row r="1477" spans="1:9" x14ac:dyDescent="0.25">
      <c r="A1477">
        <v>1476</v>
      </c>
      <c r="B1477" s="1" t="s">
        <v>9</v>
      </c>
      <c r="C1477">
        <v>650000</v>
      </c>
      <c r="D1477" s="1" t="s">
        <v>10</v>
      </c>
      <c r="E1477" s="1" t="s">
        <v>16</v>
      </c>
      <c r="F1477" s="1" t="s">
        <v>12</v>
      </c>
      <c r="G1477" s="1" t="s">
        <v>13</v>
      </c>
      <c r="H1477" s="1" t="s">
        <v>12</v>
      </c>
      <c r="I1477">
        <v>31</v>
      </c>
    </row>
    <row r="1478" spans="1:9" x14ac:dyDescent="0.25">
      <c r="A1478">
        <v>1477</v>
      </c>
      <c r="B1478" s="1" t="s">
        <v>9</v>
      </c>
      <c r="C1478">
        <v>490638.83</v>
      </c>
      <c r="D1478" s="1" t="s">
        <v>10</v>
      </c>
      <c r="E1478" s="1" t="s">
        <v>11</v>
      </c>
      <c r="F1478" s="1" t="s">
        <v>12</v>
      </c>
      <c r="G1478" s="1" t="s">
        <v>13</v>
      </c>
      <c r="H1478" s="1" t="s">
        <v>13</v>
      </c>
      <c r="I1478">
        <v>55</v>
      </c>
    </row>
    <row r="1479" spans="1:9" x14ac:dyDescent="0.25">
      <c r="A1479">
        <v>1478</v>
      </c>
      <c r="B1479" s="1" t="s">
        <v>15</v>
      </c>
      <c r="C1479">
        <v>432363</v>
      </c>
      <c r="D1479" s="1" t="s">
        <v>14</v>
      </c>
      <c r="E1479" s="1" t="s">
        <v>11</v>
      </c>
      <c r="F1479" s="1" t="s">
        <v>12</v>
      </c>
      <c r="G1479" s="1" t="s">
        <v>13</v>
      </c>
      <c r="H1479" s="1" t="s">
        <v>13</v>
      </c>
      <c r="I1479">
        <v>80</v>
      </c>
    </row>
    <row r="1480" spans="1:9" x14ac:dyDescent="0.25">
      <c r="A1480">
        <v>1479</v>
      </c>
      <c r="B1480" s="1" t="s">
        <v>9</v>
      </c>
      <c r="C1480">
        <v>360420</v>
      </c>
      <c r="D1480" s="1" t="s">
        <v>18</v>
      </c>
      <c r="E1480" s="1" t="s">
        <v>16</v>
      </c>
      <c r="F1480" s="1" t="s">
        <v>12</v>
      </c>
      <c r="G1480" s="1" t="s">
        <v>13</v>
      </c>
      <c r="H1480" s="1" t="s">
        <v>12</v>
      </c>
      <c r="I1480">
        <v>32</v>
      </c>
    </row>
    <row r="1481" spans="1:9" x14ac:dyDescent="0.25">
      <c r="A1481">
        <v>1480</v>
      </c>
      <c r="B1481" s="1" t="s">
        <v>9</v>
      </c>
      <c r="C1481">
        <v>351670.01</v>
      </c>
      <c r="D1481" s="1" t="s">
        <v>10</v>
      </c>
      <c r="E1481" s="1" t="s">
        <v>16</v>
      </c>
      <c r="F1481" s="1" t="s">
        <v>12</v>
      </c>
      <c r="G1481" s="1" t="s">
        <v>13</v>
      </c>
      <c r="H1481" s="1" t="s">
        <v>13</v>
      </c>
      <c r="I1481">
        <v>21</v>
      </c>
    </row>
    <row r="1482" spans="1:9" x14ac:dyDescent="0.25">
      <c r="A1482">
        <v>1481</v>
      </c>
      <c r="B1482" s="1" t="s">
        <v>15</v>
      </c>
      <c r="C1482">
        <v>528606.29</v>
      </c>
      <c r="D1482" s="1" t="s">
        <v>10</v>
      </c>
      <c r="E1482" s="1" t="s">
        <v>11</v>
      </c>
      <c r="F1482" s="1" t="s">
        <v>12</v>
      </c>
      <c r="G1482" s="1" t="s">
        <v>13</v>
      </c>
      <c r="H1482" s="1" t="s">
        <v>13</v>
      </c>
      <c r="I1482">
        <v>29</v>
      </c>
    </row>
    <row r="1483" spans="1:9" x14ac:dyDescent="0.25">
      <c r="A1483">
        <v>1482</v>
      </c>
      <c r="B1483" s="1" t="s">
        <v>15</v>
      </c>
      <c r="C1483">
        <v>2398731.5</v>
      </c>
      <c r="D1483" s="1" t="s">
        <v>10</v>
      </c>
      <c r="E1483" s="1" t="s">
        <v>11</v>
      </c>
      <c r="F1483" s="1" t="s">
        <v>12</v>
      </c>
      <c r="G1483" s="1" t="s">
        <v>13</v>
      </c>
      <c r="H1483" s="1" t="s">
        <v>13</v>
      </c>
      <c r="I1483">
        <v>29</v>
      </c>
    </row>
    <row r="1484" spans="1:9" x14ac:dyDescent="0.25">
      <c r="A1484">
        <v>1483</v>
      </c>
      <c r="B1484" s="1" t="s">
        <v>9</v>
      </c>
      <c r="C1484">
        <v>327400</v>
      </c>
      <c r="D1484" s="1" t="s">
        <v>10</v>
      </c>
      <c r="E1484" s="1" t="s">
        <v>16</v>
      </c>
      <c r="F1484" s="1" t="s">
        <v>12</v>
      </c>
      <c r="G1484" s="1" t="s">
        <v>13</v>
      </c>
      <c r="H1484" s="1" t="s">
        <v>13</v>
      </c>
      <c r="I1484">
        <v>21</v>
      </c>
    </row>
    <row r="1485" spans="1:9" x14ac:dyDescent="0.25">
      <c r="A1485">
        <v>1484</v>
      </c>
      <c r="B1485" s="1" t="s">
        <v>15</v>
      </c>
      <c r="C1485">
        <v>228749</v>
      </c>
      <c r="D1485" s="1" t="s">
        <v>10</v>
      </c>
      <c r="E1485" s="1" t="s">
        <v>11</v>
      </c>
      <c r="F1485" s="1" t="s">
        <v>12</v>
      </c>
      <c r="G1485" s="1" t="s">
        <v>13</v>
      </c>
      <c r="H1485" s="1" t="s">
        <v>12</v>
      </c>
      <c r="I1485">
        <v>56</v>
      </c>
    </row>
    <row r="1486" spans="1:9" x14ac:dyDescent="0.25">
      <c r="A1486">
        <v>1485</v>
      </c>
      <c r="B1486" s="1" t="s">
        <v>15</v>
      </c>
      <c r="C1486">
        <v>1139623</v>
      </c>
      <c r="D1486" s="1" t="s">
        <v>14</v>
      </c>
      <c r="E1486" s="1" t="s">
        <v>11</v>
      </c>
      <c r="F1486" s="1" t="s">
        <v>12</v>
      </c>
      <c r="G1486" s="1" t="s">
        <v>13</v>
      </c>
      <c r="H1486" s="1" t="s">
        <v>13</v>
      </c>
      <c r="I1486">
        <v>78</v>
      </c>
    </row>
    <row r="1487" spans="1:9" x14ac:dyDescent="0.25">
      <c r="A1487">
        <v>1486</v>
      </c>
      <c r="B1487" s="1" t="s">
        <v>9</v>
      </c>
      <c r="C1487">
        <v>286145.68</v>
      </c>
      <c r="D1487" s="1" t="s">
        <v>10</v>
      </c>
      <c r="E1487" s="1" t="s">
        <v>16</v>
      </c>
      <c r="F1487" s="1" t="s">
        <v>12</v>
      </c>
      <c r="G1487" s="1" t="s">
        <v>13</v>
      </c>
      <c r="H1487" s="1" t="s">
        <v>13</v>
      </c>
      <c r="I1487">
        <v>51</v>
      </c>
    </row>
    <row r="1488" spans="1:9" x14ac:dyDescent="0.25">
      <c r="A1488">
        <v>1487</v>
      </c>
      <c r="B1488" s="1" t="s">
        <v>9</v>
      </c>
      <c r="C1488">
        <v>297045</v>
      </c>
      <c r="D1488" s="1" t="s">
        <v>17</v>
      </c>
      <c r="E1488" s="1" t="s">
        <v>16</v>
      </c>
      <c r="F1488" s="1" t="s">
        <v>12</v>
      </c>
      <c r="G1488" s="1" t="s">
        <v>13</v>
      </c>
      <c r="H1488" s="1" t="s">
        <v>13</v>
      </c>
      <c r="I1488">
        <v>25</v>
      </c>
    </row>
    <row r="1489" spans="1:9" x14ac:dyDescent="0.25">
      <c r="A1489">
        <v>1488</v>
      </c>
      <c r="B1489" s="1" t="s">
        <v>9</v>
      </c>
      <c r="C1489">
        <v>734252.96</v>
      </c>
      <c r="D1489" s="1" t="s">
        <v>10</v>
      </c>
      <c r="E1489" s="1" t="s">
        <v>16</v>
      </c>
      <c r="F1489" s="1" t="s">
        <v>12</v>
      </c>
      <c r="G1489" s="1" t="s">
        <v>13</v>
      </c>
      <c r="H1489" s="1" t="s">
        <v>13</v>
      </c>
      <c r="I1489">
        <v>60</v>
      </c>
    </row>
    <row r="1490" spans="1:9" x14ac:dyDescent="0.25">
      <c r="A1490">
        <v>1489</v>
      </c>
      <c r="B1490" s="1" t="s">
        <v>9</v>
      </c>
      <c r="C1490">
        <v>592772.23</v>
      </c>
      <c r="D1490" s="1" t="s">
        <v>10</v>
      </c>
      <c r="E1490" s="1" t="s">
        <v>11</v>
      </c>
      <c r="F1490" s="1" t="s">
        <v>12</v>
      </c>
      <c r="G1490" s="1" t="s">
        <v>13</v>
      </c>
      <c r="H1490" s="1" t="s">
        <v>13</v>
      </c>
      <c r="I1490">
        <v>25</v>
      </c>
    </row>
    <row r="1491" spans="1:9" x14ac:dyDescent="0.25">
      <c r="A1491">
        <v>1490</v>
      </c>
      <c r="B1491" s="1" t="s">
        <v>9</v>
      </c>
      <c r="C1491">
        <v>303333</v>
      </c>
      <c r="D1491" s="1" t="s">
        <v>10</v>
      </c>
      <c r="E1491" s="1" t="s">
        <v>16</v>
      </c>
      <c r="F1491" s="1" t="s">
        <v>12</v>
      </c>
      <c r="G1491" s="1" t="s">
        <v>12</v>
      </c>
      <c r="H1491" s="1" t="s">
        <v>13</v>
      </c>
      <c r="I1491">
        <v>38</v>
      </c>
    </row>
    <row r="1492" spans="1:9" x14ac:dyDescent="0.25">
      <c r="A1492">
        <v>1491</v>
      </c>
      <c r="B1492" s="1" t="s">
        <v>9</v>
      </c>
      <c r="C1492">
        <v>347135</v>
      </c>
      <c r="D1492" s="1" t="s">
        <v>17</v>
      </c>
      <c r="E1492" s="1" t="s">
        <v>16</v>
      </c>
      <c r="F1492" s="1" t="s">
        <v>12</v>
      </c>
      <c r="G1492" s="1" t="s">
        <v>13</v>
      </c>
      <c r="H1492" s="1" t="s">
        <v>13</v>
      </c>
      <c r="I1492">
        <v>54</v>
      </c>
    </row>
    <row r="1493" spans="1:9" x14ac:dyDescent="0.25">
      <c r="A1493">
        <v>1492</v>
      </c>
      <c r="B1493" s="1" t="s">
        <v>9</v>
      </c>
      <c r="C1493">
        <v>639148</v>
      </c>
      <c r="D1493" s="1" t="s">
        <v>18</v>
      </c>
      <c r="E1493" s="1" t="s">
        <v>16</v>
      </c>
      <c r="F1493" s="1" t="s">
        <v>12</v>
      </c>
      <c r="G1493" s="1" t="s">
        <v>13</v>
      </c>
      <c r="H1493" s="1" t="s">
        <v>13</v>
      </c>
      <c r="I1493">
        <v>63</v>
      </c>
    </row>
    <row r="1494" spans="1:9" x14ac:dyDescent="0.25">
      <c r="A1494">
        <v>1493</v>
      </c>
      <c r="B1494" s="1" t="s">
        <v>9</v>
      </c>
      <c r="C1494">
        <v>435801</v>
      </c>
      <c r="D1494" s="1" t="s">
        <v>10</v>
      </c>
      <c r="E1494" s="1" t="s">
        <v>16</v>
      </c>
      <c r="F1494" s="1" t="s">
        <v>12</v>
      </c>
      <c r="G1494" s="1" t="s">
        <v>12</v>
      </c>
      <c r="H1494" s="1" t="s">
        <v>13</v>
      </c>
      <c r="I1494">
        <v>47</v>
      </c>
    </row>
    <row r="1495" spans="1:9" x14ac:dyDescent="0.25">
      <c r="A1495">
        <v>1494</v>
      </c>
      <c r="B1495" s="1" t="s">
        <v>9</v>
      </c>
      <c r="C1495">
        <v>484829.52</v>
      </c>
      <c r="D1495" s="1" t="s">
        <v>10</v>
      </c>
      <c r="E1495" s="1" t="s">
        <v>16</v>
      </c>
      <c r="F1495" s="1" t="s">
        <v>12</v>
      </c>
      <c r="G1495" s="1" t="s">
        <v>13</v>
      </c>
      <c r="H1495" s="1" t="s">
        <v>13</v>
      </c>
      <c r="I1495">
        <v>25</v>
      </c>
    </row>
    <row r="1496" spans="1:9" x14ac:dyDescent="0.25">
      <c r="A1496">
        <v>1495</v>
      </c>
      <c r="B1496" s="1" t="s">
        <v>15</v>
      </c>
      <c r="C1496">
        <v>92366.25</v>
      </c>
      <c r="D1496" s="1" t="s">
        <v>10</v>
      </c>
      <c r="E1496" s="1" t="s">
        <v>11</v>
      </c>
      <c r="F1496" s="1" t="s">
        <v>12</v>
      </c>
      <c r="G1496" s="1" t="s">
        <v>13</v>
      </c>
      <c r="H1496" s="1" t="s">
        <v>13</v>
      </c>
      <c r="I1496">
        <v>23</v>
      </c>
    </row>
    <row r="1497" spans="1:9" x14ac:dyDescent="0.25">
      <c r="A1497">
        <v>1496</v>
      </c>
      <c r="B1497" s="1" t="s">
        <v>15</v>
      </c>
      <c r="C1497">
        <v>863546</v>
      </c>
      <c r="D1497" s="1" t="s">
        <v>10</v>
      </c>
      <c r="E1497" s="1" t="s">
        <v>11</v>
      </c>
      <c r="F1497" s="1" t="s">
        <v>12</v>
      </c>
      <c r="G1497" s="1" t="s">
        <v>13</v>
      </c>
      <c r="H1497" s="1" t="s">
        <v>12</v>
      </c>
      <c r="I1497">
        <v>31</v>
      </c>
    </row>
    <row r="1498" spans="1:9" x14ac:dyDescent="0.25">
      <c r="A1498">
        <v>1497</v>
      </c>
      <c r="B1498" s="1" t="s">
        <v>15</v>
      </c>
      <c r="C1498">
        <v>399659</v>
      </c>
      <c r="D1498" s="1" t="s">
        <v>18</v>
      </c>
      <c r="E1498" s="1" t="s">
        <v>16</v>
      </c>
      <c r="F1498" s="1" t="s">
        <v>12</v>
      </c>
      <c r="G1498" s="1" t="s">
        <v>12</v>
      </c>
      <c r="H1498" s="1" t="s">
        <v>12</v>
      </c>
      <c r="I1498">
        <v>46</v>
      </c>
    </row>
    <row r="1499" spans="1:9" x14ac:dyDescent="0.25">
      <c r="A1499">
        <v>1498</v>
      </c>
      <c r="B1499" s="1" t="s">
        <v>15</v>
      </c>
      <c r="C1499">
        <v>1940476.41</v>
      </c>
      <c r="D1499" s="1" t="s">
        <v>10</v>
      </c>
      <c r="E1499" s="1" t="s">
        <v>16</v>
      </c>
      <c r="F1499" s="1" t="s">
        <v>12</v>
      </c>
      <c r="G1499" s="1" t="s">
        <v>13</v>
      </c>
      <c r="H1499" s="1" t="s">
        <v>13</v>
      </c>
      <c r="I1499">
        <v>34</v>
      </c>
    </row>
    <row r="1500" spans="1:9" x14ac:dyDescent="0.25">
      <c r="A1500">
        <v>1499</v>
      </c>
      <c r="B1500" s="1" t="s">
        <v>15</v>
      </c>
      <c r="C1500">
        <v>571508</v>
      </c>
      <c r="D1500" s="1" t="s">
        <v>10</v>
      </c>
      <c r="E1500" s="1" t="s">
        <v>11</v>
      </c>
      <c r="F1500" s="1" t="s">
        <v>12</v>
      </c>
      <c r="G1500" s="1" t="s">
        <v>13</v>
      </c>
      <c r="H1500" s="1" t="s">
        <v>13</v>
      </c>
      <c r="I1500">
        <v>29</v>
      </c>
    </row>
    <row r="1501" spans="1:9" x14ac:dyDescent="0.25">
      <c r="A1501">
        <v>1500</v>
      </c>
      <c r="B1501" s="1" t="s">
        <v>9</v>
      </c>
      <c r="C1501">
        <v>932109.37</v>
      </c>
      <c r="D1501" s="1" t="s">
        <v>10</v>
      </c>
      <c r="E1501" s="1" t="s">
        <v>16</v>
      </c>
      <c r="F1501" s="1" t="s">
        <v>12</v>
      </c>
      <c r="G1501" s="1" t="s">
        <v>13</v>
      </c>
      <c r="H1501" s="1" t="s">
        <v>13</v>
      </c>
      <c r="I1501">
        <v>41</v>
      </c>
    </row>
    <row r="1502" spans="1:9" x14ac:dyDescent="0.25">
      <c r="A1502">
        <v>1501</v>
      </c>
      <c r="B1502" s="1" t="s">
        <v>9</v>
      </c>
      <c r="C1502">
        <v>155000</v>
      </c>
      <c r="D1502" s="1" t="s">
        <v>10</v>
      </c>
      <c r="E1502" s="1" t="s">
        <v>16</v>
      </c>
      <c r="F1502" s="1" t="s">
        <v>12</v>
      </c>
      <c r="G1502" s="1" t="s">
        <v>13</v>
      </c>
      <c r="H1502" s="1" t="s">
        <v>12</v>
      </c>
      <c r="I1502">
        <v>53</v>
      </c>
    </row>
    <row r="1503" spans="1:9" x14ac:dyDescent="0.25">
      <c r="A1503">
        <v>1502</v>
      </c>
      <c r="B1503" s="1" t="s">
        <v>15</v>
      </c>
      <c r="C1503">
        <v>859613</v>
      </c>
      <c r="D1503" s="1" t="s">
        <v>10</v>
      </c>
      <c r="E1503" s="1" t="s">
        <v>16</v>
      </c>
      <c r="F1503" s="1" t="s">
        <v>12</v>
      </c>
      <c r="G1503" s="1" t="s">
        <v>13</v>
      </c>
      <c r="H1503" s="1" t="s">
        <v>13</v>
      </c>
      <c r="I1503">
        <v>22</v>
      </c>
    </row>
    <row r="1504" spans="1:9" x14ac:dyDescent="0.25">
      <c r="A1504">
        <v>1503</v>
      </c>
      <c r="B1504" s="1" t="s">
        <v>15</v>
      </c>
      <c r="C1504">
        <v>159000</v>
      </c>
      <c r="D1504" s="1" t="s">
        <v>10</v>
      </c>
      <c r="E1504" s="1" t="s">
        <v>16</v>
      </c>
      <c r="F1504" s="1" t="s">
        <v>12</v>
      </c>
      <c r="G1504" s="1" t="s">
        <v>12</v>
      </c>
      <c r="H1504" s="1" t="s">
        <v>12</v>
      </c>
      <c r="I1504">
        <v>49</v>
      </c>
    </row>
    <row r="1505" spans="1:9" x14ac:dyDescent="0.25">
      <c r="A1505">
        <v>1504</v>
      </c>
      <c r="B1505" s="1" t="s">
        <v>9</v>
      </c>
      <c r="C1505">
        <v>540083</v>
      </c>
      <c r="D1505" s="1" t="s">
        <v>18</v>
      </c>
      <c r="E1505" s="1" t="s">
        <v>16</v>
      </c>
      <c r="F1505" s="1" t="s">
        <v>12</v>
      </c>
      <c r="G1505" s="1" t="s">
        <v>13</v>
      </c>
      <c r="H1505" s="1" t="s">
        <v>12</v>
      </c>
      <c r="I1505">
        <v>60</v>
      </c>
    </row>
    <row r="1506" spans="1:9" x14ac:dyDescent="0.25">
      <c r="A1506">
        <v>1505</v>
      </c>
      <c r="B1506" s="1" t="s">
        <v>9</v>
      </c>
      <c r="C1506">
        <v>2817770</v>
      </c>
      <c r="D1506" s="1" t="s">
        <v>10</v>
      </c>
      <c r="E1506" s="1" t="s">
        <v>11</v>
      </c>
      <c r="F1506" s="1" t="s">
        <v>12</v>
      </c>
      <c r="G1506" s="1" t="s">
        <v>13</v>
      </c>
      <c r="H1506" s="1" t="s">
        <v>13</v>
      </c>
      <c r="I1506">
        <v>59</v>
      </c>
    </row>
    <row r="1507" spans="1:9" x14ac:dyDescent="0.25">
      <c r="A1507">
        <v>1506</v>
      </c>
      <c r="B1507" s="1" t="s">
        <v>15</v>
      </c>
      <c r="C1507">
        <v>688069.8</v>
      </c>
      <c r="D1507" s="1" t="s">
        <v>10</v>
      </c>
      <c r="E1507" s="1" t="s">
        <v>16</v>
      </c>
      <c r="F1507" s="1" t="s">
        <v>12</v>
      </c>
      <c r="G1507" s="1" t="s">
        <v>12</v>
      </c>
      <c r="H1507" s="1" t="s">
        <v>13</v>
      </c>
      <c r="I1507">
        <v>25</v>
      </c>
    </row>
    <row r="1508" spans="1:9" x14ac:dyDescent="0.25">
      <c r="A1508">
        <v>1507</v>
      </c>
      <c r="B1508" s="1" t="s">
        <v>15</v>
      </c>
      <c r="C1508">
        <v>361500</v>
      </c>
      <c r="D1508" s="1" t="s">
        <v>10</v>
      </c>
      <c r="E1508" s="1" t="s">
        <v>16</v>
      </c>
      <c r="F1508" s="1" t="s">
        <v>12</v>
      </c>
      <c r="G1508" s="1" t="s">
        <v>13</v>
      </c>
      <c r="H1508" s="1" t="s">
        <v>12</v>
      </c>
      <c r="I1508">
        <v>49</v>
      </c>
    </row>
    <row r="1509" spans="1:9" x14ac:dyDescent="0.25">
      <c r="A1509">
        <v>1508</v>
      </c>
      <c r="B1509" s="1" t="s">
        <v>15</v>
      </c>
      <c r="C1509">
        <v>937245</v>
      </c>
      <c r="D1509" s="1" t="s">
        <v>18</v>
      </c>
      <c r="E1509" s="1" t="s">
        <v>16</v>
      </c>
      <c r="F1509" s="1" t="s">
        <v>12</v>
      </c>
      <c r="G1509" s="1" t="s">
        <v>13</v>
      </c>
      <c r="H1509" s="1" t="s">
        <v>12</v>
      </c>
      <c r="I1509">
        <v>61</v>
      </c>
    </row>
    <row r="1510" spans="1:9" x14ac:dyDescent="0.25">
      <c r="A1510">
        <v>1509</v>
      </c>
      <c r="B1510" s="1" t="s">
        <v>9</v>
      </c>
      <c r="C1510">
        <v>1858320</v>
      </c>
      <c r="D1510" s="1" t="s">
        <v>10</v>
      </c>
      <c r="E1510" s="1" t="s">
        <v>16</v>
      </c>
      <c r="F1510" s="1" t="s">
        <v>12</v>
      </c>
      <c r="G1510" s="1" t="s">
        <v>13</v>
      </c>
      <c r="H1510" s="1" t="s">
        <v>13</v>
      </c>
      <c r="I1510">
        <v>36</v>
      </c>
    </row>
    <row r="1511" spans="1:9" x14ac:dyDescent="0.25">
      <c r="A1511">
        <v>1510</v>
      </c>
      <c r="B1511" s="1" t="s">
        <v>9</v>
      </c>
      <c r="C1511">
        <v>297046</v>
      </c>
      <c r="D1511" s="1" t="s">
        <v>18</v>
      </c>
      <c r="E1511" s="1" t="s">
        <v>16</v>
      </c>
      <c r="F1511" s="1" t="s">
        <v>12</v>
      </c>
      <c r="G1511" s="1" t="s">
        <v>12</v>
      </c>
      <c r="H1511" s="1" t="s">
        <v>12</v>
      </c>
      <c r="I1511">
        <v>29</v>
      </c>
    </row>
    <row r="1512" spans="1:9" x14ac:dyDescent="0.25">
      <c r="A1512">
        <v>1511</v>
      </c>
      <c r="B1512" s="1" t="s">
        <v>9</v>
      </c>
      <c r="C1512">
        <v>546457.48</v>
      </c>
      <c r="D1512" s="1" t="s">
        <v>10</v>
      </c>
      <c r="E1512" s="1" t="s">
        <v>16</v>
      </c>
      <c r="F1512" s="1" t="s">
        <v>12</v>
      </c>
      <c r="G1512" s="1" t="s">
        <v>13</v>
      </c>
      <c r="H1512" s="1" t="s">
        <v>13</v>
      </c>
      <c r="I1512">
        <v>33</v>
      </c>
    </row>
    <row r="1513" spans="1:9" x14ac:dyDescent="0.25">
      <c r="A1513">
        <v>1512</v>
      </c>
      <c r="B1513" s="1" t="s">
        <v>9</v>
      </c>
      <c r="C1513">
        <v>297044</v>
      </c>
      <c r="D1513" s="1" t="s">
        <v>19</v>
      </c>
      <c r="E1513" s="1" t="s">
        <v>16</v>
      </c>
      <c r="F1513" s="1" t="s">
        <v>12</v>
      </c>
      <c r="G1513" s="1" t="s">
        <v>13</v>
      </c>
      <c r="H1513" s="1" t="s">
        <v>13</v>
      </c>
      <c r="I1513">
        <v>61</v>
      </c>
    </row>
    <row r="1514" spans="1:9" x14ac:dyDescent="0.25">
      <c r="A1514">
        <v>1513</v>
      </c>
      <c r="B1514" s="1" t="s">
        <v>15</v>
      </c>
      <c r="C1514">
        <v>120000</v>
      </c>
      <c r="D1514" s="1" t="s">
        <v>10</v>
      </c>
      <c r="E1514" s="1" t="s">
        <v>16</v>
      </c>
      <c r="F1514" s="1" t="s">
        <v>12</v>
      </c>
      <c r="G1514" s="1" t="s">
        <v>13</v>
      </c>
      <c r="H1514" s="1" t="s">
        <v>13</v>
      </c>
      <c r="I1514">
        <v>42</v>
      </c>
    </row>
    <row r="1515" spans="1:9" x14ac:dyDescent="0.25">
      <c r="A1515">
        <v>1514</v>
      </c>
      <c r="B1515" s="1" t="s">
        <v>15</v>
      </c>
      <c r="C1515">
        <v>1296001.6000000001</v>
      </c>
      <c r="D1515" s="1" t="s">
        <v>10</v>
      </c>
      <c r="E1515" s="1" t="s">
        <v>11</v>
      </c>
      <c r="F1515" s="1" t="s">
        <v>12</v>
      </c>
      <c r="G1515" s="1" t="s">
        <v>13</v>
      </c>
      <c r="H1515" s="1" t="s">
        <v>13</v>
      </c>
      <c r="I1515">
        <v>47</v>
      </c>
    </row>
    <row r="1516" spans="1:9" x14ac:dyDescent="0.25">
      <c r="A1516">
        <v>1515</v>
      </c>
      <c r="B1516" s="1" t="s">
        <v>9</v>
      </c>
      <c r="C1516">
        <v>1346350</v>
      </c>
      <c r="D1516" s="1" t="s">
        <v>10</v>
      </c>
      <c r="E1516" s="1" t="s">
        <v>16</v>
      </c>
      <c r="F1516" s="1" t="s">
        <v>12</v>
      </c>
      <c r="G1516" s="1" t="s">
        <v>13</v>
      </c>
      <c r="H1516" s="1" t="s">
        <v>13</v>
      </c>
      <c r="I1516">
        <v>47</v>
      </c>
    </row>
    <row r="1517" spans="1:9" x14ac:dyDescent="0.25">
      <c r="A1517">
        <v>1516</v>
      </c>
      <c r="B1517" s="1" t="s">
        <v>15</v>
      </c>
      <c r="C1517">
        <v>1089100</v>
      </c>
      <c r="D1517" s="1" t="s">
        <v>10</v>
      </c>
      <c r="E1517" s="1" t="s">
        <v>16</v>
      </c>
      <c r="F1517" s="1" t="s">
        <v>12</v>
      </c>
      <c r="G1517" s="1" t="s">
        <v>13</v>
      </c>
      <c r="H1517" s="1" t="s">
        <v>13</v>
      </c>
      <c r="I1517">
        <v>35</v>
      </c>
    </row>
    <row r="1518" spans="1:9" x14ac:dyDescent="0.25">
      <c r="A1518">
        <v>1517</v>
      </c>
      <c r="B1518" s="1" t="s">
        <v>9</v>
      </c>
      <c r="C1518">
        <v>766610</v>
      </c>
      <c r="D1518" s="1" t="s">
        <v>10</v>
      </c>
      <c r="E1518" s="1" t="s">
        <v>11</v>
      </c>
      <c r="F1518" s="1" t="s">
        <v>12</v>
      </c>
      <c r="G1518" s="1" t="s">
        <v>13</v>
      </c>
      <c r="H1518" s="1" t="s">
        <v>13</v>
      </c>
      <c r="I1518">
        <v>53</v>
      </c>
    </row>
    <row r="1519" spans="1:9" x14ac:dyDescent="0.25">
      <c r="A1519">
        <v>1518</v>
      </c>
      <c r="B1519" s="1" t="s">
        <v>15</v>
      </c>
      <c r="C1519">
        <v>727896.34</v>
      </c>
      <c r="D1519" s="1" t="s">
        <v>10</v>
      </c>
      <c r="E1519" s="1" t="s">
        <v>11</v>
      </c>
      <c r="F1519" s="1" t="s">
        <v>12</v>
      </c>
      <c r="G1519" s="1" t="s">
        <v>13</v>
      </c>
      <c r="H1519" s="1" t="s">
        <v>13</v>
      </c>
      <c r="I1519">
        <v>34</v>
      </c>
    </row>
    <row r="1520" spans="1:9" x14ac:dyDescent="0.25">
      <c r="A1520">
        <v>1519</v>
      </c>
      <c r="B1520" s="1" t="s">
        <v>9</v>
      </c>
      <c r="C1520">
        <v>2577656.4700000002</v>
      </c>
      <c r="D1520" s="1" t="s">
        <v>10</v>
      </c>
      <c r="E1520" s="1" t="s">
        <v>11</v>
      </c>
      <c r="F1520" s="1" t="s">
        <v>12</v>
      </c>
      <c r="G1520" s="1" t="s">
        <v>13</v>
      </c>
      <c r="H1520" s="1" t="s">
        <v>13</v>
      </c>
      <c r="I1520">
        <v>37</v>
      </c>
    </row>
    <row r="1521" spans="1:9" x14ac:dyDescent="0.25">
      <c r="A1521">
        <v>1520</v>
      </c>
      <c r="B1521" s="1" t="s">
        <v>15</v>
      </c>
      <c r="C1521">
        <v>2694159.76</v>
      </c>
      <c r="D1521" s="1" t="s">
        <v>10</v>
      </c>
      <c r="E1521" s="1" t="s">
        <v>16</v>
      </c>
      <c r="F1521" s="1" t="s">
        <v>12</v>
      </c>
      <c r="G1521" s="1" t="s">
        <v>13</v>
      </c>
      <c r="H1521" s="1" t="s">
        <v>13</v>
      </c>
      <c r="I1521">
        <v>28</v>
      </c>
    </row>
    <row r="1522" spans="1:9" x14ac:dyDescent="0.25">
      <c r="A1522">
        <v>1521</v>
      </c>
      <c r="B1522" s="1" t="s">
        <v>15</v>
      </c>
      <c r="C1522">
        <v>36204.74</v>
      </c>
      <c r="D1522" s="1" t="s">
        <v>10</v>
      </c>
      <c r="E1522" s="1" t="s">
        <v>11</v>
      </c>
      <c r="F1522" s="1" t="s">
        <v>12</v>
      </c>
      <c r="G1522" s="1" t="s">
        <v>13</v>
      </c>
      <c r="H1522" s="1" t="s">
        <v>13</v>
      </c>
      <c r="I1522">
        <v>32</v>
      </c>
    </row>
    <row r="1523" spans="1:9" x14ac:dyDescent="0.25">
      <c r="A1523">
        <v>1522</v>
      </c>
      <c r="B1523" s="1" t="s">
        <v>15</v>
      </c>
      <c r="C1523">
        <v>300018</v>
      </c>
      <c r="D1523" s="1" t="s">
        <v>18</v>
      </c>
      <c r="E1523" s="1" t="s">
        <v>16</v>
      </c>
      <c r="F1523" s="1" t="s">
        <v>12</v>
      </c>
      <c r="G1523" s="1" t="s">
        <v>13</v>
      </c>
      <c r="H1523" s="1" t="s">
        <v>13</v>
      </c>
      <c r="I1523">
        <v>47</v>
      </c>
    </row>
    <row r="1524" spans="1:9" x14ac:dyDescent="0.25">
      <c r="A1524">
        <v>1523</v>
      </c>
      <c r="B1524" s="1" t="s">
        <v>15</v>
      </c>
      <c r="C1524">
        <v>382325</v>
      </c>
      <c r="D1524" s="1" t="s">
        <v>10</v>
      </c>
      <c r="E1524" s="1" t="s">
        <v>16</v>
      </c>
      <c r="F1524" s="1" t="s">
        <v>12</v>
      </c>
      <c r="G1524" s="1" t="s">
        <v>12</v>
      </c>
      <c r="H1524" s="1" t="s">
        <v>13</v>
      </c>
      <c r="I1524">
        <v>33</v>
      </c>
    </row>
    <row r="1525" spans="1:9" x14ac:dyDescent="0.25">
      <c r="A1525">
        <v>1524</v>
      </c>
      <c r="B1525" s="1" t="s">
        <v>15</v>
      </c>
      <c r="C1525">
        <v>326749</v>
      </c>
      <c r="D1525" s="1" t="s">
        <v>18</v>
      </c>
      <c r="E1525" s="1" t="s">
        <v>16</v>
      </c>
      <c r="F1525" s="1" t="s">
        <v>12</v>
      </c>
      <c r="G1525" s="1" t="s">
        <v>13</v>
      </c>
      <c r="H1525" s="1" t="s">
        <v>13</v>
      </c>
      <c r="I1525">
        <v>56</v>
      </c>
    </row>
    <row r="1526" spans="1:9" x14ac:dyDescent="0.25">
      <c r="A1526">
        <v>1525</v>
      </c>
      <c r="B1526" s="1" t="s">
        <v>9</v>
      </c>
      <c r="C1526">
        <v>611036.43999999994</v>
      </c>
      <c r="D1526" s="1" t="s">
        <v>14</v>
      </c>
      <c r="E1526" s="1" t="s">
        <v>11</v>
      </c>
      <c r="F1526" s="1" t="s">
        <v>12</v>
      </c>
      <c r="G1526" s="1" t="s">
        <v>13</v>
      </c>
      <c r="H1526" s="1" t="s">
        <v>13</v>
      </c>
      <c r="I1526">
        <v>93</v>
      </c>
    </row>
    <row r="1527" spans="1:9" x14ac:dyDescent="0.25">
      <c r="A1527">
        <v>1526</v>
      </c>
      <c r="B1527" s="1" t="s">
        <v>15</v>
      </c>
      <c r="C1527">
        <v>278031</v>
      </c>
      <c r="D1527" s="1" t="s">
        <v>17</v>
      </c>
      <c r="E1527" s="1" t="s">
        <v>16</v>
      </c>
      <c r="F1527" s="1" t="s">
        <v>12</v>
      </c>
      <c r="G1527" s="1" t="s">
        <v>13</v>
      </c>
      <c r="H1527" s="1" t="s">
        <v>12</v>
      </c>
      <c r="I1527">
        <v>43</v>
      </c>
    </row>
    <row r="1528" spans="1:9" x14ac:dyDescent="0.25">
      <c r="A1528">
        <v>1527</v>
      </c>
      <c r="B1528" s="1" t="s">
        <v>9</v>
      </c>
      <c r="C1528">
        <v>275191.65000000002</v>
      </c>
      <c r="D1528" s="1" t="s">
        <v>10</v>
      </c>
      <c r="E1528" s="1" t="s">
        <v>16</v>
      </c>
      <c r="F1528" s="1" t="s">
        <v>12</v>
      </c>
      <c r="G1528" s="1" t="s">
        <v>13</v>
      </c>
      <c r="H1528" s="1" t="s">
        <v>13</v>
      </c>
      <c r="I1528">
        <v>22</v>
      </c>
    </row>
    <row r="1529" spans="1:9" x14ac:dyDescent="0.25">
      <c r="A1529">
        <v>1528</v>
      </c>
      <c r="B1529" s="1" t="s">
        <v>9</v>
      </c>
      <c r="C1529">
        <v>273980</v>
      </c>
      <c r="D1529" s="1" t="s">
        <v>10</v>
      </c>
      <c r="E1529" s="1" t="s">
        <v>16</v>
      </c>
      <c r="F1529" s="1" t="s">
        <v>12</v>
      </c>
      <c r="G1529" s="1" t="s">
        <v>13</v>
      </c>
      <c r="H1529" s="1" t="s">
        <v>13</v>
      </c>
      <c r="I1529">
        <v>23</v>
      </c>
    </row>
    <row r="1530" spans="1:9" x14ac:dyDescent="0.25">
      <c r="A1530">
        <v>1529</v>
      </c>
      <c r="B1530" s="1" t="s">
        <v>15</v>
      </c>
      <c r="C1530">
        <v>1664567.5</v>
      </c>
      <c r="D1530" s="1" t="s">
        <v>10</v>
      </c>
      <c r="E1530" s="1" t="s">
        <v>11</v>
      </c>
      <c r="F1530" s="1" t="s">
        <v>12</v>
      </c>
      <c r="G1530" s="1" t="s">
        <v>13</v>
      </c>
      <c r="H1530" s="1" t="s">
        <v>13</v>
      </c>
      <c r="I1530">
        <v>45</v>
      </c>
    </row>
    <row r="1531" spans="1:9" x14ac:dyDescent="0.25">
      <c r="A1531">
        <v>1530</v>
      </c>
      <c r="B1531" s="1" t="s">
        <v>9</v>
      </c>
      <c r="C1531">
        <v>185046.87</v>
      </c>
      <c r="D1531" s="1" t="s">
        <v>10</v>
      </c>
      <c r="E1531" s="1" t="s">
        <v>11</v>
      </c>
      <c r="F1531" s="1" t="s">
        <v>12</v>
      </c>
      <c r="G1531" s="1" t="s">
        <v>13</v>
      </c>
      <c r="H1531" s="1" t="s">
        <v>13</v>
      </c>
      <c r="I1531">
        <v>25</v>
      </c>
    </row>
    <row r="1532" spans="1:9" x14ac:dyDescent="0.25">
      <c r="A1532">
        <v>1531</v>
      </c>
      <c r="B1532" s="1" t="s">
        <v>9</v>
      </c>
      <c r="C1532">
        <v>634576.92000000004</v>
      </c>
      <c r="D1532" s="1" t="s">
        <v>10</v>
      </c>
      <c r="E1532" s="1" t="s">
        <v>16</v>
      </c>
      <c r="F1532" s="1" t="s">
        <v>12</v>
      </c>
      <c r="G1532" s="1" t="s">
        <v>13</v>
      </c>
      <c r="H1532" s="1" t="s">
        <v>13</v>
      </c>
      <c r="I1532">
        <v>44</v>
      </c>
    </row>
    <row r="1533" spans="1:9" x14ac:dyDescent="0.25">
      <c r="A1533">
        <v>1532</v>
      </c>
      <c r="B1533" s="1" t="s">
        <v>9</v>
      </c>
      <c r="C1533">
        <v>513543</v>
      </c>
      <c r="D1533" s="1" t="s">
        <v>10</v>
      </c>
      <c r="E1533" s="1" t="s">
        <v>11</v>
      </c>
      <c r="F1533" s="1" t="s">
        <v>12</v>
      </c>
      <c r="G1533" s="1" t="s">
        <v>13</v>
      </c>
      <c r="H1533" s="1" t="s">
        <v>13</v>
      </c>
      <c r="I1533">
        <v>32</v>
      </c>
    </row>
    <row r="1534" spans="1:9" x14ac:dyDescent="0.25">
      <c r="A1534">
        <v>1533</v>
      </c>
      <c r="B1534" s="1" t="s">
        <v>15</v>
      </c>
      <c r="C1534">
        <v>383318.62</v>
      </c>
      <c r="D1534" s="1" t="s">
        <v>10</v>
      </c>
      <c r="E1534" s="1" t="s">
        <v>16</v>
      </c>
      <c r="F1534" s="1" t="s">
        <v>12</v>
      </c>
      <c r="G1534" s="1" t="s">
        <v>13</v>
      </c>
      <c r="H1534" s="1" t="s">
        <v>13</v>
      </c>
      <c r="I1534">
        <v>25</v>
      </c>
    </row>
    <row r="1535" spans="1:9" x14ac:dyDescent="0.25">
      <c r="A1535">
        <v>1534</v>
      </c>
      <c r="B1535" s="1" t="s">
        <v>15</v>
      </c>
      <c r="C1535">
        <v>1161325</v>
      </c>
      <c r="D1535" s="1" t="s">
        <v>10</v>
      </c>
      <c r="E1535" s="1" t="s">
        <v>16</v>
      </c>
      <c r="F1535" s="1" t="s">
        <v>12</v>
      </c>
      <c r="G1535" s="1" t="s">
        <v>13</v>
      </c>
      <c r="H1535" s="1" t="s">
        <v>13</v>
      </c>
      <c r="I1535">
        <v>35</v>
      </c>
    </row>
    <row r="1536" spans="1:9" x14ac:dyDescent="0.25">
      <c r="A1536">
        <v>1535</v>
      </c>
      <c r="B1536" s="1" t="s">
        <v>15</v>
      </c>
      <c r="C1536">
        <v>297139</v>
      </c>
      <c r="D1536" s="1" t="s">
        <v>17</v>
      </c>
      <c r="E1536" s="1" t="s">
        <v>16</v>
      </c>
      <c r="F1536" s="1" t="s">
        <v>12</v>
      </c>
      <c r="G1536" s="1" t="s">
        <v>13</v>
      </c>
      <c r="H1536" s="1" t="s">
        <v>13</v>
      </c>
      <c r="I1536">
        <v>25</v>
      </c>
    </row>
    <row r="1537" spans="1:9" x14ac:dyDescent="0.25">
      <c r="A1537">
        <v>1536</v>
      </c>
      <c r="B1537" s="1" t="s">
        <v>9</v>
      </c>
      <c r="C1537">
        <v>278030</v>
      </c>
      <c r="D1537" s="1" t="s">
        <v>19</v>
      </c>
      <c r="E1537" s="1" t="s">
        <v>16</v>
      </c>
      <c r="F1537" s="1" t="s">
        <v>12</v>
      </c>
      <c r="G1537" s="1" t="s">
        <v>13</v>
      </c>
      <c r="H1537" s="1" t="s">
        <v>13</v>
      </c>
      <c r="I1537">
        <v>25</v>
      </c>
    </row>
    <row r="1538" spans="1:9" x14ac:dyDescent="0.25">
      <c r="A1538">
        <v>1537</v>
      </c>
      <c r="B1538" s="1" t="s">
        <v>15</v>
      </c>
      <c r="C1538">
        <v>101340</v>
      </c>
      <c r="D1538" s="1" t="s">
        <v>10</v>
      </c>
      <c r="E1538" s="1" t="s">
        <v>16</v>
      </c>
      <c r="F1538" s="1" t="s">
        <v>12</v>
      </c>
      <c r="G1538" s="1" t="s">
        <v>13</v>
      </c>
      <c r="H1538" s="1" t="s">
        <v>13</v>
      </c>
      <c r="I1538">
        <v>20</v>
      </c>
    </row>
    <row r="1539" spans="1:9" x14ac:dyDescent="0.25">
      <c r="A1539">
        <v>1538</v>
      </c>
      <c r="B1539" s="1" t="s">
        <v>15</v>
      </c>
      <c r="C1539">
        <v>397630.9</v>
      </c>
      <c r="D1539" s="1" t="s">
        <v>10</v>
      </c>
      <c r="E1539" s="1" t="s">
        <v>16</v>
      </c>
      <c r="F1539" s="1" t="s">
        <v>12</v>
      </c>
      <c r="G1539" s="1" t="s">
        <v>13</v>
      </c>
      <c r="H1539" s="1" t="s">
        <v>13</v>
      </c>
      <c r="I1539">
        <v>32</v>
      </c>
    </row>
    <row r="1540" spans="1:9" x14ac:dyDescent="0.25">
      <c r="A1540">
        <v>1539</v>
      </c>
      <c r="B1540" s="1" t="s">
        <v>9</v>
      </c>
      <c r="C1540">
        <v>500060</v>
      </c>
      <c r="D1540" s="1" t="s">
        <v>10</v>
      </c>
      <c r="E1540" s="1" t="s">
        <v>16</v>
      </c>
      <c r="F1540" s="1" t="s">
        <v>12</v>
      </c>
      <c r="G1540" s="1" t="s">
        <v>12</v>
      </c>
      <c r="H1540" s="1" t="s">
        <v>12</v>
      </c>
      <c r="I1540">
        <v>49</v>
      </c>
    </row>
    <row r="1541" spans="1:9" x14ac:dyDescent="0.25">
      <c r="A1541">
        <v>1540</v>
      </c>
      <c r="B1541" s="1" t="s">
        <v>15</v>
      </c>
      <c r="C1541">
        <v>1000000</v>
      </c>
      <c r="D1541" s="1" t="s">
        <v>10</v>
      </c>
      <c r="E1541" s="1" t="s">
        <v>16</v>
      </c>
      <c r="F1541" s="1" t="s">
        <v>12</v>
      </c>
      <c r="G1541" s="1" t="s">
        <v>13</v>
      </c>
      <c r="H1541" s="1" t="s">
        <v>13</v>
      </c>
      <c r="I1541">
        <v>22</v>
      </c>
    </row>
    <row r="1542" spans="1:9" x14ac:dyDescent="0.25">
      <c r="A1542">
        <v>1541</v>
      </c>
      <c r="B1542" s="1" t="s">
        <v>15</v>
      </c>
      <c r="C1542">
        <v>308568</v>
      </c>
      <c r="D1542" s="1" t="s">
        <v>17</v>
      </c>
      <c r="E1542" s="1" t="s">
        <v>16</v>
      </c>
      <c r="F1542" s="1" t="s">
        <v>12</v>
      </c>
      <c r="G1542" s="1" t="s">
        <v>13</v>
      </c>
      <c r="H1542" s="1" t="s">
        <v>13</v>
      </c>
      <c r="I1542">
        <v>48</v>
      </c>
    </row>
    <row r="1543" spans="1:9" x14ac:dyDescent="0.25">
      <c r="A1543">
        <v>1542</v>
      </c>
      <c r="B1543" s="1" t="s">
        <v>9</v>
      </c>
      <c r="C1543">
        <v>297046</v>
      </c>
      <c r="D1543" s="1" t="s">
        <v>18</v>
      </c>
      <c r="E1543" s="1" t="s">
        <v>16</v>
      </c>
      <c r="F1543" s="1" t="s">
        <v>12</v>
      </c>
      <c r="G1543" s="1" t="s">
        <v>12</v>
      </c>
      <c r="H1543" s="1" t="s">
        <v>13</v>
      </c>
      <c r="I1543">
        <v>35</v>
      </c>
    </row>
    <row r="1544" spans="1:9" x14ac:dyDescent="0.25">
      <c r="A1544">
        <v>1543</v>
      </c>
      <c r="B1544" s="1" t="s">
        <v>9</v>
      </c>
      <c r="C1544">
        <v>297046</v>
      </c>
      <c r="D1544" s="1" t="s">
        <v>18</v>
      </c>
      <c r="E1544" s="1" t="s">
        <v>16</v>
      </c>
      <c r="F1544" s="1" t="s">
        <v>12</v>
      </c>
      <c r="G1544" s="1" t="s">
        <v>12</v>
      </c>
      <c r="H1544" s="1" t="s">
        <v>13</v>
      </c>
      <c r="I1544">
        <v>32</v>
      </c>
    </row>
    <row r="1545" spans="1:9" x14ac:dyDescent="0.25">
      <c r="A1545">
        <v>1544</v>
      </c>
      <c r="B1545" s="1" t="s">
        <v>15</v>
      </c>
      <c r="C1545">
        <v>704142.51</v>
      </c>
      <c r="D1545" s="1" t="s">
        <v>10</v>
      </c>
      <c r="E1545" s="1" t="s">
        <v>16</v>
      </c>
      <c r="F1545" s="1" t="s">
        <v>12</v>
      </c>
      <c r="G1545" s="1" t="s">
        <v>13</v>
      </c>
      <c r="H1545" s="1" t="s">
        <v>13</v>
      </c>
      <c r="I1545">
        <v>41</v>
      </c>
    </row>
    <row r="1546" spans="1:9" x14ac:dyDescent="0.25">
      <c r="A1546">
        <v>1545</v>
      </c>
      <c r="B1546" s="1" t="s">
        <v>9</v>
      </c>
      <c r="C1546">
        <v>306667</v>
      </c>
      <c r="D1546" s="1" t="s">
        <v>10</v>
      </c>
      <c r="E1546" s="1" t="s">
        <v>16</v>
      </c>
      <c r="F1546" s="1" t="s">
        <v>12</v>
      </c>
      <c r="G1546" s="1" t="s">
        <v>12</v>
      </c>
      <c r="H1546" s="1" t="s">
        <v>13</v>
      </c>
      <c r="I1546">
        <v>27</v>
      </c>
    </row>
    <row r="1547" spans="1:9" x14ac:dyDescent="0.25">
      <c r="A1547">
        <v>1546</v>
      </c>
      <c r="B1547" s="1" t="s">
        <v>15</v>
      </c>
      <c r="C1547">
        <v>639148</v>
      </c>
      <c r="D1547" s="1" t="s">
        <v>18</v>
      </c>
      <c r="E1547" s="1" t="s">
        <v>16</v>
      </c>
      <c r="F1547" s="1" t="s">
        <v>12</v>
      </c>
      <c r="G1547" s="1" t="s">
        <v>13</v>
      </c>
      <c r="H1547" s="1" t="s">
        <v>13</v>
      </c>
      <c r="I1547">
        <v>68</v>
      </c>
    </row>
    <row r="1548" spans="1:9" x14ac:dyDescent="0.25">
      <c r="A1548">
        <v>1547</v>
      </c>
      <c r="B1548" s="1" t="s">
        <v>9</v>
      </c>
      <c r="C1548">
        <v>439063.24</v>
      </c>
      <c r="D1548" s="1" t="s">
        <v>10</v>
      </c>
      <c r="E1548" s="1" t="s">
        <v>16</v>
      </c>
      <c r="F1548" s="1" t="s">
        <v>12</v>
      </c>
      <c r="G1548" s="1" t="s">
        <v>13</v>
      </c>
      <c r="H1548" s="1" t="s">
        <v>13</v>
      </c>
      <c r="I1548">
        <v>41</v>
      </c>
    </row>
    <row r="1549" spans="1:9" x14ac:dyDescent="0.25">
      <c r="A1549">
        <v>1548</v>
      </c>
      <c r="B1549" s="1" t="s">
        <v>15</v>
      </c>
      <c r="C1549">
        <v>359544.27</v>
      </c>
      <c r="D1549" s="1" t="s">
        <v>21</v>
      </c>
      <c r="E1549" s="1" t="s">
        <v>16</v>
      </c>
      <c r="F1549" s="1" t="s">
        <v>12</v>
      </c>
      <c r="G1549" s="1" t="s">
        <v>12</v>
      </c>
      <c r="H1549" s="1" t="s">
        <v>13</v>
      </c>
      <c r="I1549">
        <v>59</v>
      </c>
    </row>
    <row r="1550" spans="1:9" x14ac:dyDescent="0.25">
      <c r="A1550">
        <v>1549</v>
      </c>
      <c r="B1550" s="1" t="s">
        <v>15</v>
      </c>
      <c r="C1550">
        <v>313256</v>
      </c>
      <c r="D1550" s="1" t="s">
        <v>10</v>
      </c>
      <c r="E1550" s="1" t="s">
        <v>16</v>
      </c>
      <c r="F1550" s="1" t="s">
        <v>12</v>
      </c>
      <c r="G1550" s="1" t="s">
        <v>12</v>
      </c>
      <c r="H1550" s="1" t="s">
        <v>13</v>
      </c>
      <c r="I1550">
        <v>34</v>
      </c>
    </row>
    <row r="1551" spans="1:9" x14ac:dyDescent="0.25">
      <c r="A1551">
        <v>1550</v>
      </c>
      <c r="B1551" s="1" t="s">
        <v>15</v>
      </c>
      <c r="C1551">
        <v>299152</v>
      </c>
      <c r="D1551" s="1" t="s">
        <v>10</v>
      </c>
      <c r="E1551" s="1" t="s">
        <v>11</v>
      </c>
      <c r="F1551" s="1" t="s">
        <v>12</v>
      </c>
      <c r="G1551" s="1" t="s">
        <v>13</v>
      </c>
      <c r="H1551" s="1" t="s">
        <v>13</v>
      </c>
      <c r="I1551">
        <v>38</v>
      </c>
    </row>
    <row r="1552" spans="1:9" x14ac:dyDescent="0.25">
      <c r="A1552">
        <v>1551</v>
      </c>
      <c r="B1552" s="1" t="s">
        <v>15</v>
      </c>
      <c r="C1552">
        <v>1397631</v>
      </c>
      <c r="D1552" s="1" t="s">
        <v>10</v>
      </c>
      <c r="E1552" s="1" t="s">
        <v>11</v>
      </c>
      <c r="F1552" s="1" t="s">
        <v>12</v>
      </c>
      <c r="G1552" s="1" t="s">
        <v>13</v>
      </c>
      <c r="H1552" s="1" t="s">
        <v>12</v>
      </c>
      <c r="I1552">
        <v>48</v>
      </c>
    </row>
    <row r="1553" spans="1:9" x14ac:dyDescent="0.25">
      <c r="A1553">
        <v>1552</v>
      </c>
      <c r="B1553" s="1" t="s">
        <v>15</v>
      </c>
      <c r="C1553">
        <v>571830.07999999996</v>
      </c>
      <c r="D1553" s="1" t="s">
        <v>10</v>
      </c>
      <c r="E1553" s="1" t="s">
        <v>16</v>
      </c>
      <c r="F1553" s="1" t="s">
        <v>12</v>
      </c>
      <c r="G1553" s="1" t="s">
        <v>12</v>
      </c>
      <c r="H1553" s="1" t="s">
        <v>13</v>
      </c>
      <c r="I1553">
        <v>33</v>
      </c>
    </row>
    <row r="1554" spans="1:9" x14ac:dyDescent="0.25">
      <c r="A1554">
        <v>1553</v>
      </c>
      <c r="B1554" s="1" t="s">
        <v>9</v>
      </c>
      <c r="C1554">
        <v>297046</v>
      </c>
      <c r="D1554" s="1" t="s">
        <v>17</v>
      </c>
      <c r="E1554" s="1" t="s">
        <v>16</v>
      </c>
      <c r="F1554" s="1" t="s">
        <v>12</v>
      </c>
      <c r="G1554" s="1" t="s">
        <v>13</v>
      </c>
      <c r="H1554" s="1" t="s">
        <v>13</v>
      </c>
      <c r="I1554">
        <v>49</v>
      </c>
    </row>
    <row r="1555" spans="1:9" x14ac:dyDescent="0.25">
      <c r="A1555">
        <v>1554</v>
      </c>
      <c r="B1555" s="1" t="s">
        <v>15</v>
      </c>
      <c r="C1555">
        <v>2401743.04</v>
      </c>
      <c r="D1555" s="1" t="s">
        <v>10</v>
      </c>
      <c r="E1555" s="1" t="s">
        <v>16</v>
      </c>
      <c r="F1555" s="1" t="s">
        <v>12</v>
      </c>
      <c r="G1555" s="1" t="s">
        <v>13</v>
      </c>
      <c r="H1555" s="1" t="s">
        <v>13</v>
      </c>
      <c r="I1555">
        <v>45</v>
      </c>
    </row>
    <row r="1556" spans="1:9" x14ac:dyDescent="0.25">
      <c r="A1556">
        <v>1555</v>
      </c>
      <c r="B1556" s="1" t="s">
        <v>15</v>
      </c>
      <c r="C1556">
        <v>263473.09000000003</v>
      </c>
      <c r="D1556" s="1" t="s">
        <v>14</v>
      </c>
      <c r="E1556" s="1" t="s">
        <v>11</v>
      </c>
      <c r="F1556" s="1" t="s">
        <v>12</v>
      </c>
      <c r="G1556" s="1" t="s">
        <v>13</v>
      </c>
      <c r="H1556" s="1" t="s">
        <v>13</v>
      </c>
      <c r="I1556">
        <v>73</v>
      </c>
    </row>
    <row r="1557" spans="1:9" x14ac:dyDescent="0.25">
      <c r="A1557">
        <v>1556</v>
      </c>
      <c r="B1557" s="1" t="s">
        <v>9</v>
      </c>
      <c r="C1557">
        <v>764250.3</v>
      </c>
      <c r="D1557" s="1" t="s">
        <v>10</v>
      </c>
      <c r="E1557" s="1" t="s">
        <v>11</v>
      </c>
      <c r="F1557" s="1" t="s">
        <v>12</v>
      </c>
      <c r="G1557" s="1" t="s">
        <v>13</v>
      </c>
      <c r="H1557" s="1" t="s">
        <v>13</v>
      </c>
      <c r="I1557">
        <v>45</v>
      </c>
    </row>
    <row r="1558" spans="1:9" x14ac:dyDescent="0.25">
      <c r="A1558">
        <v>1557</v>
      </c>
      <c r="B1558" s="1" t="s">
        <v>15</v>
      </c>
      <c r="C1558">
        <v>310124</v>
      </c>
      <c r="D1558" s="1" t="s">
        <v>18</v>
      </c>
      <c r="E1558" s="1" t="s">
        <v>16</v>
      </c>
      <c r="F1558" s="1" t="s">
        <v>13</v>
      </c>
      <c r="G1558" s="1" t="s">
        <v>13</v>
      </c>
      <c r="H1558" s="1" t="s">
        <v>13</v>
      </c>
      <c r="I1558">
        <v>36</v>
      </c>
    </row>
    <row r="1559" spans="1:9" x14ac:dyDescent="0.25">
      <c r="A1559">
        <v>1558</v>
      </c>
      <c r="B1559" s="1" t="s">
        <v>15</v>
      </c>
      <c r="C1559">
        <v>412923.5</v>
      </c>
      <c r="D1559" s="1" t="s">
        <v>10</v>
      </c>
      <c r="E1559" s="1" t="s">
        <v>11</v>
      </c>
      <c r="F1559" s="1" t="s">
        <v>12</v>
      </c>
      <c r="G1559" s="1" t="s">
        <v>13</v>
      </c>
      <c r="H1559" s="1" t="s">
        <v>13</v>
      </c>
      <c r="I1559">
        <v>30</v>
      </c>
    </row>
    <row r="1560" spans="1:9" x14ac:dyDescent="0.25">
      <c r="A1560">
        <v>1559</v>
      </c>
      <c r="B1560" s="1" t="s">
        <v>9</v>
      </c>
      <c r="C1560">
        <v>639148</v>
      </c>
      <c r="D1560" s="1" t="s">
        <v>18</v>
      </c>
      <c r="E1560" s="1" t="s">
        <v>16</v>
      </c>
      <c r="F1560" s="1" t="s">
        <v>12</v>
      </c>
      <c r="G1560" s="1" t="s">
        <v>12</v>
      </c>
      <c r="H1560" s="1" t="s">
        <v>12</v>
      </c>
      <c r="I1560">
        <v>47</v>
      </c>
    </row>
    <row r="1561" spans="1:9" x14ac:dyDescent="0.25">
      <c r="A1561">
        <v>1560</v>
      </c>
      <c r="B1561" s="1" t="s">
        <v>15</v>
      </c>
      <c r="C1561">
        <v>787019</v>
      </c>
      <c r="D1561" s="1" t="s">
        <v>10</v>
      </c>
      <c r="E1561" s="1" t="s">
        <v>16</v>
      </c>
      <c r="F1561" s="1" t="s">
        <v>12</v>
      </c>
      <c r="G1561" s="1" t="s">
        <v>13</v>
      </c>
      <c r="H1561" s="1" t="s">
        <v>13</v>
      </c>
      <c r="I1561">
        <v>45</v>
      </c>
    </row>
    <row r="1562" spans="1:9" x14ac:dyDescent="0.25">
      <c r="A1562">
        <v>1561</v>
      </c>
      <c r="B1562" s="1" t="s">
        <v>15</v>
      </c>
      <c r="C1562">
        <v>355312</v>
      </c>
      <c r="D1562" s="1" t="s">
        <v>10</v>
      </c>
      <c r="E1562" s="1" t="s">
        <v>16</v>
      </c>
      <c r="F1562" s="1" t="s">
        <v>12</v>
      </c>
      <c r="G1562" s="1" t="s">
        <v>13</v>
      </c>
      <c r="H1562" s="1" t="s">
        <v>13</v>
      </c>
      <c r="I1562">
        <v>44</v>
      </c>
    </row>
    <row r="1563" spans="1:9" x14ac:dyDescent="0.25">
      <c r="A1563">
        <v>1562</v>
      </c>
      <c r="B1563" s="1" t="s">
        <v>9</v>
      </c>
      <c r="C1563">
        <v>399910</v>
      </c>
      <c r="D1563" s="1" t="s">
        <v>17</v>
      </c>
      <c r="E1563" s="1" t="s">
        <v>16</v>
      </c>
      <c r="F1563" s="1" t="s">
        <v>12</v>
      </c>
      <c r="G1563" s="1" t="s">
        <v>12</v>
      </c>
      <c r="H1563" s="1" t="s">
        <v>13</v>
      </c>
      <c r="I1563">
        <v>46</v>
      </c>
    </row>
    <row r="1564" spans="1:9" x14ac:dyDescent="0.25">
      <c r="A1564">
        <v>1563</v>
      </c>
      <c r="B1564" s="1" t="s">
        <v>15</v>
      </c>
      <c r="C1564">
        <v>500383</v>
      </c>
      <c r="D1564" s="1" t="s">
        <v>10</v>
      </c>
      <c r="E1564" s="1" t="s">
        <v>16</v>
      </c>
      <c r="F1564" s="1" t="s">
        <v>12</v>
      </c>
      <c r="G1564" s="1" t="s">
        <v>13</v>
      </c>
      <c r="H1564" s="1" t="s">
        <v>13</v>
      </c>
      <c r="I1564">
        <v>36</v>
      </c>
    </row>
    <row r="1565" spans="1:9" x14ac:dyDescent="0.25">
      <c r="A1565">
        <v>1564</v>
      </c>
      <c r="B1565" s="1" t="s">
        <v>9</v>
      </c>
      <c r="C1565">
        <v>1069544.74</v>
      </c>
      <c r="D1565" s="1" t="s">
        <v>10</v>
      </c>
      <c r="E1565" s="1" t="s">
        <v>16</v>
      </c>
      <c r="F1565" s="1" t="s">
        <v>12</v>
      </c>
      <c r="G1565" s="1" t="s">
        <v>13</v>
      </c>
      <c r="H1565" s="1" t="s">
        <v>13</v>
      </c>
      <c r="I1565">
        <v>46</v>
      </c>
    </row>
    <row r="1566" spans="1:9" x14ac:dyDescent="0.25">
      <c r="A1566">
        <v>1565</v>
      </c>
      <c r="B1566" s="1" t="s">
        <v>15</v>
      </c>
      <c r="C1566">
        <v>284512</v>
      </c>
      <c r="D1566" s="1" t="s">
        <v>10</v>
      </c>
      <c r="E1566" s="1" t="s">
        <v>16</v>
      </c>
      <c r="F1566" s="1" t="s">
        <v>12</v>
      </c>
      <c r="G1566" s="1" t="s">
        <v>13</v>
      </c>
      <c r="H1566" s="1" t="s">
        <v>13</v>
      </c>
      <c r="I1566">
        <v>29</v>
      </c>
    </row>
    <row r="1567" spans="1:9" x14ac:dyDescent="0.25">
      <c r="A1567">
        <v>1566</v>
      </c>
      <c r="B1567" s="1" t="s">
        <v>9</v>
      </c>
      <c r="C1567">
        <v>2900000</v>
      </c>
      <c r="D1567" s="1" t="s">
        <v>10</v>
      </c>
      <c r="E1567" s="1" t="s">
        <v>16</v>
      </c>
      <c r="F1567" s="1" t="s">
        <v>12</v>
      </c>
      <c r="G1567" s="1" t="s">
        <v>13</v>
      </c>
      <c r="H1567" s="1" t="s">
        <v>13</v>
      </c>
      <c r="I1567">
        <v>35</v>
      </c>
    </row>
    <row r="1568" spans="1:9" x14ac:dyDescent="0.25">
      <c r="A1568">
        <v>1567</v>
      </c>
      <c r="B1568" s="1" t="s">
        <v>9</v>
      </c>
      <c r="C1568">
        <v>398327.08</v>
      </c>
      <c r="D1568" s="1" t="s">
        <v>10</v>
      </c>
      <c r="E1568" s="1" t="s">
        <v>16</v>
      </c>
      <c r="F1568" s="1" t="s">
        <v>12</v>
      </c>
      <c r="G1568" s="1" t="s">
        <v>13</v>
      </c>
      <c r="H1568" s="1" t="s">
        <v>13</v>
      </c>
      <c r="I1568">
        <v>38</v>
      </c>
    </row>
    <row r="1569" spans="1:9" x14ac:dyDescent="0.25">
      <c r="A1569">
        <v>1568</v>
      </c>
      <c r="B1569" s="1" t="s">
        <v>9</v>
      </c>
      <c r="C1569">
        <v>642418.54</v>
      </c>
      <c r="D1569" s="1" t="s">
        <v>10</v>
      </c>
      <c r="E1569" s="1" t="s">
        <v>16</v>
      </c>
      <c r="F1569" s="1" t="s">
        <v>12</v>
      </c>
      <c r="G1569" s="1" t="s">
        <v>13</v>
      </c>
      <c r="H1569" s="1" t="s">
        <v>13</v>
      </c>
      <c r="I1569">
        <v>53</v>
      </c>
    </row>
    <row r="1570" spans="1:9" x14ac:dyDescent="0.25">
      <c r="A1570">
        <v>1569</v>
      </c>
      <c r="B1570" s="1" t="s">
        <v>9</v>
      </c>
      <c r="C1570">
        <v>509509</v>
      </c>
      <c r="D1570" s="1" t="s">
        <v>18</v>
      </c>
      <c r="E1570" s="1" t="s">
        <v>16</v>
      </c>
      <c r="F1570" s="1" t="s">
        <v>12</v>
      </c>
      <c r="G1570" s="1" t="s">
        <v>13</v>
      </c>
      <c r="H1570" s="1" t="s">
        <v>13</v>
      </c>
      <c r="I1570">
        <v>56</v>
      </c>
    </row>
    <row r="1571" spans="1:9" x14ac:dyDescent="0.25">
      <c r="A1571">
        <v>1570</v>
      </c>
      <c r="B1571" s="1" t="s">
        <v>9</v>
      </c>
      <c r="C1571">
        <v>608941</v>
      </c>
      <c r="D1571" s="1" t="s">
        <v>18</v>
      </c>
      <c r="E1571" s="1" t="s">
        <v>16</v>
      </c>
      <c r="F1571" s="1" t="s">
        <v>12</v>
      </c>
      <c r="G1571" s="1" t="s">
        <v>13</v>
      </c>
      <c r="H1571" s="1" t="s">
        <v>12</v>
      </c>
      <c r="I1571">
        <v>57</v>
      </c>
    </row>
    <row r="1572" spans="1:9" x14ac:dyDescent="0.25">
      <c r="A1572">
        <v>1571</v>
      </c>
      <c r="B1572" s="1" t="s">
        <v>9</v>
      </c>
      <c r="C1572">
        <v>537156.98</v>
      </c>
      <c r="D1572" s="1" t="s">
        <v>10</v>
      </c>
      <c r="E1572" s="1" t="s">
        <v>16</v>
      </c>
      <c r="F1572" s="1" t="s">
        <v>12</v>
      </c>
      <c r="G1572" s="1" t="s">
        <v>13</v>
      </c>
      <c r="H1572" s="1" t="s">
        <v>13</v>
      </c>
      <c r="I1572">
        <v>21</v>
      </c>
    </row>
    <row r="1573" spans="1:9" x14ac:dyDescent="0.25">
      <c r="A1573">
        <v>1572</v>
      </c>
      <c r="B1573" s="1" t="s">
        <v>15</v>
      </c>
      <c r="C1573">
        <v>1545800</v>
      </c>
      <c r="D1573" s="1" t="s">
        <v>10</v>
      </c>
      <c r="E1573" s="1" t="s">
        <v>11</v>
      </c>
      <c r="F1573" s="1" t="s">
        <v>12</v>
      </c>
      <c r="G1573" s="1" t="s">
        <v>13</v>
      </c>
      <c r="H1573" s="1" t="s">
        <v>13</v>
      </c>
      <c r="I1573">
        <v>55</v>
      </c>
    </row>
    <row r="1574" spans="1:9" x14ac:dyDescent="0.25">
      <c r="A1574">
        <v>1573</v>
      </c>
      <c r="B1574" s="1" t="s">
        <v>15</v>
      </c>
      <c r="C1574">
        <v>1070405</v>
      </c>
      <c r="D1574" s="1" t="s">
        <v>10</v>
      </c>
      <c r="E1574" s="1" t="s">
        <v>11</v>
      </c>
      <c r="F1574" s="1" t="s">
        <v>12</v>
      </c>
      <c r="G1574" s="1" t="s">
        <v>13</v>
      </c>
      <c r="H1574" s="1" t="s">
        <v>13</v>
      </c>
      <c r="I1574">
        <v>30</v>
      </c>
    </row>
    <row r="1575" spans="1:9" x14ac:dyDescent="0.25">
      <c r="A1575">
        <v>1574</v>
      </c>
      <c r="B1575" s="1" t="s">
        <v>9</v>
      </c>
      <c r="C1575">
        <v>625396</v>
      </c>
      <c r="D1575" s="1" t="s">
        <v>18</v>
      </c>
      <c r="E1575" s="1" t="s">
        <v>16</v>
      </c>
      <c r="F1575" s="1" t="s">
        <v>12</v>
      </c>
      <c r="G1575" s="1" t="s">
        <v>13</v>
      </c>
      <c r="H1575" s="1" t="s">
        <v>13</v>
      </c>
      <c r="I1575">
        <v>44</v>
      </c>
    </row>
    <row r="1576" spans="1:9" x14ac:dyDescent="0.25">
      <c r="A1576">
        <v>1575</v>
      </c>
      <c r="B1576" s="1" t="s">
        <v>15</v>
      </c>
      <c r="C1576">
        <v>925000</v>
      </c>
      <c r="D1576" s="1" t="s">
        <v>10</v>
      </c>
      <c r="E1576" s="1" t="s">
        <v>16</v>
      </c>
      <c r="F1576" s="1" t="s">
        <v>12</v>
      </c>
      <c r="G1576" s="1" t="s">
        <v>13</v>
      </c>
      <c r="H1576" s="1" t="s">
        <v>13</v>
      </c>
      <c r="I1576">
        <v>49</v>
      </c>
    </row>
    <row r="1577" spans="1:9" x14ac:dyDescent="0.25">
      <c r="A1577">
        <v>1576</v>
      </c>
      <c r="B1577" s="1" t="s">
        <v>9</v>
      </c>
      <c r="C1577">
        <v>261897.3</v>
      </c>
      <c r="D1577" s="1" t="s">
        <v>10</v>
      </c>
      <c r="E1577" s="1" t="s">
        <v>16</v>
      </c>
      <c r="F1577" s="1" t="s">
        <v>12</v>
      </c>
      <c r="G1577" s="1" t="s">
        <v>12</v>
      </c>
      <c r="H1577" s="1" t="s">
        <v>13</v>
      </c>
      <c r="I1577">
        <v>57</v>
      </c>
    </row>
    <row r="1578" spans="1:9" x14ac:dyDescent="0.25">
      <c r="A1578">
        <v>1577</v>
      </c>
      <c r="B1578" s="1" t="s">
        <v>15</v>
      </c>
      <c r="C1578">
        <v>297046</v>
      </c>
      <c r="D1578" s="1" t="s">
        <v>17</v>
      </c>
      <c r="E1578" s="1" t="s">
        <v>16</v>
      </c>
      <c r="F1578" s="1" t="s">
        <v>12</v>
      </c>
      <c r="G1578" s="1" t="s">
        <v>12</v>
      </c>
      <c r="H1578" s="1" t="s">
        <v>12</v>
      </c>
      <c r="I1578">
        <v>43</v>
      </c>
    </row>
    <row r="1579" spans="1:9" x14ac:dyDescent="0.25">
      <c r="A1579">
        <v>1578</v>
      </c>
      <c r="B1579" s="1" t="s">
        <v>15</v>
      </c>
      <c r="C1579">
        <v>582705.18000000005</v>
      </c>
      <c r="D1579" s="1" t="s">
        <v>10</v>
      </c>
      <c r="E1579" s="1" t="s">
        <v>16</v>
      </c>
      <c r="F1579" s="1" t="s">
        <v>12</v>
      </c>
      <c r="G1579" s="1" t="s">
        <v>13</v>
      </c>
      <c r="H1579" s="1" t="s">
        <v>13</v>
      </c>
      <c r="I1579">
        <v>30</v>
      </c>
    </row>
    <row r="1580" spans="1:9" x14ac:dyDescent="0.25">
      <c r="A1580">
        <v>1579</v>
      </c>
      <c r="B1580" s="1" t="s">
        <v>9</v>
      </c>
      <c r="C1580">
        <v>49684.32</v>
      </c>
      <c r="D1580" s="1" t="s">
        <v>10</v>
      </c>
      <c r="E1580" s="1" t="s">
        <v>16</v>
      </c>
      <c r="F1580" s="1" t="s">
        <v>12</v>
      </c>
      <c r="G1580" s="1" t="s">
        <v>13</v>
      </c>
      <c r="H1580" s="1" t="s">
        <v>13</v>
      </c>
      <c r="I1580">
        <v>42</v>
      </c>
    </row>
    <row r="1581" spans="1:9" x14ac:dyDescent="0.25">
      <c r="A1581">
        <v>1580</v>
      </c>
      <c r="B1581" s="1" t="s">
        <v>9</v>
      </c>
      <c r="C1581">
        <v>427025</v>
      </c>
      <c r="D1581" s="1" t="s">
        <v>10</v>
      </c>
      <c r="E1581" s="1" t="s">
        <v>16</v>
      </c>
      <c r="F1581" s="1" t="s">
        <v>12</v>
      </c>
      <c r="G1581" s="1" t="s">
        <v>13</v>
      </c>
      <c r="H1581" s="1" t="s">
        <v>13</v>
      </c>
      <c r="I1581">
        <v>32</v>
      </c>
    </row>
    <row r="1582" spans="1:9" x14ac:dyDescent="0.25">
      <c r="A1582">
        <v>1581</v>
      </c>
      <c r="B1582" s="1" t="s">
        <v>15</v>
      </c>
      <c r="C1582">
        <v>188362.97</v>
      </c>
      <c r="D1582" s="1" t="s">
        <v>10</v>
      </c>
      <c r="E1582" s="1" t="s">
        <v>16</v>
      </c>
      <c r="F1582" s="1" t="s">
        <v>12</v>
      </c>
      <c r="G1582" s="1" t="s">
        <v>13</v>
      </c>
      <c r="H1582" s="1" t="s">
        <v>13</v>
      </c>
      <c r="I1582">
        <v>34</v>
      </c>
    </row>
    <row r="1583" spans="1:9" x14ac:dyDescent="0.25">
      <c r="A1583">
        <v>1582</v>
      </c>
      <c r="B1583" s="1" t="s">
        <v>9</v>
      </c>
      <c r="C1583">
        <v>527956.5</v>
      </c>
      <c r="D1583" s="1" t="s">
        <v>10</v>
      </c>
      <c r="E1583" s="1" t="s">
        <v>11</v>
      </c>
      <c r="F1583" s="1" t="s">
        <v>12</v>
      </c>
      <c r="G1583" s="1" t="s">
        <v>13</v>
      </c>
      <c r="H1583" s="1" t="s">
        <v>13</v>
      </c>
      <c r="I1583">
        <v>23</v>
      </c>
    </row>
    <row r="1584" spans="1:9" x14ac:dyDescent="0.25">
      <c r="A1584">
        <v>1583</v>
      </c>
      <c r="B1584" s="1" t="s">
        <v>9</v>
      </c>
      <c r="C1584">
        <v>811305.9</v>
      </c>
      <c r="D1584" s="1" t="s">
        <v>14</v>
      </c>
      <c r="E1584" s="1" t="s">
        <v>11</v>
      </c>
      <c r="F1584" s="1" t="s">
        <v>12</v>
      </c>
      <c r="G1584" s="1" t="s">
        <v>13</v>
      </c>
      <c r="H1584" s="1" t="s">
        <v>13</v>
      </c>
      <c r="I1584">
        <v>83</v>
      </c>
    </row>
    <row r="1585" spans="1:9" x14ac:dyDescent="0.25">
      <c r="A1585">
        <v>1584</v>
      </c>
      <c r="B1585" s="1" t="s">
        <v>15</v>
      </c>
      <c r="C1585">
        <v>165972.39000000001</v>
      </c>
      <c r="D1585" s="1" t="s">
        <v>10</v>
      </c>
      <c r="E1585" s="1" t="s">
        <v>16</v>
      </c>
      <c r="F1585" s="1" t="s">
        <v>12</v>
      </c>
      <c r="G1585" s="1" t="s">
        <v>12</v>
      </c>
      <c r="H1585" s="1" t="s">
        <v>13</v>
      </c>
      <c r="I1585">
        <v>28</v>
      </c>
    </row>
    <row r="1586" spans="1:9" x14ac:dyDescent="0.25">
      <c r="A1586">
        <v>1585</v>
      </c>
      <c r="B1586" s="1" t="s">
        <v>9</v>
      </c>
      <c r="C1586">
        <v>749651.26</v>
      </c>
      <c r="D1586" s="1" t="s">
        <v>10</v>
      </c>
      <c r="E1586" s="1" t="s">
        <v>16</v>
      </c>
      <c r="F1586" s="1" t="s">
        <v>12</v>
      </c>
      <c r="G1586" s="1" t="s">
        <v>13</v>
      </c>
      <c r="H1586" s="1" t="s">
        <v>13</v>
      </c>
      <c r="I1586">
        <v>32</v>
      </c>
    </row>
    <row r="1587" spans="1:9" x14ac:dyDescent="0.25">
      <c r="A1587">
        <v>1586</v>
      </c>
      <c r="B1587" s="1" t="s">
        <v>15</v>
      </c>
      <c r="C1587">
        <v>6120159.5</v>
      </c>
      <c r="D1587" s="1" t="s">
        <v>10</v>
      </c>
      <c r="E1587" s="1" t="s">
        <v>16</v>
      </c>
      <c r="F1587" s="1" t="s">
        <v>12</v>
      </c>
      <c r="G1587" s="1" t="s">
        <v>13</v>
      </c>
      <c r="H1587" s="1" t="s">
        <v>13</v>
      </c>
      <c r="I1587">
        <v>42</v>
      </c>
    </row>
    <row r="1588" spans="1:9" x14ac:dyDescent="0.25">
      <c r="A1588">
        <v>1587</v>
      </c>
      <c r="B1588" s="1" t="s">
        <v>9</v>
      </c>
      <c r="C1588">
        <v>825000</v>
      </c>
      <c r="D1588" s="1" t="s">
        <v>10</v>
      </c>
      <c r="E1588" s="1" t="s">
        <v>16</v>
      </c>
      <c r="F1588" s="1" t="s">
        <v>12</v>
      </c>
      <c r="G1588" s="1" t="s">
        <v>13</v>
      </c>
      <c r="H1588" s="1" t="s">
        <v>13</v>
      </c>
      <c r="I1588">
        <v>50</v>
      </c>
    </row>
    <row r="1589" spans="1:9" x14ac:dyDescent="0.25">
      <c r="A1589">
        <v>1588</v>
      </c>
      <c r="B1589" s="1" t="s">
        <v>15</v>
      </c>
      <c r="C1589">
        <v>190076.47</v>
      </c>
      <c r="D1589" s="1" t="s">
        <v>10</v>
      </c>
      <c r="E1589" s="1" t="s">
        <v>16</v>
      </c>
      <c r="F1589" s="1" t="s">
        <v>12</v>
      </c>
      <c r="G1589" s="1" t="s">
        <v>13</v>
      </c>
      <c r="H1589" s="1" t="s">
        <v>13</v>
      </c>
      <c r="I1589">
        <v>26</v>
      </c>
    </row>
    <row r="1590" spans="1:9" x14ac:dyDescent="0.25">
      <c r="A1590">
        <v>1589</v>
      </c>
      <c r="B1590" s="1" t="s">
        <v>15</v>
      </c>
      <c r="C1590">
        <v>300018</v>
      </c>
      <c r="D1590" s="1" t="s">
        <v>17</v>
      </c>
      <c r="E1590" s="1" t="s">
        <v>16</v>
      </c>
      <c r="F1590" s="1" t="s">
        <v>12</v>
      </c>
      <c r="G1590" s="1" t="s">
        <v>13</v>
      </c>
      <c r="H1590" s="1" t="s">
        <v>13</v>
      </c>
      <c r="I1590">
        <v>47</v>
      </c>
    </row>
    <row r="1591" spans="1:9" x14ac:dyDescent="0.25">
      <c r="A1591">
        <v>1590</v>
      </c>
      <c r="B1591" s="1" t="s">
        <v>15</v>
      </c>
      <c r="C1591">
        <v>657366.39</v>
      </c>
      <c r="D1591" s="1" t="s">
        <v>10</v>
      </c>
      <c r="E1591" s="1" t="s">
        <v>11</v>
      </c>
      <c r="F1591" s="1" t="s">
        <v>12</v>
      </c>
      <c r="G1591" s="1" t="s">
        <v>13</v>
      </c>
      <c r="H1591" s="1" t="s">
        <v>13</v>
      </c>
      <c r="I1591">
        <v>40</v>
      </c>
    </row>
    <row r="1592" spans="1:9" x14ac:dyDescent="0.25">
      <c r="A1592">
        <v>1591</v>
      </c>
      <c r="B1592" s="1" t="s">
        <v>9</v>
      </c>
      <c r="C1592">
        <v>4107395</v>
      </c>
      <c r="D1592" s="1" t="s">
        <v>14</v>
      </c>
      <c r="E1592" s="1" t="s">
        <v>11</v>
      </c>
      <c r="F1592" s="1" t="s">
        <v>12</v>
      </c>
      <c r="G1592" s="1" t="s">
        <v>13</v>
      </c>
      <c r="H1592" s="1" t="s">
        <v>13</v>
      </c>
      <c r="I1592">
        <v>80</v>
      </c>
    </row>
    <row r="1593" spans="1:9" x14ac:dyDescent="0.25">
      <c r="A1593">
        <v>1592</v>
      </c>
      <c r="B1593" s="1" t="s">
        <v>9</v>
      </c>
      <c r="C1593">
        <v>534683</v>
      </c>
      <c r="D1593" s="1" t="s">
        <v>18</v>
      </c>
      <c r="E1593" s="1" t="s">
        <v>16</v>
      </c>
      <c r="F1593" s="1" t="s">
        <v>12</v>
      </c>
      <c r="G1593" s="1" t="s">
        <v>13</v>
      </c>
      <c r="H1593" s="1" t="s">
        <v>13</v>
      </c>
      <c r="I1593">
        <v>48</v>
      </c>
    </row>
    <row r="1594" spans="1:9" x14ac:dyDescent="0.25">
      <c r="A1594">
        <v>1593</v>
      </c>
      <c r="B1594" s="1" t="s">
        <v>9</v>
      </c>
      <c r="C1594">
        <v>1316155</v>
      </c>
      <c r="D1594" s="1" t="s">
        <v>10</v>
      </c>
      <c r="E1594" s="1" t="s">
        <v>16</v>
      </c>
      <c r="F1594" s="1" t="s">
        <v>12</v>
      </c>
      <c r="G1594" s="1" t="s">
        <v>12</v>
      </c>
      <c r="H1594" s="1" t="s">
        <v>13</v>
      </c>
      <c r="I1594">
        <v>39</v>
      </c>
    </row>
    <row r="1595" spans="1:9" x14ac:dyDescent="0.25">
      <c r="A1595">
        <v>1594</v>
      </c>
      <c r="B1595" s="1" t="s">
        <v>15</v>
      </c>
      <c r="C1595">
        <v>300000</v>
      </c>
      <c r="D1595" s="1" t="s">
        <v>17</v>
      </c>
      <c r="E1595" s="1" t="s">
        <v>16</v>
      </c>
      <c r="F1595" s="1" t="s">
        <v>12</v>
      </c>
      <c r="G1595" s="1" t="s">
        <v>13</v>
      </c>
      <c r="H1595" s="1" t="s">
        <v>13</v>
      </c>
      <c r="I1595">
        <v>21</v>
      </c>
    </row>
    <row r="1596" spans="1:9" x14ac:dyDescent="0.25">
      <c r="A1596">
        <v>1595</v>
      </c>
      <c r="B1596" s="1" t="s">
        <v>9</v>
      </c>
      <c r="C1596">
        <v>1400000</v>
      </c>
      <c r="D1596" s="1" t="s">
        <v>10</v>
      </c>
      <c r="E1596" s="1" t="s">
        <v>16</v>
      </c>
      <c r="F1596" s="1" t="s">
        <v>12</v>
      </c>
      <c r="G1596" s="1" t="s">
        <v>13</v>
      </c>
      <c r="H1596" s="1" t="s">
        <v>13</v>
      </c>
      <c r="I1596">
        <v>34</v>
      </c>
    </row>
    <row r="1597" spans="1:9" x14ac:dyDescent="0.25">
      <c r="A1597">
        <v>1596</v>
      </c>
      <c r="B1597" s="1" t="s">
        <v>9</v>
      </c>
      <c r="C1597">
        <v>200000</v>
      </c>
      <c r="D1597" s="1" t="s">
        <v>10</v>
      </c>
      <c r="E1597" s="1" t="s">
        <v>16</v>
      </c>
      <c r="F1597" s="1" t="s">
        <v>12</v>
      </c>
      <c r="G1597" s="1" t="s">
        <v>13</v>
      </c>
      <c r="H1597" s="1" t="s">
        <v>13</v>
      </c>
      <c r="I1597">
        <v>32</v>
      </c>
    </row>
    <row r="1598" spans="1:9" x14ac:dyDescent="0.25">
      <c r="A1598">
        <v>1597</v>
      </c>
      <c r="B1598" s="1" t="s">
        <v>15</v>
      </c>
      <c r="C1598">
        <v>216423.45</v>
      </c>
      <c r="D1598" s="1" t="s">
        <v>10</v>
      </c>
      <c r="E1598" s="1" t="s">
        <v>16</v>
      </c>
      <c r="F1598" s="1" t="s">
        <v>12</v>
      </c>
      <c r="G1598" s="1" t="s">
        <v>13</v>
      </c>
      <c r="H1598" s="1" t="s">
        <v>13</v>
      </c>
      <c r="I1598">
        <v>28</v>
      </c>
    </row>
    <row r="1599" spans="1:9" x14ac:dyDescent="0.25">
      <c r="A1599">
        <v>1598</v>
      </c>
      <c r="B1599" s="1" t="s">
        <v>9</v>
      </c>
      <c r="C1599">
        <v>829250</v>
      </c>
      <c r="D1599" s="1" t="s">
        <v>10</v>
      </c>
      <c r="E1599" s="1" t="s">
        <v>11</v>
      </c>
      <c r="F1599" s="1" t="s">
        <v>12</v>
      </c>
      <c r="G1599" s="1" t="s">
        <v>13</v>
      </c>
      <c r="H1599" s="1" t="s">
        <v>13</v>
      </c>
      <c r="I1599">
        <v>47</v>
      </c>
    </row>
    <row r="1600" spans="1:9" x14ac:dyDescent="0.25">
      <c r="A1600">
        <v>1599</v>
      </c>
      <c r="B1600" s="1" t="s">
        <v>9</v>
      </c>
      <c r="C1600">
        <v>370090</v>
      </c>
      <c r="D1600" s="1" t="s">
        <v>18</v>
      </c>
      <c r="E1600" s="1" t="s">
        <v>16</v>
      </c>
      <c r="F1600" s="1" t="s">
        <v>12</v>
      </c>
      <c r="G1600" s="1" t="s">
        <v>13</v>
      </c>
      <c r="H1600" s="1" t="s">
        <v>12</v>
      </c>
      <c r="I1600">
        <v>40</v>
      </c>
    </row>
    <row r="1601" spans="1:9" x14ac:dyDescent="0.25">
      <c r="A1601">
        <v>1600</v>
      </c>
      <c r="B1601" s="1" t="s">
        <v>15</v>
      </c>
      <c r="C1601">
        <v>328127.06</v>
      </c>
      <c r="D1601" s="1" t="s">
        <v>10</v>
      </c>
      <c r="E1601" s="1" t="s">
        <v>16</v>
      </c>
      <c r="F1601" s="1" t="s">
        <v>12</v>
      </c>
      <c r="G1601" s="1" t="s">
        <v>13</v>
      </c>
      <c r="H1601" s="1" t="s">
        <v>13</v>
      </c>
      <c r="I1601">
        <v>45</v>
      </c>
    </row>
    <row r="1602" spans="1:9" x14ac:dyDescent="0.25">
      <c r="A1602">
        <v>1601</v>
      </c>
      <c r="B1602" s="1" t="s">
        <v>9</v>
      </c>
      <c r="C1602">
        <v>1414186</v>
      </c>
      <c r="D1602" s="1" t="s">
        <v>10</v>
      </c>
      <c r="E1602" s="1" t="s">
        <v>11</v>
      </c>
      <c r="F1602" s="1" t="s">
        <v>12</v>
      </c>
      <c r="G1602" s="1" t="s">
        <v>13</v>
      </c>
      <c r="H1602" s="1" t="s">
        <v>12</v>
      </c>
      <c r="I1602">
        <v>50</v>
      </c>
    </row>
    <row r="1603" spans="1:9" x14ac:dyDescent="0.25">
      <c r="A1603">
        <v>1602</v>
      </c>
      <c r="B1603" s="1" t="s">
        <v>9</v>
      </c>
      <c r="C1603">
        <v>1183623.3999999999</v>
      </c>
      <c r="D1603" s="1" t="s">
        <v>10</v>
      </c>
      <c r="E1603" s="1" t="s">
        <v>11</v>
      </c>
      <c r="F1603" s="1" t="s">
        <v>12</v>
      </c>
      <c r="G1603" s="1" t="s">
        <v>13</v>
      </c>
      <c r="H1603" s="1" t="s">
        <v>13</v>
      </c>
      <c r="I1603">
        <v>41</v>
      </c>
    </row>
    <row r="1604" spans="1:9" x14ac:dyDescent="0.25">
      <c r="A1604">
        <v>1603</v>
      </c>
      <c r="B1604" s="1" t="s">
        <v>15</v>
      </c>
      <c r="C1604">
        <v>43350</v>
      </c>
      <c r="D1604" s="1" t="s">
        <v>10</v>
      </c>
      <c r="E1604" s="1" t="s">
        <v>16</v>
      </c>
      <c r="F1604" s="1" t="s">
        <v>12</v>
      </c>
      <c r="G1604" s="1" t="s">
        <v>13</v>
      </c>
      <c r="H1604" s="1" t="s">
        <v>13</v>
      </c>
      <c r="I1604">
        <v>51</v>
      </c>
    </row>
    <row r="1605" spans="1:9" x14ac:dyDescent="0.25">
      <c r="A1605">
        <v>1604</v>
      </c>
      <c r="B1605" s="1" t="s">
        <v>15</v>
      </c>
      <c r="C1605">
        <v>1063647.5</v>
      </c>
      <c r="D1605" s="1" t="s">
        <v>10</v>
      </c>
      <c r="E1605" s="1" t="s">
        <v>11</v>
      </c>
      <c r="F1605" s="1" t="s">
        <v>12</v>
      </c>
      <c r="G1605" s="1" t="s">
        <v>13</v>
      </c>
      <c r="H1605" s="1" t="s">
        <v>13</v>
      </c>
      <c r="I1605">
        <v>56</v>
      </c>
    </row>
    <row r="1606" spans="1:9" x14ac:dyDescent="0.25">
      <c r="A1606">
        <v>1605</v>
      </c>
      <c r="B1606" s="1" t="s">
        <v>15</v>
      </c>
      <c r="C1606">
        <v>297046</v>
      </c>
      <c r="D1606" s="1" t="s">
        <v>18</v>
      </c>
      <c r="E1606" s="1" t="s">
        <v>16</v>
      </c>
      <c r="F1606" s="1" t="s">
        <v>12</v>
      </c>
      <c r="G1606" s="1" t="s">
        <v>13</v>
      </c>
      <c r="H1606" s="1" t="s">
        <v>12</v>
      </c>
      <c r="I1606">
        <v>42</v>
      </c>
    </row>
    <row r="1607" spans="1:9" x14ac:dyDescent="0.25">
      <c r="A1607">
        <v>1606</v>
      </c>
      <c r="B1607" s="1" t="s">
        <v>15</v>
      </c>
      <c r="C1607">
        <v>659230</v>
      </c>
      <c r="D1607" s="1" t="s">
        <v>10</v>
      </c>
      <c r="E1607" s="1" t="s">
        <v>16</v>
      </c>
      <c r="F1607" s="1" t="s">
        <v>12</v>
      </c>
      <c r="G1607" s="1" t="s">
        <v>13</v>
      </c>
      <c r="H1607" s="1" t="s">
        <v>13</v>
      </c>
      <c r="I1607">
        <v>21</v>
      </c>
    </row>
    <row r="1608" spans="1:9" x14ac:dyDescent="0.25">
      <c r="A1608">
        <v>1607</v>
      </c>
      <c r="B1608" s="1" t="s">
        <v>9</v>
      </c>
      <c r="C1608">
        <v>386699.62</v>
      </c>
      <c r="D1608" s="1" t="s">
        <v>10</v>
      </c>
      <c r="E1608" s="1" t="s">
        <v>16</v>
      </c>
      <c r="F1608" s="1" t="s">
        <v>12</v>
      </c>
      <c r="G1608" s="1" t="s">
        <v>13</v>
      </c>
      <c r="H1608" s="1" t="s">
        <v>13</v>
      </c>
      <c r="I1608">
        <v>58</v>
      </c>
    </row>
    <row r="1609" spans="1:9" x14ac:dyDescent="0.25">
      <c r="A1609">
        <v>1608</v>
      </c>
      <c r="B1609" s="1" t="s">
        <v>15</v>
      </c>
      <c r="C1609">
        <v>400000</v>
      </c>
      <c r="D1609" s="1" t="s">
        <v>10</v>
      </c>
      <c r="E1609" s="1" t="s">
        <v>16</v>
      </c>
      <c r="F1609" s="1" t="s">
        <v>12</v>
      </c>
      <c r="G1609" s="1" t="s">
        <v>13</v>
      </c>
      <c r="H1609" s="1" t="s">
        <v>13</v>
      </c>
      <c r="I1609">
        <v>20</v>
      </c>
    </row>
    <row r="1610" spans="1:9" x14ac:dyDescent="0.25">
      <c r="A1610">
        <v>1609</v>
      </c>
      <c r="B1610" s="1" t="s">
        <v>9</v>
      </c>
      <c r="C1610">
        <v>933004.5</v>
      </c>
      <c r="D1610" s="1" t="s">
        <v>10</v>
      </c>
      <c r="E1610" s="1" t="s">
        <v>11</v>
      </c>
      <c r="F1610" s="1" t="s">
        <v>12</v>
      </c>
      <c r="G1610" s="1" t="s">
        <v>13</v>
      </c>
      <c r="H1610" s="1" t="s">
        <v>13</v>
      </c>
      <c r="I1610">
        <v>38</v>
      </c>
    </row>
    <row r="1611" spans="1:9" x14ac:dyDescent="0.25">
      <c r="A1611">
        <v>1610</v>
      </c>
      <c r="B1611" s="1" t="s">
        <v>9</v>
      </c>
      <c r="C1611">
        <v>1552521</v>
      </c>
      <c r="D1611" s="1" t="s">
        <v>10</v>
      </c>
      <c r="E1611" s="1" t="s">
        <v>11</v>
      </c>
      <c r="F1611" s="1" t="s">
        <v>12</v>
      </c>
      <c r="G1611" s="1" t="s">
        <v>13</v>
      </c>
      <c r="H1611" s="1" t="s">
        <v>12</v>
      </c>
      <c r="I1611">
        <v>38</v>
      </c>
    </row>
    <row r="1612" spans="1:9" x14ac:dyDescent="0.25">
      <c r="A1612">
        <v>1611</v>
      </c>
      <c r="B1612" s="1" t="s">
        <v>15</v>
      </c>
      <c r="C1612">
        <v>695944.8</v>
      </c>
      <c r="D1612" s="1" t="s">
        <v>10</v>
      </c>
      <c r="E1612" s="1" t="s">
        <v>11</v>
      </c>
      <c r="F1612" s="1" t="s">
        <v>12</v>
      </c>
      <c r="G1612" s="1" t="s">
        <v>13</v>
      </c>
      <c r="H1612" s="1" t="s">
        <v>13</v>
      </c>
      <c r="I1612">
        <v>54</v>
      </c>
    </row>
    <row r="1613" spans="1:9" x14ac:dyDescent="0.25">
      <c r="A1613">
        <v>1612</v>
      </c>
      <c r="B1613" s="1" t="s">
        <v>9</v>
      </c>
      <c r="C1613">
        <v>636889</v>
      </c>
      <c r="D1613" s="1" t="s">
        <v>18</v>
      </c>
      <c r="E1613" s="1" t="s">
        <v>16</v>
      </c>
      <c r="F1613" s="1" t="s">
        <v>12</v>
      </c>
      <c r="G1613" s="1" t="s">
        <v>12</v>
      </c>
      <c r="H1613" s="1" t="s">
        <v>12</v>
      </c>
      <c r="I1613">
        <v>59</v>
      </c>
    </row>
    <row r="1614" spans="1:9" x14ac:dyDescent="0.25">
      <c r="A1614">
        <v>1613</v>
      </c>
      <c r="B1614" s="1" t="s">
        <v>15</v>
      </c>
      <c r="C1614">
        <v>374751</v>
      </c>
      <c r="D1614" s="1" t="s">
        <v>10</v>
      </c>
      <c r="E1614" s="1" t="s">
        <v>11</v>
      </c>
      <c r="F1614" s="1" t="s">
        <v>12</v>
      </c>
      <c r="G1614" s="1" t="s">
        <v>13</v>
      </c>
      <c r="H1614" s="1" t="s">
        <v>13</v>
      </c>
      <c r="I1614">
        <v>58</v>
      </c>
    </row>
    <row r="1615" spans="1:9" x14ac:dyDescent="0.25">
      <c r="A1615">
        <v>1614</v>
      </c>
      <c r="B1615" s="1" t="s">
        <v>9</v>
      </c>
      <c r="C1615">
        <v>299644.2</v>
      </c>
      <c r="D1615" s="1" t="s">
        <v>10</v>
      </c>
      <c r="E1615" s="1" t="s">
        <v>16</v>
      </c>
      <c r="F1615" s="1" t="s">
        <v>12</v>
      </c>
      <c r="G1615" s="1" t="s">
        <v>13</v>
      </c>
      <c r="H1615" s="1" t="s">
        <v>13</v>
      </c>
      <c r="I1615">
        <v>43</v>
      </c>
    </row>
    <row r="1616" spans="1:9" x14ac:dyDescent="0.25">
      <c r="A1616">
        <v>1615</v>
      </c>
      <c r="B1616" s="1" t="s">
        <v>15</v>
      </c>
      <c r="C1616">
        <v>462759.86</v>
      </c>
      <c r="D1616" s="1" t="s">
        <v>10</v>
      </c>
      <c r="E1616" s="1" t="s">
        <v>16</v>
      </c>
      <c r="F1616" s="1" t="s">
        <v>12</v>
      </c>
      <c r="G1616" s="1" t="s">
        <v>13</v>
      </c>
      <c r="H1616" s="1" t="s">
        <v>13</v>
      </c>
      <c r="I1616">
        <v>57</v>
      </c>
    </row>
    <row r="1617" spans="1:9" x14ac:dyDescent="0.25">
      <c r="A1617">
        <v>1616</v>
      </c>
      <c r="B1617" s="1" t="s">
        <v>9</v>
      </c>
      <c r="C1617">
        <v>516873</v>
      </c>
      <c r="D1617" s="1" t="s">
        <v>18</v>
      </c>
      <c r="E1617" s="1" t="s">
        <v>16</v>
      </c>
      <c r="F1617" s="1" t="s">
        <v>12</v>
      </c>
      <c r="G1617" s="1" t="s">
        <v>13</v>
      </c>
      <c r="H1617" s="1" t="s">
        <v>13</v>
      </c>
      <c r="I1617">
        <v>45</v>
      </c>
    </row>
    <row r="1618" spans="1:9" x14ac:dyDescent="0.25">
      <c r="A1618">
        <v>1617</v>
      </c>
      <c r="B1618" s="1" t="s">
        <v>15</v>
      </c>
      <c r="C1618">
        <v>732301.32</v>
      </c>
      <c r="D1618" s="1" t="s">
        <v>10</v>
      </c>
      <c r="E1618" s="1" t="s">
        <v>16</v>
      </c>
      <c r="F1618" s="1" t="s">
        <v>12</v>
      </c>
      <c r="G1618" s="1" t="s">
        <v>13</v>
      </c>
      <c r="H1618" s="1" t="s">
        <v>13</v>
      </c>
      <c r="I1618">
        <v>44</v>
      </c>
    </row>
    <row r="1619" spans="1:9" x14ac:dyDescent="0.25">
      <c r="A1619">
        <v>1618</v>
      </c>
      <c r="B1619" s="1" t="s">
        <v>9</v>
      </c>
      <c r="C1619">
        <v>298018</v>
      </c>
      <c r="D1619" s="1" t="s">
        <v>18</v>
      </c>
      <c r="E1619" s="1" t="s">
        <v>16</v>
      </c>
      <c r="F1619" s="1" t="s">
        <v>12</v>
      </c>
      <c r="G1619" s="1" t="s">
        <v>13</v>
      </c>
      <c r="H1619" s="1" t="s">
        <v>12</v>
      </c>
      <c r="I1619">
        <v>26</v>
      </c>
    </row>
    <row r="1620" spans="1:9" x14ac:dyDescent="0.25">
      <c r="A1620">
        <v>1619</v>
      </c>
      <c r="B1620" s="1" t="s">
        <v>15</v>
      </c>
      <c r="C1620">
        <v>297046</v>
      </c>
      <c r="D1620" s="1" t="s">
        <v>17</v>
      </c>
      <c r="E1620" s="1" t="s">
        <v>16</v>
      </c>
      <c r="F1620" s="1" t="s">
        <v>12</v>
      </c>
      <c r="G1620" s="1" t="s">
        <v>13</v>
      </c>
      <c r="H1620" s="1" t="s">
        <v>13</v>
      </c>
      <c r="I1620">
        <v>58</v>
      </c>
    </row>
    <row r="1621" spans="1:9" x14ac:dyDescent="0.25">
      <c r="A1621">
        <v>1620</v>
      </c>
      <c r="B1621" s="1" t="s">
        <v>15</v>
      </c>
      <c r="C1621">
        <v>282216</v>
      </c>
      <c r="D1621" s="1" t="s">
        <v>10</v>
      </c>
      <c r="E1621" s="1" t="s">
        <v>16</v>
      </c>
      <c r="F1621" s="1" t="s">
        <v>12</v>
      </c>
      <c r="G1621" s="1" t="s">
        <v>12</v>
      </c>
      <c r="H1621" s="1" t="s">
        <v>13</v>
      </c>
      <c r="I1621">
        <v>22</v>
      </c>
    </row>
    <row r="1622" spans="1:9" x14ac:dyDescent="0.25">
      <c r="A1622">
        <v>1621</v>
      </c>
      <c r="B1622" s="1" t="s">
        <v>9</v>
      </c>
      <c r="C1622">
        <v>838586.07</v>
      </c>
      <c r="D1622" s="1" t="s">
        <v>10</v>
      </c>
      <c r="E1622" s="1" t="s">
        <v>11</v>
      </c>
      <c r="F1622" s="1" t="s">
        <v>12</v>
      </c>
      <c r="G1622" s="1" t="s">
        <v>13</v>
      </c>
      <c r="H1622" s="1" t="s">
        <v>13</v>
      </c>
      <c r="I1622">
        <v>31</v>
      </c>
    </row>
    <row r="1623" spans="1:9" x14ac:dyDescent="0.25">
      <c r="A1623">
        <v>1622</v>
      </c>
      <c r="B1623" s="1" t="s">
        <v>9</v>
      </c>
      <c r="C1623">
        <v>774142.69</v>
      </c>
      <c r="D1623" s="1" t="s">
        <v>10</v>
      </c>
      <c r="E1623" s="1" t="s">
        <v>16</v>
      </c>
      <c r="F1623" s="1" t="s">
        <v>12</v>
      </c>
      <c r="G1623" s="1" t="s">
        <v>13</v>
      </c>
      <c r="H1623" s="1" t="s">
        <v>13</v>
      </c>
      <c r="I1623">
        <v>41</v>
      </c>
    </row>
    <row r="1624" spans="1:9" x14ac:dyDescent="0.25">
      <c r="A1624">
        <v>1623</v>
      </c>
      <c r="B1624" s="1" t="s">
        <v>9</v>
      </c>
      <c r="C1624">
        <v>297429</v>
      </c>
      <c r="D1624" s="1" t="s">
        <v>18</v>
      </c>
      <c r="E1624" s="1" t="s">
        <v>16</v>
      </c>
      <c r="F1624" s="1" t="s">
        <v>12</v>
      </c>
      <c r="G1624" s="1" t="s">
        <v>13</v>
      </c>
      <c r="H1624" s="1" t="s">
        <v>12</v>
      </c>
      <c r="I1624">
        <v>52</v>
      </c>
    </row>
    <row r="1625" spans="1:9" x14ac:dyDescent="0.25">
      <c r="A1625">
        <v>1624</v>
      </c>
      <c r="B1625" s="1" t="s">
        <v>15</v>
      </c>
      <c r="C1625">
        <v>283588.21999999997</v>
      </c>
      <c r="D1625" s="1" t="s">
        <v>10</v>
      </c>
      <c r="E1625" s="1" t="s">
        <v>16</v>
      </c>
      <c r="F1625" s="1" t="s">
        <v>12</v>
      </c>
      <c r="G1625" s="1" t="s">
        <v>13</v>
      </c>
      <c r="H1625" s="1" t="s">
        <v>13</v>
      </c>
      <c r="I1625">
        <v>29</v>
      </c>
    </row>
    <row r="1626" spans="1:9" x14ac:dyDescent="0.25">
      <c r="A1626">
        <v>1625</v>
      </c>
      <c r="B1626" s="1" t="s">
        <v>9</v>
      </c>
      <c r="C1626">
        <v>1357187.5</v>
      </c>
      <c r="D1626" s="1" t="s">
        <v>10</v>
      </c>
      <c r="E1626" s="1" t="s">
        <v>16</v>
      </c>
      <c r="F1626" s="1" t="s">
        <v>12</v>
      </c>
      <c r="G1626" s="1" t="s">
        <v>13</v>
      </c>
      <c r="H1626" s="1" t="s">
        <v>13</v>
      </c>
      <c r="I1626">
        <v>36</v>
      </c>
    </row>
    <row r="1627" spans="1:9" x14ac:dyDescent="0.25">
      <c r="A1627">
        <v>1626</v>
      </c>
      <c r="B1627" s="1" t="s">
        <v>15</v>
      </c>
      <c r="C1627">
        <v>546794.78</v>
      </c>
      <c r="D1627" s="1" t="s">
        <v>10</v>
      </c>
      <c r="E1627" s="1" t="s">
        <v>16</v>
      </c>
      <c r="F1627" s="1" t="s">
        <v>12</v>
      </c>
      <c r="G1627" s="1" t="s">
        <v>13</v>
      </c>
      <c r="H1627" s="1" t="s">
        <v>13</v>
      </c>
      <c r="I1627">
        <v>41</v>
      </c>
    </row>
    <row r="1628" spans="1:9" x14ac:dyDescent="0.25">
      <c r="A1628">
        <v>1627</v>
      </c>
      <c r="B1628" s="1" t="s">
        <v>15</v>
      </c>
      <c r="C1628">
        <v>442840</v>
      </c>
      <c r="D1628" s="1" t="s">
        <v>10</v>
      </c>
      <c r="E1628" s="1" t="s">
        <v>11</v>
      </c>
      <c r="F1628" s="1" t="s">
        <v>12</v>
      </c>
      <c r="G1628" s="1" t="s">
        <v>13</v>
      </c>
      <c r="H1628" s="1" t="s">
        <v>12</v>
      </c>
      <c r="I1628">
        <v>46</v>
      </c>
    </row>
    <row r="1629" spans="1:9" x14ac:dyDescent="0.25">
      <c r="A1629">
        <v>1628</v>
      </c>
      <c r="B1629" s="1" t="s">
        <v>15</v>
      </c>
      <c r="C1629">
        <v>299441</v>
      </c>
      <c r="D1629" s="1" t="s">
        <v>18</v>
      </c>
      <c r="E1629" s="1" t="s">
        <v>16</v>
      </c>
      <c r="F1629" s="1" t="s">
        <v>12</v>
      </c>
      <c r="G1629" s="1" t="s">
        <v>13</v>
      </c>
      <c r="H1629" s="1" t="s">
        <v>13</v>
      </c>
      <c r="I1629">
        <v>45</v>
      </c>
    </row>
    <row r="1630" spans="1:9" x14ac:dyDescent="0.25">
      <c r="A1630">
        <v>1629</v>
      </c>
      <c r="B1630" s="1" t="s">
        <v>9</v>
      </c>
      <c r="C1630">
        <v>297045</v>
      </c>
      <c r="D1630" s="1" t="s">
        <v>17</v>
      </c>
      <c r="E1630" s="1" t="s">
        <v>16</v>
      </c>
      <c r="F1630" s="1" t="s">
        <v>13</v>
      </c>
      <c r="G1630" s="1" t="s">
        <v>13</v>
      </c>
      <c r="H1630" s="1" t="s">
        <v>12</v>
      </c>
      <c r="I1630">
        <v>70</v>
      </c>
    </row>
    <row r="1631" spans="1:9" x14ac:dyDescent="0.25">
      <c r="A1631">
        <v>1630</v>
      </c>
      <c r="B1631" s="1" t="s">
        <v>9</v>
      </c>
      <c r="C1631">
        <v>299647</v>
      </c>
      <c r="D1631" s="1" t="s">
        <v>17</v>
      </c>
      <c r="E1631" s="1" t="s">
        <v>16</v>
      </c>
      <c r="F1631" s="1" t="s">
        <v>12</v>
      </c>
      <c r="G1631" s="1" t="s">
        <v>13</v>
      </c>
      <c r="H1631" s="1" t="s">
        <v>13</v>
      </c>
      <c r="I1631">
        <v>78</v>
      </c>
    </row>
    <row r="1632" spans="1:9" x14ac:dyDescent="0.25">
      <c r="A1632">
        <v>1631</v>
      </c>
      <c r="B1632" s="1" t="s">
        <v>15</v>
      </c>
      <c r="C1632">
        <v>581394</v>
      </c>
      <c r="D1632" s="1" t="s">
        <v>10</v>
      </c>
      <c r="E1632" s="1" t="s">
        <v>11</v>
      </c>
      <c r="F1632" s="1" t="s">
        <v>12</v>
      </c>
      <c r="G1632" s="1" t="s">
        <v>13</v>
      </c>
      <c r="H1632" s="1" t="s">
        <v>12</v>
      </c>
      <c r="I1632">
        <v>30</v>
      </c>
    </row>
    <row r="1633" spans="1:9" x14ac:dyDescent="0.25">
      <c r="A1633">
        <v>1632</v>
      </c>
      <c r="B1633" s="1" t="s">
        <v>9</v>
      </c>
      <c r="C1633">
        <v>335195.53000000003</v>
      </c>
      <c r="D1633" s="1" t="s">
        <v>10</v>
      </c>
      <c r="E1633" s="1" t="s">
        <v>16</v>
      </c>
      <c r="F1633" s="1" t="s">
        <v>12</v>
      </c>
      <c r="G1633" s="1" t="s">
        <v>13</v>
      </c>
      <c r="H1633" s="1" t="s">
        <v>12</v>
      </c>
      <c r="I1633">
        <v>47</v>
      </c>
    </row>
    <row r="1634" spans="1:9" x14ac:dyDescent="0.25">
      <c r="A1634">
        <v>1633</v>
      </c>
      <c r="B1634" s="1" t="s">
        <v>9</v>
      </c>
      <c r="C1634">
        <v>412441</v>
      </c>
      <c r="D1634" s="1" t="s">
        <v>10</v>
      </c>
      <c r="E1634" s="1" t="s">
        <v>16</v>
      </c>
      <c r="F1634" s="1" t="s">
        <v>12</v>
      </c>
      <c r="G1634" s="1" t="s">
        <v>13</v>
      </c>
      <c r="H1634" s="1" t="s">
        <v>13</v>
      </c>
      <c r="I1634">
        <v>57</v>
      </c>
    </row>
    <row r="1635" spans="1:9" x14ac:dyDescent="0.25">
      <c r="A1635">
        <v>1634</v>
      </c>
      <c r="B1635" s="1" t="s">
        <v>15</v>
      </c>
      <c r="C1635">
        <v>297044</v>
      </c>
      <c r="D1635" s="1" t="s">
        <v>10</v>
      </c>
      <c r="E1635" s="1" t="s">
        <v>16</v>
      </c>
      <c r="F1635" s="1" t="s">
        <v>12</v>
      </c>
      <c r="G1635" s="1" t="s">
        <v>13</v>
      </c>
      <c r="H1635" s="1" t="s">
        <v>13</v>
      </c>
      <c r="I1635">
        <v>32</v>
      </c>
    </row>
    <row r="1636" spans="1:9" x14ac:dyDescent="0.25">
      <c r="A1636">
        <v>1635</v>
      </c>
      <c r="B1636" s="1" t="s">
        <v>15</v>
      </c>
      <c r="C1636">
        <v>400000</v>
      </c>
      <c r="D1636" s="1" t="s">
        <v>10</v>
      </c>
      <c r="E1636" s="1" t="s">
        <v>16</v>
      </c>
      <c r="F1636" s="1" t="s">
        <v>12</v>
      </c>
      <c r="G1636" s="1" t="s">
        <v>13</v>
      </c>
      <c r="H1636" s="1" t="s">
        <v>13</v>
      </c>
      <c r="I1636">
        <v>36</v>
      </c>
    </row>
    <row r="1637" spans="1:9" x14ac:dyDescent="0.25">
      <c r="A1637">
        <v>1636</v>
      </c>
      <c r="B1637" s="1" t="s">
        <v>9</v>
      </c>
      <c r="C1637">
        <v>676443.1</v>
      </c>
      <c r="D1637" s="1" t="s">
        <v>10</v>
      </c>
      <c r="E1637" s="1" t="s">
        <v>16</v>
      </c>
      <c r="F1637" s="1" t="s">
        <v>12</v>
      </c>
      <c r="G1637" s="1" t="s">
        <v>13</v>
      </c>
      <c r="H1637" s="1" t="s">
        <v>13</v>
      </c>
      <c r="I1637">
        <v>38</v>
      </c>
    </row>
    <row r="1638" spans="1:9" x14ac:dyDescent="0.25">
      <c r="A1638">
        <v>1637</v>
      </c>
      <c r="B1638" s="1" t="s">
        <v>9</v>
      </c>
      <c r="C1638">
        <v>12160184</v>
      </c>
      <c r="D1638" s="1" t="s">
        <v>10</v>
      </c>
      <c r="E1638" s="1" t="s">
        <v>16</v>
      </c>
      <c r="F1638" s="1" t="s">
        <v>12</v>
      </c>
      <c r="G1638" s="1" t="s">
        <v>13</v>
      </c>
      <c r="H1638" s="1" t="s">
        <v>13</v>
      </c>
      <c r="I1638">
        <v>52</v>
      </c>
    </row>
    <row r="1639" spans="1:9" x14ac:dyDescent="0.25">
      <c r="A1639">
        <v>1638</v>
      </c>
      <c r="B1639" s="1" t="s">
        <v>9</v>
      </c>
      <c r="C1639">
        <v>509509</v>
      </c>
      <c r="D1639" s="1" t="s">
        <v>18</v>
      </c>
      <c r="E1639" s="1" t="s">
        <v>16</v>
      </c>
      <c r="F1639" s="1" t="s">
        <v>12</v>
      </c>
      <c r="G1639" s="1" t="s">
        <v>12</v>
      </c>
      <c r="H1639" s="1" t="s">
        <v>12</v>
      </c>
      <c r="I1639">
        <v>38</v>
      </c>
    </row>
    <row r="1640" spans="1:9" x14ac:dyDescent="0.25">
      <c r="A1640">
        <v>1639</v>
      </c>
      <c r="B1640" s="1" t="s">
        <v>9</v>
      </c>
      <c r="C1640">
        <v>356653</v>
      </c>
      <c r="D1640" s="1" t="s">
        <v>18</v>
      </c>
      <c r="E1640" s="1" t="s">
        <v>16</v>
      </c>
      <c r="F1640" s="1" t="s">
        <v>12</v>
      </c>
      <c r="G1640" s="1" t="s">
        <v>12</v>
      </c>
      <c r="H1640" s="1" t="s">
        <v>12</v>
      </c>
      <c r="I1640">
        <v>51</v>
      </c>
    </row>
    <row r="1641" spans="1:9" x14ac:dyDescent="0.25">
      <c r="A1641">
        <v>1640</v>
      </c>
      <c r="B1641" s="1" t="s">
        <v>15</v>
      </c>
      <c r="C1641">
        <v>219280</v>
      </c>
      <c r="D1641" s="1" t="s">
        <v>10</v>
      </c>
      <c r="E1641" s="1" t="s">
        <v>11</v>
      </c>
      <c r="F1641" s="1" t="s">
        <v>12</v>
      </c>
      <c r="G1641" s="1" t="s">
        <v>13</v>
      </c>
      <c r="H1641" s="1" t="s">
        <v>13</v>
      </c>
      <c r="I1641">
        <v>26</v>
      </c>
    </row>
    <row r="1642" spans="1:9" x14ac:dyDescent="0.25">
      <c r="A1642">
        <v>1641</v>
      </c>
      <c r="B1642" s="1" t="s">
        <v>9</v>
      </c>
      <c r="C1642">
        <v>245006.35</v>
      </c>
      <c r="D1642" s="1" t="s">
        <v>10</v>
      </c>
      <c r="E1642" s="1" t="s">
        <v>16</v>
      </c>
      <c r="F1642" s="1" t="s">
        <v>12</v>
      </c>
      <c r="G1642" s="1" t="s">
        <v>13</v>
      </c>
      <c r="H1642" s="1" t="s">
        <v>13</v>
      </c>
      <c r="I1642">
        <v>61</v>
      </c>
    </row>
    <row r="1643" spans="1:9" x14ac:dyDescent="0.25">
      <c r="A1643">
        <v>1642</v>
      </c>
      <c r="B1643" s="1" t="s">
        <v>9</v>
      </c>
      <c r="C1643">
        <v>359544.27</v>
      </c>
      <c r="D1643" s="1" t="s">
        <v>18</v>
      </c>
      <c r="E1643" s="1" t="s">
        <v>16</v>
      </c>
      <c r="F1643" s="1" t="s">
        <v>12</v>
      </c>
      <c r="G1643" s="1" t="s">
        <v>13</v>
      </c>
      <c r="H1643" s="1" t="s">
        <v>13</v>
      </c>
      <c r="I1643">
        <v>29</v>
      </c>
    </row>
    <row r="1644" spans="1:9" x14ac:dyDescent="0.25">
      <c r="A1644">
        <v>1643</v>
      </c>
      <c r="B1644" s="1" t="s">
        <v>15</v>
      </c>
      <c r="C1644">
        <v>88243.75</v>
      </c>
      <c r="D1644" s="1" t="s">
        <v>14</v>
      </c>
      <c r="E1644" s="1" t="s">
        <v>11</v>
      </c>
      <c r="F1644" s="1" t="s">
        <v>12</v>
      </c>
      <c r="G1644" s="1" t="s">
        <v>13</v>
      </c>
      <c r="H1644" s="1" t="s">
        <v>13</v>
      </c>
      <c r="I1644">
        <v>92</v>
      </c>
    </row>
    <row r="1645" spans="1:9" x14ac:dyDescent="0.25">
      <c r="A1645">
        <v>1644</v>
      </c>
      <c r="B1645" s="1" t="s">
        <v>9</v>
      </c>
      <c r="C1645">
        <v>297045</v>
      </c>
      <c r="D1645" s="1" t="s">
        <v>17</v>
      </c>
      <c r="E1645" s="1" t="s">
        <v>16</v>
      </c>
      <c r="F1645" s="1" t="s">
        <v>12</v>
      </c>
      <c r="G1645" s="1" t="s">
        <v>13</v>
      </c>
      <c r="H1645" s="1" t="s">
        <v>13</v>
      </c>
      <c r="I1645">
        <v>35</v>
      </c>
    </row>
    <row r="1646" spans="1:9" x14ac:dyDescent="0.25">
      <c r="A1646">
        <v>1645</v>
      </c>
      <c r="B1646" s="1" t="s">
        <v>9</v>
      </c>
      <c r="C1646">
        <v>852982.67</v>
      </c>
      <c r="D1646" s="1" t="s">
        <v>10</v>
      </c>
      <c r="E1646" s="1" t="s">
        <v>16</v>
      </c>
      <c r="F1646" s="1" t="s">
        <v>12</v>
      </c>
      <c r="G1646" s="1" t="s">
        <v>13</v>
      </c>
      <c r="H1646" s="1" t="s">
        <v>13</v>
      </c>
      <c r="I1646">
        <v>31</v>
      </c>
    </row>
    <row r="1647" spans="1:9" x14ac:dyDescent="0.25">
      <c r="A1647">
        <v>1646</v>
      </c>
      <c r="B1647" s="1" t="s">
        <v>9</v>
      </c>
      <c r="C1647">
        <v>251559</v>
      </c>
      <c r="D1647" s="1" t="s">
        <v>10</v>
      </c>
      <c r="E1647" s="1" t="s">
        <v>16</v>
      </c>
      <c r="F1647" s="1" t="s">
        <v>12</v>
      </c>
      <c r="G1647" s="1" t="s">
        <v>12</v>
      </c>
      <c r="H1647" s="1" t="s">
        <v>13</v>
      </c>
      <c r="I1647">
        <v>20</v>
      </c>
    </row>
    <row r="1648" spans="1:9" x14ac:dyDescent="0.25">
      <c r="A1648">
        <v>1647</v>
      </c>
      <c r="B1648" s="1" t="s">
        <v>9</v>
      </c>
      <c r="C1648">
        <v>3255213.87</v>
      </c>
      <c r="D1648" s="1" t="s">
        <v>21</v>
      </c>
      <c r="E1648" s="1" t="s">
        <v>16</v>
      </c>
      <c r="F1648" s="1" t="s">
        <v>12</v>
      </c>
      <c r="G1648" s="1" t="s">
        <v>13</v>
      </c>
      <c r="H1648" s="1" t="s">
        <v>13</v>
      </c>
      <c r="I1648">
        <v>58</v>
      </c>
    </row>
    <row r="1649" spans="1:9" x14ac:dyDescent="0.25">
      <c r="A1649">
        <v>1648</v>
      </c>
      <c r="B1649" s="1" t="s">
        <v>15</v>
      </c>
      <c r="C1649">
        <v>790843.09</v>
      </c>
      <c r="D1649" s="1" t="s">
        <v>10</v>
      </c>
      <c r="E1649" s="1" t="s">
        <v>16</v>
      </c>
      <c r="F1649" s="1" t="s">
        <v>12</v>
      </c>
      <c r="G1649" s="1" t="s">
        <v>13</v>
      </c>
      <c r="H1649" s="1" t="s">
        <v>13</v>
      </c>
      <c r="I1649">
        <v>37</v>
      </c>
    </row>
    <row r="1650" spans="1:9" x14ac:dyDescent="0.25">
      <c r="A1650">
        <v>1649</v>
      </c>
      <c r="B1650" s="1" t="s">
        <v>9</v>
      </c>
      <c r="C1650">
        <v>1129271</v>
      </c>
      <c r="D1650" s="1" t="s">
        <v>10</v>
      </c>
      <c r="E1650" s="1" t="s">
        <v>11</v>
      </c>
      <c r="F1650" s="1" t="s">
        <v>12</v>
      </c>
      <c r="G1650" s="1" t="s">
        <v>13</v>
      </c>
      <c r="H1650" s="1" t="s">
        <v>13</v>
      </c>
      <c r="I1650">
        <v>32</v>
      </c>
    </row>
    <row r="1651" spans="1:9" x14ac:dyDescent="0.25">
      <c r="A1651">
        <v>1650</v>
      </c>
      <c r="B1651" s="1" t="s">
        <v>9</v>
      </c>
      <c r="C1651">
        <v>87500</v>
      </c>
      <c r="D1651" s="1" t="s">
        <v>10</v>
      </c>
      <c r="E1651" s="1" t="s">
        <v>16</v>
      </c>
      <c r="F1651" s="1" t="s">
        <v>12</v>
      </c>
      <c r="G1651" s="1" t="s">
        <v>13</v>
      </c>
      <c r="H1651" s="1" t="s">
        <v>13</v>
      </c>
      <c r="I1651">
        <v>25</v>
      </c>
    </row>
    <row r="1652" spans="1:9" x14ac:dyDescent="0.25">
      <c r="A1652">
        <v>1651</v>
      </c>
      <c r="B1652" s="1" t="s">
        <v>15</v>
      </c>
      <c r="C1652">
        <v>480000</v>
      </c>
      <c r="D1652" s="1" t="s">
        <v>10</v>
      </c>
      <c r="E1652" s="1" t="s">
        <v>16</v>
      </c>
      <c r="F1652" s="1" t="s">
        <v>12</v>
      </c>
      <c r="G1652" s="1" t="s">
        <v>13</v>
      </c>
      <c r="H1652" s="1" t="s">
        <v>13</v>
      </c>
      <c r="I1652">
        <v>24</v>
      </c>
    </row>
    <row r="1653" spans="1:9" x14ac:dyDescent="0.25">
      <c r="A1653">
        <v>1652</v>
      </c>
      <c r="B1653" s="1" t="s">
        <v>15</v>
      </c>
      <c r="C1653">
        <v>299647</v>
      </c>
      <c r="D1653" s="1" t="s">
        <v>17</v>
      </c>
      <c r="E1653" s="1" t="s">
        <v>16</v>
      </c>
      <c r="F1653" s="1" t="s">
        <v>12</v>
      </c>
      <c r="G1653" s="1" t="s">
        <v>13</v>
      </c>
      <c r="H1653" s="1" t="s">
        <v>13</v>
      </c>
      <c r="I1653">
        <v>60</v>
      </c>
    </row>
    <row r="1654" spans="1:9" x14ac:dyDescent="0.25">
      <c r="A1654">
        <v>1653</v>
      </c>
      <c r="B1654" s="1" t="s">
        <v>9</v>
      </c>
      <c r="C1654">
        <v>278030.99</v>
      </c>
      <c r="D1654" s="1" t="s">
        <v>19</v>
      </c>
      <c r="E1654" s="1" t="s">
        <v>16</v>
      </c>
      <c r="F1654" s="1" t="s">
        <v>12</v>
      </c>
      <c r="G1654" s="1" t="s">
        <v>13</v>
      </c>
      <c r="H1654" s="1" t="s">
        <v>13</v>
      </c>
      <c r="I1654">
        <v>27</v>
      </c>
    </row>
    <row r="1655" spans="1:9" x14ac:dyDescent="0.25">
      <c r="A1655">
        <v>1654</v>
      </c>
      <c r="B1655" s="1" t="s">
        <v>9</v>
      </c>
      <c r="C1655">
        <v>3350588.86</v>
      </c>
      <c r="D1655" s="1" t="s">
        <v>10</v>
      </c>
      <c r="E1655" s="1" t="s">
        <v>16</v>
      </c>
      <c r="F1655" s="1" t="s">
        <v>12</v>
      </c>
      <c r="G1655" s="1" t="s">
        <v>13</v>
      </c>
      <c r="H1655" s="1" t="s">
        <v>13</v>
      </c>
      <c r="I1655">
        <v>38</v>
      </c>
    </row>
    <row r="1656" spans="1:9" x14ac:dyDescent="0.25">
      <c r="A1656">
        <v>1655</v>
      </c>
      <c r="B1656" s="1" t="s">
        <v>9</v>
      </c>
      <c r="C1656">
        <v>2349011</v>
      </c>
      <c r="D1656" s="1" t="s">
        <v>10</v>
      </c>
      <c r="E1656" s="1" t="s">
        <v>16</v>
      </c>
      <c r="F1656" s="1" t="s">
        <v>12</v>
      </c>
      <c r="G1656" s="1" t="s">
        <v>13</v>
      </c>
      <c r="H1656" s="1" t="s">
        <v>13</v>
      </c>
      <c r="I1656">
        <v>36</v>
      </c>
    </row>
    <row r="1657" spans="1:9" x14ac:dyDescent="0.25">
      <c r="A1657">
        <v>1656</v>
      </c>
      <c r="B1657" s="1" t="s">
        <v>9</v>
      </c>
      <c r="C1657">
        <v>1108537.5</v>
      </c>
      <c r="D1657" s="1" t="s">
        <v>10</v>
      </c>
      <c r="E1657" s="1" t="s">
        <v>16</v>
      </c>
      <c r="F1657" s="1" t="s">
        <v>12</v>
      </c>
      <c r="G1657" s="1" t="s">
        <v>13</v>
      </c>
      <c r="H1657" s="1" t="s">
        <v>13</v>
      </c>
      <c r="I1657">
        <v>45</v>
      </c>
    </row>
    <row r="1658" spans="1:9" x14ac:dyDescent="0.25">
      <c r="A1658">
        <v>1657</v>
      </c>
      <c r="B1658" s="1" t="s">
        <v>15</v>
      </c>
      <c r="C1658">
        <v>600414.9</v>
      </c>
      <c r="D1658" s="1" t="s">
        <v>10</v>
      </c>
      <c r="E1658" s="1" t="s">
        <v>16</v>
      </c>
      <c r="F1658" s="1" t="s">
        <v>12</v>
      </c>
      <c r="G1658" s="1" t="s">
        <v>13</v>
      </c>
      <c r="H1658" s="1" t="s">
        <v>12</v>
      </c>
      <c r="I1658">
        <v>21</v>
      </c>
    </row>
    <row r="1659" spans="1:9" x14ac:dyDescent="0.25">
      <c r="A1659">
        <v>1658</v>
      </c>
      <c r="B1659" s="1" t="s">
        <v>9</v>
      </c>
      <c r="C1659">
        <v>418000</v>
      </c>
      <c r="D1659" s="1" t="s">
        <v>10</v>
      </c>
      <c r="E1659" s="1" t="s">
        <v>16</v>
      </c>
      <c r="F1659" s="1" t="s">
        <v>12</v>
      </c>
      <c r="G1659" s="1" t="s">
        <v>13</v>
      </c>
      <c r="H1659" s="1" t="s">
        <v>13</v>
      </c>
      <c r="I1659">
        <v>51</v>
      </c>
    </row>
    <row r="1660" spans="1:9" x14ac:dyDescent="0.25">
      <c r="A1660">
        <v>1659</v>
      </c>
      <c r="B1660" s="1" t="s">
        <v>9</v>
      </c>
      <c r="C1660">
        <v>287787</v>
      </c>
      <c r="D1660" s="1" t="s">
        <v>10</v>
      </c>
      <c r="E1660" s="1" t="s">
        <v>16</v>
      </c>
      <c r="F1660" s="1" t="s">
        <v>12</v>
      </c>
      <c r="G1660" s="1" t="s">
        <v>13</v>
      </c>
      <c r="H1660" s="1" t="s">
        <v>13</v>
      </c>
      <c r="I1660">
        <v>19</v>
      </c>
    </row>
    <row r="1661" spans="1:9" x14ac:dyDescent="0.25">
      <c r="A1661">
        <v>1660</v>
      </c>
      <c r="B1661" s="1" t="s">
        <v>15</v>
      </c>
      <c r="C1661">
        <v>538738.04</v>
      </c>
      <c r="D1661" s="1" t="s">
        <v>10</v>
      </c>
      <c r="E1661" s="1" t="s">
        <v>16</v>
      </c>
      <c r="F1661" s="1" t="s">
        <v>12</v>
      </c>
      <c r="G1661" s="1" t="s">
        <v>13</v>
      </c>
      <c r="H1661" s="1" t="s">
        <v>13</v>
      </c>
      <c r="I1661">
        <v>36</v>
      </c>
    </row>
    <row r="1662" spans="1:9" x14ac:dyDescent="0.25">
      <c r="A1662">
        <v>1661</v>
      </c>
      <c r="B1662" s="1" t="s">
        <v>9</v>
      </c>
      <c r="C1662">
        <v>597533.32999999996</v>
      </c>
      <c r="D1662" s="1" t="s">
        <v>10</v>
      </c>
      <c r="E1662" s="1" t="s">
        <v>16</v>
      </c>
      <c r="F1662" s="1" t="s">
        <v>12</v>
      </c>
      <c r="G1662" s="1" t="s">
        <v>12</v>
      </c>
      <c r="H1662" s="1" t="s">
        <v>13</v>
      </c>
      <c r="I1662">
        <v>30</v>
      </c>
    </row>
    <row r="1663" spans="1:9" x14ac:dyDescent="0.25">
      <c r="A1663">
        <v>1662</v>
      </c>
      <c r="B1663" s="1" t="s">
        <v>15</v>
      </c>
      <c r="C1663">
        <v>619489</v>
      </c>
      <c r="D1663" s="1" t="s">
        <v>10</v>
      </c>
      <c r="E1663" s="1" t="s">
        <v>11</v>
      </c>
      <c r="F1663" s="1" t="s">
        <v>12</v>
      </c>
      <c r="G1663" s="1" t="s">
        <v>13</v>
      </c>
      <c r="H1663" s="1" t="s">
        <v>13</v>
      </c>
      <c r="I1663">
        <v>37</v>
      </c>
    </row>
    <row r="1664" spans="1:9" x14ac:dyDescent="0.25">
      <c r="A1664">
        <v>1663</v>
      </c>
      <c r="B1664" s="1" t="s">
        <v>15</v>
      </c>
      <c r="C1664">
        <v>278032</v>
      </c>
      <c r="D1664" s="1" t="s">
        <v>17</v>
      </c>
      <c r="E1664" s="1" t="s">
        <v>16</v>
      </c>
      <c r="F1664" s="1" t="s">
        <v>12</v>
      </c>
      <c r="G1664" s="1" t="s">
        <v>13</v>
      </c>
      <c r="H1664" s="1" t="s">
        <v>13</v>
      </c>
      <c r="I1664">
        <v>45</v>
      </c>
    </row>
    <row r="1665" spans="1:9" x14ac:dyDescent="0.25">
      <c r="A1665">
        <v>1664</v>
      </c>
      <c r="B1665" s="1" t="s">
        <v>15</v>
      </c>
      <c r="C1665">
        <v>297650</v>
      </c>
      <c r="D1665" s="1" t="s">
        <v>10</v>
      </c>
      <c r="E1665" s="1" t="s">
        <v>16</v>
      </c>
      <c r="F1665" s="1" t="s">
        <v>12</v>
      </c>
      <c r="G1665" s="1" t="s">
        <v>12</v>
      </c>
      <c r="H1665" s="1" t="s">
        <v>12</v>
      </c>
      <c r="I1665">
        <v>39</v>
      </c>
    </row>
    <row r="1666" spans="1:9" x14ac:dyDescent="0.25">
      <c r="A1666">
        <v>1665</v>
      </c>
      <c r="B1666" s="1" t="s">
        <v>9</v>
      </c>
      <c r="C1666">
        <v>266312</v>
      </c>
      <c r="D1666" s="1" t="s">
        <v>10</v>
      </c>
      <c r="E1666" s="1" t="s">
        <v>16</v>
      </c>
      <c r="F1666" s="1" t="s">
        <v>12</v>
      </c>
      <c r="G1666" s="1" t="s">
        <v>13</v>
      </c>
      <c r="H1666" s="1" t="s">
        <v>13</v>
      </c>
      <c r="I1666">
        <v>29</v>
      </c>
    </row>
    <row r="1667" spans="1:9" x14ac:dyDescent="0.25">
      <c r="A1667">
        <v>1666</v>
      </c>
      <c r="B1667" s="1" t="s">
        <v>9</v>
      </c>
      <c r="C1667">
        <v>403764.18</v>
      </c>
      <c r="D1667" s="1" t="s">
        <v>10</v>
      </c>
      <c r="E1667" s="1" t="s">
        <v>16</v>
      </c>
      <c r="F1667" s="1" t="s">
        <v>12</v>
      </c>
      <c r="G1667" s="1" t="s">
        <v>13</v>
      </c>
      <c r="H1667" s="1" t="s">
        <v>13</v>
      </c>
      <c r="I1667">
        <v>31</v>
      </c>
    </row>
    <row r="1668" spans="1:9" x14ac:dyDescent="0.25">
      <c r="A1668">
        <v>1667</v>
      </c>
      <c r="B1668" s="1" t="s">
        <v>9</v>
      </c>
      <c r="C1668">
        <v>440373</v>
      </c>
      <c r="D1668" s="1" t="s">
        <v>10</v>
      </c>
      <c r="E1668" s="1" t="s">
        <v>11</v>
      </c>
      <c r="F1668" s="1" t="s">
        <v>12</v>
      </c>
      <c r="G1668" s="1" t="s">
        <v>12</v>
      </c>
      <c r="H1668" s="1" t="s">
        <v>13</v>
      </c>
      <c r="I1668">
        <v>27</v>
      </c>
    </row>
    <row r="1669" spans="1:9" x14ac:dyDescent="0.25">
      <c r="A1669">
        <v>1668</v>
      </c>
      <c r="B1669" s="1" t="s">
        <v>15</v>
      </c>
      <c r="C1669">
        <v>381211.3</v>
      </c>
      <c r="D1669" s="1" t="s">
        <v>14</v>
      </c>
      <c r="E1669" s="1" t="s">
        <v>11</v>
      </c>
      <c r="F1669" s="1" t="s">
        <v>12</v>
      </c>
      <c r="G1669" s="1" t="s">
        <v>13</v>
      </c>
      <c r="H1669" s="1" t="s">
        <v>13</v>
      </c>
      <c r="I1669">
        <v>66</v>
      </c>
    </row>
    <row r="1670" spans="1:9" x14ac:dyDescent="0.25">
      <c r="A1670">
        <v>1669</v>
      </c>
      <c r="B1670" s="1" t="s">
        <v>15</v>
      </c>
      <c r="C1670">
        <v>908129</v>
      </c>
      <c r="D1670" s="1" t="s">
        <v>10</v>
      </c>
      <c r="E1670" s="1" t="s">
        <v>11</v>
      </c>
      <c r="F1670" s="1" t="s">
        <v>12</v>
      </c>
      <c r="G1670" s="1" t="s">
        <v>13</v>
      </c>
      <c r="H1670" s="1" t="s">
        <v>12</v>
      </c>
      <c r="I1670">
        <v>49</v>
      </c>
    </row>
    <row r="1671" spans="1:9" x14ac:dyDescent="0.25">
      <c r="A1671">
        <v>1670</v>
      </c>
      <c r="B1671" s="1" t="s">
        <v>9</v>
      </c>
      <c r="C1671">
        <v>131198</v>
      </c>
      <c r="D1671" s="1" t="s">
        <v>10</v>
      </c>
      <c r="E1671" s="1" t="s">
        <v>16</v>
      </c>
      <c r="F1671" s="1" t="s">
        <v>12</v>
      </c>
      <c r="G1671" s="1" t="s">
        <v>13</v>
      </c>
      <c r="H1671" s="1" t="s">
        <v>13</v>
      </c>
      <c r="I1671">
        <v>20</v>
      </c>
    </row>
    <row r="1672" spans="1:9" x14ac:dyDescent="0.25">
      <c r="A1672">
        <v>1671</v>
      </c>
      <c r="B1672" s="1" t="s">
        <v>15</v>
      </c>
      <c r="C1672">
        <v>582921.03</v>
      </c>
      <c r="D1672" s="1" t="s">
        <v>10</v>
      </c>
      <c r="E1672" s="1" t="s">
        <v>16</v>
      </c>
      <c r="F1672" s="1" t="s">
        <v>12</v>
      </c>
      <c r="G1672" s="1" t="s">
        <v>13</v>
      </c>
      <c r="H1672" s="1" t="s">
        <v>13</v>
      </c>
      <c r="I1672">
        <v>31</v>
      </c>
    </row>
    <row r="1673" spans="1:9" x14ac:dyDescent="0.25">
      <c r="A1673">
        <v>1672</v>
      </c>
      <c r="B1673" s="1" t="s">
        <v>9</v>
      </c>
      <c r="C1673">
        <v>251103.9</v>
      </c>
      <c r="D1673" s="1" t="s">
        <v>10</v>
      </c>
      <c r="E1673" s="1" t="s">
        <v>16</v>
      </c>
      <c r="F1673" s="1" t="s">
        <v>12</v>
      </c>
      <c r="G1673" s="1" t="s">
        <v>13</v>
      </c>
      <c r="H1673" s="1" t="s">
        <v>13</v>
      </c>
      <c r="I1673">
        <v>19</v>
      </c>
    </row>
    <row r="1674" spans="1:9" x14ac:dyDescent="0.25">
      <c r="A1674">
        <v>1673</v>
      </c>
      <c r="B1674" s="1" t="s">
        <v>15</v>
      </c>
      <c r="C1674">
        <v>297046</v>
      </c>
      <c r="D1674" s="1" t="s">
        <v>17</v>
      </c>
      <c r="E1674" s="1" t="s">
        <v>16</v>
      </c>
      <c r="F1674" s="1" t="s">
        <v>12</v>
      </c>
      <c r="G1674" s="1" t="s">
        <v>13</v>
      </c>
      <c r="H1674" s="1" t="s">
        <v>13</v>
      </c>
      <c r="I1674">
        <v>38</v>
      </c>
    </row>
    <row r="1675" spans="1:9" x14ac:dyDescent="0.25">
      <c r="A1675">
        <v>1674</v>
      </c>
      <c r="B1675" s="1" t="s">
        <v>15</v>
      </c>
      <c r="C1675">
        <v>278030.99</v>
      </c>
      <c r="D1675" s="1" t="s">
        <v>17</v>
      </c>
      <c r="E1675" s="1" t="s">
        <v>16</v>
      </c>
      <c r="F1675" s="1" t="s">
        <v>12</v>
      </c>
      <c r="G1675" s="1" t="s">
        <v>12</v>
      </c>
      <c r="H1675" s="1" t="s">
        <v>13</v>
      </c>
      <c r="I1675">
        <v>44</v>
      </c>
    </row>
    <row r="1676" spans="1:9" x14ac:dyDescent="0.25">
      <c r="A1676">
        <v>1675</v>
      </c>
      <c r="B1676" s="1" t="s">
        <v>15</v>
      </c>
      <c r="C1676">
        <v>373396</v>
      </c>
      <c r="D1676" s="1" t="s">
        <v>10</v>
      </c>
      <c r="E1676" s="1" t="s">
        <v>11</v>
      </c>
      <c r="F1676" s="1" t="s">
        <v>12</v>
      </c>
      <c r="G1676" s="1" t="s">
        <v>13</v>
      </c>
      <c r="H1676" s="1" t="s">
        <v>13</v>
      </c>
      <c r="I1676">
        <v>29</v>
      </c>
    </row>
    <row r="1677" spans="1:9" x14ac:dyDescent="0.25">
      <c r="A1677">
        <v>1676</v>
      </c>
      <c r="B1677" s="1" t="s">
        <v>9</v>
      </c>
      <c r="C1677">
        <v>297110</v>
      </c>
      <c r="D1677" s="1" t="s">
        <v>18</v>
      </c>
      <c r="E1677" s="1" t="s">
        <v>16</v>
      </c>
      <c r="F1677" s="1" t="s">
        <v>12</v>
      </c>
      <c r="G1677" s="1" t="s">
        <v>13</v>
      </c>
      <c r="H1677" s="1" t="s">
        <v>12</v>
      </c>
      <c r="I1677">
        <v>35</v>
      </c>
    </row>
    <row r="1678" spans="1:9" x14ac:dyDescent="0.25">
      <c r="A1678">
        <v>1677</v>
      </c>
      <c r="B1678" s="1" t="s">
        <v>9</v>
      </c>
      <c r="C1678">
        <v>296000</v>
      </c>
      <c r="D1678" s="1" t="s">
        <v>10</v>
      </c>
      <c r="E1678" s="1" t="s">
        <v>16</v>
      </c>
      <c r="F1678" s="1" t="s">
        <v>12</v>
      </c>
      <c r="G1678" s="1" t="s">
        <v>13</v>
      </c>
      <c r="H1678" s="1" t="s">
        <v>13</v>
      </c>
      <c r="I1678">
        <v>28</v>
      </c>
    </row>
    <row r="1679" spans="1:9" x14ac:dyDescent="0.25">
      <c r="A1679">
        <v>1678</v>
      </c>
      <c r="B1679" s="1" t="s">
        <v>9</v>
      </c>
      <c r="C1679">
        <v>424103</v>
      </c>
      <c r="D1679" s="1" t="s">
        <v>18</v>
      </c>
      <c r="E1679" s="1" t="s">
        <v>16</v>
      </c>
      <c r="F1679" s="1" t="s">
        <v>12</v>
      </c>
      <c r="G1679" s="1" t="s">
        <v>13</v>
      </c>
      <c r="H1679" s="1" t="s">
        <v>12</v>
      </c>
      <c r="I1679">
        <v>35</v>
      </c>
    </row>
    <row r="1680" spans="1:9" x14ac:dyDescent="0.25">
      <c r="A1680">
        <v>1679</v>
      </c>
      <c r="B1680" s="1" t="s">
        <v>9</v>
      </c>
      <c r="C1680">
        <v>11000</v>
      </c>
      <c r="D1680" s="1" t="s">
        <v>10</v>
      </c>
      <c r="E1680" s="1" t="s">
        <v>16</v>
      </c>
      <c r="F1680" s="1" t="s">
        <v>12</v>
      </c>
      <c r="G1680" s="1" t="s">
        <v>13</v>
      </c>
      <c r="H1680" s="1" t="s">
        <v>12</v>
      </c>
      <c r="I1680">
        <v>32</v>
      </c>
    </row>
    <row r="1681" spans="1:9" x14ac:dyDescent="0.25">
      <c r="A1681">
        <v>1680</v>
      </c>
      <c r="B1681" s="1" t="s">
        <v>9</v>
      </c>
      <c r="C1681">
        <v>365500</v>
      </c>
      <c r="D1681" s="1" t="s">
        <v>10</v>
      </c>
      <c r="E1681" s="1" t="s">
        <v>16</v>
      </c>
      <c r="F1681" s="1" t="s">
        <v>12</v>
      </c>
      <c r="G1681" s="1" t="s">
        <v>13</v>
      </c>
      <c r="H1681" s="1" t="s">
        <v>13</v>
      </c>
      <c r="I1681">
        <v>32</v>
      </c>
    </row>
    <row r="1682" spans="1:9" x14ac:dyDescent="0.25">
      <c r="A1682">
        <v>1681</v>
      </c>
      <c r="B1682" s="1" t="s">
        <v>9</v>
      </c>
      <c r="C1682">
        <v>25600</v>
      </c>
      <c r="D1682" s="1" t="s">
        <v>10</v>
      </c>
      <c r="E1682" s="1" t="s">
        <v>16</v>
      </c>
      <c r="F1682" s="1" t="s">
        <v>12</v>
      </c>
      <c r="G1682" s="1" t="s">
        <v>12</v>
      </c>
      <c r="H1682" s="1" t="s">
        <v>12</v>
      </c>
      <c r="I1682">
        <v>45</v>
      </c>
    </row>
    <row r="1683" spans="1:9" x14ac:dyDescent="0.25">
      <c r="A1683">
        <v>1682</v>
      </c>
      <c r="B1683" s="1" t="s">
        <v>9</v>
      </c>
      <c r="C1683">
        <v>276964.47999999998</v>
      </c>
      <c r="D1683" s="1" t="s">
        <v>10</v>
      </c>
      <c r="E1683" s="1" t="s">
        <v>16</v>
      </c>
      <c r="F1683" s="1" t="s">
        <v>12</v>
      </c>
      <c r="G1683" s="1" t="s">
        <v>13</v>
      </c>
      <c r="H1683" s="1" t="s">
        <v>13</v>
      </c>
      <c r="I1683">
        <v>25</v>
      </c>
    </row>
    <row r="1684" spans="1:9" x14ac:dyDescent="0.25">
      <c r="A1684">
        <v>1683</v>
      </c>
      <c r="B1684" s="1" t="s">
        <v>9</v>
      </c>
      <c r="C1684">
        <v>103846.15</v>
      </c>
      <c r="D1684" s="1" t="s">
        <v>10</v>
      </c>
      <c r="E1684" s="1" t="s">
        <v>16</v>
      </c>
      <c r="F1684" s="1" t="s">
        <v>12</v>
      </c>
      <c r="G1684" s="1" t="s">
        <v>13</v>
      </c>
      <c r="H1684" s="1" t="s">
        <v>13</v>
      </c>
      <c r="I1684">
        <v>58</v>
      </c>
    </row>
    <row r="1685" spans="1:9" x14ac:dyDescent="0.25">
      <c r="A1685">
        <v>1684</v>
      </c>
      <c r="B1685" s="1" t="s">
        <v>9</v>
      </c>
      <c r="C1685">
        <v>249691.35</v>
      </c>
      <c r="D1685" s="1" t="s">
        <v>10</v>
      </c>
      <c r="E1685" s="1" t="s">
        <v>16</v>
      </c>
      <c r="F1685" s="1" t="s">
        <v>12</v>
      </c>
      <c r="G1685" s="1" t="s">
        <v>13</v>
      </c>
      <c r="H1685" s="1" t="s">
        <v>13</v>
      </c>
      <c r="I1685">
        <v>24</v>
      </c>
    </row>
    <row r="1686" spans="1:9" x14ac:dyDescent="0.25">
      <c r="A1686">
        <v>1685</v>
      </c>
      <c r="B1686" s="1" t="s">
        <v>9</v>
      </c>
      <c r="C1686">
        <v>306480.65999999997</v>
      </c>
      <c r="D1686" s="1" t="s">
        <v>10</v>
      </c>
      <c r="E1686" s="1" t="s">
        <v>11</v>
      </c>
      <c r="F1686" s="1" t="s">
        <v>12</v>
      </c>
      <c r="G1686" s="1" t="s">
        <v>13</v>
      </c>
      <c r="H1686" s="1" t="s">
        <v>13</v>
      </c>
      <c r="I1686">
        <v>25</v>
      </c>
    </row>
    <row r="1687" spans="1:9" x14ac:dyDescent="0.25">
      <c r="A1687">
        <v>1686</v>
      </c>
      <c r="B1687" s="1" t="s">
        <v>9</v>
      </c>
      <c r="C1687">
        <v>280000</v>
      </c>
      <c r="D1687" s="1" t="s">
        <v>10</v>
      </c>
      <c r="E1687" s="1" t="s">
        <v>16</v>
      </c>
      <c r="F1687" s="1" t="s">
        <v>12</v>
      </c>
      <c r="G1687" s="1" t="s">
        <v>13</v>
      </c>
      <c r="H1687" s="1" t="s">
        <v>13</v>
      </c>
      <c r="I1687">
        <v>85</v>
      </c>
    </row>
    <row r="1688" spans="1:9" x14ac:dyDescent="0.25">
      <c r="A1688">
        <v>1687</v>
      </c>
      <c r="B1688" s="1" t="s">
        <v>9</v>
      </c>
      <c r="C1688">
        <v>165000</v>
      </c>
      <c r="D1688" s="1" t="s">
        <v>10</v>
      </c>
      <c r="E1688" s="1" t="s">
        <v>16</v>
      </c>
      <c r="F1688" s="1" t="s">
        <v>12</v>
      </c>
      <c r="G1688" s="1" t="s">
        <v>13</v>
      </c>
      <c r="H1688" s="1" t="s">
        <v>13</v>
      </c>
      <c r="I1688">
        <v>38</v>
      </c>
    </row>
    <row r="1689" spans="1:9" x14ac:dyDescent="0.25">
      <c r="A1689">
        <v>1688</v>
      </c>
      <c r="B1689" s="1" t="s">
        <v>15</v>
      </c>
      <c r="C1689">
        <v>296265.63</v>
      </c>
      <c r="D1689" s="1" t="s">
        <v>10</v>
      </c>
      <c r="E1689" s="1" t="s">
        <v>16</v>
      </c>
      <c r="F1689" s="1" t="s">
        <v>12</v>
      </c>
      <c r="G1689" s="1" t="s">
        <v>13</v>
      </c>
      <c r="H1689" s="1" t="s">
        <v>12</v>
      </c>
      <c r="I1689">
        <v>38</v>
      </c>
    </row>
    <row r="1690" spans="1:9" x14ac:dyDescent="0.25">
      <c r="A1690">
        <v>1689</v>
      </c>
      <c r="B1690" s="1" t="s">
        <v>15</v>
      </c>
      <c r="C1690">
        <v>1766548</v>
      </c>
      <c r="D1690" s="1" t="s">
        <v>10</v>
      </c>
      <c r="E1690" s="1" t="s">
        <v>16</v>
      </c>
      <c r="F1690" s="1" t="s">
        <v>12</v>
      </c>
      <c r="G1690" s="1" t="s">
        <v>13</v>
      </c>
      <c r="H1690" s="1" t="s">
        <v>13</v>
      </c>
      <c r="I1690">
        <v>32</v>
      </c>
    </row>
    <row r="1691" spans="1:9" x14ac:dyDescent="0.25">
      <c r="A1691">
        <v>1690</v>
      </c>
      <c r="B1691" s="1" t="s">
        <v>9</v>
      </c>
      <c r="C1691">
        <v>297046</v>
      </c>
      <c r="D1691" s="1" t="s">
        <v>17</v>
      </c>
      <c r="E1691" s="1" t="s">
        <v>16</v>
      </c>
      <c r="F1691" s="1" t="s">
        <v>12</v>
      </c>
      <c r="G1691" s="1" t="s">
        <v>13</v>
      </c>
      <c r="H1691" s="1" t="s">
        <v>13</v>
      </c>
      <c r="I1691">
        <v>21</v>
      </c>
    </row>
    <row r="1692" spans="1:9" x14ac:dyDescent="0.25">
      <c r="A1692">
        <v>1691</v>
      </c>
      <c r="B1692" s="1" t="s">
        <v>9</v>
      </c>
      <c r="C1692">
        <v>278030</v>
      </c>
      <c r="D1692" s="1" t="s">
        <v>19</v>
      </c>
      <c r="E1692" s="1" t="s">
        <v>16</v>
      </c>
      <c r="F1692" s="1" t="s">
        <v>12</v>
      </c>
      <c r="G1692" s="1" t="s">
        <v>13</v>
      </c>
      <c r="H1692" s="1" t="s">
        <v>13</v>
      </c>
      <c r="I1692">
        <v>36</v>
      </c>
    </row>
    <row r="1693" spans="1:9" x14ac:dyDescent="0.25">
      <c r="A1693">
        <v>1692</v>
      </c>
      <c r="B1693" s="1" t="s">
        <v>9</v>
      </c>
      <c r="C1693">
        <v>838098</v>
      </c>
      <c r="D1693" s="1" t="s">
        <v>10</v>
      </c>
      <c r="E1693" s="1" t="s">
        <v>16</v>
      </c>
      <c r="F1693" s="1" t="s">
        <v>12</v>
      </c>
      <c r="G1693" s="1" t="s">
        <v>13</v>
      </c>
      <c r="H1693" s="1" t="s">
        <v>13</v>
      </c>
      <c r="I1693">
        <v>40</v>
      </c>
    </row>
    <row r="1694" spans="1:9" x14ac:dyDescent="0.25">
      <c r="A1694">
        <v>1693</v>
      </c>
      <c r="B1694" s="1" t="s">
        <v>9</v>
      </c>
      <c r="C1694">
        <v>594092</v>
      </c>
      <c r="D1694" s="1" t="s">
        <v>18</v>
      </c>
      <c r="E1694" s="1" t="s">
        <v>16</v>
      </c>
      <c r="F1694" s="1" t="s">
        <v>12</v>
      </c>
      <c r="G1694" s="1" t="s">
        <v>13</v>
      </c>
      <c r="H1694" s="1" t="s">
        <v>13</v>
      </c>
      <c r="I1694">
        <v>68</v>
      </c>
    </row>
    <row r="1695" spans="1:9" x14ac:dyDescent="0.25">
      <c r="A1695">
        <v>1694</v>
      </c>
      <c r="B1695" s="1" t="s">
        <v>15</v>
      </c>
      <c r="C1695">
        <v>615805.6</v>
      </c>
      <c r="D1695" s="1" t="s">
        <v>10</v>
      </c>
      <c r="E1695" s="1" t="s">
        <v>16</v>
      </c>
      <c r="F1695" s="1" t="s">
        <v>12</v>
      </c>
      <c r="G1695" s="1" t="s">
        <v>13</v>
      </c>
      <c r="H1695" s="1" t="s">
        <v>13</v>
      </c>
      <c r="I1695">
        <v>29</v>
      </c>
    </row>
    <row r="1696" spans="1:9" x14ac:dyDescent="0.25">
      <c r="A1696">
        <v>1695</v>
      </c>
      <c r="B1696" s="1" t="s">
        <v>9</v>
      </c>
      <c r="C1696">
        <v>625322.5</v>
      </c>
      <c r="D1696" s="1" t="s">
        <v>10</v>
      </c>
      <c r="E1696" s="1" t="s">
        <v>16</v>
      </c>
      <c r="F1696" s="1" t="s">
        <v>12</v>
      </c>
      <c r="G1696" s="1" t="s">
        <v>13</v>
      </c>
      <c r="H1696" s="1" t="s">
        <v>13</v>
      </c>
      <c r="I1696">
        <v>54</v>
      </c>
    </row>
    <row r="1697" spans="1:9" x14ac:dyDescent="0.25">
      <c r="A1697">
        <v>1696</v>
      </c>
      <c r="B1697" s="1" t="s">
        <v>9</v>
      </c>
      <c r="C1697">
        <v>364086</v>
      </c>
      <c r="D1697" s="1" t="s">
        <v>18</v>
      </c>
      <c r="E1697" s="1" t="s">
        <v>16</v>
      </c>
      <c r="F1697" s="1" t="s">
        <v>12</v>
      </c>
      <c r="G1697" s="1" t="s">
        <v>12</v>
      </c>
      <c r="H1697" s="1" t="s">
        <v>12</v>
      </c>
      <c r="I1697">
        <v>31</v>
      </c>
    </row>
    <row r="1698" spans="1:9" x14ac:dyDescent="0.25">
      <c r="A1698">
        <v>1697</v>
      </c>
      <c r="B1698" s="1" t="s">
        <v>9</v>
      </c>
      <c r="C1698">
        <v>976390</v>
      </c>
      <c r="D1698" s="1" t="s">
        <v>10</v>
      </c>
      <c r="E1698" s="1" t="s">
        <v>11</v>
      </c>
      <c r="F1698" s="1" t="s">
        <v>12</v>
      </c>
      <c r="G1698" s="1" t="s">
        <v>13</v>
      </c>
      <c r="H1698" s="1" t="s">
        <v>13</v>
      </c>
      <c r="I1698">
        <v>32</v>
      </c>
    </row>
    <row r="1699" spans="1:9" x14ac:dyDescent="0.25">
      <c r="A1699">
        <v>1698</v>
      </c>
      <c r="B1699" s="1" t="s">
        <v>9</v>
      </c>
      <c r="C1699">
        <v>297046</v>
      </c>
      <c r="D1699" s="1" t="s">
        <v>17</v>
      </c>
      <c r="E1699" s="1" t="s">
        <v>16</v>
      </c>
      <c r="F1699" s="1" t="s">
        <v>12</v>
      </c>
      <c r="G1699" s="1" t="s">
        <v>13</v>
      </c>
      <c r="H1699" s="1" t="s">
        <v>13</v>
      </c>
      <c r="I1699">
        <v>42</v>
      </c>
    </row>
    <row r="1700" spans="1:9" x14ac:dyDescent="0.25">
      <c r="A1700">
        <v>1699</v>
      </c>
      <c r="B1700" s="1" t="s">
        <v>15</v>
      </c>
      <c r="C1700">
        <v>3108698.61</v>
      </c>
      <c r="D1700" s="1" t="s">
        <v>10</v>
      </c>
      <c r="E1700" s="1" t="s">
        <v>16</v>
      </c>
      <c r="F1700" s="1" t="s">
        <v>12</v>
      </c>
      <c r="G1700" s="1" t="s">
        <v>13</v>
      </c>
      <c r="H1700" s="1" t="s">
        <v>13</v>
      </c>
      <c r="I1700">
        <v>37</v>
      </c>
    </row>
    <row r="1701" spans="1:9" x14ac:dyDescent="0.25">
      <c r="A1701">
        <v>1700</v>
      </c>
      <c r="B1701" s="1" t="s">
        <v>9</v>
      </c>
      <c r="C1701">
        <v>309927.25</v>
      </c>
      <c r="D1701" s="1" t="s">
        <v>10</v>
      </c>
      <c r="E1701" s="1" t="s">
        <v>16</v>
      </c>
      <c r="F1701" s="1" t="s">
        <v>12</v>
      </c>
      <c r="G1701" s="1" t="s">
        <v>13</v>
      </c>
      <c r="H1701" s="1" t="s">
        <v>13</v>
      </c>
      <c r="I1701">
        <v>18</v>
      </c>
    </row>
    <row r="1702" spans="1:9" x14ac:dyDescent="0.25">
      <c r="A1702">
        <v>1701</v>
      </c>
      <c r="B1702" s="1" t="s">
        <v>15</v>
      </c>
      <c r="C1702">
        <v>370905</v>
      </c>
      <c r="D1702" s="1" t="s">
        <v>10</v>
      </c>
      <c r="E1702" s="1" t="s">
        <v>11</v>
      </c>
      <c r="F1702" s="1" t="s">
        <v>12</v>
      </c>
      <c r="G1702" s="1" t="s">
        <v>13</v>
      </c>
      <c r="H1702" s="1" t="s">
        <v>13</v>
      </c>
      <c r="I1702">
        <v>27</v>
      </c>
    </row>
    <row r="1703" spans="1:9" x14ac:dyDescent="0.25">
      <c r="A1703">
        <v>1702</v>
      </c>
      <c r="B1703" s="1" t="s">
        <v>9</v>
      </c>
      <c r="C1703">
        <v>352000</v>
      </c>
      <c r="D1703" s="1" t="s">
        <v>10</v>
      </c>
      <c r="E1703" s="1" t="s">
        <v>16</v>
      </c>
      <c r="F1703" s="1" t="s">
        <v>12</v>
      </c>
      <c r="G1703" s="1" t="s">
        <v>13</v>
      </c>
      <c r="H1703" s="1" t="s">
        <v>13</v>
      </c>
      <c r="I1703">
        <v>28</v>
      </c>
    </row>
    <row r="1704" spans="1:9" x14ac:dyDescent="0.25">
      <c r="A1704">
        <v>1703</v>
      </c>
      <c r="B1704" s="1" t="s">
        <v>9</v>
      </c>
      <c r="C1704">
        <v>390899.95</v>
      </c>
      <c r="D1704" s="1" t="s">
        <v>10</v>
      </c>
      <c r="E1704" s="1" t="s">
        <v>16</v>
      </c>
      <c r="F1704" s="1" t="s">
        <v>12</v>
      </c>
      <c r="G1704" s="1" t="s">
        <v>13</v>
      </c>
      <c r="H1704" s="1" t="s">
        <v>13</v>
      </c>
      <c r="I1704">
        <v>61</v>
      </c>
    </row>
    <row r="1705" spans="1:9" x14ac:dyDescent="0.25">
      <c r="A1705">
        <v>1704</v>
      </c>
      <c r="B1705" s="1" t="s">
        <v>15</v>
      </c>
      <c r="C1705">
        <v>460692.92</v>
      </c>
      <c r="D1705" s="1" t="s">
        <v>10</v>
      </c>
      <c r="E1705" s="1" t="s">
        <v>16</v>
      </c>
      <c r="F1705" s="1" t="s">
        <v>12</v>
      </c>
      <c r="G1705" s="1" t="s">
        <v>13</v>
      </c>
      <c r="H1705" s="1" t="s">
        <v>13</v>
      </c>
      <c r="I1705">
        <v>22</v>
      </c>
    </row>
    <row r="1706" spans="1:9" x14ac:dyDescent="0.25">
      <c r="A1706">
        <v>1705</v>
      </c>
      <c r="B1706" s="1" t="s">
        <v>15</v>
      </c>
      <c r="C1706">
        <v>484267.8</v>
      </c>
      <c r="D1706" s="1" t="s">
        <v>14</v>
      </c>
      <c r="E1706" s="1" t="s">
        <v>11</v>
      </c>
      <c r="F1706" s="1" t="s">
        <v>12</v>
      </c>
      <c r="G1706" s="1" t="s">
        <v>13</v>
      </c>
      <c r="H1706" s="1" t="s">
        <v>13</v>
      </c>
      <c r="I1706">
        <v>84</v>
      </c>
    </row>
    <row r="1707" spans="1:9" x14ac:dyDescent="0.25">
      <c r="A1707">
        <v>1706</v>
      </c>
      <c r="B1707" s="1" t="s">
        <v>9</v>
      </c>
      <c r="C1707">
        <v>724116.7</v>
      </c>
      <c r="D1707" s="1" t="s">
        <v>10</v>
      </c>
      <c r="E1707" s="1" t="s">
        <v>11</v>
      </c>
      <c r="F1707" s="1" t="s">
        <v>12</v>
      </c>
      <c r="G1707" s="1" t="s">
        <v>13</v>
      </c>
      <c r="H1707" s="1" t="s">
        <v>13</v>
      </c>
      <c r="I1707">
        <v>56</v>
      </c>
    </row>
    <row r="1708" spans="1:9" x14ac:dyDescent="0.25">
      <c r="A1708">
        <v>1707</v>
      </c>
      <c r="B1708" s="1" t="s">
        <v>9</v>
      </c>
      <c r="C1708">
        <v>620713</v>
      </c>
      <c r="D1708" s="1" t="s">
        <v>18</v>
      </c>
      <c r="E1708" s="1" t="s">
        <v>16</v>
      </c>
      <c r="F1708" s="1" t="s">
        <v>12</v>
      </c>
      <c r="G1708" s="1" t="s">
        <v>13</v>
      </c>
      <c r="H1708" s="1" t="s">
        <v>12</v>
      </c>
      <c r="I1708">
        <v>43</v>
      </c>
    </row>
    <row r="1709" spans="1:9" x14ac:dyDescent="0.25">
      <c r="A1709">
        <v>1708</v>
      </c>
      <c r="B1709" s="1" t="s">
        <v>9</v>
      </c>
      <c r="C1709">
        <v>297044</v>
      </c>
      <c r="D1709" s="1" t="s">
        <v>10</v>
      </c>
      <c r="E1709" s="1" t="s">
        <v>16</v>
      </c>
      <c r="F1709" s="1" t="s">
        <v>12</v>
      </c>
      <c r="G1709" s="1" t="s">
        <v>13</v>
      </c>
      <c r="H1709" s="1" t="s">
        <v>13</v>
      </c>
      <c r="I1709">
        <v>28</v>
      </c>
    </row>
    <row r="1710" spans="1:9" x14ac:dyDescent="0.25">
      <c r="A1710">
        <v>1709</v>
      </c>
      <c r="B1710" s="1" t="s">
        <v>9</v>
      </c>
      <c r="C1710">
        <v>170439.67999999999</v>
      </c>
      <c r="D1710" s="1" t="s">
        <v>10</v>
      </c>
      <c r="E1710" s="1" t="s">
        <v>16</v>
      </c>
      <c r="F1710" s="1" t="s">
        <v>12</v>
      </c>
      <c r="G1710" s="1" t="s">
        <v>13</v>
      </c>
      <c r="H1710" s="1" t="s">
        <v>12</v>
      </c>
      <c r="I1710">
        <v>24</v>
      </c>
    </row>
    <row r="1711" spans="1:9" x14ac:dyDescent="0.25">
      <c r="A1711">
        <v>1710</v>
      </c>
      <c r="B1711" s="1" t="s">
        <v>9</v>
      </c>
      <c r="C1711">
        <v>94935</v>
      </c>
      <c r="D1711" s="1" t="s">
        <v>10</v>
      </c>
      <c r="E1711" s="1" t="s">
        <v>16</v>
      </c>
      <c r="F1711" s="1" t="s">
        <v>12</v>
      </c>
      <c r="G1711" s="1" t="s">
        <v>13</v>
      </c>
      <c r="H1711" s="1" t="s">
        <v>13</v>
      </c>
      <c r="I1711">
        <v>24</v>
      </c>
    </row>
    <row r="1712" spans="1:9" x14ac:dyDescent="0.25">
      <c r="A1712">
        <v>1711</v>
      </c>
      <c r="B1712" s="1" t="s">
        <v>15</v>
      </c>
      <c r="C1712">
        <v>374966.22</v>
      </c>
      <c r="D1712" s="1" t="s">
        <v>14</v>
      </c>
      <c r="E1712" s="1" t="s">
        <v>11</v>
      </c>
      <c r="F1712" s="1" t="s">
        <v>12</v>
      </c>
      <c r="G1712" s="1" t="s">
        <v>13</v>
      </c>
      <c r="H1712" s="1" t="s">
        <v>13</v>
      </c>
      <c r="I1712">
        <v>85</v>
      </c>
    </row>
    <row r="1713" spans="1:9" x14ac:dyDescent="0.25">
      <c r="A1713">
        <v>1712</v>
      </c>
      <c r="B1713" s="1" t="s">
        <v>15</v>
      </c>
      <c r="C1713">
        <v>787800</v>
      </c>
      <c r="D1713" s="1" t="s">
        <v>10</v>
      </c>
      <c r="E1713" s="1" t="s">
        <v>16</v>
      </c>
      <c r="F1713" s="1" t="s">
        <v>12</v>
      </c>
      <c r="G1713" s="1" t="s">
        <v>13</v>
      </c>
      <c r="H1713" s="1" t="s">
        <v>12</v>
      </c>
      <c r="I1713">
        <v>29</v>
      </c>
    </row>
    <row r="1714" spans="1:9" x14ac:dyDescent="0.25">
      <c r="A1714">
        <v>1713</v>
      </c>
      <c r="B1714" s="1" t="s">
        <v>15</v>
      </c>
      <c r="C1714">
        <v>1292205.2</v>
      </c>
      <c r="D1714" s="1" t="s">
        <v>10</v>
      </c>
      <c r="E1714" s="1" t="s">
        <v>11</v>
      </c>
      <c r="F1714" s="1" t="s">
        <v>12</v>
      </c>
      <c r="G1714" s="1" t="s">
        <v>13</v>
      </c>
      <c r="H1714" s="1" t="s">
        <v>13</v>
      </c>
      <c r="I1714">
        <v>50</v>
      </c>
    </row>
    <row r="1715" spans="1:9" x14ac:dyDescent="0.25">
      <c r="A1715">
        <v>1714</v>
      </c>
      <c r="B1715" s="1" t="s">
        <v>15</v>
      </c>
      <c r="C1715">
        <v>278030.99</v>
      </c>
      <c r="D1715" s="1" t="s">
        <v>19</v>
      </c>
      <c r="E1715" s="1" t="s">
        <v>16</v>
      </c>
      <c r="F1715" s="1" t="s">
        <v>12</v>
      </c>
      <c r="G1715" s="1" t="s">
        <v>13</v>
      </c>
      <c r="H1715" s="1" t="s">
        <v>13</v>
      </c>
      <c r="I1715">
        <v>44</v>
      </c>
    </row>
    <row r="1716" spans="1:9" x14ac:dyDescent="0.25">
      <c r="A1716">
        <v>1715</v>
      </c>
      <c r="B1716" s="1" t="s">
        <v>9</v>
      </c>
      <c r="C1716">
        <v>513333</v>
      </c>
      <c r="D1716" s="1" t="s">
        <v>10</v>
      </c>
      <c r="E1716" s="1" t="s">
        <v>16</v>
      </c>
      <c r="F1716" s="1" t="s">
        <v>12</v>
      </c>
      <c r="G1716" s="1" t="s">
        <v>13</v>
      </c>
      <c r="H1716" s="1" t="s">
        <v>13</v>
      </c>
      <c r="I1716">
        <v>55</v>
      </c>
    </row>
    <row r="1717" spans="1:9" x14ac:dyDescent="0.25">
      <c r="A1717">
        <v>1716</v>
      </c>
      <c r="B1717" s="1" t="s">
        <v>9</v>
      </c>
      <c r="C1717">
        <v>703205</v>
      </c>
      <c r="D1717" s="1" t="s">
        <v>14</v>
      </c>
      <c r="E1717" s="1" t="s">
        <v>11</v>
      </c>
      <c r="F1717" s="1" t="s">
        <v>12</v>
      </c>
      <c r="G1717" s="1" t="s">
        <v>13</v>
      </c>
      <c r="H1717" s="1" t="s">
        <v>13</v>
      </c>
      <c r="I1717">
        <v>81</v>
      </c>
    </row>
    <row r="1718" spans="1:9" x14ac:dyDescent="0.25">
      <c r="A1718">
        <v>1717</v>
      </c>
      <c r="B1718" s="1" t="s">
        <v>9</v>
      </c>
      <c r="C1718">
        <v>300018</v>
      </c>
      <c r="D1718" s="1" t="s">
        <v>18</v>
      </c>
      <c r="E1718" s="1" t="s">
        <v>16</v>
      </c>
      <c r="F1718" s="1" t="s">
        <v>12</v>
      </c>
      <c r="G1718" s="1" t="s">
        <v>13</v>
      </c>
      <c r="H1718" s="1" t="s">
        <v>13</v>
      </c>
      <c r="I1718">
        <v>32</v>
      </c>
    </row>
    <row r="1719" spans="1:9" x14ac:dyDescent="0.25">
      <c r="A1719">
        <v>1718</v>
      </c>
      <c r="B1719" s="1" t="s">
        <v>9</v>
      </c>
      <c r="C1719">
        <v>611625</v>
      </c>
      <c r="D1719" s="1" t="s">
        <v>10</v>
      </c>
      <c r="E1719" s="1" t="s">
        <v>16</v>
      </c>
      <c r="F1719" s="1" t="s">
        <v>12</v>
      </c>
      <c r="G1719" s="1" t="s">
        <v>13</v>
      </c>
      <c r="H1719" s="1" t="s">
        <v>13</v>
      </c>
      <c r="I1719">
        <v>41</v>
      </c>
    </row>
    <row r="1720" spans="1:9" x14ac:dyDescent="0.25">
      <c r="A1720">
        <v>1719</v>
      </c>
      <c r="B1720" s="1" t="s">
        <v>15</v>
      </c>
      <c r="C1720">
        <v>8457783.5700000003</v>
      </c>
      <c r="D1720" s="1" t="s">
        <v>10</v>
      </c>
      <c r="E1720" s="1" t="s">
        <v>16</v>
      </c>
      <c r="F1720" s="1" t="s">
        <v>12</v>
      </c>
      <c r="G1720" s="1" t="s">
        <v>12</v>
      </c>
      <c r="H1720" s="1" t="s">
        <v>13</v>
      </c>
      <c r="I1720">
        <v>55</v>
      </c>
    </row>
    <row r="1721" spans="1:9" x14ac:dyDescent="0.25">
      <c r="A1721">
        <v>1720</v>
      </c>
      <c r="B1721" s="1" t="s">
        <v>9</v>
      </c>
      <c r="C1721">
        <v>412400.56</v>
      </c>
      <c r="D1721" s="1" t="s">
        <v>10</v>
      </c>
      <c r="E1721" s="1" t="s">
        <v>16</v>
      </c>
      <c r="F1721" s="1" t="s">
        <v>12</v>
      </c>
      <c r="G1721" s="1" t="s">
        <v>13</v>
      </c>
      <c r="H1721" s="1" t="s">
        <v>13</v>
      </c>
      <c r="I1721">
        <v>23</v>
      </c>
    </row>
    <row r="1722" spans="1:9" x14ac:dyDescent="0.25">
      <c r="A1722">
        <v>1721</v>
      </c>
      <c r="B1722" s="1" t="s">
        <v>9</v>
      </c>
      <c r="C1722">
        <v>341319</v>
      </c>
      <c r="D1722" s="1" t="s">
        <v>10</v>
      </c>
      <c r="E1722" s="1" t="s">
        <v>16</v>
      </c>
      <c r="F1722" s="1" t="s">
        <v>12</v>
      </c>
      <c r="G1722" s="1" t="s">
        <v>13</v>
      </c>
      <c r="H1722" s="1" t="s">
        <v>13</v>
      </c>
      <c r="I1722">
        <v>39</v>
      </c>
    </row>
    <row r="1723" spans="1:9" x14ac:dyDescent="0.25">
      <c r="A1723">
        <v>1722</v>
      </c>
      <c r="B1723" s="1" t="s">
        <v>15</v>
      </c>
      <c r="C1723">
        <v>1268597</v>
      </c>
      <c r="D1723" s="1" t="s">
        <v>14</v>
      </c>
      <c r="E1723" s="1" t="s">
        <v>11</v>
      </c>
      <c r="F1723" s="1" t="s">
        <v>12</v>
      </c>
      <c r="G1723" s="1" t="s">
        <v>13</v>
      </c>
      <c r="H1723" s="1" t="s">
        <v>13</v>
      </c>
      <c r="I1723">
        <v>58</v>
      </c>
    </row>
    <row r="1724" spans="1:9" x14ac:dyDescent="0.25">
      <c r="A1724">
        <v>1723</v>
      </c>
      <c r="B1724" s="1" t="s">
        <v>9</v>
      </c>
      <c r="C1724">
        <v>796400.95</v>
      </c>
      <c r="D1724" s="1" t="s">
        <v>10</v>
      </c>
      <c r="E1724" s="1" t="s">
        <v>11</v>
      </c>
      <c r="F1724" s="1" t="s">
        <v>12</v>
      </c>
      <c r="G1724" s="1" t="s">
        <v>13</v>
      </c>
      <c r="H1724" s="1" t="s">
        <v>13</v>
      </c>
      <c r="I1724">
        <v>36</v>
      </c>
    </row>
    <row r="1725" spans="1:9" x14ac:dyDescent="0.25">
      <c r="A1725">
        <v>1724</v>
      </c>
      <c r="B1725" s="1" t="s">
        <v>15</v>
      </c>
      <c r="C1725">
        <v>736729</v>
      </c>
      <c r="D1725" s="1" t="s">
        <v>14</v>
      </c>
      <c r="E1725" s="1" t="s">
        <v>11</v>
      </c>
      <c r="F1725" s="1" t="s">
        <v>12</v>
      </c>
      <c r="G1725" s="1" t="s">
        <v>13</v>
      </c>
      <c r="H1725" s="1" t="s">
        <v>13</v>
      </c>
      <c r="I1725">
        <v>61</v>
      </c>
    </row>
    <row r="1726" spans="1:9" x14ac:dyDescent="0.25">
      <c r="A1726">
        <v>1725</v>
      </c>
      <c r="B1726" s="1" t="s">
        <v>9</v>
      </c>
      <c r="C1726">
        <v>393988.8</v>
      </c>
      <c r="D1726" s="1" t="s">
        <v>10</v>
      </c>
      <c r="E1726" s="1" t="s">
        <v>11</v>
      </c>
      <c r="F1726" s="1" t="s">
        <v>12</v>
      </c>
      <c r="G1726" s="1" t="s">
        <v>13</v>
      </c>
      <c r="H1726" s="1" t="s">
        <v>13</v>
      </c>
      <c r="I1726">
        <v>58</v>
      </c>
    </row>
    <row r="1727" spans="1:9" x14ac:dyDescent="0.25">
      <c r="A1727">
        <v>1726</v>
      </c>
      <c r="B1727" s="1" t="s">
        <v>9</v>
      </c>
      <c r="C1727">
        <v>730846.3</v>
      </c>
      <c r="D1727" s="1" t="s">
        <v>14</v>
      </c>
      <c r="E1727" s="1" t="s">
        <v>11</v>
      </c>
      <c r="F1727" s="1" t="s">
        <v>12</v>
      </c>
      <c r="G1727" s="1" t="s">
        <v>13</v>
      </c>
      <c r="H1727" s="1" t="s">
        <v>13</v>
      </c>
      <c r="I1727">
        <v>73</v>
      </c>
    </row>
    <row r="1728" spans="1:9" x14ac:dyDescent="0.25">
      <c r="A1728">
        <v>1727</v>
      </c>
      <c r="B1728" s="1" t="s">
        <v>9</v>
      </c>
      <c r="C1728">
        <v>3410000</v>
      </c>
      <c r="D1728" s="1" t="s">
        <v>10</v>
      </c>
      <c r="E1728" s="1" t="s">
        <v>16</v>
      </c>
      <c r="F1728" s="1" t="s">
        <v>12</v>
      </c>
      <c r="G1728" s="1" t="s">
        <v>13</v>
      </c>
      <c r="H1728" s="1" t="s">
        <v>13</v>
      </c>
      <c r="I1728">
        <v>49</v>
      </c>
    </row>
    <row r="1729" spans="1:9" x14ac:dyDescent="0.25">
      <c r="A1729">
        <v>1728</v>
      </c>
      <c r="B1729" s="1" t="s">
        <v>9</v>
      </c>
      <c r="C1729">
        <v>460741.72</v>
      </c>
      <c r="D1729" s="1" t="s">
        <v>10</v>
      </c>
      <c r="E1729" s="1" t="s">
        <v>16</v>
      </c>
      <c r="F1729" s="1" t="s">
        <v>12</v>
      </c>
      <c r="G1729" s="1" t="s">
        <v>12</v>
      </c>
      <c r="H1729" s="1" t="s">
        <v>13</v>
      </c>
      <c r="I1729">
        <v>31</v>
      </c>
    </row>
    <row r="1730" spans="1:9" x14ac:dyDescent="0.25">
      <c r="A1730">
        <v>1729</v>
      </c>
      <c r="B1730" s="1" t="s">
        <v>15</v>
      </c>
      <c r="C1730">
        <v>297046</v>
      </c>
      <c r="D1730" s="1" t="s">
        <v>17</v>
      </c>
      <c r="E1730" s="1" t="s">
        <v>16</v>
      </c>
      <c r="F1730" s="1" t="s">
        <v>12</v>
      </c>
      <c r="G1730" s="1" t="s">
        <v>13</v>
      </c>
      <c r="H1730" s="1" t="s">
        <v>13</v>
      </c>
      <c r="I1730">
        <v>39</v>
      </c>
    </row>
    <row r="1731" spans="1:9" x14ac:dyDescent="0.25">
      <c r="A1731">
        <v>1730</v>
      </c>
      <c r="B1731" s="1" t="s">
        <v>9</v>
      </c>
      <c r="C1731">
        <v>772177.52</v>
      </c>
      <c r="D1731" s="1" t="s">
        <v>10</v>
      </c>
      <c r="E1731" s="1" t="s">
        <v>16</v>
      </c>
      <c r="F1731" s="1" t="s">
        <v>12</v>
      </c>
      <c r="G1731" s="1" t="s">
        <v>13</v>
      </c>
      <c r="H1731" s="1" t="s">
        <v>13</v>
      </c>
      <c r="I1731">
        <v>28</v>
      </c>
    </row>
    <row r="1732" spans="1:9" x14ac:dyDescent="0.25">
      <c r="A1732">
        <v>1731</v>
      </c>
      <c r="B1732" s="1" t="s">
        <v>15</v>
      </c>
      <c r="C1732">
        <v>289717</v>
      </c>
      <c r="D1732" s="1" t="s">
        <v>18</v>
      </c>
      <c r="E1732" s="1" t="s">
        <v>16</v>
      </c>
      <c r="F1732" s="1" t="s">
        <v>12</v>
      </c>
      <c r="G1732" s="1" t="s">
        <v>13</v>
      </c>
      <c r="H1732" s="1" t="s">
        <v>13</v>
      </c>
      <c r="I1732">
        <v>59</v>
      </c>
    </row>
    <row r="1733" spans="1:9" x14ac:dyDescent="0.25">
      <c r="A1733">
        <v>1732</v>
      </c>
      <c r="B1733" s="1" t="s">
        <v>15</v>
      </c>
      <c r="C1733">
        <v>380000</v>
      </c>
      <c r="D1733" s="1" t="s">
        <v>10</v>
      </c>
      <c r="E1733" s="1" t="s">
        <v>16</v>
      </c>
      <c r="F1733" s="1" t="s">
        <v>12</v>
      </c>
      <c r="G1733" s="1" t="s">
        <v>13</v>
      </c>
      <c r="H1733" s="1" t="s">
        <v>13</v>
      </c>
      <c r="I1733">
        <v>57</v>
      </c>
    </row>
    <row r="1734" spans="1:9" x14ac:dyDescent="0.25">
      <c r="A1734">
        <v>1733</v>
      </c>
      <c r="B1734" s="1" t="s">
        <v>15</v>
      </c>
      <c r="C1734">
        <v>1156841.8400000001</v>
      </c>
      <c r="D1734" s="1" t="s">
        <v>10</v>
      </c>
      <c r="E1734" s="1" t="s">
        <v>11</v>
      </c>
      <c r="F1734" s="1" t="s">
        <v>12</v>
      </c>
      <c r="G1734" s="1" t="s">
        <v>13</v>
      </c>
      <c r="H1734" s="1" t="s">
        <v>13</v>
      </c>
      <c r="I1734">
        <v>43</v>
      </c>
    </row>
    <row r="1735" spans="1:9" x14ac:dyDescent="0.25">
      <c r="A1735">
        <v>1734</v>
      </c>
      <c r="B1735" s="1" t="s">
        <v>9</v>
      </c>
      <c r="C1735">
        <v>387489.4</v>
      </c>
      <c r="D1735" s="1" t="s">
        <v>10</v>
      </c>
      <c r="E1735" s="1" t="s">
        <v>16</v>
      </c>
      <c r="F1735" s="1" t="s">
        <v>12</v>
      </c>
      <c r="G1735" s="1" t="s">
        <v>13</v>
      </c>
      <c r="H1735" s="1" t="s">
        <v>13</v>
      </c>
      <c r="I1735">
        <v>35</v>
      </c>
    </row>
    <row r="1736" spans="1:9" x14ac:dyDescent="0.25">
      <c r="A1736">
        <v>1735</v>
      </c>
      <c r="B1736" s="1" t="s">
        <v>9</v>
      </c>
      <c r="C1736">
        <v>449596</v>
      </c>
      <c r="D1736" s="1" t="s">
        <v>10</v>
      </c>
      <c r="E1736" s="1" t="s">
        <v>11</v>
      </c>
      <c r="F1736" s="1" t="s">
        <v>12</v>
      </c>
      <c r="G1736" s="1" t="s">
        <v>13</v>
      </c>
      <c r="H1736" s="1" t="s">
        <v>13</v>
      </c>
      <c r="I1736">
        <v>36</v>
      </c>
    </row>
    <row r="1737" spans="1:9" x14ac:dyDescent="0.25">
      <c r="A1737">
        <v>1736</v>
      </c>
      <c r="B1737" s="1" t="s">
        <v>9</v>
      </c>
      <c r="C1737">
        <v>477300</v>
      </c>
      <c r="D1737" s="1" t="s">
        <v>10</v>
      </c>
      <c r="E1737" s="1" t="s">
        <v>16</v>
      </c>
      <c r="F1737" s="1" t="s">
        <v>12</v>
      </c>
      <c r="G1737" s="1" t="s">
        <v>13</v>
      </c>
      <c r="H1737" s="1" t="s">
        <v>13</v>
      </c>
      <c r="I1737">
        <v>63</v>
      </c>
    </row>
    <row r="1738" spans="1:9" x14ac:dyDescent="0.25">
      <c r="A1738">
        <v>1737</v>
      </c>
      <c r="B1738" s="1" t="s">
        <v>9</v>
      </c>
      <c r="C1738">
        <v>425703.55</v>
      </c>
      <c r="D1738" s="1" t="s">
        <v>10</v>
      </c>
      <c r="E1738" s="1" t="s">
        <v>16</v>
      </c>
      <c r="F1738" s="1" t="s">
        <v>12</v>
      </c>
      <c r="G1738" s="1" t="s">
        <v>13</v>
      </c>
      <c r="H1738" s="1" t="s">
        <v>13</v>
      </c>
      <c r="I1738">
        <v>44</v>
      </c>
    </row>
    <row r="1739" spans="1:9" x14ac:dyDescent="0.25">
      <c r="A1739">
        <v>1738</v>
      </c>
      <c r="B1739" s="1" t="s">
        <v>9</v>
      </c>
      <c r="C1739">
        <v>871427.3</v>
      </c>
      <c r="D1739" s="1" t="s">
        <v>10</v>
      </c>
      <c r="E1739" s="1" t="s">
        <v>16</v>
      </c>
      <c r="F1739" s="1" t="s">
        <v>12</v>
      </c>
      <c r="G1739" s="1" t="s">
        <v>13</v>
      </c>
      <c r="H1739" s="1" t="s">
        <v>13</v>
      </c>
      <c r="I1739">
        <v>51</v>
      </c>
    </row>
    <row r="1740" spans="1:9" x14ac:dyDescent="0.25">
      <c r="A1740">
        <v>1739</v>
      </c>
      <c r="B1740" s="1" t="s">
        <v>9</v>
      </c>
      <c r="C1740">
        <v>368750</v>
      </c>
      <c r="D1740" s="1" t="s">
        <v>10</v>
      </c>
      <c r="E1740" s="1" t="s">
        <v>16</v>
      </c>
      <c r="F1740" s="1" t="s">
        <v>12</v>
      </c>
      <c r="G1740" s="1" t="s">
        <v>13</v>
      </c>
      <c r="H1740" s="1" t="s">
        <v>13</v>
      </c>
      <c r="I1740">
        <v>41</v>
      </c>
    </row>
    <row r="1741" spans="1:9" x14ac:dyDescent="0.25">
      <c r="A1741">
        <v>1740</v>
      </c>
      <c r="B1741" s="1" t="s">
        <v>9</v>
      </c>
      <c r="C1741">
        <v>744158.02</v>
      </c>
      <c r="D1741" s="1" t="s">
        <v>10</v>
      </c>
      <c r="E1741" s="1" t="s">
        <v>11</v>
      </c>
      <c r="F1741" s="1" t="s">
        <v>12</v>
      </c>
      <c r="G1741" s="1" t="s">
        <v>13</v>
      </c>
      <c r="H1741" s="1" t="s">
        <v>13</v>
      </c>
      <c r="I1741">
        <v>26</v>
      </c>
    </row>
    <row r="1742" spans="1:9" x14ac:dyDescent="0.25">
      <c r="A1742">
        <v>1741</v>
      </c>
      <c r="B1742" s="1" t="s">
        <v>9</v>
      </c>
      <c r="C1742">
        <v>280000</v>
      </c>
      <c r="D1742" s="1" t="s">
        <v>10</v>
      </c>
      <c r="E1742" s="1" t="s">
        <v>16</v>
      </c>
      <c r="F1742" s="1" t="s">
        <v>12</v>
      </c>
      <c r="G1742" s="1" t="s">
        <v>13</v>
      </c>
      <c r="H1742" s="1" t="s">
        <v>12</v>
      </c>
      <c r="I1742">
        <v>56</v>
      </c>
    </row>
    <row r="1743" spans="1:9" x14ac:dyDescent="0.25">
      <c r="A1743">
        <v>1742</v>
      </c>
      <c r="B1743" s="1" t="s">
        <v>9</v>
      </c>
      <c r="C1743">
        <v>382584.15</v>
      </c>
      <c r="D1743" s="1" t="s">
        <v>10</v>
      </c>
      <c r="E1743" s="1" t="s">
        <v>11</v>
      </c>
      <c r="F1743" s="1" t="s">
        <v>12</v>
      </c>
      <c r="G1743" s="1" t="s">
        <v>13</v>
      </c>
      <c r="H1743" s="1" t="s">
        <v>13</v>
      </c>
      <c r="I1743">
        <v>47</v>
      </c>
    </row>
    <row r="1744" spans="1:9" x14ac:dyDescent="0.25">
      <c r="A1744">
        <v>1743</v>
      </c>
      <c r="B1744" s="1" t="s">
        <v>15</v>
      </c>
      <c r="C1744">
        <v>1275440.5</v>
      </c>
      <c r="D1744" s="1" t="s">
        <v>10</v>
      </c>
      <c r="E1744" s="1" t="s">
        <v>11</v>
      </c>
      <c r="F1744" s="1" t="s">
        <v>12</v>
      </c>
      <c r="G1744" s="1" t="s">
        <v>13</v>
      </c>
      <c r="H1744" s="1" t="s">
        <v>13</v>
      </c>
      <c r="I1744">
        <v>58</v>
      </c>
    </row>
    <row r="1745" spans="1:9" x14ac:dyDescent="0.25">
      <c r="A1745">
        <v>1744</v>
      </c>
      <c r="B1745" s="1" t="s">
        <v>15</v>
      </c>
      <c r="C1745">
        <v>1566046.1</v>
      </c>
      <c r="D1745" s="1" t="s">
        <v>10</v>
      </c>
      <c r="E1745" s="1" t="s">
        <v>11</v>
      </c>
      <c r="F1745" s="1" t="s">
        <v>12</v>
      </c>
      <c r="G1745" s="1" t="s">
        <v>13</v>
      </c>
      <c r="H1745" s="1" t="s">
        <v>13</v>
      </c>
      <c r="I1745">
        <v>28</v>
      </c>
    </row>
    <row r="1746" spans="1:9" x14ac:dyDescent="0.25">
      <c r="A1746">
        <v>1745</v>
      </c>
      <c r="B1746" s="1" t="s">
        <v>15</v>
      </c>
      <c r="C1746">
        <v>477915</v>
      </c>
      <c r="D1746" s="1" t="s">
        <v>10</v>
      </c>
      <c r="E1746" s="1" t="s">
        <v>11</v>
      </c>
      <c r="F1746" s="1" t="s">
        <v>12</v>
      </c>
      <c r="G1746" s="1" t="s">
        <v>13</v>
      </c>
      <c r="H1746" s="1" t="s">
        <v>13</v>
      </c>
      <c r="I1746">
        <v>29</v>
      </c>
    </row>
    <row r="1747" spans="1:9" x14ac:dyDescent="0.25">
      <c r="A1747">
        <v>1746</v>
      </c>
      <c r="B1747" s="1" t="s">
        <v>9</v>
      </c>
      <c r="C1747">
        <v>389617</v>
      </c>
      <c r="D1747" s="1" t="s">
        <v>10</v>
      </c>
      <c r="E1747" s="1" t="s">
        <v>16</v>
      </c>
      <c r="F1747" s="1" t="s">
        <v>12</v>
      </c>
      <c r="G1747" s="1" t="s">
        <v>13</v>
      </c>
      <c r="H1747" s="1" t="s">
        <v>13</v>
      </c>
      <c r="I1747">
        <v>61</v>
      </c>
    </row>
    <row r="1748" spans="1:9" x14ac:dyDescent="0.25">
      <c r="A1748">
        <v>1747</v>
      </c>
      <c r="B1748" s="1" t="s">
        <v>15</v>
      </c>
      <c r="C1748">
        <v>3312186.43</v>
      </c>
      <c r="D1748" s="1" t="s">
        <v>10</v>
      </c>
      <c r="E1748" s="1" t="s">
        <v>11</v>
      </c>
      <c r="F1748" s="1" t="s">
        <v>12</v>
      </c>
      <c r="G1748" s="1" t="s">
        <v>13</v>
      </c>
      <c r="H1748" s="1" t="s">
        <v>13</v>
      </c>
      <c r="I1748">
        <v>41</v>
      </c>
    </row>
    <row r="1749" spans="1:9" x14ac:dyDescent="0.25">
      <c r="A1749">
        <v>1748</v>
      </c>
      <c r="B1749" s="1" t="s">
        <v>9</v>
      </c>
      <c r="C1749">
        <v>331181</v>
      </c>
      <c r="D1749" s="1" t="s">
        <v>18</v>
      </c>
      <c r="E1749" s="1" t="s">
        <v>16</v>
      </c>
      <c r="F1749" s="1" t="s">
        <v>12</v>
      </c>
      <c r="G1749" s="1" t="s">
        <v>13</v>
      </c>
      <c r="H1749" s="1" t="s">
        <v>12</v>
      </c>
      <c r="I1749">
        <v>57</v>
      </c>
    </row>
    <row r="1750" spans="1:9" x14ac:dyDescent="0.25">
      <c r="A1750">
        <v>1749</v>
      </c>
      <c r="B1750" s="1" t="s">
        <v>9</v>
      </c>
      <c r="C1750">
        <v>196000</v>
      </c>
      <c r="D1750" s="1" t="s">
        <v>10</v>
      </c>
      <c r="E1750" s="1" t="s">
        <v>16</v>
      </c>
      <c r="F1750" s="1" t="s">
        <v>12</v>
      </c>
      <c r="G1750" s="1" t="s">
        <v>13</v>
      </c>
      <c r="H1750" s="1" t="s">
        <v>13</v>
      </c>
      <c r="I1750">
        <v>52</v>
      </c>
    </row>
    <row r="1751" spans="1:9" x14ac:dyDescent="0.25">
      <c r="A1751">
        <v>1750</v>
      </c>
      <c r="B1751" s="1" t="s">
        <v>9</v>
      </c>
      <c r="C1751">
        <v>430000</v>
      </c>
      <c r="D1751" s="1" t="s">
        <v>10</v>
      </c>
      <c r="E1751" s="1" t="s">
        <v>16</v>
      </c>
      <c r="F1751" s="1" t="s">
        <v>12</v>
      </c>
      <c r="G1751" s="1" t="s">
        <v>13</v>
      </c>
      <c r="H1751" s="1" t="s">
        <v>13</v>
      </c>
      <c r="I1751">
        <v>39</v>
      </c>
    </row>
    <row r="1752" spans="1:9" x14ac:dyDescent="0.25">
      <c r="A1752">
        <v>1751</v>
      </c>
      <c r="B1752" s="1" t="s">
        <v>15</v>
      </c>
      <c r="C1752">
        <v>340000</v>
      </c>
      <c r="D1752" s="1" t="s">
        <v>10</v>
      </c>
      <c r="E1752" s="1" t="s">
        <v>16</v>
      </c>
      <c r="F1752" s="1" t="s">
        <v>12</v>
      </c>
      <c r="G1752" s="1" t="s">
        <v>13</v>
      </c>
      <c r="H1752" s="1" t="s">
        <v>13</v>
      </c>
      <c r="I1752">
        <v>26</v>
      </c>
    </row>
    <row r="1753" spans="1:9" x14ac:dyDescent="0.25">
      <c r="A1753">
        <v>1752</v>
      </c>
      <c r="B1753" s="1" t="s">
        <v>15</v>
      </c>
      <c r="C1753">
        <v>1183227.01</v>
      </c>
      <c r="D1753" s="1" t="s">
        <v>10</v>
      </c>
      <c r="E1753" s="1" t="s">
        <v>16</v>
      </c>
      <c r="F1753" s="1" t="s">
        <v>12</v>
      </c>
      <c r="G1753" s="1" t="s">
        <v>13</v>
      </c>
      <c r="H1753" s="1" t="s">
        <v>13</v>
      </c>
      <c r="I1753">
        <v>32</v>
      </c>
    </row>
    <row r="1754" spans="1:9" x14ac:dyDescent="0.25">
      <c r="A1754">
        <v>1753</v>
      </c>
      <c r="B1754" s="1" t="s">
        <v>15</v>
      </c>
      <c r="C1754">
        <v>392375</v>
      </c>
      <c r="D1754" s="1" t="s">
        <v>10</v>
      </c>
      <c r="E1754" s="1" t="s">
        <v>16</v>
      </c>
      <c r="F1754" s="1" t="s">
        <v>12</v>
      </c>
      <c r="G1754" s="1" t="s">
        <v>13</v>
      </c>
      <c r="H1754" s="1" t="s">
        <v>13</v>
      </c>
      <c r="I1754">
        <v>33</v>
      </c>
    </row>
    <row r="1755" spans="1:9" x14ac:dyDescent="0.25">
      <c r="A1755">
        <v>1754</v>
      </c>
      <c r="B1755" s="1" t="s">
        <v>15</v>
      </c>
      <c r="C1755">
        <v>278030</v>
      </c>
      <c r="D1755" s="1" t="s">
        <v>19</v>
      </c>
      <c r="E1755" s="1" t="s">
        <v>16</v>
      </c>
      <c r="F1755" s="1" t="s">
        <v>12</v>
      </c>
      <c r="G1755" s="1" t="s">
        <v>13</v>
      </c>
      <c r="H1755" s="1" t="s">
        <v>13</v>
      </c>
      <c r="I1755">
        <v>53</v>
      </c>
    </row>
    <row r="1756" spans="1:9" x14ac:dyDescent="0.25">
      <c r="A1756">
        <v>1755</v>
      </c>
      <c r="B1756" s="1" t="s">
        <v>15</v>
      </c>
      <c r="C1756">
        <v>436448</v>
      </c>
      <c r="D1756" s="1" t="s">
        <v>18</v>
      </c>
      <c r="E1756" s="1" t="s">
        <v>16</v>
      </c>
      <c r="F1756" s="1" t="s">
        <v>12</v>
      </c>
      <c r="G1756" s="1" t="s">
        <v>13</v>
      </c>
      <c r="H1756" s="1" t="s">
        <v>13</v>
      </c>
      <c r="I1756">
        <v>37</v>
      </c>
    </row>
    <row r="1757" spans="1:9" x14ac:dyDescent="0.25">
      <c r="A1757">
        <v>1756</v>
      </c>
      <c r="B1757" s="1" t="s">
        <v>9</v>
      </c>
      <c r="C1757">
        <v>219381.52</v>
      </c>
      <c r="D1757" s="1" t="s">
        <v>10</v>
      </c>
      <c r="E1757" s="1" t="s">
        <v>16</v>
      </c>
      <c r="F1757" s="1" t="s">
        <v>12</v>
      </c>
      <c r="G1757" s="1" t="s">
        <v>12</v>
      </c>
      <c r="H1757" s="1" t="s">
        <v>13</v>
      </c>
      <c r="I1757">
        <v>53</v>
      </c>
    </row>
    <row r="1758" spans="1:9" x14ac:dyDescent="0.25">
      <c r="A1758">
        <v>1757</v>
      </c>
      <c r="B1758" s="1" t="s">
        <v>15</v>
      </c>
      <c r="C1758">
        <v>359500</v>
      </c>
      <c r="D1758" s="1" t="s">
        <v>10</v>
      </c>
      <c r="E1758" s="1" t="s">
        <v>16</v>
      </c>
      <c r="F1758" s="1" t="s">
        <v>12</v>
      </c>
      <c r="G1758" s="1" t="s">
        <v>13</v>
      </c>
      <c r="H1758" s="1" t="s">
        <v>13</v>
      </c>
      <c r="I1758">
        <v>41</v>
      </c>
    </row>
    <row r="1759" spans="1:9" x14ac:dyDescent="0.25">
      <c r="A1759">
        <v>1758</v>
      </c>
      <c r="B1759" s="1" t="s">
        <v>9</v>
      </c>
      <c r="C1759">
        <v>300018</v>
      </c>
      <c r="D1759" s="1" t="s">
        <v>18</v>
      </c>
      <c r="E1759" s="1" t="s">
        <v>16</v>
      </c>
      <c r="F1759" s="1" t="s">
        <v>12</v>
      </c>
      <c r="G1759" s="1" t="s">
        <v>13</v>
      </c>
      <c r="H1759" s="1" t="s">
        <v>12</v>
      </c>
      <c r="I1759">
        <v>62</v>
      </c>
    </row>
    <row r="1760" spans="1:9" x14ac:dyDescent="0.25">
      <c r="A1760">
        <v>1759</v>
      </c>
      <c r="B1760" s="1" t="s">
        <v>9</v>
      </c>
      <c r="C1760">
        <v>300018</v>
      </c>
      <c r="D1760" s="1" t="s">
        <v>17</v>
      </c>
      <c r="E1760" s="1" t="s">
        <v>16</v>
      </c>
      <c r="F1760" s="1" t="s">
        <v>12</v>
      </c>
      <c r="G1760" s="1" t="s">
        <v>13</v>
      </c>
      <c r="H1760" s="1" t="s">
        <v>13</v>
      </c>
      <c r="I1760">
        <v>60</v>
      </c>
    </row>
    <row r="1761" spans="1:9" x14ac:dyDescent="0.25">
      <c r="A1761">
        <v>1760</v>
      </c>
      <c r="B1761" s="1" t="s">
        <v>9</v>
      </c>
      <c r="C1761">
        <v>297046</v>
      </c>
      <c r="D1761" s="1" t="s">
        <v>17</v>
      </c>
      <c r="E1761" s="1" t="s">
        <v>16</v>
      </c>
      <c r="F1761" s="1" t="s">
        <v>12</v>
      </c>
      <c r="G1761" s="1" t="s">
        <v>13</v>
      </c>
      <c r="H1761" s="1" t="s">
        <v>13</v>
      </c>
      <c r="I1761">
        <v>68</v>
      </c>
    </row>
    <row r="1762" spans="1:9" x14ac:dyDescent="0.25">
      <c r="A1762">
        <v>1761</v>
      </c>
      <c r="B1762" s="1" t="s">
        <v>9</v>
      </c>
      <c r="C1762">
        <v>425916.67</v>
      </c>
      <c r="D1762" s="1" t="s">
        <v>10</v>
      </c>
      <c r="E1762" s="1" t="s">
        <v>16</v>
      </c>
      <c r="F1762" s="1" t="s">
        <v>12</v>
      </c>
      <c r="G1762" s="1" t="s">
        <v>13</v>
      </c>
      <c r="H1762" s="1" t="s">
        <v>13</v>
      </c>
      <c r="I1762">
        <v>22</v>
      </c>
    </row>
    <row r="1763" spans="1:9" x14ac:dyDescent="0.25">
      <c r="A1763">
        <v>1762</v>
      </c>
      <c r="B1763" s="1" t="s">
        <v>15</v>
      </c>
      <c r="C1763">
        <v>318064</v>
      </c>
      <c r="D1763" s="1" t="s">
        <v>18</v>
      </c>
      <c r="E1763" s="1" t="s">
        <v>16</v>
      </c>
      <c r="F1763" s="1" t="s">
        <v>12</v>
      </c>
      <c r="G1763" s="1" t="s">
        <v>13</v>
      </c>
      <c r="H1763" s="1" t="s">
        <v>12</v>
      </c>
      <c r="I1763">
        <v>38</v>
      </c>
    </row>
    <row r="1764" spans="1:9" x14ac:dyDescent="0.25">
      <c r="A1764">
        <v>1763</v>
      </c>
      <c r="B1764" s="1" t="s">
        <v>9</v>
      </c>
      <c r="C1764">
        <v>949245.1</v>
      </c>
      <c r="D1764" s="1" t="s">
        <v>10</v>
      </c>
      <c r="E1764" s="1" t="s">
        <v>11</v>
      </c>
      <c r="F1764" s="1" t="s">
        <v>12</v>
      </c>
      <c r="G1764" s="1" t="s">
        <v>13</v>
      </c>
      <c r="H1764" s="1" t="s">
        <v>13</v>
      </c>
      <c r="I1764">
        <v>44</v>
      </c>
    </row>
    <row r="1765" spans="1:9" x14ac:dyDescent="0.25">
      <c r="A1765">
        <v>1764</v>
      </c>
      <c r="B1765" s="1" t="s">
        <v>9</v>
      </c>
      <c r="C1765">
        <v>329608</v>
      </c>
      <c r="D1765" s="1" t="s">
        <v>18</v>
      </c>
      <c r="E1765" s="1" t="s">
        <v>16</v>
      </c>
      <c r="F1765" s="1" t="s">
        <v>12</v>
      </c>
      <c r="G1765" s="1" t="s">
        <v>13</v>
      </c>
      <c r="H1765" s="1" t="s">
        <v>13</v>
      </c>
      <c r="I1765">
        <v>44</v>
      </c>
    </row>
    <row r="1766" spans="1:9" x14ac:dyDescent="0.25">
      <c r="A1766">
        <v>1765</v>
      </c>
      <c r="B1766" s="1" t="s">
        <v>15</v>
      </c>
      <c r="C1766">
        <v>339188.14</v>
      </c>
      <c r="D1766" s="1" t="s">
        <v>10</v>
      </c>
      <c r="E1766" s="1" t="s">
        <v>16</v>
      </c>
      <c r="F1766" s="1" t="s">
        <v>12</v>
      </c>
      <c r="G1766" s="1" t="s">
        <v>13</v>
      </c>
      <c r="H1766" s="1" t="s">
        <v>13</v>
      </c>
      <c r="I1766">
        <v>24</v>
      </c>
    </row>
    <row r="1767" spans="1:9" x14ac:dyDescent="0.25">
      <c r="A1767">
        <v>1766</v>
      </c>
      <c r="B1767" s="1" t="s">
        <v>15</v>
      </c>
      <c r="C1767">
        <v>377760.6</v>
      </c>
      <c r="D1767" s="1" t="s">
        <v>10</v>
      </c>
      <c r="E1767" s="1" t="s">
        <v>16</v>
      </c>
      <c r="F1767" s="1" t="s">
        <v>12</v>
      </c>
      <c r="G1767" s="1" t="s">
        <v>13</v>
      </c>
      <c r="H1767" s="1" t="s">
        <v>13</v>
      </c>
      <c r="I1767">
        <v>19</v>
      </c>
    </row>
    <row r="1768" spans="1:9" x14ac:dyDescent="0.25">
      <c r="A1768">
        <v>1767</v>
      </c>
      <c r="B1768" s="1" t="s">
        <v>9</v>
      </c>
      <c r="C1768">
        <v>300010</v>
      </c>
      <c r="D1768" s="1" t="s">
        <v>17</v>
      </c>
      <c r="E1768" s="1" t="s">
        <v>16</v>
      </c>
      <c r="F1768" s="1" t="s">
        <v>12</v>
      </c>
      <c r="G1768" s="1" t="s">
        <v>13</v>
      </c>
      <c r="H1768" s="1" t="s">
        <v>13</v>
      </c>
      <c r="I1768">
        <v>44</v>
      </c>
    </row>
    <row r="1769" spans="1:9" x14ac:dyDescent="0.25">
      <c r="A1769">
        <v>1768</v>
      </c>
      <c r="B1769" s="1" t="s">
        <v>15</v>
      </c>
      <c r="C1769">
        <v>360000</v>
      </c>
      <c r="D1769" s="1" t="s">
        <v>10</v>
      </c>
      <c r="E1769" s="1" t="s">
        <v>16</v>
      </c>
      <c r="F1769" s="1" t="s">
        <v>12</v>
      </c>
      <c r="G1769" s="1" t="s">
        <v>13</v>
      </c>
      <c r="H1769" s="1" t="s">
        <v>13</v>
      </c>
      <c r="I1769">
        <v>23</v>
      </c>
    </row>
    <row r="1770" spans="1:9" x14ac:dyDescent="0.25">
      <c r="A1770">
        <v>1769</v>
      </c>
      <c r="B1770" s="1" t="s">
        <v>9</v>
      </c>
      <c r="C1770">
        <v>305704</v>
      </c>
      <c r="D1770" s="1" t="s">
        <v>17</v>
      </c>
      <c r="E1770" s="1" t="s">
        <v>16</v>
      </c>
      <c r="F1770" s="1" t="s">
        <v>12</v>
      </c>
      <c r="G1770" s="1" t="s">
        <v>13</v>
      </c>
      <c r="H1770" s="1" t="s">
        <v>13</v>
      </c>
      <c r="I1770">
        <v>60</v>
      </c>
    </row>
    <row r="1771" spans="1:9" x14ac:dyDescent="0.25">
      <c r="A1771">
        <v>1770</v>
      </c>
      <c r="B1771" s="1" t="s">
        <v>9</v>
      </c>
      <c r="C1771">
        <v>349670.3</v>
      </c>
      <c r="D1771" s="1" t="s">
        <v>10</v>
      </c>
      <c r="E1771" s="1" t="s">
        <v>16</v>
      </c>
      <c r="F1771" s="1" t="s">
        <v>12</v>
      </c>
      <c r="G1771" s="1" t="s">
        <v>13</v>
      </c>
      <c r="H1771" s="1" t="s">
        <v>13</v>
      </c>
      <c r="I1771">
        <v>32</v>
      </c>
    </row>
    <row r="1772" spans="1:9" x14ac:dyDescent="0.25">
      <c r="A1772">
        <v>1771</v>
      </c>
      <c r="B1772" s="1" t="s">
        <v>9</v>
      </c>
      <c r="C1772">
        <v>381385.92</v>
      </c>
      <c r="D1772" s="1" t="s">
        <v>10</v>
      </c>
      <c r="E1772" s="1" t="s">
        <v>16</v>
      </c>
      <c r="F1772" s="1" t="s">
        <v>12</v>
      </c>
      <c r="G1772" s="1" t="s">
        <v>13</v>
      </c>
      <c r="H1772" s="1" t="s">
        <v>13</v>
      </c>
      <c r="I1772">
        <v>43</v>
      </c>
    </row>
    <row r="1773" spans="1:9" x14ac:dyDescent="0.25">
      <c r="A1773">
        <v>1772</v>
      </c>
      <c r="B1773" s="1" t="s">
        <v>9</v>
      </c>
      <c r="C1773">
        <v>1272000</v>
      </c>
      <c r="D1773" s="1" t="s">
        <v>10</v>
      </c>
      <c r="E1773" s="1" t="s">
        <v>16</v>
      </c>
      <c r="F1773" s="1" t="s">
        <v>12</v>
      </c>
      <c r="G1773" s="1" t="s">
        <v>13</v>
      </c>
      <c r="H1773" s="1" t="s">
        <v>13</v>
      </c>
      <c r="I1773">
        <v>32</v>
      </c>
    </row>
    <row r="1774" spans="1:9" x14ac:dyDescent="0.25">
      <c r="A1774">
        <v>1773</v>
      </c>
      <c r="B1774" s="1" t="s">
        <v>9</v>
      </c>
      <c r="C1774">
        <v>297046</v>
      </c>
      <c r="D1774" s="1" t="s">
        <v>17</v>
      </c>
      <c r="E1774" s="1" t="s">
        <v>16</v>
      </c>
      <c r="F1774" s="1" t="s">
        <v>13</v>
      </c>
      <c r="G1774" s="1" t="s">
        <v>13</v>
      </c>
      <c r="H1774" s="1" t="s">
        <v>12</v>
      </c>
      <c r="I1774">
        <v>73</v>
      </c>
    </row>
    <row r="1775" spans="1:9" x14ac:dyDescent="0.25">
      <c r="A1775">
        <v>1774</v>
      </c>
      <c r="B1775" s="1" t="s">
        <v>9</v>
      </c>
      <c r="C1775">
        <v>343391</v>
      </c>
      <c r="D1775" s="1" t="s">
        <v>10</v>
      </c>
      <c r="E1775" s="1" t="s">
        <v>16</v>
      </c>
      <c r="F1775" s="1" t="s">
        <v>12</v>
      </c>
      <c r="G1775" s="1" t="s">
        <v>13</v>
      </c>
      <c r="H1775" s="1" t="s">
        <v>13</v>
      </c>
      <c r="I1775">
        <v>70</v>
      </c>
    </row>
    <row r="1776" spans="1:9" x14ac:dyDescent="0.25">
      <c r="A1776">
        <v>1775</v>
      </c>
      <c r="B1776" s="1" t="s">
        <v>9</v>
      </c>
      <c r="C1776">
        <v>1662042.88</v>
      </c>
      <c r="D1776" s="1" t="s">
        <v>10</v>
      </c>
      <c r="E1776" s="1" t="s">
        <v>11</v>
      </c>
      <c r="F1776" s="1" t="s">
        <v>12</v>
      </c>
      <c r="G1776" s="1" t="s">
        <v>13</v>
      </c>
      <c r="H1776" s="1" t="s">
        <v>13</v>
      </c>
      <c r="I1776">
        <v>57</v>
      </c>
    </row>
    <row r="1777" spans="1:9" x14ac:dyDescent="0.25">
      <c r="A1777">
        <v>1776</v>
      </c>
      <c r="B1777" s="1" t="s">
        <v>9</v>
      </c>
      <c r="C1777">
        <v>50000</v>
      </c>
      <c r="D1777" s="1" t="s">
        <v>10</v>
      </c>
      <c r="E1777" s="1" t="s">
        <v>16</v>
      </c>
      <c r="F1777" s="1" t="s">
        <v>12</v>
      </c>
      <c r="G1777" s="1" t="s">
        <v>13</v>
      </c>
      <c r="H1777" s="1" t="s">
        <v>13</v>
      </c>
      <c r="I1777">
        <v>29</v>
      </c>
    </row>
    <row r="1778" spans="1:9" x14ac:dyDescent="0.25">
      <c r="A1778">
        <v>1777</v>
      </c>
      <c r="B1778" s="1" t="s">
        <v>15</v>
      </c>
      <c r="C1778">
        <v>376500</v>
      </c>
      <c r="D1778" s="1" t="s">
        <v>10</v>
      </c>
      <c r="E1778" s="1" t="s">
        <v>16</v>
      </c>
      <c r="F1778" s="1" t="s">
        <v>12</v>
      </c>
      <c r="G1778" s="1" t="s">
        <v>12</v>
      </c>
      <c r="H1778" s="1" t="s">
        <v>13</v>
      </c>
      <c r="I1778">
        <v>28</v>
      </c>
    </row>
    <row r="1779" spans="1:9" x14ac:dyDescent="0.25">
      <c r="A1779">
        <v>1778</v>
      </c>
      <c r="B1779" s="1" t="s">
        <v>9</v>
      </c>
      <c r="C1779">
        <v>1099863.75</v>
      </c>
      <c r="D1779" s="1" t="s">
        <v>10</v>
      </c>
      <c r="E1779" s="1" t="s">
        <v>11</v>
      </c>
      <c r="F1779" s="1" t="s">
        <v>12</v>
      </c>
      <c r="G1779" s="1" t="s">
        <v>13</v>
      </c>
      <c r="H1779" s="1" t="s">
        <v>13</v>
      </c>
      <c r="I1779">
        <v>40</v>
      </c>
    </row>
    <row r="1780" spans="1:9" x14ac:dyDescent="0.25">
      <c r="A1780">
        <v>1779</v>
      </c>
      <c r="B1780" s="1" t="s">
        <v>15</v>
      </c>
      <c r="C1780">
        <v>420000</v>
      </c>
      <c r="D1780" s="1" t="s">
        <v>10</v>
      </c>
      <c r="E1780" s="1" t="s">
        <v>16</v>
      </c>
      <c r="F1780" s="1" t="s">
        <v>12</v>
      </c>
      <c r="G1780" s="1" t="s">
        <v>13</v>
      </c>
      <c r="H1780" s="1" t="s">
        <v>13</v>
      </c>
      <c r="I1780">
        <v>25</v>
      </c>
    </row>
    <row r="1781" spans="1:9" x14ac:dyDescent="0.25">
      <c r="A1781">
        <v>1780</v>
      </c>
      <c r="B1781" s="1" t="s">
        <v>9</v>
      </c>
      <c r="C1781">
        <v>480747.21</v>
      </c>
      <c r="D1781" s="1" t="s">
        <v>10</v>
      </c>
      <c r="E1781" s="1" t="s">
        <v>16</v>
      </c>
      <c r="F1781" s="1" t="s">
        <v>12</v>
      </c>
      <c r="G1781" s="1" t="s">
        <v>13</v>
      </c>
      <c r="H1781" s="1" t="s">
        <v>13</v>
      </c>
      <c r="I1781">
        <v>62</v>
      </c>
    </row>
    <row r="1782" spans="1:9" x14ac:dyDescent="0.25">
      <c r="A1782">
        <v>1781</v>
      </c>
      <c r="B1782" s="1" t="s">
        <v>9</v>
      </c>
      <c r="C1782">
        <v>401499.84</v>
      </c>
      <c r="D1782" s="1" t="s">
        <v>10</v>
      </c>
      <c r="E1782" s="1" t="s">
        <v>16</v>
      </c>
      <c r="F1782" s="1" t="s">
        <v>12</v>
      </c>
      <c r="G1782" s="1" t="s">
        <v>13</v>
      </c>
      <c r="H1782" s="1" t="s">
        <v>13</v>
      </c>
      <c r="I1782">
        <v>32</v>
      </c>
    </row>
    <row r="1783" spans="1:9" x14ac:dyDescent="0.25">
      <c r="A1783">
        <v>1782</v>
      </c>
      <c r="B1783" s="1" t="s">
        <v>9</v>
      </c>
      <c r="C1783">
        <v>297046</v>
      </c>
      <c r="D1783" s="1" t="s">
        <v>18</v>
      </c>
      <c r="E1783" s="1" t="s">
        <v>16</v>
      </c>
      <c r="F1783" s="1" t="s">
        <v>12</v>
      </c>
      <c r="G1783" s="1" t="s">
        <v>13</v>
      </c>
      <c r="H1783" s="1" t="s">
        <v>12</v>
      </c>
      <c r="I1783">
        <v>34</v>
      </c>
    </row>
    <row r="1784" spans="1:9" x14ac:dyDescent="0.25">
      <c r="A1784">
        <v>1783</v>
      </c>
      <c r="B1784" s="1" t="s">
        <v>15</v>
      </c>
      <c r="C1784">
        <v>580000</v>
      </c>
      <c r="D1784" s="1" t="s">
        <v>10</v>
      </c>
      <c r="E1784" s="1" t="s">
        <v>16</v>
      </c>
      <c r="F1784" s="1" t="s">
        <v>12</v>
      </c>
      <c r="G1784" s="1" t="s">
        <v>13</v>
      </c>
      <c r="H1784" s="1" t="s">
        <v>13</v>
      </c>
      <c r="I1784">
        <v>21</v>
      </c>
    </row>
    <row r="1785" spans="1:9" x14ac:dyDescent="0.25">
      <c r="A1785">
        <v>1784</v>
      </c>
      <c r="B1785" s="1" t="s">
        <v>9</v>
      </c>
      <c r="C1785">
        <v>319574</v>
      </c>
      <c r="D1785" s="1" t="s">
        <v>10</v>
      </c>
      <c r="E1785" s="1" t="s">
        <v>16</v>
      </c>
      <c r="F1785" s="1" t="s">
        <v>12</v>
      </c>
      <c r="G1785" s="1" t="s">
        <v>12</v>
      </c>
      <c r="H1785" s="1" t="s">
        <v>12</v>
      </c>
      <c r="I1785">
        <v>43</v>
      </c>
    </row>
    <row r="1786" spans="1:9" x14ac:dyDescent="0.25">
      <c r="A1786">
        <v>1785</v>
      </c>
      <c r="B1786" s="1" t="s">
        <v>15</v>
      </c>
      <c r="C1786">
        <v>297719</v>
      </c>
      <c r="D1786" s="1" t="s">
        <v>17</v>
      </c>
      <c r="E1786" s="1" t="s">
        <v>16</v>
      </c>
      <c r="F1786" s="1" t="s">
        <v>12</v>
      </c>
      <c r="G1786" s="1" t="s">
        <v>12</v>
      </c>
      <c r="H1786" s="1" t="s">
        <v>13</v>
      </c>
      <c r="I1786">
        <v>43</v>
      </c>
    </row>
    <row r="1787" spans="1:9" x14ac:dyDescent="0.25">
      <c r="A1787">
        <v>1786</v>
      </c>
      <c r="B1787" s="1" t="s">
        <v>9</v>
      </c>
      <c r="C1787">
        <v>297046</v>
      </c>
      <c r="D1787" s="1" t="s">
        <v>17</v>
      </c>
      <c r="E1787" s="1" t="s">
        <v>16</v>
      </c>
      <c r="F1787" s="1" t="s">
        <v>12</v>
      </c>
      <c r="G1787" s="1" t="s">
        <v>13</v>
      </c>
      <c r="H1787" s="1" t="s">
        <v>13</v>
      </c>
      <c r="I1787">
        <v>41</v>
      </c>
    </row>
    <row r="1788" spans="1:9" x14ac:dyDescent="0.25">
      <c r="A1788">
        <v>1787</v>
      </c>
      <c r="B1788" s="1" t="s">
        <v>9</v>
      </c>
      <c r="C1788">
        <v>1578033.17</v>
      </c>
      <c r="D1788" s="1" t="s">
        <v>10</v>
      </c>
      <c r="E1788" s="1" t="s">
        <v>11</v>
      </c>
      <c r="F1788" s="1" t="s">
        <v>12</v>
      </c>
      <c r="G1788" s="1" t="s">
        <v>13</v>
      </c>
      <c r="H1788" s="1" t="s">
        <v>13</v>
      </c>
      <c r="I1788">
        <v>50</v>
      </c>
    </row>
    <row r="1789" spans="1:9" x14ac:dyDescent="0.25">
      <c r="A1789">
        <v>1788</v>
      </c>
      <c r="B1789" s="1" t="s">
        <v>15</v>
      </c>
      <c r="C1789">
        <v>361421</v>
      </c>
      <c r="D1789" s="1" t="s">
        <v>18</v>
      </c>
      <c r="E1789" s="1" t="s">
        <v>16</v>
      </c>
      <c r="F1789" s="1" t="s">
        <v>12</v>
      </c>
      <c r="G1789" s="1" t="s">
        <v>12</v>
      </c>
      <c r="H1789" s="1" t="s">
        <v>13</v>
      </c>
      <c r="I1789">
        <v>56</v>
      </c>
    </row>
    <row r="1790" spans="1:9" x14ac:dyDescent="0.25">
      <c r="A1790">
        <v>1789</v>
      </c>
      <c r="B1790" s="1" t="s">
        <v>15</v>
      </c>
      <c r="C1790">
        <v>1431628</v>
      </c>
      <c r="D1790" s="1" t="s">
        <v>10</v>
      </c>
      <c r="E1790" s="1" t="s">
        <v>11</v>
      </c>
      <c r="F1790" s="1" t="s">
        <v>12</v>
      </c>
      <c r="G1790" s="1" t="s">
        <v>13</v>
      </c>
      <c r="H1790" s="1" t="s">
        <v>12</v>
      </c>
      <c r="I1790">
        <v>37</v>
      </c>
    </row>
    <row r="1791" spans="1:9" x14ac:dyDescent="0.25">
      <c r="A1791">
        <v>1790</v>
      </c>
      <c r="B1791" s="1" t="s">
        <v>9</v>
      </c>
      <c r="C1791">
        <v>554862.32999999996</v>
      </c>
      <c r="D1791" s="1" t="s">
        <v>10</v>
      </c>
      <c r="E1791" s="1" t="s">
        <v>16</v>
      </c>
      <c r="F1791" s="1" t="s">
        <v>12</v>
      </c>
      <c r="G1791" s="1" t="s">
        <v>13</v>
      </c>
      <c r="H1791" s="1" t="s">
        <v>13</v>
      </c>
      <c r="I1791">
        <v>56</v>
      </c>
    </row>
    <row r="1792" spans="1:9" x14ac:dyDescent="0.25">
      <c r="A1792">
        <v>1791</v>
      </c>
      <c r="B1792" s="1" t="s">
        <v>9</v>
      </c>
      <c r="C1792">
        <v>200000</v>
      </c>
      <c r="D1792" s="1" t="s">
        <v>10</v>
      </c>
      <c r="E1792" s="1" t="s">
        <v>16</v>
      </c>
      <c r="F1792" s="1" t="s">
        <v>12</v>
      </c>
      <c r="G1792" s="1" t="s">
        <v>13</v>
      </c>
      <c r="H1792" s="1" t="s">
        <v>12</v>
      </c>
      <c r="I1792">
        <v>27</v>
      </c>
    </row>
    <row r="1793" spans="1:9" x14ac:dyDescent="0.25">
      <c r="A1793">
        <v>1792</v>
      </c>
      <c r="B1793" s="1" t="s">
        <v>9</v>
      </c>
      <c r="C1793">
        <v>2534444.9500000002</v>
      </c>
      <c r="D1793" s="1" t="s">
        <v>10</v>
      </c>
      <c r="E1793" s="1" t="s">
        <v>11</v>
      </c>
      <c r="F1793" s="1" t="s">
        <v>12</v>
      </c>
      <c r="G1793" s="1" t="s">
        <v>13</v>
      </c>
      <c r="H1793" s="1" t="s">
        <v>13</v>
      </c>
      <c r="I1793">
        <v>38</v>
      </c>
    </row>
    <row r="1794" spans="1:9" x14ac:dyDescent="0.25">
      <c r="A1794">
        <v>1793</v>
      </c>
      <c r="B1794" s="1" t="s">
        <v>9</v>
      </c>
      <c r="C1794">
        <v>253000</v>
      </c>
      <c r="D1794" s="1" t="s">
        <v>10</v>
      </c>
      <c r="E1794" s="1" t="s">
        <v>16</v>
      </c>
      <c r="F1794" s="1" t="s">
        <v>12</v>
      </c>
      <c r="G1794" s="1" t="s">
        <v>13</v>
      </c>
      <c r="H1794" s="1" t="s">
        <v>13</v>
      </c>
      <c r="I1794">
        <v>48</v>
      </c>
    </row>
    <row r="1795" spans="1:9" x14ac:dyDescent="0.25">
      <c r="A1795">
        <v>1794</v>
      </c>
      <c r="B1795" s="1" t="s">
        <v>15</v>
      </c>
      <c r="C1795">
        <v>325925</v>
      </c>
      <c r="D1795" s="1" t="s">
        <v>18</v>
      </c>
      <c r="E1795" s="1" t="s">
        <v>16</v>
      </c>
      <c r="F1795" s="1" t="s">
        <v>12</v>
      </c>
      <c r="G1795" s="1" t="s">
        <v>13</v>
      </c>
      <c r="H1795" s="1" t="s">
        <v>13</v>
      </c>
      <c r="I1795">
        <v>64</v>
      </c>
    </row>
    <row r="1796" spans="1:9" x14ac:dyDescent="0.25">
      <c r="A1796">
        <v>1795</v>
      </c>
      <c r="B1796" s="1" t="s">
        <v>15</v>
      </c>
      <c r="C1796">
        <v>200000</v>
      </c>
      <c r="D1796" s="1" t="s">
        <v>10</v>
      </c>
      <c r="E1796" s="1" t="s">
        <v>16</v>
      </c>
      <c r="F1796" s="1" t="s">
        <v>12</v>
      </c>
      <c r="G1796" s="1" t="s">
        <v>12</v>
      </c>
      <c r="H1796" s="1" t="s">
        <v>13</v>
      </c>
      <c r="I1796">
        <v>59</v>
      </c>
    </row>
    <row r="1797" spans="1:9" x14ac:dyDescent="0.25">
      <c r="A1797">
        <v>1796</v>
      </c>
      <c r="B1797" s="1" t="s">
        <v>9</v>
      </c>
      <c r="C1797">
        <v>329794</v>
      </c>
      <c r="D1797" s="1" t="s">
        <v>18</v>
      </c>
      <c r="E1797" s="1" t="s">
        <v>16</v>
      </c>
      <c r="F1797" s="1" t="s">
        <v>12</v>
      </c>
      <c r="G1797" s="1" t="s">
        <v>13</v>
      </c>
      <c r="H1797" s="1" t="s">
        <v>12</v>
      </c>
      <c r="I1797">
        <v>41</v>
      </c>
    </row>
    <row r="1798" spans="1:9" x14ac:dyDescent="0.25">
      <c r="A1798">
        <v>1797</v>
      </c>
      <c r="B1798" s="1" t="s">
        <v>9</v>
      </c>
      <c r="C1798">
        <v>3702872.8</v>
      </c>
      <c r="D1798" s="1" t="s">
        <v>10</v>
      </c>
      <c r="E1798" s="1" t="s">
        <v>11</v>
      </c>
      <c r="F1798" s="1" t="s">
        <v>12</v>
      </c>
      <c r="G1798" s="1" t="s">
        <v>13</v>
      </c>
      <c r="H1798" s="1" t="s">
        <v>13</v>
      </c>
      <c r="I1798">
        <v>46</v>
      </c>
    </row>
    <row r="1799" spans="1:9" x14ac:dyDescent="0.25">
      <c r="A1799">
        <v>1798</v>
      </c>
      <c r="B1799" s="1" t="s">
        <v>15</v>
      </c>
      <c r="C1799">
        <v>1229350</v>
      </c>
      <c r="D1799" s="1" t="s">
        <v>10</v>
      </c>
      <c r="E1799" s="1" t="s">
        <v>16</v>
      </c>
      <c r="F1799" s="1" t="s">
        <v>12</v>
      </c>
      <c r="G1799" s="1" t="s">
        <v>13</v>
      </c>
      <c r="H1799" s="1" t="s">
        <v>13</v>
      </c>
      <c r="I1799">
        <v>33</v>
      </c>
    </row>
    <row r="1800" spans="1:9" x14ac:dyDescent="0.25">
      <c r="A1800">
        <v>1799</v>
      </c>
      <c r="B1800" s="1" t="s">
        <v>9</v>
      </c>
      <c r="C1800">
        <v>300000</v>
      </c>
      <c r="D1800" s="1" t="s">
        <v>10</v>
      </c>
      <c r="E1800" s="1" t="s">
        <v>16</v>
      </c>
      <c r="F1800" s="1" t="s">
        <v>12</v>
      </c>
      <c r="G1800" s="1" t="s">
        <v>13</v>
      </c>
      <c r="H1800" s="1" t="s">
        <v>13</v>
      </c>
      <c r="I1800">
        <v>26</v>
      </c>
    </row>
    <row r="1801" spans="1:9" x14ac:dyDescent="0.25">
      <c r="A1801">
        <v>1800</v>
      </c>
      <c r="B1801" s="1" t="s">
        <v>9</v>
      </c>
      <c r="C1801">
        <v>298155</v>
      </c>
      <c r="D1801" s="1" t="s">
        <v>18</v>
      </c>
      <c r="E1801" s="1" t="s">
        <v>16</v>
      </c>
      <c r="F1801" s="1" t="s">
        <v>12</v>
      </c>
      <c r="G1801" s="1" t="s">
        <v>13</v>
      </c>
      <c r="H1801" s="1" t="s">
        <v>13</v>
      </c>
      <c r="I1801">
        <v>29</v>
      </c>
    </row>
    <row r="1802" spans="1:9" x14ac:dyDescent="0.25">
      <c r="A1802">
        <v>1801</v>
      </c>
      <c r="B1802" s="1" t="s">
        <v>15</v>
      </c>
      <c r="C1802">
        <v>761027.05</v>
      </c>
      <c r="D1802" s="1" t="s">
        <v>10</v>
      </c>
      <c r="E1802" s="1" t="s">
        <v>11</v>
      </c>
      <c r="F1802" s="1" t="s">
        <v>12</v>
      </c>
      <c r="G1802" s="1" t="s">
        <v>13</v>
      </c>
      <c r="H1802" s="1" t="s">
        <v>13</v>
      </c>
      <c r="I1802">
        <v>28</v>
      </c>
    </row>
    <row r="1803" spans="1:9" x14ac:dyDescent="0.25">
      <c r="A1803">
        <v>1802</v>
      </c>
      <c r="B1803" s="1" t="s">
        <v>9</v>
      </c>
      <c r="C1803">
        <v>347539.5</v>
      </c>
      <c r="D1803" s="1" t="s">
        <v>10</v>
      </c>
      <c r="E1803" s="1" t="s">
        <v>16</v>
      </c>
      <c r="F1803" s="1" t="s">
        <v>12</v>
      </c>
      <c r="G1803" s="1" t="s">
        <v>13</v>
      </c>
      <c r="H1803" s="1" t="s">
        <v>13</v>
      </c>
      <c r="I1803">
        <v>28</v>
      </c>
    </row>
    <row r="1804" spans="1:9" x14ac:dyDescent="0.25">
      <c r="A1804">
        <v>1803</v>
      </c>
      <c r="B1804" s="1" t="s">
        <v>15</v>
      </c>
      <c r="C1804">
        <v>319574</v>
      </c>
      <c r="D1804" s="1" t="s">
        <v>10</v>
      </c>
      <c r="E1804" s="1" t="s">
        <v>16</v>
      </c>
      <c r="F1804" s="1" t="s">
        <v>12</v>
      </c>
      <c r="G1804" s="1" t="s">
        <v>12</v>
      </c>
      <c r="H1804" s="1" t="s">
        <v>13</v>
      </c>
      <c r="I1804">
        <v>30</v>
      </c>
    </row>
    <row r="1805" spans="1:9" x14ac:dyDescent="0.25">
      <c r="A1805">
        <v>1804</v>
      </c>
      <c r="B1805" s="1" t="s">
        <v>9</v>
      </c>
      <c r="C1805">
        <v>352782.75</v>
      </c>
      <c r="D1805" s="1" t="s">
        <v>10</v>
      </c>
      <c r="E1805" s="1" t="s">
        <v>16</v>
      </c>
      <c r="F1805" s="1" t="s">
        <v>12</v>
      </c>
      <c r="G1805" s="1" t="s">
        <v>12</v>
      </c>
      <c r="H1805" s="1" t="s">
        <v>13</v>
      </c>
      <c r="I1805">
        <v>27</v>
      </c>
    </row>
    <row r="1806" spans="1:9" x14ac:dyDescent="0.25">
      <c r="A1806">
        <v>1805</v>
      </c>
      <c r="B1806" s="1" t="s">
        <v>9</v>
      </c>
      <c r="C1806">
        <v>453413.8</v>
      </c>
      <c r="D1806" s="1" t="s">
        <v>10</v>
      </c>
      <c r="E1806" s="1" t="s">
        <v>16</v>
      </c>
      <c r="F1806" s="1" t="s">
        <v>12</v>
      </c>
      <c r="G1806" s="1" t="s">
        <v>13</v>
      </c>
      <c r="H1806" s="1" t="s">
        <v>13</v>
      </c>
      <c r="I1806">
        <v>52</v>
      </c>
    </row>
    <row r="1807" spans="1:9" x14ac:dyDescent="0.25">
      <c r="A1807">
        <v>1806</v>
      </c>
      <c r="B1807" s="1" t="s">
        <v>15</v>
      </c>
      <c r="C1807">
        <v>329950</v>
      </c>
      <c r="D1807" s="1" t="s">
        <v>18</v>
      </c>
      <c r="E1807" s="1" t="s">
        <v>16</v>
      </c>
      <c r="F1807" s="1" t="s">
        <v>12</v>
      </c>
      <c r="G1807" s="1" t="s">
        <v>13</v>
      </c>
      <c r="H1807" s="1" t="s">
        <v>12</v>
      </c>
      <c r="I1807">
        <v>43</v>
      </c>
    </row>
    <row r="1808" spans="1:9" x14ac:dyDescent="0.25">
      <c r="A1808">
        <v>1807</v>
      </c>
      <c r="B1808" s="1" t="s">
        <v>9</v>
      </c>
      <c r="C1808">
        <v>734449.38</v>
      </c>
      <c r="D1808" s="1" t="s">
        <v>10</v>
      </c>
      <c r="E1808" s="1" t="s">
        <v>11</v>
      </c>
      <c r="F1808" s="1" t="s">
        <v>12</v>
      </c>
      <c r="G1808" s="1" t="s">
        <v>13</v>
      </c>
      <c r="H1808" s="1" t="s">
        <v>13</v>
      </c>
      <c r="I1808">
        <v>24</v>
      </c>
    </row>
    <row r="1809" spans="1:9" x14ac:dyDescent="0.25">
      <c r="A1809">
        <v>1808</v>
      </c>
      <c r="B1809" s="1" t="s">
        <v>9</v>
      </c>
      <c r="C1809">
        <v>746380.68</v>
      </c>
      <c r="D1809" s="1" t="s">
        <v>10</v>
      </c>
      <c r="E1809" s="1" t="s">
        <v>16</v>
      </c>
      <c r="F1809" s="1" t="s">
        <v>12</v>
      </c>
      <c r="G1809" s="1" t="s">
        <v>13</v>
      </c>
      <c r="H1809" s="1" t="s">
        <v>13</v>
      </c>
      <c r="I1809">
        <v>37</v>
      </c>
    </row>
    <row r="1810" spans="1:9" x14ac:dyDescent="0.25">
      <c r="A1810">
        <v>1809</v>
      </c>
      <c r="B1810" s="1" t="s">
        <v>15</v>
      </c>
      <c r="C1810">
        <v>420000</v>
      </c>
      <c r="D1810" s="1" t="s">
        <v>10</v>
      </c>
      <c r="E1810" s="1" t="s">
        <v>16</v>
      </c>
      <c r="F1810" s="1" t="s">
        <v>12</v>
      </c>
      <c r="G1810" s="1" t="s">
        <v>13</v>
      </c>
      <c r="H1810" s="1" t="s">
        <v>13</v>
      </c>
      <c r="I1810">
        <v>29</v>
      </c>
    </row>
    <row r="1811" spans="1:9" x14ac:dyDescent="0.25">
      <c r="A1811">
        <v>1810</v>
      </c>
      <c r="B1811" s="1" t="s">
        <v>9</v>
      </c>
      <c r="C1811">
        <v>829520</v>
      </c>
      <c r="D1811" s="1" t="s">
        <v>10</v>
      </c>
      <c r="E1811" s="1" t="s">
        <v>16</v>
      </c>
      <c r="F1811" s="1" t="s">
        <v>12</v>
      </c>
      <c r="G1811" s="1" t="s">
        <v>13</v>
      </c>
      <c r="H1811" s="1" t="s">
        <v>13</v>
      </c>
      <c r="I1811">
        <v>61</v>
      </c>
    </row>
    <row r="1812" spans="1:9" x14ac:dyDescent="0.25">
      <c r="A1812">
        <v>1811</v>
      </c>
      <c r="B1812" s="1" t="s">
        <v>15</v>
      </c>
      <c r="C1812">
        <v>297046</v>
      </c>
      <c r="D1812" s="1" t="s">
        <v>17</v>
      </c>
      <c r="E1812" s="1" t="s">
        <v>16</v>
      </c>
      <c r="F1812" s="1" t="s">
        <v>12</v>
      </c>
      <c r="G1812" s="1" t="s">
        <v>13</v>
      </c>
      <c r="H1812" s="1" t="s">
        <v>13</v>
      </c>
      <c r="I1812">
        <v>53</v>
      </c>
    </row>
    <row r="1813" spans="1:9" x14ac:dyDescent="0.25">
      <c r="A1813">
        <v>1812</v>
      </c>
      <c r="B1813" s="1" t="s">
        <v>9</v>
      </c>
      <c r="C1813">
        <v>2921803.69</v>
      </c>
      <c r="D1813" s="1" t="s">
        <v>10</v>
      </c>
      <c r="E1813" s="1" t="s">
        <v>16</v>
      </c>
      <c r="F1813" s="1" t="s">
        <v>12</v>
      </c>
      <c r="G1813" s="1" t="s">
        <v>13</v>
      </c>
      <c r="H1813" s="1" t="s">
        <v>13</v>
      </c>
      <c r="I1813">
        <v>38</v>
      </c>
    </row>
    <row r="1814" spans="1:9" x14ac:dyDescent="0.25">
      <c r="A1814">
        <v>1813</v>
      </c>
      <c r="B1814" s="1" t="s">
        <v>9</v>
      </c>
      <c r="C1814">
        <v>299647</v>
      </c>
      <c r="D1814" s="1" t="s">
        <v>17</v>
      </c>
      <c r="E1814" s="1" t="s">
        <v>16</v>
      </c>
      <c r="F1814" s="1" t="s">
        <v>12</v>
      </c>
      <c r="G1814" s="1" t="s">
        <v>13</v>
      </c>
      <c r="H1814" s="1" t="s">
        <v>13</v>
      </c>
      <c r="I1814">
        <v>58</v>
      </c>
    </row>
    <row r="1815" spans="1:9" x14ac:dyDescent="0.25">
      <c r="A1815">
        <v>1814</v>
      </c>
      <c r="B1815" s="1" t="s">
        <v>15</v>
      </c>
      <c r="C1815">
        <v>385548</v>
      </c>
      <c r="D1815" s="1" t="s">
        <v>17</v>
      </c>
      <c r="E1815" s="1" t="s">
        <v>16</v>
      </c>
      <c r="F1815" s="1" t="s">
        <v>12</v>
      </c>
      <c r="G1815" s="1" t="s">
        <v>12</v>
      </c>
      <c r="H1815" s="1" t="s">
        <v>13</v>
      </c>
      <c r="I1815">
        <v>55</v>
      </c>
    </row>
    <row r="1816" spans="1:9" x14ac:dyDescent="0.25">
      <c r="A1816">
        <v>1815</v>
      </c>
      <c r="B1816" s="1" t="s">
        <v>15</v>
      </c>
      <c r="C1816">
        <v>639148</v>
      </c>
      <c r="D1816" s="1" t="s">
        <v>18</v>
      </c>
      <c r="E1816" s="1" t="s">
        <v>16</v>
      </c>
      <c r="F1816" s="1" t="s">
        <v>12</v>
      </c>
      <c r="G1816" s="1" t="s">
        <v>13</v>
      </c>
      <c r="H1816" s="1" t="s">
        <v>13</v>
      </c>
      <c r="I1816">
        <v>34</v>
      </c>
    </row>
    <row r="1817" spans="1:9" x14ac:dyDescent="0.25">
      <c r="A1817">
        <v>1816</v>
      </c>
      <c r="B1817" s="1" t="s">
        <v>9</v>
      </c>
      <c r="C1817">
        <v>202600.91</v>
      </c>
      <c r="D1817" s="1" t="s">
        <v>10</v>
      </c>
      <c r="E1817" s="1" t="s">
        <v>16</v>
      </c>
      <c r="F1817" s="1" t="s">
        <v>12</v>
      </c>
      <c r="G1817" s="1" t="s">
        <v>13</v>
      </c>
      <c r="H1817" s="1" t="s">
        <v>13</v>
      </c>
      <c r="I1817">
        <v>40</v>
      </c>
    </row>
    <row r="1818" spans="1:9" x14ac:dyDescent="0.25">
      <c r="A1818">
        <v>1817</v>
      </c>
      <c r="B1818" s="1" t="s">
        <v>9</v>
      </c>
      <c r="C1818">
        <v>594092</v>
      </c>
      <c r="D1818" s="1" t="s">
        <v>18</v>
      </c>
      <c r="E1818" s="1" t="s">
        <v>16</v>
      </c>
      <c r="F1818" s="1" t="s">
        <v>12</v>
      </c>
      <c r="G1818" s="1" t="s">
        <v>13</v>
      </c>
      <c r="H1818" s="1" t="s">
        <v>12</v>
      </c>
      <c r="I1818">
        <v>61</v>
      </c>
    </row>
    <row r="1819" spans="1:9" x14ac:dyDescent="0.25">
      <c r="A1819">
        <v>1818</v>
      </c>
      <c r="B1819" s="1" t="s">
        <v>15</v>
      </c>
      <c r="C1819">
        <v>347514</v>
      </c>
      <c r="D1819" s="1" t="s">
        <v>10</v>
      </c>
      <c r="E1819" s="1" t="s">
        <v>16</v>
      </c>
      <c r="F1819" s="1" t="s">
        <v>12</v>
      </c>
      <c r="G1819" s="1" t="s">
        <v>13</v>
      </c>
      <c r="H1819" s="1" t="s">
        <v>12</v>
      </c>
      <c r="I1819">
        <v>20</v>
      </c>
    </row>
    <row r="1820" spans="1:9" x14ac:dyDescent="0.25">
      <c r="A1820">
        <v>1819</v>
      </c>
      <c r="B1820" s="1" t="s">
        <v>9</v>
      </c>
      <c r="C1820">
        <v>356858</v>
      </c>
      <c r="D1820" s="1" t="s">
        <v>18</v>
      </c>
      <c r="E1820" s="1" t="s">
        <v>16</v>
      </c>
      <c r="F1820" s="1" t="s">
        <v>12</v>
      </c>
      <c r="G1820" s="1" t="s">
        <v>13</v>
      </c>
      <c r="H1820" s="1" t="s">
        <v>12</v>
      </c>
      <c r="I1820">
        <v>42</v>
      </c>
    </row>
    <row r="1821" spans="1:9" x14ac:dyDescent="0.25">
      <c r="A1821">
        <v>1820</v>
      </c>
      <c r="B1821" s="1" t="s">
        <v>9</v>
      </c>
      <c r="C1821">
        <v>387953</v>
      </c>
      <c r="D1821" s="1" t="s">
        <v>18</v>
      </c>
      <c r="E1821" s="1" t="s">
        <v>16</v>
      </c>
      <c r="F1821" s="1" t="s">
        <v>13</v>
      </c>
      <c r="G1821" s="1" t="s">
        <v>13</v>
      </c>
      <c r="H1821" s="1" t="s">
        <v>12</v>
      </c>
      <c r="I1821">
        <v>32</v>
      </c>
    </row>
    <row r="1822" spans="1:9" x14ac:dyDescent="0.25">
      <c r="A1822">
        <v>1821</v>
      </c>
      <c r="B1822" s="1" t="s">
        <v>9</v>
      </c>
      <c r="C1822">
        <v>1742310</v>
      </c>
      <c r="D1822" s="1" t="s">
        <v>10</v>
      </c>
      <c r="E1822" s="1" t="s">
        <v>16</v>
      </c>
      <c r="F1822" s="1" t="s">
        <v>12</v>
      </c>
      <c r="G1822" s="1" t="s">
        <v>13</v>
      </c>
      <c r="H1822" s="1" t="s">
        <v>13</v>
      </c>
      <c r="I1822">
        <v>28</v>
      </c>
    </row>
    <row r="1823" spans="1:9" x14ac:dyDescent="0.25">
      <c r="A1823">
        <v>1822</v>
      </c>
      <c r="B1823" s="1" t="s">
        <v>9</v>
      </c>
      <c r="C1823">
        <v>550000</v>
      </c>
      <c r="D1823" s="1" t="s">
        <v>10</v>
      </c>
      <c r="E1823" s="1" t="s">
        <v>16</v>
      </c>
      <c r="F1823" s="1" t="s">
        <v>12</v>
      </c>
      <c r="G1823" s="1" t="s">
        <v>13</v>
      </c>
      <c r="H1823" s="1" t="s">
        <v>13</v>
      </c>
      <c r="I1823">
        <v>28</v>
      </c>
    </row>
    <row r="1824" spans="1:9" x14ac:dyDescent="0.25">
      <c r="A1824">
        <v>1823</v>
      </c>
      <c r="B1824" s="1" t="s">
        <v>9</v>
      </c>
      <c r="C1824">
        <v>1524359</v>
      </c>
      <c r="D1824" s="1" t="s">
        <v>10</v>
      </c>
      <c r="E1824" s="1" t="s">
        <v>11</v>
      </c>
      <c r="F1824" s="1" t="s">
        <v>12</v>
      </c>
      <c r="G1824" s="1" t="s">
        <v>13</v>
      </c>
      <c r="H1824" s="1" t="s">
        <v>12</v>
      </c>
      <c r="I1824">
        <v>51</v>
      </c>
    </row>
    <row r="1825" spans="1:9" x14ac:dyDescent="0.25">
      <c r="A1825">
        <v>1824</v>
      </c>
      <c r="B1825" s="1" t="s">
        <v>15</v>
      </c>
      <c r="C1825">
        <v>50000</v>
      </c>
      <c r="D1825" s="1" t="s">
        <v>10</v>
      </c>
      <c r="E1825" s="1" t="s">
        <v>16</v>
      </c>
      <c r="F1825" s="1" t="s">
        <v>12</v>
      </c>
      <c r="G1825" s="1" t="s">
        <v>12</v>
      </c>
      <c r="H1825" s="1" t="s">
        <v>13</v>
      </c>
      <c r="I1825">
        <v>35</v>
      </c>
    </row>
    <row r="1826" spans="1:9" x14ac:dyDescent="0.25">
      <c r="A1826">
        <v>1825</v>
      </c>
      <c r="B1826" s="1" t="s">
        <v>15</v>
      </c>
      <c r="C1826">
        <v>310124</v>
      </c>
      <c r="D1826" s="1" t="s">
        <v>17</v>
      </c>
      <c r="E1826" s="1" t="s">
        <v>16</v>
      </c>
      <c r="F1826" s="1" t="s">
        <v>12</v>
      </c>
      <c r="G1826" s="1" t="s">
        <v>13</v>
      </c>
      <c r="H1826" s="1" t="s">
        <v>12</v>
      </c>
      <c r="I1826">
        <v>32</v>
      </c>
    </row>
    <row r="1827" spans="1:9" x14ac:dyDescent="0.25">
      <c r="A1827">
        <v>1826</v>
      </c>
      <c r="B1827" s="1" t="s">
        <v>9</v>
      </c>
      <c r="C1827">
        <v>216200</v>
      </c>
      <c r="D1827" s="1" t="s">
        <v>10</v>
      </c>
      <c r="E1827" s="1" t="s">
        <v>16</v>
      </c>
      <c r="F1827" s="1" t="s">
        <v>12</v>
      </c>
      <c r="G1827" s="1" t="s">
        <v>12</v>
      </c>
      <c r="H1827" s="1" t="s">
        <v>12</v>
      </c>
      <c r="I1827">
        <v>29</v>
      </c>
    </row>
    <row r="1828" spans="1:9" x14ac:dyDescent="0.25">
      <c r="A1828">
        <v>1827</v>
      </c>
      <c r="B1828" s="1" t="s">
        <v>15</v>
      </c>
      <c r="C1828">
        <v>577181</v>
      </c>
      <c r="D1828" s="1" t="s">
        <v>10</v>
      </c>
      <c r="E1828" s="1" t="s">
        <v>11</v>
      </c>
      <c r="F1828" s="1" t="s">
        <v>12</v>
      </c>
      <c r="G1828" s="1" t="s">
        <v>13</v>
      </c>
      <c r="H1828" s="1" t="s">
        <v>12</v>
      </c>
      <c r="I1828">
        <v>55</v>
      </c>
    </row>
    <row r="1829" spans="1:9" x14ac:dyDescent="0.25">
      <c r="A1829">
        <v>1828</v>
      </c>
      <c r="B1829" s="1" t="s">
        <v>15</v>
      </c>
      <c r="C1829">
        <v>719873.23</v>
      </c>
      <c r="D1829" s="1" t="s">
        <v>10</v>
      </c>
      <c r="E1829" s="1" t="s">
        <v>16</v>
      </c>
      <c r="F1829" s="1" t="s">
        <v>12</v>
      </c>
      <c r="G1829" s="1" t="s">
        <v>13</v>
      </c>
      <c r="H1829" s="1" t="s">
        <v>13</v>
      </c>
      <c r="I1829">
        <v>26</v>
      </c>
    </row>
    <row r="1830" spans="1:9" x14ac:dyDescent="0.25">
      <c r="A1830">
        <v>1829</v>
      </c>
      <c r="B1830" s="1" t="s">
        <v>15</v>
      </c>
      <c r="C1830">
        <v>625201.97</v>
      </c>
      <c r="D1830" s="1" t="s">
        <v>10</v>
      </c>
      <c r="E1830" s="1" t="s">
        <v>16</v>
      </c>
      <c r="F1830" s="1" t="s">
        <v>12</v>
      </c>
      <c r="G1830" s="1" t="s">
        <v>13</v>
      </c>
      <c r="H1830" s="1" t="s">
        <v>13</v>
      </c>
      <c r="I1830">
        <v>24</v>
      </c>
    </row>
    <row r="1831" spans="1:9" x14ac:dyDescent="0.25">
      <c r="A1831">
        <v>1830</v>
      </c>
      <c r="B1831" s="1" t="s">
        <v>9</v>
      </c>
      <c r="C1831">
        <v>294101</v>
      </c>
      <c r="D1831" s="1" t="s">
        <v>10</v>
      </c>
      <c r="E1831" s="1" t="s">
        <v>16</v>
      </c>
      <c r="F1831" s="1" t="s">
        <v>12</v>
      </c>
      <c r="G1831" s="1" t="s">
        <v>13</v>
      </c>
      <c r="H1831" s="1" t="s">
        <v>13</v>
      </c>
      <c r="I1831">
        <v>25</v>
      </c>
    </row>
    <row r="1832" spans="1:9" x14ac:dyDescent="0.25">
      <c r="A1832">
        <v>1831</v>
      </c>
      <c r="B1832" s="1" t="s">
        <v>15</v>
      </c>
      <c r="C1832">
        <v>278272</v>
      </c>
      <c r="D1832" s="1" t="s">
        <v>17</v>
      </c>
      <c r="E1832" s="1" t="s">
        <v>16</v>
      </c>
      <c r="F1832" s="1" t="s">
        <v>12</v>
      </c>
      <c r="G1832" s="1" t="s">
        <v>13</v>
      </c>
      <c r="H1832" s="1" t="s">
        <v>13</v>
      </c>
      <c r="I1832">
        <v>25</v>
      </c>
    </row>
    <row r="1833" spans="1:9" x14ac:dyDescent="0.25">
      <c r="A1833">
        <v>1832</v>
      </c>
      <c r="B1833" s="1" t="s">
        <v>15</v>
      </c>
      <c r="C1833">
        <v>370275</v>
      </c>
      <c r="D1833" s="1" t="s">
        <v>10</v>
      </c>
      <c r="E1833" s="1" t="s">
        <v>16</v>
      </c>
      <c r="F1833" s="1" t="s">
        <v>12</v>
      </c>
      <c r="G1833" s="1" t="s">
        <v>13</v>
      </c>
      <c r="H1833" s="1" t="s">
        <v>13</v>
      </c>
      <c r="I1833">
        <v>36</v>
      </c>
    </row>
    <row r="1834" spans="1:9" x14ac:dyDescent="0.25">
      <c r="A1834">
        <v>1833</v>
      </c>
      <c r="B1834" s="1" t="s">
        <v>9</v>
      </c>
      <c r="C1834">
        <v>503329.68</v>
      </c>
      <c r="D1834" s="1" t="s">
        <v>10</v>
      </c>
      <c r="E1834" s="1" t="s">
        <v>16</v>
      </c>
      <c r="F1834" s="1" t="s">
        <v>12</v>
      </c>
      <c r="G1834" s="1" t="s">
        <v>12</v>
      </c>
      <c r="H1834" s="1" t="s">
        <v>13</v>
      </c>
      <c r="I1834">
        <v>26</v>
      </c>
    </row>
    <row r="1835" spans="1:9" x14ac:dyDescent="0.25">
      <c r="A1835">
        <v>1834</v>
      </c>
      <c r="B1835" s="1" t="s">
        <v>9</v>
      </c>
      <c r="C1835">
        <v>432986.25</v>
      </c>
      <c r="D1835" s="1" t="s">
        <v>10</v>
      </c>
      <c r="E1835" s="1" t="s">
        <v>16</v>
      </c>
      <c r="F1835" s="1" t="s">
        <v>12</v>
      </c>
      <c r="G1835" s="1" t="s">
        <v>12</v>
      </c>
      <c r="H1835" s="1" t="s">
        <v>13</v>
      </c>
      <c r="I1835">
        <v>45</v>
      </c>
    </row>
    <row r="1836" spans="1:9" x14ac:dyDescent="0.25">
      <c r="A1836">
        <v>1835</v>
      </c>
      <c r="B1836" s="1" t="s">
        <v>9</v>
      </c>
      <c r="C1836">
        <v>346480</v>
      </c>
      <c r="D1836" s="1" t="s">
        <v>10</v>
      </c>
      <c r="E1836" s="1" t="s">
        <v>16</v>
      </c>
      <c r="F1836" s="1" t="s">
        <v>12</v>
      </c>
      <c r="G1836" s="1" t="s">
        <v>13</v>
      </c>
      <c r="H1836" s="1" t="s">
        <v>13</v>
      </c>
      <c r="I1836">
        <v>25</v>
      </c>
    </row>
    <row r="1837" spans="1:9" x14ac:dyDescent="0.25">
      <c r="A1837">
        <v>1836</v>
      </c>
      <c r="B1837" s="1" t="s">
        <v>9</v>
      </c>
      <c r="C1837">
        <v>903246</v>
      </c>
      <c r="D1837" s="1" t="s">
        <v>10</v>
      </c>
      <c r="E1837" s="1" t="s">
        <v>11</v>
      </c>
      <c r="F1837" s="1" t="s">
        <v>12</v>
      </c>
      <c r="G1837" s="1" t="s">
        <v>13</v>
      </c>
      <c r="H1837" s="1" t="s">
        <v>13</v>
      </c>
      <c r="I1837">
        <v>34</v>
      </c>
    </row>
    <row r="1838" spans="1:9" x14ac:dyDescent="0.25">
      <c r="A1838">
        <v>1837</v>
      </c>
      <c r="B1838" s="1" t="s">
        <v>9</v>
      </c>
      <c r="C1838">
        <v>320283</v>
      </c>
      <c r="D1838" s="1" t="s">
        <v>18</v>
      </c>
      <c r="E1838" s="1" t="s">
        <v>16</v>
      </c>
      <c r="F1838" s="1" t="s">
        <v>12</v>
      </c>
      <c r="G1838" s="1" t="s">
        <v>13</v>
      </c>
      <c r="H1838" s="1" t="s">
        <v>12</v>
      </c>
      <c r="I1838">
        <v>24</v>
      </c>
    </row>
    <row r="1839" spans="1:9" x14ac:dyDescent="0.25">
      <c r="A1839">
        <v>1838</v>
      </c>
      <c r="B1839" s="1" t="s">
        <v>15</v>
      </c>
      <c r="C1839">
        <v>297045</v>
      </c>
      <c r="D1839" s="1" t="s">
        <v>17</v>
      </c>
      <c r="E1839" s="1" t="s">
        <v>16</v>
      </c>
      <c r="F1839" s="1" t="s">
        <v>12</v>
      </c>
      <c r="G1839" s="1" t="s">
        <v>13</v>
      </c>
      <c r="H1839" s="1" t="s">
        <v>13</v>
      </c>
      <c r="I1839">
        <v>41</v>
      </c>
    </row>
    <row r="1840" spans="1:9" x14ac:dyDescent="0.25">
      <c r="A1840">
        <v>1839</v>
      </c>
      <c r="B1840" s="1" t="s">
        <v>15</v>
      </c>
      <c r="C1840">
        <v>1019557</v>
      </c>
      <c r="D1840" s="1" t="s">
        <v>10</v>
      </c>
      <c r="E1840" s="1" t="s">
        <v>11</v>
      </c>
      <c r="F1840" s="1" t="s">
        <v>12</v>
      </c>
      <c r="G1840" s="1" t="s">
        <v>13</v>
      </c>
      <c r="H1840" s="1" t="s">
        <v>13</v>
      </c>
      <c r="I1840">
        <v>33</v>
      </c>
    </row>
    <row r="1841" spans="1:9" x14ac:dyDescent="0.25">
      <c r="A1841">
        <v>1840</v>
      </c>
      <c r="B1841" s="1" t="s">
        <v>9</v>
      </c>
      <c r="C1841">
        <v>370440.66</v>
      </c>
      <c r="D1841" s="1" t="s">
        <v>10</v>
      </c>
      <c r="E1841" s="1" t="s">
        <v>16</v>
      </c>
      <c r="F1841" s="1" t="s">
        <v>12</v>
      </c>
      <c r="G1841" s="1" t="s">
        <v>13</v>
      </c>
      <c r="H1841" s="1" t="s">
        <v>13</v>
      </c>
      <c r="I1841">
        <v>42</v>
      </c>
    </row>
    <row r="1842" spans="1:9" x14ac:dyDescent="0.25">
      <c r="A1842">
        <v>1841</v>
      </c>
      <c r="B1842" s="1" t="s">
        <v>15</v>
      </c>
      <c r="C1842">
        <v>133838</v>
      </c>
      <c r="D1842" s="1" t="s">
        <v>10</v>
      </c>
      <c r="E1842" s="1" t="s">
        <v>16</v>
      </c>
      <c r="F1842" s="1" t="s">
        <v>12</v>
      </c>
      <c r="G1842" s="1" t="s">
        <v>13</v>
      </c>
      <c r="H1842" s="1" t="s">
        <v>13</v>
      </c>
      <c r="I1842">
        <v>53</v>
      </c>
    </row>
    <row r="1843" spans="1:9" x14ac:dyDescent="0.25">
      <c r="A1843">
        <v>1842</v>
      </c>
      <c r="B1843" s="1" t="s">
        <v>9</v>
      </c>
      <c r="C1843">
        <v>1578511.16</v>
      </c>
      <c r="D1843" s="1" t="s">
        <v>10</v>
      </c>
      <c r="E1843" s="1" t="s">
        <v>16</v>
      </c>
      <c r="F1843" s="1" t="s">
        <v>12</v>
      </c>
      <c r="G1843" s="1" t="s">
        <v>13</v>
      </c>
      <c r="H1843" s="1" t="s">
        <v>13</v>
      </c>
      <c r="I1843">
        <v>36</v>
      </c>
    </row>
    <row r="1844" spans="1:9" x14ac:dyDescent="0.25">
      <c r="A1844">
        <v>1843</v>
      </c>
      <c r="B1844" s="1" t="s">
        <v>9</v>
      </c>
      <c r="C1844">
        <v>639148</v>
      </c>
      <c r="D1844" s="1" t="s">
        <v>18</v>
      </c>
      <c r="E1844" s="1" t="s">
        <v>16</v>
      </c>
      <c r="F1844" s="1" t="s">
        <v>12</v>
      </c>
      <c r="G1844" s="1" t="s">
        <v>13</v>
      </c>
      <c r="H1844" s="1" t="s">
        <v>13</v>
      </c>
      <c r="I1844">
        <v>45</v>
      </c>
    </row>
    <row r="1845" spans="1:9" x14ac:dyDescent="0.25">
      <c r="A1845">
        <v>1844</v>
      </c>
      <c r="B1845" s="1" t="s">
        <v>9</v>
      </c>
      <c r="C1845">
        <v>300018</v>
      </c>
      <c r="D1845" s="1" t="s">
        <v>18</v>
      </c>
      <c r="E1845" s="1" t="s">
        <v>16</v>
      </c>
      <c r="F1845" s="1" t="s">
        <v>12</v>
      </c>
      <c r="G1845" s="1" t="s">
        <v>13</v>
      </c>
      <c r="H1845" s="1" t="s">
        <v>12</v>
      </c>
      <c r="I1845">
        <v>42</v>
      </c>
    </row>
    <row r="1846" spans="1:9" x14ac:dyDescent="0.25">
      <c r="A1846">
        <v>1845</v>
      </c>
      <c r="B1846" s="1" t="s">
        <v>15</v>
      </c>
      <c r="C1846">
        <v>390000</v>
      </c>
      <c r="D1846" s="1" t="s">
        <v>10</v>
      </c>
      <c r="E1846" s="1" t="s">
        <v>16</v>
      </c>
      <c r="F1846" s="1" t="s">
        <v>12</v>
      </c>
      <c r="G1846" s="1" t="s">
        <v>13</v>
      </c>
      <c r="H1846" s="1" t="s">
        <v>13</v>
      </c>
      <c r="I1846">
        <v>32</v>
      </c>
    </row>
    <row r="1847" spans="1:9" x14ac:dyDescent="0.25">
      <c r="A1847">
        <v>1846</v>
      </c>
      <c r="B1847" s="1" t="s">
        <v>9</v>
      </c>
      <c r="C1847">
        <v>299784</v>
      </c>
      <c r="D1847" s="1" t="s">
        <v>17</v>
      </c>
      <c r="E1847" s="1" t="s">
        <v>16</v>
      </c>
      <c r="F1847" s="1" t="s">
        <v>12</v>
      </c>
      <c r="G1847" s="1" t="s">
        <v>13</v>
      </c>
      <c r="H1847" s="1" t="s">
        <v>13</v>
      </c>
      <c r="I1847">
        <v>59</v>
      </c>
    </row>
    <row r="1848" spans="1:9" x14ac:dyDescent="0.25">
      <c r="A1848">
        <v>1847</v>
      </c>
      <c r="B1848" s="1" t="s">
        <v>9</v>
      </c>
      <c r="C1848">
        <v>648421</v>
      </c>
      <c r="D1848" s="1" t="s">
        <v>10</v>
      </c>
      <c r="E1848" s="1" t="s">
        <v>16</v>
      </c>
      <c r="F1848" s="1" t="s">
        <v>12</v>
      </c>
      <c r="G1848" s="1" t="s">
        <v>13</v>
      </c>
      <c r="H1848" s="1" t="s">
        <v>13</v>
      </c>
      <c r="I1848">
        <v>53</v>
      </c>
    </row>
    <row r="1849" spans="1:9" x14ac:dyDescent="0.25">
      <c r="A1849">
        <v>1848</v>
      </c>
      <c r="B1849" s="1" t="s">
        <v>15</v>
      </c>
      <c r="C1849">
        <v>298018</v>
      </c>
      <c r="D1849" s="1" t="s">
        <v>18</v>
      </c>
      <c r="E1849" s="1" t="s">
        <v>16</v>
      </c>
      <c r="F1849" s="1" t="s">
        <v>12</v>
      </c>
      <c r="G1849" s="1" t="s">
        <v>13</v>
      </c>
      <c r="H1849" s="1" t="s">
        <v>12</v>
      </c>
      <c r="I1849">
        <v>54</v>
      </c>
    </row>
    <row r="1850" spans="1:9" x14ac:dyDescent="0.25">
      <c r="A1850">
        <v>1849</v>
      </c>
      <c r="B1850" s="1" t="s">
        <v>15</v>
      </c>
      <c r="C1850">
        <v>299046</v>
      </c>
      <c r="D1850" s="1" t="s">
        <v>18</v>
      </c>
      <c r="E1850" s="1" t="s">
        <v>16</v>
      </c>
      <c r="F1850" s="1" t="s">
        <v>12</v>
      </c>
      <c r="G1850" s="1" t="s">
        <v>12</v>
      </c>
      <c r="H1850" s="1" t="s">
        <v>13</v>
      </c>
      <c r="I1850">
        <v>40</v>
      </c>
    </row>
    <row r="1851" spans="1:9" x14ac:dyDescent="0.25">
      <c r="A1851">
        <v>1850</v>
      </c>
      <c r="B1851" s="1" t="s">
        <v>9</v>
      </c>
      <c r="C1851">
        <v>472038</v>
      </c>
      <c r="D1851" s="1" t="s">
        <v>10</v>
      </c>
      <c r="E1851" s="1" t="s">
        <v>16</v>
      </c>
      <c r="F1851" s="1" t="s">
        <v>12</v>
      </c>
      <c r="G1851" s="1" t="s">
        <v>13</v>
      </c>
      <c r="H1851" s="1" t="s">
        <v>13</v>
      </c>
      <c r="I1851">
        <v>28</v>
      </c>
    </row>
    <row r="1852" spans="1:9" x14ac:dyDescent="0.25">
      <c r="A1852">
        <v>1851</v>
      </c>
      <c r="B1852" s="1" t="s">
        <v>9</v>
      </c>
      <c r="C1852">
        <v>1509803.5</v>
      </c>
      <c r="D1852" s="1" t="s">
        <v>10</v>
      </c>
      <c r="E1852" s="1" t="s">
        <v>11</v>
      </c>
      <c r="F1852" s="1" t="s">
        <v>12</v>
      </c>
      <c r="G1852" s="1" t="s">
        <v>13</v>
      </c>
      <c r="H1852" s="1" t="s">
        <v>13</v>
      </c>
      <c r="I1852">
        <v>34</v>
      </c>
    </row>
    <row r="1853" spans="1:9" x14ac:dyDescent="0.25">
      <c r="A1853">
        <v>1852</v>
      </c>
      <c r="B1853" s="1" t="s">
        <v>15</v>
      </c>
      <c r="C1853">
        <v>278030</v>
      </c>
      <c r="D1853" s="1" t="s">
        <v>17</v>
      </c>
      <c r="E1853" s="1" t="s">
        <v>16</v>
      </c>
      <c r="F1853" s="1" t="s">
        <v>12</v>
      </c>
      <c r="G1853" s="1" t="s">
        <v>13</v>
      </c>
      <c r="H1853" s="1" t="s">
        <v>13</v>
      </c>
      <c r="I1853">
        <v>37</v>
      </c>
    </row>
    <row r="1854" spans="1:9" x14ac:dyDescent="0.25">
      <c r="A1854">
        <v>1853</v>
      </c>
      <c r="B1854" s="1" t="s">
        <v>15</v>
      </c>
      <c r="C1854">
        <v>259800</v>
      </c>
      <c r="D1854" s="1" t="s">
        <v>10</v>
      </c>
      <c r="E1854" s="1" t="s">
        <v>16</v>
      </c>
      <c r="F1854" s="1" t="s">
        <v>12</v>
      </c>
      <c r="G1854" s="1" t="s">
        <v>13</v>
      </c>
      <c r="H1854" s="1" t="s">
        <v>13</v>
      </c>
      <c r="I1854">
        <v>38</v>
      </c>
    </row>
    <row r="1855" spans="1:9" x14ac:dyDescent="0.25">
      <c r="A1855">
        <v>1854</v>
      </c>
      <c r="B1855" s="1" t="s">
        <v>9</v>
      </c>
      <c r="C1855">
        <v>973600</v>
      </c>
      <c r="D1855" s="1" t="s">
        <v>10</v>
      </c>
      <c r="E1855" s="1" t="s">
        <v>16</v>
      </c>
      <c r="F1855" s="1" t="s">
        <v>12</v>
      </c>
      <c r="G1855" s="1" t="s">
        <v>13</v>
      </c>
      <c r="H1855" s="1" t="s">
        <v>13</v>
      </c>
      <c r="I1855">
        <v>25</v>
      </c>
    </row>
    <row r="1856" spans="1:9" x14ac:dyDescent="0.25">
      <c r="A1856">
        <v>1855</v>
      </c>
      <c r="B1856" s="1" t="s">
        <v>9</v>
      </c>
      <c r="C1856">
        <v>4853991.51</v>
      </c>
      <c r="D1856" s="1" t="s">
        <v>10</v>
      </c>
      <c r="E1856" s="1" t="s">
        <v>16</v>
      </c>
      <c r="F1856" s="1" t="s">
        <v>12</v>
      </c>
      <c r="G1856" s="1" t="s">
        <v>13</v>
      </c>
      <c r="H1856" s="1" t="s">
        <v>13</v>
      </c>
      <c r="I1856">
        <v>43</v>
      </c>
    </row>
    <row r="1857" spans="1:9" x14ac:dyDescent="0.25">
      <c r="A1857">
        <v>1856</v>
      </c>
      <c r="B1857" s="1" t="s">
        <v>9</v>
      </c>
      <c r="C1857">
        <v>849678</v>
      </c>
      <c r="D1857" s="1" t="s">
        <v>18</v>
      </c>
      <c r="E1857" s="1" t="s">
        <v>16</v>
      </c>
      <c r="F1857" s="1" t="s">
        <v>12</v>
      </c>
      <c r="G1857" s="1" t="s">
        <v>13</v>
      </c>
      <c r="H1857" s="1" t="s">
        <v>12</v>
      </c>
      <c r="I1857">
        <v>51</v>
      </c>
    </row>
    <row r="1858" spans="1:9" x14ac:dyDescent="0.25">
      <c r="A1858">
        <v>1857</v>
      </c>
      <c r="B1858" s="1" t="s">
        <v>9</v>
      </c>
      <c r="C1858">
        <v>200000</v>
      </c>
      <c r="D1858" s="1" t="s">
        <v>10</v>
      </c>
      <c r="E1858" s="1" t="s">
        <v>16</v>
      </c>
      <c r="F1858" s="1" t="s">
        <v>12</v>
      </c>
      <c r="G1858" s="1" t="s">
        <v>13</v>
      </c>
      <c r="H1858" s="1" t="s">
        <v>12</v>
      </c>
      <c r="I1858">
        <v>58</v>
      </c>
    </row>
    <row r="1859" spans="1:9" x14ac:dyDescent="0.25">
      <c r="A1859">
        <v>1858</v>
      </c>
      <c r="B1859" s="1" t="s">
        <v>9</v>
      </c>
      <c r="C1859">
        <v>1842399.71</v>
      </c>
      <c r="D1859" s="1" t="s">
        <v>10</v>
      </c>
      <c r="E1859" s="1" t="s">
        <v>11</v>
      </c>
      <c r="F1859" s="1" t="s">
        <v>12</v>
      </c>
      <c r="G1859" s="1" t="s">
        <v>13</v>
      </c>
      <c r="H1859" s="1" t="s">
        <v>13</v>
      </c>
      <c r="I1859">
        <v>51</v>
      </c>
    </row>
    <row r="1860" spans="1:9" x14ac:dyDescent="0.25">
      <c r="A1860">
        <v>1859</v>
      </c>
      <c r="B1860" s="1" t="s">
        <v>9</v>
      </c>
      <c r="C1860">
        <v>30310</v>
      </c>
      <c r="D1860" s="1" t="s">
        <v>10</v>
      </c>
      <c r="E1860" s="1" t="s">
        <v>16</v>
      </c>
      <c r="F1860" s="1" t="s">
        <v>12</v>
      </c>
      <c r="G1860" s="1" t="s">
        <v>13</v>
      </c>
      <c r="H1860" s="1" t="s">
        <v>12</v>
      </c>
      <c r="I1860">
        <v>34</v>
      </c>
    </row>
    <row r="1861" spans="1:9" x14ac:dyDescent="0.25">
      <c r="A1861">
        <v>1860</v>
      </c>
      <c r="B1861" s="1" t="s">
        <v>15</v>
      </c>
      <c r="C1861">
        <v>359545</v>
      </c>
      <c r="D1861" s="1" t="s">
        <v>10</v>
      </c>
      <c r="E1861" s="1" t="s">
        <v>16</v>
      </c>
      <c r="F1861" s="1" t="s">
        <v>12</v>
      </c>
      <c r="G1861" s="1" t="s">
        <v>13</v>
      </c>
      <c r="H1861" s="1" t="s">
        <v>13</v>
      </c>
      <c r="I1861">
        <v>27</v>
      </c>
    </row>
    <row r="1862" spans="1:9" x14ac:dyDescent="0.25">
      <c r="A1862">
        <v>1861</v>
      </c>
      <c r="B1862" s="1" t="s">
        <v>9</v>
      </c>
      <c r="C1862">
        <v>555920.49</v>
      </c>
      <c r="D1862" s="1" t="s">
        <v>10</v>
      </c>
      <c r="E1862" s="1" t="s">
        <v>16</v>
      </c>
      <c r="F1862" s="1" t="s">
        <v>12</v>
      </c>
      <c r="G1862" s="1" t="s">
        <v>12</v>
      </c>
      <c r="H1862" s="1" t="s">
        <v>13</v>
      </c>
      <c r="I1862">
        <v>47</v>
      </c>
    </row>
    <row r="1863" spans="1:9" x14ac:dyDescent="0.25">
      <c r="A1863">
        <v>1862</v>
      </c>
      <c r="B1863" s="1" t="s">
        <v>15</v>
      </c>
      <c r="C1863">
        <v>297046</v>
      </c>
      <c r="D1863" s="1" t="s">
        <v>18</v>
      </c>
      <c r="E1863" s="1" t="s">
        <v>16</v>
      </c>
      <c r="F1863" s="1" t="s">
        <v>12</v>
      </c>
      <c r="G1863" s="1" t="s">
        <v>13</v>
      </c>
      <c r="H1863" s="1" t="s">
        <v>12</v>
      </c>
      <c r="I1863">
        <v>25</v>
      </c>
    </row>
    <row r="1864" spans="1:9" x14ac:dyDescent="0.25">
      <c r="A1864">
        <v>1863</v>
      </c>
      <c r="B1864" s="1" t="s">
        <v>9</v>
      </c>
      <c r="C1864">
        <v>317915.58</v>
      </c>
      <c r="D1864" s="1" t="s">
        <v>10</v>
      </c>
      <c r="E1864" s="1" t="s">
        <v>16</v>
      </c>
      <c r="F1864" s="1" t="s">
        <v>12</v>
      </c>
      <c r="G1864" s="1" t="s">
        <v>13</v>
      </c>
      <c r="H1864" s="1" t="s">
        <v>13</v>
      </c>
      <c r="I1864">
        <v>49</v>
      </c>
    </row>
    <row r="1865" spans="1:9" x14ac:dyDescent="0.25">
      <c r="A1865">
        <v>1864</v>
      </c>
      <c r="B1865" s="1" t="s">
        <v>9</v>
      </c>
      <c r="C1865">
        <v>297045</v>
      </c>
      <c r="D1865" s="1" t="s">
        <v>17</v>
      </c>
      <c r="E1865" s="1" t="s">
        <v>16</v>
      </c>
      <c r="F1865" s="1" t="s">
        <v>12</v>
      </c>
      <c r="G1865" s="1" t="s">
        <v>13</v>
      </c>
      <c r="H1865" s="1" t="s">
        <v>12</v>
      </c>
      <c r="I1865">
        <v>49</v>
      </c>
    </row>
    <row r="1866" spans="1:9" x14ac:dyDescent="0.25">
      <c r="A1866">
        <v>1865</v>
      </c>
      <c r="B1866" s="1" t="s">
        <v>15</v>
      </c>
      <c r="C1866">
        <v>1094119.6000000001</v>
      </c>
      <c r="D1866" s="1" t="s">
        <v>10</v>
      </c>
      <c r="E1866" s="1" t="s">
        <v>11</v>
      </c>
      <c r="F1866" s="1" t="s">
        <v>12</v>
      </c>
      <c r="G1866" s="1" t="s">
        <v>13</v>
      </c>
      <c r="H1866" s="1" t="s">
        <v>13</v>
      </c>
      <c r="I1866">
        <v>49</v>
      </c>
    </row>
    <row r="1867" spans="1:9" x14ac:dyDescent="0.25">
      <c r="A1867">
        <v>1866</v>
      </c>
      <c r="B1867" s="1" t="s">
        <v>9</v>
      </c>
      <c r="C1867">
        <v>276587</v>
      </c>
      <c r="D1867" s="1" t="s">
        <v>10</v>
      </c>
      <c r="E1867" s="1" t="s">
        <v>16</v>
      </c>
      <c r="F1867" s="1" t="s">
        <v>12</v>
      </c>
      <c r="G1867" s="1" t="s">
        <v>13</v>
      </c>
      <c r="H1867" s="1" t="s">
        <v>13</v>
      </c>
      <c r="I1867">
        <v>34</v>
      </c>
    </row>
    <row r="1868" spans="1:9" x14ac:dyDescent="0.25">
      <c r="A1868">
        <v>1867</v>
      </c>
      <c r="B1868" s="1" t="s">
        <v>9</v>
      </c>
      <c r="C1868">
        <v>918351.77</v>
      </c>
      <c r="D1868" s="1" t="s">
        <v>10</v>
      </c>
      <c r="E1868" s="1" t="s">
        <v>16</v>
      </c>
      <c r="F1868" s="1" t="s">
        <v>12</v>
      </c>
      <c r="G1868" s="1" t="s">
        <v>13</v>
      </c>
      <c r="H1868" s="1" t="s">
        <v>13</v>
      </c>
      <c r="I1868">
        <v>33</v>
      </c>
    </row>
    <row r="1869" spans="1:9" x14ac:dyDescent="0.25">
      <c r="A1869">
        <v>1868</v>
      </c>
      <c r="B1869" s="1" t="s">
        <v>9</v>
      </c>
      <c r="C1869">
        <v>639148</v>
      </c>
      <c r="D1869" s="1" t="s">
        <v>18</v>
      </c>
      <c r="E1869" s="1" t="s">
        <v>16</v>
      </c>
      <c r="F1869" s="1" t="s">
        <v>12</v>
      </c>
      <c r="G1869" s="1" t="s">
        <v>13</v>
      </c>
      <c r="H1869" s="1" t="s">
        <v>12</v>
      </c>
      <c r="I1869">
        <v>57</v>
      </c>
    </row>
    <row r="1870" spans="1:9" x14ac:dyDescent="0.25">
      <c r="A1870">
        <v>1869</v>
      </c>
      <c r="B1870" s="1" t="s">
        <v>9</v>
      </c>
      <c r="C1870">
        <v>414225.5</v>
      </c>
      <c r="D1870" s="1" t="s">
        <v>10</v>
      </c>
      <c r="E1870" s="1" t="s">
        <v>16</v>
      </c>
      <c r="F1870" s="1" t="s">
        <v>12</v>
      </c>
      <c r="G1870" s="1" t="s">
        <v>13</v>
      </c>
      <c r="H1870" s="1" t="s">
        <v>13</v>
      </c>
      <c r="I1870">
        <v>63</v>
      </c>
    </row>
    <row r="1871" spans="1:9" x14ac:dyDescent="0.25">
      <c r="A1871">
        <v>1870</v>
      </c>
      <c r="B1871" s="1" t="s">
        <v>9</v>
      </c>
      <c r="C1871">
        <v>85219.45</v>
      </c>
      <c r="D1871" s="1" t="s">
        <v>10</v>
      </c>
      <c r="E1871" s="1" t="s">
        <v>16</v>
      </c>
      <c r="F1871" s="1" t="s">
        <v>12</v>
      </c>
      <c r="G1871" s="1" t="s">
        <v>13</v>
      </c>
      <c r="H1871" s="1" t="s">
        <v>13</v>
      </c>
      <c r="I1871">
        <v>47</v>
      </c>
    </row>
    <row r="1872" spans="1:9" x14ac:dyDescent="0.25">
      <c r="A1872">
        <v>1871</v>
      </c>
      <c r="B1872" s="1" t="s">
        <v>9</v>
      </c>
      <c r="C1872">
        <v>399647</v>
      </c>
      <c r="D1872" s="1" t="s">
        <v>18</v>
      </c>
      <c r="E1872" s="1" t="s">
        <v>16</v>
      </c>
      <c r="F1872" s="1" t="s">
        <v>12</v>
      </c>
      <c r="G1872" s="1" t="s">
        <v>13</v>
      </c>
      <c r="H1872" s="1" t="s">
        <v>13</v>
      </c>
      <c r="I1872">
        <v>58</v>
      </c>
    </row>
    <row r="1873" spans="1:9" x14ac:dyDescent="0.25">
      <c r="A1873">
        <v>1872</v>
      </c>
      <c r="B1873" s="1" t="s">
        <v>15</v>
      </c>
      <c r="C1873">
        <v>574387.6</v>
      </c>
      <c r="D1873" s="1" t="s">
        <v>10</v>
      </c>
      <c r="E1873" s="1" t="s">
        <v>11</v>
      </c>
      <c r="F1873" s="1" t="s">
        <v>12</v>
      </c>
      <c r="G1873" s="1" t="s">
        <v>13</v>
      </c>
      <c r="H1873" s="1" t="s">
        <v>13</v>
      </c>
      <c r="I1873">
        <v>54</v>
      </c>
    </row>
    <row r="1874" spans="1:9" x14ac:dyDescent="0.25">
      <c r="A1874">
        <v>1873</v>
      </c>
      <c r="B1874" s="1" t="s">
        <v>15</v>
      </c>
      <c r="C1874">
        <v>550988.74</v>
      </c>
      <c r="D1874" s="1" t="s">
        <v>10</v>
      </c>
      <c r="E1874" s="1" t="s">
        <v>11</v>
      </c>
      <c r="F1874" s="1" t="s">
        <v>12</v>
      </c>
      <c r="G1874" s="1" t="s">
        <v>13</v>
      </c>
      <c r="H1874" s="1" t="s">
        <v>13</v>
      </c>
      <c r="I1874">
        <v>47</v>
      </c>
    </row>
    <row r="1875" spans="1:9" x14ac:dyDescent="0.25">
      <c r="A1875">
        <v>1874</v>
      </c>
      <c r="B1875" s="1" t="s">
        <v>9</v>
      </c>
      <c r="C1875">
        <v>738540</v>
      </c>
      <c r="D1875" s="1" t="s">
        <v>10</v>
      </c>
      <c r="E1875" s="1" t="s">
        <v>16</v>
      </c>
      <c r="F1875" s="1" t="s">
        <v>12</v>
      </c>
      <c r="G1875" s="1" t="s">
        <v>13</v>
      </c>
      <c r="H1875" s="1" t="s">
        <v>13</v>
      </c>
      <c r="I1875">
        <v>36</v>
      </c>
    </row>
    <row r="1876" spans="1:9" x14ac:dyDescent="0.25">
      <c r="A1876">
        <v>1875</v>
      </c>
      <c r="B1876" s="1" t="s">
        <v>15</v>
      </c>
      <c r="C1876">
        <v>955500</v>
      </c>
      <c r="D1876" s="1" t="s">
        <v>10</v>
      </c>
      <c r="E1876" s="1" t="s">
        <v>16</v>
      </c>
      <c r="F1876" s="1" t="s">
        <v>12</v>
      </c>
      <c r="G1876" s="1" t="s">
        <v>13</v>
      </c>
      <c r="H1876" s="1" t="s">
        <v>13</v>
      </c>
      <c r="I1876">
        <v>45</v>
      </c>
    </row>
    <row r="1877" spans="1:9" x14ac:dyDescent="0.25">
      <c r="A1877">
        <v>1876</v>
      </c>
      <c r="B1877" s="1" t="s">
        <v>9</v>
      </c>
      <c r="C1877">
        <v>522287.6</v>
      </c>
      <c r="D1877" s="1" t="s">
        <v>10</v>
      </c>
      <c r="E1877" s="1" t="s">
        <v>16</v>
      </c>
      <c r="F1877" s="1" t="s">
        <v>12</v>
      </c>
      <c r="G1877" s="1" t="s">
        <v>13</v>
      </c>
      <c r="H1877" s="1" t="s">
        <v>13</v>
      </c>
      <c r="I1877">
        <v>36</v>
      </c>
    </row>
    <row r="1878" spans="1:9" x14ac:dyDescent="0.25">
      <c r="A1878">
        <v>1877</v>
      </c>
      <c r="B1878" s="1" t="s">
        <v>15</v>
      </c>
      <c r="C1878">
        <v>342968.37</v>
      </c>
      <c r="D1878" s="1" t="s">
        <v>10</v>
      </c>
      <c r="E1878" s="1" t="s">
        <v>16</v>
      </c>
      <c r="F1878" s="1" t="s">
        <v>12</v>
      </c>
      <c r="G1878" s="1" t="s">
        <v>13</v>
      </c>
      <c r="H1878" s="1" t="s">
        <v>13</v>
      </c>
      <c r="I1878">
        <v>43</v>
      </c>
    </row>
    <row r="1879" spans="1:9" x14ac:dyDescent="0.25">
      <c r="A1879">
        <v>1878</v>
      </c>
      <c r="B1879" s="1" t="s">
        <v>15</v>
      </c>
      <c r="C1879">
        <v>619612</v>
      </c>
      <c r="D1879" s="1" t="s">
        <v>18</v>
      </c>
      <c r="E1879" s="1" t="s">
        <v>16</v>
      </c>
      <c r="F1879" s="1" t="s">
        <v>12</v>
      </c>
      <c r="G1879" s="1" t="s">
        <v>13</v>
      </c>
      <c r="H1879" s="1" t="s">
        <v>13</v>
      </c>
      <c r="I1879">
        <v>40</v>
      </c>
    </row>
    <row r="1880" spans="1:9" x14ac:dyDescent="0.25">
      <c r="A1880">
        <v>1879</v>
      </c>
      <c r="B1880" s="1" t="s">
        <v>9</v>
      </c>
      <c r="C1880">
        <v>952753.45</v>
      </c>
      <c r="D1880" s="1" t="s">
        <v>14</v>
      </c>
      <c r="E1880" s="1" t="s">
        <v>11</v>
      </c>
      <c r="F1880" s="1" t="s">
        <v>12</v>
      </c>
      <c r="G1880" s="1" t="s">
        <v>13</v>
      </c>
      <c r="H1880" s="1" t="s">
        <v>13</v>
      </c>
      <c r="I1880">
        <v>86</v>
      </c>
    </row>
    <row r="1881" spans="1:9" x14ac:dyDescent="0.25">
      <c r="A1881">
        <v>1880</v>
      </c>
      <c r="B1881" s="1" t="s">
        <v>15</v>
      </c>
      <c r="C1881">
        <v>422091</v>
      </c>
      <c r="D1881" s="1" t="s">
        <v>18</v>
      </c>
      <c r="E1881" s="1" t="s">
        <v>16</v>
      </c>
      <c r="F1881" s="1" t="s">
        <v>12</v>
      </c>
      <c r="G1881" s="1" t="s">
        <v>13</v>
      </c>
      <c r="H1881" s="1" t="s">
        <v>13</v>
      </c>
      <c r="I1881">
        <v>36</v>
      </c>
    </row>
    <row r="1882" spans="1:9" x14ac:dyDescent="0.25">
      <c r="A1882">
        <v>1881</v>
      </c>
      <c r="B1882" s="1" t="s">
        <v>9</v>
      </c>
      <c r="C1882">
        <v>150000</v>
      </c>
      <c r="D1882" s="1" t="s">
        <v>10</v>
      </c>
      <c r="E1882" s="1" t="s">
        <v>16</v>
      </c>
      <c r="F1882" s="1" t="s">
        <v>12</v>
      </c>
      <c r="G1882" s="1" t="s">
        <v>13</v>
      </c>
      <c r="H1882" s="1" t="s">
        <v>13</v>
      </c>
      <c r="I1882">
        <v>73</v>
      </c>
    </row>
    <row r="1883" spans="1:9" x14ac:dyDescent="0.25">
      <c r="A1883">
        <v>1882</v>
      </c>
      <c r="B1883" s="1" t="s">
        <v>9</v>
      </c>
      <c r="C1883">
        <v>10500</v>
      </c>
      <c r="D1883" s="1" t="s">
        <v>10</v>
      </c>
      <c r="E1883" s="1" t="s">
        <v>16</v>
      </c>
      <c r="F1883" s="1" t="s">
        <v>12</v>
      </c>
      <c r="G1883" s="1" t="s">
        <v>12</v>
      </c>
      <c r="H1883" s="1" t="s">
        <v>13</v>
      </c>
      <c r="I1883">
        <v>29</v>
      </c>
    </row>
    <row r="1884" spans="1:9" x14ac:dyDescent="0.25">
      <c r="A1884">
        <v>1883</v>
      </c>
      <c r="B1884" s="1" t="s">
        <v>9</v>
      </c>
      <c r="C1884">
        <v>278030.99</v>
      </c>
      <c r="D1884" s="1" t="s">
        <v>19</v>
      </c>
      <c r="E1884" s="1" t="s">
        <v>16</v>
      </c>
      <c r="F1884" s="1" t="s">
        <v>12</v>
      </c>
      <c r="G1884" s="1" t="s">
        <v>13</v>
      </c>
      <c r="H1884" s="1" t="s">
        <v>13</v>
      </c>
      <c r="I1884">
        <v>37</v>
      </c>
    </row>
    <row r="1885" spans="1:9" x14ac:dyDescent="0.25">
      <c r="A1885">
        <v>1884</v>
      </c>
      <c r="B1885" s="1" t="s">
        <v>15</v>
      </c>
      <c r="C1885">
        <v>756240</v>
      </c>
      <c r="D1885" s="1" t="s">
        <v>10</v>
      </c>
      <c r="E1885" s="1" t="s">
        <v>11</v>
      </c>
      <c r="F1885" s="1" t="s">
        <v>12</v>
      </c>
      <c r="G1885" s="1" t="s">
        <v>13</v>
      </c>
      <c r="H1885" s="1" t="s">
        <v>12</v>
      </c>
      <c r="I1885">
        <v>64</v>
      </c>
    </row>
    <row r="1886" spans="1:9" x14ac:dyDescent="0.25">
      <c r="A1886">
        <v>1885</v>
      </c>
      <c r="B1886" s="1" t="s">
        <v>9</v>
      </c>
      <c r="C1886">
        <v>600000</v>
      </c>
      <c r="D1886" s="1" t="s">
        <v>10</v>
      </c>
      <c r="E1886" s="1" t="s">
        <v>16</v>
      </c>
      <c r="F1886" s="1" t="s">
        <v>12</v>
      </c>
      <c r="G1886" s="1" t="s">
        <v>13</v>
      </c>
      <c r="H1886" s="1" t="s">
        <v>12</v>
      </c>
      <c r="I1886">
        <v>53</v>
      </c>
    </row>
    <row r="1887" spans="1:9" x14ac:dyDescent="0.25">
      <c r="A1887">
        <v>1886</v>
      </c>
      <c r="B1887" s="1" t="s">
        <v>9</v>
      </c>
      <c r="C1887">
        <v>359544.27</v>
      </c>
      <c r="D1887" s="1" t="s">
        <v>21</v>
      </c>
      <c r="E1887" s="1" t="s">
        <v>16</v>
      </c>
      <c r="F1887" s="1" t="s">
        <v>12</v>
      </c>
      <c r="G1887" s="1" t="s">
        <v>12</v>
      </c>
      <c r="H1887" s="1" t="s">
        <v>13</v>
      </c>
      <c r="I1887">
        <v>26</v>
      </c>
    </row>
    <row r="1888" spans="1:9" x14ac:dyDescent="0.25">
      <c r="A1888">
        <v>1887</v>
      </c>
      <c r="B1888" s="1" t="s">
        <v>9</v>
      </c>
      <c r="C1888">
        <v>529650</v>
      </c>
      <c r="D1888" s="1" t="s">
        <v>10</v>
      </c>
      <c r="E1888" s="1" t="s">
        <v>16</v>
      </c>
      <c r="F1888" s="1" t="s">
        <v>12</v>
      </c>
      <c r="G1888" s="1" t="s">
        <v>13</v>
      </c>
      <c r="H1888" s="1" t="s">
        <v>13</v>
      </c>
      <c r="I1888">
        <v>55</v>
      </c>
    </row>
    <row r="1889" spans="1:9" x14ac:dyDescent="0.25">
      <c r="A1889">
        <v>1888</v>
      </c>
      <c r="B1889" s="1" t="s">
        <v>9</v>
      </c>
      <c r="C1889">
        <v>406966.63</v>
      </c>
      <c r="D1889" s="1" t="s">
        <v>10</v>
      </c>
      <c r="E1889" s="1" t="s">
        <v>16</v>
      </c>
      <c r="F1889" s="1" t="s">
        <v>12</v>
      </c>
      <c r="G1889" s="1" t="s">
        <v>13</v>
      </c>
      <c r="H1889" s="1" t="s">
        <v>13</v>
      </c>
      <c r="I1889">
        <v>37</v>
      </c>
    </row>
    <row r="1890" spans="1:9" x14ac:dyDescent="0.25">
      <c r="A1890">
        <v>1889</v>
      </c>
      <c r="B1890" s="1" t="s">
        <v>9</v>
      </c>
      <c r="C1890">
        <v>185000</v>
      </c>
      <c r="D1890" s="1" t="s">
        <v>10</v>
      </c>
      <c r="E1890" s="1" t="s">
        <v>16</v>
      </c>
      <c r="F1890" s="1" t="s">
        <v>12</v>
      </c>
      <c r="G1890" s="1" t="s">
        <v>13</v>
      </c>
      <c r="H1890" s="1" t="s">
        <v>13</v>
      </c>
      <c r="I1890">
        <v>36</v>
      </c>
    </row>
    <row r="1891" spans="1:9" x14ac:dyDescent="0.25">
      <c r="A1891">
        <v>1890</v>
      </c>
      <c r="B1891" s="1" t="s">
        <v>15</v>
      </c>
      <c r="C1891">
        <v>299152.38</v>
      </c>
      <c r="D1891" s="1" t="s">
        <v>10</v>
      </c>
      <c r="E1891" s="1" t="s">
        <v>11</v>
      </c>
      <c r="F1891" s="1" t="s">
        <v>12</v>
      </c>
      <c r="G1891" s="1" t="s">
        <v>13</v>
      </c>
      <c r="H1891" s="1" t="s">
        <v>13</v>
      </c>
      <c r="I1891">
        <v>36</v>
      </c>
    </row>
    <row r="1892" spans="1:9" x14ac:dyDescent="0.25">
      <c r="A1892">
        <v>1891</v>
      </c>
      <c r="B1892" s="1" t="s">
        <v>9</v>
      </c>
      <c r="C1892">
        <v>170502</v>
      </c>
      <c r="D1892" s="1" t="s">
        <v>10</v>
      </c>
      <c r="E1892" s="1" t="s">
        <v>16</v>
      </c>
      <c r="F1892" s="1" t="s">
        <v>12</v>
      </c>
      <c r="G1892" s="1" t="s">
        <v>13</v>
      </c>
      <c r="H1892" s="1" t="s">
        <v>13</v>
      </c>
      <c r="I1892">
        <v>64</v>
      </c>
    </row>
    <row r="1893" spans="1:9" x14ac:dyDescent="0.25">
      <c r="A1893">
        <v>1892</v>
      </c>
      <c r="B1893" s="1" t="s">
        <v>15</v>
      </c>
      <c r="C1893">
        <v>758880</v>
      </c>
      <c r="D1893" s="1" t="s">
        <v>10</v>
      </c>
      <c r="E1893" s="1" t="s">
        <v>16</v>
      </c>
      <c r="F1893" s="1" t="s">
        <v>12</v>
      </c>
      <c r="G1893" s="1" t="s">
        <v>13</v>
      </c>
      <c r="H1893" s="1" t="s">
        <v>13</v>
      </c>
      <c r="I1893">
        <v>27</v>
      </c>
    </row>
    <row r="1894" spans="1:9" x14ac:dyDescent="0.25">
      <c r="A1894">
        <v>1893</v>
      </c>
      <c r="B1894" s="1" t="s">
        <v>15</v>
      </c>
      <c r="C1894">
        <v>345600</v>
      </c>
      <c r="D1894" s="1" t="s">
        <v>10</v>
      </c>
      <c r="E1894" s="1" t="s">
        <v>16</v>
      </c>
      <c r="F1894" s="1" t="s">
        <v>12</v>
      </c>
      <c r="G1894" s="1" t="s">
        <v>13</v>
      </c>
      <c r="H1894" s="1" t="s">
        <v>13</v>
      </c>
      <c r="I1894">
        <v>23</v>
      </c>
    </row>
    <row r="1895" spans="1:9" x14ac:dyDescent="0.25">
      <c r="A1895">
        <v>1894</v>
      </c>
      <c r="B1895" s="1" t="s">
        <v>9</v>
      </c>
      <c r="C1895">
        <v>309333.33</v>
      </c>
      <c r="D1895" s="1" t="s">
        <v>10</v>
      </c>
      <c r="E1895" s="1" t="s">
        <v>16</v>
      </c>
      <c r="F1895" s="1" t="s">
        <v>12</v>
      </c>
      <c r="G1895" s="1" t="s">
        <v>13</v>
      </c>
      <c r="H1895" s="1" t="s">
        <v>12</v>
      </c>
      <c r="I1895">
        <v>61</v>
      </c>
    </row>
    <row r="1896" spans="1:9" x14ac:dyDescent="0.25">
      <c r="A1896">
        <v>1895</v>
      </c>
      <c r="B1896" s="1" t="s">
        <v>15</v>
      </c>
      <c r="C1896">
        <v>1188000</v>
      </c>
      <c r="D1896" s="1" t="s">
        <v>10</v>
      </c>
      <c r="E1896" s="1" t="s">
        <v>16</v>
      </c>
      <c r="F1896" s="1" t="s">
        <v>12</v>
      </c>
      <c r="G1896" s="1" t="s">
        <v>13</v>
      </c>
      <c r="H1896" s="1" t="s">
        <v>13</v>
      </c>
      <c r="I1896">
        <v>27</v>
      </c>
    </row>
    <row r="1897" spans="1:9" x14ac:dyDescent="0.25">
      <c r="A1897">
        <v>1896</v>
      </c>
      <c r="B1897" s="1" t="s">
        <v>15</v>
      </c>
      <c r="C1897">
        <v>4442960.54</v>
      </c>
      <c r="D1897" s="1" t="s">
        <v>10</v>
      </c>
      <c r="E1897" s="1" t="s">
        <v>16</v>
      </c>
      <c r="F1897" s="1" t="s">
        <v>12</v>
      </c>
      <c r="G1897" s="1" t="s">
        <v>13</v>
      </c>
      <c r="H1897" s="1" t="s">
        <v>13</v>
      </c>
      <c r="I1897">
        <v>34</v>
      </c>
    </row>
    <row r="1898" spans="1:9" x14ac:dyDescent="0.25">
      <c r="A1898">
        <v>1897</v>
      </c>
      <c r="B1898" s="1" t="s">
        <v>9</v>
      </c>
      <c r="C1898">
        <v>451891</v>
      </c>
      <c r="D1898" s="1" t="s">
        <v>18</v>
      </c>
      <c r="E1898" s="1" t="s">
        <v>16</v>
      </c>
      <c r="F1898" s="1" t="s">
        <v>12</v>
      </c>
      <c r="G1898" s="1" t="s">
        <v>13</v>
      </c>
      <c r="H1898" s="1" t="s">
        <v>12</v>
      </c>
      <c r="I1898">
        <v>46</v>
      </c>
    </row>
    <row r="1899" spans="1:9" x14ac:dyDescent="0.25">
      <c r="A1899">
        <v>1898</v>
      </c>
      <c r="B1899" s="1" t="s">
        <v>15</v>
      </c>
      <c r="C1899">
        <v>1103237</v>
      </c>
      <c r="D1899" s="1" t="s">
        <v>10</v>
      </c>
      <c r="E1899" s="1" t="s">
        <v>11</v>
      </c>
      <c r="F1899" s="1" t="s">
        <v>12</v>
      </c>
      <c r="G1899" s="1" t="s">
        <v>13</v>
      </c>
      <c r="H1899" s="1" t="s">
        <v>12</v>
      </c>
      <c r="I1899">
        <v>30</v>
      </c>
    </row>
    <row r="1900" spans="1:9" x14ac:dyDescent="0.25">
      <c r="A1900">
        <v>1899</v>
      </c>
      <c r="B1900" s="1" t="s">
        <v>9</v>
      </c>
      <c r="C1900">
        <v>387468</v>
      </c>
      <c r="D1900" s="1" t="s">
        <v>10</v>
      </c>
      <c r="E1900" s="1" t="s">
        <v>11</v>
      </c>
      <c r="F1900" s="1" t="s">
        <v>12</v>
      </c>
      <c r="G1900" s="1" t="s">
        <v>13</v>
      </c>
      <c r="H1900" s="1" t="s">
        <v>13</v>
      </c>
      <c r="I1900">
        <v>32</v>
      </c>
    </row>
    <row r="1901" spans="1:9" x14ac:dyDescent="0.25">
      <c r="A1901">
        <v>1900</v>
      </c>
      <c r="B1901" s="1" t="s">
        <v>15</v>
      </c>
      <c r="C1901">
        <v>594092</v>
      </c>
      <c r="D1901" s="1" t="s">
        <v>18</v>
      </c>
      <c r="E1901" s="1" t="s">
        <v>16</v>
      </c>
      <c r="F1901" s="1" t="s">
        <v>12</v>
      </c>
      <c r="G1901" s="1" t="s">
        <v>13</v>
      </c>
      <c r="H1901" s="1" t="s">
        <v>13</v>
      </c>
      <c r="I1901">
        <v>57</v>
      </c>
    </row>
    <row r="1902" spans="1:9" x14ac:dyDescent="0.25">
      <c r="A1902">
        <v>1901</v>
      </c>
      <c r="B1902" s="1" t="s">
        <v>15</v>
      </c>
      <c r="C1902">
        <v>299647</v>
      </c>
      <c r="D1902" s="1" t="s">
        <v>17</v>
      </c>
      <c r="E1902" s="1" t="s">
        <v>16</v>
      </c>
      <c r="F1902" s="1" t="s">
        <v>12</v>
      </c>
      <c r="G1902" s="1" t="s">
        <v>13</v>
      </c>
      <c r="H1902" s="1" t="s">
        <v>13</v>
      </c>
      <c r="I1902">
        <v>78</v>
      </c>
    </row>
    <row r="1903" spans="1:9" x14ac:dyDescent="0.25">
      <c r="A1903">
        <v>1902</v>
      </c>
      <c r="B1903" s="1" t="s">
        <v>9</v>
      </c>
      <c r="C1903">
        <v>340566</v>
      </c>
      <c r="D1903" s="1" t="s">
        <v>18</v>
      </c>
      <c r="E1903" s="1" t="s">
        <v>16</v>
      </c>
      <c r="F1903" s="1" t="s">
        <v>12</v>
      </c>
      <c r="G1903" s="1" t="s">
        <v>12</v>
      </c>
      <c r="H1903" s="1" t="s">
        <v>13</v>
      </c>
      <c r="I1903">
        <v>32</v>
      </c>
    </row>
    <row r="1904" spans="1:9" x14ac:dyDescent="0.25">
      <c r="A1904">
        <v>1903</v>
      </c>
      <c r="B1904" s="1" t="s">
        <v>9</v>
      </c>
      <c r="C1904">
        <v>539000</v>
      </c>
      <c r="D1904" s="1" t="s">
        <v>10</v>
      </c>
      <c r="E1904" s="1" t="s">
        <v>16</v>
      </c>
      <c r="F1904" s="1" t="s">
        <v>12</v>
      </c>
      <c r="G1904" s="1" t="s">
        <v>12</v>
      </c>
      <c r="H1904" s="1" t="s">
        <v>13</v>
      </c>
      <c r="I1904">
        <v>36</v>
      </c>
    </row>
    <row r="1905" spans="1:9" x14ac:dyDescent="0.25">
      <c r="A1905">
        <v>1904</v>
      </c>
      <c r="B1905" s="1" t="s">
        <v>15</v>
      </c>
      <c r="C1905">
        <v>298155</v>
      </c>
      <c r="D1905" s="1" t="s">
        <v>17</v>
      </c>
      <c r="E1905" s="1" t="s">
        <v>16</v>
      </c>
      <c r="F1905" s="1" t="s">
        <v>12</v>
      </c>
      <c r="G1905" s="1" t="s">
        <v>13</v>
      </c>
      <c r="H1905" s="1" t="s">
        <v>12</v>
      </c>
      <c r="I1905">
        <v>54</v>
      </c>
    </row>
    <row r="1906" spans="1:9" x14ac:dyDescent="0.25">
      <c r="A1906">
        <v>1905</v>
      </c>
      <c r="B1906" s="1" t="s">
        <v>9</v>
      </c>
      <c r="C1906">
        <v>278030</v>
      </c>
      <c r="D1906" s="1" t="s">
        <v>19</v>
      </c>
      <c r="E1906" s="1" t="s">
        <v>16</v>
      </c>
      <c r="F1906" s="1" t="s">
        <v>12</v>
      </c>
      <c r="G1906" s="1" t="s">
        <v>12</v>
      </c>
      <c r="H1906" s="1" t="s">
        <v>13</v>
      </c>
      <c r="I1906">
        <v>54</v>
      </c>
    </row>
    <row r="1907" spans="1:9" x14ac:dyDescent="0.25">
      <c r="A1907">
        <v>1906</v>
      </c>
      <c r="B1907" s="1" t="s">
        <v>15</v>
      </c>
      <c r="C1907">
        <v>653122.46</v>
      </c>
      <c r="D1907" s="1" t="s">
        <v>10</v>
      </c>
      <c r="E1907" s="1" t="s">
        <v>16</v>
      </c>
      <c r="F1907" s="1" t="s">
        <v>12</v>
      </c>
      <c r="G1907" s="1" t="s">
        <v>13</v>
      </c>
      <c r="H1907" s="1" t="s">
        <v>13</v>
      </c>
      <c r="I1907">
        <v>29</v>
      </c>
    </row>
    <row r="1908" spans="1:9" x14ac:dyDescent="0.25">
      <c r="A1908">
        <v>1907</v>
      </c>
      <c r="B1908" s="1" t="s">
        <v>15</v>
      </c>
      <c r="C1908">
        <v>899559</v>
      </c>
      <c r="D1908" s="1" t="s">
        <v>10</v>
      </c>
      <c r="E1908" s="1" t="s">
        <v>11</v>
      </c>
      <c r="F1908" s="1" t="s">
        <v>12</v>
      </c>
      <c r="G1908" s="1" t="s">
        <v>13</v>
      </c>
      <c r="H1908" s="1" t="s">
        <v>13</v>
      </c>
      <c r="I1908">
        <v>51</v>
      </c>
    </row>
    <row r="1909" spans="1:9" x14ac:dyDescent="0.25">
      <c r="A1909">
        <v>1908</v>
      </c>
      <c r="B1909" s="1" t="s">
        <v>9</v>
      </c>
      <c r="C1909">
        <v>374003.1</v>
      </c>
      <c r="D1909" s="1" t="s">
        <v>10</v>
      </c>
      <c r="E1909" s="1" t="s">
        <v>16</v>
      </c>
      <c r="F1909" s="1" t="s">
        <v>12</v>
      </c>
      <c r="G1909" s="1" t="s">
        <v>13</v>
      </c>
      <c r="H1909" s="1" t="s">
        <v>13</v>
      </c>
      <c r="I1909">
        <v>38</v>
      </c>
    </row>
    <row r="1910" spans="1:9" x14ac:dyDescent="0.25">
      <c r="A1910">
        <v>1909</v>
      </c>
      <c r="B1910" s="1" t="s">
        <v>9</v>
      </c>
      <c r="C1910">
        <v>297046</v>
      </c>
      <c r="D1910" s="1" t="s">
        <v>17</v>
      </c>
      <c r="E1910" s="1" t="s">
        <v>16</v>
      </c>
      <c r="F1910" s="1" t="s">
        <v>12</v>
      </c>
      <c r="G1910" s="1" t="s">
        <v>13</v>
      </c>
      <c r="H1910" s="1" t="s">
        <v>13</v>
      </c>
      <c r="I1910">
        <v>67</v>
      </c>
    </row>
    <row r="1911" spans="1:9" x14ac:dyDescent="0.25">
      <c r="A1911">
        <v>1910</v>
      </c>
      <c r="B1911" s="1" t="s">
        <v>15</v>
      </c>
      <c r="C1911">
        <v>1150000</v>
      </c>
      <c r="D1911" s="1" t="s">
        <v>10</v>
      </c>
      <c r="E1911" s="1" t="s">
        <v>16</v>
      </c>
      <c r="F1911" s="1" t="s">
        <v>12</v>
      </c>
      <c r="G1911" s="1" t="s">
        <v>13</v>
      </c>
      <c r="H1911" s="1" t="s">
        <v>13</v>
      </c>
      <c r="I1911">
        <v>32</v>
      </c>
    </row>
    <row r="1912" spans="1:9" x14ac:dyDescent="0.25">
      <c r="A1912">
        <v>1911</v>
      </c>
      <c r="B1912" s="1" t="s">
        <v>9</v>
      </c>
      <c r="C1912">
        <v>51833.33</v>
      </c>
      <c r="D1912" s="1" t="s">
        <v>10</v>
      </c>
      <c r="E1912" s="1" t="s">
        <v>16</v>
      </c>
      <c r="F1912" s="1" t="s">
        <v>12</v>
      </c>
      <c r="G1912" s="1" t="s">
        <v>13</v>
      </c>
      <c r="H1912" s="1" t="s">
        <v>13</v>
      </c>
      <c r="I1912">
        <v>37</v>
      </c>
    </row>
    <row r="1913" spans="1:9" x14ac:dyDescent="0.25">
      <c r="A1913">
        <v>1912</v>
      </c>
      <c r="B1913" s="1" t="s">
        <v>9</v>
      </c>
      <c r="C1913">
        <v>225024.95</v>
      </c>
      <c r="D1913" s="1" t="s">
        <v>10</v>
      </c>
      <c r="E1913" s="1" t="s">
        <v>16</v>
      </c>
      <c r="F1913" s="1" t="s">
        <v>12</v>
      </c>
      <c r="G1913" s="1" t="s">
        <v>13</v>
      </c>
      <c r="H1913" s="1" t="s">
        <v>13</v>
      </c>
      <c r="I1913">
        <v>19</v>
      </c>
    </row>
    <row r="1914" spans="1:9" x14ac:dyDescent="0.25">
      <c r="A1914">
        <v>1913</v>
      </c>
      <c r="B1914" s="1" t="s">
        <v>9</v>
      </c>
      <c r="C1914">
        <v>704330</v>
      </c>
      <c r="D1914" s="1" t="s">
        <v>10</v>
      </c>
      <c r="E1914" s="1" t="s">
        <v>11</v>
      </c>
      <c r="F1914" s="1" t="s">
        <v>12</v>
      </c>
      <c r="G1914" s="1" t="s">
        <v>13</v>
      </c>
      <c r="H1914" s="1" t="s">
        <v>13</v>
      </c>
      <c r="I1914">
        <v>32</v>
      </c>
    </row>
    <row r="1915" spans="1:9" x14ac:dyDescent="0.25">
      <c r="A1915">
        <v>1914</v>
      </c>
      <c r="B1915" s="1" t="s">
        <v>15</v>
      </c>
      <c r="C1915">
        <v>277520</v>
      </c>
      <c r="D1915" s="1" t="s">
        <v>10</v>
      </c>
      <c r="E1915" s="1" t="s">
        <v>16</v>
      </c>
      <c r="F1915" s="1" t="s">
        <v>12</v>
      </c>
      <c r="G1915" s="1" t="s">
        <v>12</v>
      </c>
      <c r="H1915" s="1" t="s">
        <v>13</v>
      </c>
      <c r="I1915">
        <v>46</v>
      </c>
    </row>
    <row r="1916" spans="1:9" x14ac:dyDescent="0.25">
      <c r="A1916">
        <v>1915</v>
      </c>
      <c r="B1916" s="1" t="s">
        <v>15</v>
      </c>
      <c r="C1916">
        <v>1610392</v>
      </c>
      <c r="D1916" s="1" t="s">
        <v>10</v>
      </c>
      <c r="E1916" s="1" t="s">
        <v>11</v>
      </c>
      <c r="F1916" s="1" t="s">
        <v>12</v>
      </c>
      <c r="G1916" s="1" t="s">
        <v>13</v>
      </c>
      <c r="H1916" s="1" t="s">
        <v>13</v>
      </c>
      <c r="I1916">
        <v>46</v>
      </c>
    </row>
    <row r="1917" spans="1:9" x14ac:dyDescent="0.25">
      <c r="A1917">
        <v>1916</v>
      </c>
      <c r="B1917" s="1" t="s">
        <v>15</v>
      </c>
      <c r="C1917">
        <v>280000</v>
      </c>
      <c r="D1917" s="1" t="s">
        <v>10</v>
      </c>
      <c r="E1917" s="1" t="s">
        <v>16</v>
      </c>
      <c r="F1917" s="1" t="s">
        <v>12</v>
      </c>
      <c r="G1917" s="1" t="s">
        <v>13</v>
      </c>
      <c r="H1917" s="1" t="s">
        <v>13</v>
      </c>
      <c r="I1917">
        <v>38</v>
      </c>
    </row>
    <row r="1918" spans="1:9" x14ac:dyDescent="0.25">
      <c r="A1918">
        <v>1917</v>
      </c>
      <c r="B1918" s="1" t="s">
        <v>9</v>
      </c>
      <c r="C1918">
        <v>322500</v>
      </c>
      <c r="D1918" s="1" t="s">
        <v>10</v>
      </c>
      <c r="E1918" s="1" t="s">
        <v>16</v>
      </c>
      <c r="F1918" s="1" t="s">
        <v>12</v>
      </c>
      <c r="G1918" s="1" t="s">
        <v>13</v>
      </c>
      <c r="H1918" s="1" t="s">
        <v>12</v>
      </c>
      <c r="I1918">
        <v>46</v>
      </c>
    </row>
    <row r="1919" spans="1:9" x14ac:dyDescent="0.25">
      <c r="A1919">
        <v>1918</v>
      </c>
      <c r="B1919" s="1" t="s">
        <v>9</v>
      </c>
      <c r="C1919">
        <v>3599311.8</v>
      </c>
      <c r="D1919" s="1" t="s">
        <v>10</v>
      </c>
      <c r="E1919" s="1" t="s">
        <v>11</v>
      </c>
      <c r="F1919" s="1" t="s">
        <v>12</v>
      </c>
      <c r="G1919" s="1" t="s">
        <v>13</v>
      </c>
      <c r="H1919" s="1" t="s">
        <v>13</v>
      </c>
      <c r="I1919">
        <v>60</v>
      </c>
    </row>
    <row r="1920" spans="1:9" x14ac:dyDescent="0.25">
      <c r="A1920">
        <v>1919</v>
      </c>
      <c r="B1920" s="1" t="s">
        <v>15</v>
      </c>
      <c r="C1920">
        <v>512557.9</v>
      </c>
      <c r="D1920" s="1" t="s">
        <v>10</v>
      </c>
      <c r="E1920" s="1" t="s">
        <v>16</v>
      </c>
      <c r="F1920" s="1" t="s">
        <v>12</v>
      </c>
      <c r="G1920" s="1" t="s">
        <v>13</v>
      </c>
      <c r="H1920" s="1" t="s">
        <v>13</v>
      </c>
      <c r="I1920">
        <v>35</v>
      </c>
    </row>
    <row r="1921" spans="1:9" x14ac:dyDescent="0.25">
      <c r="A1921">
        <v>1920</v>
      </c>
      <c r="B1921" s="1" t="s">
        <v>15</v>
      </c>
      <c r="C1921">
        <v>500000</v>
      </c>
      <c r="D1921" s="1" t="s">
        <v>10</v>
      </c>
      <c r="E1921" s="1" t="s">
        <v>16</v>
      </c>
      <c r="F1921" s="1" t="s">
        <v>12</v>
      </c>
      <c r="G1921" s="1" t="s">
        <v>13</v>
      </c>
      <c r="H1921" s="1" t="s">
        <v>13</v>
      </c>
      <c r="I1921">
        <v>57</v>
      </c>
    </row>
    <row r="1922" spans="1:9" x14ac:dyDescent="0.25">
      <c r="A1922">
        <v>1921</v>
      </c>
      <c r="B1922" s="1" t="s">
        <v>9</v>
      </c>
      <c r="C1922">
        <v>1744445</v>
      </c>
      <c r="D1922" s="1" t="s">
        <v>10</v>
      </c>
      <c r="E1922" s="1" t="s">
        <v>11</v>
      </c>
      <c r="F1922" s="1" t="s">
        <v>12</v>
      </c>
      <c r="G1922" s="1" t="s">
        <v>13</v>
      </c>
      <c r="H1922" s="1" t="s">
        <v>13</v>
      </c>
      <c r="I1922">
        <v>40</v>
      </c>
    </row>
    <row r="1923" spans="1:9" x14ac:dyDescent="0.25">
      <c r="A1923">
        <v>1922</v>
      </c>
      <c r="B1923" s="1" t="s">
        <v>15</v>
      </c>
      <c r="C1923">
        <v>357576.42</v>
      </c>
      <c r="D1923" s="1" t="s">
        <v>10</v>
      </c>
      <c r="E1923" s="1" t="s">
        <v>16</v>
      </c>
      <c r="F1923" s="1" t="s">
        <v>12</v>
      </c>
      <c r="G1923" s="1" t="s">
        <v>13</v>
      </c>
      <c r="H1923" s="1" t="s">
        <v>13</v>
      </c>
      <c r="I1923">
        <v>35</v>
      </c>
    </row>
    <row r="1924" spans="1:9" x14ac:dyDescent="0.25">
      <c r="A1924">
        <v>1923</v>
      </c>
      <c r="B1924" s="1" t="s">
        <v>9</v>
      </c>
      <c r="C1924">
        <v>2724750</v>
      </c>
      <c r="D1924" s="1" t="s">
        <v>10</v>
      </c>
      <c r="E1924" s="1" t="s">
        <v>16</v>
      </c>
      <c r="F1924" s="1" t="s">
        <v>12</v>
      </c>
      <c r="G1924" s="1" t="s">
        <v>13</v>
      </c>
      <c r="H1924" s="1" t="s">
        <v>13</v>
      </c>
      <c r="I1924">
        <v>25</v>
      </c>
    </row>
    <row r="1925" spans="1:9" x14ac:dyDescent="0.25">
      <c r="A1925">
        <v>1924</v>
      </c>
      <c r="B1925" s="1" t="s">
        <v>9</v>
      </c>
      <c r="C1925">
        <v>655672</v>
      </c>
      <c r="D1925" s="1" t="s">
        <v>17</v>
      </c>
      <c r="E1925" s="1" t="s">
        <v>16</v>
      </c>
      <c r="F1925" s="1" t="s">
        <v>12</v>
      </c>
      <c r="G1925" s="1" t="s">
        <v>13</v>
      </c>
      <c r="H1925" s="1" t="s">
        <v>13</v>
      </c>
      <c r="I1925">
        <v>58</v>
      </c>
    </row>
    <row r="1926" spans="1:9" x14ac:dyDescent="0.25">
      <c r="A1926">
        <v>1925</v>
      </c>
      <c r="B1926" s="1" t="s">
        <v>9</v>
      </c>
      <c r="C1926">
        <v>1257384</v>
      </c>
      <c r="D1926" s="1" t="s">
        <v>14</v>
      </c>
      <c r="E1926" s="1" t="s">
        <v>11</v>
      </c>
      <c r="F1926" s="1" t="s">
        <v>12</v>
      </c>
      <c r="G1926" s="1" t="s">
        <v>13</v>
      </c>
      <c r="H1926" s="1" t="s">
        <v>13</v>
      </c>
      <c r="I1926">
        <v>68</v>
      </c>
    </row>
    <row r="1927" spans="1:9" x14ac:dyDescent="0.25">
      <c r="A1927">
        <v>1926</v>
      </c>
      <c r="B1927" s="1" t="s">
        <v>9</v>
      </c>
      <c r="C1927">
        <v>385460.82</v>
      </c>
      <c r="D1927" s="1" t="s">
        <v>10</v>
      </c>
      <c r="E1927" s="1" t="s">
        <v>16</v>
      </c>
      <c r="F1927" s="1" t="s">
        <v>12</v>
      </c>
      <c r="G1927" s="1" t="s">
        <v>13</v>
      </c>
      <c r="H1927" s="1" t="s">
        <v>13</v>
      </c>
      <c r="I1927">
        <v>20</v>
      </c>
    </row>
    <row r="1928" spans="1:9" x14ac:dyDescent="0.25">
      <c r="A1928">
        <v>1927</v>
      </c>
      <c r="B1928" s="1" t="s">
        <v>9</v>
      </c>
      <c r="C1928">
        <v>454461.58</v>
      </c>
      <c r="D1928" s="1" t="s">
        <v>10</v>
      </c>
      <c r="E1928" s="1" t="s">
        <v>16</v>
      </c>
      <c r="F1928" s="1" t="s">
        <v>12</v>
      </c>
      <c r="G1928" s="1" t="s">
        <v>13</v>
      </c>
      <c r="H1928" s="1" t="s">
        <v>12</v>
      </c>
      <c r="I1928">
        <v>29</v>
      </c>
    </row>
    <row r="1929" spans="1:9" x14ac:dyDescent="0.25">
      <c r="A1929">
        <v>1928</v>
      </c>
      <c r="B1929" s="1" t="s">
        <v>15</v>
      </c>
      <c r="C1929">
        <v>277402</v>
      </c>
      <c r="D1929" s="1" t="s">
        <v>10</v>
      </c>
      <c r="E1929" s="1" t="s">
        <v>16</v>
      </c>
      <c r="F1929" s="1" t="s">
        <v>12</v>
      </c>
      <c r="G1929" s="1" t="s">
        <v>13</v>
      </c>
      <c r="H1929" s="1" t="s">
        <v>13</v>
      </c>
      <c r="I1929">
        <v>41</v>
      </c>
    </row>
    <row r="1930" spans="1:9" x14ac:dyDescent="0.25">
      <c r="A1930">
        <v>1929</v>
      </c>
      <c r="B1930" s="1" t="s">
        <v>9</v>
      </c>
      <c r="C1930">
        <v>297046</v>
      </c>
      <c r="D1930" s="1" t="s">
        <v>18</v>
      </c>
      <c r="E1930" s="1" t="s">
        <v>16</v>
      </c>
      <c r="F1930" s="1" t="s">
        <v>12</v>
      </c>
      <c r="G1930" s="1" t="s">
        <v>13</v>
      </c>
      <c r="H1930" s="1" t="s">
        <v>12</v>
      </c>
      <c r="I1930">
        <v>27</v>
      </c>
    </row>
    <row r="1931" spans="1:9" x14ac:dyDescent="0.25">
      <c r="A1931">
        <v>1930</v>
      </c>
      <c r="B1931" s="1" t="s">
        <v>9</v>
      </c>
      <c r="C1931">
        <v>1541263.51</v>
      </c>
      <c r="D1931" s="1" t="s">
        <v>10</v>
      </c>
      <c r="E1931" s="1" t="s">
        <v>16</v>
      </c>
      <c r="F1931" s="1" t="s">
        <v>12</v>
      </c>
      <c r="G1931" s="1" t="s">
        <v>13</v>
      </c>
      <c r="H1931" s="1" t="s">
        <v>13</v>
      </c>
      <c r="I1931">
        <v>46</v>
      </c>
    </row>
    <row r="1932" spans="1:9" x14ac:dyDescent="0.25">
      <c r="A1932">
        <v>1931</v>
      </c>
      <c r="B1932" s="1" t="s">
        <v>15</v>
      </c>
      <c r="C1932">
        <v>1017485</v>
      </c>
      <c r="D1932" s="1" t="s">
        <v>18</v>
      </c>
      <c r="E1932" s="1" t="s">
        <v>16</v>
      </c>
      <c r="F1932" s="1" t="s">
        <v>12</v>
      </c>
      <c r="G1932" s="1" t="s">
        <v>13</v>
      </c>
      <c r="H1932" s="1" t="s">
        <v>13</v>
      </c>
      <c r="I1932">
        <v>53</v>
      </c>
    </row>
    <row r="1933" spans="1:9" x14ac:dyDescent="0.25">
      <c r="A1933">
        <v>1932</v>
      </c>
      <c r="B1933" s="1" t="s">
        <v>9</v>
      </c>
      <c r="C1933">
        <v>1854952.25</v>
      </c>
      <c r="D1933" s="1" t="s">
        <v>10</v>
      </c>
      <c r="E1933" s="1" t="s">
        <v>16</v>
      </c>
      <c r="F1933" s="1" t="s">
        <v>12</v>
      </c>
      <c r="G1933" s="1" t="s">
        <v>13</v>
      </c>
      <c r="H1933" s="1" t="s">
        <v>13</v>
      </c>
      <c r="I1933">
        <v>33</v>
      </c>
    </row>
    <row r="1934" spans="1:9" x14ac:dyDescent="0.25">
      <c r="A1934">
        <v>1933</v>
      </c>
      <c r="B1934" s="1" t="s">
        <v>9</v>
      </c>
      <c r="C1934">
        <v>315617</v>
      </c>
      <c r="D1934" s="1" t="s">
        <v>17</v>
      </c>
      <c r="E1934" s="1" t="s">
        <v>16</v>
      </c>
      <c r="F1934" s="1" t="s">
        <v>12</v>
      </c>
      <c r="G1934" s="1" t="s">
        <v>13</v>
      </c>
      <c r="H1934" s="1" t="s">
        <v>13</v>
      </c>
      <c r="I1934">
        <v>56</v>
      </c>
    </row>
    <row r="1935" spans="1:9" x14ac:dyDescent="0.25">
      <c r="A1935">
        <v>1934</v>
      </c>
      <c r="B1935" s="1" t="s">
        <v>15</v>
      </c>
      <c r="C1935">
        <v>310124</v>
      </c>
      <c r="D1935" s="1" t="s">
        <v>18</v>
      </c>
      <c r="E1935" s="1" t="s">
        <v>16</v>
      </c>
      <c r="F1935" s="1" t="s">
        <v>12</v>
      </c>
      <c r="G1935" s="1" t="s">
        <v>13</v>
      </c>
      <c r="H1935" s="1" t="s">
        <v>12</v>
      </c>
      <c r="I1935">
        <v>59</v>
      </c>
    </row>
    <row r="1936" spans="1:9" x14ac:dyDescent="0.25">
      <c r="A1936">
        <v>1935</v>
      </c>
      <c r="B1936" s="1" t="s">
        <v>9</v>
      </c>
      <c r="C1936">
        <v>240000</v>
      </c>
      <c r="D1936" s="1" t="s">
        <v>10</v>
      </c>
      <c r="E1936" s="1" t="s">
        <v>16</v>
      </c>
      <c r="F1936" s="1" t="s">
        <v>12</v>
      </c>
      <c r="G1936" s="1" t="s">
        <v>13</v>
      </c>
      <c r="H1936" s="1" t="s">
        <v>13</v>
      </c>
      <c r="I1936">
        <v>39</v>
      </c>
    </row>
    <row r="1937" spans="1:9" x14ac:dyDescent="0.25">
      <c r="A1937">
        <v>1936</v>
      </c>
      <c r="B1937" s="1" t="s">
        <v>15</v>
      </c>
      <c r="C1937">
        <v>446061.6</v>
      </c>
      <c r="D1937" s="1" t="s">
        <v>10</v>
      </c>
      <c r="E1937" s="1" t="s">
        <v>16</v>
      </c>
      <c r="F1937" s="1" t="s">
        <v>12</v>
      </c>
      <c r="G1937" s="1" t="s">
        <v>13</v>
      </c>
      <c r="H1937" s="1" t="s">
        <v>12</v>
      </c>
      <c r="I1937">
        <v>59</v>
      </c>
    </row>
    <row r="1938" spans="1:9" x14ac:dyDescent="0.25">
      <c r="A1938">
        <v>1937</v>
      </c>
      <c r="B1938" s="1" t="s">
        <v>9</v>
      </c>
      <c r="C1938">
        <v>566297</v>
      </c>
      <c r="D1938" s="1" t="s">
        <v>18</v>
      </c>
      <c r="E1938" s="1" t="s">
        <v>16</v>
      </c>
      <c r="F1938" s="1" t="s">
        <v>12</v>
      </c>
      <c r="G1938" s="1" t="s">
        <v>13</v>
      </c>
      <c r="H1938" s="1" t="s">
        <v>13</v>
      </c>
      <c r="I1938">
        <v>49</v>
      </c>
    </row>
    <row r="1939" spans="1:9" x14ac:dyDescent="0.25">
      <c r="A1939">
        <v>1938</v>
      </c>
      <c r="B1939" s="1" t="s">
        <v>15</v>
      </c>
      <c r="C1939">
        <v>50000</v>
      </c>
      <c r="D1939" s="1" t="s">
        <v>10</v>
      </c>
      <c r="E1939" s="1" t="s">
        <v>16</v>
      </c>
      <c r="F1939" s="1" t="s">
        <v>12</v>
      </c>
      <c r="G1939" s="1" t="s">
        <v>13</v>
      </c>
      <c r="H1939" s="1" t="s">
        <v>12</v>
      </c>
      <c r="I1939">
        <v>21</v>
      </c>
    </row>
    <row r="1940" spans="1:9" x14ac:dyDescent="0.25">
      <c r="A1940">
        <v>1939</v>
      </c>
      <c r="B1940" s="1" t="s">
        <v>15</v>
      </c>
      <c r="C1940">
        <v>394998</v>
      </c>
      <c r="D1940" s="1" t="s">
        <v>10</v>
      </c>
      <c r="E1940" s="1" t="s">
        <v>16</v>
      </c>
      <c r="F1940" s="1" t="s">
        <v>12</v>
      </c>
      <c r="G1940" s="1" t="s">
        <v>13</v>
      </c>
      <c r="H1940" s="1" t="s">
        <v>13</v>
      </c>
      <c r="I1940">
        <v>29</v>
      </c>
    </row>
    <row r="1941" spans="1:9" x14ac:dyDescent="0.25">
      <c r="A1941">
        <v>1940</v>
      </c>
      <c r="B1941" s="1" t="s">
        <v>15</v>
      </c>
      <c r="C1941">
        <v>320000</v>
      </c>
      <c r="D1941" s="1" t="s">
        <v>10</v>
      </c>
      <c r="E1941" s="1" t="s">
        <v>16</v>
      </c>
      <c r="F1941" s="1" t="s">
        <v>12</v>
      </c>
      <c r="G1941" s="1" t="s">
        <v>13</v>
      </c>
      <c r="H1941" s="1" t="s">
        <v>13</v>
      </c>
      <c r="I1941">
        <v>27</v>
      </c>
    </row>
    <row r="1942" spans="1:9" x14ac:dyDescent="0.25">
      <c r="A1942">
        <v>1941</v>
      </c>
      <c r="B1942" s="1" t="s">
        <v>9</v>
      </c>
      <c r="C1942">
        <v>953728.87</v>
      </c>
      <c r="D1942" s="1" t="s">
        <v>10</v>
      </c>
      <c r="E1942" s="1" t="s">
        <v>16</v>
      </c>
      <c r="F1942" s="1" t="s">
        <v>12</v>
      </c>
      <c r="G1942" s="1" t="s">
        <v>13</v>
      </c>
      <c r="H1942" s="1" t="s">
        <v>13</v>
      </c>
      <c r="I1942">
        <v>60</v>
      </c>
    </row>
    <row r="1943" spans="1:9" x14ac:dyDescent="0.25">
      <c r="A1943">
        <v>1942</v>
      </c>
      <c r="B1943" s="1" t="s">
        <v>9</v>
      </c>
      <c r="C1943">
        <v>507443.6</v>
      </c>
      <c r="D1943" s="1" t="s">
        <v>10</v>
      </c>
      <c r="E1943" s="1" t="s">
        <v>16</v>
      </c>
      <c r="F1943" s="1" t="s">
        <v>12</v>
      </c>
      <c r="G1943" s="1" t="s">
        <v>13</v>
      </c>
      <c r="H1943" s="1" t="s">
        <v>13</v>
      </c>
      <c r="I1943">
        <v>20</v>
      </c>
    </row>
    <row r="1944" spans="1:9" x14ac:dyDescent="0.25">
      <c r="A1944">
        <v>1943</v>
      </c>
      <c r="B1944" s="1" t="s">
        <v>15</v>
      </c>
      <c r="C1944">
        <v>995680</v>
      </c>
      <c r="D1944" s="1" t="s">
        <v>10</v>
      </c>
      <c r="E1944" s="1" t="s">
        <v>11</v>
      </c>
      <c r="F1944" s="1" t="s">
        <v>12</v>
      </c>
      <c r="G1944" s="1" t="s">
        <v>13</v>
      </c>
      <c r="H1944" s="1" t="s">
        <v>13</v>
      </c>
      <c r="I1944">
        <v>35</v>
      </c>
    </row>
    <row r="1945" spans="1:9" x14ac:dyDescent="0.25">
      <c r="A1945">
        <v>1944</v>
      </c>
      <c r="B1945" s="1" t="s">
        <v>9</v>
      </c>
      <c r="C1945">
        <v>278030</v>
      </c>
      <c r="D1945" s="1" t="s">
        <v>19</v>
      </c>
      <c r="E1945" s="1" t="s">
        <v>16</v>
      </c>
      <c r="F1945" s="1" t="s">
        <v>12</v>
      </c>
      <c r="G1945" s="1" t="s">
        <v>13</v>
      </c>
      <c r="H1945" s="1" t="s">
        <v>13</v>
      </c>
      <c r="I1945">
        <v>64</v>
      </c>
    </row>
    <row r="1946" spans="1:9" x14ac:dyDescent="0.25">
      <c r="A1946">
        <v>1945</v>
      </c>
      <c r="B1946" s="1" t="s">
        <v>9</v>
      </c>
      <c r="C1946">
        <v>340100.8</v>
      </c>
      <c r="D1946" s="1" t="s">
        <v>10</v>
      </c>
      <c r="E1946" s="1" t="s">
        <v>16</v>
      </c>
      <c r="F1946" s="1" t="s">
        <v>12</v>
      </c>
      <c r="G1946" s="1" t="s">
        <v>13</v>
      </c>
      <c r="H1946" s="1" t="s">
        <v>13</v>
      </c>
      <c r="I1946">
        <v>22</v>
      </c>
    </row>
    <row r="1947" spans="1:9" x14ac:dyDescent="0.25">
      <c r="A1947">
        <v>1946</v>
      </c>
      <c r="B1947" s="1" t="s">
        <v>9</v>
      </c>
      <c r="C1947">
        <v>889976.5</v>
      </c>
      <c r="D1947" s="1" t="s">
        <v>10</v>
      </c>
      <c r="E1947" s="1" t="s">
        <v>11</v>
      </c>
      <c r="F1947" s="1" t="s">
        <v>12</v>
      </c>
      <c r="G1947" s="1" t="s">
        <v>13</v>
      </c>
      <c r="H1947" s="1" t="s">
        <v>13</v>
      </c>
      <c r="I1947">
        <v>30</v>
      </c>
    </row>
    <row r="1948" spans="1:9" x14ac:dyDescent="0.25">
      <c r="A1948">
        <v>1947</v>
      </c>
      <c r="B1948" s="1" t="s">
        <v>9</v>
      </c>
      <c r="C1948">
        <v>558420.11</v>
      </c>
      <c r="D1948" s="1" t="s">
        <v>10</v>
      </c>
      <c r="E1948" s="1" t="s">
        <v>16</v>
      </c>
      <c r="F1948" s="1" t="s">
        <v>12</v>
      </c>
      <c r="G1948" s="1" t="s">
        <v>13</v>
      </c>
      <c r="H1948" s="1" t="s">
        <v>13</v>
      </c>
      <c r="I1948">
        <v>26</v>
      </c>
    </row>
    <row r="1949" spans="1:9" x14ac:dyDescent="0.25">
      <c r="A1949">
        <v>1948</v>
      </c>
      <c r="B1949" s="1" t="s">
        <v>9</v>
      </c>
      <c r="C1949">
        <v>478452</v>
      </c>
      <c r="D1949" s="1" t="s">
        <v>18</v>
      </c>
      <c r="E1949" s="1" t="s">
        <v>16</v>
      </c>
      <c r="F1949" s="1" t="s">
        <v>12</v>
      </c>
      <c r="G1949" s="1" t="s">
        <v>12</v>
      </c>
      <c r="H1949" s="1" t="s">
        <v>13</v>
      </c>
      <c r="I1949">
        <v>49</v>
      </c>
    </row>
    <row r="1950" spans="1:9" x14ac:dyDescent="0.25">
      <c r="A1950">
        <v>1949</v>
      </c>
      <c r="B1950" s="1" t="s">
        <v>15</v>
      </c>
      <c r="C1950">
        <v>594092</v>
      </c>
      <c r="D1950" s="1" t="s">
        <v>18</v>
      </c>
      <c r="E1950" s="1" t="s">
        <v>16</v>
      </c>
      <c r="F1950" s="1" t="s">
        <v>12</v>
      </c>
      <c r="G1950" s="1" t="s">
        <v>13</v>
      </c>
      <c r="H1950" s="1" t="s">
        <v>12</v>
      </c>
      <c r="I1950">
        <v>54</v>
      </c>
    </row>
    <row r="1951" spans="1:9" x14ac:dyDescent="0.25">
      <c r="A1951">
        <v>1950</v>
      </c>
      <c r="B1951" s="1" t="s">
        <v>15</v>
      </c>
      <c r="C1951">
        <v>1281095</v>
      </c>
      <c r="D1951" s="1" t="s">
        <v>10</v>
      </c>
      <c r="E1951" s="1" t="s">
        <v>11</v>
      </c>
      <c r="F1951" s="1" t="s">
        <v>12</v>
      </c>
      <c r="G1951" s="1" t="s">
        <v>13</v>
      </c>
      <c r="H1951" s="1" t="s">
        <v>12</v>
      </c>
      <c r="I1951">
        <v>43</v>
      </c>
    </row>
    <row r="1952" spans="1:9" x14ac:dyDescent="0.25">
      <c r="A1952">
        <v>1951</v>
      </c>
      <c r="B1952" s="1" t="s">
        <v>9</v>
      </c>
      <c r="C1952">
        <v>610146</v>
      </c>
      <c r="D1952" s="1" t="s">
        <v>17</v>
      </c>
      <c r="E1952" s="1" t="s">
        <v>16</v>
      </c>
      <c r="F1952" s="1" t="s">
        <v>12</v>
      </c>
      <c r="G1952" s="1" t="s">
        <v>13</v>
      </c>
      <c r="H1952" s="1" t="s">
        <v>13</v>
      </c>
      <c r="I1952">
        <v>49</v>
      </c>
    </row>
    <row r="1953" spans="1:9" x14ac:dyDescent="0.25">
      <c r="A1953">
        <v>1952</v>
      </c>
      <c r="B1953" s="1" t="s">
        <v>9</v>
      </c>
      <c r="C1953">
        <v>278030</v>
      </c>
      <c r="D1953" s="1" t="s">
        <v>19</v>
      </c>
      <c r="E1953" s="1" t="s">
        <v>16</v>
      </c>
      <c r="F1953" s="1" t="s">
        <v>12</v>
      </c>
      <c r="G1953" s="1" t="s">
        <v>13</v>
      </c>
      <c r="H1953" s="1" t="s">
        <v>13</v>
      </c>
      <c r="I1953">
        <v>55</v>
      </c>
    </row>
    <row r="1954" spans="1:9" x14ac:dyDescent="0.25">
      <c r="A1954">
        <v>1953</v>
      </c>
      <c r="B1954" s="1" t="s">
        <v>15</v>
      </c>
      <c r="C1954">
        <v>752666</v>
      </c>
      <c r="D1954" s="1" t="s">
        <v>10</v>
      </c>
      <c r="E1954" s="1" t="s">
        <v>16</v>
      </c>
      <c r="F1954" s="1" t="s">
        <v>12</v>
      </c>
      <c r="G1954" s="1" t="s">
        <v>13</v>
      </c>
      <c r="H1954" s="1" t="s">
        <v>13</v>
      </c>
      <c r="I1954">
        <v>31</v>
      </c>
    </row>
    <row r="1955" spans="1:9" x14ac:dyDescent="0.25">
      <c r="A1955">
        <v>1954</v>
      </c>
      <c r="B1955" s="1" t="s">
        <v>9</v>
      </c>
      <c r="C1955">
        <v>96000</v>
      </c>
      <c r="D1955" s="1" t="s">
        <v>10</v>
      </c>
      <c r="E1955" s="1" t="s">
        <v>16</v>
      </c>
      <c r="F1955" s="1" t="s">
        <v>12</v>
      </c>
      <c r="G1955" s="1" t="s">
        <v>12</v>
      </c>
      <c r="H1955" s="1" t="s">
        <v>13</v>
      </c>
      <c r="I1955">
        <v>47</v>
      </c>
    </row>
    <row r="1956" spans="1:9" x14ac:dyDescent="0.25">
      <c r="A1956">
        <v>1955</v>
      </c>
      <c r="B1956" s="1" t="s">
        <v>15</v>
      </c>
      <c r="C1956">
        <v>363604.49</v>
      </c>
      <c r="D1956" s="1" t="s">
        <v>10</v>
      </c>
      <c r="E1956" s="1" t="s">
        <v>16</v>
      </c>
      <c r="F1956" s="1" t="s">
        <v>12</v>
      </c>
      <c r="G1956" s="1" t="s">
        <v>13</v>
      </c>
      <c r="H1956" s="1" t="s">
        <v>13</v>
      </c>
      <c r="I1956">
        <v>21</v>
      </c>
    </row>
    <row r="1957" spans="1:9" x14ac:dyDescent="0.25">
      <c r="A1957">
        <v>1956</v>
      </c>
      <c r="B1957" s="1" t="s">
        <v>9</v>
      </c>
      <c r="C1957">
        <v>1094727.6000000001</v>
      </c>
      <c r="D1957" s="1" t="s">
        <v>14</v>
      </c>
      <c r="E1957" s="1" t="s">
        <v>11</v>
      </c>
      <c r="F1957" s="1" t="s">
        <v>12</v>
      </c>
      <c r="G1957" s="1" t="s">
        <v>13</v>
      </c>
      <c r="H1957" s="1" t="s">
        <v>13</v>
      </c>
      <c r="I1957">
        <v>70</v>
      </c>
    </row>
    <row r="1958" spans="1:9" x14ac:dyDescent="0.25">
      <c r="A1958">
        <v>1957</v>
      </c>
      <c r="B1958" s="1" t="s">
        <v>15</v>
      </c>
      <c r="C1958">
        <v>297046</v>
      </c>
      <c r="D1958" s="1" t="s">
        <v>17</v>
      </c>
      <c r="E1958" s="1" t="s">
        <v>16</v>
      </c>
      <c r="F1958" s="1" t="s">
        <v>12</v>
      </c>
      <c r="G1958" s="1" t="s">
        <v>13</v>
      </c>
      <c r="H1958" s="1" t="s">
        <v>13</v>
      </c>
      <c r="I1958">
        <v>25</v>
      </c>
    </row>
    <row r="1959" spans="1:9" x14ac:dyDescent="0.25">
      <c r="A1959">
        <v>1958</v>
      </c>
      <c r="B1959" s="1" t="s">
        <v>9</v>
      </c>
      <c r="C1959">
        <v>297046</v>
      </c>
      <c r="D1959" s="1" t="s">
        <v>17</v>
      </c>
      <c r="E1959" s="1" t="s">
        <v>16</v>
      </c>
      <c r="F1959" s="1" t="s">
        <v>12</v>
      </c>
      <c r="G1959" s="1" t="s">
        <v>13</v>
      </c>
      <c r="H1959" s="1" t="s">
        <v>13</v>
      </c>
      <c r="I1959">
        <v>45</v>
      </c>
    </row>
    <row r="1960" spans="1:9" x14ac:dyDescent="0.25">
      <c r="A1960">
        <v>1959</v>
      </c>
      <c r="B1960" s="1" t="s">
        <v>15</v>
      </c>
      <c r="C1960">
        <v>350899.48</v>
      </c>
      <c r="D1960" s="1" t="s">
        <v>10</v>
      </c>
      <c r="E1960" s="1" t="s">
        <v>16</v>
      </c>
      <c r="F1960" s="1" t="s">
        <v>12</v>
      </c>
      <c r="G1960" s="1" t="s">
        <v>12</v>
      </c>
      <c r="H1960" s="1" t="s">
        <v>13</v>
      </c>
      <c r="I1960">
        <v>38</v>
      </c>
    </row>
    <row r="1961" spans="1:9" x14ac:dyDescent="0.25">
      <c r="A1961">
        <v>1960</v>
      </c>
      <c r="B1961" s="1" t="s">
        <v>9</v>
      </c>
      <c r="C1961">
        <v>639148</v>
      </c>
      <c r="D1961" s="1" t="s">
        <v>18</v>
      </c>
      <c r="E1961" s="1" t="s">
        <v>16</v>
      </c>
      <c r="F1961" s="1" t="s">
        <v>12</v>
      </c>
      <c r="G1961" s="1" t="s">
        <v>13</v>
      </c>
      <c r="H1961" s="1" t="s">
        <v>12</v>
      </c>
      <c r="I1961">
        <v>50</v>
      </c>
    </row>
    <row r="1962" spans="1:9" x14ac:dyDescent="0.25">
      <c r="A1962">
        <v>1961</v>
      </c>
      <c r="B1962" s="1" t="s">
        <v>15</v>
      </c>
      <c r="C1962">
        <v>798237</v>
      </c>
      <c r="D1962" s="1" t="s">
        <v>10</v>
      </c>
      <c r="E1962" s="1" t="s">
        <v>11</v>
      </c>
      <c r="F1962" s="1" t="s">
        <v>12</v>
      </c>
      <c r="G1962" s="1" t="s">
        <v>13</v>
      </c>
      <c r="H1962" s="1" t="s">
        <v>12</v>
      </c>
      <c r="I1962">
        <v>36</v>
      </c>
    </row>
    <row r="1963" spans="1:9" x14ac:dyDescent="0.25">
      <c r="A1963">
        <v>1962</v>
      </c>
      <c r="B1963" s="1" t="s">
        <v>9</v>
      </c>
      <c r="C1963">
        <v>445567</v>
      </c>
      <c r="D1963" s="1" t="s">
        <v>18</v>
      </c>
      <c r="E1963" s="1" t="s">
        <v>16</v>
      </c>
      <c r="F1963" s="1" t="s">
        <v>12</v>
      </c>
      <c r="G1963" s="1" t="s">
        <v>13</v>
      </c>
      <c r="H1963" s="1" t="s">
        <v>12</v>
      </c>
      <c r="I1963">
        <v>33</v>
      </c>
    </row>
    <row r="1964" spans="1:9" x14ac:dyDescent="0.25">
      <c r="A1964">
        <v>1963</v>
      </c>
      <c r="B1964" s="1" t="s">
        <v>9</v>
      </c>
      <c r="C1964">
        <v>537540</v>
      </c>
      <c r="D1964" s="1" t="s">
        <v>10</v>
      </c>
      <c r="E1964" s="1" t="s">
        <v>16</v>
      </c>
      <c r="F1964" s="1" t="s">
        <v>12</v>
      </c>
      <c r="G1964" s="1" t="s">
        <v>13</v>
      </c>
      <c r="H1964" s="1" t="s">
        <v>13</v>
      </c>
      <c r="I1964">
        <v>36</v>
      </c>
    </row>
    <row r="1965" spans="1:9" x14ac:dyDescent="0.25">
      <c r="A1965">
        <v>1964</v>
      </c>
      <c r="B1965" s="1" t="s">
        <v>9</v>
      </c>
      <c r="C1965">
        <v>300018</v>
      </c>
      <c r="D1965" s="1" t="s">
        <v>18</v>
      </c>
      <c r="E1965" s="1" t="s">
        <v>16</v>
      </c>
      <c r="F1965" s="1" t="s">
        <v>12</v>
      </c>
      <c r="G1965" s="1" t="s">
        <v>13</v>
      </c>
      <c r="H1965" s="1" t="s">
        <v>13</v>
      </c>
      <c r="I1965">
        <v>71</v>
      </c>
    </row>
    <row r="1966" spans="1:9" x14ac:dyDescent="0.25">
      <c r="A1966">
        <v>1965</v>
      </c>
      <c r="B1966" s="1" t="s">
        <v>9</v>
      </c>
      <c r="C1966">
        <v>1500808.75</v>
      </c>
      <c r="D1966" s="1" t="s">
        <v>10</v>
      </c>
      <c r="E1966" s="1" t="s">
        <v>16</v>
      </c>
      <c r="F1966" s="1" t="s">
        <v>12</v>
      </c>
      <c r="G1966" s="1" t="s">
        <v>13</v>
      </c>
      <c r="H1966" s="1" t="s">
        <v>13</v>
      </c>
      <c r="I1966">
        <v>37</v>
      </c>
    </row>
    <row r="1967" spans="1:9" x14ac:dyDescent="0.25">
      <c r="A1967">
        <v>1966</v>
      </c>
      <c r="B1967" s="1" t="s">
        <v>15</v>
      </c>
      <c r="C1967">
        <v>285000</v>
      </c>
      <c r="D1967" s="1" t="s">
        <v>10</v>
      </c>
      <c r="E1967" s="1" t="s">
        <v>16</v>
      </c>
      <c r="F1967" s="1" t="s">
        <v>12</v>
      </c>
      <c r="G1967" s="1" t="s">
        <v>13</v>
      </c>
      <c r="H1967" s="1" t="s">
        <v>13</v>
      </c>
      <c r="I1967">
        <v>27</v>
      </c>
    </row>
    <row r="1968" spans="1:9" x14ac:dyDescent="0.25">
      <c r="A1968">
        <v>1967</v>
      </c>
      <c r="B1968" s="1" t="s">
        <v>9</v>
      </c>
      <c r="C1968">
        <v>282305</v>
      </c>
      <c r="D1968" s="1" t="s">
        <v>18</v>
      </c>
      <c r="E1968" s="1" t="s">
        <v>16</v>
      </c>
      <c r="F1968" s="1" t="s">
        <v>12</v>
      </c>
      <c r="G1968" s="1" t="s">
        <v>13</v>
      </c>
      <c r="H1968" s="1" t="s">
        <v>13</v>
      </c>
      <c r="I1968">
        <v>29</v>
      </c>
    </row>
    <row r="1969" spans="1:9" x14ac:dyDescent="0.25">
      <c r="A1969">
        <v>1968</v>
      </c>
      <c r="B1969" s="1" t="s">
        <v>9</v>
      </c>
      <c r="C1969">
        <v>2546628.4</v>
      </c>
      <c r="D1969" s="1" t="s">
        <v>10</v>
      </c>
      <c r="E1969" s="1" t="s">
        <v>11</v>
      </c>
      <c r="F1969" s="1" t="s">
        <v>12</v>
      </c>
      <c r="G1969" s="1" t="s">
        <v>13</v>
      </c>
      <c r="H1969" s="1" t="s">
        <v>13</v>
      </c>
      <c r="I1969">
        <v>59</v>
      </c>
    </row>
    <row r="1970" spans="1:9" x14ac:dyDescent="0.25">
      <c r="A1970">
        <v>1969</v>
      </c>
      <c r="B1970" s="1" t="s">
        <v>9</v>
      </c>
      <c r="C1970">
        <v>461935.5</v>
      </c>
      <c r="D1970" s="1" t="s">
        <v>10</v>
      </c>
      <c r="E1970" s="1" t="s">
        <v>16</v>
      </c>
      <c r="F1970" s="1" t="s">
        <v>12</v>
      </c>
      <c r="G1970" s="1" t="s">
        <v>13</v>
      </c>
      <c r="H1970" s="1" t="s">
        <v>13</v>
      </c>
      <c r="I1970">
        <v>28</v>
      </c>
    </row>
    <row r="1971" spans="1:9" x14ac:dyDescent="0.25">
      <c r="A1971">
        <v>1970</v>
      </c>
      <c r="B1971" s="1" t="s">
        <v>15</v>
      </c>
      <c r="C1971">
        <v>212356.1</v>
      </c>
      <c r="D1971" s="1" t="s">
        <v>10</v>
      </c>
      <c r="E1971" s="1" t="s">
        <v>16</v>
      </c>
      <c r="F1971" s="1" t="s">
        <v>12</v>
      </c>
      <c r="G1971" s="1" t="s">
        <v>13</v>
      </c>
      <c r="H1971" s="1" t="s">
        <v>13</v>
      </c>
      <c r="I1971">
        <v>27</v>
      </c>
    </row>
    <row r="1972" spans="1:9" x14ac:dyDescent="0.25">
      <c r="A1972">
        <v>1971</v>
      </c>
      <c r="B1972" s="1" t="s">
        <v>9</v>
      </c>
      <c r="C1972">
        <v>297046</v>
      </c>
      <c r="D1972" s="1" t="s">
        <v>18</v>
      </c>
      <c r="E1972" s="1" t="s">
        <v>16</v>
      </c>
      <c r="F1972" s="1" t="s">
        <v>12</v>
      </c>
      <c r="G1972" s="1" t="s">
        <v>13</v>
      </c>
      <c r="H1972" s="1" t="s">
        <v>12</v>
      </c>
      <c r="I1972">
        <v>38</v>
      </c>
    </row>
    <row r="1973" spans="1:9" x14ac:dyDescent="0.25">
      <c r="A1973">
        <v>1972</v>
      </c>
      <c r="B1973" s="1" t="s">
        <v>15</v>
      </c>
      <c r="C1973">
        <v>367734</v>
      </c>
      <c r="D1973" s="1" t="s">
        <v>18</v>
      </c>
      <c r="E1973" s="1" t="s">
        <v>16</v>
      </c>
      <c r="F1973" s="1" t="s">
        <v>12</v>
      </c>
      <c r="G1973" s="1" t="s">
        <v>13</v>
      </c>
      <c r="H1973" s="1" t="s">
        <v>13</v>
      </c>
      <c r="I1973">
        <v>45</v>
      </c>
    </row>
    <row r="1974" spans="1:9" x14ac:dyDescent="0.25">
      <c r="A1974">
        <v>1973</v>
      </c>
      <c r="B1974" s="1" t="s">
        <v>15</v>
      </c>
      <c r="C1974">
        <v>355311.3</v>
      </c>
      <c r="D1974" s="1" t="s">
        <v>10</v>
      </c>
      <c r="E1974" s="1" t="s">
        <v>11</v>
      </c>
      <c r="F1974" s="1" t="s">
        <v>12</v>
      </c>
      <c r="G1974" s="1" t="s">
        <v>13</v>
      </c>
      <c r="H1974" s="1" t="s">
        <v>13</v>
      </c>
      <c r="I1974">
        <v>46</v>
      </c>
    </row>
    <row r="1975" spans="1:9" x14ac:dyDescent="0.25">
      <c r="A1975">
        <v>1974</v>
      </c>
      <c r="B1975" s="1" t="s">
        <v>9</v>
      </c>
      <c r="C1975">
        <v>4340894</v>
      </c>
      <c r="D1975" s="1" t="s">
        <v>14</v>
      </c>
      <c r="E1975" s="1" t="s">
        <v>11</v>
      </c>
      <c r="F1975" s="1" t="s">
        <v>12</v>
      </c>
      <c r="G1975" s="1" t="s">
        <v>13</v>
      </c>
      <c r="H1975" s="1" t="s">
        <v>13</v>
      </c>
      <c r="I1975">
        <v>54</v>
      </c>
    </row>
    <row r="1976" spans="1:9" x14ac:dyDescent="0.25">
      <c r="A1976">
        <v>1975</v>
      </c>
      <c r="B1976" s="1" t="s">
        <v>15</v>
      </c>
      <c r="C1976">
        <v>300056</v>
      </c>
      <c r="D1976" s="1" t="s">
        <v>14</v>
      </c>
      <c r="E1976" s="1" t="s">
        <v>11</v>
      </c>
      <c r="F1976" s="1" t="s">
        <v>12</v>
      </c>
      <c r="G1976" s="1" t="s">
        <v>13</v>
      </c>
      <c r="H1976" s="1" t="s">
        <v>13</v>
      </c>
      <c r="I1976">
        <v>60</v>
      </c>
    </row>
    <row r="1977" spans="1:9" x14ac:dyDescent="0.25">
      <c r="A1977">
        <v>1976</v>
      </c>
      <c r="B1977" s="1" t="s">
        <v>9</v>
      </c>
      <c r="C1977">
        <v>222597.23</v>
      </c>
      <c r="D1977" s="1" t="s">
        <v>10</v>
      </c>
      <c r="E1977" s="1" t="s">
        <v>16</v>
      </c>
      <c r="F1977" s="1" t="s">
        <v>12</v>
      </c>
      <c r="G1977" s="1" t="s">
        <v>13</v>
      </c>
      <c r="H1977" s="1" t="s">
        <v>13</v>
      </c>
      <c r="I1977">
        <v>23</v>
      </c>
    </row>
    <row r="1978" spans="1:9" x14ac:dyDescent="0.25">
      <c r="A1978">
        <v>1977</v>
      </c>
      <c r="B1978" s="1" t="s">
        <v>9</v>
      </c>
      <c r="C1978">
        <v>409746</v>
      </c>
      <c r="D1978" s="1" t="s">
        <v>18</v>
      </c>
      <c r="E1978" s="1" t="s">
        <v>16</v>
      </c>
      <c r="F1978" s="1" t="s">
        <v>12</v>
      </c>
      <c r="G1978" s="1" t="s">
        <v>13</v>
      </c>
      <c r="H1978" s="1" t="s">
        <v>12</v>
      </c>
      <c r="I1978">
        <v>30</v>
      </c>
    </row>
    <row r="1979" spans="1:9" x14ac:dyDescent="0.25">
      <c r="A1979">
        <v>1978</v>
      </c>
      <c r="B1979" s="1" t="s">
        <v>9</v>
      </c>
      <c r="C1979">
        <v>346474.5</v>
      </c>
      <c r="D1979" s="1" t="s">
        <v>10</v>
      </c>
      <c r="E1979" s="1" t="s">
        <v>16</v>
      </c>
      <c r="F1979" s="1" t="s">
        <v>12</v>
      </c>
      <c r="G1979" s="1" t="s">
        <v>13</v>
      </c>
      <c r="H1979" s="1" t="s">
        <v>13</v>
      </c>
      <c r="I1979">
        <v>28</v>
      </c>
    </row>
    <row r="1980" spans="1:9" x14ac:dyDescent="0.25">
      <c r="A1980">
        <v>1979</v>
      </c>
      <c r="B1980" s="1" t="s">
        <v>9</v>
      </c>
      <c r="C1980">
        <v>278030</v>
      </c>
      <c r="D1980" s="1" t="s">
        <v>19</v>
      </c>
      <c r="E1980" s="1" t="s">
        <v>16</v>
      </c>
      <c r="F1980" s="1" t="s">
        <v>12</v>
      </c>
      <c r="G1980" s="1" t="s">
        <v>13</v>
      </c>
      <c r="H1980" s="1" t="s">
        <v>13</v>
      </c>
      <c r="I1980">
        <v>86</v>
      </c>
    </row>
    <row r="1981" spans="1:9" x14ac:dyDescent="0.25">
      <c r="A1981">
        <v>1980</v>
      </c>
      <c r="B1981" s="1" t="s">
        <v>9</v>
      </c>
      <c r="C1981">
        <v>278030.99</v>
      </c>
      <c r="D1981" s="1" t="s">
        <v>19</v>
      </c>
      <c r="E1981" s="1" t="s">
        <v>16</v>
      </c>
      <c r="F1981" s="1" t="s">
        <v>12</v>
      </c>
      <c r="G1981" s="1" t="s">
        <v>13</v>
      </c>
      <c r="H1981" s="1" t="s">
        <v>13</v>
      </c>
      <c r="I1981">
        <v>27</v>
      </c>
    </row>
    <row r="1982" spans="1:9" x14ac:dyDescent="0.25">
      <c r="A1982">
        <v>1981</v>
      </c>
      <c r="B1982" s="1" t="s">
        <v>9</v>
      </c>
      <c r="C1982">
        <v>530000</v>
      </c>
      <c r="D1982" s="1" t="s">
        <v>10</v>
      </c>
      <c r="E1982" s="1" t="s">
        <v>16</v>
      </c>
      <c r="F1982" s="1" t="s">
        <v>12</v>
      </c>
      <c r="G1982" s="1" t="s">
        <v>13</v>
      </c>
      <c r="H1982" s="1" t="s">
        <v>13</v>
      </c>
      <c r="I1982">
        <v>24</v>
      </c>
    </row>
    <row r="1983" spans="1:9" x14ac:dyDescent="0.25">
      <c r="A1983">
        <v>1982</v>
      </c>
      <c r="B1983" s="1" t="s">
        <v>15</v>
      </c>
      <c r="C1983">
        <v>1583743</v>
      </c>
      <c r="D1983" s="1" t="s">
        <v>10</v>
      </c>
      <c r="E1983" s="1" t="s">
        <v>11</v>
      </c>
      <c r="F1983" s="1" t="s">
        <v>12</v>
      </c>
      <c r="G1983" s="1" t="s">
        <v>13</v>
      </c>
      <c r="H1983" s="1" t="s">
        <v>13</v>
      </c>
      <c r="I1983">
        <v>58</v>
      </c>
    </row>
    <row r="1984" spans="1:9" x14ac:dyDescent="0.25">
      <c r="A1984">
        <v>1983</v>
      </c>
      <c r="B1984" s="1" t="s">
        <v>15</v>
      </c>
      <c r="C1984">
        <v>1178626</v>
      </c>
      <c r="D1984" s="1" t="s">
        <v>10</v>
      </c>
      <c r="E1984" s="1" t="s">
        <v>11</v>
      </c>
      <c r="F1984" s="1" t="s">
        <v>12</v>
      </c>
      <c r="G1984" s="1" t="s">
        <v>13</v>
      </c>
      <c r="H1984" s="1" t="s">
        <v>13</v>
      </c>
      <c r="I1984">
        <v>36</v>
      </c>
    </row>
    <row r="1985" spans="1:9" x14ac:dyDescent="0.25">
      <c r="A1985">
        <v>1984</v>
      </c>
      <c r="B1985" s="1" t="s">
        <v>9</v>
      </c>
      <c r="C1985">
        <v>297045</v>
      </c>
      <c r="D1985" s="1" t="s">
        <v>17</v>
      </c>
      <c r="E1985" s="1" t="s">
        <v>16</v>
      </c>
      <c r="F1985" s="1" t="s">
        <v>12</v>
      </c>
      <c r="G1985" s="1" t="s">
        <v>13</v>
      </c>
      <c r="H1985" s="1" t="s">
        <v>13</v>
      </c>
      <c r="I1985">
        <v>78</v>
      </c>
    </row>
    <row r="1986" spans="1:9" x14ac:dyDescent="0.25">
      <c r="A1986">
        <v>1985</v>
      </c>
      <c r="B1986" s="1" t="s">
        <v>15</v>
      </c>
      <c r="C1986">
        <v>484699.48</v>
      </c>
      <c r="D1986" s="1" t="s">
        <v>10</v>
      </c>
      <c r="E1986" s="1" t="s">
        <v>16</v>
      </c>
      <c r="F1986" s="1" t="s">
        <v>12</v>
      </c>
      <c r="G1986" s="1" t="s">
        <v>13</v>
      </c>
      <c r="H1986" s="1" t="s">
        <v>13</v>
      </c>
      <c r="I1986">
        <v>21</v>
      </c>
    </row>
    <row r="1987" spans="1:9" x14ac:dyDescent="0.25">
      <c r="A1987">
        <v>1986</v>
      </c>
      <c r="B1987" s="1" t="s">
        <v>9</v>
      </c>
      <c r="C1987">
        <v>1782316</v>
      </c>
      <c r="D1987" s="1" t="s">
        <v>10</v>
      </c>
      <c r="E1987" s="1" t="s">
        <v>11</v>
      </c>
      <c r="F1987" s="1" t="s">
        <v>12</v>
      </c>
      <c r="G1987" s="1" t="s">
        <v>13</v>
      </c>
      <c r="H1987" s="1" t="s">
        <v>12</v>
      </c>
      <c r="I1987">
        <v>50</v>
      </c>
    </row>
    <row r="1988" spans="1:9" x14ac:dyDescent="0.25">
      <c r="A1988">
        <v>1987</v>
      </c>
      <c r="B1988" s="1" t="s">
        <v>15</v>
      </c>
      <c r="C1988">
        <v>454673.58</v>
      </c>
      <c r="D1988" s="1" t="s">
        <v>10</v>
      </c>
      <c r="E1988" s="1" t="s">
        <v>16</v>
      </c>
      <c r="F1988" s="1" t="s">
        <v>12</v>
      </c>
      <c r="G1988" s="1" t="s">
        <v>13</v>
      </c>
      <c r="H1988" s="1" t="s">
        <v>13</v>
      </c>
      <c r="I1988">
        <v>39</v>
      </c>
    </row>
    <row r="1989" spans="1:9" x14ac:dyDescent="0.25">
      <c r="A1989">
        <v>1988</v>
      </c>
      <c r="B1989" s="1" t="s">
        <v>15</v>
      </c>
      <c r="C1989">
        <v>120000</v>
      </c>
      <c r="D1989" s="1" t="s">
        <v>10</v>
      </c>
      <c r="E1989" s="1" t="s">
        <v>16</v>
      </c>
      <c r="F1989" s="1" t="s">
        <v>12</v>
      </c>
      <c r="G1989" s="1" t="s">
        <v>13</v>
      </c>
      <c r="H1989" s="1" t="s">
        <v>13</v>
      </c>
      <c r="I1989">
        <v>32</v>
      </c>
    </row>
    <row r="1990" spans="1:9" x14ac:dyDescent="0.25">
      <c r="A1990">
        <v>1989</v>
      </c>
      <c r="B1990" s="1" t="s">
        <v>9</v>
      </c>
      <c r="C1990">
        <v>513274</v>
      </c>
      <c r="D1990" s="1" t="s">
        <v>10</v>
      </c>
      <c r="E1990" s="1" t="s">
        <v>11</v>
      </c>
      <c r="F1990" s="1" t="s">
        <v>12</v>
      </c>
      <c r="G1990" s="1" t="s">
        <v>13</v>
      </c>
      <c r="H1990" s="1" t="s">
        <v>13</v>
      </c>
      <c r="I1990">
        <v>57</v>
      </c>
    </row>
    <row r="1991" spans="1:9" x14ac:dyDescent="0.25">
      <c r="A1991">
        <v>1990</v>
      </c>
      <c r="B1991" s="1" t="s">
        <v>15</v>
      </c>
      <c r="C1991">
        <v>457059</v>
      </c>
      <c r="D1991" s="1" t="s">
        <v>10</v>
      </c>
      <c r="E1991" s="1" t="s">
        <v>11</v>
      </c>
      <c r="F1991" s="1" t="s">
        <v>12</v>
      </c>
      <c r="G1991" s="1" t="s">
        <v>13</v>
      </c>
      <c r="H1991" s="1" t="s">
        <v>12</v>
      </c>
      <c r="I1991">
        <v>59</v>
      </c>
    </row>
    <row r="1992" spans="1:9" x14ac:dyDescent="0.25">
      <c r="A1992">
        <v>1991</v>
      </c>
      <c r="B1992" s="1" t="s">
        <v>15</v>
      </c>
      <c r="C1992">
        <v>1708013</v>
      </c>
      <c r="D1992" s="1" t="s">
        <v>14</v>
      </c>
      <c r="E1992" s="1" t="s">
        <v>11</v>
      </c>
      <c r="F1992" s="1" t="s">
        <v>12</v>
      </c>
      <c r="G1992" s="1" t="s">
        <v>13</v>
      </c>
      <c r="H1992" s="1" t="s">
        <v>13</v>
      </c>
      <c r="I1992">
        <v>57</v>
      </c>
    </row>
    <row r="1993" spans="1:9" x14ac:dyDescent="0.25">
      <c r="A1993">
        <v>1992</v>
      </c>
      <c r="B1993" s="1" t="s">
        <v>9</v>
      </c>
      <c r="C1993">
        <v>362989.67</v>
      </c>
      <c r="D1993" s="1" t="s">
        <v>10</v>
      </c>
      <c r="E1993" s="1" t="s">
        <v>16</v>
      </c>
      <c r="F1993" s="1" t="s">
        <v>12</v>
      </c>
      <c r="G1993" s="1" t="s">
        <v>13</v>
      </c>
      <c r="H1993" s="1" t="s">
        <v>13</v>
      </c>
      <c r="I1993">
        <v>20</v>
      </c>
    </row>
    <row r="1994" spans="1:9" x14ac:dyDescent="0.25">
      <c r="A1994">
        <v>1993</v>
      </c>
      <c r="B1994" s="1" t="s">
        <v>9</v>
      </c>
      <c r="C1994">
        <v>393714</v>
      </c>
      <c r="D1994" s="1" t="s">
        <v>10</v>
      </c>
      <c r="E1994" s="1" t="s">
        <v>16</v>
      </c>
      <c r="F1994" s="1" t="s">
        <v>12</v>
      </c>
      <c r="G1994" s="1" t="s">
        <v>13</v>
      </c>
      <c r="H1994" s="1" t="s">
        <v>13</v>
      </c>
      <c r="I1994">
        <v>48</v>
      </c>
    </row>
    <row r="1995" spans="1:9" x14ac:dyDescent="0.25">
      <c r="A1995">
        <v>1994</v>
      </c>
      <c r="B1995" s="1" t="s">
        <v>9</v>
      </c>
      <c r="C1995">
        <v>444719</v>
      </c>
      <c r="D1995" s="1" t="s">
        <v>18</v>
      </c>
      <c r="E1995" s="1" t="s">
        <v>16</v>
      </c>
      <c r="F1995" s="1" t="s">
        <v>12</v>
      </c>
      <c r="G1995" s="1" t="s">
        <v>13</v>
      </c>
      <c r="H1995" s="1" t="s">
        <v>12</v>
      </c>
      <c r="I1995">
        <v>36</v>
      </c>
    </row>
    <row r="1996" spans="1:9" x14ac:dyDescent="0.25">
      <c r="A1996">
        <v>1995</v>
      </c>
      <c r="B1996" s="1" t="s">
        <v>9</v>
      </c>
      <c r="C1996">
        <v>1352723.7</v>
      </c>
      <c r="D1996" s="1" t="s">
        <v>10</v>
      </c>
      <c r="E1996" s="1" t="s">
        <v>11</v>
      </c>
      <c r="F1996" s="1" t="s">
        <v>12</v>
      </c>
      <c r="G1996" s="1" t="s">
        <v>13</v>
      </c>
      <c r="H1996" s="1" t="s">
        <v>13</v>
      </c>
      <c r="I1996">
        <v>29</v>
      </c>
    </row>
    <row r="1997" spans="1:9" x14ac:dyDescent="0.25">
      <c r="A1997">
        <v>1996</v>
      </c>
      <c r="B1997" s="1" t="s">
        <v>9</v>
      </c>
      <c r="C1997">
        <v>299647</v>
      </c>
      <c r="D1997" s="1" t="s">
        <v>18</v>
      </c>
      <c r="E1997" s="1" t="s">
        <v>16</v>
      </c>
      <c r="F1997" s="1" t="s">
        <v>12</v>
      </c>
      <c r="G1997" s="1" t="s">
        <v>13</v>
      </c>
      <c r="H1997" s="1" t="s">
        <v>12</v>
      </c>
      <c r="I1997">
        <v>38</v>
      </c>
    </row>
    <row r="1998" spans="1:9" x14ac:dyDescent="0.25">
      <c r="A1998">
        <v>1997</v>
      </c>
      <c r="B1998" s="1" t="s">
        <v>15</v>
      </c>
      <c r="C1998">
        <v>141509.48000000001</v>
      </c>
      <c r="D1998" s="1" t="s">
        <v>14</v>
      </c>
      <c r="E1998" s="1" t="s">
        <v>11</v>
      </c>
      <c r="F1998" s="1" t="s">
        <v>12</v>
      </c>
      <c r="G1998" s="1" t="s">
        <v>13</v>
      </c>
      <c r="H1998" s="1" t="s">
        <v>13</v>
      </c>
      <c r="I1998">
        <v>91</v>
      </c>
    </row>
    <row r="1999" spans="1:9" x14ac:dyDescent="0.25">
      <c r="A1999">
        <v>1998</v>
      </c>
      <c r="B1999" s="1" t="s">
        <v>15</v>
      </c>
      <c r="C1999">
        <v>350000</v>
      </c>
      <c r="D1999" s="1" t="s">
        <v>10</v>
      </c>
      <c r="E1999" s="1" t="s">
        <v>11</v>
      </c>
      <c r="F1999" s="1" t="s">
        <v>12</v>
      </c>
      <c r="G1999" s="1" t="s">
        <v>13</v>
      </c>
      <c r="H1999" s="1" t="s">
        <v>13</v>
      </c>
      <c r="I1999">
        <v>41</v>
      </c>
    </row>
    <row r="2000" spans="1:9" x14ac:dyDescent="0.25">
      <c r="A2000">
        <v>1999</v>
      </c>
      <c r="B2000" s="1" t="s">
        <v>15</v>
      </c>
      <c r="C2000">
        <v>127421.8</v>
      </c>
      <c r="D2000" s="1" t="s">
        <v>10</v>
      </c>
      <c r="E2000" s="1" t="s">
        <v>16</v>
      </c>
      <c r="F2000" s="1" t="s">
        <v>12</v>
      </c>
      <c r="G2000" s="1" t="s">
        <v>13</v>
      </c>
      <c r="H2000" s="1" t="s">
        <v>13</v>
      </c>
      <c r="I2000">
        <v>25</v>
      </c>
    </row>
    <row r="2001" spans="1:9" x14ac:dyDescent="0.25">
      <c r="A2001">
        <v>2000</v>
      </c>
      <c r="B2001" s="1" t="s">
        <v>9</v>
      </c>
      <c r="C2001">
        <v>266719</v>
      </c>
      <c r="D2001" s="1" t="s">
        <v>10</v>
      </c>
      <c r="E2001" s="1" t="s">
        <v>16</v>
      </c>
      <c r="F2001" s="1" t="s">
        <v>12</v>
      </c>
      <c r="G2001" s="1" t="s">
        <v>13</v>
      </c>
      <c r="H2001" s="1" t="s">
        <v>13</v>
      </c>
      <c r="I2001">
        <v>36</v>
      </c>
    </row>
    <row r="2002" spans="1:9" x14ac:dyDescent="0.25">
      <c r="A2002">
        <v>2001</v>
      </c>
      <c r="B2002" s="1" t="s">
        <v>15</v>
      </c>
      <c r="C2002">
        <v>766198.68</v>
      </c>
      <c r="D2002" s="1" t="s">
        <v>10</v>
      </c>
      <c r="E2002" s="1" t="s">
        <v>11</v>
      </c>
      <c r="F2002" s="1" t="s">
        <v>12</v>
      </c>
      <c r="G2002" s="1" t="s">
        <v>12</v>
      </c>
      <c r="H2002" s="1" t="s">
        <v>13</v>
      </c>
      <c r="I2002">
        <v>36</v>
      </c>
    </row>
    <row r="2003" spans="1:9" x14ac:dyDescent="0.25">
      <c r="A2003">
        <v>2002</v>
      </c>
      <c r="B2003" s="1" t="s">
        <v>9</v>
      </c>
      <c r="C2003">
        <v>1528849.72</v>
      </c>
      <c r="D2003" s="1" t="s">
        <v>10</v>
      </c>
      <c r="E2003" s="1" t="s">
        <v>11</v>
      </c>
      <c r="F2003" s="1" t="s">
        <v>12</v>
      </c>
      <c r="G2003" s="1" t="s">
        <v>13</v>
      </c>
      <c r="H2003" s="1" t="s">
        <v>13</v>
      </c>
      <c r="I2003">
        <v>45</v>
      </c>
    </row>
    <row r="2004" spans="1:9" x14ac:dyDescent="0.25">
      <c r="A2004">
        <v>2003</v>
      </c>
      <c r="B2004" s="1" t="s">
        <v>9</v>
      </c>
      <c r="C2004">
        <v>297047</v>
      </c>
      <c r="D2004" s="1" t="s">
        <v>18</v>
      </c>
      <c r="E2004" s="1" t="s">
        <v>16</v>
      </c>
      <c r="F2004" s="1" t="s">
        <v>12</v>
      </c>
      <c r="G2004" s="1" t="s">
        <v>13</v>
      </c>
      <c r="H2004" s="1" t="s">
        <v>13</v>
      </c>
      <c r="I2004">
        <v>59</v>
      </c>
    </row>
    <row r="2005" spans="1:9" x14ac:dyDescent="0.25">
      <c r="A2005">
        <v>2004</v>
      </c>
      <c r="B2005" s="1" t="s">
        <v>15</v>
      </c>
      <c r="C2005">
        <v>50000</v>
      </c>
      <c r="D2005" s="1" t="s">
        <v>10</v>
      </c>
      <c r="E2005" s="1" t="s">
        <v>16</v>
      </c>
      <c r="F2005" s="1" t="s">
        <v>12</v>
      </c>
      <c r="G2005" s="1" t="s">
        <v>13</v>
      </c>
      <c r="H2005" s="1" t="s">
        <v>13</v>
      </c>
      <c r="I2005">
        <v>40</v>
      </c>
    </row>
    <row r="2006" spans="1:9" x14ac:dyDescent="0.25">
      <c r="A2006">
        <v>2005</v>
      </c>
      <c r="B2006" s="1" t="s">
        <v>9</v>
      </c>
      <c r="C2006">
        <v>379361</v>
      </c>
      <c r="D2006" s="1" t="s">
        <v>10</v>
      </c>
      <c r="E2006" s="1" t="s">
        <v>16</v>
      </c>
      <c r="F2006" s="1" t="s">
        <v>12</v>
      </c>
      <c r="G2006" s="1" t="s">
        <v>13</v>
      </c>
      <c r="H2006" s="1" t="s">
        <v>13</v>
      </c>
      <c r="I2006">
        <v>39</v>
      </c>
    </row>
    <row r="2007" spans="1:9" x14ac:dyDescent="0.25">
      <c r="A2007">
        <v>2006</v>
      </c>
      <c r="B2007" s="1" t="s">
        <v>9</v>
      </c>
      <c r="C2007">
        <v>594388.81000000006</v>
      </c>
      <c r="D2007" s="1" t="s">
        <v>10</v>
      </c>
      <c r="E2007" s="1" t="s">
        <v>16</v>
      </c>
      <c r="F2007" s="1" t="s">
        <v>12</v>
      </c>
      <c r="G2007" s="1" t="s">
        <v>13</v>
      </c>
      <c r="H2007" s="1" t="s">
        <v>13</v>
      </c>
      <c r="I2007">
        <v>24</v>
      </c>
    </row>
    <row r="2008" spans="1:9" x14ac:dyDescent="0.25">
      <c r="A2008">
        <v>2007</v>
      </c>
      <c r="B2008" s="1" t="s">
        <v>15</v>
      </c>
      <c r="C2008">
        <v>354029.89</v>
      </c>
      <c r="D2008" s="1" t="s">
        <v>10</v>
      </c>
      <c r="E2008" s="1" t="s">
        <v>16</v>
      </c>
      <c r="F2008" s="1" t="s">
        <v>12</v>
      </c>
      <c r="G2008" s="1" t="s">
        <v>13</v>
      </c>
      <c r="H2008" s="1" t="s">
        <v>13</v>
      </c>
      <c r="I2008">
        <v>33</v>
      </c>
    </row>
    <row r="2009" spans="1:9" x14ac:dyDescent="0.25">
      <c r="A2009">
        <v>2008</v>
      </c>
      <c r="B2009" s="1" t="s">
        <v>9</v>
      </c>
      <c r="C2009">
        <v>342027</v>
      </c>
      <c r="D2009" s="1" t="s">
        <v>10</v>
      </c>
      <c r="E2009" s="1" t="s">
        <v>16</v>
      </c>
      <c r="F2009" s="1" t="s">
        <v>12</v>
      </c>
      <c r="G2009" s="1" t="s">
        <v>13</v>
      </c>
      <c r="H2009" s="1" t="s">
        <v>13</v>
      </c>
      <c r="I2009">
        <v>53</v>
      </c>
    </row>
    <row r="2010" spans="1:9" x14ac:dyDescent="0.25">
      <c r="A2010">
        <v>2009</v>
      </c>
      <c r="B2010" s="1" t="s">
        <v>15</v>
      </c>
      <c r="C2010">
        <v>1059620</v>
      </c>
      <c r="D2010" s="1" t="s">
        <v>17</v>
      </c>
      <c r="E2010" s="1" t="s">
        <v>16</v>
      </c>
      <c r="F2010" s="1" t="s">
        <v>12</v>
      </c>
      <c r="G2010" s="1" t="s">
        <v>12</v>
      </c>
      <c r="H2010" s="1" t="s">
        <v>13</v>
      </c>
      <c r="I2010">
        <v>76</v>
      </c>
    </row>
    <row r="2011" spans="1:9" x14ac:dyDescent="0.25">
      <c r="A2011">
        <v>2010</v>
      </c>
      <c r="B2011" s="1" t="s">
        <v>15</v>
      </c>
      <c r="C2011">
        <v>233537.36</v>
      </c>
      <c r="D2011" s="1" t="s">
        <v>10</v>
      </c>
      <c r="E2011" s="1" t="s">
        <v>16</v>
      </c>
      <c r="F2011" s="1" t="s">
        <v>12</v>
      </c>
      <c r="G2011" s="1" t="s">
        <v>13</v>
      </c>
      <c r="H2011" s="1" t="s">
        <v>13</v>
      </c>
      <c r="I2011">
        <v>33</v>
      </c>
    </row>
    <row r="2012" spans="1:9" x14ac:dyDescent="0.25">
      <c r="A2012">
        <v>2011</v>
      </c>
      <c r="B2012" s="1" t="s">
        <v>9</v>
      </c>
      <c r="C2012">
        <v>2161351.1</v>
      </c>
      <c r="D2012" s="1" t="s">
        <v>10</v>
      </c>
      <c r="E2012" s="1" t="s">
        <v>11</v>
      </c>
      <c r="F2012" s="1" t="s">
        <v>12</v>
      </c>
      <c r="G2012" s="1" t="s">
        <v>13</v>
      </c>
      <c r="H2012" s="1" t="s">
        <v>13</v>
      </c>
      <c r="I2012">
        <v>56</v>
      </c>
    </row>
    <row r="2013" spans="1:9" x14ac:dyDescent="0.25">
      <c r="A2013">
        <v>2012</v>
      </c>
      <c r="B2013" s="1" t="s">
        <v>9</v>
      </c>
      <c r="C2013">
        <v>158034.53</v>
      </c>
      <c r="D2013" s="1" t="s">
        <v>10</v>
      </c>
      <c r="E2013" s="1" t="s">
        <v>16</v>
      </c>
      <c r="F2013" s="1" t="s">
        <v>12</v>
      </c>
      <c r="G2013" s="1" t="s">
        <v>12</v>
      </c>
      <c r="H2013" s="1" t="s">
        <v>12</v>
      </c>
      <c r="I2013">
        <v>34</v>
      </c>
    </row>
    <row r="2014" spans="1:9" x14ac:dyDescent="0.25">
      <c r="A2014">
        <v>2013</v>
      </c>
      <c r="B2014" s="1" t="s">
        <v>9</v>
      </c>
      <c r="C2014">
        <v>433085</v>
      </c>
      <c r="D2014" s="1" t="s">
        <v>18</v>
      </c>
      <c r="E2014" s="1" t="s">
        <v>16</v>
      </c>
      <c r="F2014" s="1" t="s">
        <v>12</v>
      </c>
      <c r="G2014" s="1" t="s">
        <v>13</v>
      </c>
      <c r="H2014" s="1" t="s">
        <v>12</v>
      </c>
      <c r="I2014">
        <v>46</v>
      </c>
    </row>
    <row r="2015" spans="1:9" x14ac:dyDescent="0.25">
      <c r="A2015">
        <v>2014</v>
      </c>
      <c r="B2015" s="1" t="s">
        <v>9</v>
      </c>
      <c r="C2015">
        <v>765111.68</v>
      </c>
      <c r="D2015" s="1" t="s">
        <v>14</v>
      </c>
      <c r="E2015" s="1" t="s">
        <v>11</v>
      </c>
      <c r="F2015" s="1" t="s">
        <v>12</v>
      </c>
      <c r="G2015" s="1" t="s">
        <v>13</v>
      </c>
      <c r="H2015" s="1" t="s">
        <v>13</v>
      </c>
      <c r="I2015">
        <v>62</v>
      </c>
    </row>
    <row r="2016" spans="1:9" x14ac:dyDescent="0.25">
      <c r="A2016">
        <v>2015</v>
      </c>
      <c r="B2016" s="1" t="s">
        <v>9</v>
      </c>
      <c r="C2016">
        <v>175000</v>
      </c>
      <c r="D2016" s="1" t="s">
        <v>10</v>
      </c>
      <c r="E2016" s="1" t="s">
        <v>16</v>
      </c>
      <c r="F2016" s="1" t="s">
        <v>12</v>
      </c>
      <c r="G2016" s="1" t="s">
        <v>13</v>
      </c>
      <c r="H2016" s="1" t="s">
        <v>13</v>
      </c>
      <c r="I2016">
        <v>39</v>
      </c>
    </row>
    <row r="2017" spans="1:9" x14ac:dyDescent="0.25">
      <c r="A2017">
        <v>2016</v>
      </c>
      <c r="B2017" s="1" t="s">
        <v>9</v>
      </c>
      <c r="C2017">
        <v>611409</v>
      </c>
      <c r="D2017" s="1" t="s">
        <v>18</v>
      </c>
      <c r="E2017" s="1" t="s">
        <v>16</v>
      </c>
      <c r="F2017" s="1" t="s">
        <v>12</v>
      </c>
      <c r="G2017" s="1" t="s">
        <v>13</v>
      </c>
      <c r="H2017" s="1" t="s">
        <v>12</v>
      </c>
      <c r="I2017">
        <v>68</v>
      </c>
    </row>
    <row r="2018" spans="1:9" x14ac:dyDescent="0.25">
      <c r="A2018">
        <v>2017</v>
      </c>
      <c r="B2018" s="1" t="s">
        <v>9</v>
      </c>
      <c r="C2018">
        <v>405473.29</v>
      </c>
      <c r="D2018" s="1" t="s">
        <v>10</v>
      </c>
      <c r="E2018" s="1" t="s">
        <v>16</v>
      </c>
      <c r="F2018" s="1" t="s">
        <v>12</v>
      </c>
      <c r="G2018" s="1" t="s">
        <v>12</v>
      </c>
      <c r="H2018" s="1" t="s">
        <v>13</v>
      </c>
      <c r="I2018">
        <v>29</v>
      </c>
    </row>
    <row r="2019" spans="1:9" x14ac:dyDescent="0.25">
      <c r="A2019">
        <v>2018</v>
      </c>
      <c r="B2019" s="1" t="s">
        <v>15</v>
      </c>
      <c r="C2019">
        <v>297046</v>
      </c>
      <c r="D2019" s="1" t="s">
        <v>17</v>
      </c>
      <c r="E2019" s="1" t="s">
        <v>16</v>
      </c>
      <c r="F2019" s="1" t="s">
        <v>13</v>
      </c>
      <c r="G2019" s="1" t="s">
        <v>13</v>
      </c>
      <c r="H2019" s="1" t="s">
        <v>12</v>
      </c>
      <c r="I2019">
        <v>27</v>
      </c>
    </row>
    <row r="2020" spans="1:9" x14ac:dyDescent="0.25">
      <c r="A2020">
        <v>2019</v>
      </c>
      <c r="B2020" s="1" t="s">
        <v>15</v>
      </c>
      <c r="C2020">
        <v>297046</v>
      </c>
      <c r="D2020" s="1" t="s">
        <v>17</v>
      </c>
      <c r="E2020" s="1" t="s">
        <v>16</v>
      </c>
      <c r="F2020" s="1" t="s">
        <v>12</v>
      </c>
      <c r="G2020" s="1" t="s">
        <v>13</v>
      </c>
      <c r="H2020" s="1" t="s">
        <v>13</v>
      </c>
      <c r="I2020">
        <v>26</v>
      </c>
    </row>
    <row r="2021" spans="1:9" x14ac:dyDescent="0.25">
      <c r="A2021">
        <v>2020</v>
      </c>
      <c r="B2021" s="1" t="s">
        <v>15</v>
      </c>
      <c r="C2021">
        <v>970529.5</v>
      </c>
      <c r="D2021" s="1" t="s">
        <v>10</v>
      </c>
      <c r="E2021" s="1" t="s">
        <v>11</v>
      </c>
      <c r="F2021" s="1" t="s">
        <v>12</v>
      </c>
      <c r="G2021" s="1" t="s">
        <v>13</v>
      </c>
      <c r="H2021" s="1" t="s">
        <v>13</v>
      </c>
      <c r="I2021">
        <v>37</v>
      </c>
    </row>
    <row r="2022" spans="1:9" x14ac:dyDescent="0.25">
      <c r="A2022">
        <v>2021</v>
      </c>
      <c r="B2022" s="1" t="s">
        <v>15</v>
      </c>
      <c r="C2022">
        <v>1789161.05</v>
      </c>
      <c r="D2022" s="1" t="s">
        <v>10</v>
      </c>
      <c r="E2022" s="1" t="s">
        <v>11</v>
      </c>
      <c r="F2022" s="1" t="s">
        <v>12</v>
      </c>
      <c r="G2022" s="1" t="s">
        <v>13</v>
      </c>
      <c r="H2022" s="1" t="s">
        <v>13</v>
      </c>
      <c r="I2022">
        <v>41</v>
      </c>
    </row>
    <row r="2023" spans="1:9" x14ac:dyDescent="0.25">
      <c r="A2023">
        <v>2022</v>
      </c>
      <c r="B2023" s="1" t="s">
        <v>9</v>
      </c>
      <c r="C2023">
        <v>417000</v>
      </c>
      <c r="D2023" s="1" t="s">
        <v>10</v>
      </c>
      <c r="E2023" s="1" t="s">
        <v>16</v>
      </c>
      <c r="F2023" s="1" t="s">
        <v>12</v>
      </c>
      <c r="G2023" s="1" t="s">
        <v>13</v>
      </c>
      <c r="H2023" s="1" t="s">
        <v>13</v>
      </c>
      <c r="I2023">
        <v>42</v>
      </c>
    </row>
    <row r="2024" spans="1:9" x14ac:dyDescent="0.25">
      <c r="A2024">
        <v>2023</v>
      </c>
      <c r="B2024" s="1" t="s">
        <v>9</v>
      </c>
      <c r="C2024">
        <v>500000</v>
      </c>
      <c r="D2024" s="1" t="s">
        <v>18</v>
      </c>
      <c r="E2024" s="1" t="s">
        <v>16</v>
      </c>
      <c r="F2024" s="1" t="s">
        <v>12</v>
      </c>
      <c r="G2024" s="1" t="s">
        <v>13</v>
      </c>
      <c r="H2024" s="1" t="s">
        <v>13</v>
      </c>
      <c r="I2024">
        <v>31</v>
      </c>
    </row>
    <row r="2025" spans="1:9" x14ac:dyDescent="0.25">
      <c r="A2025">
        <v>2024</v>
      </c>
      <c r="B2025" s="1" t="s">
        <v>9</v>
      </c>
      <c r="C2025">
        <v>351360</v>
      </c>
      <c r="D2025" s="1" t="s">
        <v>10</v>
      </c>
      <c r="E2025" s="1" t="s">
        <v>16</v>
      </c>
      <c r="F2025" s="1" t="s">
        <v>12</v>
      </c>
      <c r="G2025" s="1" t="s">
        <v>13</v>
      </c>
      <c r="H2025" s="1" t="s">
        <v>12</v>
      </c>
      <c r="I2025">
        <v>61</v>
      </c>
    </row>
    <row r="2026" spans="1:9" x14ac:dyDescent="0.25">
      <c r="A2026">
        <v>2025</v>
      </c>
      <c r="B2026" s="1" t="s">
        <v>15</v>
      </c>
      <c r="C2026">
        <v>297046</v>
      </c>
      <c r="D2026" s="1" t="s">
        <v>17</v>
      </c>
      <c r="E2026" s="1" t="s">
        <v>16</v>
      </c>
      <c r="F2026" s="1" t="s">
        <v>13</v>
      </c>
      <c r="G2026" s="1" t="s">
        <v>13</v>
      </c>
      <c r="H2026" s="1" t="s">
        <v>12</v>
      </c>
      <c r="I2026">
        <v>54</v>
      </c>
    </row>
    <row r="2027" spans="1:9" x14ac:dyDescent="0.25">
      <c r="A2027">
        <v>2026</v>
      </c>
      <c r="B2027" s="1" t="s">
        <v>15</v>
      </c>
      <c r="C2027">
        <v>297042</v>
      </c>
      <c r="D2027" s="1" t="s">
        <v>18</v>
      </c>
      <c r="E2027" s="1" t="s">
        <v>16</v>
      </c>
      <c r="F2027" s="1" t="s">
        <v>12</v>
      </c>
      <c r="G2027" s="1" t="s">
        <v>13</v>
      </c>
      <c r="H2027" s="1" t="s">
        <v>13</v>
      </c>
      <c r="I2027">
        <v>25</v>
      </c>
    </row>
    <row r="2028" spans="1:9" x14ac:dyDescent="0.25">
      <c r="A2028">
        <v>2027</v>
      </c>
      <c r="B2028" s="1" t="s">
        <v>9</v>
      </c>
      <c r="C2028">
        <v>356455</v>
      </c>
      <c r="D2028" s="1" t="s">
        <v>18</v>
      </c>
      <c r="E2028" s="1" t="s">
        <v>16</v>
      </c>
      <c r="F2028" s="1" t="s">
        <v>12</v>
      </c>
      <c r="G2028" s="1" t="s">
        <v>13</v>
      </c>
      <c r="H2028" s="1" t="s">
        <v>12</v>
      </c>
      <c r="I2028">
        <v>55</v>
      </c>
    </row>
    <row r="2029" spans="1:9" x14ac:dyDescent="0.25">
      <c r="A2029">
        <v>2028</v>
      </c>
      <c r="B2029" s="1" t="s">
        <v>15</v>
      </c>
      <c r="C2029">
        <v>369338.24</v>
      </c>
      <c r="D2029" s="1" t="s">
        <v>10</v>
      </c>
      <c r="E2029" s="1" t="s">
        <v>16</v>
      </c>
      <c r="F2029" s="1" t="s">
        <v>12</v>
      </c>
      <c r="G2029" s="1" t="s">
        <v>13</v>
      </c>
      <c r="H2029" s="1" t="s">
        <v>13</v>
      </c>
      <c r="I2029">
        <v>48</v>
      </c>
    </row>
    <row r="2030" spans="1:9" x14ac:dyDescent="0.25">
      <c r="A2030">
        <v>2029</v>
      </c>
      <c r="B2030" s="1" t="s">
        <v>15</v>
      </c>
      <c r="C2030">
        <v>299837</v>
      </c>
      <c r="D2030" s="1" t="s">
        <v>17</v>
      </c>
      <c r="E2030" s="1" t="s">
        <v>16</v>
      </c>
      <c r="F2030" s="1" t="s">
        <v>13</v>
      </c>
      <c r="G2030" s="1" t="s">
        <v>12</v>
      </c>
      <c r="H2030" s="1" t="s">
        <v>13</v>
      </c>
      <c r="I2030">
        <v>52</v>
      </c>
    </row>
    <row r="2031" spans="1:9" x14ac:dyDescent="0.25">
      <c r="A2031">
        <v>2030</v>
      </c>
      <c r="B2031" s="1" t="s">
        <v>15</v>
      </c>
      <c r="C2031">
        <v>267366</v>
      </c>
      <c r="D2031" s="1" t="s">
        <v>10</v>
      </c>
      <c r="E2031" s="1" t="s">
        <v>16</v>
      </c>
      <c r="F2031" s="1" t="s">
        <v>12</v>
      </c>
      <c r="G2031" s="1" t="s">
        <v>13</v>
      </c>
      <c r="H2031" s="1" t="s">
        <v>13</v>
      </c>
      <c r="I2031">
        <v>27</v>
      </c>
    </row>
    <row r="2032" spans="1:9" x14ac:dyDescent="0.25">
      <c r="A2032">
        <v>2031</v>
      </c>
      <c r="B2032" s="1" t="s">
        <v>9</v>
      </c>
      <c r="C2032">
        <v>340000</v>
      </c>
      <c r="D2032" s="1" t="s">
        <v>10</v>
      </c>
      <c r="E2032" s="1" t="s">
        <v>16</v>
      </c>
      <c r="F2032" s="1" t="s">
        <v>12</v>
      </c>
      <c r="G2032" s="1" t="s">
        <v>13</v>
      </c>
      <c r="H2032" s="1" t="s">
        <v>13</v>
      </c>
      <c r="I2032">
        <v>40</v>
      </c>
    </row>
    <row r="2033" spans="1:9" x14ac:dyDescent="0.25">
      <c r="A2033">
        <v>2032</v>
      </c>
      <c r="B2033" s="1" t="s">
        <v>9</v>
      </c>
      <c r="C2033">
        <v>505930</v>
      </c>
      <c r="D2033" s="1" t="s">
        <v>10</v>
      </c>
      <c r="E2033" s="1" t="s">
        <v>16</v>
      </c>
      <c r="F2033" s="1" t="s">
        <v>12</v>
      </c>
      <c r="G2033" s="1" t="s">
        <v>13</v>
      </c>
      <c r="H2033" s="1" t="s">
        <v>13</v>
      </c>
      <c r="I2033">
        <v>20</v>
      </c>
    </row>
    <row r="2034" spans="1:9" x14ac:dyDescent="0.25">
      <c r="A2034">
        <v>2033</v>
      </c>
      <c r="B2034" s="1" t="s">
        <v>9</v>
      </c>
      <c r="C2034">
        <v>275658</v>
      </c>
      <c r="D2034" s="1" t="s">
        <v>10</v>
      </c>
      <c r="E2034" s="1" t="s">
        <v>16</v>
      </c>
      <c r="F2034" s="1" t="s">
        <v>12</v>
      </c>
      <c r="G2034" s="1" t="s">
        <v>12</v>
      </c>
      <c r="H2034" s="1" t="s">
        <v>13</v>
      </c>
      <c r="I2034">
        <v>52</v>
      </c>
    </row>
    <row r="2035" spans="1:9" x14ac:dyDescent="0.25">
      <c r="A2035">
        <v>2034</v>
      </c>
      <c r="B2035" s="1" t="s">
        <v>9</v>
      </c>
      <c r="C2035">
        <v>278035</v>
      </c>
      <c r="D2035" s="1" t="s">
        <v>18</v>
      </c>
      <c r="E2035" s="1" t="s">
        <v>16</v>
      </c>
      <c r="F2035" s="1" t="s">
        <v>12</v>
      </c>
      <c r="G2035" s="1" t="s">
        <v>13</v>
      </c>
      <c r="H2035" s="1" t="s">
        <v>13</v>
      </c>
      <c r="I2035">
        <v>28</v>
      </c>
    </row>
    <row r="2036" spans="1:9" x14ac:dyDescent="0.25">
      <c r="A2036">
        <v>2035</v>
      </c>
      <c r="B2036" s="1" t="s">
        <v>15</v>
      </c>
      <c r="C2036">
        <v>1546084</v>
      </c>
      <c r="D2036" s="1" t="s">
        <v>10</v>
      </c>
      <c r="E2036" s="1" t="s">
        <v>11</v>
      </c>
      <c r="F2036" s="1" t="s">
        <v>12</v>
      </c>
      <c r="G2036" s="1" t="s">
        <v>13</v>
      </c>
      <c r="H2036" s="1" t="s">
        <v>13</v>
      </c>
      <c r="I2036">
        <v>47</v>
      </c>
    </row>
    <row r="2037" spans="1:9" x14ac:dyDescent="0.25">
      <c r="A2037">
        <v>2036</v>
      </c>
      <c r="B2037" s="1" t="s">
        <v>9</v>
      </c>
      <c r="C2037">
        <v>810097</v>
      </c>
      <c r="D2037" s="1" t="s">
        <v>10</v>
      </c>
      <c r="E2037" s="1" t="s">
        <v>16</v>
      </c>
      <c r="F2037" s="1" t="s">
        <v>12</v>
      </c>
      <c r="G2037" s="1" t="s">
        <v>13</v>
      </c>
      <c r="H2037" s="1" t="s">
        <v>13</v>
      </c>
      <c r="I2037">
        <v>31</v>
      </c>
    </row>
    <row r="2038" spans="1:9" x14ac:dyDescent="0.25">
      <c r="A2038">
        <v>2037</v>
      </c>
      <c r="B2038" s="1" t="s">
        <v>9</v>
      </c>
      <c r="C2038">
        <v>1068679.67</v>
      </c>
      <c r="D2038" s="1" t="s">
        <v>10</v>
      </c>
      <c r="E2038" s="1" t="s">
        <v>11</v>
      </c>
      <c r="F2038" s="1" t="s">
        <v>12</v>
      </c>
      <c r="G2038" s="1" t="s">
        <v>13</v>
      </c>
      <c r="H2038" s="1" t="s">
        <v>13</v>
      </c>
      <c r="I2038">
        <v>28</v>
      </c>
    </row>
    <row r="2039" spans="1:9" x14ac:dyDescent="0.25">
      <c r="A2039">
        <v>2038</v>
      </c>
      <c r="B2039" s="1" t="s">
        <v>15</v>
      </c>
      <c r="C2039">
        <v>1511481</v>
      </c>
      <c r="D2039" s="1" t="s">
        <v>14</v>
      </c>
      <c r="E2039" s="1" t="s">
        <v>11</v>
      </c>
      <c r="F2039" s="1" t="s">
        <v>12</v>
      </c>
      <c r="G2039" s="1" t="s">
        <v>13</v>
      </c>
      <c r="H2039" s="1" t="s">
        <v>13</v>
      </c>
      <c r="I2039">
        <v>69</v>
      </c>
    </row>
    <row r="2040" spans="1:9" x14ac:dyDescent="0.25">
      <c r="A2040">
        <v>2039</v>
      </c>
      <c r="B2040" s="1" t="s">
        <v>9</v>
      </c>
      <c r="C2040">
        <v>360000</v>
      </c>
      <c r="D2040" s="1" t="s">
        <v>10</v>
      </c>
      <c r="E2040" s="1" t="s">
        <v>16</v>
      </c>
      <c r="F2040" s="1" t="s">
        <v>12</v>
      </c>
      <c r="G2040" s="1" t="s">
        <v>13</v>
      </c>
      <c r="H2040" s="1" t="s">
        <v>13</v>
      </c>
      <c r="I2040">
        <v>49</v>
      </c>
    </row>
    <row r="2041" spans="1:9" x14ac:dyDescent="0.25">
      <c r="A2041">
        <v>2040</v>
      </c>
      <c r="B2041" s="1" t="s">
        <v>9</v>
      </c>
      <c r="C2041">
        <v>639148</v>
      </c>
      <c r="D2041" s="1" t="s">
        <v>18</v>
      </c>
      <c r="E2041" s="1" t="s">
        <v>16</v>
      </c>
      <c r="F2041" s="1" t="s">
        <v>12</v>
      </c>
      <c r="G2041" s="1" t="s">
        <v>13</v>
      </c>
      <c r="H2041" s="1" t="s">
        <v>13</v>
      </c>
      <c r="I2041">
        <v>54</v>
      </c>
    </row>
    <row r="2042" spans="1:9" x14ac:dyDescent="0.25">
      <c r="A2042">
        <v>2041</v>
      </c>
      <c r="B2042" s="1" t="s">
        <v>9</v>
      </c>
      <c r="C2042">
        <v>300277.90000000002</v>
      </c>
      <c r="D2042" s="1" t="s">
        <v>10</v>
      </c>
      <c r="E2042" s="1" t="s">
        <v>16</v>
      </c>
      <c r="F2042" s="1" t="s">
        <v>12</v>
      </c>
      <c r="G2042" s="1" t="s">
        <v>12</v>
      </c>
      <c r="H2042" s="1" t="s">
        <v>13</v>
      </c>
      <c r="I2042">
        <v>39</v>
      </c>
    </row>
    <row r="2043" spans="1:9" x14ac:dyDescent="0.25">
      <c r="A2043">
        <v>2042</v>
      </c>
      <c r="B2043" s="1" t="s">
        <v>9</v>
      </c>
      <c r="C2043">
        <v>505376</v>
      </c>
      <c r="D2043" s="1" t="s">
        <v>10</v>
      </c>
      <c r="E2043" s="1" t="s">
        <v>11</v>
      </c>
      <c r="F2043" s="1" t="s">
        <v>12</v>
      </c>
      <c r="G2043" s="1" t="s">
        <v>13</v>
      </c>
      <c r="H2043" s="1" t="s">
        <v>12</v>
      </c>
      <c r="I2043">
        <v>29</v>
      </c>
    </row>
    <row r="2044" spans="1:9" x14ac:dyDescent="0.25">
      <c r="A2044">
        <v>2043</v>
      </c>
      <c r="B2044" s="1" t="s">
        <v>15</v>
      </c>
      <c r="C2044">
        <v>26956.799999999999</v>
      </c>
      <c r="D2044" s="1" t="s">
        <v>10</v>
      </c>
      <c r="E2044" s="1" t="s">
        <v>16</v>
      </c>
      <c r="F2044" s="1" t="s">
        <v>12</v>
      </c>
      <c r="G2044" s="1" t="s">
        <v>13</v>
      </c>
      <c r="H2044" s="1" t="s">
        <v>13</v>
      </c>
      <c r="I2044">
        <v>28</v>
      </c>
    </row>
    <row r="2045" spans="1:9" x14ac:dyDescent="0.25">
      <c r="A2045">
        <v>2044</v>
      </c>
      <c r="B2045" s="1" t="s">
        <v>9</v>
      </c>
      <c r="C2045">
        <v>366000</v>
      </c>
      <c r="D2045" s="1" t="s">
        <v>10</v>
      </c>
      <c r="E2045" s="1" t="s">
        <v>16</v>
      </c>
      <c r="F2045" s="1" t="s">
        <v>12</v>
      </c>
      <c r="G2045" s="1" t="s">
        <v>13</v>
      </c>
      <c r="H2045" s="1" t="s">
        <v>13</v>
      </c>
      <c r="I2045">
        <v>51</v>
      </c>
    </row>
    <row r="2046" spans="1:9" x14ac:dyDescent="0.25">
      <c r="A2046">
        <v>2045</v>
      </c>
      <c r="B2046" s="1" t="s">
        <v>9</v>
      </c>
      <c r="C2046">
        <v>357240.53</v>
      </c>
      <c r="D2046" s="1" t="s">
        <v>10</v>
      </c>
      <c r="E2046" s="1" t="s">
        <v>16</v>
      </c>
      <c r="F2046" s="1" t="s">
        <v>12</v>
      </c>
      <c r="G2046" s="1" t="s">
        <v>13</v>
      </c>
      <c r="H2046" s="1" t="s">
        <v>13</v>
      </c>
      <c r="I2046">
        <v>21</v>
      </c>
    </row>
    <row r="2047" spans="1:9" x14ac:dyDescent="0.25">
      <c r="A2047">
        <v>2046</v>
      </c>
      <c r="B2047" s="1" t="s">
        <v>9</v>
      </c>
      <c r="C2047">
        <v>310124</v>
      </c>
      <c r="D2047" s="1" t="s">
        <v>18</v>
      </c>
      <c r="E2047" s="1" t="s">
        <v>16</v>
      </c>
      <c r="F2047" s="1" t="s">
        <v>12</v>
      </c>
      <c r="G2047" s="1" t="s">
        <v>13</v>
      </c>
      <c r="H2047" s="1" t="s">
        <v>12</v>
      </c>
      <c r="I2047">
        <v>66</v>
      </c>
    </row>
    <row r="2048" spans="1:9" x14ac:dyDescent="0.25">
      <c r="A2048">
        <v>2047</v>
      </c>
      <c r="B2048" s="1" t="s">
        <v>9</v>
      </c>
      <c r="C2048">
        <v>505875.11</v>
      </c>
      <c r="D2048" s="1" t="s">
        <v>10</v>
      </c>
      <c r="E2048" s="1" t="s">
        <v>16</v>
      </c>
      <c r="F2048" s="1" t="s">
        <v>12</v>
      </c>
      <c r="G2048" s="1" t="s">
        <v>13</v>
      </c>
      <c r="H2048" s="1" t="s">
        <v>13</v>
      </c>
      <c r="I2048">
        <v>29</v>
      </c>
    </row>
    <row r="2049" spans="1:9" x14ac:dyDescent="0.25">
      <c r="A2049">
        <v>2048</v>
      </c>
      <c r="B2049" s="1" t="s">
        <v>9</v>
      </c>
      <c r="C2049">
        <v>344041.81</v>
      </c>
      <c r="D2049" s="1" t="s">
        <v>10</v>
      </c>
      <c r="E2049" s="1" t="s">
        <v>16</v>
      </c>
      <c r="F2049" s="1" t="s">
        <v>12</v>
      </c>
      <c r="G2049" s="1" t="s">
        <v>13</v>
      </c>
      <c r="H2049" s="1" t="s">
        <v>13</v>
      </c>
      <c r="I2049">
        <v>23</v>
      </c>
    </row>
    <row r="2050" spans="1:9" x14ac:dyDescent="0.25">
      <c r="A2050">
        <v>2049</v>
      </c>
      <c r="B2050" s="1" t="s">
        <v>15</v>
      </c>
      <c r="C2050">
        <v>731044</v>
      </c>
      <c r="D2050" s="1" t="s">
        <v>10</v>
      </c>
      <c r="E2050" s="1" t="s">
        <v>11</v>
      </c>
      <c r="F2050" s="1" t="s">
        <v>12</v>
      </c>
      <c r="G2050" s="1" t="s">
        <v>13</v>
      </c>
      <c r="H2050" s="1" t="s">
        <v>12</v>
      </c>
      <c r="I2050">
        <v>36</v>
      </c>
    </row>
    <row r="2051" spans="1:9" x14ac:dyDescent="0.25">
      <c r="A2051">
        <v>2050</v>
      </c>
      <c r="B2051" s="1" t="s">
        <v>15</v>
      </c>
      <c r="C2051">
        <v>3026789.5</v>
      </c>
      <c r="D2051" s="1" t="s">
        <v>10</v>
      </c>
      <c r="E2051" s="1" t="s">
        <v>11</v>
      </c>
      <c r="F2051" s="1" t="s">
        <v>12</v>
      </c>
      <c r="G2051" s="1" t="s">
        <v>13</v>
      </c>
      <c r="H2051" s="1" t="s">
        <v>13</v>
      </c>
      <c r="I2051">
        <v>58</v>
      </c>
    </row>
    <row r="2052" spans="1:9" x14ac:dyDescent="0.25">
      <c r="A2052">
        <v>2051</v>
      </c>
      <c r="B2052" s="1" t="s">
        <v>15</v>
      </c>
      <c r="C2052">
        <v>791106.77</v>
      </c>
      <c r="D2052" s="1" t="s">
        <v>10</v>
      </c>
      <c r="E2052" s="1" t="s">
        <v>16</v>
      </c>
      <c r="F2052" s="1" t="s">
        <v>12</v>
      </c>
      <c r="G2052" s="1" t="s">
        <v>13</v>
      </c>
      <c r="H2052" s="1" t="s">
        <v>13</v>
      </c>
      <c r="I2052">
        <v>48</v>
      </c>
    </row>
    <row r="2053" spans="1:9" x14ac:dyDescent="0.25">
      <c r="A2053">
        <v>2052</v>
      </c>
      <c r="B2053" s="1" t="s">
        <v>15</v>
      </c>
      <c r="C2053">
        <v>112068.94</v>
      </c>
      <c r="D2053" s="1" t="s">
        <v>14</v>
      </c>
      <c r="E2053" s="1" t="s">
        <v>11</v>
      </c>
      <c r="F2053" s="1" t="s">
        <v>12</v>
      </c>
      <c r="G2053" s="1" t="s">
        <v>13</v>
      </c>
      <c r="H2053" s="1" t="s">
        <v>13</v>
      </c>
      <c r="I2053">
        <v>68</v>
      </c>
    </row>
    <row r="2054" spans="1:9" x14ac:dyDescent="0.25">
      <c r="A2054">
        <v>2053</v>
      </c>
      <c r="B2054" s="1" t="s">
        <v>9</v>
      </c>
      <c r="C2054">
        <v>297046</v>
      </c>
      <c r="D2054" s="1" t="s">
        <v>17</v>
      </c>
      <c r="E2054" s="1" t="s">
        <v>16</v>
      </c>
      <c r="F2054" s="1" t="s">
        <v>12</v>
      </c>
      <c r="G2054" s="1" t="s">
        <v>13</v>
      </c>
      <c r="H2054" s="1" t="s">
        <v>12</v>
      </c>
      <c r="I2054">
        <v>31</v>
      </c>
    </row>
    <row r="2055" spans="1:9" x14ac:dyDescent="0.25">
      <c r="A2055">
        <v>2054</v>
      </c>
      <c r="B2055" s="1" t="s">
        <v>15</v>
      </c>
      <c r="C2055">
        <v>2024000</v>
      </c>
      <c r="D2055" s="1" t="s">
        <v>10</v>
      </c>
      <c r="E2055" s="1" t="s">
        <v>16</v>
      </c>
      <c r="F2055" s="1" t="s">
        <v>12</v>
      </c>
      <c r="G2055" s="1" t="s">
        <v>13</v>
      </c>
      <c r="H2055" s="1" t="s">
        <v>13</v>
      </c>
      <c r="I2055">
        <v>26</v>
      </c>
    </row>
    <row r="2056" spans="1:9" x14ac:dyDescent="0.25">
      <c r="A2056">
        <v>2055</v>
      </c>
      <c r="B2056" s="1" t="s">
        <v>15</v>
      </c>
      <c r="C2056">
        <v>220000</v>
      </c>
      <c r="D2056" s="1" t="s">
        <v>10</v>
      </c>
      <c r="E2056" s="1" t="s">
        <v>16</v>
      </c>
      <c r="F2056" s="1" t="s">
        <v>12</v>
      </c>
      <c r="G2056" s="1" t="s">
        <v>13</v>
      </c>
      <c r="H2056" s="1" t="s">
        <v>13</v>
      </c>
      <c r="I2056">
        <v>24</v>
      </c>
    </row>
    <row r="2057" spans="1:9" x14ac:dyDescent="0.25">
      <c r="A2057">
        <v>2056</v>
      </c>
      <c r="B2057" s="1" t="s">
        <v>9</v>
      </c>
      <c r="C2057">
        <v>297659</v>
      </c>
      <c r="D2057" s="1" t="s">
        <v>18</v>
      </c>
      <c r="E2057" s="1" t="s">
        <v>16</v>
      </c>
      <c r="F2057" s="1" t="s">
        <v>12</v>
      </c>
      <c r="G2057" s="1" t="s">
        <v>13</v>
      </c>
      <c r="H2057" s="1" t="s">
        <v>13</v>
      </c>
      <c r="I2057">
        <v>60</v>
      </c>
    </row>
    <row r="2058" spans="1:9" x14ac:dyDescent="0.25">
      <c r="A2058">
        <v>2057</v>
      </c>
      <c r="B2058" s="1" t="s">
        <v>15</v>
      </c>
      <c r="C2058">
        <v>1286116</v>
      </c>
      <c r="D2058" s="1" t="s">
        <v>10</v>
      </c>
      <c r="E2058" s="1" t="s">
        <v>11</v>
      </c>
      <c r="F2058" s="1" t="s">
        <v>12</v>
      </c>
      <c r="G2058" s="1" t="s">
        <v>13</v>
      </c>
      <c r="H2058" s="1" t="s">
        <v>12</v>
      </c>
      <c r="I2058">
        <v>51</v>
      </c>
    </row>
    <row r="2059" spans="1:9" x14ac:dyDescent="0.25">
      <c r="A2059">
        <v>2058</v>
      </c>
      <c r="B2059" s="1" t="s">
        <v>9</v>
      </c>
      <c r="C2059">
        <v>180800</v>
      </c>
      <c r="D2059" s="1" t="s">
        <v>10</v>
      </c>
      <c r="E2059" s="1" t="s">
        <v>16</v>
      </c>
      <c r="F2059" s="1" t="s">
        <v>12</v>
      </c>
      <c r="G2059" s="1" t="s">
        <v>13</v>
      </c>
      <c r="H2059" s="1" t="s">
        <v>12</v>
      </c>
      <c r="I2059">
        <v>35</v>
      </c>
    </row>
    <row r="2060" spans="1:9" x14ac:dyDescent="0.25">
      <c r="A2060">
        <v>2059</v>
      </c>
      <c r="B2060" s="1" t="s">
        <v>9</v>
      </c>
      <c r="C2060">
        <v>334141</v>
      </c>
      <c r="D2060" s="1" t="s">
        <v>18</v>
      </c>
      <c r="E2060" s="1" t="s">
        <v>16</v>
      </c>
      <c r="F2060" s="1" t="s">
        <v>12</v>
      </c>
      <c r="G2060" s="1" t="s">
        <v>13</v>
      </c>
      <c r="H2060" s="1" t="s">
        <v>12</v>
      </c>
      <c r="I2060">
        <v>38</v>
      </c>
    </row>
    <row r="2061" spans="1:9" x14ac:dyDescent="0.25">
      <c r="A2061">
        <v>2060</v>
      </c>
      <c r="B2061" s="1" t="s">
        <v>15</v>
      </c>
      <c r="C2061">
        <v>356549.6</v>
      </c>
      <c r="D2061" s="1" t="s">
        <v>10</v>
      </c>
      <c r="E2061" s="1" t="s">
        <v>16</v>
      </c>
      <c r="F2061" s="1" t="s">
        <v>12</v>
      </c>
      <c r="G2061" s="1" t="s">
        <v>13</v>
      </c>
      <c r="H2061" s="1" t="s">
        <v>12</v>
      </c>
      <c r="I2061">
        <v>43</v>
      </c>
    </row>
    <row r="2062" spans="1:9" x14ac:dyDescent="0.25">
      <c r="A2062">
        <v>2061</v>
      </c>
      <c r="B2062" s="1" t="s">
        <v>9</v>
      </c>
      <c r="C2062">
        <v>526441.80000000005</v>
      </c>
      <c r="D2062" s="1" t="s">
        <v>10</v>
      </c>
      <c r="E2062" s="1" t="s">
        <v>16</v>
      </c>
      <c r="F2062" s="1" t="s">
        <v>12</v>
      </c>
      <c r="G2062" s="1" t="s">
        <v>13</v>
      </c>
      <c r="H2062" s="1" t="s">
        <v>13</v>
      </c>
      <c r="I2062">
        <v>43</v>
      </c>
    </row>
    <row r="2063" spans="1:9" x14ac:dyDescent="0.25">
      <c r="A2063">
        <v>2062</v>
      </c>
      <c r="B2063" s="1" t="s">
        <v>15</v>
      </c>
      <c r="C2063">
        <v>297046</v>
      </c>
      <c r="D2063" s="1" t="s">
        <v>17</v>
      </c>
      <c r="E2063" s="1" t="s">
        <v>16</v>
      </c>
      <c r="F2063" s="1" t="s">
        <v>12</v>
      </c>
      <c r="G2063" s="1" t="s">
        <v>13</v>
      </c>
      <c r="H2063" s="1" t="s">
        <v>13</v>
      </c>
      <c r="I2063">
        <v>30</v>
      </c>
    </row>
    <row r="2064" spans="1:9" x14ac:dyDescent="0.25">
      <c r="A2064">
        <v>2063</v>
      </c>
      <c r="B2064" s="1" t="s">
        <v>15</v>
      </c>
      <c r="C2064">
        <v>269640.95</v>
      </c>
      <c r="D2064" s="1" t="s">
        <v>10</v>
      </c>
      <c r="E2064" s="1" t="s">
        <v>16</v>
      </c>
      <c r="F2064" s="1" t="s">
        <v>12</v>
      </c>
      <c r="G2064" s="1" t="s">
        <v>13</v>
      </c>
      <c r="H2064" s="1" t="s">
        <v>13</v>
      </c>
      <c r="I2064">
        <v>26</v>
      </c>
    </row>
    <row r="2065" spans="1:9" x14ac:dyDescent="0.25">
      <c r="A2065">
        <v>2064</v>
      </c>
      <c r="B2065" s="1" t="s">
        <v>9</v>
      </c>
      <c r="C2065">
        <v>601793</v>
      </c>
      <c r="D2065" s="1" t="s">
        <v>10</v>
      </c>
      <c r="E2065" s="1" t="s">
        <v>11</v>
      </c>
      <c r="F2065" s="1" t="s">
        <v>12</v>
      </c>
      <c r="G2065" s="1" t="s">
        <v>13</v>
      </c>
      <c r="H2065" s="1" t="s">
        <v>13</v>
      </c>
      <c r="I2065">
        <v>58</v>
      </c>
    </row>
    <row r="2066" spans="1:9" x14ac:dyDescent="0.25">
      <c r="A2066">
        <v>2065</v>
      </c>
      <c r="B2066" s="1" t="s">
        <v>15</v>
      </c>
      <c r="C2066">
        <v>1000000</v>
      </c>
      <c r="D2066" s="1" t="s">
        <v>10</v>
      </c>
      <c r="E2066" s="1" t="s">
        <v>16</v>
      </c>
      <c r="F2066" s="1" t="s">
        <v>12</v>
      </c>
      <c r="G2066" s="1" t="s">
        <v>13</v>
      </c>
      <c r="H2066" s="1" t="s">
        <v>13</v>
      </c>
      <c r="I2066">
        <v>23</v>
      </c>
    </row>
    <row r="2067" spans="1:9" x14ac:dyDescent="0.25">
      <c r="A2067">
        <v>2066</v>
      </c>
      <c r="B2067" s="1" t="s">
        <v>9</v>
      </c>
      <c r="C2067">
        <v>255672</v>
      </c>
      <c r="D2067" s="1" t="s">
        <v>10</v>
      </c>
      <c r="E2067" s="1" t="s">
        <v>16</v>
      </c>
      <c r="F2067" s="1" t="s">
        <v>12</v>
      </c>
      <c r="G2067" s="1" t="s">
        <v>13</v>
      </c>
      <c r="H2067" s="1" t="s">
        <v>13</v>
      </c>
      <c r="I2067">
        <v>50</v>
      </c>
    </row>
    <row r="2068" spans="1:9" x14ac:dyDescent="0.25">
      <c r="A2068">
        <v>2067</v>
      </c>
      <c r="B2068" s="1" t="s">
        <v>9</v>
      </c>
      <c r="C2068">
        <v>69361.600000000006</v>
      </c>
      <c r="D2068" s="1" t="s">
        <v>10</v>
      </c>
      <c r="E2068" s="1" t="s">
        <v>16</v>
      </c>
      <c r="F2068" s="1" t="s">
        <v>12</v>
      </c>
      <c r="G2068" s="1" t="s">
        <v>13</v>
      </c>
      <c r="H2068" s="1" t="s">
        <v>13</v>
      </c>
      <c r="I2068">
        <v>60</v>
      </c>
    </row>
    <row r="2069" spans="1:9" x14ac:dyDescent="0.25">
      <c r="A2069">
        <v>2068</v>
      </c>
      <c r="B2069" s="1" t="s">
        <v>9</v>
      </c>
      <c r="C2069">
        <v>326749</v>
      </c>
      <c r="D2069" s="1" t="s">
        <v>18</v>
      </c>
      <c r="E2069" s="1" t="s">
        <v>16</v>
      </c>
      <c r="F2069" s="1" t="s">
        <v>12</v>
      </c>
      <c r="G2069" s="1" t="s">
        <v>13</v>
      </c>
      <c r="H2069" s="1" t="s">
        <v>12</v>
      </c>
      <c r="I2069">
        <v>36</v>
      </c>
    </row>
    <row r="2070" spans="1:9" x14ac:dyDescent="0.25">
      <c r="A2070">
        <v>2069</v>
      </c>
      <c r="B2070" s="1" t="s">
        <v>15</v>
      </c>
      <c r="C2070">
        <v>319576</v>
      </c>
      <c r="D2070" s="1" t="s">
        <v>10</v>
      </c>
      <c r="E2070" s="1" t="s">
        <v>16</v>
      </c>
      <c r="F2070" s="1" t="s">
        <v>12</v>
      </c>
      <c r="G2070" s="1" t="s">
        <v>13</v>
      </c>
      <c r="H2070" s="1" t="s">
        <v>13</v>
      </c>
      <c r="I2070">
        <v>44</v>
      </c>
    </row>
    <row r="2071" spans="1:9" x14ac:dyDescent="0.25">
      <c r="A2071">
        <v>2070</v>
      </c>
      <c r="B2071" s="1" t="s">
        <v>9</v>
      </c>
      <c r="C2071">
        <v>278030.99</v>
      </c>
      <c r="D2071" s="1" t="s">
        <v>19</v>
      </c>
      <c r="E2071" s="1" t="s">
        <v>16</v>
      </c>
      <c r="F2071" s="1" t="s">
        <v>12</v>
      </c>
      <c r="G2071" s="1" t="s">
        <v>13</v>
      </c>
      <c r="H2071" s="1" t="s">
        <v>13</v>
      </c>
      <c r="I2071">
        <v>43</v>
      </c>
    </row>
    <row r="2072" spans="1:9" x14ac:dyDescent="0.25">
      <c r="A2072">
        <v>2071</v>
      </c>
      <c r="B2072" s="1" t="s">
        <v>15</v>
      </c>
      <c r="C2072">
        <v>400000</v>
      </c>
      <c r="D2072" s="1" t="s">
        <v>10</v>
      </c>
      <c r="E2072" s="1" t="s">
        <v>16</v>
      </c>
      <c r="F2072" s="1" t="s">
        <v>12</v>
      </c>
      <c r="G2072" s="1" t="s">
        <v>13</v>
      </c>
      <c r="H2072" s="1" t="s">
        <v>13</v>
      </c>
      <c r="I2072">
        <v>40</v>
      </c>
    </row>
    <row r="2073" spans="1:9" x14ac:dyDescent="0.25">
      <c r="A2073">
        <v>2072</v>
      </c>
      <c r="B2073" s="1" t="s">
        <v>9</v>
      </c>
      <c r="C2073">
        <v>328192</v>
      </c>
      <c r="D2073" s="1" t="s">
        <v>18</v>
      </c>
      <c r="E2073" s="1" t="s">
        <v>16</v>
      </c>
      <c r="F2073" s="1" t="s">
        <v>12</v>
      </c>
      <c r="G2073" s="1" t="s">
        <v>13</v>
      </c>
      <c r="H2073" s="1" t="s">
        <v>12</v>
      </c>
      <c r="I2073">
        <v>43</v>
      </c>
    </row>
    <row r="2074" spans="1:9" x14ac:dyDescent="0.25">
      <c r="A2074">
        <v>2073</v>
      </c>
      <c r="B2074" s="1" t="s">
        <v>15</v>
      </c>
      <c r="C2074">
        <v>1314059</v>
      </c>
      <c r="D2074" s="1" t="s">
        <v>14</v>
      </c>
      <c r="E2074" s="1" t="s">
        <v>11</v>
      </c>
      <c r="F2074" s="1" t="s">
        <v>12</v>
      </c>
      <c r="G2074" s="1" t="s">
        <v>13</v>
      </c>
      <c r="H2074" s="1" t="s">
        <v>13</v>
      </c>
      <c r="I2074">
        <v>67</v>
      </c>
    </row>
    <row r="2075" spans="1:9" x14ac:dyDescent="0.25">
      <c r="A2075">
        <v>2074</v>
      </c>
      <c r="B2075" s="1" t="s">
        <v>15</v>
      </c>
      <c r="C2075">
        <v>300018</v>
      </c>
      <c r="D2075" s="1" t="s">
        <v>17</v>
      </c>
      <c r="E2075" s="1" t="s">
        <v>16</v>
      </c>
      <c r="F2075" s="1" t="s">
        <v>12</v>
      </c>
      <c r="G2075" s="1" t="s">
        <v>13</v>
      </c>
      <c r="H2075" s="1" t="s">
        <v>13</v>
      </c>
      <c r="I2075">
        <v>59</v>
      </c>
    </row>
    <row r="2076" spans="1:9" x14ac:dyDescent="0.25">
      <c r="A2076">
        <v>2075</v>
      </c>
      <c r="B2076" s="1" t="s">
        <v>15</v>
      </c>
      <c r="C2076">
        <v>400000</v>
      </c>
      <c r="D2076" s="1" t="s">
        <v>10</v>
      </c>
      <c r="E2076" s="1" t="s">
        <v>16</v>
      </c>
      <c r="F2076" s="1" t="s">
        <v>12</v>
      </c>
      <c r="G2076" s="1" t="s">
        <v>13</v>
      </c>
      <c r="H2076" s="1" t="s">
        <v>13</v>
      </c>
      <c r="I2076">
        <v>35</v>
      </c>
    </row>
    <row r="2077" spans="1:9" x14ac:dyDescent="0.25">
      <c r="A2077">
        <v>2076</v>
      </c>
      <c r="B2077" s="1" t="s">
        <v>9</v>
      </c>
      <c r="C2077">
        <v>550000</v>
      </c>
      <c r="D2077" s="1" t="s">
        <v>10</v>
      </c>
      <c r="E2077" s="1" t="s">
        <v>16</v>
      </c>
      <c r="F2077" s="1" t="s">
        <v>12</v>
      </c>
      <c r="G2077" s="1" t="s">
        <v>13</v>
      </c>
      <c r="H2077" s="1" t="s">
        <v>13</v>
      </c>
      <c r="I2077">
        <v>25</v>
      </c>
    </row>
    <row r="2078" spans="1:9" x14ac:dyDescent="0.25">
      <c r="A2078">
        <v>2077</v>
      </c>
      <c r="B2078" s="1" t="s">
        <v>15</v>
      </c>
      <c r="C2078">
        <v>686170</v>
      </c>
      <c r="D2078" s="1" t="s">
        <v>18</v>
      </c>
      <c r="E2078" s="1" t="s">
        <v>16</v>
      </c>
      <c r="F2078" s="1" t="s">
        <v>12</v>
      </c>
      <c r="G2078" s="1" t="s">
        <v>13</v>
      </c>
      <c r="H2078" s="1" t="s">
        <v>12</v>
      </c>
      <c r="I2078">
        <v>43</v>
      </c>
    </row>
    <row r="2079" spans="1:9" x14ac:dyDescent="0.25">
      <c r="A2079">
        <v>2078</v>
      </c>
      <c r="B2079" s="1" t="s">
        <v>15</v>
      </c>
      <c r="C2079">
        <v>161550</v>
      </c>
      <c r="D2079" s="1" t="s">
        <v>10</v>
      </c>
      <c r="E2079" s="1" t="s">
        <v>16</v>
      </c>
      <c r="F2079" s="1" t="s">
        <v>12</v>
      </c>
      <c r="G2079" s="1" t="s">
        <v>13</v>
      </c>
      <c r="H2079" s="1" t="s">
        <v>13</v>
      </c>
      <c r="I2079">
        <v>39</v>
      </c>
    </row>
    <row r="2080" spans="1:9" x14ac:dyDescent="0.25">
      <c r="A2080">
        <v>2079</v>
      </c>
      <c r="B2080" s="1" t="s">
        <v>9</v>
      </c>
      <c r="C2080">
        <v>1038456</v>
      </c>
      <c r="D2080" s="1" t="s">
        <v>10</v>
      </c>
      <c r="E2080" s="1" t="s">
        <v>16</v>
      </c>
      <c r="F2080" s="1" t="s">
        <v>12</v>
      </c>
      <c r="G2080" s="1" t="s">
        <v>13</v>
      </c>
      <c r="H2080" s="1" t="s">
        <v>13</v>
      </c>
      <c r="I2080">
        <v>36</v>
      </c>
    </row>
    <row r="2081" spans="1:9" x14ac:dyDescent="0.25">
      <c r="A2081">
        <v>2080</v>
      </c>
      <c r="B2081" s="1" t="s">
        <v>9</v>
      </c>
      <c r="C2081">
        <v>685653.34</v>
      </c>
      <c r="D2081" s="1" t="s">
        <v>10</v>
      </c>
      <c r="E2081" s="1" t="s">
        <v>16</v>
      </c>
      <c r="F2081" s="1" t="s">
        <v>12</v>
      </c>
      <c r="G2081" s="1" t="s">
        <v>13</v>
      </c>
      <c r="H2081" s="1" t="s">
        <v>13</v>
      </c>
      <c r="I2081">
        <v>44</v>
      </c>
    </row>
    <row r="2082" spans="1:9" x14ac:dyDescent="0.25">
      <c r="A2082">
        <v>2081</v>
      </c>
      <c r="B2082" s="1" t="s">
        <v>9</v>
      </c>
      <c r="C2082">
        <v>594092</v>
      </c>
      <c r="D2082" s="1" t="s">
        <v>18</v>
      </c>
      <c r="E2082" s="1" t="s">
        <v>16</v>
      </c>
      <c r="F2082" s="1" t="s">
        <v>12</v>
      </c>
      <c r="G2082" s="1" t="s">
        <v>12</v>
      </c>
      <c r="H2082" s="1" t="s">
        <v>13</v>
      </c>
      <c r="I2082">
        <v>55</v>
      </c>
    </row>
    <row r="2083" spans="1:9" x14ac:dyDescent="0.25">
      <c r="A2083">
        <v>2082</v>
      </c>
      <c r="B2083" s="1" t="s">
        <v>9</v>
      </c>
      <c r="C2083">
        <v>457059</v>
      </c>
      <c r="D2083" s="1" t="s">
        <v>10</v>
      </c>
      <c r="E2083" s="1" t="s">
        <v>11</v>
      </c>
      <c r="F2083" s="1" t="s">
        <v>12</v>
      </c>
      <c r="G2083" s="1" t="s">
        <v>13</v>
      </c>
      <c r="H2083" s="1" t="s">
        <v>12</v>
      </c>
      <c r="I2083">
        <v>44</v>
      </c>
    </row>
    <row r="2084" spans="1:9" x14ac:dyDescent="0.25">
      <c r="A2084">
        <v>2083</v>
      </c>
      <c r="B2084" s="1" t="s">
        <v>9</v>
      </c>
      <c r="C2084">
        <v>250000</v>
      </c>
      <c r="D2084" s="1" t="s">
        <v>10</v>
      </c>
      <c r="E2084" s="1" t="s">
        <v>16</v>
      </c>
      <c r="F2084" s="1" t="s">
        <v>12</v>
      </c>
      <c r="G2084" s="1" t="s">
        <v>12</v>
      </c>
      <c r="H2084" s="1" t="s">
        <v>12</v>
      </c>
      <c r="I2084">
        <v>47</v>
      </c>
    </row>
    <row r="2085" spans="1:9" x14ac:dyDescent="0.25">
      <c r="A2085">
        <v>2084</v>
      </c>
      <c r="B2085" s="1" t="s">
        <v>15</v>
      </c>
      <c r="C2085">
        <v>356600</v>
      </c>
      <c r="D2085" s="1" t="s">
        <v>10</v>
      </c>
      <c r="E2085" s="1" t="s">
        <v>16</v>
      </c>
      <c r="F2085" s="1" t="s">
        <v>12</v>
      </c>
      <c r="G2085" s="1" t="s">
        <v>13</v>
      </c>
      <c r="H2085" s="1" t="s">
        <v>13</v>
      </c>
      <c r="I2085">
        <v>49</v>
      </c>
    </row>
    <row r="2086" spans="1:9" x14ac:dyDescent="0.25">
      <c r="A2086">
        <v>2085</v>
      </c>
      <c r="B2086" s="1" t="s">
        <v>9</v>
      </c>
      <c r="C2086">
        <v>3983343</v>
      </c>
      <c r="D2086" s="1" t="s">
        <v>14</v>
      </c>
      <c r="E2086" s="1" t="s">
        <v>11</v>
      </c>
      <c r="F2086" s="1" t="s">
        <v>12</v>
      </c>
      <c r="G2086" s="1" t="s">
        <v>13</v>
      </c>
      <c r="H2086" s="1" t="s">
        <v>13</v>
      </c>
      <c r="I2086">
        <v>69</v>
      </c>
    </row>
    <row r="2087" spans="1:9" x14ac:dyDescent="0.25">
      <c r="A2087">
        <v>2086</v>
      </c>
      <c r="B2087" s="1" t="s">
        <v>9</v>
      </c>
      <c r="C2087">
        <v>300000</v>
      </c>
      <c r="D2087" s="1" t="s">
        <v>10</v>
      </c>
      <c r="E2087" s="1" t="s">
        <v>16</v>
      </c>
      <c r="F2087" s="1" t="s">
        <v>12</v>
      </c>
      <c r="G2087" s="1" t="s">
        <v>13</v>
      </c>
      <c r="H2087" s="1" t="s">
        <v>13</v>
      </c>
      <c r="I2087">
        <v>20</v>
      </c>
    </row>
    <row r="2088" spans="1:9" x14ac:dyDescent="0.25">
      <c r="A2088">
        <v>2087</v>
      </c>
      <c r="B2088" s="1" t="s">
        <v>9</v>
      </c>
      <c r="C2088">
        <v>110000</v>
      </c>
      <c r="D2088" s="1" t="s">
        <v>10</v>
      </c>
      <c r="E2088" s="1" t="s">
        <v>16</v>
      </c>
      <c r="F2088" s="1" t="s">
        <v>12</v>
      </c>
      <c r="G2088" s="1" t="s">
        <v>13</v>
      </c>
      <c r="H2088" s="1" t="s">
        <v>12</v>
      </c>
      <c r="I2088">
        <v>57</v>
      </c>
    </row>
    <row r="2089" spans="1:9" x14ac:dyDescent="0.25">
      <c r="A2089">
        <v>2088</v>
      </c>
      <c r="B2089" s="1" t="s">
        <v>15</v>
      </c>
      <c r="C2089">
        <v>799650</v>
      </c>
      <c r="D2089" s="1" t="s">
        <v>10</v>
      </c>
      <c r="E2089" s="1" t="s">
        <v>16</v>
      </c>
      <c r="F2089" s="1" t="s">
        <v>12</v>
      </c>
      <c r="G2089" s="1" t="s">
        <v>13</v>
      </c>
      <c r="H2089" s="1" t="s">
        <v>13</v>
      </c>
      <c r="I2089">
        <v>25</v>
      </c>
    </row>
    <row r="2090" spans="1:9" x14ac:dyDescent="0.25">
      <c r="A2090">
        <v>2089</v>
      </c>
      <c r="B2090" s="1" t="s">
        <v>15</v>
      </c>
      <c r="C2090">
        <v>488750</v>
      </c>
      <c r="D2090" s="1" t="s">
        <v>10</v>
      </c>
      <c r="E2090" s="1" t="s">
        <v>16</v>
      </c>
      <c r="F2090" s="1" t="s">
        <v>12</v>
      </c>
      <c r="G2090" s="1" t="s">
        <v>13</v>
      </c>
      <c r="H2090" s="1" t="s">
        <v>13</v>
      </c>
      <c r="I2090">
        <v>24</v>
      </c>
    </row>
    <row r="2091" spans="1:9" x14ac:dyDescent="0.25">
      <c r="A2091">
        <v>2090</v>
      </c>
      <c r="B2091" s="1" t="s">
        <v>9</v>
      </c>
      <c r="C2091">
        <v>2038867</v>
      </c>
      <c r="D2091" s="1" t="s">
        <v>10</v>
      </c>
      <c r="E2091" s="1" t="s">
        <v>16</v>
      </c>
      <c r="F2091" s="1" t="s">
        <v>12</v>
      </c>
      <c r="G2091" s="1" t="s">
        <v>13</v>
      </c>
      <c r="H2091" s="1" t="s">
        <v>13</v>
      </c>
      <c r="I2091">
        <v>34</v>
      </c>
    </row>
    <row r="2092" spans="1:9" x14ac:dyDescent="0.25">
      <c r="A2092">
        <v>2091</v>
      </c>
      <c r="B2092" s="1" t="s">
        <v>15</v>
      </c>
      <c r="C2092">
        <v>793930.98</v>
      </c>
      <c r="D2092" s="1" t="s">
        <v>10</v>
      </c>
      <c r="E2092" s="1" t="s">
        <v>11</v>
      </c>
      <c r="F2092" s="1" t="s">
        <v>12</v>
      </c>
      <c r="G2092" s="1" t="s">
        <v>13</v>
      </c>
      <c r="H2092" s="1" t="s">
        <v>13</v>
      </c>
      <c r="I2092">
        <v>35</v>
      </c>
    </row>
    <row r="2093" spans="1:9" x14ac:dyDescent="0.25">
      <c r="A2093">
        <v>2092</v>
      </c>
      <c r="B2093" s="1" t="s">
        <v>9</v>
      </c>
      <c r="C2093">
        <v>452337.26</v>
      </c>
      <c r="D2093" s="1" t="s">
        <v>10</v>
      </c>
      <c r="E2093" s="1" t="s">
        <v>16</v>
      </c>
      <c r="F2093" s="1" t="s">
        <v>12</v>
      </c>
      <c r="G2093" s="1" t="s">
        <v>13</v>
      </c>
      <c r="H2093" s="1" t="s">
        <v>13</v>
      </c>
      <c r="I2093">
        <v>40</v>
      </c>
    </row>
    <row r="2094" spans="1:9" x14ac:dyDescent="0.25">
      <c r="A2094">
        <v>2093</v>
      </c>
      <c r="B2094" s="1" t="s">
        <v>9</v>
      </c>
      <c r="C2094">
        <v>401258.65</v>
      </c>
      <c r="D2094" s="1" t="s">
        <v>10</v>
      </c>
      <c r="E2094" s="1" t="s">
        <v>16</v>
      </c>
      <c r="F2094" s="1" t="s">
        <v>12</v>
      </c>
      <c r="G2094" s="1" t="s">
        <v>13</v>
      </c>
      <c r="H2094" s="1" t="s">
        <v>13</v>
      </c>
      <c r="I2094">
        <v>59</v>
      </c>
    </row>
    <row r="2095" spans="1:9" x14ac:dyDescent="0.25">
      <c r="A2095">
        <v>2094</v>
      </c>
      <c r="B2095" s="1" t="s">
        <v>15</v>
      </c>
      <c r="C2095">
        <v>476344.45</v>
      </c>
      <c r="D2095" s="1" t="s">
        <v>10</v>
      </c>
      <c r="E2095" s="1" t="s">
        <v>16</v>
      </c>
      <c r="F2095" s="1" t="s">
        <v>12</v>
      </c>
      <c r="G2095" s="1" t="s">
        <v>13</v>
      </c>
      <c r="H2095" s="1" t="s">
        <v>13</v>
      </c>
      <c r="I2095">
        <v>24</v>
      </c>
    </row>
    <row r="2096" spans="1:9" x14ac:dyDescent="0.25">
      <c r="A2096">
        <v>2095</v>
      </c>
      <c r="B2096" s="1" t="s">
        <v>9</v>
      </c>
      <c r="C2096">
        <v>1934551</v>
      </c>
      <c r="D2096" s="1" t="s">
        <v>10</v>
      </c>
      <c r="E2096" s="1" t="s">
        <v>16</v>
      </c>
      <c r="F2096" s="1" t="s">
        <v>12</v>
      </c>
      <c r="G2096" s="1" t="s">
        <v>13</v>
      </c>
      <c r="H2096" s="1" t="s">
        <v>12</v>
      </c>
      <c r="I2096">
        <v>58</v>
      </c>
    </row>
    <row r="2097" spans="1:9" x14ac:dyDescent="0.25">
      <c r="A2097">
        <v>2096</v>
      </c>
      <c r="B2097" s="1" t="s">
        <v>9</v>
      </c>
      <c r="C2097">
        <v>1995482.54</v>
      </c>
      <c r="D2097" s="1" t="s">
        <v>10</v>
      </c>
      <c r="E2097" s="1" t="s">
        <v>11</v>
      </c>
      <c r="F2097" s="1" t="s">
        <v>12</v>
      </c>
      <c r="G2097" s="1" t="s">
        <v>13</v>
      </c>
      <c r="H2097" s="1" t="s">
        <v>13</v>
      </c>
      <c r="I2097">
        <v>34</v>
      </c>
    </row>
    <row r="2098" spans="1:9" x14ac:dyDescent="0.25">
      <c r="A2098">
        <v>2097</v>
      </c>
      <c r="B2098" s="1" t="s">
        <v>9</v>
      </c>
      <c r="C2098">
        <v>297949</v>
      </c>
      <c r="D2098" s="1" t="s">
        <v>17</v>
      </c>
      <c r="E2098" s="1" t="s">
        <v>16</v>
      </c>
      <c r="F2098" s="1" t="s">
        <v>12</v>
      </c>
      <c r="G2098" s="1" t="s">
        <v>13</v>
      </c>
      <c r="H2098" s="1" t="s">
        <v>13</v>
      </c>
      <c r="I2098">
        <v>37</v>
      </c>
    </row>
    <row r="2099" spans="1:9" x14ac:dyDescent="0.25">
      <c r="A2099">
        <v>2098</v>
      </c>
      <c r="B2099" s="1" t="s">
        <v>9</v>
      </c>
      <c r="C2099">
        <v>722064</v>
      </c>
      <c r="D2099" s="1" t="s">
        <v>10</v>
      </c>
      <c r="E2099" s="1" t="s">
        <v>16</v>
      </c>
      <c r="F2099" s="1" t="s">
        <v>12</v>
      </c>
      <c r="G2099" s="1" t="s">
        <v>13</v>
      </c>
      <c r="H2099" s="1" t="s">
        <v>13</v>
      </c>
      <c r="I2099">
        <v>33</v>
      </c>
    </row>
    <row r="2100" spans="1:9" x14ac:dyDescent="0.25">
      <c r="A2100">
        <v>2099</v>
      </c>
      <c r="B2100" s="1" t="s">
        <v>9</v>
      </c>
      <c r="C2100">
        <v>753913.5</v>
      </c>
      <c r="D2100" s="1" t="s">
        <v>10</v>
      </c>
      <c r="E2100" s="1" t="s">
        <v>11</v>
      </c>
      <c r="F2100" s="1" t="s">
        <v>12</v>
      </c>
      <c r="G2100" s="1" t="s">
        <v>13</v>
      </c>
      <c r="H2100" s="1" t="s">
        <v>13</v>
      </c>
      <c r="I2100">
        <v>56</v>
      </c>
    </row>
    <row r="2101" spans="1:9" x14ac:dyDescent="0.25">
      <c r="A2101">
        <v>2100</v>
      </c>
      <c r="B2101" s="1" t="s">
        <v>9</v>
      </c>
      <c r="C2101">
        <v>607142.85</v>
      </c>
      <c r="D2101" s="1" t="s">
        <v>10</v>
      </c>
      <c r="E2101" s="1" t="s">
        <v>16</v>
      </c>
      <c r="F2101" s="1" t="s">
        <v>12</v>
      </c>
      <c r="G2101" s="1" t="s">
        <v>13</v>
      </c>
      <c r="H2101" s="1" t="s">
        <v>13</v>
      </c>
      <c r="I2101">
        <v>31</v>
      </c>
    </row>
    <row r="2102" spans="1:9" x14ac:dyDescent="0.25">
      <c r="A2102">
        <v>2101</v>
      </c>
      <c r="B2102" s="1" t="s">
        <v>9</v>
      </c>
      <c r="C2102">
        <v>260000</v>
      </c>
      <c r="D2102" s="1" t="s">
        <v>10</v>
      </c>
      <c r="E2102" s="1" t="s">
        <v>16</v>
      </c>
      <c r="F2102" s="1" t="s">
        <v>12</v>
      </c>
      <c r="G2102" s="1" t="s">
        <v>13</v>
      </c>
      <c r="H2102" s="1" t="s">
        <v>12</v>
      </c>
      <c r="I2102">
        <v>37</v>
      </c>
    </row>
    <row r="2103" spans="1:9" x14ac:dyDescent="0.25">
      <c r="A2103">
        <v>2102</v>
      </c>
      <c r="B2103" s="1" t="s">
        <v>9</v>
      </c>
      <c r="C2103">
        <v>742000</v>
      </c>
      <c r="D2103" s="1" t="s">
        <v>10</v>
      </c>
      <c r="E2103" s="1" t="s">
        <v>16</v>
      </c>
      <c r="F2103" s="1" t="s">
        <v>12</v>
      </c>
      <c r="G2103" s="1" t="s">
        <v>13</v>
      </c>
      <c r="H2103" s="1" t="s">
        <v>13</v>
      </c>
      <c r="I2103">
        <v>57</v>
      </c>
    </row>
    <row r="2104" spans="1:9" x14ac:dyDescent="0.25">
      <c r="A2104">
        <v>2103</v>
      </c>
      <c r="B2104" s="1" t="s">
        <v>9</v>
      </c>
      <c r="C2104">
        <v>170440</v>
      </c>
      <c r="D2104" s="1" t="s">
        <v>10</v>
      </c>
      <c r="E2104" s="1" t="s">
        <v>16</v>
      </c>
      <c r="F2104" s="1" t="s">
        <v>12</v>
      </c>
      <c r="G2104" s="1" t="s">
        <v>13</v>
      </c>
      <c r="H2104" s="1" t="s">
        <v>13</v>
      </c>
      <c r="I2104">
        <v>42</v>
      </c>
    </row>
    <row r="2105" spans="1:9" x14ac:dyDescent="0.25">
      <c r="A2105">
        <v>2104</v>
      </c>
      <c r="B2105" s="1" t="s">
        <v>15</v>
      </c>
      <c r="C2105">
        <v>242860</v>
      </c>
      <c r="D2105" s="1" t="s">
        <v>10</v>
      </c>
      <c r="E2105" s="1" t="s">
        <v>16</v>
      </c>
      <c r="F2105" s="1" t="s">
        <v>12</v>
      </c>
      <c r="G2105" s="1" t="s">
        <v>13</v>
      </c>
      <c r="H2105" s="1" t="s">
        <v>12</v>
      </c>
      <c r="I2105">
        <v>62</v>
      </c>
    </row>
    <row r="2106" spans="1:9" x14ac:dyDescent="0.25">
      <c r="A2106">
        <v>2105</v>
      </c>
      <c r="B2106" s="1" t="s">
        <v>9</v>
      </c>
      <c r="C2106">
        <v>1860734</v>
      </c>
      <c r="D2106" s="1" t="s">
        <v>18</v>
      </c>
      <c r="E2106" s="1" t="s">
        <v>16</v>
      </c>
      <c r="F2106" s="1" t="s">
        <v>12</v>
      </c>
      <c r="G2106" s="1" t="s">
        <v>12</v>
      </c>
      <c r="H2106" s="1" t="s">
        <v>12</v>
      </c>
      <c r="I2106">
        <v>52</v>
      </c>
    </row>
    <row r="2107" spans="1:9" x14ac:dyDescent="0.25">
      <c r="A2107">
        <v>2106</v>
      </c>
      <c r="B2107" s="1" t="s">
        <v>9</v>
      </c>
      <c r="C2107">
        <v>620373.67000000004</v>
      </c>
      <c r="D2107" s="1" t="s">
        <v>10</v>
      </c>
      <c r="E2107" s="1" t="s">
        <v>16</v>
      </c>
      <c r="F2107" s="1" t="s">
        <v>12</v>
      </c>
      <c r="G2107" s="1" t="s">
        <v>13</v>
      </c>
      <c r="H2107" s="1" t="s">
        <v>13</v>
      </c>
      <c r="I2107">
        <v>46</v>
      </c>
    </row>
    <row r="2108" spans="1:9" x14ac:dyDescent="0.25">
      <c r="A2108">
        <v>2107</v>
      </c>
      <c r="B2108" s="1" t="s">
        <v>15</v>
      </c>
      <c r="C2108">
        <v>1233708</v>
      </c>
      <c r="D2108" s="1" t="s">
        <v>10</v>
      </c>
      <c r="E2108" s="1" t="s">
        <v>16</v>
      </c>
      <c r="F2108" s="1" t="s">
        <v>12</v>
      </c>
      <c r="G2108" s="1" t="s">
        <v>13</v>
      </c>
      <c r="H2108" s="1" t="s">
        <v>13</v>
      </c>
      <c r="I2108">
        <v>40</v>
      </c>
    </row>
    <row r="2109" spans="1:9" x14ac:dyDescent="0.25">
      <c r="A2109">
        <v>2108</v>
      </c>
      <c r="B2109" s="1" t="s">
        <v>9</v>
      </c>
      <c r="C2109">
        <v>520000</v>
      </c>
      <c r="D2109" s="1" t="s">
        <v>10</v>
      </c>
      <c r="E2109" s="1" t="s">
        <v>16</v>
      </c>
      <c r="F2109" s="1" t="s">
        <v>12</v>
      </c>
      <c r="G2109" s="1" t="s">
        <v>13</v>
      </c>
      <c r="H2109" s="1" t="s">
        <v>13</v>
      </c>
      <c r="I2109">
        <v>45</v>
      </c>
    </row>
    <row r="2110" spans="1:9" x14ac:dyDescent="0.25">
      <c r="A2110">
        <v>2109</v>
      </c>
      <c r="B2110" s="1" t="s">
        <v>9</v>
      </c>
      <c r="C2110">
        <v>160000</v>
      </c>
      <c r="D2110" s="1" t="s">
        <v>10</v>
      </c>
      <c r="E2110" s="1" t="s">
        <v>16</v>
      </c>
      <c r="F2110" s="1" t="s">
        <v>12</v>
      </c>
      <c r="G2110" s="1" t="s">
        <v>12</v>
      </c>
      <c r="H2110" s="1" t="s">
        <v>13</v>
      </c>
      <c r="I2110">
        <v>26</v>
      </c>
    </row>
    <row r="2111" spans="1:9" x14ac:dyDescent="0.25">
      <c r="A2111">
        <v>2110</v>
      </c>
      <c r="B2111" s="1" t="s">
        <v>9</v>
      </c>
      <c r="C2111">
        <v>296346.2</v>
      </c>
      <c r="D2111" s="1" t="s">
        <v>10</v>
      </c>
      <c r="E2111" s="1" t="s">
        <v>16</v>
      </c>
      <c r="F2111" s="1" t="s">
        <v>12</v>
      </c>
      <c r="G2111" s="1" t="s">
        <v>13</v>
      </c>
      <c r="H2111" s="1" t="s">
        <v>13</v>
      </c>
      <c r="I2111">
        <v>48</v>
      </c>
    </row>
    <row r="2112" spans="1:9" x14ac:dyDescent="0.25">
      <c r="A2112">
        <v>2111</v>
      </c>
      <c r="B2112" s="1" t="s">
        <v>15</v>
      </c>
      <c r="C2112">
        <v>32942.089999999997</v>
      </c>
      <c r="D2112" s="1" t="s">
        <v>10</v>
      </c>
      <c r="E2112" s="1" t="s">
        <v>11</v>
      </c>
      <c r="F2112" s="1" t="s">
        <v>12</v>
      </c>
      <c r="G2112" s="1" t="s">
        <v>13</v>
      </c>
      <c r="H2112" s="1" t="s">
        <v>13</v>
      </c>
      <c r="I2112">
        <v>24</v>
      </c>
    </row>
    <row r="2113" spans="1:9" x14ac:dyDescent="0.25">
      <c r="A2113">
        <v>2112</v>
      </c>
      <c r="B2113" s="1" t="s">
        <v>9</v>
      </c>
      <c r="C2113">
        <v>297102</v>
      </c>
      <c r="D2113" s="1" t="s">
        <v>18</v>
      </c>
      <c r="E2113" s="1" t="s">
        <v>16</v>
      </c>
      <c r="F2113" s="1" t="s">
        <v>12</v>
      </c>
      <c r="G2113" s="1" t="s">
        <v>13</v>
      </c>
      <c r="H2113" s="1" t="s">
        <v>13</v>
      </c>
      <c r="I2113">
        <v>29</v>
      </c>
    </row>
    <row r="2114" spans="1:9" x14ac:dyDescent="0.25">
      <c r="A2114">
        <v>2113</v>
      </c>
      <c r="B2114" s="1" t="s">
        <v>9</v>
      </c>
      <c r="C2114">
        <v>297139</v>
      </c>
      <c r="D2114" s="1" t="s">
        <v>17</v>
      </c>
      <c r="E2114" s="1" t="s">
        <v>16</v>
      </c>
      <c r="F2114" s="1" t="s">
        <v>12</v>
      </c>
      <c r="G2114" s="1" t="s">
        <v>13</v>
      </c>
      <c r="H2114" s="1" t="s">
        <v>13</v>
      </c>
      <c r="I2114">
        <v>36</v>
      </c>
    </row>
    <row r="2115" spans="1:9" x14ac:dyDescent="0.25">
      <c r="A2115">
        <v>2114</v>
      </c>
      <c r="B2115" s="1" t="s">
        <v>9</v>
      </c>
      <c r="C2115">
        <v>1069013.75</v>
      </c>
      <c r="D2115" s="1" t="s">
        <v>10</v>
      </c>
      <c r="E2115" s="1" t="s">
        <v>16</v>
      </c>
      <c r="F2115" s="1" t="s">
        <v>12</v>
      </c>
      <c r="G2115" s="1" t="s">
        <v>13</v>
      </c>
      <c r="H2115" s="1" t="s">
        <v>13</v>
      </c>
      <c r="I2115">
        <v>27</v>
      </c>
    </row>
    <row r="2116" spans="1:9" x14ac:dyDescent="0.25">
      <c r="A2116">
        <v>2115</v>
      </c>
      <c r="B2116" s="1" t="s">
        <v>15</v>
      </c>
      <c r="C2116">
        <v>358405</v>
      </c>
      <c r="D2116" s="1" t="s">
        <v>10</v>
      </c>
      <c r="E2116" s="1" t="s">
        <v>16</v>
      </c>
      <c r="F2116" s="1" t="s">
        <v>12</v>
      </c>
      <c r="G2116" s="1" t="s">
        <v>13</v>
      </c>
      <c r="H2116" s="1" t="s">
        <v>13</v>
      </c>
      <c r="I2116">
        <v>24</v>
      </c>
    </row>
    <row r="2117" spans="1:9" x14ac:dyDescent="0.25">
      <c r="A2117">
        <v>2116</v>
      </c>
      <c r="B2117" s="1" t="s">
        <v>9</v>
      </c>
      <c r="C2117">
        <v>1596417</v>
      </c>
      <c r="D2117" s="1" t="s">
        <v>10</v>
      </c>
      <c r="E2117" s="1" t="s">
        <v>11</v>
      </c>
      <c r="F2117" s="1" t="s">
        <v>12</v>
      </c>
      <c r="G2117" s="1" t="s">
        <v>13</v>
      </c>
      <c r="H2117" s="1" t="s">
        <v>12</v>
      </c>
      <c r="I2117">
        <v>47</v>
      </c>
    </row>
    <row r="2118" spans="1:9" x14ac:dyDescent="0.25">
      <c r="A2118">
        <v>2117</v>
      </c>
      <c r="B2118" s="1" t="s">
        <v>9</v>
      </c>
      <c r="C2118">
        <v>303000</v>
      </c>
      <c r="D2118" s="1" t="s">
        <v>10</v>
      </c>
      <c r="E2118" s="1" t="s">
        <v>16</v>
      </c>
      <c r="F2118" s="1" t="s">
        <v>12</v>
      </c>
      <c r="G2118" s="1" t="s">
        <v>13</v>
      </c>
      <c r="H2118" s="1" t="s">
        <v>13</v>
      </c>
      <c r="I2118">
        <v>24</v>
      </c>
    </row>
    <row r="2119" spans="1:9" x14ac:dyDescent="0.25">
      <c r="A2119">
        <v>2118</v>
      </c>
      <c r="B2119" s="1" t="s">
        <v>9</v>
      </c>
      <c r="C2119">
        <v>400944.9</v>
      </c>
      <c r="D2119" s="1" t="s">
        <v>10</v>
      </c>
      <c r="E2119" s="1" t="s">
        <v>16</v>
      </c>
      <c r="F2119" s="1" t="s">
        <v>12</v>
      </c>
      <c r="G2119" s="1" t="s">
        <v>13</v>
      </c>
      <c r="H2119" s="1" t="s">
        <v>13</v>
      </c>
      <c r="I2119">
        <v>27</v>
      </c>
    </row>
    <row r="2120" spans="1:9" x14ac:dyDescent="0.25">
      <c r="A2120">
        <v>2119</v>
      </c>
      <c r="B2120" s="1" t="s">
        <v>9</v>
      </c>
      <c r="C2120">
        <v>130000</v>
      </c>
      <c r="D2120" s="1" t="s">
        <v>10</v>
      </c>
      <c r="E2120" s="1" t="s">
        <v>16</v>
      </c>
      <c r="F2120" s="1" t="s">
        <v>12</v>
      </c>
      <c r="G2120" s="1" t="s">
        <v>13</v>
      </c>
      <c r="H2120" s="1" t="s">
        <v>12</v>
      </c>
      <c r="I2120">
        <v>27</v>
      </c>
    </row>
    <row r="2121" spans="1:9" x14ac:dyDescent="0.25">
      <c r="A2121">
        <v>2120</v>
      </c>
      <c r="B2121" s="1" t="s">
        <v>15</v>
      </c>
      <c r="C2121">
        <v>284392</v>
      </c>
      <c r="D2121" s="1" t="s">
        <v>10</v>
      </c>
      <c r="E2121" s="1" t="s">
        <v>11</v>
      </c>
      <c r="F2121" s="1" t="s">
        <v>12</v>
      </c>
      <c r="G2121" s="1" t="s">
        <v>13</v>
      </c>
      <c r="H2121" s="1" t="s">
        <v>12</v>
      </c>
      <c r="I2121">
        <v>56</v>
      </c>
    </row>
    <row r="2122" spans="1:9" x14ac:dyDescent="0.25">
      <c r="A2122">
        <v>2121</v>
      </c>
      <c r="B2122" s="1" t="s">
        <v>9</v>
      </c>
      <c r="C2122">
        <v>681308.01</v>
      </c>
      <c r="D2122" s="1" t="s">
        <v>10</v>
      </c>
      <c r="E2122" s="1" t="s">
        <v>16</v>
      </c>
      <c r="F2122" s="1" t="s">
        <v>12</v>
      </c>
      <c r="G2122" s="1" t="s">
        <v>13</v>
      </c>
      <c r="H2122" s="1" t="s">
        <v>13</v>
      </c>
      <c r="I2122">
        <v>31</v>
      </c>
    </row>
    <row r="2123" spans="1:9" x14ac:dyDescent="0.25">
      <c r="A2123">
        <v>2122</v>
      </c>
      <c r="B2123" s="1" t="s">
        <v>15</v>
      </c>
      <c r="C2123">
        <v>1436096</v>
      </c>
      <c r="D2123" s="1" t="s">
        <v>14</v>
      </c>
      <c r="E2123" s="1" t="s">
        <v>11</v>
      </c>
      <c r="F2123" s="1" t="s">
        <v>12</v>
      </c>
      <c r="G2123" s="1" t="s">
        <v>13</v>
      </c>
      <c r="H2123" s="1" t="s">
        <v>13</v>
      </c>
      <c r="I2123">
        <v>60</v>
      </c>
    </row>
    <row r="2124" spans="1:9" x14ac:dyDescent="0.25">
      <c r="A2124">
        <v>2123</v>
      </c>
      <c r="B2124" s="1" t="s">
        <v>9</v>
      </c>
      <c r="C2124">
        <v>299647</v>
      </c>
      <c r="D2124" s="1" t="s">
        <v>18</v>
      </c>
      <c r="E2124" s="1" t="s">
        <v>16</v>
      </c>
      <c r="F2124" s="1" t="s">
        <v>12</v>
      </c>
      <c r="G2124" s="1" t="s">
        <v>13</v>
      </c>
      <c r="H2124" s="1" t="s">
        <v>12</v>
      </c>
      <c r="I2124">
        <v>48</v>
      </c>
    </row>
    <row r="2125" spans="1:9" x14ac:dyDescent="0.25">
      <c r="A2125">
        <v>2124</v>
      </c>
      <c r="B2125" s="1" t="s">
        <v>9</v>
      </c>
      <c r="C2125">
        <v>522249</v>
      </c>
      <c r="D2125" s="1" t="s">
        <v>18</v>
      </c>
      <c r="E2125" s="1" t="s">
        <v>16</v>
      </c>
      <c r="F2125" s="1" t="s">
        <v>12</v>
      </c>
      <c r="G2125" s="1" t="s">
        <v>13</v>
      </c>
      <c r="H2125" s="1" t="s">
        <v>12</v>
      </c>
      <c r="I2125">
        <v>30</v>
      </c>
    </row>
    <row r="2126" spans="1:9" x14ac:dyDescent="0.25">
      <c r="A2126">
        <v>2125</v>
      </c>
      <c r="B2126" s="1" t="s">
        <v>9</v>
      </c>
      <c r="C2126">
        <v>2399117.94</v>
      </c>
      <c r="D2126" s="1" t="s">
        <v>10</v>
      </c>
      <c r="E2126" s="1" t="s">
        <v>16</v>
      </c>
      <c r="F2126" s="1" t="s">
        <v>12</v>
      </c>
      <c r="G2126" s="1" t="s">
        <v>13</v>
      </c>
      <c r="H2126" s="1" t="s">
        <v>13</v>
      </c>
      <c r="I2126">
        <v>36</v>
      </c>
    </row>
    <row r="2127" spans="1:9" x14ac:dyDescent="0.25">
      <c r="A2127">
        <v>2126</v>
      </c>
      <c r="B2127" s="1" t="s">
        <v>9</v>
      </c>
      <c r="C2127">
        <v>1431680.32</v>
      </c>
      <c r="D2127" s="1" t="s">
        <v>10</v>
      </c>
      <c r="E2127" s="1" t="s">
        <v>11</v>
      </c>
      <c r="F2127" s="1" t="s">
        <v>12</v>
      </c>
      <c r="G2127" s="1" t="s">
        <v>13</v>
      </c>
      <c r="H2127" s="1" t="s">
        <v>13</v>
      </c>
      <c r="I2127">
        <v>37</v>
      </c>
    </row>
    <row r="2128" spans="1:9" x14ac:dyDescent="0.25">
      <c r="A2128">
        <v>2127</v>
      </c>
      <c r="B2128" s="1" t="s">
        <v>9</v>
      </c>
      <c r="C2128">
        <v>299647</v>
      </c>
      <c r="D2128" s="1" t="s">
        <v>17</v>
      </c>
      <c r="E2128" s="1" t="s">
        <v>16</v>
      </c>
      <c r="F2128" s="1" t="s">
        <v>12</v>
      </c>
      <c r="G2128" s="1" t="s">
        <v>13</v>
      </c>
      <c r="H2128" s="1" t="s">
        <v>12</v>
      </c>
      <c r="I2128">
        <v>63</v>
      </c>
    </row>
    <row r="2129" spans="1:9" x14ac:dyDescent="0.25">
      <c r="A2129">
        <v>2128</v>
      </c>
      <c r="B2129" s="1" t="s">
        <v>9</v>
      </c>
      <c r="C2129">
        <v>297046</v>
      </c>
      <c r="D2129" s="1" t="s">
        <v>18</v>
      </c>
      <c r="E2129" s="1" t="s">
        <v>16</v>
      </c>
      <c r="F2129" s="1" t="s">
        <v>12</v>
      </c>
      <c r="G2129" s="1" t="s">
        <v>12</v>
      </c>
      <c r="H2129" s="1" t="s">
        <v>12</v>
      </c>
      <c r="I2129">
        <v>25</v>
      </c>
    </row>
    <row r="2130" spans="1:9" x14ac:dyDescent="0.25">
      <c r="A2130">
        <v>2129</v>
      </c>
      <c r="B2130" s="1" t="s">
        <v>9</v>
      </c>
      <c r="C2130">
        <v>347510</v>
      </c>
      <c r="D2130" s="1" t="s">
        <v>10</v>
      </c>
      <c r="E2130" s="1" t="s">
        <v>16</v>
      </c>
      <c r="F2130" s="1" t="s">
        <v>12</v>
      </c>
      <c r="G2130" s="1" t="s">
        <v>13</v>
      </c>
      <c r="H2130" s="1" t="s">
        <v>13</v>
      </c>
      <c r="I2130">
        <v>37</v>
      </c>
    </row>
    <row r="2131" spans="1:9" x14ac:dyDescent="0.25">
      <c r="A2131">
        <v>2130</v>
      </c>
      <c r="B2131" s="1" t="s">
        <v>9</v>
      </c>
      <c r="C2131">
        <v>315000</v>
      </c>
      <c r="D2131" s="1" t="s">
        <v>10</v>
      </c>
      <c r="E2131" s="1" t="s">
        <v>16</v>
      </c>
      <c r="F2131" s="1" t="s">
        <v>12</v>
      </c>
      <c r="G2131" s="1" t="s">
        <v>13</v>
      </c>
      <c r="H2131" s="1" t="s">
        <v>13</v>
      </c>
      <c r="I2131">
        <v>53</v>
      </c>
    </row>
    <row r="2132" spans="1:9" x14ac:dyDescent="0.25">
      <c r="A2132">
        <v>2131</v>
      </c>
      <c r="B2132" s="1" t="s">
        <v>9</v>
      </c>
      <c r="C2132">
        <v>297046</v>
      </c>
      <c r="D2132" s="1" t="s">
        <v>18</v>
      </c>
      <c r="E2132" s="1" t="s">
        <v>16</v>
      </c>
      <c r="F2132" s="1" t="s">
        <v>12</v>
      </c>
      <c r="G2132" s="1" t="s">
        <v>13</v>
      </c>
      <c r="H2132" s="1" t="s">
        <v>13</v>
      </c>
      <c r="I2132">
        <v>43</v>
      </c>
    </row>
    <row r="2133" spans="1:9" x14ac:dyDescent="0.25">
      <c r="A2133">
        <v>2132</v>
      </c>
      <c r="B2133" s="1" t="s">
        <v>9</v>
      </c>
      <c r="C2133">
        <v>278030</v>
      </c>
      <c r="D2133" s="1" t="s">
        <v>19</v>
      </c>
      <c r="E2133" s="1" t="s">
        <v>16</v>
      </c>
      <c r="F2133" s="1" t="s">
        <v>12</v>
      </c>
      <c r="G2133" s="1" t="s">
        <v>12</v>
      </c>
      <c r="H2133" s="1" t="s">
        <v>13</v>
      </c>
      <c r="I2133">
        <v>54</v>
      </c>
    </row>
    <row r="2134" spans="1:9" x14ac:dyDescent="0.25">
      <c r="A2134">
        <v>2133</v>
      </c>
      <c r="B2134" s="1" t="s">
        <v>15</v>
      </c>
      <c r="C2134">
        <v>445821</v>
      </c>
      <c r="D2134" s="1" t="s">
        <v>18</v>
      </c>
      <c r="E2134" s="1" t="s">
        <v>16</v>
      </c>
      <c r="F2134" s="1" t="s">
        <v>12</v>
      </c>
      <c r="G2134" s="1" t="s">
        <v>13</v>
      </c>
      <c r="H2134" s="1" t="s">
        <v>13</v>
      </c>
      <c r="I2134">
        <v>39</v>
      </c>
    </row>
    <row r="2135" spans="1:9" x14ac:dyDescent="0.25">
      <c r="A2135">
        <v>2134</v>
      </c>
      <c r="B2135" s="1" t="s">
        <v>9</v>
      </c>
      <c r="C2135">
        <v>306723.3</v>
      </c>
      <c r="D2135" s="1" t="s">
        <v>18</v>
      </c>
      <c r="E2135" s="1" t="s">
        <v>16</v>
      </c>
      <c r="F2135" s="1" t="s">
        <v>12</v>
      </c>
      <c r="G2135" s="1" t="s">
        <v>12</v>
      </c>
      <c r="H2135" s="1" t="s">
        <v>12</v>
      </c>
      <c r="I2135">
        <v>45</v>
      </c>
    </row>
    <row r="2136" spans="1:9" x14ac:dyDescent="0.25">
      <c r="A2136">
        <v>2135</v>
      </c>
      <c r="B2136" s="1" t="s">
        <v>15</v>
      </c>
      <c r="C2136">
        <v>445431.32</v>
      </c>
      <c r="D2136" s="1" t="s">
        <v>10</v>
      </c>
      <c r="E2136" s="1" t="s">
        <v>16</v>
      </c>
      <c r="F2136" s="1" t="s">
        <v>12</v>
      </c>
      <c r="G2136" s="1" t="s">
        <v>13</v>
      </c>
      <c r="H2136" s="1" t="s">
        <v>13</v>
      </c>
      <c r="I2136">
        <v>25</v>
      </c>
    </row>
    <row r="2137" spans="1:9" x14ac:dyDescent="0.25">
      <c r="A2137">
        <v>2136</v>
      </c>
      <c r="B2137" s="1" t="s">
        <v>9</v>
      </c>
      <c r="C2137">
        <v>1460786.78</v>
      </c>
      <c r="D2137" s="1" t="s">
        <v>10</v>
      </c>
      <c r="E2137" s="1" t="s">
        <v>16</v>
      </c>
      <c r="F2137" s="1" t="s">
        <v>12</v>
      </c>
      <c r="G2137" s="1" t="s">
        <v>13</v>
      </c>
      <c r="H2137" s="1" t="s">
        <v>13</v>
      </c>
      <c r="I2137">
        <v>32</v>
      </c>
    </row>
    <row r="2138" spans="1:9" x14ac:dyDescent="0.25">
      <c r="A2138">
        <v>2137</v>
      </c>
      <c r="B2138" s="1" t="s">
        <v>9</v>
      </c>
      <c r="C2138">
        <v>10652</v>
      </c>
      <c r="D2138" s="1" t="s">
        <v>10</v>
      </c>
      <c r="E2138" s="1" t="s">
        <v>16</v>
      </c>
      <c r="F2138" s="1" t="s">
        <v>12</v>
      </c>
      <c r="G2138" s="1" t="s">
        <v>12</v>
      </c>
      <c r="H2138" s="1" t="s">
        <v>13</v>
      </c>
      <c r="I2138">
        <v>24</v>
      </c>
    </row>
    <row r="2139" spans="1:9" x14ac:dyDescent="0.25">
      <c r="A2139">
        <v>2138</v>
      </c>
      <c r="B2139" s="1" t="s">
        <v>15</v>
      </c>
      <c r="C2139">
        <v>278030</v>
      </c>
      <c r="D2139" s="1" t="s">
        <v>17</v>
      </c>
      <c r="E2139" s="1" t="s">
        <v>16</v>
      </c>
      <c r="F2139" s="1" t="s">
        <v>12</v>
      </c>
      <c r="G2139" s="1" t="s">
        <v>13</v>
      </c>
      <c r="H2139" s="1" t="s">
        <v>12</v>
      </c>
      <c r="I2139">
        <v>27</v>
      </c>
    </row>
    <row r="2140" spans="1:9" x14ac:dyDescent="0.25">
      <c r="A2140">
        <v>2139</v>
      </c>
      <c r="B2140" s="1" t="s">
        <v>15</v>
      </c>
      <c r="C2140">
        <v>1160116</v>
      </c>
      <c r="D2140" s="1" t="s">
        <v>14</v>
      </c>
      <c r="E2140" s="1" t="s">
        <v>11</v>
      </c>
      <c r="F2140" s="1" t="s">
        <v>12</v>
      </c>
      <c r="G2140" s="1" t="s">
        <v>13</v>
      </c>
      <c r="H2140" s="1" t="s">
        <v>13</v>
      </c>
      <c r="I2140">
        <v>66</v>
      </c>
    </row>
    <row r="2141" spans="1:9" x14ac:dyDescent="0.25">
      <c r="A2141">
        <v>2140</v>
      </c>
      <c r="B2141" s="1" t="s">
        <v>9</v>
      </c>
      <c r="C2141">
        <v>342028</v>
      </c>
      <c r="D2141" s="1" t="s">
        <v>10</v>
      </c>
      <c r="E2141" s="1" t="s">
        <v>16</v>
      </c>
      <c r="F2141" s="1" t="s">
        <v>12</v>
      </c>
      <c r="G2141" s="1" t="s">
        <v>13</v>
      </c>
      <c r="H2141" s="1" t="s">
        <v>13</v>
      </c>
      <c r="I2141">
        <v>58</v>
      </c>
    </row>
    <row r="2142" spans="1:9" x14ac:dyDescent="0.25">
      <c r="A2142">
        <v>2141</v>
      </c>
      <c r="B2142" s="1" t="s">
        <v>9</v>
      </c>
      <c r="C2142">
        <v>239390</v>
      </c>
      <c r="D2142" s="1" t="s">
        <v>10</v>
      </c>
      <c r="E2142" s="1" t="s">
        <v>16</v>
      </c>
      <c r="F2142" s="1" t="s">
        <v>12</v>
      </c>
      <c r="G2142" s="1" t="s">
        <v>13</v>
      </c>
      <c r="H2142" s="1" t="s">
        <v>13</v>
      </c>
      <c r="I2142">
        <v>46</v>
      </c>
    </row>
    <row r="2143" spans="1:9" x14ac:dyDescent="0.25">
      <c r="A2143">
        <v>2142</v>
      </c>
      <c r="B2143" s="1" t="s">
        <v>9</v>
      </c>
      <c r="C2143">
        <v>1347519</v>
      </c>
      <c r="D2143" s="1" t="s">
        <v>10</v>
      </c>
      <c r="E2143" s="1" t="s">
        <v>11</v>
      </c>
      <c r="F2143" s="1" t="s">
        <v>12</v>
      </c>
      <c r="G2143" s="1" t="s">
        <v>13</v>
      </c>
      <c r="H2143" s="1" t="s">
        <v>13</v>
      </c>
      <c r="I2143">
        <v>57</v>
      </c>
    </row>
    <row r="2144" spans="1:9" x14ac:dyDescent="0.25">
      <c r="A2144">
        <v>2143</v>
      </c>
      <c r="B2144" s="1" t="s">
        <v>9</v>
      </c>
      <c r="C2144">
        <v>350000</v>
      </c>
      <c r="D2144" s="1" t="s">
        <v>10</v>
      </c>
      <c r="E2144" s="1" t="s">
        <v>16</v>
      </c>
      <c r="F2144" s="1" t="s">
        <v>12</v>
      </c>
      <c r="G2144" s="1" t="s">
        <v>13</v>
      </c>
      <c r="H2144" s="1" t="s">
        <v>13</v>
      </c>
      <c r="I2144">
        <v>37</v>
      </c>
    </row>
    <row r="2145" spans="1:9" x14ac:dyDescent="0.25">
      <c r="A2145">
        <v>2144</v>
      </c>
      <c r="B2145" s="1" t="s">
        <v>15</v>
      </c>
      <c r="C2145">
        <v>295000</v>
      </c>
      <c r="D2145" s="1" t="s">
        <v>10</v>
      </c>
      <c r="E2145" s="1" t="s">
        <v>16</v>
      </c>
      <c r="F2145" s="1" t="s">
        <v>12</v>
      </c>
      <c r="G2145" s="1" t="s">
        <v>13</v>
      </c>
      <c r="H2145" s="1" t="s">
        <v>12</v>
      </c>
      <c r="I2145">
        <v>19</v>
      </c>
    </row>
    <row r="2146" spans="1:9" x14ac:dyDescent="0.25">
      <c r="A2146">
        <v>2145</v>
      </c>
      <c r="B2146" s="1" t="s">
        <v>9</v>
      </c>
      <c r="C2146">
        <v>302470</v>
      </c>
      <c r="D2146" s="1" t="s">
        <v>18</v>
      </c>
      <c r="E2146" s="1" t="s">
        <v>16</v>
      </c>
      <c r="F2146" s="1" t="s">
        <v>12</v>
      </c>
      <c r="G2146" s="1" t="s">
        <v>13</v>
      </c>
      <c r="H2146" s="1" t="s">
        <v>13</v>
      </c>
      <c r="I2146">
        <v>48</v>
      </c>
    </row>
    <row r="2147" spans="1:9" x14ac:dyDescent="0.25">
      <c r="A2147">
        <v>2146</v>
      </c>
      <c r="B2147" s="1" t="s">
        <v>15</v>
      </c>
      <c r="C2147">
        <v>2613281.4500000002</v>
      </c>
      <c r="D2147" s="1" t="s">
        <v>10</v>
      </c>
      <c r="E2147" s="1" t="s">
        <v>11</v>
      </c>
      <c r="F2147" s="1" t="s">
        <v>12</v>
      </c>
      <c r="G2147" s="1" t="s">
        <v>13</v>
      </c>
      <c r="H2147" s="1" t="s">
        <v>13</v>
      </c>
      <c r="I2147">
        <v>47</v>
      </c>
    </row>
    <row r="2148" spans="1:9" x14ac:dyDescent="0.25">
      <c r="A2148">
        <v>2147</v>
      </c>
      <c r="B2148" s="1" t="s">
        <v>15</v>
      </c>
      <c r="C2148">
        <v>150409.17000000001</v>
      </c>
      <c r="D2148" s="1" t="s">
        <v>14</v>
      </c>
      <c r="E2148" s="1" t="s">
        <v>11</v>
      </c>
      <c r="F2148" s="1" t="s">
        <v>12</v>
      </c>
      <c r="G2148" s="1" t="s">
        <v>13</v>
      </c>
      <c r="H2148" s="1" t="s">
        <v>13</v>
      </c>
      <c r="I2148">
        <v>86</v>
      </c>
    </row>
    <row r="2149" spans="1:9" x14ac:dyDescent="0.25">
      <c r="A2149">
        <v>2148</v>
      </c>
      <c r="B2149" s="1" t="s">
        <v>9</v>
      </c>
      <c r="C2149">
        <v>77065</v>
      </c>
      <c r="D2149" s="1" t="s">
        <v>10</v>
      </c>
      <c r="E2149" s="1" t="s">
        <v>16</v>
      </c>
      <c r="F2149" s="1" t="s">
        <v>12</v>
      </c>
      <c r="G2149" s="1" t="s">
        <v>13</v>
      </c>
      <c r="H2149" s="1" t="s">
        <v>12</v>
      </c>
      <c r="I2149">
        <v>43</v>
      </c>
    </row>
    <row r="2150" spans="1:9" x14ac:dyDescent="0.25">
      <c r="A2150">
        <v>2149</v>
      </c>
      <c r="B2150" s="1" t="s">
        <v>9</v>
      </c>
      <c r="C2150">
        <v>426459.38</v>
      </c>
      <c r="D2150" s="1" t="s">
        <v>10</v>
      </c>
      <c r="E2150" s="1" t="s">
        <v>16</v>
      </c>
      <c r="F2150" s="1" t="s">
        <v>12</v>
      </c>
      <c r="G2150" s="1" t="s">
        <v>13</v>
      </c>
      <c r="H2150" s="1" t="s">
        <v>13</v>
      </c>
      <c r="I2150">
        <v>25</v>
      </c>
    </row>
    <row r="2151" spans="1:9" x14ac:dyDescent="0.25">
      <c r="A2151">
        <v>2150</v>
      </c>
      <c r="B2151" s="1" t="s">
        <v>9</v>
      </c>
      <c r="C2151">
        <v>448880</v>
      </c>
      <c r="D2151" s="1" t="s">
        <v>10</v>
      </c>
      <c r="E2151" s="1" t="s">
        <v>16</v>
      </c>
      <c r="F2151" s="1" t="s">
        <v>12</v>
      </c>
      <c r="G2151" s="1" t="s">
        <v>13</v>
      </c>
      <c r="H2151" s="1" t="s">
        <v>13</v>
      </c>
      <c r="I2151">
        <v>33</v>
      </c>
    </row>
    <row r="2152" spans="1:9" x14ac:dyDescent="0.25">
      <c r="A2152">
        <v>2151</v>
      </c>
      <c r="B2152" s="1" t="s">
        <v>15</v>
      </c>
      <c r="C2152">
        <v>10</v>
      </c>
      <c r="D2152" s="1" t="s">
        <v>10</v>
      </c>
      <c r="E2152" s="1" t="s">
        <v>16</v>
      </c>
      <c r="F2152" s="1" t="s">
        <v>12</v>
      </c>
      <c r="G2152" s="1" t="s">
        <v>13</v>
      </c>
      <c r="H2152" s="1" t="s">
        <v>13</v>
      </c>
      <c r="I2152">
        <v>26</v>
      </c>
    </row>
    <row r="2153" spans="1:9" x14ac:dyDescent="0.25">
      <c r="A2153">
        <v>2152</v>
      </c>
      <c r="B2153" s="1" t="s">
        <v>9</v>
      </c>
      <c r="C2153">
        <v>237717.86</v>
      </c>
      <c r="D2153" s="1" t="s">
        <v>10</v>
      </c>
      <c r="E2153" s="1" t="s">
        <v>16</v>
      </c>
      <c r="F2153" s="1" t="s">
        <v>12</v>
      </c>
      <c r="G2153" s="1" t="s">
        <v>13</v>
      </c>
      <c r="H2153" s="1" t="s">
        <v>12</v>
      </c>
      <c r="I2153">
        <v>23</v>
      </c>
    </row>
    <row r="2154" spans="1:9" x14ac:dyDescent="0.25">
      <c r="A2154">
        <v>2153</v>
      </c>
      <c r="B2154" s="1" t="s">
        <v>9</v>
      </c>
      <c r="C2154">
        <v>297045</v>
      </c>
      <c r="D2154" s="1" t="s">
        <v>17</v>
      </c>
      <c r="E2154" s="1" t="s">
        <v>16</v>
      </c>
      <c r="F2154" s="1" t="s">
        <v>12</v>
      </c>
      <c r="G2154" s="1" t="s">
        <v>12</v>
      </c>
      <c r="H2154" s="1" t="s">
        <v>13</v>
      </c>
      <c r="I2154">
        <v>30</v>
      </c>
    </row>
    <row r="2155" spans="1:9" x14ac:dyDescent="0.25">
      <c r="A2155">
        <v>2154</v>
      </c>
      <c r="B2155" s="1" t="s">
        <v>15</v>
      </c>
      <c r="C2155">
        <v>585854</v>
      </c>
      <c r="D2155" s="1" t="s">
        <v>14</v>
      </c>
      <c r="E2155" s="1" t="s">
        <v>11</v>
      </c>
      <c r="F2155" s="1" t="s">
        <v>12</v>
      </c>
      <c r="G2155" s="1" t="s">
        <v>13</v>
      </c>
      <c r="H2155" s="1" t="s">
        <v>13</v>
      </c>
      <c r="I2155">
        <v>76</v>
      </c>
    </row>
    <row r="2156" spans="1:9" x14ac:dyDescent="0.25">
      <c r="A2156">
        <v>2155</v>
      </c>
      <c r="B2156" s="1" t="s">
        <v>9</v>
      </c>
      <c r="C2156">
        <v>404467</v>
      </c>
      <c r="D2156" s="1" t="s">
        <v>17</v>
      </c>
      <c r="E2156" s="1" t="s">
        <v>16</v>
      </c>
      <c r="F2156" s="1" t="s">
        <v>12</v>
      </c>
      <c r="G2156" s="1" t="s">
        <v>13</v>
      </c>
      <c r="H2156" s="1" t="s">
        <v>13</v>
      </c>
      <c r="I2156">
        <v>58</v>
      </c>
    </row>
    <row r="2157" spans="1:9" x14ac:dyDescent="0.25">
      <c r="A2157">
        <v>2156</v>
      </c>
      <c r="B2157" s="1" t="s">
        <v>9</v>
      </c>
      <c r="C2157">
        <v>594092</v>
      </c>
      <c r="D2157" s="1" t="s">
        <v>18</v>
      </c>
      <c r="E2157" s="1" t="s">
        <v>16</v>
      </c>
      <c r="F2157" s="1" t="s">
        <v>12</v>
      </c>
      <c r="G2157" s="1" t="s">
        <v>12</v>
      </c>
      <c r="H2157" s="1" t="s">
        <v>12</v>
      </c>
      <c r="I2157">
        <v>48</v>
      </c>
    </row>
    <row r="2158" spans="1:9" x14ac:dyDescent="0.25">
      <c r="A2158">
        <v>2157</v>
      </c>
      <c r="B2158" s="1" t="s">
        <v>9</v>
      </c>
      <c r="C2158">
        <v>138580</v>
      </c>
      <c r="D2158" s="1" t="s">
        <v>10</v>
      </c>
      <c r="E2158" s="1" t="s">
        <v>16</v>
      </c>
      <c r="F2158" s="1" t="s">
        <v>12</v>
      </c>
      <c r="G2158" s="1" t="s">
        <v>13</v>
      </c>
      <c r="H2158" s="1" t="s">
        <v>13</v>
      </c>
      <c r="I2158">
        <v>46</v>
      </c>
    </row>
    <row r="2159" spans="1:9" x14ac:dyDescent="0.25">
      <c r="A2159">
        <v>2158</v>
      </c>
      <c r="B2159" s="1" t="s">
        <v>15</v>
      </c>
      <c r="C2159">
        <v>1241627.95</v>
      </c>
      <c r="D2159" s="1" t="s">
        <v>14</v>
      </c>
      <c r="E2159" s="1" t="s">
        <v>11</v>
      </c>
      <c r="F2159" s="1" t="s">
        <v>12</v>
      </c>
      <c r="G2159" s="1" t="s">
        <v>13</v>
      </c>
      <c r="H2159" s="1" t="s">
        <v>13</v>
      </c>
      <c r="I2159">
        <v>63</v>
      </c>
    </row>
    <row r="2160" spans="1:9" x14ac:dyDescent="0.25">
      <c r="A2160">
        <v>2159</v>
      </c>
      <c r="B2160" s="1" t="s">
        <v>9</v>
      </c>
      <c r="C2160">
        <v>915020.56</v>
      </c>
      <c r="D2160" s="1" t="s">
        <v>10</v>
      </c>
      <c r="E2160" s="1" t="s">
        <v>16</v>
      </c>
      <c r="F2160" s="1" t="s">
        <v>12</v>
      </c>
      <c r="G2160" s="1" t="s">
        <v>13</v>
      </c>
      <c r="H2160" s="1" t="s">
        <v>13</v>
      </c>
      <c r="I2160">
        <v>52</v>
      </c>
    </row>
    <row r="2161" spans="1:9" x14ac:dyDescent="0.25">
      <c r="A2161">
        <v>2160</v>
      </c>
      <c r="B2161" s="1" t="s">
        <v>9</v>
      </c>
      <c r="C2161">
        <v>569373.16</v>
      </c>
      <c r="D2161" s="1" t="s">
        <v>10</v>
      </c>
      <c r="E2161" s="1" t="s">
        <v>16</v>
      </c>
      <c r="F2161" s="1" t="s">
        <v>12</v>
      </c>
      <c r="G2161" s="1" t="s">
        <v>13</v>
      </c>
      <c r="H2161" s="1" t="s">
        <v>13</v>
      </c>
      <c r="I2161">
        <v>41</v>
      </c>
    </row>
    <row r="2162" spans="1:9" x14ac:dyDescent="0.25">
      <c r="A2162">
        <v>2161</v>
      </c>
      <c r="B2162" s="1" t="s">
        <v>9</v>
      </c>
      <c r="C2162">
        <v>457000</v>
      </c>
      <c r="D2162" s="1" t="s">
        <v>10</v>
      </c>
      <c r="E2162" s="1" t="s">
        <v>16</v>
      </c>
      <c r="F2162" s="1" t="s">
        <v>12</v>
      </c>
      <c r="G2162" s="1" t="s">
        <v>13</v>
      </c>
      <c r="H2162" s="1" t="s">
        <v>13</v>
      </c>
      <c r="I2162">
        <v>19</v>
      </c>
    </row>
    <row r="2163" spans="1:9" x14ac:dyDescent="0.25">
      <c r="A2163">
        <v>2162</v>
      </c>
      <c r="B2163" s="1" t="s">
        <v>9</v>
      </c>
      <c r="C2163">
        <v>440696.47</v>
      </c>
      <c r="D2163" s="1" t="s">
        <v>10</v>
      </c>
      <c r="E2163" s="1" t="s">
        <v>16</v>
      </c>
      <c r="F2163" s="1" t="s">
        <v>12</v>
      </c>
      <c r="G2163" s="1" t="s">
        <v>13</v>
      </c>
      <c r="H2163" s="1" t="s">
        <v>13</v>
      </c>
      <c r="I2163">
        <v>27</v>
      </c>
    </row>
    <row r="2164" spans="1:9" x14ac:dyDescent="0.25">
      <c r="A2164">
        <v>2163</v>
      </c>
      <c r="B2164" s="1" t="s">
        <v>15</v>
      </c>
      <c r="C2164">
        <v>1057538</v>
      </c>
      <c r="D2164" s="1" t="s">
        <v>10</v>
      </c>
      <c r="E2164" s="1" t="s">
        <v>11</v>
      </c>
      <c r="F2164" s="1" t="s">
        <v>12</v>
      </c>
      <c r="G2164" s="1" t="s">
        <v>13</v>
      </c>
      <c r="H2164" s="1" t="s">
        <v>12</v>
      </c>
      <c r="I2164">
        <v>38</v>
      </c>
    </row>
    <row r="2165" spans="1:9" x14ac:dyDescent="0.25">
      <c r="A2165">
        <v>2164</v>
      </c>
      <c r="B2165" s="1" t="s">
        <v>9</v>
      </c>
      <c r="C2165">
        <v>428222.68</v>
      </c>
      <c r="D2165" s="1" t="s">
        <v>10</v>
      </c>
      <c r="E2165" s="1" t="s">
        <v>16</v>
      </c>
      <c r="F2165" s="1" t="s">
        <v>12</v>
      </c>
      <c r="G2165" s="1" t="s">
        <v>13</v>
      </c>
      <c r="H2165" s="1" t="s">
        <v>12</v>
      </c>
      <c r="I2165">
        <v>21</v>
      </c>
    </row>
    <row r="2166" spans="1:9" x14ac:dyDescent="0.25">
      <c r="A2166">
        <v>2165</v>
      </c>
      <c r="B2166" s="1" t="s">
        <v>9</v>
      </c>
      <c r="C2166">
        <v>301566</v>
      </c>
      <c r="D2166" s="1" t="s">
        <v>18</v>
      </c>
      <c r="E2166" s="1" t="s">
        <v>16</v>
      </c>
      <c r="F2166" s="1" t="s">
        <v>12</v>
      </c>
      <c r="G2166" s="1" t="s">
        <v>13</v>
      </c>
      <c r="H2166" s="1" t="s">
        <v>13</v>
      </c>
      <c r="I2166">
        <v>20</v>
      </c>
    </row>
    <row r="2167" spans="1:9" x14ac:dyDescent="0.25">
      <c r="A2167">
        <v>2166</v>
      </c>
      <c r="B2167" s="1" t="s">
        <v>9</v>
      </c>
      <c r="C2167">
        <v>183333</v>
      </c>
      <c r="D2167" s="1" t="s">
        <v>10</v>
      </c>
      <c r="E2167" s="1" t="s">
        <v>16</v>
      </c>
      <c r="F2167" s="1" t="s">
        <v>12</v>
      </c>
      <c r="G2167" s="1" t="s">
        <v>12</v>
      </c>
      <c r="H2167" s="1" t="s">
        <v>12</v>
      </c>
      <c r="I2167">
        <v>30</v>
      </c>
    </row>
    <row r="2168" spans="1:9" x14ac:dyDescent="0.25">
      <c r="A2168">
        <v>2167</v>
      </c>
      <c r="B2168" s="1" t="s">
        <v>9</v>
      </c>
      <c r="C2168">
        <v>297045</v>
      </c>
      <c r="D2168" s="1" t="s">
        <v>17</v>
      </c>
      <c r="E2168" s="1" t="s">
        <v>16</v>
      </c>
      <c r="F2168" s="1" t="s">
        <v>12</v>
      </c>
      <c r="G2168" s="1" t="s">
        <v>12</v>
      </c>
      <c r="H2168" s="1" t="s">
        <v>13</v>
      </c>
      <c r="I2168">
        <v>28</v>
      </c>
    </row>
    <row r="2169" spans="1:9" x14ac:dyDescent="0.25">
      <c r="A2169">
        <v>2168</v>
      </c>
      <c r="B2169" s="1" t="s">
        <v>9</v>
      </c>
      <c r="C2169">
        <v>335377.5</v>
      </c>
      <c r="D2169" s="1" t="s">
        <v>10</v>
      </c>
      <c r="E2169" s="1" t="s">
        <v>16</v>
      </c>
      <c r="F2169" s="1" t="s">
        <v>12</v>
      </c>
      <c r="G2169" s="1" t="s">
        <v>13</v>
      </c>
      <c r="H2169" s="1" t="s">
        <v>13</v>
      </c>
      <c r="I2169">
        <v>22</v>
      </c>
    </row>
    <row r="2170" spans="1:9" x14ac:dyDescent="0.25">
      <c r="A2170">
        <v>2169</v>
      </c>
      <c r="B2170" s="1" t="s">
        <v>9</v>
      </c>
      <c r="C2170">
        <v>210000</v>
      </c>
      <c r="D2170" s="1" t="s">
        <v>10</v>
      </c>
      <c r="E2170" s="1" t="s">
        <v>16</v>
      </c>
      <c r="F2170" s="1" t="s">
        <v>12</v>
      </c>
      <c r="G2170" s="1" t="s">
        <v>13</v>
      </c>
      <c r="H2170" s="1" t="s">
        <v>13</v>
      </c>
      <c r="I2170">
        <v>26</v>
      </c>
    </row>
    <row r="2171" spans="1:9" x14ac:dyDescent="0.25">
      <c r="A2171">
        <v>2170</v>
      </c>
      <c r="B2171" s="1" t="s">
        <v>15</v>
      </c>
      <c r="C2171">
        <v>813888.34</v>
      </c>
      <c r="D2171" s="1" t="s">
        <v>10</v>
      </c>
      <c r="E2171" s="1" t="s">
        <v>11</v>
      </c>
      <c r="F2171" s="1" t="s">
        <v>12</v>
      </c>
      <c r="G2171" s="1" t="s">
        <v>13</v>
      </c>
      <c r="H2171" s="1" t="s">
        <v>13</v>
      </c>
      <c r="I2171">
        <v>29</v>
      </c>
    </row>
    <row r="2172" spans="1:9" x14ac:dyDescent="0.25">
      <c r="A2172">
        <v>2171</v>
      </c>
      <c r="B2172" s="1" t="s">
        <v>15</v>
      </c>
      <c r="C2172">
        <v>297045</v>
      </c>
      <c r="D2172" s="1" t="s">
        <v>18</v>
      </c>
      <c r="E2172" s="1" t="s">
        <v>16</v>
      </c>
      <c r="F2172" s="1" t="s">
        <v>12</v>
      </c>
      <c r="G2172" s="1" t="s">
        <v>12</v>
      </c>
      <c r="H2172" s="1" t="s">
        <v>12</v>
      </c>
      <c r="I2172">
        <v>41</v>
      </c>
    </row>
    <row r="2173" spans="1:9" x14ac:dyDescent="0.25">
      <c r="A2173">
        <v>2172</v>
      </c>
      <c r="B2173" s="1" t="s">
        <v>15</v>
      </c>
      <c r="C2173">
        <v>912428.05</v>
      </c>
      <c r="D2173" s="1" t="s">
        <v>10</v>
      </c>
      <c r="E2173" s="1" t="s">
        <v>16</v>
      </c>
      <c r="F2173" s="1" t="s">
        <v>12</v>
      </c>
      <c r="G2173" s="1" t="s">
        <v>13</v>
      </c>
      <c r="H2173" s="1" t="s">
        <v>13</v>
      </c>
      <c r="I2173">
        <v>24</v>
      </c>
    </row>
    <row r="2174" spans="1:9" x14ac:dyDescent="0.25">
      <c r="A2174">
        <v>2173</v>
      </c>
      <c r="B2174" s="1" t="s">
        <v>9</v>
      </c>
      <c r="C2174">
        <v>762283.34</v>
      </c>
      <c r="D2174" s="1" t="s">
        <v>10</v>
      </c>
      <c r="E2174" s="1" t="s">
        <v>16</v>
      </c>
      <c r="F2174" s="1" t="s">
        <v>12</v>
      </c>
      <c r="G2174" s="1" t="s">
        <v>13</v>
      </c>
      <c r="H2174" s="1" t="s">
        <v>13</v>
      </c>
      <c r="I2174">
        <v>46</v>
      </c>
    </row>
    <row r="2175" spans="1:9" x14ac:dyDescent="0.25">
      <c r="A2175">
        <v>2174</v>
      </c>
      <c r="B2175" s="1" t="s">
        <v>9</v>
      </c>
      <c r="C2175">
        <v>213049</v>
      </c>
      <c r="D2175" s="1" t="s">
        <v>10</v>
      </c>
      <c r="E2175" s="1" t="s">
        <v>16</v>
      </c>
      <c r="F2175" s="1" t="s">
        <v>12</v>
      </c>
      <c r="G2175" s="1" t="s">
        <v>13</v>
      </c>
      <c r="H2175" s="1" t="s">
        <v>13</v>
      </c>
      <c r="I2175">
        <v>42</v>
      </c>
    </row>
    <row r="2176" spans="1:9" x14ac:dyDescent="0.25">
      <c r="A2176">
        <v>2175</v>
      </c>
      <c r="B2176" s="1" t="s">
        <v>9</v>
      </c>
      <c r="C2176">
        <v>560000</v>
      </c>
      <c r="D2176" s="1" t="s">
        <v>10</v>
      </c>
      <c r="E2176" s="1" t="s">
        <v>16</v>
      </c>
      <c r="F2176" s="1" t="s">
        <v>12</v>
      </c>
      <c r="G2176" s="1" t="s">
        <v>13</v>
      </c>
      <c r="H2176" s="1" t="s">
        <v>13</v>
      </c>
      <c r="I2176">
        <v>47</v>
      </c>
    </row>
    <row r="2177" spans="1:9" x14ac:dyDescent="0.25">
      <c r="A2177">
        <v>2176</v>
      </c>
      <c r="B2177" s="1" t="s">
        <v>15</v>
      </c>
      <c r="C2177">
        <v>127390.96</v>
      </c>
      <c r="D2177" s="1" t="s">
        <v>10</v>
      </c>
      <c r="E2177" s="1" t="s">
        <v>16</v>
      </c>
      <c r="F2177" s="1" t="s">
        <v>12</v>
      </c>
      <c r="G2177" s="1" t="s">
        <v>12</v>
      </c>
      <c r="H2177" s="1" t="s">
        <v>13</v>
      </c>
      <c r="I2177">
        <v>48</v>
      </c>
    </row>
    <row r="2178" spans="1:9" x14ac:dyDescent="0.25">
      <c r="A2178">
        <v>2177</v>
      </c>
      <c r="B2178" s="1" t="s">
        <v>9</v>
      </c>
      <c r="C2178">
        <v>12000</v>
      </c>
      <c r="D2178" s="1" t="s">
        <v>10</v>
      </c>
      <c r="E2178" s="1" t="s">
        <v>16</v>
      </c>
      <c r="F2178" s="1" t="s">
        <v>12</v>
      </c>
      <c r="G2178" s="1" t="s">
        <v>13</v>
      </c>
      <c r="H2178" s="1" t="s">
        <v>12</v>
      </c>
      <c r="I2178">
        <v>24</v>
      </c>
    </row>
    <row r="2179" spans="1:9" x14ac:dyDescent="0.25">
      <c r="A2179">
        <v>2178</v>
      </c>
      <c r="B2179" s="1" t="s">
        <v>9</v>
      </c>
      <c r="C2179">
        <v>1154586.75</v>
      </c>
      <c r="D2179" s="1" t="s">
        <v>10</v>
      </c>
      <c r="E2179" s="1" t="s">
        <v>16</v>
      </c>
      <c r="F2179" s="1" t="s">
        <v>12</v>
      </c>
      <c r="G2179" s="1" t="s">
        <v>13</v>
      </c>
      <c r="H2179" s="1" t="s">
        <v>13</v>
      </c>
      <c r="I2179">
        <v>30</v>
      </c>
    </row>
    <row r="2180" spans="1:9" x14ac:dyDescent="0.25">
      <c r="A2180">
        <v>2179</v>
      </c>
      <c r="B2180" s="1" t="s">
        <v>9</v>
      </c>
      <c r="C2180">
        <v>394295.68</v>
      </c>
      <c r="D2180" s="1" t="s">
        <v>10</v>
      </c>
      <c r="E2180" s="1" t="s">
        <v>16</v>
      </c>
      <c r="F2180" s="1" t="s">
        <v>12</v>
      </c>
      <c r="G2180" s="1" t="s">
        <v>13</v>
      </c>
      <c r="H2180" s="1" t="s">
        <v>13</v>
      </c>
      <c r="I2180">
        <v>42</v>
      </c>
    </row>
    <row r="2181" spans="1:9" x14ac:dyDescent="0.25">
      <c r="A2181">
        <v>2180</v>
      </c>
      <c r="B2181" s="1" t="s">
        <v>9</v>
      </c>
      <c r="C2181">
        <v>10000</v>
      </c>
      <c r="D2181" s="1" t="s">
        <v>10</v>
      </c>
      <c r="E2181" s="1" t="s">
        <v>16</v>
      </c>
      <c r="F2181" s="1" t="s">
        <v>12</v>
      </c>
      <c r="G2181" s="1" t="s">
        <v>12</v>
      </c>
      <c r="H2181" s="1" t="s">
        <v>13</v>
      </c>
      <c r="I2181">
        <v>34</v>
      </c>
    </row>
    <row r="2182" spans="1:9" x14ac:dyDescent="0.25">
      <c r="A2182">
        <v>2181</v>
      </c>
      <c r="B2182" s="1" t="s">
        <v>9</v>
      </c>
      <c r="C2182">
        <v>295970</v>
      </c>
      <c r="D2182" s="1" t="s">
        <v>18</v>
      </c>
      <c r="E2182" s="1" t="s">
        <v>16</v>
      </c>
      <c r="F2182" s="1" t="s">
        <v>12</v>
      </c>
      <c r="G2182" s="1" t="s">
        <v>13</v>
      </c>
      <c r="H2182" s="1" t="s">
        <v>13</v>
      </c>
      <c r="I2182">
        <v>28</v>
      </c>
    </row>
    <row r="2183" spans="1:9" x14ac:dyDescent="0.25">
      <c r="A2183">
        <v>2182</v>
      </c>
      <c r="B2183" s="1" t="s">
        <v>9</v>
      </c>
      <c r="C2183">
        <v>1042448</v>
      </c>
      <c r="D2183" s="1" t="s">
        <v>10</v>
      </c>
      <c r="E2183" s="1" t="s">
        <v>16</v>
      </c>
      <c r="F2183" s="1" t="s">
        <v>12</v>
      </c>
      <c r="G2183" s="1" t="s">
        <v>13</v>
      </c>
      <c r="H2183" s="1" t="s">
        <v>13</v>
      </c>
      <c r="I2183">
        <v>33</v>
      </c>
    </row>
    <row r="2184" spans="1:9" x14ac:dyDescent="0.25">
      <c r="A2184">
        <v>2183</v>
      </c>
      <c r="B2184" s="1" t="s">
        <v>9</v>
      </c>
      <c r="C2184">
        <v>313109.76000000001</v>
      </c>
      <c r="D2184" s="1" t="s">
        <v>10</v>
      </c>
      <c r="E2184" s="1" t="s">
        <v>16</v>
      </c>
      <c r="F2184" s="1" t="s">
        <v>12</v>
      </c>
      <c r="G2184" s="1" t="s">
        <v>12</v>
      </c>
      <c r="H2184" s="1" t="s">
        <v>13</v>
      </c>
      <c r="I2184">
        <v>55</v>
      </c>
    </row>
    <row r="2185" spans="1:9" x14ac:dyDescent="0.25">
      <c r="A2185">
        <v>2184</v>
      </c>
      <c r="B2185" s="1" t="s">
        <v>9</v>
      </c>
      <c r="C2185">
        <v>2030634.72</v>
      </c>
      <c r="D2185" s="1" t="s">
        <v>10</v>
      </c>
      <c r="E2185" s="1" t="s">
        <v>11</v>
      </c>
      <c r="F2185" s="1" t="s">
        <v>12</v>
      </c>
      <c r="G2185" s="1" t="s">
        <v>13</v>
      </c>
      <c r="H2185" s="1" t="s">
        <v>13</v>
      </c>
      <c r="I2185">
        <v>45</v>
      </c>
    </row>
    <row r="2186" spans="1:9" x14ac:dyDescent="0.25">
      <c r="A2186">
        <v>2185</v>
      </c>
      <c r="B2186" s="1" t="s">
        <v>9</v>
      </c>
      <c r="C2186">
        <v>975000</v>
      </c>
      <c r="D2186" s="1" t="s">
        <v>10</v>
      </c>
      <c r="E2186" s="1" t="s">
        <v>16</v>
      </c>
      <c r="F2186" s="1" t="s">
        <v>12</v>
      </c>
      <c r="G2186" s="1" t="s">
        <v>13</v>
      </c>
      <c r="H2186" s="1" t="s">
        <v>13</v>
      </c>
      <c r="I2186">
        <v>47</v>
      </c>
    </row>
    <row r="2187" spans="1:9" x14ac:dyDescent="0.25">
      <c r="A2187">
        <v>2186</v>
      </c>
      <c r="B2187" s="1" t="s">
        <v>9</v>
      </c>
      <c r="C2187">
        <v>1271336.5</v>
      </c>
      <c r="D2187" s="1" t="s">
        <v>10</v>
      </c>
      <c r="E2187" s="1" t="s">
        <v>11</v>
      </c>
      <c r="F2187" s="1" t="s">
        <v>12</v>
      </c>
      <c r="G2187" s="1" t="s">
        <v>13</v>
      </c>
      <c r="H2187" s="1" t="s">
        <v>13</v>
      </c>
      <c r="I2187">
        <v>35</v>
      </c>
    </row>
    <row r="2188" spans="1:9" x14ac:dyDescent="0.25">
      <c r="A2188">
        <v>2187</v>
      </c>
      <c r="B2188" s="1" t="s">
        <v>9</v>
      </c>
      <c r="C2188">
        <v>3551482</v>
      </c>
      <c r="D2188" s="1" t="s">
        <v>14</v>
      </c>
      <c r="E2188" s="1" t="s">
        <v>11</v>
      </c>
      <c r="F2188" s="1" t="s">
        <v>12</v>
      </c>
      <c r="G2188" s="1" t="s">
        <v>13</v>
      </c>
      <c r="H2188" s="1" t="s">
        <v>13</v>
      </c>
      <c r="I2188">
        <v>64</v>
      </c>
    </row>
    <row r="2189" spans="1:9" x14ac:dyDescent="0.25">
      <c r="A2189">
        <v>2188</v>
      </c>
      <c r="B2189" s="1" t="s">
        <v>15</v>
      </c>
      <c r="C2189">
        <v>297046</v>
      </c>
      <c r="D2189" s="1" t="s">
        <v>17</v>
      </c>
      <c r="E2189" s="1" t="s">
        <v>16</v>
      </c>
      <c r="F2189" s="1" t="s">
        <v>12</v>
      </c>
      <c r="G2189" s="1" t="s">
        <v>13</v>
      </c>
      <c r="H2189" s="1" t="s">
        <v>13</v>
      </c>
      <c r="I2189">
        <v>35</v>
      </c>
    </row>
    <row r="2190" spans="1:9" x14ac:dyDescent="0.25">
      <c r="A2190">
        <v>2189</v>
      </c>
      <c r="B2190" s="1" t="s">
        <v>15</v>
      </c>
      <c r="C2190">
        <v>301260</v>
      </c>
      <c r="D2190" s="1" t="s">
        <v>17</v>
      </c>
      <c r="E2190" s="1" t="s">
        <v>16</v>
      </c>
      <c r="F2190" s="1" t="s">
        <v>12</v>
      </c>
      <c r="G2190" s="1" t="s">
        <v>13</v>
      </c>
      <c r="H2190" s="1" t="s">
        <v>13</v>
      </c>
      <c r="I2190">
        <v>24</v>
      </c>
    </row>
    <row r="2191" spans="1:9" x14ac:dyDescent="0.25">
      <c r="A2191">
        <v>2190</v>
      </c>
      <c r="B2191" s="1" t="s">
        <v>9</v>
      </c>
      <c r="C2191">
        <v>329054</v>
      </c>
      <c r="D2191" s="1" t="s">
        <v>10</v>
      </c>
      <c r="E2191" s="1" t="s">
        <v>16</v>
      </c>
      <c r="F2191" s="1" t="s">
        <v>12</v>
      </c>
      <c r="G2191" s="1" t="s">
        <v>13</v>
      </c>
      <c r="H2191" s="1" t="s">
        <v>13</v>
      </c>
      <c r="I2191">
        <v>25</v>
      </c>
    </row>
    <row r="2192" spans="1:9" x14ac:dyDescent="0.25">
      <c r="A2192">
        <v>2191</v>
      </c>
      <c r="B2192" s="1" t="s">
        <v>9</v>
      </c>
      <c r="C2192">
        <v>1218000</v>
      </c>
      <c r="D2192" s="1" t="s">
        <v>10</v>
      </c>
      <c r="E2192" s="1" t="s">
        <v>16</v>
      </c>
      <c r="F2192" s="1" t="s">
        <v>12</v>
      </c>
      <c r="G2192" s="1" t="s">
        <v>12</v>
      </c>
      <c r="H2192" s="1" t="s">
        <v>13</v>
      </c>
      <c r="I2192">
        <v>49</v>
      </c>
    </row>
    <row r="2193" spans="1:9" x14ac:dyDescent="0.25">
      <c r="A2193">
        <v>2192</v>
      </c>
      <c r="B2193" s="1" t="s">
        <v>15</v>
      </c>
      <c r="C2193">
        <v>782118.81</v>
      </c>
      <c r="D2193" s="1" t="s">
        <v>10</v>
      </c>
      <c r="E2193" s="1" t="s">
        <v>16</v>
      </c>
      <c r="F2193" s="1" t="s">
        <v>12</v>
      </c>
      <c r="G2193" s="1" t="s">
        <v>13</v>
      </c>
      <c r="H2193" s="1" t="s">
        <v>13</v>
      </c>
      <c r="I2193">
        <v>27</v>
      </c>
    </row>
    <row r="2194" spans="1:9" x14ac:dyDescent="0.25">
      <c r="A2194">
        <v>2193</v>
      </c>
      <c r="B2194" s="1" t="s">
        <v>15</v>
      </c>
      <c r="C2194">
        <v>1914699</v>
      </c>
      <c r="D2194" s="1" t="s">
        <v>10</v>
      </c>
      <c r="E2194" s="1" t="s">
        <v>11</v>
      </c>
      <c r="F2194" s="1" t="s">
        <v>12</v>
      </c>
      <c r="G2194" s="1" t="s">
        <v>13</v>
      </c>
      <c r="H2194" s="1" t="s">
        <v>13</v>
      </c>
      <c r="I2194">
        <v>59</v>
      </c>
    </row>
    <row r="2195" spans="1:9" x14ac:dyDescent="0.25">
      <c r="A2195">
        <v>2194</v>
      </c>
      <c r="B2195" s="1" t="s">
        <v>9</v>
      </c>
      <c r="C2195">
        <v>347514</v>
      </c>
      <c r="D2195" s="1" t="s">
        <v>10</v>
      </c>
      <c r="E2195" s="1" t="s">
        <v>16</v>
      </c>
      <c r="F2195" s="1" t="s">
        <v>12</v>
      </c>
      <c r="G2195" s="1" t="s">
        <v>13</v>
      </c>
      <c r="H2195" s="1" t="s">
        <v>13</v>
      </c>
      <c r="I2195">
        <v>27</v>
      </c>
    </row>
    <row r="2196" spans="1:9" x14ac:dyDescent="0.25">
      <c r="A2196">
        <v>2195</v>
      </c>
      <c r="B2196" s="1" t="s">
        <v>15</v>
      </c>
      <c r="C2196">
        <v>136001</v>
      </c>
      <c r="D2196" s="1" t="s">
        <v>10</v>
      </c>
      <c r="E2196" s="1" t="s">
        <v>16</v>
      </c>
      <c r="F2196" s="1" t="s">
        <v>12</v>
      </c>
      <c r="G2196" s="1" t="s">
        <v>13</v>
      </c>
      <c r="H2196" s="1" t="s">
        <v>13</v>
      </c>
      <c r="I2196">
        <v>52</v>
      </c>
    </row>
    <row r="2197" spans="1:9" x14ac:dyDescent="0.25">
      <c r="A2197">
        <v>2196</v>
      </c>
      <c r="B2197" s="1" t="s">
        <v>15</v>
      </c>
      <c r="C2197">
        <v>1002612</v>
      </c>
      <c r="D2197" s="1" t="s">
        <v>14</v>
      </c>
      <c r="E2197" s="1" t="s">
        <v>11</v>
      </c>
      <c r="F2197" s="1" t="s">
        <v>12</v>
      </c>
      <c r="G2197" s="1" t="s">
        <v>13</v>
      </c>
      <c r="H2197" s="1" t="s">
        <v>13</v>
      </c>
      <c r="I2197">
        <v>63</v>
      </c>
    </row>
    <row r="2198" spans="1:9" x14ac:dyDescent="0.25">
      <c r="A2198">
        <v>2197</v>
      </c>
      <c r="B2198" s="1" t="s">
        <v>9</v>
      </c>
      <c r="C2198">
        <v>543686</v>
      </c>
      <c r="D2198" s="1" t="s">
        <v>10</v>
      </c>
      <c r="E2198" s="1" t="s">
        <v>11</v>
      </c>
      <c r="F2198" s="1" t="s">
        <v>12</v>
      </c>
      <c r="G2198" s="1" t="s">
        <v>13</v>
      </c>
      <c r="H2198" s="1" t="s">
        <v>12</v>
      </c>
      <c r="I2198">
        <v>49</v>
      </c>
    </row>
    <row r="2199" spans="1:9" x14ac:dyDescent="0.25">
      <c r="A2199">
        <v>2198</v>
      </c>
      <c r="B2199" s="1" t="s">
        <v>9</v>
      </c>
      <c r="C2199">
        <v>187645.6</v>
      </c>
      <c r="D2199" s="1" t="s">
        <v>10</v>
      </c>
      <c r="E2199" s="1" t="s">
        <v>16</v>
      </c>
      <c r="F2199" s="1" t="s">
        <v>12</v>
      </c>
      <c r="G2199" s="1" t="s">
        <v>13</v>
      </c>
      <c r="H2199" s="1" t="s">
        <v>13</v>
      </c>
      <c r="I2199">
        <v>47</v>
      </c>
    </row>
    <row r="2200" spans="1:9" x14ac:dyDescent="0.25">
      <c r="A2200">
        <v>2199</v>
      </c>
      <c r="B2200" s="1" t="s">
        <v>9</v>
      </c>
      <c r="C2200">
        <v>837414</v>
      </c>
      <c r="D2200" s="1" t="s">
        <v>18</v>
      </c>
      <c r="E2200" s="1" t="s">
        <v>16</v>
      </c>
      <c r="F2200" s="1" t="s">
        <v>12</v>
      </c>
      <c r="G2200" s="1" t="s">
        <v>13</v>
      </c>
      <c r="H2200" s="1" t="s">
        <v>13</v>
      </c>
      <c r="I2200">
        <v>64</v>
      </c>
    </row>
    <row r="2201" spans="1:9" x14ac:dyDescent="0.25">
      <c r="A2201">
        <v>2200</v>
      </c>
      <c r="B2201" s="1" t="s">
        <v>9</v>
      </c>
      <c r="C2201">
        <v>140978.96</v>
      </c>
      <c r="D2201" s="1" t="s">
        <v>10</v>
      </c>
      <c r="E2201" s="1" t="s">
        <v>16</v>
      </c>
      <c r="F2201" s="1" t="s">
        <v>12</v>
      </c>
      <c r="G2201" s="1" t="s">
        <v>13</v>
      </c>
      <c r="H2201" s="1" t="s">
        <v>13</v>
      </c>
      <c r="I2201">
        <v>46</v>
      </c>
    </row>
    <row r="2202" spans="1:9" x14ac:dyDescent="0.25">
      <c r="A2202">
        <v>2201</v>
      </c>
      <c r="B2202" s="1" t="s">
        <v>9</v>
      </c>
      <c r="C2202">
        <v>297046</v>
      </c>
      <c r="D2202" s="1" t="s">
        <v>17</v>
      </c>
      <c r="E2202" s="1" t="s">
        <v>16</v>
      </c>
      <c r="F2202" s="1" t="s">
        <v>12</v>
      </c>
      <c r="G2202" s="1" t="s">
        <v>12</v>
      </c>
      <c r="H2202" s="1" t="s">
        <v>12</v>
      </c>
      <c r="I2202">
        <v>37</v>
      </c>
    </row>
    <row r="2203" spans="1:9" x14ac:dyDescent="0.25">
      <c r="A2203">
        <v>2202</v>
      </c>
      <c r="B2203" s="1" t="s">
        <v>15</v>
      </c>
      <c r="C2203">
        <v>376750</v>
      </c>
      <c r="D2203" s="1" t="s">
        <v>10</v>
      </c>
      <c r="E2203" s="1" t="s">
        <v>16</v>
      </c>
      <c r="F2203" s="1" t="s">
        <v>12</v>
      </c>
      <c r="G2203" s="1" t="s">
        <v>13</v>
      </c>
      <c r="H2203" s="1" t="s">
        <v>13</v>
      </c>
      <c r="I2203">
        <v>24</v>
      </c>
    </row>
    <row r="2204" spans="1:9" x14ac:dyDescent="0.25">
      <c r="A2204">
        <v>2203</v>
      </c>
      <c r="B2204" s="1" t="s">
        <v>9</v>
      </c>
      <c r="C2204">
        <v>50000</v>
      </c>
      <c r="D2204" s="1" t="s">
        <v>10</v>
      </c>
      <c r="E2204" s="1" t="s">
        <v>16</v>
      </c>
      <c r="F2204" s="1" t="s">
        <v>12</v>
      </c>
      <c r="G2204" s="1" t="s">
        <v>12</v>
      </c>
      <c r="H2204" s="1" t="s">
        <v>13</v>
      </c>
      <c r="I2204">
        <v>34</v>
      </c>
    </row>
    <row r="2205" spans="1:9" x14ac:dyDescent="0.25">
      <c r="A2205">
        <v>2204</v>
      </c>
      <c r="B2205" s="1" t="s">
        <v>15</v>
      </c>
      <c r="C2205">
        <v>278030</v>
      </c>
      <c r="D2205" s="1" t="s">
        <v>19</v>
      </c>
      <c r="E2205" s="1" t="s">
        <v>16</v>
      </c>
      <c r="F2205" s="1" t="s">
        <v>12</v>
      </c>
      <c r="G2205" s="1" t="s">
        <v>13</v>
      </c>
      <c r="H2205" s="1" t="s">
        <v>13</v>
      </c>
      <c r="I2205">
        <v>51</v>
      </c>
    </row>
    <row r="2206" spans="1:9" x14ac:dyDescent="0.25">
      <c r="A2206">
        <v>2205</v>
      </c>
      <c r="B2206" s="1" t="s">
        <v>9</v>
      </c>
      <c r="C2206">
        <v>305704</v>
      </c>
      <c r="D2206" s="1" t="s">
        <v>17</v>
      </c>
      <c r="E2206" s="1" t="s">
        <v>16</v>
      </c>
      <c r="F2206" s="1" t="s">
        <v>13</v>
      </c>
      <c r="G2206" s="1" t="s">
        <v>13</v>
      </c>
      <c r="H2206" s="1" t="s">
        <v>13</v>
      </c>
      <c r="I2206">
        <v>40</v>
      </c>
    </row>
    <row r="2207" spans="1:9" x14ac:dyDescent="0.25">
      <c r="A2207">
        <v>2206</v>
      </c>
      <c r="B2207" s="1" t="s">
        <v>15</v>
      </c>
      <c r="C2207">
        <v>719271.8</v>
      </c>
      <c r="D2207" s="1" t="s">
        <v>14</v>
      </c>
      <c r="E2207" s="1" t="s">
        <v>11</v>
      </c>
      <c r="F2207" s="1" t="s">
        <v>12</v>
      </c>
      <c r="G2207" s="1" t="s">
        <v>13</v>
      </c>
      <c r="H2207" s="1" t="s">
        <v>13</v>
      </c>
      <c r="I2207">
        <v>81</v>
      </c>
    </row>
    <row r="2208" spans="1:9" x14ac:dyDescent="0.25">
      <c r="A2208">
        <v>2207</v>
      </c>
      <c r="B2208" s="1" t="s">
        <v>15</v>
      </c>
      <c r="C2208">
        <v>1111989</v>
      </c>
      <c r="D2208" s="1" t="s">
        <v>10</v>
      </c>
      <c r="E2208" s="1" t="s">
        <v>11</v>
      </c>
      <c r="F2208" s="1" t="s">
        <v>12</v>
      </c>
      <c r="G2208" s="1" t="s">
        <v>13</v>
      </c>
      <c r="H2208" s="1" t="s">
        <v>12</v>
      </c>
      <c r="I2208">
        <v>53</v>
      </c>
    </row>
    <row r="2209" spans="1:9" x14ac:dyDescent="0.25">
      <c r="A2209">
        <v>2208</v>
      </c>
      <c r="B2209" s="1" t="s">
        <v>15</v>
      </c>
      <c r="C2209">
        <v>1214632</v>
      </c>
      <c r="D2209" s="1" t="s">
        <v>10</v>
      </c>
      <c r="E2209" s="1" t="s">
        <v>11</v>
      </c>
      <c r="F2209" s="1" t="s">
        <v>12</v>
      </c>
      <c r="G2209" s="1" t="s">
        <v>13</v>
      </c>
      <c r="H2209" s="1" t="s">
        <v>12</v>
      </c>
      <c r="I2209">
        <v>57</v>
      </c>
    </row>
    <row r="2210" spans="1:9" x14ac:dyDescent="0.25">
      <c r="A2210">
        <v>2209</v>
      </c>
      <c r="B2210" s="1" t="s">
        <v>15</v>
      </c>
      <c r="C2210">
        <v>550000</v>
      </c>
      <c r="D2210" s="1" t="s">
        <v>10</v>
      </c>
      <c r="E2210" s="1" t="s">
        <v>16</v>
      </c>
      <c r="F2210" s="1" t="s">
        <v>12</v>
      </c>
      <c r="G2210" s="1" t="s">
        <v>13</v>
      </c>
      <c r="H2210" s="1" t="s">
        <v>13</v>
      </c>
      <c r="I2210">
        <v>31</v>
      </c>
    </row>
    <row r="2211" spans="1:9" x14ac:dyDescent="0.25">
      <c r="A2211">
        <v>2210</v>
      </c>
      <c r="B2211" s="1" t="s">
        <v>9</v>
      </c>
      <c r="C2211">
        <v>721187.76</v>
      </c>
      <c r="D2211" s="1" t="s">
        <v>10</v>
      </c>
      <c r="E2211" s="1" t="s">
        <v>11</v>
      </c>
      <c r="F2211" s="1" t="s">
        <v>12</v>
      </c>
      <c r="G2211" s="1" t="s">
        <v>13</v>
      </c>
      <c r="H2211" s="1" t="s">
        <v>13</v>
      </c>
      <c r="I2211">
        <v>49</v>
      </c>
    </row>
    <row r="2212" spans="1:9" x14ac:dyDescent="0.25">
      <c r="A2212">
        <v>2211</v>
      </c>
      <c r="B2212" s="1" t="s">
        <v>9</v>
      </c>
      <c r="C2212">
        <v>333500</v>
      </c>
      <c r="D2212" s="1" t="s">
        <v>10</v>
      </c>
      <c r="E2212" s="1" t="s">
        <v>16</v>
      </c>
      <c r="F2212" s="1" t="s">
        <v>12</v>
      </c>
      <c r="G2212" s="1" t="s">
        <v>13</v>
      </c>
      <c r="H2212" s="1" t="s">
        <v>13</v>
      </c>
      <c r="I2212">
        <v>41</v>
      </c>
    </row>
    <row r="2213" spans="1:9" x14ac:dyDescent="0.25">
      <c r="A2213">
        <v>2212</v>
      </c>
      <c r="B2213" s="1" t="s">
        <v>9</v>
      </c>
      <c r="C2213">
        <v>1371326</v>
      </c>
      <c r="D2213" s="1" t="s">
        <v>10</v>
      </c>
      <c r="E2213" s="1" t="s">
        <v>11</v>
      </c>
      <c r="F2213" s="1" t="s">
        <v>12</v>
      </c>
      <c r="G2213" s="1" t="s">
        <v>13</v>
      </c>
      <c r="H2213" s="1" t="s">
        <v>13</v>
      </c>
      <c r="I2213">
        <v>51</v>
      </c>
    </row>
    <row r="2214" spans="1:9" x14ac:dyDescent="0.25">
      <c r="A2214">
        <v>2213</v>
      </c>
      <c r="B2214" s="1" t="s">
        <v>15</v>
      </c>
      <c r="C2214">
        <v>619970</v>
      </c>
      <c r="D2214" s="1" t="s">
        <v>18</v>
      </c>
      <c r="E2214" s="1" t="s">
        <v>16</v>
      </c>
      <c r="F2214" s="1" t="s">
        <v>12</v>
      </c>
      <c r="G2214" s="1" t="s">
        <v>13</v>
      </c>
      <c r="H2214" s="1" t="s">
        <v>13</v>
      </c>
      <c r="I2214">
        <v>53</v>
      </c>
    </row>
    <row r="2215" spans="1:9" x14ac:dyDescent="0.25">
      <c r="A2215">
        <v>2214</v>
      </c>
      <c r="B2215" s="1" t="s">
        <v>9</v>
      </c>
      <c r="C2215">
        <v>361811</v>
      </c>
      <c r="D2215" s="1" t="s">
        <v>18</v>
      </c>
      <c r="E2215" s="1" t="s">
        <v>16</v>
      </c>
      <c r="F2215" s="1" t="s">
        <v>12</v>
      </c>
      <c r="G2215" s="1" t="s">
        <v>13</v>
      </c>
      <c r="H2215" s="1" t="s">
        <v>12</v>
      </c>
      <c r="I2215">
        <v>44</v>
      </c>
    </row>
    <row r="2216" spans="1:9" x14ac:dyDescent="0.25">
      <c r="A2216">
        <v>2215</v>
      </c>
      <c r="B2216" s="1" t="s">
        <v>15</v>
      </c>
      <c r="C2216">
        <v>2329738.04</v>
      </c>
      <c r="D2216" s="1" t="s">
        <v>10</v>
      </c>
      <c r="E2216" s="1" t="s">
        <v>11</v>
      </c>
      <c r="F2216" s="1" t="s">
        <v>12</v>
      </c>
      <c r="G2216" s="1" t="s">
        <v>13</v>
      </c>
      <c r="H2216" s="1" t="s">
        <v>13</v>
      </c>
      <c r="I2216">
        <v>59</v>
      </c>
    </row>
    <row r="2217" spans="1:9" x14ac:dyDescent="0.25">
      <c r="A2217">
        <v>2216</v>
      </c>
      <c r="B2217" s="1" t="s">
        <v>15</v>
      </c>
      <c r="C2217">
        <v>343085</v>
      </c>
      <c r="D2217" s="1" t="s">
        <v>18</v>
      </c>
      <c r="E2217" s="1" t="s">
        <v>16</v>
      </c>
      <c r="F2217" s="1" t="s">
        <v>12</v>
      </c>
      <c r="G2217" s="1" t="s">
        <v>13</v>
      </c>
      <c r="H2217" s="1" t="s">
        <v>13</v>
      </c>
      <c r="I2217">
        <v>42</v>
      </c>
    </row>
    <row r="2218" spans="1:9" x14ac:dyDescent="0.25">
      <c r="A2218">
        <v>2217</v>
      </c>
      <c r="B2218" s="1" t="s">
        <v>15</v>
      </c>
      <c r="C2218">
        <v>1029228</v>
      </c>
      <c r="D2218" s="1" t="s">
        <v>10</v>
      </c>
      <c r="E2218" s="1" t="s">
        <v>11</v>
      </c>
      <c r="F2218" s="1" t="s">
        <v>12</v>
      </c>
      <c r="G2218" s="1" t="s">
        <v>13</v>
      </c>
      <c r="H2218" s="1" t="s">
        <v>13</v>
      </c>
      <c r="I2218">
        <v>38</v>
      </c>
    </row>
    <row r="2219" spans="1:9" x14ac:dyDescent="0.25">
      <c r="A2219">
        <v>2218</v>
      </c>
      <c r="B2219" s="1" t="s">
        <v>15</v>
      </c>
      <c r="C2219">
        <v>2725702</v>
      </c>
      <c r="D2219" s="1" t="s">
        <v>10</v>
      </c>
      <c r="E2219" s="1" t="s">
        <v>11</v>
      </c>
      <c r="F2219" s="1" t="s">
        <v>12</v>
      </c>
      <c r="G2219" s="1" t="s">
        <v>13</v>
      </c>
      <c r="H2219" s="1" t="s">
        <v>13</v>
      </c>
      <c r="I2219">
        <v>55</v>
      </c>
    </row>
    <row r="2220" spans="1:9" x14ac:dyDescent="0.25">
      <c r="A2220">
        <v>2219</v>
      </c>
      <c r="B2220" s="1" t="s">
        <v>9</v>
      </c>
      <c r="C2220">
        <v>297046</v>
      </c>
      <c r="D2220" s="1" t="s">
        <v>17</v>
      </c>
      <c r="E2220" s="1" t="s">
        <v>16</v>
      </c>
      <c r="F2220" s="1" t="s">
        <v>12</v>
      </c>
      <c r="G2220" s="1" t="s">
        <v>13</v>
      </c>
      <c r="H2220" s="1" t="s">
        <v>12</v>
      </c>
      <c r="I2220">
        <v>28</v>
      </c>
    </row>
    <row r="2221" spans="1:9" x14ac:dyDescent="0.25">
      <c r="A2221">
        <v>2220</v>
      </c>
      <c r="B2221" s="1" t="s">
        <v>9</v>
      </c>
      <c r="C2221">
        <v>807000</v>
      </c>
      <c r="D2221" s="1" t="s">
        <v>10</v>
      </c>
      <c r="E2221" s="1" t="s">
        <v>16</v>
      </c>
      <c r="F2221" s="1" t="s">
        <v>12</v>
      </c>
      <c r="G2221" s="1" t="s">
        <v>13</v>
      </c>
      <c r="H2221" s="1" t="s">
        <v>13</v>
      </c>
      <c r="I2221">
        <v>36</v>
      </c>
    </row>
    <row r="2222" spans="1:9" x14ac:dyDescent="0.25">
      <c r="A2222">
        <v>2221</v>
      </c>
      <c r="B2222" s="1" t="s">
        <v>9</v>
      </c>
      <c r="C2222">
        <v>299647</v>
      </c>
      <c r="D2222" s="1" t="s">
        <v>17</v>
      </c>
      <c r="E2222" s="1" t="s">
        <v>16</v>
      </c>
      <c r="F2222" s="1" t="s">
        <v>12</v>
      </c>
      <c r="G2222" s="1" t="s">
        <v>13</v>
      </c>
      <c r="H2222" s="1" t="s">
        <v>13</v>
      </c>
      <c r="I2222">
        <v>88</v>
      </c>
    </row>
    <row r="2223" spans="1:9" x14ac:dyDescent="0.25">
      <c r="A2223">
        <v>2222</v>
      </c>
      <c r="B2223" s="1" t="s">
        <v>15</v>
      </c>
      <c r="C2223">
        <v>370090</v>
      </c>
      <c r="D2223" s="1" t="s">
        <v>18</v>
      </c>
      <c r="E2223" s="1" t="s">
        <v>16</v>
      </c>
      <c r="F2223" s="1" t="s">
        <v>12</v>
      </c>
      <c r="G2223" s="1" t="s">
        <v>13</v>
      </c>
      <c r="H2223" s="1" t="s">
        <v>13</v>
      </c>
      <c r="I2223">
        <v>63</v>
      </c>
    </row>
    <row r="2224" spans="1:9" x14ac:dyDescent="0.25">
      <c r="A2224">
        <v>2223</v>
      </c>
      <c r="B2224" s="1" t="s">
        <v>9</v>
      </c>
      <c r="C2224">
        <v>263208.75</v>
      </c>
      <c r="D2224" s="1" t="s">
        <v>10</v>
      </c>
      <c r="E2224" s="1" t="s">
        <v>16</v>
      </c>
      <c r="F2224" s="1" t="s">
        <v>12</v>
      </c>
      <c r="G2224" s="1" t="s">
        <v>13</v>
      </c>
      <c r="H2224" s="1" t="s">
        <v>13</v>
      </c>
      <c r="I2224">
        <v>25</v>
      </c>
    </row>
    <row r="2225" spans="1:9" x14ac:dyDescent="0.25">
      <c r="A2225">
        <v>2224</v>
      </c>
      <c r="B2225" s="1" t="s">
        <v>15</v>
      </c>
      <c r="C2225">
        <v>343050</v>
      </c>
      <c r="D2225" s="1" t="s">
        <v>10</v>
      </c>
      <c r="E2225" s="1" t="s">
        <v>11</v>
      </c>
      <c r="F2225" s="1" t="s">
        <v>12</v>
      </c>
      <c r="G2225" s="1" t="s">
        <v>13</v>
      </c>
      <c r="H2225" s="1" t="s">
        <v>13</v>
      </c>
      <c r="I2225">
        <v>34</v>
      </c>
    </row>
    <row r="2226" spans="1:9" x14ac:dyDescent="0.25">
      <c r="A2226">
        <v>2225</v>
      </c>
      <c r="B2226" s="1" t="s">
        <v>9</v>
      </c>
      <c r="C2226">
        <v>848107</v>
      </c>
      <c r="D2226" s="1" t="s">
        <v>10</v>
      </c>
      <c r="E2226" s="1" t="s">
        <v>11</v>
      </c>
      <c r="F2226" s="1" t="s">
        <v>12</v>
      </c>
      <c r="G2226" s="1" t="s">
        <v>13</v>
      </c>
      <c r="H2226" s="1" t="s">
        <v>13</v>
      </c>
      <c r="I2226">
        <v>40</v>
      </c>
    </row>
    <row r="2227" spans="1:9" x14ac:dyDescent="0.25">
      <c r="A2227">
        <v>2226</v>
      </c>
      <c r="B2227" s="1" t="s">
        <v>15</v>
      </c>
      <c r="C2227">
        <v>668166.67000000004</v>
      </c>
      <c r="D2227" s="1" t="s">
        <v>10</v>
      </c>
      <c r="E2227" s="1" t="s">
        <v>11</v>
      </c>
      <c r="F2227" s="1" t="s">
        <v>12</v>
      </c>
      <c r="G2227" s="1" t="s">
        <v>13</v>
      </c>
      <c r="H2227" s="1" t="s">
        <v>13</v>
      </c>
      <c r="I2227">
        <v>34</v>
      </c>
    </row>
    <row r="2228" spans="1:9" x14ac:dyDescent="0.25">
      <c r="A2228">
        <v>2227</v>
      </c>
      <c r="B2228" s="1" t="s">
        <v>9</v>
      </c>
      <c r="C2228">
        <v>992801.25</v>
      </c>
      <c r="D2228" s="1" t="s">
        <v>10</v>
      </c>
      <c r="E2228" s="1" t="s">
        <v>16</v>
      </c>
      <c r="F2228" s="1" t="s">
        <v>12</v>
      </c>
      <c r="G2228" s="1" t="s">
        <v>13</v>
      </c>
      <c r="H2228" s="1" t="s">
        <v>13</v>
      </c>
      <c r="I2228">
        <v>27</v>
      </c>
    </row>
    <row r="2229" spans="1:9" x14ac:dyDescent="0.25">
      <c r="A2229">
        <v>2228</v>
      </c>
      <c r="B2229" s="1" t="s">
        <v>9</v>
      </c>
      <c r="C2229">
        <v>87475</v>
      </c>
      <c r="D2229" s="1" t="s">
        <v>10</v>
      </c>
      <c r="E2229" s="1" t="s">
        <v>16</v>
      </c>
      <c r="F2229" s="1" t="s">
        <v>12</v>
      </c>
      <c r="G2229" s="1" t="s">
        <v>13</v>
      </c>
      <c r="H2229" s="1" t="s">
        <v>13</v>
      </c>
      <c r="I2229">
        <v>53</v>
      </c>
    </row>
    <row r="2230" spans="1:9" x14ac:dyDescent="0.25">
      <c r="A2230">
        <v>2229</v>
      </c>
      <c r="B2230" s="1" t="s">
        <v>15</v>
      </c>
      <c r="C2230">
        <v>404467</v>
      </c>
      <c r="D2230" s="1" t="s">
        <v>17</v>
      </c>
      <c r="E2230" s="1" t="s">
        <v>16</v>
      </c>
      <c r="F2230" s="1" t="s">
        <v>12</v>
      </c>
      <c r="G2230" s="1" t="s">
        <v>13</v>
      </c>
      <c r="H2230" s="1" t="s">
        <v>13</v>
      </c>
      <c r="I2230">
        <v>61</v>
      </c>
    </row>
    <row r="2231" spans="1:9" x14ac:dyDescent="0.25">
      <c r="A2231">
        <v>2230</v>
      </c>
      <c r="B2231" s="1" t="s">
        <v>9</v>
      </c>
      <c r="C2231">
        <v>1038228.44</v>
      </c>
      <c r="D2231" s="1" t="s">
        <v>10</v>
      </c>
      <c r="E2231" s="1" t="s">
        <v>11</v>
      </c>
      <c r="F2231" s="1" t="s">
        <v>12</v>
      </c>
      <c r="G2231" s="1" t="s">
        <v>13</v>
      </c>
      <c r="H2231" s="1" t="s">
        <v>13</v>
      </c>
      <c r="I2231">
        <v>37</v>
      </c>
    </row>
    <row r="2232" spans="1:9" x14ac:dyDescent="0.25">
      <c r="A2232">
        <v>2231</v>
      </c>
      <c r="B2232" s="1" t="s">
        <v>15</v>
      </c>
      <c r="C2232">
        <v>297719</v>
      </c>
      <c r="D2232" s="1" t="s">
        <v>17</v>
      </c>
      <c r="E2232" s="1" t="s">
        <v>16</v>
      </c>
      <c r="F2232" s="1" t="s">
        <v>12</v>
      </c>
      <c r="G2232" s="1" t="s">
        <v>13</v>
      </c>
      <c r="H2232" s="1" t="s">
        <v>13</v>
      </c>
      <c r="I2232">
        <v>30</v>
      </c>
    </row>
    <row r="2233" spans="1:9" x14ac:dyDescent="0.25">
      <c r="A2233">
        <v>2232</v>
      </c>
      <c r="B2233" s="1" t="s">
        <v>15</v>
      </c>
      <c r="C2233">
        <v>329950</v>
      </c>
      <c r="D2233" s="1" t="s">
        <v>18</v>
      </c>
      <c r="E2233" s="1" t="s">
        <v>16</v>
      </c>
      <c r="F2233" s="1" t="s">
        <v>12</v>
      </c>
      <c r="G2233" s="1" t="s">
        <v>13</v>
      </c>
      <c r="H2233" s="1" t="s">
        <v>13</v>
      </c>
      <c r="I2233">
        <v>52</v>
      </c>
    </row>
    <row r="2234" spans="1:9" x14ac:dyDescent="0.25">
      <c r="A2234">
        <v>2233</v>
      </c>
      <c r="B2234" s="1" t="s">
        <v>15</v>
      </c>
      <c r="C2234">
        <v>1813790.96</v>
      </c>
      <c r="D2234" s="1" t="s">
        <v>10</v>
      </c>
      <c r="E2234" s="1" t="s">
        <v>16</v>
      </c>
      <c r="F2234" s="1" t="s">
        <v>12</v>
      </c>
      <c r="G2234" s="1" t="s">
        <v>13</v>
      </c>
      <c r="H2234" s="1" t="s">
        <v>13</v>
      </c>
      <c r="I2234">
        <v>35</v>
      </c>
    </row>
    <row r="2235" spans="1:9" x14ac:dyDescent="0.25">
      <c r="A2235">
        <v>2234</v>
      </c>
      <c r="B2235" s="1" t="s">
        <v>9</v>
      </c>
      <c r="C2235">
        <v>639148</v>
      </c>
      <c r="D2235" s="1" t="s">
        <v>18</v>
      </c>
      <c r="E2235" s="1" t="s">
        <v>16</v>
      </c>
      <c r="F2235" s="1" t="s">
        <v>12</v>
      </c>
      <c r="G2235" s="1" t="s">
        <v>13</v>
      </c>
      <c r="H2235" s="1" t="s">
        <v>12</v>
      </c>
      <c r="I2235">
        <v>61</v>
      </c>
    </row>
    <row r="2236" spans="1:9" x14ac:dyDescent="0.25">
      <c r="A2236">
        <v>2235</v>
      </c>
      <c r="B2236" s="1" t="s">
        <v>9</v>
      </c>
      <c r="C2236">
        <v>1080638</v>
      </c>
      <c r="D2236" s="1" t="s">
        <v>10</v>
      </c>
      <c r="E2236" s="1" t="s">
        <v>11</v>
      </c>
      <c r="F2236" s="1" t="s">
        <v>12</v>
      </c>
      <c r="G2236" s="1" t="s">
        <v>13</v>
      </c>
      <c r="H2236" s="1" t="s">
        <v>13</v>
      </c>
      <c r="I2236">
        <v>37</v>
      </c>
    </row>
    <row r="2237" spans="1:9" x14ac:dyDescent="0.25">
      <c r="A2237">
        <v>2236</v>
      </c>
      <c r="B2237" s="1" t="s">
        <v>15</v>
      </c>
      <c r="C2237">
        <v>784000.75</v>
      </c>
      <c r="D2237" s="1" t="s">
        <v>10</v>
      </c>
      <c r="E2237" s="1" t="s">
        <v>11</v>
      </c>
      <c r="F2237" s="1" t="s">
        <v>12</v>
      </c>
      <c r="G2237" s="1" t="s">
        <v>13</v>
      </c>
      <c r="H2237" s="1" t="s">
        <v>13</v>
      </c>
      <c r="I2237">
        <v>42</v>
      </c>
    </row>
    <row r="2238" spans="1:9" x14ac:dyDescent="0.25">
      <c r="A2238">
        <v>2237</v>
      </c>
      <c r="B2238" s="1" t="s">
        <v>15</v>
      </c>
      <c r="C2238">
        <v>635827.4</v>
      </c>
      <c r="D2238" s="1" t="s">
        <v>14</v>
      </c>
      <c r="E2238" s="1" t="s">
        <v>11</v>
      </c>
      <c r="F2238" s="1" t="s">
        <v>12</v>
      </c>
      <c r="G2238" s="1" t="s">
        <v>13</v>
      </c>
      <c r="H2238" s="1" t="s">
        <v>13</v>
      </c>
      <c r="I2238">
        <v>64</v>
      </c>
    </row>
    <row r="2239" spans="1:9" x14ac:dyDescent="0.25">
      <c r="A2239">
        <v>2238</v>
      </c>
      <c r="B2239" s="1" t="s">
        <v>15</v>
      </c>
      <c r="C2239">
        <v>278030</v>
      </c>
      <c r="D2239" s="1" t="s">
        <v>19</v>
      </c>
      <c r="E2239" s="1" t="s">
        <v>16</v>
      </c>
      <c r="F2239" s="1" t="s">
        <v>12</v>
      </c>
      <c r="G2239" s="1" t="s">
        <v>13</v>
      </c>
      <c r="H2239" s="1" t="s">
        <v>13</v>
      </c>
      <c r="I2239">
        <v>89</v>
      </c>
    </row>
    <row r="2240" spans="1:9" x14ac:dyDescent="0.25">
      <c r="A2240">
        <v>2239</v>
      </c>
      <c r="B2240" s="1" t="s">
        <v>15</v>
      </c>
      <c r="C2240">
        <v>627774.12</v>
      </c>
      <c r="D2240" s="1" t="s">
        <v>10</v>
      </c>
      <c r="E2240" s="1" t="s">
        <v>16</v>
      </c>
      <c r="F2240" s="1" t="s">
        <v>12</v>
      </c>
      <c r="G2240" s="1" t="s">
        <v>13</v>
      </c>
      <c r="H2240" s="1" t="s">
        <v>13</v>
      </c>
      <c r="I2240">
        <v>35</v>
      </c>
    </row>
    <row r="2241" spans="1:9" x14ac:dyDescent="0.25">
      <c r="A2241">
        <v>2240</v>
      </c>
      <c r="B2241" s="1" t="s">
        <v>9</v>
      </c>
      <c r="C2241">
        <v>450000</v>
      </c>
      <c r="D2241" s="1" t="s">
        <v>10</v>
      </c>
      <c r="E2241" s="1" t="s">
        <v>16</v>
      </c>
      <c r="F2241" s="1" t="s">
        <v>12</v>
      </c>
      <c r="G2241" s="1" t="s">
        <v>13</v>
      </c>
      <c r="H2241" s="1" t="s">
        <v>13</v>
      </c>
      <c r="I2241">
        <v>58</v>
      </c>
    </row>
    <row r="2242" spans="1:9" x14ac:dyDescent="0.25">
      <c r="A2242">
        <v>2241</v>
      </c>
      <c r="B2242" s="1" t="s">
        <v>9</v>
      </c>
      <c r="C2242">
        <v>320000</v>
      </c>
      <c r="D2242" s="1" t="s">
        <v>10</v>
      </c>
      <c r="E2242" s="1" t="s">
        <v>16</v>
      </c>
      <c r="F2242" s="1" t="s">
        <v>12</v>
      </c>
      <c r="G2242" s="1" t="s">
        <v>13</v>
      </c>
      <c r="H2242" s="1" t="s">
        <v>13</v>
      </c>
      <c r="I2242">
        <v>31</v>
      </c>
    </row>
    <row r="2243" spans="1:9" x14ac:dyDescent="0.25">
      <c r="A2243">
        <v>2242</v>
      </c>
      <c r="B2243" s="1" t="s">
        <v>9</v>
      </c>
      <c r="C2243">
        <v>407782</v>
      </c>
      <c r="D2243" s="1" t="s">
        <v>10</v>
      </c>
      <c r="E2243" s="1" t="s">
        <v>16</v>
      </c>
      <c r="F2243" s="1" t="s">
        <v>12</v>
      </c>
      <c r="G2243" s="1" t="s">
        <v>13</v>
      </c>
      <c r="H2243" s="1" t="s">
        <v>13</v>
      </c>
      <c r="I2243">
        <v>22</v>
      </c>
    </row>
    <row r="2244" spans="1:9" x14ac:dyDescent="0.25">
      <c r="A2244">
        <v>2243</v>
      </c>
      <c r="B2244" s="1" t="s">
        <v>15</v>
      </c>
      <c r="C2244">
        <v>297045</v>
      </c>
      <c r="D2244" s="1" t="s">
        <v>18</v>
      </c>
      <c r="E2244" s="1" t="s">
        <v>16</v>
      </c>
      <c r="F2244" s="1" t="s">
        <v>12</v>
      </c>
      <c r="G2244" s="1" t="s">
        <v>13</v>
      </c>
      <c r="H2244" s="1" t="s">
        <v>13</v>
      </c>
      <c r="I2244">
        <v>66</v>
      </c>
    </row>
    <row r="2245" spans="1:9" x14ac:dyDescent="0.25">
      <c r="A2245">
        <v>2244</v>
      </c>
      <c r="B2245" s="1" t="s">
        <v>9</v>
      </c>
      <c r="C2245">
        <v>430434</v>
      </c>
      <c r="D2245" s="1" t="s">
        <v>10</v>
      </c>
      <c r="E2245" s="1" t="s">
        <v>16</v>
      </c>
      <c r="F2245" s="1" t="s">
        <v>12</v>
      </c>
      <c r="G2245" s="1" t="s">
        <v>13</v>
      </c>
      <c r="H2245" s="1" t="s">
        <v>12</v>
      </c>
      <c r="I2245">
        <v>28</v>
      </c>
    </row>
    <row r="2246" spans="1:9" x14ac:dyDescent="0.25">
      <c r="A2246">
        <v>2245</v>
      </c>
      <c r="B2246" s="1" t="s">
        <v>9</v>
      </c>
      <c r="C2246">
        <v>476646.28</v>
      </c>
      <c r="D2246" s="1" t="s">
        <v>10</v>
      </c>
      <c r="E2246" s="1" t="s">
        <v>16</v>
      </c>
      <c r="F2246" s="1" t="s">
        <v>12</v>
      </c>
      <c r="G2246" s="1" t="s">
        <v>13</v>
      </c>
      <c r="H2246" s="1" t="s">
        <v>13</v>
      </c>
      <c r="I2246">
        <v>29</v>
      </c>
    </row>
    <row r="2247" spans="1:9" x14ac:dyDescent="0.25">
      <c r="A2247">
        <v>2246</v>
      </c>
      <c r="B2247" s="1" t="s">
        <v>15</v>
      </c>
      <c r="C2247">
        <v>1566842</v>
      </c>
      <c r="D2247" s="1" t="s">
        <v>10</v>
      </c>
      <c r="E2247" s="1" t="s">
        <v>11</v>
      </c>
      <c r="F2247" s="1" t="s">
        <v>12</v>
      </c>
      <c r="G2247" s="1" t="s">
        <v>13</v>
      </c>
      <c r="H2247" s="1" t="s">
        <v>13</v>
      </c>
      <c r="I2247">
        <v>59</v>
      </c>
    </row>
    <row r="2248" spans="1:9" x14ac:dyDescent="0.25">
      <c r="A2248">
        <v>2247</v>
      </c>
      <c r="B2248" s="1" t="s">
        <v>15</v>
      </c>
      <c r="C2248">
        <v>868869.23</v>
      </c>
      <c r="D2248" s="1" t="s">
        <v>10</v>
      </c>
      <c r="E2248" s="1" t="s">
        <v>16</v>
      </c>
      <c r="F2248" s="1" t="s">
        <v>12</v>
      </c>
      <c r="G2248" s="1" t="s">
        <v>13</v>
      </c>
      <c r="H2248" s="1" t="s">
        <v>13</v>
      </c>
      <c r="I2248">
        <v>40</v>
      </c>
    </row>
    <row r="2249" spans="1:9" x14ac:dyDescent="0.25">
      <c r="A2249">
        <v>2248</v>
      </c>
      <c r="B2249" s="1" t="s">
        <v>15</v>
      </c>
      <c r="C2249">
        <v>306400</v>
      </c>
      <c r="D2249" s="1" t="s">
        <v>10</v>
      </c>
      <c r="E2249" s="1" t="s">
        <v>16</v>
      </c>
      <c r="F2249" s="1" t="s">
        <v>12</v>
      </c>
      <c r="G2249" s="1" t="s">
        <v>13</v>
      </c>
      <c r="H2249" s="1" t="s">
        <v>13</v>
      </c>
      <c r="I2249">
        <v>61</v>
      </c>
    </row>
    <row r="2250" spans="1:9" x14ac:dyDescent="0.25">
      <c r="A2250">
        <v>2249</v>
      </c>
      <c r="B2250" s="1" t="s">
        <v>9</v>
      </c>
      <c r="C2250">
        <v>408800</v>
      </c>
      <c r="D2250" s="1" t="s">
        <v>10</v>
      </c>
      <c r="E2250" s="1" t="s">
        <v>16</v>
      </c>
      <c r="F2250" s="1" t="s">
        <v>12</v>
      </c>
      <c r="G2250" s="1" t="s">
        <v>13</v>
      </c>
      <c r="H2250" s="1" t="s">
        <v>13</v>
      </c>
      <c r="I2250">
        <v>39</v>
      </c>
    </row>
    <row r="2251" spans="1:9" x14ac:dyDescent="0.25">
      <c r="A2251">
        <v>2250</v>
      </c>
      <c r="B2251" s="1" t="s">
        <v>9</v>
      </c>
      <c r="C2251">
        <v>467167.61</v>
      </c>
      <c r="D2251" s="1" t="s">
        <v>10</v>
      </c>
      <c r="E2251" s="1" t="s">
        <v>11</v>
      </c>
      <c r="F2251" s="1" t="s">
        <v>12</v>
      </c>
      <c r="G2251" s="1" t="s">
        <v>12</v>
      </c>
      <c r="H2251" s="1" t="s">
        <v>13</v>
      </c>
      <c r="I2251">
        <v>46</v>
      </c>
    </row>
    <row r="2252" spans="1:9" x14ac:dyDescent="0.25">
      <c r="A2252">
        <v>2251</v>
      </c>
      <c r="B2252" s="1" t="s">
        <v>15</v>
      </c>
      <c r="C2252">
        <v>376344</v>
      </c>
      <c r="D2252" s="1" t="s">
        <v>10</v>
      </c>
      <c r="E2252" s="1" t="s">
        <v>16</v>
      </c>
      <c r="F2252" s="1" t="s">
        <v>12</v>
      </c>
      <c r="G2252" s="1" t="s">
        <v>13</v>
      </c>
      <c r="H2252" s="1" t="s">
        <v>13</v>
      </c>
      <c r="I2252">
        <v>39</v>
      </c>
    </row>
    <row r="2253" spans="1:9" x14ac:dyDescent="0.25">
      <c r="A2253">
        <v>2252</v>
      </c>
      <c r="B2253" s="1" t="s">
        <v>9</v>
      </c>
      <c r="C2253">
        <v>327264</v>
      </c>
      <c r="D2253" s="1" t="s">
        <v>10</v>
      </c>
      <c r="E2253" s="1" t="s">
        <v>11</v>
      </c>
      <c r="F2253" s="1" t="s">
        <v>12</v>
      </c>
      <c r="G2253" s="1" t="s">
        <v>13</v>
      </c>
      <c r="H2253" s="1" t="s">
        <v>13</v>
      </c>
      <c r="I2253">
        <v>32</v>
      </c>
    </row>
    <row r="2254" spans="1:9" x14ac:dyDescent="0.25">
      <c r="A2254">
        <v>2253</v>
      </c>
      <c r="B2254" s="1" t="s">
        <v>9</v>
      </c>
      <c r="C2254">
        <v>750000</v>
      </c>
      <c r="D2254" s="1" t="s">
        <v>10</v>
      </c>
      <c r="E2254" s="1" t="s">
        <v>16</v>
      </c>
      <c r="F2254" s="1" t="s">
        <v>12</v>
      </c>
      <c r="G2254" s="1" t="s">
        <v>13</v>
      </c>
      <c r="H2254" s="1" t="s">
        <v>13</v>
      </c>
      <c r="I2254">
        <v>55</v>
      </c>
    </row>
    <row r="2255" spans="1:9" x14ac:dyDescent="0.25">
      <c r="A2255">
        <v>2254</v>
      </c>
      <c r="B2255" s="1" t="s">
        <v>9</v>
      </c>
      <c r="C2255">
        <v>423289</v>
      </c>
      <c r="D2255" s="1" t="s">
        <v>18</v>
      </c>
      <c r="E2255" s="1" t="s">
        <v>16</v>
      </c>
      <c r="F2255" s="1" t="s">
        <v>12</v>
      </c>
      <c r="G2255" s="1" t="s">
        <v>13</v>
      </c>
      <c r="H2255" s="1" t="s">
        <v>13</v>
      </c>
      <c r="I2255">
        <v>59</v>
      </c>
    </row>
    <row r="2256" spans="1:9" x14ac:dyDescent="0.25">
      <c r="A2256">
        <v>2255</v>
      </c>
      <c r="B2256" s="1" t="s">
        <v>15</v>
      </c>
      <c r="C2256">
        <v>619506.39</v>
      </c>
      <c r="D2256" s="1" t="s">
        <v>10</v>
      </c>
      <c r="E2256" s="1" t="s">
        <v>11</v>
      </c>
      <c r="F2256" s="1" t="s">
        <v>12</v>
      </c>
      <c r="G2256" s="1" t="s">
        <v>13</v>
      </c>
      <c r="H2256" s="1" t="s">
        <v>13</v>
      </c>
      <c r="I2256">
        <v>34</v>
      </c>
    </row>
    <row r="2257" spans="1:9" x14ac:dyDescent="0.25">
      <c r="A2257">
        <v>2256</v>
      </c>
      <c r="B2257" s="1" t="s">
        <v>15</v>
      </c>
      <c r="C2257">
        <v>465179.89</v>
      </c>
      <c r="D2257" s="1" t="s">
        <v>10</v>
      </c>
      <c r="E2257" s="1" t="s">
        <v>16</v>
      </c>
      <c r="F2257" s="1" t="s">
        <v>12</v>
      </c>
      <c r="G2257" s="1" t="s">
        <v>13</v>
      </c>
      <c r="H2257" s="1" t="s">
        <v>13</v>
      </c>
      <c r="I2257">
        <v>39</v>
      </c>
    </row>
    <row r="2258" spans="1:9" x14ac:dyDescent="0.25">
      <c r="A2258">
        <v>2257</v>
      </c>
      <c r="B2258" s="1" t="s">
        <v>9</v>
      </c>
      <c r="C2258">
        <v>562152.61</v>
      </c>
      <c r="D2258" s="1" t="s">
        <v>10</v>
      </c>
      <c r="E2258" s="1" t="s">
        <v>11</v>
      </c>
      <c r="F2258" s="1" t="s">
        <v>12</v>
      </c>
      <c r="G2258" s="1" t="s">
        <v>13</v>
      </c>
      <c r="H2258" s="1" t="s">
        <v>13</v>
      </c>
      <c r="I2258">
        <v>38</v>
      </c>
    </row>
    <row r="2259" spans="1:9" x14ac:dyDescent="0.25">
      <c r="A2259">
        <v>2258</v>
      </c>
      <c r="B2259" s="1" t="s">
        <v>9</v>
      </c>
      <c r="C2259">
        <v>811421.65</v>
      </c>
      <c r="D2259" s="1" t="s">
        <v>10</v>
      </c>
      <c r="E2259" s="1" t="s">
        <v>11</v>
      </c>
      <c r="F2259" s="1" t="s">
        <v>12</v>
      </c>
      <c r="G2259" s="1" t="s">
        <v>13</v>
      </c>
      <c r="H2259" s="1" t="s">
        <v>13</v>
      </c>
      <c r="I2259">
        <v>32</v>
      </c>
    </row>
    <row r="2260" spans="1:9" x14ac:dyDescent="0.25">
      <c r="A2260">
        <v>2259</v>
      </c>
      <c r="B2260" s="1" t="s">
        <v>15</v>
      </c>
      <c r="C2260">
        <v>338933.34</v>
      </c>
      <c r="D2260" s="1" t="s">
        <v>10</v>
      </c>
      <c r="E2260" s="1" t="s">
        <v>16</v>
      </c>
      <c r="F2260" s="1" t="s">
        <v>12</v>
      </c>
      <c r="G2260" s="1" t="s">
        <v>13</v>
      </c>
      <c r="H2260" s="1" t="s">
        <v>13</v>
      </c>
      <c r="I2260">
        <v>27</v>
      </c>
    </row>
    <row r="2261" spans="1:9" x14ac:dyDescent="0.25">
      <c r="A2261">
        <v>2260</v>
      </c>
      <c r="B2261" s="1" t="s">
        <v>15</v>
      </c>
      <c r="C2261">
        <v>100000</v>
      </c>
      <c r="D2261" s="1" t="s">
        <v>10</v>
      </c>
      <c r="E2261" s="1" t="s">
        <v>16</v>
      </c>
      <c r="F2261" s="1" t="s">
        <v>12</v>
      </c>
      <c r="G2261" s="1" t="s">
        <v>13</v>
      </c>
      <c r="H2261" s="1" t="s">
        <v>13</v>
      </c>
      <c r="I2261">
        <v>29</v>
      </c>
    </row>
    <row r="2262" spans="1:9" x14ac:dyDescent="0.25">
      <c r="A2262">
        <v>2261</v>
      </c>
      <c r="B2262" s="1" t="s">
        <v>9</v>
      </c>
      <c r="C2262">
        <v>697648</v>
      </c>
      <c r="D2262" s="1" t="s">
        <v>10</v>
      </c>
      <c r="E2262" s="1" t="s">
        <v>16</v>
      </c>
      <c r="F2262" s="1" t="s">
        <v>12</v>
      </c>
      <c r="G2262" s="1" t="s">
        <v>13</v>
      </c>
      <c r="H2262" s="1" t="s">
        <v>13</v>
      </c>
      <c r="I2262">
        <v>61</v>
      </c>
    </row>
    <row r="2263" spans="1:9" x14ac:dyDescent="0.25">
      <c r="A2263">
        <v>2262</v>
      </c>
      <c r="B2263" s="1" t="s">
        <v>9</v>
      </c>
      <c r="C2263">
        <v>377498</v>
      </c>
      <c r="D2263" s="1" t="s">
        <v>18</v>
      </c>
      <c r="E2263" s="1" t="s">
        <v>16</v>
      </c>
      <c r="F2263" s="1" t="s">
        <v>12</v>
      </c>
      <c r="G2263" s="1" t="s">
        <v>13</v>
      </c>
      <c r="H2263" s="1" t="s">
        <v>13</v>
      </c>
      <c r="I2263">
        <v>37</v>
      </c>
    </row>
    <row r="2264" spans="1:9" x14ac:dyDescent="0.25">
      <c r="A2264">
        <v>2263</v>
      </c>
      <c r="B2264" s="1" t="s">
        <v>9</v>
      </c>
      <c r="C2264">
        <v>308750</v>
      </c>
      <c r="D2264" s="1" t="s">
        <v>10</v>
      </c>
      <c r="E2264" s="1" t="s">
        <v>16</v>
      </c>
      <c r="F2264" s="1" t="s">
        <v>12</v>
      </c>
      <c r="G2264" s="1" t="s">
        <v>13</v>
      </c>
      <c r="H2264" s="1" t="s">
        <v>12</v>
      </c>
      <c r="I2264">
        <v>35</v>
      </c>
    </row>
    <row r="2265" spans="1:9" x14ac:dyDescent="0.25">
      <c r="A2265">
        <v>2264</v>
      </c>
      <c r="B2265" s="1" t="s">
        <v>9</v>
      </c>
      <c r="C2265">
        <v>451354.46</v>
      </c>
      <c r="D2265" s="1" t="s">
        <v>10</v>
      </c>
      <c r="E2265" s="1" t="s">
        <v>16</v>
      </c>
      <c r="F2265" s="1" t="s">
        <v>12</v>
      </c>
      <c r="G2265" s="1" t="s">
        <v>13</v>
      </c>
      <c r="H2265" s="1" t="s">
        <v>13</v>
      </c>
      <c r="I2265">
        <v>58</v>
      </c>
    </row>
    <row r="2266" spans="1:9" x14ac:dyDescent="0.25">
      <c r="A2266">
        <v>2265</v>
      </c>
      <c r="B2266" s="1" t="s">
        <v>9</v>
      </c>
      <c r="C2266">
        <v>455001.5</v>
      </c>
      <c r="D2266" s="1" t="s">
        <v>10</v>
      </c>
      <c r="E2266" s="1" t="s">
        <v>16</v>
      </c>
      <c r="F2266" s="1" t="s">
        <v>12</v>
      </c>
      <c r="G2266" s="1" t="s">
        <v>13</v>
      </c>
      <c r="H2266" s="1" t="s">
        <v>13</v>
      </c>
      <c r="I2266">
        <v>20</v>
      </c>
    </row>
    <row r="2267" spans="1:9" x14ac:dyDescent="0.25">
      <c r="A2267">
        <v>2266</v>
      </c>
      <c r="B2267" s="1" t="s">
        <v>15</v>
      </c>
      <c r="C2267">
        <v>994882.5</v>
      </c>
      <c r="D2267" s="1" t="s">
        <v>10</v>
      </c>
      <c r="E2267" s="1" t="s">
        <v>16</v>
      </c>
      <c r="F2267" s="1" t="s">
        <v>12</v>
      </c>
      <c r="G2267" s="1" t="s">
        <v>13</v>
      </c>
      <c r="H2267" s="1" t="s">
        <v>13</v>
      </c>
      <c r="I2267">
        <v>50</v>
      </c>
    </row>
    <row r="2268" spans="1:9" x14ac:dyDescent="0.25">
      <c r="A2268">
        <v>2267</v>
      </c>
      <c r="B2268" s="1" t="s">
        <v>9</v>
      </c>
      <c r="C2268">
        <v>509509</v>
      </c>
      <c r="D2268" s="1" t="s">
        <v>18</v>
      </c>
      <c r="E2268" s="1" t="s">
        <v>16</v>
      </c>
      <c r="F2268" s="1" t="s">
        <v>12</v>
      </c>
      <c r="G2268" s="1" t="s">
        <v>12</v>
      </c>
      <c r="H2268" s="1" t="s">
        <v>12</v>
      </c>
      <c r="I2268">
        <v>59</v>
      </c>
    </row>
    <row r="2269" spans="1:9" x14ac:dyDescent="0.25">
      <c r="A2269">
        <v>2268</v>
      </c>
      <c r="B2269" s="1" t="s">
        <v>9</v>
      </c>
      <c r="C2269">
        <v>349920</v>
      </c>
      <c r="D2269" s="1" t="s">
        <v>10</v>
      </c>
      <c r="E2269" s="1" t="s">
        <v>16</v>
      </c>
      <c r="F2269" s="1" t="s">
        <v>12</v>
      </c>
      <c r="G2269" s="1" t="s">
        <v>13</v>
      </c>
      <c r="H2269" s="1" t="s">
        <v>13</v>
      </c>
      <c r="I2269">
        <v>34</v>
      </c>
    </row>
    <row r="2270" spans="1:9" x14ac:dyDescent="0.25">
      <c r="A2270">
        <v>2269</v>
      </c>
      <c r="B2270" s="1" t="s">
        <v>9</v>
      </c>
      <c r="C2270">
        <v>17760.8</v>
      </c>
      <c r="D2270" s="1" t="s">
        <v>10</v>
      </c>
      <c r="E2270" s="1" t="s">
        <v>16</v>
      </c>
      <c r="F2270" s="1" t="s">
        <v>12</v>
      </c>
      <c r="G2270" s="1" t="s">
        <v>12</v>
      </c>
      <c r="H2270" s="1" t="s">
        <v>13</v>
      </c>
      <c r="I2270">
        <v>29</v>
      </c>
    </row>
    <row r="2271" spans="1:9" x14ac:dyDescent="0.25">
      <c r="A2271">
        <v>2270</v>
      </c>
      <c r="B2271" s="1" t="s">
        <v>15</v>
      </c>
      <c r="C2271">
        <v>526736.80000000005</v>
      </c>
      <c r="D2271" s="1" t="s">
        <v>10</v>
      </c>
      <c r="E2271" s="1" t="s">
        <v>16</v>
      </c>
      <c r="F2271" s="1" t="s">
        <v>12</v>
      </c>
      <c r="G2271" s="1" t="s">
        <v>13</v>
      </c>
      <c r="H2271" s="1" t="s">
        <v>13</v>
      </c>
      <c r="I2271">
        <v>25</v>
      </c>
    </row>
    <row r="2272" spans="1:9" x14ac:dyDescent="0.25">
      <c r="A2272">
        <v>2271</v>
      </c>
      <c r="B2272" s="1" t="s">
        <v>9</v>
      </c>
      <c r="C2272">
        <v>497155.33</v>
      </c>
      <c r="D2272" s="1" t="s">
        <v>10</v>
      </c>
      <c r="E2272" s="1" t="s">
        <v>16</v>
      </c>
      <c r="F2272" s="1" t="s">
        <v>12</v>
      </c>
      <c r="G2272" s="1" t="s">
        <v>13</v>
      </c>
      <c r="H2272" s="1" t="s">
        <v>13</v>
      </c>
      <c r="I2272">
        <v>27</v>
      </c>
    </row>
    <row r="2273" spans="1:9" x14ac:dyDescent="0.25">
      <c r="A2273">
        <v>2272</v>
      </c>
      <c r="B2273" s="1" t="s">
        <v>15</v>
      </c>
      <c r="C2273">
        <v>423675</v>
      </c>
      <c r="D2273" s="1" t="s">
        <v>10</v>
      </c>
      <c r="E2273" s="1" t="s">
        <v>16</v>
      </c>
      <c r="F2273" s="1" t="s">
        <v>12</v>
      </c>
      <c r="G2273" s="1" t="s">
        <v>13</v>
      </c>
      <c r="H2273" s="1" t="s">
        <v>13</v>
      </c>
      <c r="I2273">
        <v>26</v>
      </c>
    </row>
    <row r="2274" spans="1:9" x14ac:dyDescent="0.25">
      <c r="A2274">
        <v>2273</v>
      </c>
      <c r="B2274" s="1" t="s">
        <v>9</v>
      </c>
      <c r="C2274">
        <v>292387</v>
      </c>
      <c r="D2274" s="1" t="s">
        <v>17</v>
      </c>
      <c r="E2274" s="1" t="s">
        <v>16</v>
      </c>
      <c r="F2274" s="1" t="s">
        <v>12</v>
      </c>
      <c r="G2274" s="1" t="s">
        <v>12</v>
      </c>
      <c r="H2274" s="1" t="s">
        <v>13</v>
      </c>
      <c r="I2274">
        <v>33</v>
      </c>
    </row>
    <row r="2275" spans="1:9" x14ac:dyDescent="0.25">
      <c r="A2275">
        <v>2274</v>
      </c>
      <c r="B2275" s="1" t="s">
        <v>15</v>
      </c>
      <c r="C2275">
        <v>430993</v>
      </c>
      <c r="D2275" s="1" t="s">
        <v>14</v>
      </c>
      <c r="E2275" s="1" t="s">
        <v>11</v>
      </c>
      <c r="F2275" s="1" t="s">
        <v>12</v>
      </c>
      <c r="G2275" s="1" t="s">
        <v>13</v>
      </c>
      <c r="H2275" s="1" t="s">
        <v>13</v>
      </c>
      <c r="I2275">
        <v>64</v>
      </c>
    </row>
    <row r="2276" spans="1:9" x14ac:dyDescent="0.25">
      <c r="A2276">
        <v>2275</v>
      </c>
      <c r="B2276" s="1" t="s">
        <v>9</v>
      </c>
      <c r="C2276">
        <v>298000</v>
      </c>
      <c r="D2276" s="1" t="s">
        <v>10</v>
      </c>
      <c r="E2276" s="1" t="s">
        <v>16</v>
      </c>
      <c r="F2276" s="1" t="s">
        <v>12</v>
      </c>
      <c r="G2276" s="1" t="s">
        <v>12</v>
      </c>
      <c r="H2276" s="1" t="s">
        <v>13</v>
      </c>
      <c r="I2276">
        <v>42</v>
      </c>
    </row>
    <row r="2277" spans="1:9" x14ac:dyDescent="0.25">
      <c r="A2277">
        <v>2276</v>
      </c>
      <c r="B2277" s="1" t="s">
        <v>9</v>
      </c>
      <c r="C2277">
        <v>405063</v>
      </c>
      <c r="D2277" s="1" t="s">
        <v>18</v>
      </c>
      <c r="E2277" s="1" t="s">
        <v>16</v>
      </c>
      <c r="F2277" s="1" t="s">
        <v>12</v>
      </c>
      <c r="G2277" s="1" t="s">
        <v>12</v>
      </c>
      <c r="H2277" s="1" t="s">
        <v>12</v>
      </c>
      <c r="I2277">
        <v>40</v>
      </c>
    </row>
    <row r="2278" spans="1:9" x14ac:dyDescent="0.25">
      <c r="A2278">
        <v>2277</v>
      </c>
      <c r="B2278" s="1" t="s">
        <v>9</v>
      </c>
      <c r="C2278">
        <v>1400000</v>
      </c>
      <c r="D2278" s="1" t="s">
        <v>10</v>
      </c>
      <c r="E2278" s="1" t="s">
        <v>16</v>
      </c>
      <c r="F2278" s="1" t="s">
        <v>12</v>
      </c>
      <c r="G2278" s="1" t="s">
        <v>13</v>
      </c>
      <c r="H2278" s="1" t="s">
        <v>13</v>
      </c>
      <c r="I2278">
        <v>30</v>
      </c>
    </row>
    <row r="2279" spans="1:9" x14ac:dyDescent="0.25">
      <c r="A2279">
        <v>2278</v>
      </c>
      <c r="B2279" s="1" t="s">
        <v>15</v>
      </c>
      <c r="C2279">
        <v>341602</v>
      </c>
      <c r="D2279" s="1" t="s">
        <v>18</v>
      </c>
      <c r="E2279" s="1" t="s">
        <v>16</v>
      </c>
      <c r="F2279" s="1" t="s">
        <v>12</v>
      </c>
      <c r="G2279" s="1" t="s">
        <v>13</v>
      </c>
      <c r="H2279" s="1" t="s">
        <v>13</v>
      </c>
      <c r="I2279">
        <v>42</v>
      </c>
    </row>
    <row r="2280" spans="1:9" x14ac:dyDescent="0.25">
      <c r="A2280">
        <v>2279</v>
      </c>
      <c r="B2280" s="1" t="s">
        <v>9</v>
      </c>
      <c r="C2280">
        <v>915000</v>
      </c>
      <c r="D2280" s="1" t="s">
        <v>10</v>
      </c>
      <c r="E2280" s="1" t="s">
        <v>16</v>
      </c>
      <c r="F2280" s="1" t="s">
        <v>12</v>
      </c>
      <c r="G2280" s="1" t="s">
        <v>13</v>
      </c>
      <c r="H2280" s="1" t="s">
        <v>13</v>
      </c>
      <c r="I2280">
        <v>24</v>
      </c>
    </row>
    <row r="2281" spans="1:9" x14ac:dyDescent="0.25">
      <c r="A2281">
        <v>2280</v>
      </c>
      <c r="B2281" s="1" t="s">
        <v>15</v>
      </c>
      <c r="C2281">
        <v>339164.62</v>
      </c>
      <c r="D2281" s="1" t="s">
        <v>14</v>
      </c>
      <c r="E2281" s="1" t="s">
        <v>11</v>
      </c>
      <c r="F2281" s="1" t="s">
        <v>12</v>
      </c>
      <c r="G2281" s="1" t="s">
        <v>13</v>
      </c>
      <c r="H2281" s="1" t="s">
        <v>13</v>
      </c>
      <c r="I2281">
        <v>70</v>
      </c>
    </row>
    <row r="2282" spans="1:9" x14ac:dyDescent="0.25">
      <c r="A2282">
        <v>2281</v>
      </c>
      <c r="B2282" s="1" t="s">
        <v>9</v>
      </c>
      <c r="C2282">
        <v>278030</v>
      </c>
      <c r="D2282" s="1" t="s">
        <v>19</v>
      </c>
      <c r="E2282" s="1" t="s">
        <v>16</v>
      </c>
      <c r="F2282" s="1" t="s">
        <v>12</v>
      </c>
      <c r="G2282" s="1" t="s">
        <v>13</v>
      </c>
      <c r="H2282" s="1" t="s">
        <v>13</v>
      </c>
      <c r="I2282">
        <v>71</v>
      </c>
    </row>
    <row r="2283" spans="1:9" x14ac:dyDescent="0.25">
      <c r="A2283">
        <v>2282</v>
      </c>
      <c r="B2283" s="1" t="s">
        <v>15</v>
      </c>
      <c r="C2283">
        <v>490713.59999999998</v>
      </c>
      <c r="D2283" s="1" t="s">
        <v>10</v>
      </c>
      <c r="E2283" s="1" t="s">
        <v>16</v>
      </c>
      <c r="F2283" s="1" t="s">
        <v>12</v>
      </c>
      <c r="G2283" s="1" t="s">
        <v>13</v>
      </c>
      <c r="H2283" s="1" t="s">
        <v>13</v>
      </c>
      <c r="I2283">
        <v>47</v>
      </c>
    </row>
    <row r="2284" spans="1:9" x14ac:dyDescent="0.25">
      <c r="A2284">
        <v>2283</v>
      </c>
      <c r="B2284" s="1" t="s">
        <v>9</v>
      </c>
      <c r="C2284">
        <v>1051374.8</v>
      </c>
      <c r="D2284" s="1" t="s">
        <v>10</v>
      </c>
      <c r="E2284" s="1" t="s">
        <v>11</v>
      </c>
      <c r="F2284" s="1" t="s">
        <v>12</v>
      </c>
      <c r="G2284" s="1" t="s">
        <v>13</v>
      </c>
      <c r="H2284" s="1" t="s">
        <v>13</v>
      </c>
      <c r="I2284">
        <v>62</v>
      </c>
    </row>
    <row r="2285" spans="1:9" x14ac:dyDescent="0.25">
      <c r="A2285">
        <v>2284</v>
      </c>
      <c r="B2285" s="1" t="s">
        <v>9</v>
      </c>
      <c r="C2285">
        <v>445841.44</v>
      </c>
      <c r="D2285" s="1" t="s">
        <v>10</v>
      </c>
      <c r="E2285" s="1" t="s">
        <v>16</v>
      </c>
      <c r="F2285" s="1" t="s">
        <v>12</v>
      </c>
      <c r="G2285" s="1" t="s">
        <v>12</v>
      </c>
      <c r="H2285" s="1" t="s">
        <v>13</v>
      </c>
      <c r="I2285">
        <v>57</v>
      </c>
    </row>
    <row r="2286" spans="1:9" x14ac:dyDescent="0.25">
      <c r="A2286">
        <v>2285</v>
      </c>
      <c r="B2286" s="1" t="s">
        <v>15</v>
      </c>
      <c r="C2286">
        <v>485843.98</v>
      </c>
      <c r="D2286" s="1" t="s">
        <v>10</v>
      </c>
      <c r="E2286" s="1" t="s">
        <v>16</v>
      </c>
      <c r="F2286" s="1" t="s">
        <v>12</v>
      </c>
      <c r="G2286" s="1" t="s">
        <v>13</v>
      </c>
      <c r="H2286" s="1" t="s">
        <v>13</v>
      </c>
      <c r="I2286">
        <v>25</v>
      </c>
    </row>
    <row r="2287" spans="1:9" x14ac:dyDescent="0.25">
      <c r="A2287">
        <v>2286</v>
      </c>
      <c r="B2287" s="1" t="s">
        <v>9</v>
      </c>
      <c r="C2287">
        <v>370647</v>
      </c>
      <c r="D2287" s="1" t="s">
        <v>18</v>
      </c>
      <c r="E2287" s="1" t="s">
        <v>16</v>
      </c>
      <c r="F2287" s="1" t="s">
        <v>12</v>
      </c>
      <c r="G2287" s="1" t="s">
        <v>13</v>
      </c>
      <c r="H2287" s="1" t="s">
        <v>13</v>
      </c>
      <c r="I2287">
        <v>49</v>
      </c>
    </row>
    <row r="2288" spans="1:9" x14ac:dyDescent="0.25">
      <c r="A2288">
        <v>2287</v>
      </c>
      <c r="B2288" s="1" t="s">
        <v>15</v>
      </c>
      <c r="C2288">
        <v>138101.79999999999</v>
      </c>
      <c r="D2288" s="1" t="s">
        <v>10</v>
      </c>
      <c r="E2288" s="1" t="s">
        <v>11</v>
      </c>
      <c r="F2288" s="1" t="s">
        <v>12</v>
      </c>
      <c r="G2288" s="1" t="s">
        <v>13</v>
      </c>
      <c r="H2288" s="1" t="s">
        <v>13</v>
      </c>
      <c r="I2288">
        <v>31</v>
      </c>
    </row>
    <row r="2289" spans="1:9" x14ac:dyDescent="0.25">
      <c r="A2289">
        <v>2288</v>
      </c>
      <c r="B2289" s="1" t="s">
        <v>9</v>
      </c>
      <c r="C2289">
        <v>338629</v>
      </c>
      <c r="D2289" s="1" t="s">
        <v>18</v>
      </c>
      <c r="E2289" s="1" t="s">
        <v>16</v>
      </c>
      <c r="F2289" s="1" t="s">
        <v>12</v>
      </c>
      <c r="G2289" s="1" t="s">
        <v>13</v>
      </c>
      <c r="H2289" s="1" t="s">
        <v>12</v>
      </c>
      <c r="I2289">
        <v>50</v>
      </c>
    </row>
    <row r="2290" spans="1:9" x14ac:dyDescent="0.25">
      <c r="A2290">
        <v>2289</v>
      </c>
      <c r="B2290" s="1" t="s">
        <v>9</v>
      </c>
      <c r="C2290">
        <v>1080496.5</v>
      </c>
      <c r="D2290" s="1" t="s">
        <v>10</v>
      </c>
      <c r="E2290" s="1" t="s">
        <v>16</v>
      </c>
      <c r="F2290" s="1" t="s">
        <v>12</v>
      </c>
      <c r="G2290" s="1" t="s">
        <v>13</v>
      </c>
      <c r="H2290" s="1" t="s">
        <v>13</v>
      </c>
      <c r="I2290">
        <v>37</v>
      </c>
    </row>
    <row r="2291" spans="1:9" x14ac:dyDescent="0.25">
      <c r="A2291">
        <v>2290</v>
      </c>
      <c r="B2291" s="1" t="s">
        <v>15</v>
      </c>
      <c r="C2291">
        <v>294025</v>
      </c>
      <c r="D2291" s="1" t="s">
        <v>10</v>
      </c>
      <c r="E2291" s="1" t="s">
        <v>16</v>
      </c>
      <c r="F2291" s="1" t="s">
        <v>12</v>
      </c>
      <c r="G2291" s="1" t="s">
        <v>13</v>
      </c>
      <c r="H2291" s="1" t="s">
        <v>13</v>
      </c>
      <c r="I2291">
        <v>49</v>
      </c>
    </row>
    <row r="2292" spans="1:9" x14ac:dyDescent="0.25">
      <c r="A2292">
        <v>2291</v>
      </c>
      <c r="B2292" s="1" t="s">
        <v>9</v>
      </c>
      <c r="C2292">
        <v>300018</v>
      </c>
      <c r="D2292" s="1" t="s">
        <v>18</v>
      </c>
      <c r="E2292" s="1" t="s">
        <v>16</v>
      </c>
      <c r="F2292" s="1" t="s">
        <v>12</v>
      </c>
      <c r="G2292" s="1" t="s">
        <v>13</v>
      </c>
      <c r="H2292" s="1" t="s">
        <v>12</v>
      </c>
      <c r="I2292">
        <v>54</v>
      </c>
    </row>
    <row r="2293" spans="1:9" x14ac:dyDescent="0.25">
      <c r="A2293">
        <v>2292</v>
      </c>
      <c r="B2293" s="1" t="s">
        <v>9</v>
      </c>
      <c r="C2293">
        <v>278030</v>
      </c>
      <c r="D2293" s="1" t="s">
        <v>19</v>
      </c>
      <c r="E2293" s="1" t="s">
        <v>16</v>
      </c>
      <c r="F2293" s="1" t="s">
        <v>12</v>
      </c>
      <c r="G2293" s="1" t="s">
        <v>13</v>
      </c>
      <c r="H2293" s="1" t="s">
        <v>13</v>
      </c>
      <c r="I2293">
        <v>53</v>
      </c>
    </row>
    <row r="2294" spans="1:9" x14ac:dyDescent="0.25">
      <c r="A2294">
        <v>2293</v>
      </c>
      <c r="B2294" s="1" t="s">
        <v>9</v>
      </c>
      <c r="C2294">
        <v>299647</v>
      </c>
      <c r="D2294" s="1" t="s">
        <v>17</v>
      </c>
      <c r="E2294" s="1" t="s">
        <v>16</v>
      </c>
      <c r="F2294" s="1" t="s">
        <v>12</v>
      </c>
      <c r="G2294" s="1" t="s">
        <v>13</v>
      </c>
      <c r="H2294" s="1" t="s">
        <v>13</v>
      </c>
      <c r="I2294">
        <v>61</v>
      </c>
    </row>
    <row r="2295" spans="1:9" x14ac:dyDescent="0.25">
      <c r="A2295">
        <v>2294</v>
      </c>
      <c r="B2295" s="1" t="s">
        <v>15</v>
      </c>
      <c r="C2295">
        <v>2376310</v>
      </c>
      <c r="D2295" s="1" t="s">
        <v>10</v>
      </c>
      <c r="E2295" s="1" t="s">
        <v>11</v>
      </c>
      <c r="F2295" s="1" t="s">
        <v>12</v>
      </c>
      <c r="G2295" s="1" t="s">
        <v>13</v>
      </c>
      <c r="H2295" s="1" t="s">
        <v>13</v>
      </c>
      <c r="I2295">
        <v>45</v>
      </c>
    </row>
    <row r="2296" spans="1:9" x14ac:dyDescent="0.25">
      <c r="A2296">
        <v>2295</v>
      </c>
      <c r="B2296" s="1" t="s">
        <v>15</v>
      </c>
      <c r="C2296">
        <v>257784</v>
      </c>
      <c r="D2296" s="1" t="s">
        <v>10</v>
      </c>
      <c r="E2296" s="1" t="s">
        <v>16</v>
      </c>
      <c r="F2296" s="1" t="s">
        <v>12</v>
      </c>
      <c r="G2296" s="1" t="s">
        <v>13</v>
      </c>
      <c r="H2296" s="1" t="s">
        <v>13</v>
      </c>
      <c r="I2296">
        <v>44</v>
      </c>
    </row>
    <row r="2297" spans="1:9" x14ac:dyDescent="0.25">
      <c r="A2297">
        <v>2296</v>
      </c>
      <c r="B2297" s="1" t="s">
        <v>15</v>
      </c>
      <c r="C2297">
        <v>149800.53</v>
      </c>
      <c r="D2297" s="1" t="s">
        <v>10</v>
      </c>
      <c r="E2297" s="1" t="s">
        <v>16</v>
      </c>
      <c r="F2297" s="1" t="s">
        <v>12</v>
      </c>
      <c r="G2297" s="1" t="s">
        <v>13</v>
      </c>
      <c r="H2297" s="1" t="s">
        <v>13</v>
      </c>
      <c r="I2297">
        <v>63</v>
      </c>
    </row>
    <row r="2298" spans="1:9" x14ac:dyDescent="0.25">
      <c r="A2298">
        <v>2297</v>
      </c>
      <c r="B2298" s="1" t="s">
        <v>15</v>
      </c>
      <c r="C2298">
        <v>282305</v>
      </c>
      <c r="D2298" s="1" t="s">
        <v>17</v>
      </c>
      <c r="E2298" s="1" t="s">
        <v>16</v>
      </c>
      <c r="F2298" s="1" t="s">
        <v>12</v>
      </c>
      <c r="G2298" s="1" t="s">
        <v>13</v>
      </c>
      <c r="H2298" s="1" t="s">
        <v>13</v>
      </c>
      <c r="I2298">
        <v>52</v>
      </c>
    </row>
    <row r="2299" spans="1:9" x14ac:dyDescent="0.25">
      <c r="A2299">
        <v>2298</v>
      </c>
      <c r="B2299" s="1" t="s">
        <v>9</v>
      </c>
      <c r="C2299">
        <v>458557</v>
      </c>
      <c r="D2299" s="1" t="s">
        <v>18</v>
      </c>
      <c r="E2299" s="1" t="s">
        <v>16</v>
      </c>
      <c r="F2299" s="1" t="s">
        <v>12</v>
      </c>
      <c r="G2299" s="1" t="s">
        <v>13</v>
      </c>
      <c r="H2299" s="1" t="s">
        <v>12</v>
      </c>
      <c r="I2299">
        <v>30</v>
      </c>
    </row>
    <row r="2300" spans="1:9" x14ac:dyDescent="0.25">
      <c r="A2300">
        <v>2299</v>
      </c>
      <c r="B2300" s="1" t="s">
        <v>9</v>
      </c>
      <c r="C2300">
        <v>299647</v>
      </c>
      <c r="D2300" s="1" t="s">
        <v>17</v>
      </c>
      <c r="E2300" s="1" t="s">
        <v>16</v>
      </c>
      <c r="F2300" s="1" t="s">
        <v>12</v>
      </c>
      <c r="G2300" s="1" t="s">
        <v>13</v>
      </c>
      <c r="H2300" s="1" t="s">
        <v>13</v>
      </c>
      <c r="I2300">
        <v>54</v>
      </c>
    </row>
    <row r="2301" spans="1:9" x14ac:dyDescent="0.25">
      <c r="A2301">
        <v>2300</v>
      </c>
      <c r="B2301" s="1" t="s">
        <v>9</v>
      </c>
      <c r="C2301">
        <v>347000</v>
      </c>
      <c r="D2301" s="1" t="s">
        <v>10</v>
      </c>
      <c r="E2301" s="1" t="s">
        <v>16</v>
      </c>
      <c r="F2301" s="1" t="s">
        <v>12</v>
      </c>
      <c r="G2301" s="1" t="s">
        <v>13</v>
      </c>
      <c r="H2301" s="1" t="s">
        <v>13</v>
      </c>
      <c r="I2301">
        <v>18</v>
      </c>
    </row>
    <row r="2302" spans="1:9" x14ac:dyDescent="0.25">
      <c r="A2302">
        <v>2301</v>
      </c>
      <c r="B2302" s="1" t="s">
        <v>15</v>
      </c>
      <c r="C2302">
        <v>297046</v>
      </c>
      <c r="D2302" s="1" t="s">
        <v>17</v>
      </c>
      <c r="E2302" s="1" t="s">
        <v>16</v>
      </c>
      <c r="F2302" s="1" t="s">
        <v>12</v>
      </c>
      <c r="G2302" s="1" t="s">
        <v>13</v>
      </c>
      <c r="H2302" s="1" t="s">
        <v>13</v>
      </c>
      <c r="I2302">
        <v>58</v>
      </c>
    </row>
    <row r="2303" spans="1:9" x14ac:dyDescent="0.25">
      <c r="A2303">
        <v>2302</v>
      </c>
      <c r="B2303" s="1" t="s">
        <v>9</v>
      </c>
      <c r="C2303">
        <v>1329256</v>
      </c>
      <c r="D2303" s="1" t="s">
        <v>10</v>
      </c>
      <c r="E2303" s="1" t="s">
        <v>11</v>
      </c>
      <c r="F2303" s="1" t="s">
        <v>12</v>
      </c>
      <c r="G2303" s="1" t="s">
        <v>13</v>
      </c>
      <c r="H2303" s="1" t="s">
        <v>12</v>
      </c>
      <c r="I2303">
        <v>30</v>
      </c>
    </row>
    <row r="2304" spans="1:9" x14ac:dyDescent="0.25">
      <c r="A2304">
        <v>2303</v>
      </c>
      <c r="B2304" s="1" t="s">
        <v>9</v>
      </c>
      <c r="C2304">
        <v>382333.34</v>
      </c>
      <c r="D2304" s="1" t="s">
        <v>10</v>
      </c>
      <c r="E2304" s="1" t="s">
        <v>16</v>
      </c>
      <c r="F2304" s="1" t="s">
        <v>12</v>
      </c>
      <c r="G2304" s="1" t="s">
        <v>13</v>
      </c>
      <c r="H2304" s="1" t="s">
        <v>13</v>
      </c>
      <c r="I2304">
        <v>22</v>
      </c>
    </row>
    <row r="2305" spans="1:9" x14ac:dyDescent="0.25">
      <c r="A2305">
        <v>2304</v>
      </c>
      <c r="B2305" s="1" t="s">
        <v>9</v>
      </c>
      <c r="C2305">
        <v>330000</v>
      </c>
      <c r="D2305" s="1" t="s">
        <v>10</v>
      </c>
      <c r="E2305" s="1" t="s">
        <v>16</v>
      </c>
      <c r="F2305" s="1" t="s">
        <v>12</v>
      </c>
      <c r="G2305" s="1" t="s">
        <v>13</v>
      </c>
      <c r="H2305" s="1" t="s">
        <v>13</v>
      </c>
      <c r="I2305">
        <v>21</v>
      </c>
    </row>
    <row r="2306" spans="1:9" x14ac:dyDescent="0.25">
      <c r="A2306">
        <v>2305</v>
      </c>
      <c r="B2306" s="1" t="s">
        <v>9</v>
      </c>
      <c r="C2306">
        <v>483976.7</v>
      </c>
      <c r="D2306" s="1" t="s">
        <v>14</v>
      </c>
      <c r="E2306" s="1" t="s">
        <v>11</v>
      </c>
      <c r="F2306" s="1" t="s">
        <v>12</v>
      </c>
      <c r="G2306" s="1" t="s">
        <v>13</v>
      </c>
      <c r="H2306" s="1" t="s">
        <v>13</v>
      </c>
      <c r="I2306">
        <v>72</v>
      </c>
    </row>
    <row r="2307" spans="1:9" x14ac:dyDescent="0.25">
      <c r="A2307">
        <v>2306</v>
      </c>
      <c r="B2307" s="1" t="s">
        <v>15</v>
      </c>
      <c r="C2307">
        <v>343390.86</v>
      </c>
      <c r="D2307" s="1" t="s">
        <v>10</v>
      </c>
      <c r="E2307" s="1" t="s">
        <v>16</v>
      </c>
      <c r="F2307" s="1" t="s">
        <v>12</v>
      </c>
      <c r="G2307" s="1" t="s">
        <v>13</v>
      </c>
      <c r="H2307" s="1" t="s">
        <v>12</v>
      </c>
      <c r="I2307">
        <v>25</v>
      </c>
    </row>
    <row r="2308" spans="1:9" x14ac:dyDescent="0.25">
      <c r="A2308">
        <v>2307</v>
      </c>
      <c r="B2308" s="1" t="s">
        <v>9</v>
      </c>
      <c r="C2308">
        <v>278030</v>
      </c>
      <c r="D2308" s="1" t="s">
        <v>19</v>
      </c>
      <c r="E2308" s="1" t="s">
        <v>16</v>
      </c>
      <c r="F2308" s="1" t="s">
        <v>12</v>
      </c>
      <c r="G2308" s="1" t="s">
        <v>13</v>
      </c>
      <c r="H2308" s="1" t="s">
        <v>13</v>
      </c>
      <c r="I2308">
        <v>59</v>
      </c>
    </row>
    <row r="2309" spans="1:9" x14ac:dyDescent="0.25">
      <c r="A2309">
        <v>2308</v>
      </c>
      <c r="B2309" s="1" t="s">
        <v>9</v>
      </c>
      <c r="C2309">
        <v>417995</v>
      </c>
      <c r="D2309" s="1" t="s">
        <v>10</v>
      </c>
      <c r="E2309" s="1" t="s">
        <v>16</v>
      </c>
      <c r="F2309" s="1" t="s">
        <v>12</v>
      </c>
      <c r="G2309" s="1" t="s">
        <v>13</v>
      </c>
      <c r="H2309" s="1" t="s">
        <v>13</v>
      </c>
      <c r="I2309">
        <v>40</v>
      </c>
    </row>
    <row r="2310" spans="1:9" x14ac:dyDescent="0.25">
      <c r="A2310">
        <v>2309</v>
      </c>
      <c r="B2310" s="1" t="s">
        <v>9</v>
      </c>
      <c r="C2310">
        <v>400000</v>
      </c>
      <c r="D2310" s="1" t="s">
        <v>10</v>
      </c>
      <c r="E2310" s="1" t="s">
        <v>16</v>
      </c>
      <c r="F2310" s="1" t="s">
        <v>12</v>
      </c>
      <c r="G2310" s="1" t="s">
        <v>13</v>
      </c>
      <c r="H2310" s="1" t="s">
        <v>13</v>
      </c>
      <c r="I2310">
        <v>56</v>
      </c>
    </row>
    <row r="2311" spans="1:9" x14ac:dyDescent="0.25">
      <c r="A2311">
        <v>2310</v>
      </c>
      <c r="B2311" s="1" t="s">
        <v>9</v>
      </c>
      <c r="C2311">
        <v>278030</v>
      </c>
      <c r="D2311" s="1" t="s">
        <v>19</v>
      </c>
      <c r="E2311" s="1" t="s">
        <v>16</v>
      </c>
      <c r="F2311" s="1" t="s">
        <v>12</v>
      </c>
      <c r="G2311" s="1" t="s">
        <v>13</v>
      </c>
      <c r="H2311" s="1" t="s">
        <v>13</v>
      </c>
      <c r="I2311">
        <v>45</v>
      </c>
    </row>
    <row r="2312" spans="1:9" x14ac:dyDescent="0.25">
      <c r="A2312">
        <v>2311</v>
      </c>
      <c r="B2312" s="1" t="s">
        <v>15</v>
      </c>
      <c r="C2312">
        <v>297046</v>
      </c>
      <c r="D2312" s="1" t="s">
        <v>18</v>
      </c>
      <c r="E2312" s="1" t="s">
        <v>16</v>
      </c>
      <c r="F2312" s="1" t="s">
        <v>12</v>
      </c>
      <c r="G2312" s="1" t="s">
        <v>13</v>
      </c>
      <c r="H2312" s="1" t="s">
        <v>13</v>
      </c>
      <c r="I2312">
        <v>41</v>
      </c>
    </row>
    <row r="2313" spans="1:9" x14ac:dyDescent="0.25">
      <c r="A2313">
        <v>2312</v>
      </c>
      <c r="B2313" s="1" t="s">
        <v>9</v>
      </c>
      <c r="C2313">
        <v>639148</v>
      </c>
      <c r="D2313" s="1" t="s">
        <v>18</v>
      </c>
      <c r="E2313" s="1" t="s">
        <v>16</v>
      </c>
      <c r="F2313" s="1" t="s">
        <v>12</v>
      </c>
      <c r="G2313" s="1" t="s">
        <v>13</v>
      </c>
      <c r="H2313" s="1" t="s">
        <v>12</v>
      </c>
      <c r="I2313">
        <v>41</v>
      </c>
    </row>
    <row r="2314" spans="1:9" x14ac:dyDescent="0.25">
      <c r="A2314">
        <v>2313</v>
      </c>
      <c r="B2314" s="1" t="s">
        <v>9</v>
      </c>
      <c r="C2314">
        <v>690952.85</v>
      </c>
      <c r="D2314" s="1" t="s">
        <v>10</v>
      </c>
      <c r="E2314" s="1" t="s">
        <v>16</v>
      </c>
      <c r="F2314" s="1" t="s">
        <v>12</v>
      </c>
      <c r="G2314" s="1" t="s">
        <v>13</v>
      </c>
      <c r="H2314" s="1" t="s">
        <v>13</v>
      </c>
      <c r="I2314">
        <v>38</v>
      </c>
    </row>
    <row r="2315" spans="1:9" x14ac:dyDescent="0.25">
      <c r="A2315">
        <v>2314</v>
      </c>
      <c r="B2315" s="1" t="s">
        <v>9</v>
      </c>
      <c r="C2315">
        <v>150000</v>
      </c>
      <c r="D2315" s="1" t="s">
        <v>10</v>
      </c>
      <c r="E2315" s="1" t="s">
        <v>16</v>
      </c>
      <c r="F2315" s="1" t="s">
        <v>12</v>
      </c>
      <c r="G2315" s="1" t="s">
        <v>12</v>
      </c>
      <c r="H2315" s="1" t="s">
        <v>12</v>
      </c>
      <c r="I2315">
        <v>41</v>
      </c>
    </row>
    <row r="2316" spans="1:9" x14ac:dyDescent="0.25">
      <c r="A2316">
        <v>2315</v>
      </c>
      <c r="B2316" s="1" t="s">
        <v>15</v>
      </c>
      <c r="C2316">
        <v>750000</v>
      </c>
      <c r="D2316" s="1" t="s">
        <v>10</v>
      </c>
      <c r="E2316" s="1" t="s">
        <v>16</v>
      </c>
      <c r="F2316" s="1" t="s">
        <v>12</v>
      </c>
      <c r="G2316" s="1" t="s">
        <v>13</v>
      </c>
      <c r="H2316" s="1" t="s">
        <v>13</v>
      </c>
      <c r="I2316">
        <v>32</v>
      </c>
    </row>
    <row r="2317" spans="1:9" x14ac:dyDescent="0.25">
      <c r="A2317">
        <v>2316</v>
      </c>
      <c r="B2317" s="1" t="s">
        <v>15</v>
      </c>
      <c r="C2317">
        <v>1458494</v>
      </c>
      <c r="D2317" s="1" t="s">
        <v>10</v>
      </c>
      <c r="E2317" s="1" t="s">
        <v>11</v>
      </c>
      <c r="F2317" s="1" t="s">
        <v>12</v>
      </c>
      <c r="G2317" s="1" t="s">
        <v>13</v>
      </c>
      <c r="H2317" s="1" t="s">
        <v>12</v>
      </c>
      <c r="I2317">
        <v>49</v>
      </c>
    </row>
    <row r="2318" spans="1:9" x14ac:dyDescent="0.25">
      <c r="A2318">
        <v>2317</v>
      </c>
      <c r="B2318" s="1" t="s">
        <v>15</v>
      </c>
      <c r="C2318">
        <v>500460</v>
      </c>
      <c r="D2318" s="1" t="s">
        <v>10</v>
      </c>
      <c r="E2318" s="1" t="s">
        <v>11</v>
      </c>
      <c r="F2318" s="1" t="s">
        <v>12</v>
      </c>
      <c r="G2318" s="1" t="s">
        <v>13</v>
      </c>
      <c r="H2318" s="1" t="s">
        <v>13</v>
      </c>
      <c r="I2318">
        <v>43</v>
      </c>
    </row>
    <row r="2319" spans="1:9" x14ac:dyDescent="0.25">
      <c r="A2319">
        <v>2318</v>
      </c>
      <c r="B2319" s="1" t="s">
        <v>15</v>
      </c>
      <c r="C2319">
        <v>453432</v>
      </c>
      <c r="D2319" s="1" t="s">
        <v>14</v>
      </c>
      <c r="E2319" s="1" t="s">
        <v>11</v>
      </c>
      <c r="F2319" s="1" t="s">
        <v>12</v>
      </c>
      <c r="G2319" s="1" t="s">
        <v>13</v>
      </c>
      <c r="H2319" s="1" t="s">
        <v>13</v>
      </c>
      <c r="I2319">
        <v>67</v>
      </c>
    </row>
    <row r="2320" spans="1:9" x14ac:dyDescent="0.25">
      <c r="A2320">
        <v>2319</v>
      </c>
      <c r="B2320" s="1" t="s">
        <v>9</v>
      </c>
      <c r="C2320">
        <v>297046</v>
      </c>
      <c r="D2320" s="1" t="s">
        <v>17</v>
      </c>
      <c r="E2320" s="1" t="s">
        <v>16</v>
      </c>
      <c r="F2320" s="1" t="s">
        <v>12</v>
      </c>
      <c r="G2320" s="1" t="s">
        <v>13</v>
      </c>
      <c r="H2320" s="1" t="s">
        <v>13</v>
      </c>
      <c r="I2320">
        <v>53</v>
      </c>
    </row>
    <row r="2321" spans="1:9" x14ac:dyDescent="0.25">
      <c r="A2321">
        <v>2320</v>
      </c>
      <c r="B2321" s="1" t="s">
        <v>9</v>
      </c>
      <c r="C2321">
        <v>536142.9</v>
      </c>
      <c r="D2321" s="1" t="s">
        <v>10</v>
      </c>
      <c r="E2321" s="1" t="s">
        <v>16</v>
      </c>
      <c r="F2321" s="1" t="s">
        <v>12</v>
      </c>
      <c r="G2321" s="1" t="s">
        <v>13</v>
      </c>
      <c r="H2321" s="1" t="s">
        <v>13</v>
      </c>
      <c r="I2321">
        <v>20</v>
      </c>
    </row>
    <row r="2322" spans="1:9" x14ac:dyDescent="0.25">
      <c r="A2322">
        <v>2321</v>
      </c>
      <c r="B2322" s="1" t="s">
        <v>15</v>
      </c>
      <c r="C2322">
        <v>1584930</v>
      </c>
      <c r="D2322" s="1" t="s">
        <v>14</v>
      </c>
      <c r="E2322" s="1" t="s">
        <v>11</v>
      </c>
      <c r="F2322" s="1" t="s">
        <v>12</v>
      </c>
      <c r="G2322" s="1" t="s">
        <v>13</v>
      </c>
      <c r="H2322" s="1" t="s">
        <v>13</v>
      </c>
      <c r="I2322">
        <v>71</v>
      </c>
    </row>
    <row r="2323" spans="1:9" x14ac:dyDescent="0.25">
      <c r="A2323">
        <v>2322</v>
      </c>
      <c r="B2323" s="1" t="s">
        <v>15</v>
      </c>
      <c r="C2323">
        <v>241729.4</v>
      </c>
      <c r="D2323" s="1" t="s">
        <v>10</v>
      </c>
      <c r="E2323" s="1" t="s">
        <v>16</v>
      </c>
      <c r="F2323" s="1" t="s">
        <v>12</v>
      </c>
      <c r="G2323" s="1" t="s">
        <v>13</v>
      </c>
      <c r="H2323" s="1" t="s">
        <v>13</v>
      </c>
      <c r="I2323">
        <v>34</v>
      </c>
    </row>
    <row r="2324" spans="1:9" x14ac:dyDescent="0.25">
      <c r="A2324">
        <v>2323</v>
      </c>
      <c r="B2324" s="1" t="s">
        <v>9</v>
      </c>
      <c r="C2324">
        <v>297046</v>
      </c>
      <c r="D2324" s="1" t="s">
        <v>18</v>
      </c>
      <c r="E2324" s="1" t="s">
        <v>16</v>
      </c>
      <c r="F2324" s="1" t="s">
        <v>12</v>
      </c>
      <c r="G2324" s="1" t="s">
        <v>13</v>
      </c>
      <c r="H2324" s="1" t="s">
        <v>12</v>
      </c>
      <c r="I2324">
        <v>43</v>
      </c>
    </row>
    <row r="2325" spans="1:9" x14ac:dyDescent="0.25">
      <c r="A2325">
        <v>2324</v>
      </c>
      <c r="B2325" s="1" t="s">
        <v>15</v>
      </c>
      <c r="C2325">
        <v>402249.06</v>
      </c>
      <c r="D2325" s="1" t="s">
        <v>10</v>
      </c>
      <c r="E2325" s="1" t="s">
        <v>16</v>
      </c>
      <c r="F2325" s="1" t="s">
        <v>12</v>
      </c>
      <c r="G2325" s="1" t="s">
        <v>13</v>
      </c>
      <c r="H2325" s="1" t="s">
        <v>13</v>
      </c>
      <c r="I2325">
        <v>29</v>
      </c>
    </row>
    <row r="2326" spans="1:9" x14ac:dyDescent="0.25">
      <c r="A2326">
        <v>2325</v>
      </c>
      <c r="B2326" s="1" t="s">
        <v>9</v>
      </c>
      <c r="C2326">
        <v>639148</v>
      </c>
      <c r="D2326" s="1" t="s">
        <v>18</v>
      </c>
      <c r="E2326" s="1" t="s">
        <v>16</v>
      </c>
      <c r="F2326" s="1" t="s">
        <v>12</v>
      </c>
      <c r="G2326" s="1" t="s">
        <v>13</v>
      </c>
      <c r="H2326" s="1" t="s">
        <v>12</v>
      </c>
      <c r="I2326">
        <v>46</v>
      </c>
    </row>
    <row r="2327" spans="1:9" x14ac:dyDescent="0.25">
      <c r="A2327">
        <v>2326</v>
      </c>
      <c r="B2327" s="1" t="s">
        <v>9</v>
      </c>
      <c r="C2327">
        <v>328210.2</v>
      </c>
      <c r="D2327" s="1" t="s">
        <v>10</v>
      </c>
      <c r="E2327" s="1" t="s">
        <v>16</v>
      </c>
      <c r="F2327" s="1" t="s">
        <v>12</v>
      </c>
      <c r="G2327" s="1" t="s">
        <v>13</v>
      </c>
      <c r="H2327" s="1" t="s">
        <v>13</v>
      </c>
      <c r="I2327">
        <v>42</v>
      </c>
    </row>
    <row r="2328" spans="1:9" x14ac:dyDescent="0.25">
      <c r="A2328">
        <v>2327</v>
      </c>
      <c r="B2328" s="1" t="s">
        <v>15</v>
      </c>
      <c r="C2328">
        <v>361045</v>
      </c>
      <c r="D2328" s="1" t="s">
        <v>18</v>
      </c>
      <c r="E2328" s="1" t="s">
        <v>16</v>
      </c>
      <c r="F2328" s="1" t="s">
        <v>12</v>
      </c>
      <c r="G2328" s="1" t="s">
        <v>13</v>
      </c>
      <c r="H2328" s="1" t="s">
        <v>12</v>
      </c>
      <c r="I2328">
        <v>42</v>
      </c>
    </row>
    <row r="2329" spans="1:9" x14ac:dyDescent="0.25">
      <c r="A2329">
        <v>2328</v>
      </c>
      <c r="B2329" s="1" t="s">
        <v>9</v>
      </c>
      <c r="C2329">
        <v>999312</v>
      </c>
      <c r="D2329" s="1" t="s">
        <v>10</v>
      </c>
      <c r="E2329" s="1" t="s">
        <v>11</v>
      </c>
      <c r="F2329" s="1" t="s">
        <v>12</v>
      </c>
      <c r="G2329" s="1" t="s">
        <v>13</v>
      </c>
      <c r="H2329" s="1" t="s">
        <v>12</v>
      </c>
      <c r="I2329">
        <v>28</v>
      </c>
    </row>
    <row r="2330" spans="1:9" x14ac:dyDescent="0.25">
      <c r="A2330">
        <v>2329</v>
      </c>
      <c r="B2330" s="1" t="s">
        <v>15</v>
      </c>
      <c r="C2330">
        <v>121300</v>
      </c>
      <c r="D2330" s="1" t="s">
        <v>10</v>
      </c>
      <c r="E2330" s="1" t="s">
        <v>16</v>
      </c>
      <c r="F2330" s="1" t="s">
        <v>12</v>
      </c>
      <c r="G2330" s="1" t="s">
        <v>13</v>
      </c>
      <c r="H2330" s="1" t="s">
        <v>12</v>
      </c>
      <c r="I2330">
        <v>40</v>
      </c>
    </row>
    <row r="2331" spans="1:9" x14ac:dyDescent="0.25">
      <c r="A2331">
        <v>2330</v>
      </c>
      <c r="B2331" s="1" t="s">
        <v>9</v>
      </c>
      <c r="C2331">
        <v>279960.49</v>
      </c>
      <c r="D2331" s="1" t="s">
        <v>10</v>
      </c>
      <c r="E2331" s="1" t="s">
        <v>16</v>
      </c>
      <c r="F2331" s="1" t="s">
        <v>12</v>
      </c>
      <c r="G2331" s="1" t="s">
        <v>13</v>
      </c>
      <c r="H2331" s="1" t="s">
        <v>13</v>
      </c>
      <c r="I2331">
        <v>23</v>
      </c>
    </row>
    <row r="2332" spans="1:9" x14ac:dyDescent="0.25">
      <c r="A2332">
        <v>2331</v>
      </c>
      <c r="B2332" s="1" t="s">
        <v>15</v>
      </c>
      <c r="C2332">
        <v>119219.91</v>
      </c>
      <c r="D2332" s="1" t="s">
        <v>14</v>
      </c>
      <c r="E2332" s="1" t="s">
        <v>11</v>
      </c>
      <c r="F2332" s="1" t="s">
        <v>12</v>
      </c>
      <c r="G2332" s="1" t="s">
        <v>13</v>
      </c>
      <c r="H2332" s="1" t="s">
        <v>13</v>
      </c>
      <c r="I2332">
        <v>59</v>
      </c>
    </row>
    <row r="2333" spans="1:9" x14ac:dyDescent="0.25">
      <c r="A2333">
        <v>2332</v>
      </c>
      <c r="B2333" s="1" t="s">
        <v>15</v>
      </c>
      <c r="C2333">
        <v>430000</v>
      </c>
      <c r="D2333" s="1" t="s">
        <v>10</v>
      </c>
      <c r="E2333" s="1" t="s">
        <v>16</v>
      </c>
      <c r="F2333" s="1" t="s">
        <v>12</v>
      </c>
      <c r="G2333" s="1" t="s">
        <v>13</v>
      </c>
      <c r="H2333" s="1" t="s">
        <v>13</v>
      </c>
      <c r="I2333">
        <v>42</v>
      </c>
    </row>
    <row r="2334" spans="1:9" x14ac:dyDescent="0.25">
      <c r="A2334">
        <v>2333</v>
      </c>
      <c r="B2334" s="1" t="s">
        <v>15</v>
      </c>
      <c r="C2334">
        <v>278030</v>
      </c>
      <c r="D2334" s="1" t="s">
        <v>17</v>
      </c>
      <c r="E2334" s="1" t="s">
        <v>16</v>
      </c>
      <c r="F2334" s="1" t="s">
        <v>12</v>
      </c>
      <c r="G2334" s="1" t="s">
        <v>13</v>
      </c>
      <c r="H2334" s="1" t="s">
        <v>12</v>
      </c>
      <c r="I2334">
        <v>20</v>
      </c>
    </row>
    <row r="2335" spans="1:9" x14ac:dyDescent="0.25">
      <c r="A2335">
        <v>2334</v>
      </c>
      <c r="B2335" s="1" t="s">
        <v>9</v>
      </c>
      <c r="C2335">
        <v>1613702.64</v>
      </c>
      <c r="D2335" s="1" t="s">
        <v>10</v>
      </c>
      <c r="E2335" s="1" t="s">
        <v>16</v>
      </c>
      <c r="F2335" s="1" t="s">
        <v>12</v>
      </c>
      <c r="G2335" s="1" t="s">
        <v>13</v>
      </c>
      <c r="H2335" s="1" t="s">
        <v>13</v>
      </c>
      <c r="I2335">
        <v>32</v>
      </c>
    </row>
    <row r="2336" spans="1:9" x14ac:dyDescent="0.25">
      <c r="A2336">
        <v>2335</v>
      </c>
      <c r="B2336" s="1" t="s">
        <v>9</v>
      </c>
      <c r="C2336">
        <v>2545183.7000000002</v>
      </c>
      <c r="D2336" s="1" t="s">
        <v>10</v>
      </c>
      <c r="E2336" s="1" t="s">
        <v>16</v>
      </c>
      <c r="F2336" s="1" t="s">
        <v>12</v>
      </c>
      <c r="G2336" s="1" t="s">
        <v>13</v>
      </c>
      <c r="H2336" s="1" t="s">
        <v>13</v>
      </c>
      <c r="I2336">
        <v>46</v>
      </c>
    </row>
    <row r="2337" spans="1:9" x14ac:dyDescent="0.25">
      <c r="A2337">
        <v>2336</v>
      </c>
      <c r="B2337" s="1" t="s">
        <v>9</v>
      </c>
      <c r="C2337">
        <v>2133715</v>
      </c>
      <c r="D2337" s="1" t="s">
        <v>14</v>
      </c>
      <c r="E2337" s="1" t="s">
        <v>11</v>
      </c>
      <c r="F2337" s="1" t="s">
        <v>12</v>
      </c>
      <c r="G2337" s="1" t="s">
        <v>13</v>
      </c>
      <c r="H2337" s="1" t="s">
        <v>13</v>
      </c>
      <c r="I2337">
        <v>83</v>
      </c>
    </row>
    <row r="2338" spans="1:9" x14ac:dyDescent="0.25">
      <c r="A2338">
        <v>2337</v>
      </c>
      <c r="B2338" s="1" t="s">
        <v>15</v>
      </c>
      <c r="C2338">
        <v>81536</v>
      </c>
      <c r="D2338" s="1" t="s">
        <v>10</v>
      </c>
      <c r="E2338" s="1" t="s">
        <v>11</v>
      </c>
      <c r="F2338" s="1" t="s">
        <v>12</v>
      </c>
      <c r="G2338" s="1" t="s">
        <v>13</v>
      </c>
      <c r="H2338" s="1" t="s">
        <v>12</v>
      </c>
      <c r="I2338">
        <v>31</v>
      </c>
    </row>
    <row r="2339" spans="1:9" x14ac:dyDescent="0.25">
      <c r="A2339">
        <v>2338</v>
      </c>
      <c r="B2339" s="1" t="s">
        <v>15</v>
      </c>
      <c r="C2339">
        <v>157177</v>
      </c>
      <c r="D2339" s="1" t="s">
        <v>10</v>
      </c>
      <c r="E2339" s="1" t="s">
        <v>16</v>
      </c>
      <c r="F2339" s="1" t="s">
        <v>12</v>
      </c>
      <c r="G2339" s="1" t="s">
        <v>13</v>
      </c>
      <c r="H2339" s="1" t="s">
        <v>13</v>
      </c>
      <c r="I2339">
        <v>23</v>
      </c>
    </row>
    <row r="2340" spans="1:9" x14ac:dyDescent="0.25">
      <c r="A2340">
        <v>2339</v>
      </c>
      <c r="B2340" s="1" t="s">
        <v>9</v>
      </c>
      <c r="C2340">
        <v>505609</v>
      </c>
      <c r="D2340" s="1" t="s">
        <v>10</v>
      </c>
      <c r="E2340" s="1" t="s">
        <v>16</v>
      </c>
      <c r="F2340" s="1" t="s">
        <v>12</v>
      </c>
      <c r="G2340" s="1" t="s">
        <v>13</v>
      </c>
      <c r="H2340" s="1" t="s">
        <v>13</v>
      </c>
      <c r="I2340">
        <v>44</v>
      </c>
    </row>
    <row r="2341" spans="1:9" x14ac:dyDescent="0.25">
      <c r="A2341">
        <v>2340</v>
      </c>
      <c r="B2341" s="1" t="s">
        <v>15</v>
      </c>
      <c r="C2341">
        <v>6177.62</v>
      </c>
      <c r="D2341" s="1" t="s">
        <v>10</v>
      </c>
      <c r="E2341" s="1" t="s">
        <v>16</v>
      </c>
      <c r="F2341" s="1" t="s">
        <v>12</v>
      </c>
      <c r="G2341" s="1" t="s">
        <v>13</v>
      </c>
      <c r="H2341" s="1" t="s">
        <v>13</v>
      </c>
      <c r="I2341">
        <v>61</v>
      </c>
    </row>
    <row r="2342" spans="1:9" x14ac:dyDescent="0.25">
      <c r="A2342">
        <v>2341</v>
      </c>
      <c r="B2342" s="1" t="s">
        <v>15</v>
      </c>
      <c r="C2342">
        <v>299137</v>
      </c>
      <c r="D2342" s="1" t="s">
        <v>10</v>
      </c>
      <c r="E2342" s="1" t="s">
        <v>11</v>
      </c>
      <c r="F2342" s="1" t="s">
        <v>12</v>
      </c>
      <c r="G2342" s="1" t="s">
        <v>13</v>
      </c>
      <c r="H2342" s="1" t="s">
        <v>13</v>
      </c>
      <c r="I2342">
        <v>44</v>
      </c>
    </row>
    <row r="2343" spans="1:9" x14ac:dyDescent="0.25">
      <c r="A2343">
        <v>2342</v>
      </c>
      <c r="B2343" s="1" t="s">
        <v>15</v>
      </c>
      <c r="C2343">
        <v>338166</v>
      </c>
      <c r="D2343" s="1" t="s">
        <v>18</v>
      </c>
      <c r="E2343" s="1" t="s">
        <v>16</v>
      </c>
      <c r="F2343" s="1" t="s">
        <v>12</v>
      </c>
      <c r="G2343" s="1" t="s">
        <v>13</v>
      </c>
      <c r="H2343" s="1" t="s">
        <v>13</v>
      </c>
      <c r="I2343">
        <v>61</v>
      </c>
    </row>
    <row r="2344" spans="1:9" x14ac:dyDescent="0.25">
      <c r="A2344">
        <v>2343</v>
      </c>
      <c r="B2344" s="1" t="s">
        <v>9</v>
      </c>
      <c r="C2344">
        <v>1250000</v>
      </c>
      <c r="D2344" s="1" t="s">
        <v>10</v>
      </c>
      <c r="E2344" s="1" t="s">
        <v>16</v>
      </c>
      <c r="F2344" s="1" t="s">
        <v>12</v>
      </c>
      <c r="G2344" s="1" t="s">
        <v>13</v>
      </c>
      <c r="H2344" s="1" t="s">
        <v>13</v>
      </c>
      <c r="I2344">
        <v>29</v>
      </c>
    </row>
    <row r="2345" spans="1:9" x14ac:dyDescent="0.25">
      <c r="A2345">
        <v>2344</v>
      </c>
      <c r="B2345" s="1" t="s">
        <v>15</v>
      </c>
      <c r="C2345">
        <v>305704</v>
      </c>
      <c r="D2345" s="1" t="s">
        <v>17</v>
      </c>
      <c r="E2345" s="1" t="s">
        <v>16</v>
      </c>
      <c r="F2345" s="1" t="s">
        <v>13</v>
      </c>
      <c r="G2345" s="1" t="s">
        <v>13</v>
      </c>
      <c r="H2345" s="1" t="s">
        <v>13</v>
      </c>
      <c r="I2345">
        <v>60</v>
      </c>
    </row>
    <row r="2346" spans="1:9" x14ac:dyDescent="0.25">
      <c r="A2346">
        <v>2345</v>
      </c>
      <c r="B2346" s="1" t="s">
        <v>9</v>
      </c>
      <c r="C2346">
        <v>502063.88</v>
      </c>
      <c r="D2346" s="1" t="s">
        <v>10</v>
      </c>
      <c r="E2346" s="1" t="s">
        <v>16</v>
      </c>
      <c r="F2346" s="1" t="s">
        <v>12</v>
      </c>
      <c r="G2346" s="1" t="s">
        <v>13</v>
      </c>
      <c r="H2346" s="1" t="s">
        <v>13</v>
      </c>
      <c r="I2346">
        <v>22</v>
      </c>
    </row>
    <row r="2347" spans="1:9" x14ac:dyDescent="0.25">
      <c r="A2347">
        <v>2346</v>
      </c>
      <c r="B2347" s="1" t="s">
        <v>9</v>
      </c>
      <c r="C2347">
        <v>843824.96</v>
      </c>
      <c r="D2347" s="1" t="s">
        <v>10</v>
      </c>
      <c r="E2347" s="1" t="s">
        <v>16</v>
      </c>
      <c r="F2347" s="1" t="s">
        <v>12</v>
      </c>
      <c r="G2347" s="1" t="s">
        <v>13</v>
      </c>
      <c r="H2347" s="1" t="s">
        <v>13</v>
      </c>
      <c r="I2347">
        <v>31</v>
      </c>
    </row>
    <row r="2348" spans="1:9" x14ac:dyDescent="0.25">
      <c r="A2348">
        <v>2347</v>
      </c>
      <c r="B2348" s="1" t="s">
        <v>9</v>
      </c>
      <c r="C2348">
        <v>278030</v>
      </c>
      <c r="D2348" s="1" t="s">
        <v>18</v>
      </c>
      <c r="E2348" s="1" t="s">
        <v>16</v>
      </c>
      <c r="F2348" s="1" t="s">
        <v>12</v>
      </c>
      <c r="G2348" s="1" t="s">
        <v>13</v>
      </c>
      <c r="H2348" s="1" t="s">
        <v>12</v>
      </c>
      <c r="I2348">
        <v>39</v>
      </c>
    </row>
    <row r="2349" spans="1:9" x14ac:dyDescent="0.25">
      <c r="A2349">
        <v>2348</v>
      </c>
      <c r="B2349" s="1" t="s">
        <v>9</v>
      </c>
      <c r="C2349">
        <v>347504.4</v>
      </c>
      <c r="D2349" s="1" t="s">
        <v>10</v>
      </c>
      <c r="E2349" s="1" t="s">
        <v>16</v>
      </c>
      <c r="F2349" s="1" t="s">
        <v>12</v>
      </c>
      <c r="G2349" s="1" t="s">
        <v>12</v>
      </c>
      <c r="H2349" s="1" t="s">
        <v>13</v>
      </c>
      <c r="I2349">
        <v>24</v>
      </c>
    </row>
    <row r="2350" spans="1:9" x14ac:dyDescent="0.25">
      <c r="A2350">
        <v>2349</v>
      </c>
      <c r="B2350" s="1" t="s">
        <v>9</v>
      </c>
      <c r="C2350">
        <v>1811308.47</v>
      </c>
      <c r="D2350" s="1" t="s">
        <v>10</v>
      </c>
      <c r="E2350" s="1" t="s">
        <v>16</v>
      </c>
      <c r="F2350" s="1" t="s">
        <v>12</v>
      </c>
      <c r="G2350" s="1" t="s">
        <v>13</v>
      </c>
      <c r="H2350" s="1" t="s">
        <v>13</v>
      </c>
      <c r="I2350">
        <v>43</v>
      </c>
    </row>
    <row r="2351" spans="1:9" x14ac:dyDescent="0.25">
      <c r="A2351">
        <v>2350</v>
      </c>
      <c r="B2351" s="1" t="s">
        <v>15</v>
      </c>
      <c r="C2351">
        <v>359544.27</v>
      </c>
      <c r="D2351" s="1" t="s">
        <v>21</v>
      </c>
      <c r="E2351" s="1" t="s">
        <v>16</v>
      </c>
      <c r="F2351" s="1" t="s">
        <v>12</v>
      </c>
      <c r="G2351" s="1" t="s">
        <v>12</v>
      </c>
      <c r="H2351" s="1" t="s">
        <v>13</v>
      </c>
      <c r="I2351">
        <v>51</v>
      </c>
    </row>
    <row r="2352" spans="1:9" x14ac:dyDescent="0.25">
      <c r="A2352">
        <v>2351</v>
      </c>
      <c r="B2352" s="1" t="s">
        <v>15</v>
      </c>
      <c r="C2352">
        <v>278030</v>
      </c>
      <c r="D2352" s="1" t="s">
        <v>19</v>
      </c>
      <c r="E2352" s="1" t="s">
        <v>16</v>
      </c>
      <c r="F2352" s="1" t="s">
        <v>12</v>
      </c>
      <c r="G2352" s="1" t="s">
        <v>13</v>
      </c>
      <c r="H2352" s="1" t="s">
        <v>13</v>
      </c>
      <c r="I2352">
        <v>32</v>
      </c>
    </row>
    <row r="2353" spans="1:9" x14ac:dyDescent="0.25">
      <c r="A2353">
        <v>2352</v>
      </c>
      <c r="B2353" s="1" t="s">
        <v>15</v>
      </c>
      <c r="C2353">
        <v>278035</v>
      </c>
      <c r="D2353" s="1" t="s">
        <v>17</v>
      </c>
      <c r="E2353" s="1" t="s">
        <v>16</v>
      </c>
      <c r="F2353" s="1" t="s">
        <v>12</v>
      </c>
      <c r="G2353" s="1" t="s">
        <v>13</v>
      </c>
      <c r="H2353" s="1" t="s">
        <v>13</v>
      </c>
      <c r="I2353">
        <v>27</v>
      </c>
    </row>
    <row r="2354" spans="1:9" x14ac:dyDescent="0.25">
      <c r="A2354">
        <v>2353</v>
      </c>
      <c r="B2354" s="1" t="s">
        <v>9</v>
      </c>
      <c r="C2354">
        <v>888101.64</v>
      </c>
      <c r="D2354" s="1" t="s">
        <v>10</v>
      </c>
      <c r="E2354" s="1" t="s">
        <v>11</v>
      </c>
      <c r="F2354" s="1" t="s">
        <v>12</v>
      </c>
      <c r="G2354" s="1" t="s">
        <v>13</v>
      </c>
      <c r="H2354" s="1" t="s">
        <v>13</v>
      </c>
      <c r="I2354">
        <v>30</v>
      </c>
    </row>
    <row r="2355" spans="1:9" x14ac:dyDescent="0.25">
      <c r="A2355">
        <v>2354</v>
      </c>
      <c r="B2355" s="1" t="s">
        <v>15</v>
      </c>
      <c r="C2355">
        <v>417971.20000000001</v>
      </c>
      <c r="D2355" s="1" t="s">
        <v>10</v>
      </c>
      <c r="E2355" s="1" t="s">
        <v>16</v>
      </c>
      <c r="F2355" s="1" t="s">
        <v>12</v>
      </c>
      <c r="G2355" s="1" t="s">
        <v>13</v>
      </c>
      <c r="H2355" s="1" t="s">
        <v>12</v>
      </c>
      <c r="I2355">
        <v>40</v>
      </c>
    </row>
    <row r="2356" spans="1:9" x14ac:dyDescent="0.25">
      <c r="A2356">
        <v>2355</v>
      </c>
      <c r="B2356" s="1" t="s">
        <v>15</v>
      </c>
      <c r="C2356">
        <v>380732</v>
      </c>
      <c r="D2356" s="1" t="s">
        <v>10</v>
      </c>
      <c r="E2356" s="1" t="s">
        <v>11</v>
      </c>
      <c r="F2356" s="1" t="s">
        <v>12</v>
      </c>
      <c r="G2356" s="1" t="s">
        <v>13</v>
      </c>
      <c r="H2356" s="1" t="s">
        <v>12</v>
      </c>
      <c r="I2356">
        <v>55</v>
      </c>
    </row>
    <row r="2357" spans="1:9" x14ac:dyDescent="0.25">
      <c r="A2357">
        <v>2356</v>
      </c>
      <c r="B2357" s="1" t="s">
        <v>9</v>
      </c>
      <c r="C2357">
        <v>3173069.67</v>
      </c>
      <c r="D2357" s="1" t="s">
        <v>10</v>
      </c>
      <c r="E2357" s="1" t="s">
        <v>11</v>
      </c>
      <c r="F2357" s="1" t="s">
        <v>12</v>
      </c>
      <c r="G2357" s="1" t="s">
        <v>13</v>
      </c>
      <c r="H2357" s="1" t="s">
        <v>13</v>
      </c>
      <c r="I2357">
        <v>54</v>
      </c>
    </row>
    <row r="2358" spans="1:9" x14ac:dyDescent="0.25">
      <c r="A2358">
        <v>2357</v>
      </c>
      <c r="B2358" s="1" t="s">
        <v>15</v>
      </c>
      <c r="C2358">
        <v>355000</v>
      </c>
      <c r="D2358" s="1" t="s">
        <v>18</v>
      </c>
      <c r="E2358" s="1" t="s">
        <v>16</v>
      </c>
      <c r="F2358" s="1" t="s">
        <v>12</v>
      </c>
      <c r="G2358" s="1" t="s">
        <v>13</v>
      </c>
      <c r="H2358" s="1" t="s">
        <v>12</v>
      </c>
      <c r="I2358">
        <v>28</v>
      </c>
    </row>
    <row r="2359" spans="1:9" x14ac:dyDescent="0.25">
      <c r="A2359">
        <v>2358</v>
      </c>
      <c r="B2359" s="1" t="s">
        <v>9</v>
      </c>
      <c r="C2359">
        <v>563202</v>
      </c>
      <c r="D2359" s="1" t="s">
        <v>10</v>
      </c>
      <c r="E2359" s="1" t="s">
        <v>16</v>
      </c>
      <c r="F2359" s="1" t="s">
        <v>12</v>
      </c>
      <c r="G2359" s="1" t="s">
        <v>13</v>
      </c>
      <c r="H2359" s="1" t="s">
        <v>13</v>
      </c>
      <c r="I2359">
        <v>37</v>
      </c>
    </row>
    <row r="2360" spans="1:9" x14ac:dyDescent="0.25">
      <c r="A2360">
        <v>2359</v>
      </c>
      <c r="B2360" s="1" t="s">
        <v>9</v>
      </c>
      <c r="C2360">
        <v>299647</v>
      </c>
      <c r="D2360" s="1" t="s">
        <v>17</v>
      </c>
      <c r="E2360" s="1" t="s">
        <v>16</v>
      </c>
      <c r="F2360" s="1" t="s">
        <v>12</v>
      </c>
      <c r="G2360" s="1" t="s">
        <v>13</v>
      </c>
      <c r="H2360" s="1" t="s">
        <v>13</v>
      </c>
      <c r="I2360">
        <v>74</v>
      </c>
    </row>
    <row r="2361" spans="1:9" x14ac:dyDescent="0.25">
      <c r="A2361">
        <v>2360</v>
      </c>
      <c r="B2361" s="1" t="s">
        <v>9</v>
      </c>
      <c r="C2361">
        <v>564955.81999999995</v>
      </c>
      <c r="D2361" s="1" t="s">
        <v>10</v>
      </c>
      <c r="E2361" s="1" t="s">
        <v>16</v>
      </c>
      <c r="F2361" s="1" t="s">
        <v>12</v>
      </c>
      <c r="G2361" s="1" t="s">
        <v>13</v>
      </c>
      <c r="H2361" s="1" t="s">
        <v>13</v>
      </c>
      <c r="I2361">
        <v>60</v>
      </c>
    </row>
    <row r="2362" spans="1:9" x14ac:dyDescent="0.25">
      <c r="A2362">
        <v>2361</v>
      </c>
      <c r="B2362" s="1" t="s">
        <v>9</v>
      </c>
      <c r="C2362">
        <v>326749</v>
      </c>
      <c r="D2362" s="1" t="s">
        <v>18</v>
      </c>
      <c r="E2362" s="1" t="s">
        <v>16</v>
      </c>
      <c r="F2362" s="1" t="s">
        <v>12</v>
      </c>
      <c r="G2362" s="1" t="s">
        <v>13</v>
      </c>
      <c r="H2362" s="1" t="s">
        <v>12</v>
      </c>
      <c r="I2362">
        <v>52</v>
      </c>
    </row>
    <row r="2363" spans="1:9" x14ac:dyDescent="0.25">
      <c r="A2363">
        <v>2362</v>
      </c>
      <c r="B2363" s="1" t="s">
        <v>9</v>
      </c>
      <c r="C2363">
        <v>2190000</v>
      </c>
      <c r="D2363" s="1" t="s">
        <v>10</v>
      </c>
      <c r="E2363" s="1" t="s">
        <v>16</v>
      </c>
      <c r="F2363" s="1" t="s">
        <v>12</v>
      </c>
      <c r="G2363" s="1" t="s">
        <v>13</v>
      </c>
      <c r="H2363" s="1" t="s">
        <v>13</v>
      </c>
      <c r="I2363">
        <v>59</v>
      </c>
    </row>
    <row r="2364" spans="1:9" x14ac:dyDescent="0.25">
      <c r="A2364">
        <v>2363</v>
      </c>
      <c r="B2364" s="1" t="s">
        <v>15</v>
      </c>
      <c r="C2364">
        <v>1248185</v>
      </c>
      <c r="D2364" s="1" t="s">
        <v>10</v>
      </c>
      <c r="E2364" s="1" t="s">
        <v>11</v>
      </c>
      <c r="F2364" s="1" t="s">
        <v>12</v>
      </c>
      <c r="G2364" s="1" t="s">
        <v>13</v>
      </c>
      <c r="H2364" s="1" t="s">
        <v>12</v>
      </c>
      <c r="I2364">
        <v>60</v>
      </c>
    </row>
    <row r="2365" spans="1:9" x14ac:dyDescent="0.25">
      <c r="A2365">
        <v>2364</v>
      </c>
      <c r="B2365" s="1" t="s">
        <v>15</v>
      </c>
      <c r="C2365">
        <v>360000</v>
      </c>
      <c r="D2365" s="1" t="s">
        <v>10</v>
      </c>
      <c r="E2365" s="1" t="s">
        <v>16</v>
      </c>
      <c r="F2365" s="1" t="s">
        <v>12</v>
      </c>
      <c r="G2365" s="1" t="s">
        <v>13</v>
      </c>
      <c r="H2365" s="1" t="s">
        <v>13</v>
      </c>
      <c r="I2365">
        <v>27</v>
      </c>
    </row>
    <row r="2366" spans="1:9" x14ac:dyDescent="0.25">
      <c r="A2366">
        <v>2365</v>
      </c>
      <c r="B2366" s="1" t="s">
        <v>9</v>
      </c>
      <c r="C2366">
        <v>190000</v>
      </c>
      <c r="D2366" s="1" t="s">
        <v>10</v>
      </c>
      <c r="E2366" s="1" t="s">
        <v>16</v>
      </c>
      <c r="F2366" s="1" t="s">
        <v>12</v>
      </c>
      <c r="G2366" s="1" t="s">
        <v>13</v>
      </c>
      <c r="H2366" s="1" t="s">
        <v>12</v>
      </c>
      <c r="I2366">
        <v>45</v>
      </c>
    </row>
    <row r="2367" spans="1:9" x14ac:dyDescent="0.25">
      <c r="A2367">
        <v>2366</v>
      </c>
      <c r="B2367" s="1" t="s">
        <v>15</v>
      </c>
      <c r="C2367">
        <v>1287284</v>
      </c>
      <c r="D2367" s="1" t="s">
        <v>10</v>
      </c>
      <c r="E2367" s="1" t="s">
        <v>11</v>
      </c>
      <c r="F2367" s="1" t="s">
        <v>12</v>
      </c>
      <c r="G2367" s="1" t="s">
        <v>13</v>
      </c>
      <c r="H2367" s="1" t="s">
        <v>13</v>
      </c>
      <c r="I2367">
        <v>37</v>
      </c>
    </row>
    <row r="2368" spans="1:9" x14ac:dyDescent="0.25">
      <c r="A2368">
        <v>2367</v>
      </c>
      <c r="B2368" s="1" t="s">
        <v>9</v>
      </c>
      <c r="C2368">
        <v>1161697.8500000001</v>
      </c>
      <c r="D2368" s="1" t="s">
        <v>10</v>
      </c>
      <c r="E2368" s="1" t="s">
        <v>11</v>
      </c>
      <c r="F2368" s="1" t="s">
        <v>12</v>
      </c>
      <c r="G2368" s="1" t="s">
        <v>13</v>
      </c>
      <c r="H2368" s="1" t="s">
        <v>13</v>
      </c>
      <c r="I2368">
        <v>41</v>
      </c>
    </row>
    <row r="2369" spans="1:9" x14ac:dyDescent="0.25">
      <c r="A2369">
        <v>2368</v>
      </c>
      <c r="B2369" s="1" t="s">
        <v>9</v>
      </c>
      <c r="C2369">
        <v>520000</v>
      </c>
      <c r="D2369" s="1" t="s">
        <v>10</v>
      </c>
      <c r="E2369" s="1" t="s">
        <v>16</v>
      </c>
      <c r="F2369" s="1" t="s">
        <v>12</v>
      </c>
      <c r="G2369" s="1" t="s">
        <v>13</v>
      </c>
      <c r="H2369" s="1" t="s">
        <v>12</v>
      </c>
      <c r="I2369">
        <v>62</v>
      </c>
    </row>
    <row r="2370" spans="1:9" x14ac:dyDescent="0.25">
      <c r="A2370">
        <v>2369</v>
      </c>
      <c r="B2370" s="1" t="s">
        <v>9</v>
      </c>
      <c r="C2370">
        <v>1459164</v>
      </c>
      <c r="D2370" s="1" t="s">
        <v>10</v>
      </c>
      <c r="E2370" s="1" t="s">
        <v>16</v>
      </c>
      <c r="F2370" s="1" t="s">
        <v>12</v>
      </c>
      <c r="G2370" s="1" t="s">
        <v>13</v>
      </c>
      <c r="H2370" s="1" t="s">
        <v>13</v>
      </c>
      <c r="I2370">
        <v>55</v>
      </c>
    </row>
    <row r="2371" spans="1:9" x14ac:dyDescent="0.25">
      <c r="A2371">
        <v>2370</v>
      </c>
      <c r="B2371" s="1" t="s">
        <v>9</v>
      </c>
      <c r="C2371">
        <v>785103.77</v>
      </c>
      <c r="D2371" s="1" t="s">
        <v>10</v>
      </c>
      <c r="E2371" s="1" t="s">
        <v>16</v>
      </c>
      <c r="F2371" s="1" t="s">
        <v>12</v>
      </c>
      <c r="G2371" s="1" t="s">
        <v>13</v>
      </c>
      <c r="H2371" s="1" t="s">
        <v>13</v>
      </c>
      <c r="I2371">
        <v>49</v>
      </c>
    </row>
    <row r="2372" spans="1:9" x14ac:dyDescent="0.25">
      <c r="A2372">
        <v>2371</v>
      </c>
      <c r="B2372" s="1" t="s">
        <v>9</v>
      </c>
      <c r="C2372">
        <v>175874.58</v>
      </c>
      <c r="D2372" s="1" t="s">
        <v>10</v>
      </c>
      <c r="E2372" s="1" t="s">
        <v>16</v>
      </c>
      <c r="F2372" s="1" t="s">
        <v>12</v>
      </c>
      <c r="G2372" s="1" t="s">
        <v>13</v>
      </c>
      <c r="H2372" s="1" t="s">
        <v>12</v>
      </c>
      <c r="I2372">
        <v>38</v>
      </c>
    </row>
    <row r="2373" spans="1:9" x14ac:dyDescent="0.25">
      <c r="A2373">
        <v>2372</v>
      </c>
      <c r="B2373" s="1" t="s">
        <v>9</v>
      </c>
      <c r="C2373">
        <v>341004</v>
      </c>
      <c r="D2373" s="1" t="s">
        <v>10</v>
      </c>
      <c r="E2373" s="1" t="s">
        <v>16</v>
      </c>
      <c r="F2373" s="1" t="s">
        <v>12</v>
      </c>
      <c r="G2373" s="1" t="s">
        <v>12</v>
      </c>
      <c r="H2373" s="1" t="s">
        <v>13</v>
      </c>
      <c r="I2373">
        <v>57</v>
      </c>
    </row>
    <row r="2374" spans="1:9" x14ac:dyDescent="0.25">
      <c r="A2374">
        <v>2373</v>
      </c>
      <c r="B2374" s="1" t="s">
        <v>15</v>
      </c>
      <c r="C2374">
        <v>3426447.35</v>
      </c>
      <c r="D2374" s="1" t="s">
        <v>10</v>
      </c>
      <c r="E2374" s="1" t="s">
        <v>11</v>
      </c>
      <c r="F2374" s="1" t="s">
        <v>12</v>
      </c>
      <c r="G2374" s="1" t="s">
        <v>13</v>
      </c>
      <c r="H2374" s="1" t="s">
        <v>13</v>
      </c>
      <c r="I2374">
        <v>42</v>
      </c>
    </row>
    <row r="2375" spans="1:9" x14ac:dyDescent="0.25">
      <c r="A2375">
        <v>2374</v>
      </c>
      <c r="B2375" s="1" t="s">
        <v>15</v>
      </c>
      <c r="C2375">
        <v>638675</v>
      </c>
      <c r="D2375" s="1" t="s">
        <v>10</v>
      </c>
      <c r="E2375" s="1" t="s">
        <v>16</v>
      </c>
      <c r="F2375" s="1" t="s">
        <v>12</v>
      </c>
      <c r="G2375" s="1" t="s">
        <v>13</v>
      </c>
      <c r="H2375" s="1" t="s">
        <v>13</v>
      </c>
      <c r="I2375">
        <v>18</v>
      </c>
    </row>
    <row r="2376" spans="1:9" x14ac:dyDescent="0.25">
      <c r="A2376">
        <v>2375</v>
      </c>
      <c r="B2376" s="1" t="s">
        <v>9</v>
      </c>
      <c r="C2376">
        <v>587574</v>
      </c>
      <c r="D2376" s="1" t="s">
        <v>18</v>
      </c>
      <c r="E2376" s="1" t="s">
        <v>16</v>
      </c>
      <c r="F2376" s="1" t="s">
        <v>12</v>
      </c>
      <c r="G2376" s="1" t="s">
        <v>12</v>
      </c>
      <c r="H2376" s="1" t="s">
        <v>13</v>
      </c>
      <c r="I2376">
        <v>53</v>
      </c>
    </row>
    <row r="2377" spans="1:9" x14ac:dyDescent="0.25">
      <c r="A2377">
        <v>2376</v>
      </c>
      <c r="B2377" s="1" t="s">
        <v>15</v>
      </c>
      <c r="C2377">
        <v>120000</v>
      </c>
      <c r="D2377" s="1" t="s">
        <v>10</v>
      </c>
      <c r="E2377" s="1" t="s">
        <v>16</v>
      </c>
      <c r="F2377" s="1" t="s">
        <v>12</v>
      </c>
      <c r="G2377" s="1" t="s">
        <v>13</v>
      </c>
      <c r="H2377" s="1" t="s">
        <v>12</v>
      </c>
      <c r="I2377">
        <v>47</v>
      </c>
    </row>
    <row r="2378" spans="1:9" x14ac:dyDescent="0.25">
      <c r="A2378">
        <v>2377</v>
      </c>
      <c r="B2378" s="1" t="s">
        <v>9</v>
      </c>
      <c r="C2378">
        <v>498141.67</v>
      </c>
      <c r="D2378" s="1" t="s">
        <v>10</v>
      </c>
      <c r="E2378" s="1" t="s">
        <v>16</v>
      </c>
      <c r="F2378" s="1" t="s">
        <v>12</v>
      </c>
      <c r="G2378" s="1" t="s">
        <v>13</v>
      </c>
      <c r="H2378" s="1" t="s">
        <v>13</v>
      </c>
      <c r="I2378">
        <v>49</v>
      </c>
    </row>
    <row r="2379" spans="1:9" x14ac:dyDescent="0.25">
      <c r="A2379">
        <v>2378</v>
      </c>
      <c r="B2379" s="1" t="s">
        <v>9</v>
      </c>
      <c r="C2379">
        <v>562493.75</v>
      </c>
      <c r="D2379" s="1" t="s">
        <v>10</v>
      </c>
      <c r="E2379" s="1" t="s">
        <v>16</v>
      </c>
      <c r="F2379" s="1" t="s">
        <v>12</v>
      </c>
      <c r="G2379" s="1" t="s">
        <v>13</v>
      </c>
      <c r="H2379" s="1" t="s">
        <v>13</v>
      </c>
      <c r="I2379">
        <v>34</v>
      </c>
    </row>
    <row r="2380" spans="1:9" x14ac:dyDescent="0.25">
      <c r="A2380">
        <v>2379</v>
      </c>
      <c r="B2380" s="1" t="s">
        <v>9</v>
      </c>
      <c r="C2380">
        <v>464100</v>
      </c>
      <c r="D2380" s="1" t="s">
        <v>10</v>
      </c>
      <c r="E2380" s="1" t="s">
        <v>16</v>
      </c>
      <c r="F2380" s="1" t="s">
        <v>12</v>
      </c>
      <c r="G2380" s="1" t="s">
        <v>12</v>
      </c>
      <c r="H2380" s="1" t="s">
        <v>13</v>
      </c>
      <c r="I2380">
        <v>29</v>
      </c>
    </row>
    <row r="2381" spans="1:9" x14ac:dyDescent="0.25">
      <c r="A2381">
        <v>2380</v>
      </c>
      <c r="B2381" s="1" t="s">
        <v>9</v>
      </c>
      <c r="C2381">
        <v>324953</v>
      </c>
      <c r="D2381" s="1" t="s">
        <v>17</v>
      </c>
      <c r="E2381" s="1" t="s">
        <v>16</v>
      </c>
      <c r="F2381" s="1" t="s">
        <v>12</v>
      </c>
      <c r="G2381" s="1" t="s">
        <v>13</v>
      </c>
      <c r="H2381" s="1" t="s">
        <v>13</v>
      </c>
      <c r="I2381">
        <v>33</v>
      </c>
    </row>
    <row r="2382" spans="1:9" x14ac:dyDescent="0.25">
      <c r="A2382">
        <v>2381</v>
      </c>
      <c r="B2382" s="1" t="s">
        <v>15</v>
      </c>
      <c r="C2382">
        <v>318550</v>
      </c>
      <c r="D2382" s="1" t="s">
        <v>10</v>
      </c>
      <c r="E2382" s="1" t="s">
        <v>16</v>
      </c>
      <c r="F2382" s="1" t="s">
        <v>12</v>
      </c>
      <c r="G2382" s="1" t="s">
        <v>13</v>
      </c>
      <c r="H2382" s="1" t="s">
        <v>13</v>
      </c>
      <c r="I2382">
        <v>41</v>
      </c>
    </row>
    <row r="2383" spans="1:9" x14ac:dyDescent="0.25">
      <c r="A2383">
        <v>2382</v>
      </c>
      <c r="B2383" s="1" t="s">
        <v>9</v>
      </c>
      <c r="C2383">
        <v>336217.85</v>
      </c>
      <c r="D2383" s="1" t="s">
        <v>10</v>
      </c>
      <c r="E2383" s="1" t="s">
        <v>16</v>
      </c>
      <c r="F2383" s="1" t="s">
        <v>12</v>
      </c>
      <c r="G2383" s="1" t="s">
        <v>12</v>
      </c>
      <c r="H2383" s="1" t="s">
        <v>13</v>
      </c>
      <c r="I2383">
        <v>43</v>
      </c>
    </row>
    <row r="2384" spans="1:9" x14ac:dyDescent="0.25">
      <c r="A2384">
        <v>2383</v>
      </c>
      <c r="B2384" s="1" t="s">
        <v>9</v>
      </c>
      <c r="C2384">
        <v>297045</v>
      </c>
      <c r="D2384" s="1" t="s">
        <v>17</v>
      </c>
      <c r="E2384" s="1" t="s">
        <v>16</v>
      </c>
      <c r="F2384" s="1" t="s">
        <v>12</v>
      </c>
      <c r="G2384" s="1" t="s">
        <v>13</v>
      </c>
      <c r="H2384" s="1" t="s">
        <v>13</v>
      </c>
      <c r="I2384">
        <v>24</v>
      </c>
    </row>
    <row r="2385" spans="1:9" x14ac:dyDescent="0.25">
      <c r="A2385">
        <v>2384</v>
      </c>
      <c r="B2385" s="1" t="s">
        <v>9</v>
      </c>
      <c r="C2385">
        <v>1614330</v>
      </c>
      <c r="D2385" s="1" t="s">
        <v>10</v>
      </c>
      <c r="E2385" s="1" t="s">
        <v>11</v>
      </c>
      <c r="F2385" s="1" t="s">
        <v>12</v>
      </c>
      <c r="G2385" s="1" t="s">
        <v>13</v>
      </c>
      <c r="H2385" s="1" t="s">
        <v>12</v>
      </c>
      <c r="I2385">
        <v>30</v>
      </c>
    </row>
    <row r="2386" spans="1:9" x14ac:dyDescent="0.25">
      <c r="A2386">
        <v>2385</v>
      </c>
      <c r="B2386" s="1" t="s">
        <v>15</v>
      </c>
      <c r="C2386">
        <v>260000</v>
      </c>
      <c r="D2386" s="1" t="s">
        <v>10</v>
      </c>
      <c r="E2386" s="1" t="s">
        <v>16</v>
      </c>
      <c r="F2386" s="1" t="s">
        <v>12</v>
      </c>
      <c r="G2386" s="1" t="s">
        <v>13</v>
      </c>
      <c r="H2386" s="1" t="s">
        <v>12</v>
      </c>
      <c r="I2386">
        <v>39</v>
      </c>
    </row>
    <row r="2387" spans="1:9" x14ac:dyDescent="0.25">
      <c r="A2387">
        <v>2386</v>
      </c>
      <c r="B2387" s="1" t="s">
        <v>15</v>
      </c>
      <c r="C2387">
        <v>278030</v>
      </c>
      <c r="D2387" s="1" t="s">
        <v>18</v>
      </c>
      <c r="E2387" s="1" t="s">
        <v>16</v>
      </c>
      <c r="F2387" s="1" t="s">
        <v>12</v>
      </c>
      <c r="G2387" s="1" t="s">
        <v>13</v>
      </c>
      <c r="H2387" s="1" t="s">
        <v>13</v>
      </c>
      <c r="I2387">
        <v>52</v>
      </c>
    </row>
    <row r="2388" spans="1:9" x14ac:dyDescent="0.25">
      <c r="A2388">
        <v>2387</v>
      </c>
      <c r="B2388" s="1" t="s">
        <v>15</v>
      </c>
      <c r="C2388">
        <v>297046</v>
      </c>
      <c r="D2388" s="1" t="s">
        <v>18</v>
      </c>
      <c r="E2388" s="1" t="s">
        <v>16</v>
      </c>
      <c r="F2388" s="1" t="s">
        <v>12</v>
      </c>
      <c r="G2388" s="1" t="s">
        <v>13</v>
      </c>
      <c r="H2388" s="1" t="s">
        <v>12</v>
      </c>
      <c r="I2388">
        <v>40</v>
      </c>
    </row>
    <row r="2389" spans="1:9" x14ac:dyDescent="0.25">
      <c r="A2389">
        <v>2388</v>
      </c>
      <c r="B2389" s="1" t="s">
        <v>9</v>
      </c>
      <c r="C2389">
        <v>491706.2</v>
      </c>
      <c r="D2389" s="1" t="s">
        <v>10</v>
      </c>
      <c r="E2389" s="1" t="s">
        <v>16</v>
      </c>
      <c r="F2389" s="1" t="s">
        <v>12</v>
      </c>
      <c r="G2389" s="1" t="s">
        <v>13</v>
      </c>
      <c r="H2389" s="1" t="s">
        <v>13</v>
      </c>
      <c r="I2389">
        <v>50</v>
      </c>
    </row>
    <row r="2390" spans="1:9" x14ac:dyDescent="0.25">
      <c r="A2390">
        <v>2389</v>
      </c>
      <c r="B2390" s="1" t="s">
        <v>9</v>
      </c>
      <c r="C2390">
        <v>1308403</v>
      </c>
      <c r="D2390" s="1" t="s">
        <v>10</v>
      </c>
      <c r="E2390" s="1" t="s">
        <v>11</v>
      </c>
      <c r="F2390" s="1" t="s">
        <v>12</v>
      </c>
      <c r="G2390" s="1" t="s">
        <v>13</v>
      </c>
      <c r="H2390" s="1" t="s">
        <v>13</v>
      </c>
      <c r="I2390">
        <v>40</v>
      </c>
    </row>
    <row r="2391" spans="1:9" x14ac:dyDescent="0.25">
      <c r="A2391">
        <v>2390</v>
      </c>
      <c r="B2391" s="1" t="s">
        <v>9</v>
      </c>
      <c r="C2391">
        <v>278030</v>
      </c>
      <c r="D2391" s="1" t="s">
        <v>19</v>
      </c>
      <c r="E2391" s="1" t="s">
        <v>16</v>
      </c>
      <c r="F2391" s="1" t="s">
        <v>12</v>
      </c>
      <c r="G2391" s="1" t="s">
        <v>13</v>
      </c>
      <c r="H2391" s="1" t="s">
        <v>13</v>
      </c>
      <c r="I2391">
        <v>28</v>
      </c>
    </row>
    <row r="2392" spans="1:9" x14ac:dyDescent="0.25">
      <c r="A2392">
        <v>2391</v>
      </c>
      <c r="B2392" s="1" t="s">
        <v>9</v>
      </c>
      <c r="C2392">
        <v>338629</v>
      </c>
      <c r="D2392" s="1" t="s">
        <v>18</v>
      </c>
      <c r="E2392" s="1" t="s">
        <v>16</v>
      </c>
      <c r="F2392" s="1" t="s">
        <v>12</v>
      </c>
      <c r="G2392" s="1" t="s">
        <v>13</v>
      </c>
      <c r="H2392" s="1" t="s">
        <v>12</v>
      </c>
      <c r="I2392">
        <v>39</v>
      </c>
    </row>
    <row r="2393" spans="1:9" x14ac:dyDescent="0.25">
      <c r="A2393">
        <v>2392</v>
      </c>
      <c r="B2393" s="1" t="s">
        <v>9</v>
      </c>
      <c r="C2393">
        <v>639148</v>
      </c>
      <c r="D2393" s="1" t="s">
        <v>18</v>
      </c>
      <c r="E2393" s="1" t="s">
        <v>16</v>
      </c>
      <c r="F2393" s="1" t="s">
        <v>12</v>
      </c>
      <c r="G2393" s="1" t="s">
        <v>13</v>
      </c>
      <c r="H2393" s="1" t="s">
        <v>13</v>
      </c>
      <c r="I2393">
        <v>48</v>
      </c>
    </row>
    <row r="2394" spans="1:9" x14ac:dyDescent="0.25">
      <c r="A2394">
        <v>2393</v>
      </c>
      <c r="B2394" s="1" t="s">
        <v>9</v>
      </c>
      <c r="C2394">
        <v>869420</v>
      </c>
      <c r="D2394" s="1" t="s">
        <v>10</v>
      </c>
      <c r="E2394" s="1" t="s">
        <v>11</v>
      </c>
      <c r="F2394" s="1" t="s">
        <v>12</v>
      </c>
      <c r="G2394" s="1" t="s">
        <v>13</v>
      </c>
      <c r="H2394" s="1" t="s">
        <v>12</v>
      </c>
      <c r="I2394">
        <v>46</v>
      </c>
    </row>
    <row r="2395" spans="1:9" x14ac:dyDescent="0.25">
      <c r="A2395">
        <v>2394</v>
      </c>
      <c r="B2395" s="1" t="s">
        <v>9</v>
      </c>
      <c r="C2395">
        <v>86400</v>
      </c>
      <c r="D2395" s="1" t="s">
        <v>10</v>
      </c>
      <c r="E2395" s="1" t="s">
        <v>16</v>
      </c>
      <c r="F2395" s="1" t="s">
        <v>12</v>
      </c>
      <c r="G2395" s="1" t="s">
        <v>13</v>
      </c>
      <c r="H2395" s="1" t="s">
        <v>13</v>
      </c>
      <c r="I2395">
        <v>24</v>
      </c>
    </row>
    <row r="2396" spans="1:9" x14ac:dyDescent="0.25">
      <c r="A2396">
        <v>2395</v>
      </c>
      <c r="B2396" s="1" t="s">
        <v>15</v>
      </c>
      <c r="C2396">
        <v>466740</v>
      </c>
      <c r="D2396" s="1" t="s">
        <v>10</v>
      </c>
      <c r="E2396" s="1" t="s">
        <v>11</v>
      </c>
      <c r="F2396" s="1" t="s">
        <v>12</v>
      </c>
      <c r="G2396" s="1" t="s">
        <v>13</v>
      </c>
      <c r="H2396" s="1" t="s">
        <v>12</v>
      </c>
      <c r="I2396">
        <v>35</v>
      </c>
    </row>
    <row r="2397" spans="1:9" x14ac:dyDescent="0.25">
      <c r="A2397">
        <v>2396</v>
      </c>
      <c r="B2397" s="1" t="s">
        <v>15</v>
      </c>
      <c r="C2397">
        <v>319560</v>
      </c>
      <c r="D2397" s="1" t="s">
        <v>10</v>
      </c>
      <c r="E2397" s="1" t="s">
        <v>16</v>
      </c>
      <c r="F2397" s="1" t="s">
        <v>12</v>
      </c>
      <c r="G2397" s="1" t="s">
        <v>13</v>
      </c>
      <c r="H2397" s="1" t="s">
        <v>12</v>
      </c>
      <c r="I2397">
        <v>30</v>
      </c>
    </row>
    <row r="2398" spans="1:9" x14ac:dyDescent="0.25">
      <c r="A2398">
        <v>2397</v>
      </c>
      <c r="B2398" s="1" t="s">
        <v>9</v>
      </c>
      <c r="C2398">
        <v>545579.25</v>
      </c>
      <c r="D2398" s="1" t="s">
        <v>10</v>
      </c>
      <c r="E2398" s="1" t="s">
        <v>16</v>
      </c>
      <c r="F2398" s="1" t="s">
        <v>12</v>
      </c>
      <c r="G2398" s="1" t="s">
        <v>13</v>
      </c>
      <c r="H2398" s="1" t="s">
        <v>13</v>
      </c>
      <c r="I2398">
        <v>39</v>
      </c>
    </row>
    <row r="2399" spans="1:9" x14ac:dyDescent="0.25">
      <c r="A2399">
        <v>2398</v>
      </c>
      <c r="B2399" s="1" t="s">
        <v>9</v>
      </c>
      <c r="C2399">
        <v>297046</v>
      </c>
      <c r="D2399" s="1" t="s">
        <v>18</v>
      </c>
      <c r="E2399" s="1" t="s">
        <v>16</v>
      </c>
      <c r="F2399" s="1" t="s">
        <v>12</v>
      </c>
      <c r="G2399" s="1" t="s">
        <v>12</v>
      </c>
      <c r="H2399" s="1" t="s">
        <v>12</v>
      </c>
      <c r="I2399">
        <v>43</v>
      </c>
    </row>
    <row r="2400" spans="1:9" x14ac:dyDescent="0.25">
      <c r="A2400">
        <v>2399</v>
      </c>
      <c r="B2400" s="1" t="s">
        <v>9</v>
      </c>
      <c r="C2400">
        <v>464335.96</v>
      </c>
      <c r="D2400" s="1" t="s">
        <v>10</v>
      </c>
      <c r="E2400" s="1" t="s">
        <v>16</v>
      </c>
      <c r="F2400" s="1" t="s">
        <v>12</v>
      </c>
      <c r="G2400" s="1" t="s">
        <v>13</v>
      </c>
      <c r="H2400" s="1" t="s">
        <v>13</v>
      </c>
      <c r="I2400">
        <v>54</v>
      </c>
    </row>
    <row r="2401" spans="1:9" x14ac:dyDescent="0.25">
      <c r="A2401">
        <v>2400</v>
      </c>
      <c r="B2401" s="1" t="s">
        <v>9</v>
      </c>
      <c r="C2401">
        <v>35000</v>
      </c>
      <c r="D2401" s="1" t="s">
        <v>10</v>
      </c>
      <c r="E2401" s="1" t="s">
        <v>16</v>
      </c>
      <c r="F2401" s="1" t="s">
        <v>12</v>
      </c>
      <c r="G2401" s="1" t="s">
        <v>13</v>
      </c>
      <c r="H2401" s="1" t="s">
        <v>13</v>
      </c>
      <c r="I2401">
        <v>34</v>
      </c>
    </row>
    <row r="2402" spans="1:9" x14ac:dyDescent="0.25">
      <c r="A2402">
        <v>2401</v>
      </c>
      <c r="B2402" s="1" t="s">
        <v>9</v>
      </c>
      <c r="C2402">
        <v>344805</v>
      </c>
      <c r="D2402" s="1" t="s">
        <v>10</v>
      </c>
      <c r="E2402" s="1" t="s">
        <v>16</v>
      </c>
      <c r="F2402" s="1" t="s">
        <v>12</v>
      </c>
      <c r="G2402" s="1" t="s">
        <v>13</v>
      </c>
      <c r="H2402" s="1" t="s">
        <v>13</v>
      </c>
      <c r="I2402">
        <v>47</v>
      </c>
    </row>
    <row r="2403" spans="1:9" x14ac:dyDescent="0.25">
      <c r="A2403">
        <v>2402</v>
      </c>
      <c r="B2403" s="1" t="s">
        <v>15</v>
      </c>
      <c r="C2403">
        <v>323562</v>
      </c>
      <c r="D2403" s="1" t="s">
        <v>18</v>
      </c>
      <c r="E2403" s="1" t="s">
        <v>16</v>
      </c>
      <c r="F2403" s="1" t="s">
        <v>12</v>
      </c>
      <c r="G2403" s="1" t="s">
        <v>13</v>
      </c>
      <c r="H2403" s="1" t="s">
        <v>12</v>
      </c>
      <c r="I2403">
        <v>38</v>
      </c>
    </row>
    <row r="2404" spans="1:9" x14ac:dyDescent="0.25">
      <c r="A2404">
        <v>2403</v>
      </c>
      <c r="B2404" s="1" t="s">
        <v>15</v>
      </c>
      <c r="C2404">
        <v>1095589</v>
      </c>
      <c r="D2404" s="1" t="s">
        <v>10</v>
      </c>
      <c r="E2404" s="1" t="s">
        <v>11</v>
      </c>
      <c r="F2404" s="1" t="s">
        <v>12</v>
      </c>
      <c r="G2404" s="1" t="s">
        <v>13</v>
      </c>
      <c r="H2404" s="1" t="s">
        <v>12</v>
      </c>
      <c r="I2404">
        <v>37</v>
      </c>
    </row>
    <row r="2405" spans="1:9" x14ac:dyDescent="0.25">
      <c r="A2405">
        <v>2404</v>
      </c>
      <c r="B2405" s="1" t="s">
        <v>9</v>
      </c>
      <c r="C2405">
        <v>549445.32999999996</v>
      </c>
      <c r="D2405" s="1" t="s">
        <v>10</v>
      </c>
      <c r="E2405" s="1" t="s">
        <v>16</v>
      </c>
      <c r="F2405" s="1" t="s">
        <v>12</v>
      </c>
      <c r="G2405" s="1" t="s">
        <v>13</v>
      </c>
      <c r="H2405" s="1" t="s">
        <v>13</v>
      </c>
      <c r="I2405">
        <v>20</v>
      </c>
    </row>
    <row r="2406" spans="1:9" x14ac:dyDescent="0.25">
      <c r="A2406">
        <v>2405</v>
      </c>
      <c r="B2406" s="1" t="s">
        <v>15</v>
      </c>
      <c r="C2406">
        <v>245079.8</v>
      </c>
      <c r="D2406" s="1" t="s">
        <v>10</v>
      </c>
      <c r="E2406" s="1" t="s">
        <v>16</v>
      </c>
      <c r="F2406" s="1" t="s">
        <v>12</v>
      </c>
      <c r="G2406" s="1" t="s">
        <v>13</v>
      </c>
      <c r="H2406" s="1" t="s">
        <v>13</v>
      </c>
      <c r="I2406">
        <v>21</v>
      </c>
    </row>
    <row r="2407" spans="1:9" x14ac:dyDescent="0.25">
      <c r="A2407">
        <v>2406</v>
      </c>
      <c r="B2407" s="1" t="s">
        <v>15</v>
      </c>
      <c r="C2407">
        <v>387099.75</v>
      </c>
      <c r="D2407" s="1" t="s">
        <v>10</v>
      </c>
      <c r="E2407" s="1" t="s">
        <v>16</v>
      </c>
      <c r="F2407" s="1" t="s">
        <v>12</v>
      </c>
      <c r="G2407" s="1" t="s">
        <v>13</v>
      </c>
      <c r="H2407" s="1" t="s">
        <v>13</v>
      </c>
      <c r="I2407">
        <v>41</v>
      </c>
    </row>
    <row r="2408" spans="1:9" x14ac:dyDescent="0.25">
      <c r="A2408">
        <v>2407</v>
      </c>
      <c r="B2408" s="1" t="s">
        <v>9</v>
      </c>
      <c r="C2408">
        <v>253571</v>
      </c>
      <c r="D2408" s="1" t="s">
        <v>14</v>
      </c>
      <c r="E2408" s="1" t="s">
        <v>11</v>
      </c>
      <c r="F2408" s="1" t="s">
        <v>12</v>
      </c>
      <c r="G2408" s="1" t="s">
        <v>13</v>
      </c>
      <c r="H2408" s="1" t="s">
        <v>13</v>
      </c>
      <c r="I2408">
        <v>56</v>
      </c>
    </row>
    <row r="2409" spans="1:9" x14ac:dyDescent="0.25">
      <c r="A2409">
        <v>2408</v>
      </c>
      <c r="B2409" s="1" t="s">
        <v>9</v>
      </c>
      <c r="C2409">
        <v>1187224</v>
      </c>
      <c r="D2409" s="1" t="s">
        <v>10</v>
      </c>
      <c r="E2409" s="1" t="s">
        <v>11</v>
      </c>
      <c r="F2409" s="1" t="s">
        <v>12</v>
      </c>
      <c r="G2409" s="1" t="s">
        <v>13</v>
      </c>
      <c r="H2409" s="1" t="s">
        <v>12</v>
      </c>
      <c r="I2409">
        <v>46</v>
      </c>
    </row>
    <row r="2410" spans="1:9" x14ac:dyDescent="0.25">
      <c r="A2410">
        <v>2409</v>
      </c>
      <c r="B2410" s="1" t="s">
        <v>9</v>
      </c>
      <c r="C2410">
        <v>584115.32999999996</v>
      </c>
      <c r="D2410" s="1" t="s">
        <v>10</v>
      </c>
      <c r="E2410" s="1" t="s">
        <v>16</v>
      </c>
      <c r="F2410" s="1" t="s">
        <v>12</v>
      </c>
      <c r="G2410" s="1" t="s">
        <v>13</v>
      </c>
      <c r="H2410" s="1" t="s">
        <v>13</v>
      </c>
      <c r="I2410">
        <v>46</v>
      </c>
    </row>
    <row r="2411" spans="1:9" x14ac:dyDescent="0.25">
      <c r="A2411">
        <v>2410</v>
      </c>
      <c r="B2411" s="1" t="s">
        <v>15</v>
      </c>
      <c r="C2411">
        <v>446928</v>
      </c>
      <c r="D2411" s="1" t="s">
        <v>10</v>
      </c>
      <c r="E2411" s="1" t="s">
        <v>16</v>
      </c>
      <c r="F2411" s="1" t="s">
        <v>12</v>
      </c>
      <c r="G2411" s="1" t="s">
        <v>13</v>
      </c>
      <c r="H2411" s="1" t="s">
        <v>13</v>
      </c>
      <c r="I2411">
        <v>23</v>
      </c>
    </row>
    <row r="2412" spans="1:9" x14ac:dyDescent="0.25">
      <c r="A2412">
        <v>2411</v>
      </c>
      <c r="B2412" s="1" t="s">
        <v>9</v>
      </c>
      <c r="C2412">
        <v>302470</v>
      </c>
      <c r="D2412" s="1" t="s">
        <v>17</v>
      </c>
      <c r="E2412" s="1" t="s">
        <v>16</v>
      </c>
      <c r="F2412" s="1" t="s">
        <v>12</v>
      </c>
      <c r="G2412" s="1" t="s">
        <v>12</v>
      </c>
      <c r="H2412" s="1" t="s">
        <v>13</v>
      </c>
      <c r="I2412">
        <v>34</v>
      </c>
    </row>
    <row r="2413" spans="1:9" x14ac:dyDescent="0.25">
      <c r="A2413">
        <v>2412</v>
      </c>
      <c r="B2413" s="1" t="s">
        <v>9</v>
      </c>
      <c r="C2413">
        <v>277000</v>
      </c>
      <c r="D2413" s="1" t="s">
        <v>10</v>
      </c>
      <c r="E2413" s="1" t="s">
        <v>16</v>
      </c>
      <c r="F2413" s="1" t="s">
        <v>12</v>
      </c>
      <c r="G2413" s="1" t="s">
        <v>12</v>
      </c>
      <c r="H2413" s="1" t="s">
        <v>12</v>
      </c>
      <c r="I2413">
        <v>23</v>
      </c>
    </row>
    <row r="2414" spans="1:9" x14ac:dyDescent="0.25">
      <c r="A2414">
        <v>2413</v>
      </c>
      <c r="B2414" s="1" t="s">
        <v>9</v>
      </c>
      <c r="C2414">
        <v>241458</v>
      </c>
      <c r="D2414" s="1" t="s">
        <v>10</v>
      </c>
      <c r="E2414" s="1" t="s">
        <v>16</v>
      </c>
      <c r="F2414" s="1" t="s">
        <v>12</v>
      </c>
      <c r="G2414" s="1" t="s">
        <v>13</v>
      </c>
      <c r="H2414" s="1" t="s">
        <v>12</v>
      </c>
      <c r="I2414">
        <v>41</v>
      </c>
    </row>
    <row r="2415" spans="1:9" x14ac:dyDescent="0.25">
      <c r="A2415">
        <v>2414</v>
      </c>
      <c r="B2415" s="1" t="s">
        <v>9</v>
      </c>
      <c r="C2415">
        <v>255000</v>
      </c>
      <c r="D2415" s="1" t="s">
        <v>10</v>
      </c>
      <c r="E2415" s="1" t="s">
        <v>16</v>
      </c>
      <c r="F2415" s="1" t="s">
        <v>12</v>
      </c>
      <c r="G2415" s="1" t="s">
        <v>12</v>
      </c>
      <c r="H2415" s="1" t="s">
        <v>12</v>
      </c>
      <c r="I2415">
        <v>55</v>
      </c>
    </row>
    <row r="2416" spans="1:9" x14ac:dyDescent="0.25">
      <c r="A2416">
        <v>2415</v>
      </c>
      <c r="B2416" s="1" t="s">
        <v>15</v>
      </c>
      <c r="C2416">
        <v>1332081</v>
      </c>
      <c r="D2416" s="1" t="s">
        <v>14</v>
      </c>
      <c r="E2416" s="1" t="s">
        <v>11</v>
      </c>
      <c r="F2416" s="1" t="s">
        <v>12</v>
      </c>
      <c r="G2416" s="1" t="s">
        <v>13</v>
      </c>
      <c r="H2416" s="1" t="s">
        <v>13</v>
      </c>
      <c r="I2416">
        <v>65</v>
      </c>
    </row>
    <row r="2417" spans="1:9" x14ac:dyDescent="0.25">
      <c r="A2417">
        <v>2416</v>
      </c>
      <c r="B2417" s="1" t="s">
        <v>9</v>
      </c>
      <c r="C2417">
        <v>323296</v>
      </c>
      <c r="D2417" s="1" t="s">
        <v>18</v>
      </c>
      <c r="E2417" s="1" t="s">
        <v>16</v>
      </c>
      <c r="F2417" s="1" t="s">
        <v>12</v>
      </c>
      <c r="G2417" s="1" t="s">
        <v>13</v>
      </c>
      <c r="H2417" s="1" t="s">
        <v>13</v>
      </c>
      <c r="I2417">
        <v>33</v>
      </c>
    </row>
    <row r="2418" spans="1:9" x14ac:dyDescent="0.25">
      <c r="A2418">
        <v>2417</v>
      </c>
      <c r="B2418" s="1" t="s">
        <v>9</v>
      </c>
      <c r="C2418">
        <v>362000</v>
      </c>
      <c r="D2418" s="1" t="s">
        <v>10</v>
      </c>
      <c r="E2418" s="1" t="s">
        <v>16</v>
      </c>
      <c r="F2418" s="1" t="s">
        <v>12</v>
      </c>
      <c r="G2418" s="1" t="s">
        <v>13</v>
      </c>
      <c r="H2418" s="1" t="s">
        <v>13</v>
      </c>
      <c r="I2418">
        <v>31</v>
      </c>
    </row>
    <row r="2419" spans="1:9" x14ac:dyDescent="0.25">
      <c r="A2419">
        <v>2418</v>
      </c>
      <c r="B2419" s="1" t="s">
        <v>9</v>
      </c>
      <c r="C2419">
        <v>501467</v>
      </c>
      <c r="D2419" s="1" t="s">
        <v>18</v>
      </c>
      <c r="E2419" s="1" t="s">
        <v>16</v>
      </c>
      <c r="F2419" s="1" t="s">
        <v>12</v>
      </c>
      <c r="G2419" s="1" t="s">
        <v>13</v>
      </c>
      <c r="H2419" s="1" t="s">
        <v>13</v>
      </c>
      <c r="I2419">
        <v>37</v>
      </c>
    </row>
    <row r="2420" spans="1:9" x14ac:dyDescent="0.25">
      <c r="A2420">
        <v>2419</v>
      </c>
      <c r="B2420" s="1" t="s">
        <v>15</v>
      </c>
      <c r="C2420">
        <v>534933</v>
      </c>
      <c r="D2420" s="1" t="s">
        <v>10</v>
      </c>
      <c r="E2420" s="1" t="s">
        <v>16</v>
      </c>
      <c r="F2420" s="1" t="s">
        <v>12</v>
      </c>
      <c r="G2420" s="1" t="s">
        <v>13</v>
      </c>
      <c r="H2420" s="1" t="s">
        <v>13</v>
      </c>
      <c r="I2420">
        <v>59</v>
      </c>
    </row>
    <row r="2421" spans="1:9" x14ac:dyDescent="0.25">
      <c r="A2421">
        <v>2420</v>
      </c>
      <c r="B2421" s="1" t="s">
        <v>15</v>
      </c>
      <c r="C2421">
        <v>375584</v>
      </c>
      <c r="D2421" s="1" t="s">
        <v>10</v>
      </c>
      <c r="E2421" s="1" t="s">
        <v>11</v>
      </c>
      <c r="F2421" s="1" t="s">
        <v>12</v>
      </c>
      <c r="G2421" s="1" t="s">
        <v>13</v>
      </c>
      <c r="H2421" s="1" t="s">
        <v>13</v>
      </c>
      <c r="I2421">
        <v>26</v>
      </c>
    </row>
    <row r="2422" spans="1:9" x14ac:dyDescent="0.25">
      <c r="A2422">
        <v>2421</v>
      </c>
      <c r="B2422" s="1" t="s">
        <v>9</v>
      </c>
      <c r="C2422">
        <v>414094.87</v>
      </c>
      <c r="D2422" s="1" t="s">
        <v>10</v>
      </c>
      <c r="E2422" s="1" t="s">
        <v>16</v>
      </c>
      <c r="F2422" s="1" t="s">
        <v>12</v>
      </c>
      <c r="G2422" s="1" t="s">
        <v>13</v>
      </c>
      <c r="H2422" s="1" t="s">
        <v>13</v>
      </c>
      <c r="I2422">
        <v>19</v>
      </c>
    </row>
    <row r="2423" spans="1:9" x14ac:dyDescent="0.25">
      <c r="A2423">
        <v>2422</v>
      </c>
      <c r="B2423" s="1" t="s">
        <v>9</v>
      </c>
      <c r="C2423">
        <v>292387</v>
      </c>
      <c r="D2423" s="1" t="s">
        <v>17</v>
      </c>
      <c r="E2423" s="1" t="s">
        <v>16</v>
      </c>
      <c r="F2423" s="1" t="s">
        <v>12</v>
      </c>
      <c r="G2423" s="1" t="s">
        <v>13</v>
      </c>
      <c r="H2423" s="1" t="s">
        <v>12</v>
      </c>
      <c r="I2423">
        <v>52</v>
      </c>
    </row>
    <row r="2424" spans="1:9" x14ac:dyDescent="0.25">
      <c r="A2424">
        <v>2423</v>
      </c>
      <c r="B2424" s="1" t="s">
        <v>15</v>
      </c>
      <c r="C2424">
        <v>753003.24</v>
      </c>
      <c r="D2424" s="1" t="s">
        <v>10</v>
      </c>
      <c r="E2424" s="1" t="s">
        <v>11</v>
      </c>
      <c r="F2424" s="1" t="s">
        <v>12</v>
      </c>
      <c r="G2424" s="1" t="s">
        <v>13</v>
      </c>
      <c r="H2424" s="1" t="s">
        <v>13</v>
      </c>
      <c r="I2424">
        <v>22</v>
      </c>
    </row>
    <row r="2425" spans="1:9" x14ac:dyDescent="0.25">
      <c r="A2425">
        <v>2424</v>
      </c>
      <c r="B2425" s="1" t="s">
        <v>15</v>
      </c>
      <c r="C2425">
        <v>375740</v>
      </c>
      <c r="D2425" s="1" t="s">
        <v>18</v>
      </c>
      <c r="E2425" s="1" t="s">
        <v>16</v>
      </c>
      <c r="F2425" s="1" t="s">
        <v>12</v>
      </c>
      <c r="G2425" s="1" t="s">
        <v>13</v>
      </c>
      <c r="H2425" s="1" t="s">
        <v>12</v>
      </c>
      <c r="I2425">
        <v>50</v>
      </c>
    </row>
    <row r="2426" spans="1:9" x14ac:dyDescent="0.25">
      <c r="A2426">
        <v>2425</v>
      </c>
      <c r="B2426" s="1" t="s">
        <v>15</v>
      </c>
      <c r="C2426">
        <v>1070560</v>
      </c>
      <c r="D2426" s="1" t="s">
        <v>10</v>
      </c>
      <c r="E2426" s="1" t="s">
        <v>11</v>
      </c>
      <c r="F2426" s="1" t="s">
        <v>12</v>
      </c>
      <c r="G2426" s="1" t="s">
        <v>13</v>
      </c>
      <c r="H2426" s="1" t="s">
        <v>12</v>
      </c>
      <c r="I2426">
        <v>34</v>
      </c>
    </row>
    <row r="2427" spans="1:9" x14ac:dyDescent="0.25">
      <c r="A2427">
        <v>2426</v>
      </c>
      <c r="B2427" s="1" t="s">
        <v>15</v>
      </c>
      <c r="C2427">
        <v>297046</v>
      </c>
      <c r="D2427" s="1" t="s">
        <v>17</v>
      </c>
      <c r="E2427" s="1" t="s">
        <v>16</v>
      </c>
      <c r="F2427" s="1" t="s">
        <v>12</v>
      </c>
      <c r="G2427" s="1" t="s">
        <v>12</v>
      </c>
      <c r="H2427" s="1" t="s">
        <v>13</v>
      </c>
      <c r="I2427">
        <v>55</v>
      </c>
    </row>
    <row r="2428" spans="1:9" x14ac:dyDescent="0.25">
      <c r="A2428">
        <v>2427</v>
      </c>
      <c r="B2428" s="1" t="s">
        <v>9</v>
      </c>
      <c r="C2428">
        <v>391510</v>
      </c>
      <c r="D2428" s="1" t="s">
        <v>10</v>
      </c>
      <c r="E2428" s="1" t="s">
        <v>16</v>
      </c>
      <c r="F2428" s="1" t="s">
        <v>12</v>
      </c>
      <c r="G2428" s="1" t="s">
        <v>13</v>
      </c>
      <c r="H2428" s="1" t="s">
        <v>13</v>
      </c>
      <c r="I2428">
        <v>31</v>
      </c>
    </row>
    <row r="2429" spans="1:9" x14ac:dyDescent="0.25">
      <c r="A2429">
        <v>2428</v>
      </c>
      <c r="B2429" s="1" t="s">
        <v>9</v>
      </c>
      <c r="C2429">
        <v>447250</v>
      </c>
      <c r="D2429" s="1" t="s">
        <v>10</v>
      </c>
      <c r="E2429" s="1" t="s">
        <v>16</v>
      </c>
      <c r="F2429" s="1" t="s">
        <v>12</v>
      </c>
      <c r="G2429" s="1" t="s">
        <v>13</v>
      </c>
      <c r="H2429" s="1" t="s">
        <v>13</v>
      </c>
      <c r="I2429">
        <v>37</v>
      </c>
    </row>
    <row r="2430" spans="1:9" x14ac:dyDescent="0.25">
      <c r="A2430">
        <v>2429</v>
      </c>
      <c r="B2430" s="1" t="s">
        <v>9</v>
      </c>
      <c r="C2430">
        <v>518738.06</v>
      </c>
      <c r="D2430" s="1" t="s">
        <v>10</v>
      </c>
      <c r="E2430" s="1" t="s">
        <v>16</v>
      </c>
      <c r="F2430" s="1" t="s">
        <v>12</v>
      </c>
      <c r="G2430" s="1" t="s">
        <v>12</v>
      </c>
      <c r="H2430" s="1" t="s">
        <v>13</v>
      </c>
      <c r="I2430">
        <v>41</v>
      </c>
    </row>
    <row r="2431" spans="1:9" x14ac:dyDescent="0.25">
      <c r="A2431">
        <v>2430</v>
      </c>
      <c r="B2431" s="1" t="s">
        <v>15</v>
      </c>
      <c r="C2431">
        <v>1373096</v>
      </c>
      <c r="D2431" s="1" t="s">
        <v>10</v>
      </c>
      <c r="E2431" s="1" t="s">
        <v>11</v>
      </c>
      <c r="F2431" s="1" t="s">
        <v>12</v>
      </c>
      <c r="G2431" s="1" t="s">
        <v>13</v>
      </c>
      <c r="H2431" s="1" t="s">
        <v>13</v>
      </c>
      <c r="I2431">
        <v>37</v>
      </c>
    </row>
    <row r="2432" spans="1:9" x14ac:dyDescent="0.25">
      <c r="A2432">
        <v>2431</v>
      </c>
      <c r="B2432" s="1" t="s">
        <v>15</v>
      </c>
      <c r="C2432">
        <v>574611.66</v>
      </c>
      <c r="D2432" s="1" t="s">
        <v>10</v>
      </c>
      <c r="E2432" s="1" t="s">
        <v>16</v>
      </c>
      <c r="F2432" s="1" t="s">
        <v>12</v>
      </c>
      <c r="G2432" s="1" t="s">
        <v>13</v>
      </c>
      <c r="H2432" s="1" t="s">
        <v>13</v>
      </c>
      <c r="I2432">
        <v>37</v>
      </c>
    </row>
    <row r="2433" spans="1:9" x14ac:dyDescent="0.25">
      <c r="A2433">
        <v>2432</v>
      </c>
      <c r="B2433" s="1" t="s">
        <v>9</v>
      </c>
      <c r="C2433">
        <v>450297.7</v>
      </c>
      <c r="D2433" s="1" t="s">
        <v>10</v>
      </c>
      <c r="E2433" s="1" t="s">
        <v>16</v>
      </c>
      <c r="F2433" s="1" t="s">
        <v>12</v>
      </c>
      <c r="G2433" s="1" t="s">
        <v>13</v>
      </c>
      <c r="H2433" s="1" t="s">
        <v>13</v>
      </c>
      <c r="I2433">
        <v>43</v>
      </c>
    </row>
    <row r="2434" spans="1:9" x14ac:dyDescent="0.25">
      <c r="A2434">
        <v>2433</v>
      </c>
      <c r="B2434" s="1" t="s">
        <v>15</v>
      </c>
      <c r="C2434">
        <v>477000</v>
      </c>
      <c r="D2434" s="1" t="s">
        <v>10</v>
      </c>
      <c r="E2434" s="1" t="s">
        <v>16</v>
      </c>
      <c r="F2434" s="1" t="s">
        <v>12</v>
      </c>
      <c r="G2434" s="1" t="s">
        <v>13</v>
      </c>
      <c r="H2434" s="1" t="s">
        <v>13</v>
      </c>
      <c r="I2434">
        <v>34</v>
      </c>
    </row>
    <row r="2435" spans="1:9" x14ac:dyDescent="0.25">
      <c r="A2435">
        <v>2434</v>
      </c>
      <c r="B2435" s="1" t="s">
        <v>9</v>
      </c>
      <c r="C2435">
        <v>4164181.77</v>
      </c>
      <c r="D2435" s="1" t="s">
        <v>10</v>
      </c>
      <c r="E2435" s="1" t="s">
        <v>16</v>
      </c>
      <c r="F2435" s="1" t="s">
        <v>12</v>
      </c>
      <c r="G2435" s="1" t="s">
        <v>13</v>
      </c>
      <c r="H2435" s="1" t="s">
        <v>13</v>
      </c>
      <c r="I2435">
        <v>35</v>
      </c>
    </row>
    <row r="2436" spans="1:9" x14ac:dyDescent="0.25">
      <c r="A2436">
        <v>2435</v>
      </c>
      <c r="B2436" s="1" t="s">
        <v>15</v>
      </c>
      <c r="C2436">
        <v>1476693.45</v>
      </c>
      <c r="D2436" s="1" t="s">
        <v>14</v>
      </c>
      <c r="E2436" s="1" t="s">
        <v>11</v>
      </c>
      <c r="F2436" s="1" t="s">
        <v>12</v>
      </c>
      <c r="G2436" s="1" t="s">
        <v>13</v>
      </c>
      <c r="H2436" s="1" t="s">
        <v>13</v>
      </c>
      <c r="I2436">
        <v>62</v>
      </c>
    </row>
    <row r="2437" spans="1:9" x14ac:dyDescent="0.25">
      <c r="A2437">
        <v>2436</v>
      </c>
      <c r="B2437" s="1" t="s">
        <v>9</v>
      </c>
      <c r="C2437">
        <v>278030</v>
      </c>
      <c r="D2437" s="1" t="s">
        <v>18</v>
      </c>
      <c r="E2437" s="1" t="s">
        <v>16</v>
      </c>
      <c r="F2437" s="1" t="s">
        <v>12</v>
      </c>
      <c r="G2437" s="1" t="s">
        <v>13</v>
      </c>
      <c r="H2437" s="1" t="s">
        <v>13</v>
      </c>
      <c r="I2437">
        <v>38</v>
      </c>
    </row>
    <row r="2438" spans="1:9" x14ac:dyDescent="0.25">
      <c r="A2438">
        <v>2437</v>
      </c>
      <c r="B2438" s="1" t="s">
        <v>9</v>
      </c>
      <c r="C2438">
        <v>534815.5</v>
      </c>
      <c r="D2438" s="1" t="s">
        <v>10</v>
      </c>
      <c r="E2438" s="1" t="s">
        <v>11</v>
      </c>
      <c r="F2438" s="1" t="s">
        <v>12</v>
      </c>
      <c r="G2438" s="1" t="s">
        <v>13</v>
      </c>
      <c r="H2438" s="1" t="s">
        <v>13</v>
      </c>
      <c r="I2438">
        <v>26</v>
      </c>
    </row>
    <row r="2439" spans="1:9" x14ac:dyDescent="0.25">
      <c r="A2439">
        <v>2438</v>
      </c>
      <c r="B2439" s="1" t="s">
        <v>9</v>
      </c>
      <c r="C2439">
        <v>2767500</v>
      </c>
      <c r="D2439" s="1" t="s">
        <v>10</v>
      </c>
      <c r="E2439" s="1" t="s">
        <v>16</v>
      </c>
      <c r="F2439" s="1" t="s">
        <v>12</v>
      </c>
      <c r="G2439" s="1" t="s">
        <v>13</v>
      </c>
      <c r="H2439" s="1" t="s">
        <v>13</v>
      </c>
      <c r="I2439">
        <v>24</v>
      </c>
    </row>
    <row r="2440" spans="1:9" x14ac:dyDescent="0.25">
      <c r="A2440">
        <v>2439</v>
      </c>
      <c r="B2440" s="1" t="s">
        <v>9</v>
      </c>
      <c r="C2440">
        <v>297046</v>
      </c>
      <c r="D2440" s="1" t="s">
        <v>18</v>
      </c>
      <c r="E2440" s="1" t="s">
        <v>16</v>
      </c>
      <c r="F2440" s="1" t="s">
        <v>12</v>
      </c>
      <c r="G2440" s="1" t="s">
        <v>13</v>
      </c>
      <c r="H2440" s="1" t="s">
        <v>13</v>
      </c>
      <c r="I2440">
        <v>29</v>
      </c>
    </row>
    <row r="2441" spans="1:9" x14ac:dyDescent="0.25">
      <c r="A2441">
        <v>2440</v>
      </c>
      <c r="B2441" s="1" t="s">
        <v>15</v>
      </c>
      <c r="C2441">
        <v>278030</v>
      </c>
      <c r="D2441" s="1" t="s">
        <v>19</v>
      </c>
      <c r="E2441" s="1" t="s">
        <v>16</v>
      </c>
      <c r="F2441" s="1" t="s">
        <v>12</v>
      </c>
      <c r="G2441" s="1" t="s">
        <v>13</v>
      </c>
      <c r="H2441" s="1" t="s">
        <v>13</v>
      </c>
      <c r="I2441">
        <v>39</v>
      </c>
    </row>
    <row r="2442" spans="1:9" x14ac:dyDescent="0.25">
      <c r="A2442">
        <v>2441</v>
      </c>
      <c r="B2442" s="1" t="s">
        <v>15</v>
      </c>
      <c r="C2442">
        <v>436419</v>
      </c>
      <c r="D2442" s="1" t="s">
        <v>14</v>
      </c>
      <c r="E2442" s="1" t="s">
        <v>11</v>
      </c>
      <c r="F2442" s="1" t="s">
        <v>12</v>
      </c>
      <c r="G2442" s="1" t="s">
        <v>13</v>
      </c>
      <c r="H2442" s="1" t="s">
        <v>13</v>
      </c>
      <c r="I2442">
        <v>79</v>
      </c>
    </row>
    <row r="2443" spans="1:9" x14ac:dyDescent="0.25">
      <c r="A2443">
        <v>2442</v>
      </c>
      <c r="B2443" s="1" t="s">
        <v>15</v>
      </c>
      <c r="C2443">
        <v>734801</v>
      </c>
      <c r="D2443" s="1" t="s">
        <v>10</v>
      </c>
      <c r="E2443" s="1" t="s">
        <v>11</v>
      </c>
      <c r="F2443" s="1" t="s">
        <v>12</v>
      </c>
      <c r="G2443" s="1" t="s">
        <v>13</v>
      </c>
      <c r="H2443" s="1" t="s">
        <v>13</v>
      </c>
      <c r="I2443">
        <v>43</v>
      </c>
    </row>
    <row r="2444" spans="1:9" x14ac:dyDescent="0.25">
      <c r="A2444">
        <v>2443</v>
      </c>
      <c r="B2444" s="1" t="s">
        <v>9</v>
      </c>
      <c r="C2444">
        <v>639148</v>
      </c>
      <c r="D2444" s="1" t="s">
        <v>18</v>
      </c>
      <c r="E2444" s="1" t="s">
        <v>16</v>
      </c>
      <c r="F2444" s="1" t="s">
        <v>12</v>
      </c>
      <c r="G2444" s="1" t="s">
        <v>13</v>
      </c>
      <c r="H2444" s="1" t="s">
        <v>12</v>
      </c>
      <c r="I2444">
        <v>44</v>
      </c>
    </row>
    <row r="2445" spans="1:9" x14ac:dyDescent="0.25">
      <c r="A2445">
        <v>2444</v>
      </c>
      <c r="B2445" s="1" t="s">
        <v>15</v>
      </c>
      <c r="C2445">
        <v>454899.51</v>
      </c>
      <c r="D2445" s="1" t="s">
        <v>10</v>
      </c>
      <c r="E2445" s="1" t="s">
        <v>11</v>
      </c>
      <c r="F2445" s="1" t="s">
        <v>12</v>
      </c>
      <c r="G2445" s="1" t="s">
        <v>13</v>
      </c>
      <c r="H2445" s="1" t="s">
        <v>13</v>
      </c>
      <c r="I2445">
        <v>59</v>
      </c>
    </row>
    <row r="2446" spans="1:9" x14ac:dyDescent="0.25">
      <c r="A2446">
        <v>2445</v>
      </c>
      <c r="B2446" s="1" t="s">
        <v>15</v>
      </c>
      <c r="C2446">
        <v>3622084.85</v>
      </c>
      <c r="D2446" s="1" t="s">
        <v>10</v>
      </c>
      <c r="E2446" s="1" t="s">
        <v>16</v>
      </c>
      <c r="F2446" s="1" t="s">
        <v>12</v>
      </c>
      <c r="G2446" s="1" t="s">
        <v>13</v>
      </c>
      <c r="H2446" s="1" t="s">
        <v>13</v>
      </c>
      <c r="I2446">
        <v>35</v>
      </c>
    </row>
    <row r="2447" spans="1:9" x14ac:dyDescent="0.25">
      <c r="A2447">
        <v>2446</v>
      </c>
      <c r="B2447" s="1" t="s">
        <v>9</v>
      </c>
      <c r="C2447">
        <v>360000</v>
      </c>
      <c r="D2447" s="1" t="s">
        <v>10</v>
      </c>
      <c r="E2447" s="1" t="s">
        <v>16</v>
      </c>
      <c r="F2447" s="1" t="s">
        <v>12</v>
      </c>
      <c r="G2447" s="1" t="s">
        <v>13</v>
      </c>
      <c r="H2447" s="1" t="s">
        <v>13</v>
      </c>
      <c r="I2447">
        <v>37</v>
      </c>
    </row>
    <row r="2448" spans="1:9" x14ac:dyDescent="0.25">
      <c r="A2448">
        <v>2447</v>
      </c>
      <c r="B2448" s="1" t="s">
        <v>15</v>
      </c>
      <c r="C2448">
        <v>1064830</v>
      </c>
      <c r="D2448" s="1" t="s">
        <v>10</v>
      </c>
      <c r="E2448" s="1" t="s">
        <v>11</v>
      </c>
      <c r="F2448" s="1" t="s">
        <v>12</v>
      </c>
      <c r="G2448" s="1" t="s">
        <v>13</v>
      </c>
      <c r="H2448" s="1" t="s">
        <v>12</v>
      </c>
      <c r="I2448">
        <v>51</v>
      </c>
    </row>
    <row r="2449" spans="1:9" x14ac:dyDescent="0.25">
      <c r="A2449">
        <v>2448</v>
      </c>
      <c r="B2449" s="1" t="s">
        <v>15</v>
      </c>
      <c r="C2449">
        <v>62402.9</v>
      </c>
      <c r="D2449" s="1" t="s">
        <v>10</v>
      </c>
      <c r="E2449" s="1" t="s">
        <v>16</v>
      </c>
      <c r="F2449" s="1" t="s">
        <v>12</v>
      </c>
      <c r="G2449" s="1" t="s">
        <v>13</v>
      </c>
      <c r="H2449" s="1" t="s">
        <v>13</v>
      </c>
      <c r="I2449">
        <v>21</v>
      </c>
    </row>
    <row r="2450" spans="1:9" x14ac:dyDescent="0.25">
      <c r="A2450">
        <v>2449</v>
      </c>
      <c r="B2450" s="1" t="s">
        <v>9</v>
      </c>
      <c r="C2450">
        <v>297046</v>
      </c>
      <c r="D2450" s="1" t="s">
        <v>18</v>
      </c>
      <c r="E2450" s="1" t="s">
        <v>16</v>
      </c>
      <c r="F2450" s="1" t="s">
        <v>12</v>
      </c>
      <c r="G2450" s="1" t="s">
        <v>13</v>
      </c>
      <c r="H2450" s="1" t="s">
        <v>12</v>
      </c>
      <c r="I2450">
        <v>30</v>
      </c>
    </row>
    <row r="2451" spans="1:9" x14ac:dyDescent="0.25">
      <c r="A2451">
        <v>2450</v>
      </c>
      <c r="B2451" s="1" t="s">
        <v>15</v>
      </c>
      <c r="C2451">
        <v>338125</v>
      </c>
      <c r="D2451" s="1" t="s">
        <v>10</v>
      </c>
      <c r="E2451" s="1" t="s">
        <v>16</v>
      </c>
      <c r="F2451" s="1" t="s">
        <v>12</v>
      </c>
      <c r="G2451" s="1" t="s">
        <v>13</v>
      </c>
      <c r="H2451" s="1" t="s">
        <v>13</v>
      </c>
      <c r="I2451">
        <v>50</v>
      </c>
    </row>
    <row r="2452" spans="1:9" x14ac:dyDescent="0.25">
      <c r="A2452">
        <v>2451</v>
      </c>
      <c r="B2452" s="1" t="s">
        <v>9</v>
      </c>
      <c r="C2452">
        <v>423458</v>
      </c>
      <c r="D2452" s="1" t="s">
        <v>18</v>
      </c>
      <c r="E2452" s="1" t="s">
        <v>16</v>
      </c>
      <c r="F2452" s="1" t="s">
        <v>12</v>
      </c>
      <c r="G2452" s="1" t="s">
        <v>13</v>
      </c>
      <c r="H2452" s="1" t="s">
        <v>13</v>
      </c>
      <c r="I2452">
        <v>42</v>
      </c>
    </row>
    <row r="2453" spans="1:9" x14ac:dyDescent="0.25">
      <c r="A2453">
        <v>2452</v>
      </c>
      <c r="B2453" s="1" t="s">
        <v>9</v>
      </c>
      <c r="C2453">
        <v>75000</v>
      </c>
      <c r="D2453" s="1" t="s">
        <v>10</v>
      </c>
      <c r="E2453" s="1" t="s">
        <v>16</v>
      </c>
      <c r="F2453" s="1" t="s">
        <v>12</v>
      </c>
      <c r="G2453" s="1" t="s">
        <v>13</v>
      </c>
      <c r="H2453" s="1" t="s">
        <v>12</v>
      </c>
      <c r="I2453">
        <v>28</v>
      </c>
    </row>
    <row r="2454" spans="1:9" x14ac:dyDescent="0.25">
      <c r="A2454">
        <v>2453</v>
      </c>
      <c r="B2454" s="1" t="s">
        <v>9</v>
      </c>
      <c r="C2454">
        <v>318000</v>
      </c>
      <c r="D2454" s="1" t="s">
        <v>10</v>
      </c>
      <c r="E2454" s="1" t="s">
        <v>16</v>
      </c>
      <c r="F2454" s="1" t="s">
        <v>12</v>
      </c>
      <c r="G2454" s="1" t="s">
        <v>13</v>
      </c>
      <c r="H2454" s="1" t="s">
        <v>12</v>
      </c>
      <c r="I2454">
        <v>50</v>
      </c>
    </row>
    <row r="2455" spans="1:9" x14ac:dyDescent="0.25">
      <c r="A2455">
        <v>2454</v>
      </c>
      <c r="B2455" s="1" t="s">
        <v>9</v>
      </c>
      <c r="C2455">
        <v>297187</v>
      </c>
      <c r="D2455" s="1" t="s">
        <v>18</v>
      </c>
      <c r="E2455" s="1" t="s">
        <v>16</v>
      </c>
      <c r="F2455" s="1" t="s">
        <v>12</v>
      </c>
      <c r="G2455" s="1" t="s">
        <v>13</v>
      </c>
      <c r="H2455" s="1" t="s">
        <v>13</v>
      </c>
      <c r="I2455">
        <v>41</v>
      </c>
    </row>
    <row r="2456" spans="1:9" x14ac:dyDescent="0.25">
      <c r="A2456">
        <v>2455</v>
      </c>
      <c r="B2456" s="1" t="s">
        <v>15</v>
      </c>
      <c r="C2456">
        <v>1023887.95</v>
      </c>
      <c r="D2456" s="1" t="s">
        <v>10</v>
      </c>
      <c r="E2456" s="1" t="s">
        <v>11</v>
      </c>
      <c r="F2456" s="1" t="s">
        <v>12</v>
      </c>
      <c r="G2456" s="1" t="s">
        <v>13</v>
      </c>
      <c r="H2456" s="1" t="s">
        <v>13</v>
      </c>
      <c r="I2456">
        <v>33</v>
      </c>
    </row>
    <row r="2457" spans="1:9" x14ac:dyDescent="0.25">
      <c r="A2457">
        <v>2456</v>
      </c>
      <c r="B2457" s="1" t="s">
        <v>15</v>
      </c>
      <c r="C2457">
        <v>297046</v>
      </c>
      <c r="D2457" s="1" t="s">
        <v>18</v>
      </c>
      <c r="E2457" s="1" t="s">
        <v>16</v>
      </c>
      <c r="F2457" s="1" t="s">
        <v>12</v>
      </c>
      <c r="G2457" s="1" t="s">
        <v>13</v>
      </c>
      <c r="H2457" s="1" t="s">
        <v>12</v>
      </c>
      <c r="I2457">
        <v>34</v>
      </c>
    </row>
    <row r="2458" spans="1:9" x14ac:dyDescent="0.25">
      <c r="A2458">
        <v>2457</v>
      </c>
      <c r="B2458" s="1" t="s">
        <v>15</v>
      </c>
      <c r="C2458">
        <v>937593</v>
      </c>
      <c r="D2458" s="1" t="s">
        <v>10</v>
      </c>
      <c r="E2458" s="1" t="s">
        <v>11</v>
      </c>
      <c r="F2458" s="1" t="s">
        <v>12</v>
      </c>
      <c r="G2458" s="1" t="s">
        <v>13</v>
      </c>
      <c r="H2458" s="1" t="s">
        <v>13</v>
      </c>
      <c r="I2458">
        <v>56</v>
      </c>
    </row>
    <row r="2459" spans="1:9" x14ac:dyDescent="0.25">
      <c r="A2459">
        <v>2458</v>
      </c>
      <c r="B2459" s="1" t="s">
        <v>15</v>
      </c>
      <c r="C2459">
        <v>697616.29</v>
      </c>
      <c r="D2459" s="1" t="s">
        <v>10</v>
      </c>
      <c r="E2459" s="1" t="s">
        <v>16</v>
      </c>
      <c r="F2459" s="1" t="s">
        <v>12</v>
      </c>
      <c r="G2459" s="1" t="s">
        <v>13</v>
      </c>
      <c r="H2459" s="1" t="s">
        <v>13</v>
      </c>
      <c r="I2459">
        <v>34</v>
      </c>
    </row>
    <row r="2460" spans="1:9" x14ac:dyDescent="0.25">
      <c r="A2460">
        <v>2459</v>
      </c>
      <c r="B2460" s="1" t="s">
        <v>9</v>
      </c>
      <c r="C2460">
        <v>620581</v>
      </c>
      <c r="D2460" s="1" t="s">
        <v>10</v>
      </c>
      <c r="E2460" s="1" t="s">
        <v>11</v>
      </c>
      <c r="F2460" s="1" t="s">
        <v>12</v>
      </c>
      <c r="G2460" s="1" t="s">
        <v>13</v>
      </c>
      <c r="H2460" s="1" t="s">
        <v>13</v>
      </c>
      <c r="I2460">
        <v>24</v>
      </c>
    </row>
    <row r="2461" spans="1:9" x14ac:dyDescent="0.25">
      <c r="A2461">
        <v>2460</v>
      </c>
      <c r="B2461" s="1" t="s">
        <v>15</v>
      </c>
      <c r="C2461">
        <v>297045</v>
      </c>
      <c r="D2461" s="1" t="s">
        <v>17</v>
      </c>
      <c r="E2461" s="1" t="s">
        <v>16</v>
      </c>
      <c r="F2461" s="1" t="s">
        <v>12</v>
      </c>
      <c r="G2461" s="1" t="s">
        <v>13</v>
      </c>
      <c r="H2461" s="1" t="s">
        <v>13</v>
      </c>
      <c r="I2461">
        <v>62</v>
      </c>
    </row>
    <row r="2462" spans="1:9" x14ac:dyDescent="0.25">
      <c r="A2462">
        <v>2461</v>
      </c>
      <c r="B2462" s="1" t="s">
        <v>9</v>
      </c>
      <c r="C2462">
        <v>299647</v>
      </c>
      <c r="D2462" s="1" t="s">
        <v>17</v>
      </c>
      <c r="E2462" s="1" t="s">
        <v>16</v>
      </c>
      <c r="F2462" s="1" t="s">
        <v>12</v>
      </c>
      <c r="G2462" s="1" t="s">
        <v>13</v>
      </c>
      <c r="H2462" s="1" t="s">
        <v>13</v>
      </c>
      <c r="I2462">
        <v>54</v>
      </c>
    </row>
    <row r="2463" spans="1:9" x14ac:dyDescent="0.25">
      <c r="A2463">
        <v>2462</v>
      </c>
      <c r="B2463" s="1" t="s">
        <v>9</v>
      </c>
      <c r="C2463">
        <v>458490</v>
      </c>
      <c r="D2463" s="1" t="s">
        <v>10</v>
      </c>
      <c r="E2463" s="1" t="s">
        <v>16</v>
      </c>
      <c r="F2463" s="1" t="s">
        <v>12</v>
      </c>
      <c r="G2463" s="1" t="s">
        <v>13</v>
      </c>
      <c r="H2463" s="1" t="s">
        <v>13</v>
      </c>
      <c r="I2463">
        <v>27</v>
      </c>
    </row>
    <row r="2464" spans="1:9" x14ac:dyDescent="0.25">
      <c r="A2464">
        <v>2463</v>
      </c>
      <c r="B2464" s="1" t="s">
        <v>15</v>
      </c>
      <c r="C2464">
        <v>297044</v>
      </c>
      <c r="D2464" s="1" t="s">
        <v>17</v>
      </c>
      <c r="E2464" s="1" t="s">
        <v>16</v>
      </c>
      <c r="F2464" s="1" t="s">
        <v>12</v>
      </c>
      <c r="G2464" s="1" t="s">
        <v>12</v>
      </c>
      <c r="H2464" s="1" t="s">
        <v>13</v>
      </c>
      <c r="I2464">
        <v>57</v>
      </c>
    </row>
    <row r="2465" spans="1:9" x14ac:dyDescent="0.25">
      <c r="A2465">
        <v>2464</v>
      </c>
      <c r="B2465" s="1" t="s">
        <v>9</v>
      </c>
      <c r="C2465">
        <v>639148</v>
      </c>
      <c r="D2465" s="1" t="s">
        <v>18</v>
      </c>
      <c r="E2465" s="1" t="s">
        <v>16</v>
      </c>
      <c r="F2465" s="1" t="s">
        <v>12</v>
      </c>
      <c r="G2465" s="1" t="s">
        <v>13</v>
      </c>
      <c r="H2465" s="1" t="s">
        <v>13</v>
      </c>
      <c r="I2465">
        <v>42</v>
      </c>
    </row>
    <row r="2466" spans="1:9" x14ac:dyDescent="0.25">
      <c r="A2466">
        <v>2465</v>
      </c>
      <c r="B2466" s="1" t="s">
        <v>15</v>
      </c>
      <c r="C2466">
        <v>700882.78</v>
      </c>
      <c r="D2466" s="1" t="s">
        <v>10</v>
      </c>
      <c r="E2466" s="1" t="s">
        <v>16</v>
      </c>
      <c r="F2466" s="1" t="s">
        <v>12</v>
      </c>
      <c r="G2466" s="1" t="s">
        <v>13</v>
      </c>
      <c r="H2466" s="1" t="s">
        <v>13</v>
      </c>
      <c r="I2466">
        <v>44</v>
      </c>
    </row>
    <row r="2467" spans="1:9" x14ac:dyDescent="0.25">
      <c r="A2467">
        <v>2466</v>
      </c>
      <c r="B2467" s="1" t="s">
        <v>9</v>
      </c>
      <c r="C2467">
        <v>278030</v>
      </c>
      <c r="D2467" s="1" t="s">
        <v>19</v>
      </c>
      <c r="E2467" s="1" t="s">
        <v>16</v>
      </c>
      <c r="F2467" s="1" t="s">
        <v>12</v>
      </c>
      <c r="G2467" s="1" t="s">
        <v>13</v>
      </c>
      <c r="H2467" s="1" t="s">
        <v>13</v>
      </c>
      <c r="I2467">
        <v>64</v>
      </c>
    </row>
    <row r="2468" spans="1:9" x14ac:dyDescent="0.25">
      <c r="A2468">
        <v>2467</v>
      </c>
      <c r="B2468" s="1" t="s">
        <v>15</v>
      </c>
      <c r="C2468">
        <v>697309.5</v>
      </c>
      <c r="D2468" s="1" t="s">
        <v>10</v>
      </c>
      <c r="E2468" s="1" t="s">
        <v>11</v>
      </c>
      <c r="F2468" s="1" t="s">
        <v>12</v>
      </c>
      <c r="G2468" s="1" t="s">
        <v>13</v>
      </c>
      <c r="H2468" s="1" t="s">
        <v>13</v>
      </c>
      <c r="I2468">
        <v>55</v>
      </c>
    </row>
    <row r="2469" spans="1:9" x14ac:dyDescent="0.25">
      <c r="A2469">
        <v>2468</v>
      </c>
      <c r="B2469" s="1" t="s">
        <v>15</v>
      </c>
      <c r="C2469">
        <v>278030</v>
      </c>
      <c r="D2469" s="1" t="s">
        <v>17</v>
      </c>
      <c r="E2469" s="1" t="s">
        <v>16</v>
      </c>
      <c r="F2469" s="1" t="s">
        <v>12</v>
      </c>
      <c r="G2469" s="1" t="s">
        <v>13</v>
      </c>
      <c r="H2469" s="1" t="s">
        <v>13</v>
      </c>
      <c r="I2469">
        <v>40</v>
      </c>
    </row>
    <row r="2470" spans="1:9" x14ac:dyDescent="0.25">
      <c r="A2470">
        <v>2469</v>
      </c>
      <c r="B2470" s="1" t="s">
        <v>15</v>
      </c>
      <c r="C2470">
        <v>888615.5</v>
      </c>
      <c r="D2470" s="1" t="s">
        <v>10</v>
      </c>
      <c r="E2470" s="1" t="s">
        <v>16</v>
      </c>
      <c r="F2470" s="1" t="s">
        <v>12</v>
      </c>
      <c r="G2470" s="1" t="s">
        <v>13</v>
      </c>
      <c r="H2470" s="1" t="s">
        <v>13</v>
      </c>
      <c r="I2470">
        <v>39</v>
      </c>
    </row>
    <row r="2471" spans="1:9" x14ac:dyDescent="0.25">
      <c r="A2471">
        <v>2470</v>
      </c>
      <c r="B2471" s="1" t="s">
        <v>9</v>
      </c>
      <c r="C2471">
        <v>386161</v>
      </c>
      <c r="D2471" s="1" t="s">
        <v>18</v>
      </c>
      <c r="E2471" s="1" t="s">
        <v>16</v>
      </c>
      <c r="F2471" s="1" t="s">
        <v>12</v>
      </c>
      <c r="G2471" s="1" t="s">
        <v>13</v>
      </c>
      <c r="H2471" s="1" t="s">
        <v>12</v>
      </c>
      <c r="I2471">
        <v>44</v>
      </c>
    </row>
    <row r="2472" spans="1:9" x14ac:dyDescent="0.25">
      <c r="A2472">
        <v>2471</v>
      </c>
      <c r="B2472" s="1" t="s">
        <v>15</v>
      </c>
      <c r="C2472">
        <v>130000</v>
      </c>
      <c r="D2472" s="1" t="s">
        <v>10</v>
      </c>
      <c r="E2472" s="1" t="s">
        <v>16</v>
      </c>
      <c r="F2472" s="1" t="s">
        <v>12</v>
      </c>
      <c r="G2472" s="1" t="s">
        <v>13</v>
      </c>
      <c r="H2472" s="1" t="s">
        <v>12</v>
      </c>
      <c r="I2472">
        <v>33</v>
      </c>
    </row>
    <row r="2473" spans="1:9" x14ac:dyDescent="0.25">
      <c r="A2473">
        <v>2472</v>
      </c>
      <c r="B2473" s="1" t="s">
        <v>9</v>
      </c>
      <c r="C2473">
        <v>300056</v>
      </c>
      <c r="D2473" s="1" t="s">
        <v>14</v>
      </c>
      <c r="E2473" s="1" t="s">
        <v>11</v>
      </c>
      <c r="F2473" s="1" t="s">
        <v>12</v>
      </c>
      <c r="G2473" s="1" t="s">
        <v>13</v>
      </c>
      <c r="H2473" s="1" t="s">
        <v>13</v>
      </c>
      <c r="I2473">
        <v>75</v>
      </c>
    </row>
    <row r="2474" spans="1:9" x14ac:dyDescent="0.25">
      <c r="A2474">
        <v>2473</v>
      </c>
      <c r="B2474" s="1" t="s">
        <v>9</v>
      </c>
      <c r="C2474">
        <v>842404.4</v>
      </c>
      <c r="D2474" s="1" t="s">
        <v>10</v>
      </c>
      <c r="E2474" s="1" t="s">
        <v>11</v>
      </c>
      <c r="F2474" s="1" t="s">
        <v>12</v>
      </c>
      <c r="G2474" s="1" t="s">
        <v>13</v>
      </c>
      <c r="H2474" s="1" t="s">
        <v>13</v>
      </c>
      <c r="I2474">
        <v>57</v>
      </c>
    </row>
    <row r="2475" spans="1:9" x14ac:dyDescent="0.25">
      <c r="A2475">
        <v>2474</v>
      </c>
      <c r="B2475" s="1" t="s">
        <v>15</v>
      </c>
      <c r="C2475">
        <v>287616</v>
      </c>
      <c r="D2475" s="1" t="s">
        <v>10</v>
      </c>
      <c r="E2475" s="1" t="s">
        <v>16</v>
      </c>
      <c r="F2475" s="1" t="s">
        <v>12</v>
      </c>
      <c r="G2475" s="1" t="s">
        <v>13</v>
      </c>
      <c r="H2475" s="1" t="s">
        <v>13</v>
      </c>
      <c r="I2475">
        <v>24</v>
      </c>
    </row>
    <row r="2476" spans="1:9" x14ac:dyDescent="0.25">
      <c r="A2476">
        <v>2475</v>
      </c>
      <c r="B2476" s="1" t="s">
        <v>9</v>
      </c>
      <c r="C2476">
        <v>205612</v>
      </c>
      <c r="D2476" s="1" t="s">
        <v>10</v>
      </c>
      <c r="E2476" s="1" t="s">
        <v>16</v>
      </c>
      <c r="F2476" s="1" t="s">
        <v>12</v>
      </c>
      <c r="G2476" s="1" t="s">
        <v>13</v>
      </c>
      <c r="H2476" s="1" t="s">
        <v>13</v>
      </c>
      <c r="I2476">
        <v>33</v>
      </c>
    </row>
    <row r="2477" spans="1:9" x14ac:dyDescent="0.25">
      <c r="A2477">
        <v>2476</v>
      </c>
      <c r="B2477" s="1" t="s">
        <v>9</v>
      </c>
      <c r="C2477">
        <v>377729.94</v>
      </c>
      <c r="D2477" s="1" t="s">
        <v>10</v>
      </c>
      <c r="E2477" s="1" t="s">
        <v>16</v>
      </c>
      <c r="F2477" s="1" t="s">
        <v>12</v>
      </c>
      <c r="G2477" s="1" t="s">
        <v>13</v>
      </c>
      <c r="H2477" s="1" t="s">
        <v>13</v>
      </c>
      <c r="I2477">
        <v>63</v>
      </c>
    </row>
    <row r="2478" spans="1:9" x14ac:dyDescent="0.25">
      <c r="A2478">
        <v>2477</v>
      </c>
      <c r="B2478" s="1" t="s">
        <v>15</v>
      </c>
      <c r="C2478">
        <v>212000</v>
      </c>
      <c r="D2478" s="1" t="s">
        <v>10</v>
      </c>
      <c r="E2478" s="1" t="s">
        <v>16</v>
      </c>
      <c r="F2478" s="1" t="s">
        <v>12</v>
      </c>
      <c r="G2478" s="1" t="s">
        <v>13</v>
      </c>
      <c r="H2478" s="1" t="s">
        <v>13</v>
      </c>
      <c r="I2478">
        <v>55</v>
      </c>
    </row>
    <row r="2479" spans="1:9" x14ac:dyDescent="0.25">
      <c r="A2479">
        <v>2478</v>
      </c>
      <c r="B2479" s="1" t="s">
        <v>9</v>
      </c>
      <c r="C2479">
        <v>356455</v>
      </c>
      <c r="D2479" s="1" t="s">
        <v>18</v>
      </c>
      <c r="E2479" s="1" t="s">
        <v>16</v>
      </c>
      <c r="F2479" s="1" t="s">
        <v>12</v>
      </c>
      <c r="G2479" s="1" t="s">
        <v>13</v>
      </c>
      <c r="H2479" s="1" t="s">
        <v>12</v>
      </c>
      <c r="I2479">
        <v>57</v>
      </c>
    </row>
    <row r="2480" spans="1:9" x14ac:dyDescent="0.25">
      <c r="A2480">
        <v>2479</v>
      </c>
      <c r="B2480" s="1" t="s">
        <v>15</v>
      </c>
      <c r="C2480">
        <v>1298980</v>
      </c>
      <c r="D2480" s="1" t="s">
        <v>14</v>
      </c>
      <c r="E2480" s="1" t="s">
        <v>11</v>
      </c>
      <c r="F2480" s="1" t="s">
        <v>12</v>
      </c>
      <c r="G2480" s="1" t="s">
        <v>13</v>
      </c>
      <c r="H2480" s="1" t="s">
        <v>13</v>
      </c>
      <c r="I2480">
        <v>59</v>
      </c>
    </row>
    <row r="2481" spans="1:9" x14ac:dyDescent="0.25">
      <c r="A2481">
        <v>2480</v>
      </c>
      <c r="B2481" s="1" t="s">
        <v>15</v>
      </c>
      <c r="C2481">
        <v>141510.16</v>
      </c>
      <c r="D2481" s="1" t="s">
        <v>14</v>
      </c>
      <c r="E2481" s="1" t="s">
        <v>11</v>
      </c>
      <c r="F2481" s="1" t="s">
        <v>12</v>
      </c>
      <c r="G2481" s="1" t="s">
        <v>13</v>
      </c>
      <c r="H2481" s="1" t="s">
        <v>13</v>
      </c>
      <c r="I2481">
        <v>85</v>
      </c>
    </row>
    <row r="2482" spans="1:9" x14ac:dyDescent="0.25">
      <c r="A2482">
        <v>2481</v>
      </c>
      <c r="B2482" s="1" t="s">
        <v>9</v>
      </c>
      <c r="C2482">
        <v>278030</v>
      </c>
      <c r="D2482" s="1" t="s">
        <v>19</v>
      </c>
      <c r="E2482" s="1" t="s">
        <v>16</v>
      </c>
      <c r="F2482" s="1" t="s">
        <v>12</v>
      </c>
      <c r="G2482" s="1" t="s">
        <v>13</v>
      </c>
      <c r="H2482" s="1" t="s">
        <v>13</v>
      </c>
      <c r="I2482">
        <v>22</v>
      </c>
    </row>
    <row r="2483" spans="1:9" x14ac:dyDescent="0.25">
      <c r="A2483">
        <v>2482</v>
      </c>
      <c r="B2483" s="1" t="s">
        <v>9</v>
      </c>
      <c r="C2483">
        <v>347607</v>
      </c>
      <c r="D2483" s="1" t="s">
        <v>18</v>
      </c>
      <c r="E2483" s="1" t="s">
        <v>16</v>
      </c>
      <c r="F2483" s="1" t="s">
        <v>12</v>
      </c>
      <c r="G2483" s="1" t="s">
        <v>13</v>
      </c>
      <c r="H2483" s="1" t="s">
        <v>12</v>
      </c>
      <c r="I2483">
        <v>57</v>
      </c>
    </row>
    <row r="2484" spans="1:9" x14ac:dyDescent="0.25">
      <c r="A2484">
        <v>2483</v>
      </c>
      <c r="B2484" s="1" t="s">
        <v>9</v>
      </c>
      <c r="C2484">
        <v>176400</v>
      </c>
      <c r="D2484" s="1" t="s">
        <v>10</v>
      </c>
      <c r="E2484" s="1" t="s">
        <v>16</v>
      </c>
      <c r="F2484" s="1" t="s">
        <v>12</v>
      </c>
      <c r="G2484" s="1" t="s">
        <v>13</v>
      </c>
      <c r="H2484" s="1" t="s">
        <v>13</v>
      </c>
      <c r="I2484">
        <v>27</v>
      </c>
    </row>
    <row r="2485" spans="1:9" x14ac:dyDescent="0.25">
      <c r="A2485">
        <v>2484</v>
      </c>
      <c r="B2485" s="1" t="s">
        <v>15</v>
      </c>
      <c r="C2485">
        <v>808947.75</v>
      </c>
      <c r="D2485" s="1" t="s">
        <v>10</v>
      </c>
      <c r="E2485" s="1" t="s">
        <v>11</v>
      </c>
      <c r="F2485" s="1" t="s">
        <v>12</v>
      </c>
      <c r="G2485" s="1" t="s">
        <v>13</v>
      </c>
      <c r="H2485" s="1" t="s">
        <v>13</v>
      </c>
      <c r="I2485">
        <v>58</v>
      </c>
    </row>
    <row r="2486" spans="1:9" x14ac:dyDescent="0.25">
      <c r="A2486">
        <v>2485</v>
      </c>
      <c r="B2486" s="1" t="s">
        <v>15</v>
      </c>
      <c r="C2486">
        <v>413333.5</v>
      </c>
      <c r="D2486" s="1" t="s">
        <v>10</v>
      </c>
      <c r="E2486" s="1" t="s">
        <v>16</v>
      </c>
      <c r="F2486" s="1" t="s">
        <v>12</v>
      </c>
      <c r="G2486" s="1" t="s">
        <v>13</v>
      </c>
      <c r="H2486" s="1" t="s">
        <v>13</v>
      </c>
      <c r="I2486">
        <v>25</v>
      </c>
    </row>
    <row r="2487" spans="1:9" x14ac:dyDescent="0.25">
      <c r="A2487">
        <v>2486</v>
      </c>
      <c r="B2487" s="1" t="s">
        <v>15</v>
      </c>
      <c r="C2487">
        <v>297046</v>
      </c>
      <c r="D2487" s="1" t="s">
        <v>17</v>
      </c>
      <c r="E2487" s="1" t="s">
        <v>16</v>
      </c>
      <c r="F2487" s="1" t="s">
        <v>12</v>
      </c>
      <c r="G2487" s="1" t="s">
        <v>13</v>
      </c>
      <c r="H2487" s="1" t="s">
        <v>12</v>
      </c>
      <c r="I2487">
        <v>31</v>
      </c>
    </row>
    <row r="2488" spans="1:9" x14ac:dyDescent="0.25">
      <c r="A2488">
        <v>2487</v>
      </c>
      <c r="B2488" s="1" t="s">
        <v>9</v>
      </c>
      <c r="C2488">
        <v>544001.92000000004</v>
      </c>
      <c r="D2488" s="1" t="s">
        <v>10</v>
      </c>
      <c r="E2488" s="1" t="s">
        <v>16</v>
      </c>
      <c r="F2488" s="1" t="s">
        <v>12</v>
      </c>
      <c r="G2488" s="1" t="s">
        <v>13</v>
      </c>
      <c r="H2488" s="1" t="s">
        <v>13</v>
      </c>
      <c r="I2488">
        <v>22</v>
      </c>
    </row>
    <row r="2489" spans="1:9" x14ac:dyDescent="0.25">
      <c r="A2489">
        <v>2488</v>
      </c>
      <c r="B2489" s="1" t="s">
        <v>15</v>
      </c>
      <c r="C2489">
        <v>85441.75</v>
      </c>
      <c r="D2489" s="1" t="s">
        <v>10</v>
      </c>
      <c r="E2489" s="1" t="s">
        <v>16</v>
      </c>
      <c r="F2489" s="1" t="s">
        <v>12</v>
      </c>
      <c r="G2489" s="1" t="s">
        <v>13</v>
      </c>
      <c r="H2489" s="1" t="s">
        <v>13</v>
      </c>
      <c r="I2489">
        <v>26</v>
      </c>
    </row>
    <row r="2490" spans="1:9" x14ac:dyDescent="0.25">
      <c r="A2490">
        <v>2489</v>
      </c>
      <c r="B2490" s="1" t="s">
        <v>9</v>
      </c>
      <c r="C2490">
        <v>216000</v>
      </c>
      <c r="D2490" s="1" t="s">
        <v>10</v>
      </c>
      <c r="E2490" s="1" t="s">
        <v>16</v>
      </c>
      <c r="F2490" s="1" t="s">
        <v>12</v>
      </c>
      <c r="G2490" s="1" t="s">
        <v>13</v>
      </c>
      <c r="H2490" s="1" t="s">
        <v>12</v>
      </c>
      <c r="I2490">
        <v>71</v>
      </c>
    </row>
    <row r="2491" spans="1:9" x14ac:dyDescent="0.25">
      <c r="A2491">
        <v>2490</v>
      </c>
      <c r="B2491" s="1" t="s">
        <v>9</v>
      </c>
      <c r="C2491">
        <v>516897.85</v>
      </c>
      <c r="D2491" s="1" t="s">
        <v>10</v>
      </c>
      <c r="E2491" s="1" t="s">
        <v>16</v>
      </c>
      <c r="F2491" s="1" t="s">
        <v>12</v>
      </c>
      <c r="G2491" s="1" t="s">
        <v>13</v>
      </c>
      <c r="H2491" s="1" t="s">
        <v>13</v>
      </c>
      <c r="I2491">
        <v>61</v>
      </c>
    </row>
    <row r="2492" spans="1:9" x14ac:dyDescent="0.25">
      <c r="A2492">
        <v>2491</v>
      </c>
      <c r="B2492" s="1" t="s">
        <v>9</v>
      </c>
      <c r="C2492">
        <v>761122.15</v>
      </c>
      <c r="D2492" s="1" t="s">
        <v>10</v>
      </c>
      <c r="E2492" s="1" t="s">
        <v>11</v>
      </c>
      <c r="F2492" s="1" t="s">
        <v>12</v>
      </c>
      <c r="G2492" s="1" t="s">
        <v>13</v>
      </c>
      <c r="H2492" s="1" t="s">
        <v>13</v>
      </c>
      <c r="I2492">
        <v>30</v>
      </c>
    </row>
    <row r="2493" spans="1:9" x14ac:dyDescent="0.25">
      <c r="A2493">
        <v>2492</v>
      </c>
      <c r="B2493" s="1" t="s">
        <v>9</v>
      </c>
      <c r="C2493">
        <v>54621.5</v>
      </c>
      <c r="D2493" s="1" t="s">
        <v>10</v>
      </c>
      <c r="E2493" s="1" t="s">
        <v>16</v>
      </c>
      <c r="F2493" s="1" t="s">
        <v>12</v>
      </c>
      <c r="G2493" s="1" t="s">
        <v>13</v>
      </c>
      <c r="H2493" s="1" t="s">
        <v>13</v>
      </c>
      <c r="I2493">
        <v>23</v>
      </c>
    </row>
    <row r="2494" spans="1:9" x14ac:dyDescent="0.25">
      <c r="A2494">
        <v>2493</v>
      </c>
      <c r="B2494" s="1" t="s">
        <v>15</v>
      </c>
      <c r="C2494">
        <v>1864865.72</v>
      </c>
      <c r="D2494" s="1" t="s">
        <v>10</v>
      </c>
      <c r="E2494" s="1" t="s">
        <v>11</v>
      </c>
      <c r="F2494" s="1" t="s">
        <v>12</v>
      </c>
      <c r="G2494" s="1" t="s">
        <v>13</v>
      </c>
      <c r="H2494" s="1" t="s">
        <v>13</v>
      </c>
      <c r="I2494">
        <v>34</v>
      </c>
    </row>
    <row r="2495" spans="1:9" x14ac:dyDescent="0.25">
      <c r="A2495">
        <v>2494</v>
      </c>
      <c r="B2495" s="1" t="s">
        <v>9</v>
      </c>
      <c r="C2495">
        <v>60000</v>
      </c>
      <c r="D2495" s="1" t="s">
        <v>10</v>
      </c>
      <c r="E2495" s="1" t="s">
        <v>16</v>
      </c>
      <c r="F2495" s="1" t="s">
        <v>12</v>
      </c>
      <c r="G2495" s="1" t="s">
        <v>12</v>
      </c>
      <c r="H2495" s="1" t="s">
        <v>13</v>
      </c>
      <c r="I2495">
        <v>38</v>
      </c>
    </row>
    <row r="2496" spans="1:9" x14ac:dyDescent="0.25">
      <c r="A2496">
        <v>2495</v>
      </c>
      <c r="B2496" s="1" t="s">
        <v>9</v>
      </c>
      <c r="C2496">
        <v>385137</v>
      </c>
      <c r="D2496" s="1" t="s">
        <v>18</v>
      </c>
      <c r="E2496" s="1" t="s">
        <v>16</v>
      </c>
      <c r="F2496" s="1" t="s">
        <v>12</v>
      </c>
      <c r="G2496" s="1" t="s">
        <v>13</v>
      </c>
      <c r="H2496" s="1" t="s">
        <v>13</v>
      </c>
      <c r="I2496">
        <v>36</v>
      </c>
    </row>
    <row r="2497" spans="1:9" x14ac:dyDescent="0.25">
      <c r="A2497">
        <v>2496</v>
      </c>
      <c r="B2497" s="1" t="s">
        <v>15</v>
      </c>
      <c r="C2497">
        <v>3231114.56</v>
      </c>
      <c r="D2497" s="1" t="s">
        <v>14</v>
      </c>
      <c r="E2497" s="1" t="s">
        <v>11</v>
      </c>
      <c r="F2497" s="1" t="s">
        <v>12</v>
      </c>
      <c r="G2497" s="1" t="s">
        <v>13</v>
      </c>
      <c r="H2497" s="1" t="s">
        <v>13</v>
      </c>
      <c r="I2497">
        <v>75</v>
      </c>
    </row>
    <row r="2498" spans="1:9" x14ac:dyDescent="0.25">
      <c r="A2498">
        <v>2497</v>
      </c>
      <c r="B2498" s="1" t="s">
        <v>15</v>
      </c>
      <c r="C2498">
        <v>2755981</v>
      </c>
      <c r="D2498" s="1" t="s">
        <v>10</v>
      </c>
      <c r="E2498" s="1" t="s">
        <v>16</v>
      </c>
      <c r="F2498" s="1" t="s">
        <v>12</v>
      </c>
      <c r="G2498" s="1" t="s">
        <v>13</v>
      </c>
      <c r="H2498" s="1" t="s">
        <v>13</v>
      </c>
      <c r="I2498">
        <v>52</v>
      </c>
    </row>
    <row r="2499" spans="1:9" x14ac:dyDescent="0.25">
      <c r="A2499">
        <v>2498</v>
      </c>
      <c r="B2499" s="1" t="s">
        <v>9</v>
      </c>
      <c r="C2499">
        <v>33865.5</v>
      </c>
      <c r="D2499" s="1" t="s">
        <v>10</v>
      </c>
      <c r="E2499" s="1" t="s">
        <v>16</v>
      </c>
      <c r="F2499" s="1" t="s">
        <v>12</v>
      </c>
      <c r="G2499" s="1" t="s">
        <v>13</v>
      </c>
      <c r="H2499" s="1" t="s">
        <v>13</v>
      </c>
      <c r="I2499">
        <v>36</v>
      </c>
    </row>
    <row r="2500" spans="1:9" x14ac:dyDescent="0.25">
      <c r="A2500">
        <v>2499</v>
      </c>
      <c r="B2500" s="1" t="s">
        <v>9</v>
      </c>
      <c r="C2500">
        <v>297046</v>
      </c>
      <c r="D2500" s="1" t="s">
        <v>17</v>
      </c>
      <c r="E2500" s="1" t="s">
        <v>16</v>
      </c>
      <c r="F2500" s="1" t="s">
        <v>12</v>
      </c>
      <c r="G2500" s="1" t="s">
        <v>12</v>
      </c>
      <c r="H2500" s="1" t="s">
        <v>12</v>
      </c>
      <c r="I2500">
        <v>52</v>
      </c>
    </row>
    <row r="2501" spans="1:9" x14ac:dyDescent="0.25">
      <c r="A2501">
        <v>2500</v>
      </c>
      <c r="B2501" s="1" t="s">
        <v>9</v>
      </c>
      <c r="C2501">
        <v>258000</v>
      </c>
      <c r="D2501" s="1" t="s">
        <v>10</v>
      </c>
      <c r="E2501" s="1" t="s">
        <v>16</v>
      </c>
      <c r="F2501" s="1" t="s">
        <v>12</v>
      </c>
      <c r="G2501" s="1" t="s">
        <v>12</v>
      </c>
      <c r="H2501" s="1" t="s">
        <v>12</v>
      </c>
      <c r="I2501">
        <v>41</v>
      </c>
    </row>
    <row r="2502" spans="1:9" x14ac:dyDescent="0.25">
      <c r="A2502">
        <v>2501</v>
      </c>
      <c r="B2502" s="1" t="s">
        <v>9</v>
      </c>
      <c r="C2502">
        <v>428100</v>
      </c>
      <c r="D2502" s="1" t="s">
        <v>10</v>
      </c>
      <c r="E2502" s="1" t="s">
        <v>11</v>
      </c>
      <c r="F2502" s="1" t="s">
        <v>12</v>
      </c>
      <c r="G2502" s="1" t="s">
        <v>13</v>
      </c>
      <c r="H2502" s="1" t="s">
        <v>13</v>
      </c>
      <c r="I2502">
        <v>36</v>
      </c>
    </row>
    <row r="2503" spans="1:9" x14ac:dyDescent="0.25">
      <c r="A2503">
        <v>2502</v>
      </c>
      <c r="B2503" s="1" t="s">
        <v>9</v>
      </c>
      <c r="C2503">
        <v>1814153</v>
      </c>
      <c r="D2503" s="1" t="s">
        <v>10</v>
      </c>
      <c r="E2503" s="1" t="s">
        <v>11</v>
      </c>
      <c r="F2503" s="1" t="s">
        <v>12</v>
      </c>
      <c r="G2503" s="1" t="s">
        <v>13</v>
      </c>
      <c r="H2503" s="1" t="s">
        <v>12</v>
      </c>
      <c r="I2503">
        <v>35</v>
      </c>
    </row>
    <row r="2504" spans="1:9" x14ac:dyDescent="0.25">
      <c r="A2504">
        <v>2503</v>
      </c>
      <c r="B2504" s="1" t="s">
        <v>15</v>
      </c>
      <c r="C2504">
        <v>599078</v>
      </c>
      <c r="D2504" s="1" t="s">
        <v>10</v>
      </c>
      <c r="E2504" s="1" t="s">
        <v>11</v>
      </c>
      <c r="F2504" s="1" t="s">
        <v>12</v>
      </c>
      <c r="G2504" s="1" t="s">
        <v>13</v>
      </c>
      <c r="H2504" s="1" t="s">
        <v>13</v>
      </c>
      <c r="I2504">
        <v>63</v>
      </c>
    </row>
    <row r="2505" spans="1:9" x14ac:dyDescent="0.25">
      <c r="A2505">
        <v>2504</v>
      </c>
      <c r="B2505" s="1" t="s">
        <v>9</v>
      </c>
      <c r="C2505">
        <v>2425268.1</v>
      </c>
      <c r="D2505" s="1" t="s">
        <v>10</v>
      </c>
      <c r="E2505" s="1" t="s">
        <v>11</v>
      </c>
      <c r="F2505" s="1" t="s">
        <v>12</v>
      </c>
      <c r="G2505" s="1" t="s">
        <v>13</v>
      </c>
      <c r="H2505" s="1" t="s">
        <v>13</v>
      </c>
      <c r="I2505">
        <v>60</v>
      </c>
    </row>
    <row r="2506" spans="1:9" x14ac:dyDescent="0.25">
      <c r="A2506">
        <v>2505</v>
      </c>
      <c r="B2506" s="1" t="s">
        <v>9</v>
      </c>
      <c r="C2506">
        <v>1756493.5</v>
      </c>
      <c r="D2506" s="1" t="s">
        <v>10</v>
      </c>
      <c r="E2506" s="1" t="s">
        <v>11</v>
      </c>
      <c r="F2506" s="1" t="s">
        <v>12</v>
      </c>
      <c r="G2506" s="1" t="s">
        <v>13</v>
      </c>
      <c r="H2506" s="1" t="s">
        <v>13</v>
      </c>
      <c r="I2506">
        <v>31</v>
      </c>
    </row>
    <row r="2507" spans="1:9" x14ac:dyDescent="0.25">
      <c r="A2507">
        <v>2506</v>
      </c>
      <c r="B2507" s="1" t="s">
        <v>15</v>
      </c>
      <c r="C2507">
        <v>1185569</v>
      </c>
      <c r="D2507" s="1" t="s">
        <v>10</v>
      </c>
      <c r="E2507" s="1" t="s">
        <v>16</v>
      </c>
      <c r="F2507" s="1" t="s">
        <v>12</v>
      </c>
      <c r="G2507" s="1" t="s">
        <v>13</v>
      </c>
      <c r="H2507" s="1" t="s">
        <v>13</v>
      </c>
      <c r="I2507">
        <v>42</v>
      </c>
    </row>
    <row r="2508" spans="1:9" x14ac:dyDescent="0.25">
      <c r="A2508">
        <v>2507</v>
      </c>
      <c r="B2508" s="1" t="s">
        <v>9</v>
      </c>
      <c r="C2508">
        <v>1031332.08</v>
      </c>
      <c r="D2508" s="1" t="s">
        <v>10</v>
      </c>
      <c r="E2508" s="1" t="s">
        <v>16</v>
      </c>
      <c r="F2508" s="1" t="s">
        <v>12</v>
      </c>
      <c r="G2508" s="1" t="s">
        <v>13</v>
      </c>
      <c r="H2508" s="1" t="s">
        <v>13</v>
      </c>
      <c r="I2508">
        <v>29</v>
      </c>
    </row>
    <row r="2509" spans="1:9" x14ac:dyDescent="0.25">
      <c r="A2509">
        <v>2508</v>
      </c>
      <c r="B2509" s="1" t="s">
        <v>9</v>
      </c>
      <c r="C2509">
        <v>276773.19</v>
      </c>
      <c r="D2509" s="1" t="s">
        <v>10</v>
      </c>
      <c r="E2509" s="1" t="s">
        <v>16</v>
      </c>
      <c r="F2509" s="1" t="s">
        <v>12</v>
      </c>
      <c r="G2509" s="1" t="s">
        <v>13</v>
      </c>
      <c r="H2509" s="1" t="s">
        <v>13</v>
      </c>
      <c r="I2509">
        <v>47</v>
      </c>
    </row>
    <row r="2510" spans="1:9" x14ac:dyDescent="0.25">
      <c r="A2510">
        <v>2509</v>
      </c>
      <c r="B2510" s="1" t="s">
        <v>15</v>
      </c>
      <c r="C2510">
        <v>193077.5</v>
      </c>
      <c r="D2510" s="1" t="s">
        <v>10</v>
      </c>
      <c r="E2510" s="1" t="s">
        <v>16</v>
      </c>
      <c r="F2510" s="1" t="s">
        <v>12</v>
      </c>
      <c r="G2510" s="1" t="s">
        <v>13</v>
      </c>
      <c r="H2510" s="1" t="s">
        <v>13</v>
      </c>
      <c r="I2510">
        <v>52</v>
      </c>
    </row>
    <row r="2511" spans="1:9" x14ac:dyDescent="0.25">
      <c r="A2511">
        <v>2510</v>
      </c>
      <c r="B2511" s="1" t="s">
        <v>9</v>
      </c>
      <c r="C2511">
        <v>246175</v>
      </c>
      <c r="D2511" s="1" t="s">
        <v>10</v>
      </c>
      <c r="E2511" s="1" t="s">
        <v>16</v>
      </c>
      <c r="F2511" s="1" t="s">
        <v>12</v>
      </c>
      <c r="G2511" s="1" t="s">
        <v>13</v>
      </c>
      <c r="H2511" s="1" t="s">
        <v>13</v>
      </c>
      <c r="I2511">
        <v>54</v>
      </c>
    </row>
    <row r="2512" spans="1:9" x14ac:dyDescent="0.25">
      <c r="A2512">
        <v>2511</v>
      </c>
      <c r="B2512" s="1" t="s">
        <v>9</v>
      </c>
      <c r="C2512">
        <v>394755.25</v>
      </c>
      <c r="D2512" s="1" t="s">
        <v>10</v>
      </c>
      <c r="E2512" s="1" t="s">
        <v>16</v>
      </c>
      <c r="F2512" s="1" t="s">
        <v>12</v>
      </c>
      <c r="G2512" s="1" t="s">
        <v>13</v>
      </c>
      <c r="H2512" s="1" t="s">
        <v>13</v>
      </c>
      <c r="I2512">
        <v>37</v>
      </c>
    </row>
    <row r="2513" spans="1:9" x14ac:dyDescent="0.25">
      <c r="A2513">
        <v>2512</v>
      </c>
      <c r="B2513" s="1" t="s">
        <v>15</v>
      </c>
      <c r="C2513">
        <v>500000</v>
      </c>
      <c r="D2513" s="1" t="s">
        <v>10</v>
      </c>
      <c r="E2513" s="1" t="s">
        <v>16</v>
      </c>
      <c r="F2513" s="1" t="s">
        <v>12</v>
      </c>
      <c r="G2513" s="1" t="s">
        <v>13</v>
      </c>
      <c r="H2513" s="1" t="s">
        <v>13</v>
      </c>
      <c r="I2513">
        <v>40</v>
      </c>
    </row>
    <row r="2514" spans="1:9" x14ac:dyDescent="0.25">
      <c r="A2514">
        <v>2513</v>
      </c>
      <c r="B2514" s="1" t="s">
        <v>9</v>
      </c>
      <c r="C2514">
        <v>352881</v>
      </c>
      <c r="D2514" s="1" t="s">
        <v>18</v>
      </c>
      <c r="E2514" s="1" t="s">
        <v>16</v>
      </c>
      <c r="F2514" s="1" t="s">
        <v>12</v>
      </c>
      <c r="G2514" s="1" t="s">
        <v>13</v>
      </c>
      <c r="H2514" s="1" t="s">
        <v>12</v>
      </c>
      <c r="I2514">
        <v>35</v>
      </c>
    </row>
    <row r="2515" spans="1:9" x14ac:dyDescent="0.25">
      <c r="A2515">
        <v>2514</v>
      </c>
      <c r="B2515" s="1" t="s">
        <v>9</v>
      </c>
      <c r="C2515">
        <v>639148</v>
      </c>
      <c r="D2515" s="1" t="s">
        <v>18</v>
      </c>
      <c r="E2515" s="1" t="s">
        <v>16</v>
      </c>
      <c r="F2515" s="1" t="s">
        <v>12</v>
      </c>
      <c r="G2515" s="1" t="s">
        <v>13</v>
      </c>
      <c r="H2515" s="1" t="s">
        <v>12</v>
      </c>
      <c r="I2515">
        <v>38</v>
      </c>
    </row>
    <row r="2516" spans="1:9" x14ac:dyDescent="0.25">
      <c r="A2516">
        <v>2515</v>
      </c>
      <c r="B2516" s="1" t="s">
        <v>9</v>
      </c>
      <c r="C2516">
        <v>347135</v>
      </c>
      <c r="D2516" s="1" t="s">
        <v>18</v>
      </c>
      <c r="E2516" s="1" t="s">
        <v>16</v>
      </c>
      <c r="F2516" s="1" t="s">
        <v>12</v>
      </c>
      <c r="G2516" s="1" t="s">
        <v>12</v>
      </c>
      <c r="H2516" s="1" t="s">
        <v>12</v>
      </c>
      <c r="I2516">
        <v>44</v>
      </c>
    </row>
    <row r="2517" spans="1:9" x14ac:dyDescent="0.25">
      <c r="A2517">
        <v>2516</v>
      </c>
      <c r="B2517" s="1" t="s">
        <v>9</v>
      </c>
      <c r="C2517">
        <v>447789.6</v>
      </c>
      <c r="D2517" s="1" t="s">
        <v>10</v>
      </c>
      <c r="E2517" s="1" t="s">
        <v>11</v>
      </c>
      <c r="F2517" s="1" t="s">
        <v>12</v>
      </c>
      <c r="G2517" s="1" t="s">
        <v>13</v>
      </c>
      <c r="H2517" s="1" t="s">
        <v>13</v>
      </c>
      <c r="I2517">
        <v>31</v>
      </c>
    </row>
    <row r="2518" spans="1:9" x14ac:dyDescent="0.25">
      <c r="A2518">
        <v>2517</v>
      </c>
      <c r="B2518" s="1" t="s">
        <v>9</v>
      </c>
      <c r="C2518">
        <v>310124</v>
      </c>
      <c r="D2518" s="1" t="s">
        <v>18</v>
      </c>
      <c r="E2518" s="1" t="s">
        <v>16</v>
      </c>
      <c r="F2518" s="1" t="s">
        <v>12</v>
      </c>
      <c r="G2518" s="1" t="s">
        <v>12</v>
      </c>
      <c r="H2518" s="1" t="s">
        <v>12</v>
      </c>
      <c r="I2518">
        <v>41</v>
      </c>
    </row>
    <row r="2519" spans="1:9" x14ac:dyDescent="0.25">
      <c r="A2519">
        <v>2518</v>
      </c>
      <c r="B2519" s="1" t="s">
        <v>15</v>
      </c>
      <c r="C2519">
        <v>1110079.17</v>
      </c>
      <c r="D2519" s="1" t="s">
        <v>10</v>
      </c>
      <c r="E2519" s="1" t="s">
        <v>16</v>
      </c>
      <c r="F2519" s="1" t="s">
        <v>12</v>
      </c>
      <c r="G2519" s="1" t="s">
        <v>13</v>
      </c>
      <c r="H2519" s="1" t="s">
        <v>13</v>
      </c>
      <c r="I2519">
        <v>24</v>
      </c>
    </row>
    <row r="2520" spans="1:9" x14ac:dyDescent="0.25">
      <c r="A2520">
        <v>2519</v>
      </c>
      <c r="B2520" s="1" t="s">
        <v>9</v>
      </c>
      <c r="C2520">
        <v>347500</v>
      </c>
      <c r="D2520" s="1" t="s">
        <v>10</v>
      </c>
      <c r="E2520" s="1" t="s">
        <v>16</v>
      </c>
      <c r="F2520" s="1" t="s">
        <v>12</v>
      </c>
      <c r="G2520" s="1" t="s">
        <v>13</v>
      </c>
      <c r="H2520" s="1" t="s">
        <v>13</v>
      </c>
      <c r="I2520">
        <v>42</v>
      </c>
    </row>
    <row r="2521" spans="1:9" x14ac:dyDescent="0.25">
      <c r="A2521">
        <v>2520</v>
      </c>
      <c r="B2521" s="1" t="s">
        <v>15</v>
      </c>
      <c r="C2521">
        <v>1341415.6399999999</v>
      </c>
      <c r="D2521" s="1" t="s">
        <v>10</v>
      </c>
      <c r="E2521" s="1" t="s">
        <v>16</v>
      </c>
      <c r="F2521" s="1" t="s">
        <v>12</v>
      </c>
      <c r="G2521" s="1" t="s">
        <v>13</v>
      </c>
      <c r="H2521" s="1" t="s">
        <v>13</v>
      </c>
      <c r="I2521">
        <v>38</v>
      </c>
    </row>
    <row r="2522" spans="1:9" x14ac:dyDescent="0.25">
      <c r="A2522">
        <v>2521</v>
      </c>
      <c r="B2522" s="1" t="s">
        <v>15</v>
      </c>
      <c r="C2522">
        <v>319575.36</v>
      </c>
      <c r="D2522" s="1" t="s">
        <v>10</v>
      </c>
      <c r="E2522" s="1" t="s">
        <v>16</v>
      </c>
      <c r="F2522" s="1" t="s">
        <v>12</v>
      </c>
      <c r="G2522" s="1" t="s">
        <v>13</v>
      </c>
      <c r="H2522" s="1" t="s">
        <v>13</v>
      </c>
      <c r="I2522">
        <v>64</v>
      </c>
    </row>
    <row r="2523" spans="1:9" x14ac:dyDescent="0.25">
      <c r="A2523">
        <v>2522</v>
      </c>
      <c r="B2523" s="1" t="s">
        <v>9</v>
      </c>
      <c r="C2523">
        <v>594092</v>
      </c>
      <c r="D2523" s="1" t="s">
        <v>18</v>
      </c>
      <c r="E2523" s="1" t="s">
        <v>16</v>
      </c>
      <c r="F2523" s="1" t="s">
        <v>12</v>
      </c>
      <c r="G2523" s="1" t="s">
        <v>13</v>
      </c>
      <c r="H2523" s="1" t="s">
        <v>12</v>
      </c>
      <c r="I2523">
        <v>42</v>
      </c>
    </row>
    <row r="2524" spans="1:9" x14ac:dyDescent="0.25">
      <c r="A2524">
        <v>2523</v>
      </c>
      <c r="B2524" s="1" t="s">
        <v>15</v>
      </c>
      <c r="C2524">
        <v>405000</v>
      </c>
      <c r="D2524" s="1" t="s">
        <v>10</v>
      </c>
      <c r="E2524" s="1" t="s">
        <v>16</v>
      </c>
      <c r="F2524" s="1" t="s">
        <v>12</v>
      </c>
      <c r="G2524" s="1" t="s">
        <v>13</v>
      </c>
      <c r="H2524" s="1" t="s">
        <v>12</v>
      </c>
      <c r="I2524">
        <v>34</v>
      </c>
    </row>
    <row r="2525" spans="1:9" x14ac:dyDescent="0.25">
      <c r="A2525">
        <v>2524</v>
      </c>
      <c r="B2525" s="1" t="s">
        <v>15</v>
      </c>
      <c r="C2525">
        <v>298155</v>
      </c>
      <c r="D2525" s="1" t="s">
        <v>17</v>
      </c>
      <c r="E2525" s="1" t="s">
        <v>16</v>
      </c>
      <c r="F2525" s="1" t="s">
        <v>12</v>
      </c>
      <c r="G2525" s="1" t="s">
        <v>13</v>
      </c>
      <c r="H2525" s="1" t="s">
        <v>13</v>
      </c>
      <c r="I2525">
        <v>30</v>
      </c>
    </row>
    <row r="2526" spans="1:9" x14ac:dyDescent="0.25">
      <c r="A2526">
        <v>2525</v>
      </c>
      <c r="B2526" s="1" t="s">
        <v>15</v>
      </c>
      <c r="C2526">
        <v>301260</v>
      </c>
      <c r="D2526" s="1" t="s">
        <v>17</v>
      </c>
      <c r="E2526" s="1" t="s">
        <v>16</v>
      </c>
      <c r="F2526" s="1" t="s">
        <v>12</v>
      </c>
      <c r="G2526" s="1" t="s">
        <v>13</v>
      </c>
      <c r="H2526" s="1" t="s">
        <v>13</v>
      </c>
      <c r="I2526">
        <v>38</v>
      </c>
    </row>
    <row r="2527" spans="1:9" x14ac:dyDescent="0.25">
      <c r="A2527">
        <v>2526</v>
      </c>
      <c r="B2527" s="1" t="s">
        <v>15</v>
      </c>
      <c r="C2527">
        <v>1221155</v>
      </c>
      <c r="D2527" s="1" t="s">
        <v>10</v>
      </c>
      <c r="E2527" s="1" t="s">
        <v>11</v>
      </c>
      <c r="F2527" s="1" t="s">
        <v>12</v>
      </c>
      <c r="G2527" s="1" t="s">
        <v>13</v>
      </c>
      <c r="H2527" s="1" t="s">
        <v>12</v>
      </c>
      <c r="I2527">
        <v>54</v>
      </c>
    </row>
    <row r="2528" spans="1:9" x14ac:dyDescent="0.25">
      <c r="A2528">
        <v>2527</v>
      </c>
      <c r="B2528" s="1" t="s">
        <v>9</v>
      </c>
      <c r="C2528">
        <v>297046</v>
      </c>
      <c r="D2528" s="1" t="s">
        <v>18</v>
      </c>
      <c r="E2528" s="1" t="s">
        <v>16</v>
      </c>
      <c r="F2528" s="1" t="s">
        <v>12</v>
      </c>
      <c r="G2528" s="1" t="s">
        <v>13</v>
      </c>
      <c r="H2528" s="1" t="s">
        <v>13</v>
      </c>
      <c r="I2528">
        <v>43</v>
      </c>
    </row>
    <row r="2529" spans="1:9" x14ac:dyDescent="0.25">
      <c r="A2529">
        <v>2528</v>
      </c>
      <c r="B2529" s="1" t="s">
        <v>9</v>
      </c>
      <c r="C2529">
        <v>907355.22</v>
      </c>
      <c r="D2529" s="1" t="s">
        <v>10</v>
      </c>
      <c r="E2529" s="1" t="s">
        <v>16</v>
      </c>
      <c r="F2529" s="1" t="s">
        <v>12</v>
      </c>
      <c r="G2529" s="1" t="s">
        <v>13</v>
      </c>
      <c r="H2529" s="1" t="s">
        <v>13</v>
      </c>
      <c r="I2529">
        <v>37</v>
      </c>
    </row>
    <row r="2530" spans="1:9" x14ac:dyDescent="0.25">
      <c r="A2530">
        <v>2529</v>
      </c>
      <c r="B2530" s="1" t="s">
        <v>9</v>
      </c>
      <c r="C2530">
        <v>299744</v>
      </c>
      <c r="D2530" s="1" t="s">
        <v>18</v>
      </c>
      <c r="E2530" s="1" t="s">
        <v>16</v>
      </c>
      <c r="F2530" s="1" t="s">
        <v>12</v>
      </c>
      <c r="G2530" s="1" t="s">
        <v>13</v>
      </c>
      <c r="H2530" s="1" t="s">
        <v>12</v>
      </c>
      <c r="I2530">
        <v>37</v>
      </c>
    </row>
    <row r="2531" spans="1:9" x14ac:dyDescent="0.25">
      <c r="A2531">
        <v>2530</v>
      </c>
      <c r="B2531" s="1" t="s">
        <v>9</v>
      </c>
      <c r="C2531">
        <v>650779.6</v>
      </c>
      <c r="D2531" s="1" t="s">
        <v>10</v>
      </c>
      <c r="E2531" s="1" t="s">
        <v>16</v>
      </c>
      <c r="F2531" s="1" t="s">
        <v>12</v>
      </c>
      <c r="G2531" s="1" t="s">
        <v>13</v>
      </c>
      <c r="H2531" s="1" t="s">
        <v>13</v>
      </c>
      <c r="I2531">
        <v>38</v>
      </c>
    </row>
    <row r="2532" spans="1:9" x14ac:dyDescent="0.25">
      <c r="A2532">
        <v>2531</v>
      </c>
      <c r="B2532" s="1" t="s">
        <v>9</v>
      </c>
      <c r="C2532">
        <v>3340086.25</v>
      </c>
      <c r="D2532" s="1" t="s">
        <v>10</v>
      </c>
      <c r="E2532" s="1" t="s">
        <v>11</v>
      </c>
      <c r="F2532" s="1" t="s">
        <v>12</v>
      </c>
      <c r="G2532" s="1" t="s">
        <v>13</v>
      </c>
      <c r="H2532" s="1" t="s">
        <v>13</v>
      </c>
      <c r="I2532">
        <v>42</v>
      </c>
    </row>
    <row r="2533" spans="1:9" x14ac:dyDescent="0.25">
      <c r="A2533">
        <v>2532</v>
      </c>
      <c r="B2533" s="1" t="s">
        <v>9</v>
      </c>
      <c r="C2533">
        <v>303386</v>
      </c>
      <c r="D2533" s="1" t="s">
        <v>10</v>
      </c>
      <c r="E2533" s="1" t="s">
        <v>16</v>
      </c>
      <c r="F2533" s="1" t="s">
        <v>12</v>
      </c>
      <c r="G2533" s="1" t="s">
        <v>12</v>
      </c>
      <c r="H2533" s="1" t="s">
        <v>13</v>
      </c>
      <c r="I2533">
        <v>35</v>
      </c>
    </row>
    <row r="2534" spans="1:9" x14ac:dyDescent="0.25">
      <c r="A2534">
        <v>2533</v>
      </c>
      <c r="B2534" s="1" t="s">
        <v>9</v>
      </c>
      <c r="C2534">
        <v>320000</v>
      </c>
      <c r="D2534" s="1" t="s">
        <v>10</v>
      </c>
      <c r="E2534" s="1" t="s">
        <v>16</v>
      </c>
      <c r="F2534" s="1" t="s">
        <v>12</v>
      </c>
      <c r="G2534" s="1" t="s">
        <v>13</v>
      </c>
      <c r="H2534" s="1" t="s">
        <v>12</v>
      </c>
      <c r="I2534">
        <v>22</v>
      </c>
    </row>
    <row r="2535" spans="1:9" x14ac:dyDescent="0.25">
      <c r="A2535">
        <v>2534</v>
      </c>
      <c r="B2535" s="1" t="s">
        <v>9</v>
      </c>
      <c r="C2535">
        <v>297045</v>
      </c>
      <c r="D2535" s="1" t="s">
        <v>18</v>
      </c>
      <c r="E2535" s="1" t="s">
        <v>16</v>
      </c>
      <c r="F2535" s="1" t="s">
        <v>12</v>
      </c>
      <c r="G2535" s="1" t="s">
        <v>13</v>
      </c>
      <c r="H2535" s="1" t="s">
        <v>13</v>
      </c>
      <c r="I2535">
        <v>56</v>
      </c>
    </row>
    <row r="2536" spans="1:9" x14ac:dyDescent="0.25">
      <c r="A2536">
        <v>2535</v>
      </c>
      <c r="B2536" s="1" t="s">
        <v>15</v>
      </c>
      <c r="C2536">
        <v>2481900.46</v>
      </c>
      <c r="D2536" s="1" t="s">
        <v>10</v>
      </c>
      <c r="E2536" s="1" t="s">
        <v>16</v>
      </c>
      <c r="F2536" s="1" t="s">
        <v>12</v>
      </c>
      <c r="G2536" s="1" t="s">
        <v>13</v>
      </c>
      <c r="H2536" s="1" t="s">
        <v>13</v>
      </c>
      <c r="I2536">
        <v>33</v>
      </c>
    </row>
    <row r="2537" spans="1:9" x14ac:dyDescent="0.25">
      <c r="A2537">
        <v>2536</v>
      </c>
      <c r="B2537" s="1" t="s">
        <v>15</v>
      </c>
      <c r="C2537">
        <v>33658.400000000001</v>
      </c>
      <c r="D2537" s="1" t="s">
        <v>10</v>
      </c>
      <c r="E2537" s="1" t="s">
        <v>11</v>
      </c>
      <c r="F2537" s="1" t="s">
        <v>12</v>
      </c>
      <c r="G2537" s="1" t="s">
        <v>13</v>
      </c>
      <c r="H2537" s="1" t="s">
        <v>13</v>
      </c>
      <c r="I2537">
        <v>58</v>
      </c>
    </row>
    <row r="2538" spans="1:9" x14ac:dyDescent="0.25">
      <c r="A2538">
        <v>2537</v>
      </c>
      <c r="B2538" s="1" t="s">
        <v>9</v>
      </c>
      <c r="C2538">
        <v>297046</v>
      </c>
      <c r="D2538" s="1" t="s">
        <v>17</v>
      </c>
      <c r="E2538" s="1" t="s">
        <v>16</v>
      </c>
      <c r="F2538" s="1" t="s">
        <v>12</v>
      </c>
      <c r="G2538" s="1" t="s">
        <v>13</v>
      </c>
      <c r="H2538" s="1" t="s">
        <v>13</v>
      </c>
      <c r="I2538">
        <v>53</v>
      </c>
    </row>
    <row r="2539" spans="1:9" x14ac:dyDescent="0.25">
      <c r="A2539">
        <v>2538</v>
      </c>
      <c r="B2539" s="1" t="s">
        <v>15</v>
      </c>
      <c r="C2539">
        <v>85500</v>
      </c>
      <c r="D2539" s="1" t="s">
        <v>10</v>
      </c>
      <c r="E2539" s="1" t="s">
        <v>16</v>
      </c>
      <c r="F2539" s="1" t="s">
        <v>12</v>
      </c>
      <c r="G2539" s="1" t="s">
        <v>13</v>
      </c>
      <c r="H2539" s="1" t="s">
        <v>12</v>
      </c>
      <c r="I2539">
        <v>27</v>
      </c>
    </row>
    <row r="2540" spans="1:9" x14ac:dyDescent="0.25">
      <c r="A2540">
        <v>2539</v>
      </c>
      <c r="B2540" s="1" t="s">
        <v>9</v>
      </c>
      <c r="C2540">
        <v>508656</v>
      </c>
      <c r="D2540" s="1" t="s">
        <v>10</v>
      </c>
      <c r="E2540" s="1" t="s">
        <v>16</v>
      </c>
      <c r="F2540" s="1" t="s">
        <v>12</v>
      </c>
      <c r="G2540" s="1" t="s">
        <v>13</v>
      </c>
      <c r="H2540" s="1" t="s">
        <v>13</v>
      </c>
      <c r="I2540">
        <v>49</v>
      </c>
    </row>
    <row r="2541" spans="1:9" x14ac:dyDescent="0.25">
      <c r="A2541">
        <v>2540</v>
      </c>
      <c r="B2541" s="1" t="s">
        <v>15</v>
      </c>
      <c r="C2541">
        <v>402500</v>
      </c>
      <c r="D2541" s="1" t="s">
        <v>10</v>
      </c>
      <c r="E2541" s="1" t="s">
        <v>16</v>
      </c>
      <c r="F2541" s="1" t="s">
        <v>12</v>
      </c>
      <c r="G2541" s="1" t="s">
        <v>13</v>
      </c>
      <c r="H2541" s="1" t="s">
        <v>12</v>
      </c>
      <c r="I2541">
        <v>41</v>
      </c>
    </row>
    <row r="2542" spans="1:9" x14ac:dyDescent="0.25">
      <c r="A2542">
        <v>2541</v>
      </c>
      <c r="B2542" s="1" t="s">
        <v>15</v>
      </c>
      <c r="C2542">
        <v>461014</v>
      </c>
      <c r="D2542" s="1" t="s">
        <v>10</v>
      </c>
      <c r="E2542" s="1" t="s">
        <v>11</v>
      </c>
      <c r="F2542" s="1" t="s">
        <v>12</v>
      </c>
      <c r="G2542" s="1" t="s">
        <v>13</v>
      </c>
      <c r="H2542" s="1" t="s">
        <v>12</v>
      </c>
      <c r="I2542">
        <v>52</v>
      </c>
    </row>
    <row r="2543" spans="1:9" x14ac:dyDescent="0.25">
      <c r="A2543">
        <v>2542</v>
      </c>
      <c r="B2543" s="1" t="s">
        <v>15</v>
      </c>
      <c r="C2543">
        <v>529279</v>
      </c>
      <c r="D2543" s="1" t="s">
        <v>10</v>
      </c>
      <c r="E2543" s="1" t="s">
        <v>11</v>
      </c>
      <c r="F2543" s="1" t="s">
        <v>12</v>
      </c>
      <c r="G2543" s="1" t="s">
        <v>13</v>
      </c>
      <c r="H2543" s="1" t="s">
        <v>12</v>
      </c>
      <c r="I2543">
        <v>23</v>
      </c>
    </row>
    <row r="2544" spans="1:9" x14ac:dyDescent="0.25">
      <c r="A2544">
        <v>2543</v>
      </c>
      <c r="B2544" s="1" t="s">
        <v>15</v>
      </c>
      <c r="C2544">
        <v>759597.67</v>
      </c>
      <c r="D2544" s="1" t="s">
        <v>10</v>
      </c>
      <c r="E2544" s="1" t="s">
        <v>11</v>
      </c>
      <c r="F2544" s="1" t="s">
        <v>12</v>
      </c>
      <c r="G2544" s="1" t="s">
        <v>13</v>
      </c>
      <c r="H2544" s="1" t="s">
        <v>13</v>
      </c>
      <c r="I2544">
        <v>27</v>
      </c>
    </row>
    <row r="2545" spans="1:9" x14ac:dyDescent="0.25">
      <c r="A2545">
        <v>2544</v>
      </c>
      <c r="B2545" s="1" t="s">
        <v>15</v>
      </c>
      <c r="C2545">
        <v>688085.2</v>
      </c>
      <c r="D2545" s="1" t="s">
        <v>10</v>
      </c>
      <c r="E2545" s="1" t="s">
        <v>11</v>
      </c>
      <c r="F2545" s="1" t="s">
        <v>12</v>
      </c>
      <c r="G2545" s="1" t="s">
        <v>13</v>
      </c>
      <c r="H2545" s="1" t="s">
        <v>13</v>
      </c>
      <c r="I2545">
        <v>36</v>
      </c>
    </row>
    <row r="2546" spans="1:9" x14ac:dyDescent="0.25">
      <c r="A2546">
        <v>2545</v>
      </c>
      <c r="B2546" s="1" t="s">
        <v>9</v>
      </c>
      <c r="C2546">
        <v>361666.7</v>
      </c>
      <c r="D2546" s="1" t="s">
        <v>10</v>
      </c>
      <c r="E2546" s="1" t="s">
        <v>16</v>
      </c>
      <c r="F2546" s="1" t="s">
        <v>12</v>
      </c>
      <c r="G2546" s="1" t="s">
        <v>12</v>
      </c>
      <c r="H2546" s="1" t="s">
        <v>13</v>
      </c>
      <c r="I2546">
        <v>37</v>
      </c>
    </row>
    <row r="2547" spans="1:9" x14ac:dyDescent="0.25">
      <c r="A2547">
        <v>2546</v>
      </c>
      <c r="B2547" s="1" t="s">
        <v>15</v>
      </c>
      <c r="C2547">
        <v>297046</v>
      </c>
      <c r="D2547" s="1" t="s">
        <v>17</v>
      </c>
      <c r="E2547" s="1" t="s">
        <v>16</v>
      </c>
      <c r="F2547" s="1" t="s">
        <v>13</v>
      </c>
      <c r="G2547" s="1" t="s">
        <v>12</v>
      </c>
      <c r="H2547" s="1" t="s">
        <v>13</v>
      </c>
      <c r="I2547">
        <v>50</v>
      </c>
    </row>
    <row r="2548" spans="1:9" x14ac:dyDescent="0.25">
      <c r="A2548">
        <v>2547</v>
      </c>
      <c r="B2548" s="1" t="s">
        <v>15</v>
      </c>
      <c r="C2548">
        <v>309143.36</v>
      </c>
      <c r="D2548" s="1" t="s">
        <v>10</v>
      </c>
      <c r="E2548" s="1" t="s">
        <v>16</v>
      </c>
      <c r="F2548" s="1" t="s">
        <v>12</v>
      </c>
      <c r="G2548" s="1" t="s">
        <v>12</v>
      </c>
      <c r="H2548" s="1" t="s">
        <v>13</v>
      </c>
      <c r="I2548">
        <v>55</v>
      </c>
    </row>
    <row r="2549" spans="1:9" x14ac:dyDescent="0.25">
      <c r="A2549">
        <v>2548</v>
      </c>
      <c r="B2549" s="1" t="s">
        <v>9</v>
      </c>
      <c r="C2549">
        <v>360000</v>
      </c>
      <c r="D2549" s="1" t="s">
        <v>10</v>
      </c>
      <c r="E2549" s="1" t="s">
        <v>16</v>
      </c>
      <c r="F2549" s="1" t="s">
        <v>12</v>
      </c>
      <c r="G2549" s="1" t="s">
        <v>13</v>
      </c>
      <c r="H2549" s="1" t="s">
        <v>12</v>
      </c>
      <c r="I2549">
        <v>32</v>
      </c>
    </row>
    <row r="2550" spans="1:9" x14ac:dyDescent="0.25">
      <c r="A2550">
        <v>2549</v>
      </c>
      <c r="B2550" s="1" t="s">
        <v>9</v>
      </c>
      <c r="C2550">
        <v>600000</v>
      </c>
      <c r="D2550" s="1" t="s">
        <v>10</v>
      </c>
      <c r="E2550" s="1" t="s">
        <v>16</v>
      </c>
      <c r="F2550" s="1" t="s">
        <v>12</v>
      </c>
      <c r="G2550" s="1" t="s">
        <v>13</v>
      </c>
      <c r="H2550" s="1" t="s">
        <v>12</v>
      </c>
      <c r="I2550">
        <v>50</v>
      </c>
    </row>
    <row r="2551" spans="1:9" x14ac:dyDescent="0.25">
      <c r="A2551">
        <v>2550</v>
      </c>
      <c r="B2551" s="1" t="s">
        <v>9</v>
      </c>
      <c r="C2551">
        <v>278030</v>
      </c>
      <c r="D2551" s="1" t="s">
        <v>19</v>
      </c>
      <c r="E2551" s="1" t="s">
        <v>16</v>
      </c>
      <c r="F2551" s="1" t="s">
        <v>12</v>
      </c>
      <c r="G2551" s="1" t="s">
        <v>13</v>
      </c>
      <c r="H2551" s="1" t="s">
        <v>13</v>
      </c>
      <c r="I2551">
        <v>40</v>
      </c>
    </row>
    <row r="2552" spans="1:9" x14ac:dyDescent="0.25">
      <c r="A2552">
        <v>2551</v>
      </c>
      <c r="B2552" s="1" t="s">
        <v>9</v>
      </c>
      <c r="C2552">
        <v>2512306.2999999998</v>
      </c>
      <c r="D2552" s="1" t="s">
        <v>10</v>
      </c>
      <c r="E2552" s="1" t="s">
        <v>16</v>
      </c>
      <c r="F2552" s="1" t="s">
        <v>12</v>
      </c>
      <c r="G2552" s="1" t="s">
        <v>13</v>
      </c>
      <c r="H2552" s="1" t="s">
        <v>13</v>
      </c>
      <c r="I2552">
        <v>44</v>
      </c>
    </row>
    <row r="2553" spans="1:9" x14ac:dyDescent="0.25">
      <c r="A2553">
        <v>2552</v>
      </c>
      <c r="B2553" s="1" t="s">
        <v>15</v>
      </c>
      <c r="C2553">
        <v>50000</v>
      </c>
      <c r="D2553" s="1" t="s">
        <v>10</v>
      </c>
      <c r="E2553" s="1" t="s">
        <v>16</v>
      </c>
      <c r="F2553" s="1" t="s">
        <v>12</v>
      </c>
      <c r="G2553" s="1" t="s">
        <v>13</v>
      </c>
      <c r="H2553" s="1" t="s">
        <v>13</v>
      </c>
      <c r="I2553">
        <v>20</v>
      </c>
    </row>
    <row r="2554" spans="1:9" x14ac:dyDescent="0.25">
      <c r="A2554">
        <v>2553</v>
      </c>
      <c r="B2554" s="1" t="s">
        <v>15</v>
      </c>
      <c r="C2554">
        <v>358500</v>
      </c>
      <c r="D2554" s="1" t="s">
        <v>10</v>
      </c>
      <c r="E2554" s="1" t="s">
        <v>16</v>
      </c>
      <c r="F2554" s="1" t="s">
        <v>12</v>
      </c>
      <c r="G2554" s="1" t="s">
        <v>13</v>
      </c>
      <c r="H2554" s="1" t="s">
        <v>13</v>
      </c>
      <c r="I2554">
        <v>41</v>
      </c>
    </row>
    <row r="2555" spans="1:9" x14ac:dyDescent="0.25">
      <c r="A2555">
        <v>2554</v>
      </c>
      <c r="B2555" s="1" t="s">
        <v>9</v>
      </c>
      <c r="C2555">
        <v>456792</v>
      </c>
      <c r="D2555" s="1" t="s">
        <v>10</v>
      </c>
      <c r="E2555" s="1" t="s">
        <v>16</v>
      </c>
      <c r="F2555" s="1" t="s">
        <v>12</v>
      </c>
      <c r="G2555" s="1" t="s">
        <v>13</v>
      </c>
      <c r="H2555" s="1" t="s">
        <v>13</v>
      </c>
      <c r="I2555">
        <v>41</v>
      </c>
    </row>
    <row r="2556" spans="1:9" x14ac:dyDescent="0.25">
      <c r="A2556">
        <v>2555</v>
      </c>
      <c r="B2556" s="1" t="s">
        <v>9</v>
      </c>
      <c r="C2556">
        <v>381590</v>
      </c>
      <c r="D2556" s="1" t="s">
        <v>10</v>
      </c>
      <c r="E2556" s="1" t="s">
        <v>16</v>
      </c>
      <c r="F2556" s="1" t="s">
        <v>12</v>
      </c>
      <c r="G2556" s="1" t="s">
        <v>13</v>
      </c>
      <c r="H2556" s="1" t="s">
        <v>13</v>
      </c>
      <c r="I2556">
        <v>21</v>
      </c>
    </row>
    <row r="2557" spans="1:9" x14ac:dyDescent="0.25">
      <c r="A2557">
        <v>2556</v>
      </c>
      <c r="B2557" s="1" t="s">
        <v>9</v>
      </c>
      <c r="C2557">
        <v>330000</v>
      </c>
      <c r="D2557" s="1" t="s">
        <v>10</v>
      </c>
      <c r="E2557" s="1" t="s">
        <v>16</v>
      </c>
      <c r="F2557" s="1" t="s">
        <v>12</v>
      </c>
      <c r="G2557" s="1" t="s">
        <v>13</v>
      </c>
      <c r="H2557" s="1" t="s">
        <v>13</v>
      </c>
      <c r="I2557">
        <v>59</v>
      </c>
    </row>
    <row r="2558" spans="1:9" x14ac:dyDescent="0.25">
      <c r="A2558">
        <v>2557</v>
      </c>
      <c r="B2558" s="1" t="s">
        <v>15</v>
      </c>
      <c r="C2558">
        <v>976390</v>
      </c>
      <c r="D2558" s="1" t="s">
        <v>10</v>
      </c>
      <c r="E2558" s="1" t="s">
        <v>11</v>
      </c>
      <c r="F2558" s="1" t="s">
        <v>12</v>
      </c>
      <c r="G2558" s="1" t="s">
        <v>13</v>
      </c>
      <c r="H2558" s="1" t="s">
        <v>13</v>
      </c>
      <c r="I2558">
        <v>35</v>
      </c>
    </row>
    <row r="2559" spans="1:9" x14ac:dyDescent="0.25">
      <c r="A2559">
        <v>2558</v>
      </c>
      <c r="B2559" s="1" t="s">
        <v>9</v>
      </c>
      <c r="C2559">
        <v>300010</v>
      </c>
      <c r="D2559" s="1" t="s">
        <v>17</v>
      </c>
      <c r="E2559" s="1" t="s">
        <v>16</v>
      </c>
      <c r="F2559" s="1" t="s">
        <v>12</v>
      </c>
      <c r="G2559" s="1" t="s">
        <v>13</v>
      </c>
      <c r="H2559" s="1" t="s">
        <v>13</v>
      </c>
      <c r="I2559">
        <v>57</v>
      </c>
    </row>
    <row r="2560" spans="1:9" x14ac:dyDescent="0.25">
      <c r="A2560">
        <v>2559</v>
      </c>
      <c r="B2560" s="1" t="s">
        <v>9</v>
      </c>
      <c r="C2560">
        <v>349852.8</v>
      </c>
      <c r="D2560" s="1" t="s">
        <v>10</v>
      </c>
      <c r="E2560" s="1" t="s">
        <v>16</v>
      </c>
      <c r="F2560" s="1" t="s">
        <v>12</v>
      </c>
      <c r="G2560" s="1" t="s">
        <v>12</v>
      </c>
      <c r="H2560" s="1" t="s">
        <v>13</v>
      </c>
      <c r="I2560">
        <v>40</v>
      </c>
    </row>
    <row r="2561" spans="1:9" x14ac:dyDescent="0.25">
      <c r="A2561">
        <v>2560</v>
      </c>
      <c r="B2561" s="1" t="s">
        <v>15</v>
      </c>
      <c r="C2561">
        <v>278030</v>
      </c>
      <c r="D2561" s="1" t="s">
        <v>19</v>
      </c>
      <c r="E2561" s="1" t="s">
        <v>16</v>
      </c>
      <c r="F2561" s="1" t="s">
        <v>12</v>
      </c>
      <c r="G2561" s="1" t="s">
        <v>13</v>
      </c>
      <c r="H2561" s="1" t="s">
        <v>12</v>
      </c>
      <c r="I2561">
        <v>28</v>
      </c>
    </row>
    <row r="2562" spans="1:9" x14ac:dyDescent="0.25">
      <c r="A2562">
        <v>2561</v>
      </c>
      <c r="B2562" s="1" t="s">
        <v>9</v>
      </c>
      <c r="C2562">
        <v>486162.3</v>
      </c>
      <c r="D2562" s="1" t="s">
        <v>10</v>
      </c>
      <c r="E2562" s="1" t="s">
        <v>16</v>
      </c>
      <c r="F2562" s="1" t="s">
        <v>12</v>
      </c>
      <c r="G2562" s="1" t="s">
        <v>12</v>
      </c>
      <c r="H2562" s="1" t="s">
        <v>13</v>
      </c>
      <c r="I2562">
        <v>35</v>
      </c>
    </row>
    <row r="2563" spans="1:9" x14ac:dyDescent="0.25">
      <c r="A2563">
        <v>2562</v>
      </c>
      <c r="B2563" s="1" t="s">
        <v>9</v>
      </c>
      <c r="C2563">
        <v>589097</v>
      </c>
      <c r="D2563" s="1" t="s">
        <v>10</v>
      </c>
      <c r="E2563" s="1" t="s">
        <v>16</v>
      </c>
      <c r="F2563" s="1" t="s">
        <v>12</v>
      </c>
      <c r="G2563" s="1" t="s">
        <v>13</v>
      </c>
      <c r="H2563" s="1" t="s">
        <v>13</v>
      </c>
      <c r="I2563">
        <v>54</v>
      </c>
    </row>
    <row r="2564" spans="1:9" x14ac:dyDescent="0.25">
      <c r="A2564">
        <v>2563</v>
      </c>
      <c r="B2564" s="1" t="s">
        <v>9</v>
      </c>
      <c r="C2564">
        <v>446149.5</v>
      </c>
      <c r="D2564" s="1" t="s">
        <v>10</v>
      </c>
      <c r="E2564" s="1" t="s">
        <v>11</v>
      </c>
      <c r="F2564" s="1" t="s">
        <v>12</v>
      </c>
      <c r="G2564" s="1" t="s">
        <v>13</v>
      </c>
      <c r="H2564" s="1" t="s">
        <v>13</v>
      </c>
      <c r="I2564">
        <v>57</v>
      </c>
    </row>
    <row r="2565" spans="1:9" x14ac:dyDescent="0.25">
      <c r="A2565">
        <v>2564</v>
      </c>
      <c r="B2565" s="1" t="s">
        <v>15</v>
      </c>
      <c r="C2565">
        <v>681819</v>
      </c>
      <c r="D2565" s="1" t="s">
        <v>10</v>
      </c>
      <c r="E2565" s="1" t="s">
        <v>11</v>
      </c>
      <c r="F2565" s="1" t="s">
        <v>12</v>
      </c>
      <c r="G2565" s="1" t="s">
        <v>13</v>
      </c>
      <c r="H2565" s="1" t="s">
        <v>13</v>
      </c>
      <c r="I2565">
        <v>40</v>
      </c>
    </row>
    <row r="2566" spans="1:9" x14ac:dyDescent="0.25">
      <c r="A2566">
        <v>2565</v>
      </c>
      <c r="B2566" s="1" t="s">
        <v>9</v>
      </c>
      <c r="C2566">
        <v>287609.93</v>
      </c>
      <c r="D2566" s="1" t="s">
        <v>10</v>
      </c>
      <c r="E2566" s="1" t="s">
        <v>16</v>
      </c>
      <c r="F2566" s="1" t="s">
        <v>12</v>
      </c>
      <c r="G2566" s="1" t="s">
        <v>13</v>
      </c>
      <c r="H2566" s="1" t="s">
        <v>13</v>
      </c>
      <c r="I2566">
        <v>33</v>
      </c>
    </row>
    <row r="2567" spans="1:9" x14ac:dyDescent="0.25">
      <c r="A2567">
        <v>2566</v>
      </c>
      <c r="B2567" s="1" t="s">
        <v>9</v>
      </c>
      <c r="C2567">
        <v>711460.6</v>
      </c>
      <c r="D2567" s="1" t="s">
        <v>10</v>
      </c>
      <c r="E2567" s="1" t="s">
        <v>11</v>
      </c>
      <c r="F2567" s="1" t="s">
        <v>12</v>
      </c>
      <c r="G2567" s="1" t="s">
        <v>13</v>
      </c>
      <c r="H2567" s="1" t="s">
        <v>13</v>
      </c>
      <c r="I2567">
        <v>43</v>
      </c>
    </row>
    <row r="2568" spans="1:9" x14ac:dyDescent="0.25">
      <c r="A2568">
        <v>2567</v>
      </c>
      <c r="B2568" s="1" t="s">
        <v>9</v>
      </c>
      <c r="C2568">
        <v>304357</v>
      </c>
      <c r="D2568" s="1" t="s">
        <v>18</v>
      </c>
      <c r="E2568" s="1" t="s">
        <v>16</v>
      </c>
      <c r="F2568" s="1" t="s">
        <v>12</v>
      </c>
      <c r="G2568" s="1" t="s">
        <v>13</v>
      </c>
      <c r="H2568" s="1" t="s">
        <v>12</v>
      </c>
      <c r="I2568">
        <v>27</v>
      </c>
    </row>
    <row r="2569" spans="1:9" x14ac:dyDescent="0.25">
      <c r="A2569">
        <v>2568</v>
      </c>
      <c r="B2569" s="1" t="s">
        <v>9</v>
      </c>
      <c r="C2569">
        <v>359544.27</v>
      </c>
      <c r="D2569" s="1" t="s">
        <v>21</v>
      </c>
      <c r="E2569" s="1" t="s">
        <v>16</v>
      </c>
      <c r="F2569" s="1" t="s">
        <v>12</v>
      </c>
      <c r="G2569" s="1" t="s">
        <v>12</v>
      </c>
      <c r="H2569" s="1" t="s">
        <v>13</v>
      </c>
      <c r="I2569">
        <v>28</v>
      </c>
    </row>
    <row r="2570" spans="1:9" x14ac:dyDescent="0.25">
      <c r="A2570">
        <v>2569</v>
      </c>
      <c r="B2570" s="1" t="s">
        <v>9</v>
      </c>
      <c r="C2570">
        <v>145000</v>
      </c>
      <c r="D2570" s="1" t="s">
        <v>10</v>
      </c>
      <c r="E2570" s="1" t="s">
        <v>16</v>
      </c>
      <c r="F2570" s="1" t="s">
        <v>12</v>
      </c>
      <c r="G2570" s="1" t="s">
        <v>13</v>
      </c>
      <c r="H2570" s="1" t="s">
        <v>13</v>
      </c>
      <c r="I2570">
        <v>63</v>
      </c>
    </row>
    <row r="2571" spans="1:9" x14ac:dyDescent="0.25">
      <c r="A2571">
        <v>2570</v>
      </c>
      <c r="B2571" s="1" t="s">
        <v>9</v>
      </c>
      <c r="C2571">
        <v>634623</v>
      </c>
      <c r="D2571" s="1" t="s">
        <v>14</v>
      </c>
      <c r="E2571" s="1" t="s">
        <v>11</v>
      </c>
      <c r="F2571" s="1" t="s">
        <v>12</v>
      </c>
      <c r="G2571" s="1" t="s">
        <v>13</v>
      </c>
      <c r="H2571" s="1" t="s">
        <v>13</v>
      </c>
      <c r="I2571">
        <v>56</v>
      </c>
    </row>
    <row r="2572" spans="1:9" x14ac:dyDescent="0.25">
      <c r="A2572">
        <v>2571</v>
      </c>
      <c r="B2572" s="1" t="s">
        <v>15</v>
      </c>
      <c r="C2572">
        <v>547200</v>
      </c>
      <c r="D2572" s="1" t="s">
        <v>10</v>
      </c>
      <c r="E2572" s="1" t="s">
        <v>16</v>
      </c>
      <c r="F2572" s="1" t="s">
        <v>12</v>
      </c>
      <c r="G2572" s="1" t="s">
        <v>13</v>
      </c>
      <c r="H2572" s="1" t="s">
        <v>13</v>
      </c>
      <c r="I2572">
        <v>48</v>
      </c>
    </row>
    <row r="2573" spans="1:9" x14ac:dyDescent="0.25">
      <c r="A2573">
        <v>2572</v>
      </c>
      <c r="B2573" s="1" t="s">
        <v>15</v>
      </c>
      <c r="C2573">
        <v>1044273</v>
      </c>
      <c r="D2573" s="1" t="s">
        <v>10</v>
      </c>
      <c r="E2573" s="1" t="s">
        <v>11</v>
      </c>
      <c r="F2573" s="1" t="s">
        <v>12</v>
      </c>
      <c r="G2573" s="1" t="s">
        <v>13</v>
      </c>
      <c r="H2573" s="1" t="s">
        <v>12</v>
      </c>
      <c r="I2573">
        <v>33</v>
      </c>
    </row>
    <row r="2574" spans="1:9" x14ac:dyDescent="0.25">
      <c r="A2574">
        <v>2573</v>
      </c>
      <c r="B2574" s="1" t="s">
        <v>9</v>
      </c>
      <c r="C2574">
        <v>329836.81</v>
      </c>
      <c r="D2574" s="1" t="s">
        <v>10</v>
      </c>
      <c r="E2574" s="1" t="s">
        <v>16</v>
      </c>
      <c r="F2574" s="1" t="s">
        <v>12</v>
      </c>
      <c r="G2574" s="1" t="s">
        <v>13</v>
      </c>
      <c r="H2574" s="1" t="s">
        <v>13</v>
      </c>
      <c r="I2574">
        <v>55</v>
      </c>
    </row>
    <row r="2575" spans="1:9" x14ac:dyDescent="0.25">
      <c r="A2575">
        <v>2574</v>
      </c>
      <c r="B2575" s="1" t="s">
        <v>9</v>
      </c>
      <c r="C2575">
        <v>297046</v>
      </c>
      <c r="D2575" s="1" t="s">
        <v>18</v>
      </c>
      <c r="E2575" s="1" t="s">
        <v>16</v>
      </c>
      <c r="F2575" s="1" t="s">
        <v>12</v>
      </c>
      <c r="G2575" s="1" t="s">
        <v>13</v>
      </c>
      <c r="H2575" s="1" t="s">
        <v>13</v>
      </c>
      <c r="I2575">
        <v>68</v>
      </c>
    </row>
    <row r="2576" spans="1:9" x14ac:dyDescent="0.25">
      <c r="A2576">
        <v>2575</v>
      </c>
      <c r="B2576" s="1" t="s">
        <v>9</v>
      </c>
      <c r="C2576">
        <v>470823.31</v>
      </c>
      <c r="D2576" s="1" t="s">
        <v>10</v>
      </c>
      <c r="E2576" s="1" t="s">
        <v>16</v>
      </c>
      <c r="F2576" s="1" t="s">
        <v>12</v>
      </c>
      <c r="G2576" s="1" t="s">
        <v>13</v>
      </c>
      <c r="H2576" s="1" t="s">
        <v>13</v>
      </c>
      <c r="I2576">
        <v>34</v>
      </c>
    </row>
    <row r="2577" spans="1:9" x14ac:dyDescent="0.25">
      <c r="A2577">
        <v>2576</v>
      </c>
      <c r="B2577" s="1" t="s">
        <v>15</v>
      </c>
      <c r="C2577">
        <v>1002900.02</v>
      </c>
      <c r="D2577" s="1" t="s">
        <v>10</v>
      </c>
      <c r="E2577" s="1" t="s">
        <v>11</v>
      </c>
      <c r="F2577" s="1" t="s">
        <v>12</v>
      </c>
      <c r="G2577" s="1" t="s">
        <v>13</v>
      </c>
      <c r="H2577" s="1" t="s">
        <v>13</v>
      </c>
      <c r="I2577">
        <v>46</v>
      </c>
    </row>
    <row r="2578" spans="1:9" x14ac:dyDescent="0.25">
      <c r="A2578">
        <v>2577</v>
      </c>
      <c r="B2578" s="1" t="s">
        <v>9</v>
      </c>
      <c r="C2578">
        <v>490140.74</v>
      </c>
      <c r="D2578" s="1" t="s">
        <v>10</v>
      </c>
      <c r="E2578" s="1" t="s">
        <v>16</v>
      </c>
      <c r="F2578" s="1" t="s">
        <v>12</v>
      </c>
      <c r="G2578" s="1" t="s">
        <v>13</v>
      </c>
      <c r="H2578" s="1" t="s">
        <v>13</v>
      </c>
      <c r="I2578">
        <v>22</v>
      </c>
    </row>
    <row r="2579" spans="1:9" x14ac:dyDescent="0.25">
      <c r="A2579">
        <v>2578</v>
      </c>
      <c r="B2579" s="1" t="s">
        <v>9</v>
      </c>
      <c r="C2579">
        <v>386489</v>
      </c>
      <c r="D2579" s="1" t="s">
        <v>10</v>
      </c>
      <c r="E2579" s="1" t="s">
        <v>16</v>
      </c>
      <c r="F2579" s="1" t="s">
        <v>12</v>
      </c>
      <c r="G2579" s="1" t="s">
        <v>13</v>
      </c>
      <c r="H2579" s="1" t="s">
        <v>13</v>
      </c>
      <c r="I2579">
        <v>23</v>
      </c>
    </row>
    <row r="2580" spans="1:9" x14ac:dyDescent="0.25">
      <c r="A2580">
        <v>2579</v>
      </c>
      <c r="B2580" s="1" t="s">
        <v>15</v>
      </c>
      <c r="C2580">
        <v>159787.23000000001</v>
      </c>
      <c r="D2580" s="1" t="s">
        <v>10</v>
      </c>
      <c r="E2580" s="1" t="s">
        <v>16</v>
      </c>
      <c r="F2580" s="1" t="s">
        <v>12</v>
      </c>
      <c r="G2580" s="1" t="s">
        <v>13</v>
      </c>
      <c r="H2580" s="1" t="s">
        <v>13</v>
      </c>
      <c r="I2580">
        <v>44</v>
      </c>
    </row>
    <row r="2581" spans="1:9" x14ac:dyDescent="0.25">
      <c r="A2581">
        <v>2580</v>
      </c>
      <c r="B2581" s="1" t="s">
        <v>9</v>
      </c>
      <c r="C2581">
        <v>297046</v>
      </c>
      <c r="D2581" s="1" t="s">
        <v>17</v>
      </c>
      <c r="E2581" s="1" t="s">
        <v>16</v>
      </c>
      <c r="F2581" s="1" t="s">
        <v>12</v>
      </c>
      <c r="G2581" s="1" t="s">
        <v>13</v>
      </c>
      <c r="H2581" s="1" t="s">
        <v>13</v>
      </c>
      <c r="I2581">
        <v>40</v>
      </c>
    </row>
    <row r="2582" spans="1:9" x14ac:dyDescent="0.25">
      <c r="A2582">
        <v>2581</v>
      </c>
      <c r="B2582" s="1" t="s">
        <v>15</v>
      </c>
      <c r="C2582">
        <v>661866.11</v>
      </c>
      <c r="D2582" s="1" t="s">
        <v>10</v>
      </c>
      <c r="E2582" s="1" t="s">
        <v>16</v>
      </c>
      <c r="F2582" s="1" t="s">
        <v>12</v>
      </c>
      <c r="G2582" s="1" t="s">
        <v>13</v>
      </c>
      <c r="H2582" s="1" t="s">
        <v>13</v>
      </c>
      <c r="I2582">
        <v>28</v>
      </c>
    </row>
    <row r="2583" spans="1:9" x14ac:dyDescent="0.25">
      <c r="A2583">
        <v>2582</v>
      </c>
      <c r="B2583" s="1" t="s">
        <v>15</v>
      </c>
      <c r="C2583">
        <v>300611</v>
      </c>
      <c r="D2583" s="1" t="s">
        <v>18</v>
      </c>
      <c r="E2583" s="1" t="s">
        <v>16</v>
      </c>
      <c r="F2583" s="1" t="s">
        <v>12</v>
      </c>
      <c r="G2583" s="1" t="s">
        <v>13</v>
      </c>
      <c r="H2583" s="1" t="s">
        <v>13</v>
      </c>
      <c r="I2583">
        <v>51</v>
      </c>
    </row>
    <row r="2584" spans="1:9" x14ac:dyDescent="0.25">
      <c r="A2584">
        <v>2583</v>
      </c>
      <c r="B2584" s="1" t="s">
        <v>9</v>
      </c>
      <c r="C2584">
        <v>278030</v>
      </c>
      <c r="D2584" s="1" t="s">
        <v>17</v>
      </c>
      <c r="E2584" s="1" t="s">
        <v>16</v>
      </c>
      <c r="F2584" s="1" t="s">
        <v>12</v>
      </c>
      <c r="G2584" s="1" t="s">
        <v>12</v>
      </c>
      <c r="H2584" s="1" t="s">
        <v>12</v>
      </c>
      <c r="I2584">
        <v>34</v>
      </c>
    </row>
    <row r="2585" spans="1:9" x14ac:dyDescent="0.25">
      <c r="A2585">
        <v>2584</v>
      </c>
      <c r="B2585" s="1" t="s">
        <v>15</v>
      </c>
      <c r="C2585">
        <v>1172054</v>
      </c>
      <c r="D2585" s="1" t="s">
        <v>14</v>
      </c>
      <c r="E2585" s="1" t="s">
        <v>11</v>
      </c>
      <c r="F2585" s="1" t="s">
        <v>12</v>
      </c>
      <c r="G2585" s="1" t="s">
        <v>13</v>
      </c>
      <c r="H2585" s="1" t="s">
        <v>13</v>
      </c>
      <c r="I2585">
        <v>64</v>
      </c>
    </row>
    <row r="2586" spans="1:9" x14ac:dyDescent="0.25">
      <c r="A2586">
        <v>2585</v>
      </c>
      <c r="B2586" s="1" t="s">
        <v>9</v>
      </c>
      <c r="C2586">
        <v>912169</v>
      </c>
      <c r="D2586" s="1" t="s">
        <v>10</v>
      </c>
      <c r="E2586" s="1" t="s">
        <v>11</v>
      </c>
      <c r="F2586" s="1" t="s">
        <v>12</v>
      </c>
      <c r="G2586" s="1" t="s">
        <v>13</v>
      </c>
      <c r="H2586" s="1" t="s">
        <v>12</v>
      </c>
      <c r="I2586">
        <v>36</v>
      </c>
    </row>
    <row r="2587" spans="1:9" x14ac:dyDescent="0.25">
      <c r="A2587">
        <v>2586</v>
      </c>
      <c r="B2587" s="1" t="s">
        <v>9</v>
      </c>
      <c r="C2587">
        <v>93363.8</v>
      </c>
      <c r="D2587" s="1" t="s">
        <v>10</v>
      </c>
      <c r="E2587" s="1" t="s">
        <v>16</v>
      </c>
      <c r="F2587" s="1" t="s">
        <v>12</v>
      </c>
      <c r="G2587" s="1" t="s">
        <v>13</v>
      </c>
      <c r="H2587" s="1" t="s">
        <v>13</v>
      </c>
      <c r="I2587">
        <v>46</v>
      </c>
    </row>
    <row r="2588" spans="1:9" x14ac:dyDescent="0.25">
      <c r="A2588">
        <v>2587</v>
      </c>
      <c r="B2588" s="1" t="s">
        <v>9</v>
      </c>
      <c r="C2588">
        <v>762828</v>
      </c>
      <c r="D2588" s="1" t="s">
        <v>10</v>
      </c>
      <c r="E2588" s="1" t="s">
        <v>11</v>
      </c>
      <c r="F2588" s="1" t="s">
        <v>12</v>
      </c>
      <c r="G2588" s="1" t="s">
        <v>13</v>
      </c>
      <c r="H2588" s="1" t="s">
        <v>12</v>
      </c>
      <c r="I2588">
        <v>60</v>
      </c>
    </row>
    <row r="2589" spans="1:9" x14ac:dyDescent="0.25">
      <c r="A2589">
        <v>2588</v>
      </c>
      <c r="B2589" s="1" t="s">
        <v>9</v>
      </c>
      <c r="C2589">
        <v>847871</v>
      </c>
      <c r="D2589" s="1" t="s">
        <v>18</v>
      </c>
      <c r="E2589" s="1" t="s">
        <v>16</v>
      </c>
      <c r="F2589" s="1" t="s">
        <v>12</v>
      </c>
      <c r="G2589" s="1" t="s">
        <v>13</v>
      </c>
      <c r="H2589" s="1" t="s">
        <v>13</v>
      </c>
      <c r="I2589">
        <v>51</v>
      </c>
    </row>
    <row r="2590" spans="1:9" x14ac:dyDescent="0.25">
      <c r="A2590">
        <v>2589</v>
      </c>
      <c r="B2590" s="1" t="s">
        <v>15</v>
      </c>
      <c r="C2590">
        <v>388987.92</v>
      </c>
      <c r="D2590" s="1" t="s">
        <v>10</v>
      </c>
      <c r="E2590" s="1" t="s">
        <v>11</v>
      </c>
      <c r="F2590" s="1" t="s">
        <v>12</v>
      </c>
      <c r="G2590" s="1" t="s">
        <v>13</v>
      </c>
      <c r="H2590" s="1" t="s">
        <v>13</v>
      </c>
      <c r="I2590">
        <v>25</v>
      </c>
    </row>
    <row r="2591" spans="1:9" x14ac:dyDescent="0.25">
      <c r="A2591">
        <v>2590</v>
      </c>
      <c r="B2591" s="1" t="s">
        <v>9</v>
      </c>
      <c r="C2591">
        <v>348650</v>
      </c>
      <c r="D2591" s="1" t="s">
        <v>10</v>
      </c>
      <c r="E2591" s="1" t="s">
        <v>16</v>
      </c>
      <c r="F2591" s="1" t="s">
        <v>12</v>
      </c>
      <c r="G2591" s="1" t="s">
        <v>12</v>
      </c>
      <c r="H2591" s="1" t="s">
        <v>13</v>
      </c>
      <c r="I2591">
        <v>52</v>
      </c>
    </row>
    <row r="2592" spans="1:9" x14ac:dyDescent="0.25">
      <c r="A2592">
        <v>2591</v>
      </c>
      <c r="B2592" s="1" t="s">
        <v>9</v>
      </c>
      <c r="C2592">
        <v>520560</v>
      </c>
      <c r="D2592" s="1" t="s">
        <v>10</v>
      </c>
      <c r="E2592" s="1" t="s">
        <v>16</v>
      </c>
      <c r="F2592" s="1" t="s">
        <v>12</v>
      </c>
      <c r="G2592" s="1" t="s">
        <v>13</v>
      </c>
      <c r="H2592" s="1" t="s">
        <v>13</v>
      </c>
      <c r="I2592">
        <v>40</v>
      </c>
    </row>
    <row r="2593" spans="1:9" x14ac:dyDescent="0.25">
      <c r="A2593">
        <v>2592</v>
      </c>
      <c r="B2593" s="1" t="s">
        <v>9</v>
      </c>
      <c r="C2593">
        <v>369500</v>
      </c>
      <c r="D2593" s="1" t="s">
        <v>10</v>
      </c>
      <c r="E2593" s="1" t="s">
        <v>16</v>
      </c>
      <c r="F2593" s="1" t="s">
        <v>12</v>
      </c>
      <c r="G2593" s="1" t="s">
        <v>13</v>
      </c>
      <c r="H2593" s="1" t="s">
        <v>13</v>
      </c>
      <c r="I2593">
        <v>43</v>
      </c>
    </row>
    <row r="2594" spans="1:9" x14ac:dyDescent="0.25">
      <c r="A2594">
        <v>2593</v>
      </c>
      <c r="B2594" s="1" t="s">
        <v>9</v>
      </c>
      <c r="C2594">
        <v>101351.8</v>
      </c>
      <c r="D2594" s="1" t="s">
        <v>10</v>
      </c>
      <c r="E2594" s="1" t="s">
        <v>16</v>
      </c>
      <c r="F2594" s="1" t="s">
        <v>12</v>
      </c>
      <c r="G2594" s="1" t="s">
        <v>13</v>
      </c>
      <c r="H2594" s="1" t="s">
        <v>13</v>
      </c>
      <c r="I2594">
        <v>25</v>
      </c>
    </row>
    <row r="2595" spans="1:9" x14ac:dyDescent="0.25">
      <c r="A2595">
        <v>2594</v>
      </c>
      <c r="B2595" s="1" t="s">
        <v>9</v>
      </c>
      <c r="C2595">
        <v>3080767.52</v>
      </c>
      <c r="D2595" s="1" t="s">
        <v>10</v>
      </c>
      <c r="E2595" s="1" t="s">
        <v>11</v>
      </c>
      <c r="F2595" s="1" t="s">
        <v>12</v>
      </c>
      <c r="G2595" s="1" t="s">
        <v>13</v>
      </c>
      <c r="H2595" s="1" t="s">
        <v>13</v>
      </c>
      <c r="I2595">
        <v>42</v>
      </c>
    </row>
    <row r="2596" spans="1:9" x14ac:dyDescent="0.25">
      <c r="A2596">
        <v>2595</v>
      </c>
      <c r="B2596" s="1" t="s">
        <v>9</v>
      </c>
      <c r="C2596">
        <v>380217</v>
      </c>
      <c r="D2596" s="1" t="s">
        <v>18</v>
      </c>
      <c r="E2596" s="1" t="s">
        <v>16</v>
      </c>
      <c r="F2596" s="1" t="s">
        <v>12</v>
      </c>
      <c r="G2596" s="1" t="s">
        <v>13</v>
      </c>
      <c r="H2596" s="1" t="s">
        <v>12</v>
      </c>
      <c r="I2596">
        <v>46</v>
      </c>
    </row>
    <row r="2597" spans="1:9" x14ac:dyDescent="0.25">
      <c r="A2597">
        <v>2596</v>
      </c>
      <c r="B2597" s="1" t="s">
        <v>15</v>
      </c>
      <c r="C2597">
        <v>285000</v>
      </c>
      <c r="D2597" s="1" t="s">
        <v>10</v>
      </c>
      <c r="E2597" s="1" t="s">
        <v>16</v>
      </c>
      <c r="F2597" s="1" t="s">
        <v>12</v>
      </c>
      <c r="G2597" s="1" t="s">
        <v>13</v>
      </c>
      <c r="H2597" s="1" t="s">
        <v>13</v>
      </c>
      <c r="I2597">
        <v>42</v>
      </c>
    </row>
    <row r="2598" spans="1:9" x14ac:dyDescent="0.25">
      <c r="A2598">
        <v>2597</v>
      </c>
      <c r="B2598" s="1" t="s">
        <v>9</v>
      </c>
      <c r="C2598">
        <v>169374</v>
      </c>
      <c r="D2598" s="1" t="s">
        <v>10</v>
      </c>
      <c r="E2598" s="1" t="s">
        <v>16</v>
      </c>
      <c r="F2598" s="1" t="s">
        <v>12</v>
      </c>
      <c r="G2598" s="1" t="s">
        <v>12</v>
      </c>
      <c r="H2598" s="1" t="s">
        <v>12</v>
      </c>
      <c r="I2598">
        <v>44</v>
      </c>
    </row>
    <row r="2599" spans="1:9" x14ac:dyDescent="0.25">
      <c r="A2599">
        <v>2598</v>
      </c>
      <c r="B2599" s="1" t="s">
        <v>9</v>
      </c>
      <c r="C2599">
        <v>359250</v>
      </c>
      <c r="D2599" s="1" t="s">
        <v>10</v>
      </c>
      <c r="E2599" s="1" t="s">
        <v>16</v>
      </c>
      <c r="F2599" s="1" t="s">
        <v>12</v>
      </c>
      <c r="G2599" s="1" t="s">
        <v>13</v>
      </c>
      <c r="H2599" s="1" t="s">
        <v>13</v>
      </c>
      <c r="I2599">
        <v>24</v>
      </c>
    </row>
    <row r="2600" spans="1:9" x14ac:dyDescent="0.25">
      <c r="A2600">
        <v>2599</v>
      </c>
      <c r="B2600" s="1" t="s">
        <v>15</v>
      </c>
      <c r="C2600">
        <v>278030</v>
      </c>
      <c r="D2600" s="1" t="s">
        <v>21</v>
      </c>
      <c r="E2600" s="1" t="s">
        <v>16</v>
      </c>
      <c r="F2600" s="1" t="s">
        <v>12</v>
      </c>
      <c r="G2600" s="1" t="s">
        <v>13</v>
      </c>
      <c r="H2600" s="1" t="s">
        <v>13</v>
      </c>
      <c r="I2600">
        <v>25</v>
      </c>
    </row>
    <row r="2601" spans="1:9" x14ac:dyDescent="0.25">
      <c r="A2601">
        <v>2600</v>
      </c>
      <c r="B2601" s="1" t="s">
        <v>9</v>
      </c>
      <c r="C2601">
        <v>517494</v>
      </c>
      <c r="D2601" s="1" t="s">
        <v>18</v>
      </c>
      <c r="E2601" s="1" t="s">
        <v>16</v>
      </c>
      <c r="F2601" s="1" t="s">
        <v>12</v>
      </c>
      <c r="G2601" s="1" t="s">
        <v>13</v>
      </c>
      <c r="H2601" s="1" t="s">
        <v>12</v>
      </c>
      <c r="I2601">
        <v>38</v>
      </c>
    </row>
    <row r="2602" spans="1:9" x14ac:dyDescent="0.25">
      <c r="A2602">
        <v>2601</v>
      </c>
      <c r="B2602" s="1" t="s">
        <v>9</v>
      </c>
      <c r="C2602">
        <v>300366</v>
      </c>
      <c r="D2602" s="1" t="s">
        <v>10</v>
      </c>
      <c r="E2602" s="1" t="s">
        <v>16</v>
      </c>
      <c r="F2602" s="1" t="s">
        <v>12</v>
      </c>
      <c r="G2602" s="1" t="s">
        <v>12</v>
      </c>
      <c r="H2602" s="1" t="s">
        <v>13</v>
      </c>
      <c r="I2602">
        <v>25</v>
      </c>
    </row>
    <row r="2603" spans="1:9" x14ac:dyDescent="0.25">
      <c r="A2603">
        <v>2602</v>
      </c>
      <c r="B2603" s="1" t="s">
        <v>9</v>
      </c>
      <c r="C2603">
        <v>297045</v>
      </c>
      <c r="D2603" s="1" t="s">
        <v>18</v>
      </c>
      <c r="E2603" s="1" t="s">
        <v>16</v>
      </c>
      <c r="F2603" s="1" t="s">
        <v>12</v>
      </c>
      <c r="G2603" s="1" t="s">
        <v>13</v>
      </c>
      <c r="H2603" s="1" t="s">
        <v>13</v>
      </c>
      <c r="I2603">
        <v>22</v>
      </c>
    </row>
    <row r="2604" spans="1:9" x14ac:dyDescent="0.25">
      <c r="A2604">
        <v>2603</v>
      </c>
      <c r="B2604" s="1" t="s">
        <v>15</v>
      </c>
      <c r="C2604">
        <v>1214327</v>
      </c>
      <c r="D2604" s="1" t="s">
        <v>10</v>
      </c>
      <c r="E2604" s="1" t="s">
        <v>11</v>
      </c>
      <c r="F2604" s="1" t="s">
        <v>12</v>
      </c>
      <c r="G2604" s="1" t="s">
        <v>13</v>
      </c>
      <c r="H2604" s="1" t="s">
        <v>13</v>
      </c>
      <c r="I2604">
        <v>56</v>
      </c>
    </row>
    <row r="2605" spans="1:9" x14ac:dyDescent="0.25">
      <c r="A2605">
        <v>2604</v>
      </c>
      <c r="B2605" s="1" t="s">
        <v>15</v>
      </c>
      <c r="C2605">
        <v>353400</v>
      </c>
      <c r="D2605" s="1" t="s">
        <v>10</v>
      </c>
      <c r="E2605" s="1" t="s">
        <v>16</v>
      </c>
      <c r="F2605" s="1" t="s">
        <v>12</v>
      </c>
      <c r="G2605" s="1" t="s">
        <v>12</v>
      </c>
      <c r="H2605" s="1" t="s">
        <v>13</v>
      </c>
      <c r="I2605">
        <v>47</v>
      </c>
    </row>
    <row r="2606" spans="1:9" x14ac:dyDescent="0.25">
      <c r="A2606">
        <v>2605</v>
      </c>
      <c r="B2606" s="1" t="s">
        <v>9</v>
      </c>
      <c r="C2606">
        <v>1614177</v>
      </c>
      <c r="D2606" s="1" t="s">
        <v>14</v>
      </c>
      <c r="E2606" s="1" t="s">
        <v>11</v>
      </c>
      <c r="F2606" s="1" t="s">
        <v>12</v>
      </c>
      <c r="G2606" s="1" t="s">
        <v>13</v>
      </c>
      <c r="H2606" s="1" t="s">
        <v>13</v>
      </c>
      <c r="I2606">
        <v>56</v>
      </c>
    </row>
    <row r="2607" spans="1:9" x14ac:dyDescent="0.25">
      <c r="A2607">
        <v>2606</v>
      </c>
      <c r="B2607" s="1" t="s">
        <v>15</v>
      </c>
      <c r="C2607">
        <v>1488158</v>
      </c>
      <c r="D2607" s="1" t="s">
        <v>10</v>
      </c>
      <c r="E2607" s="1" t="s">
        <v>11</v>
      </c>
      <c r="F2607" s="1" t="s">
        <v>12</v>
      </c>
      <c r="G2607" s="1" t="s">
        <v>13</v>
      </c>
      <c r="H2607" s="1" t="s">
        <v>12</v>
      </c>
      <c r="I2607">
        <v>41</v>
      </c>
    </row>
    <row r="2608" spans="1:9" x14ac:dyDescent="0.25">
      <c r="A2608">
        <v>2607</v>
      </c>
      <c r="B2608" s="1" t="s">
        <v>15</v>
      </c>
      <c r="C2608">
        <v>353418</v>
      </c>
      <c r="D2608" s="1" t="s">
        <v>17</v>
      </c>
      <c r="E2608" s="1" t="s">
        <v>16</v>
      </c>
      <c r="F2608" s="1" t="s">
        <v>12</v>
      </c>
      <c r="G2608" s="1" t="s">
        <v>12</v>
      </c>
      <c r="H2608" s="1" t="s">
        <v>13</v>
      </c>
      <c r="I2608">
        <v>56</v>
      </c>
    </row>
    <row r="2609" spans="1:9" x14ac:dyDescent="0.25">
      <c r="A2609">
        <v>2608</v>
      </c>
      <c r="B2609" s="1" t="s">
        <v>9</v>
      </c>
      <c r="C2609">
        <v>819375</v>
      </c>
      <c r="D2609" s="1" t="s">
        <v>10</v>
      </c>
      <c r="E2609" s="1" t="s">
        <v>16</v>
      </c>
      <c r="F2609" s="1" t="s">
        <v>12</v>
      </c>
      <c r="G2609" s="1" t="s">
        <v>13</v>
      </c>
      <c r="H2609" s="1" t="s">
        <v>13</v>
      </c>
      <c r="I2609">
        <v>41</v>
      </c>
    </row>
    <row r="2610" spans="1:9" x14ac:dyDescent="0.25">
      <c r="A2610">
        <v>2609</v>
      </c>
      <c r="B2610" s="1" t="s">
        <v>15</v>
      </c>
      <c r="C2610">
        <v>1389523</v>
      </c>
      <c r="D2610" s="1" t="s">
        <v>10</v>
      </c>
      <c r="E2610" s="1" t="s">
        <v>11</v>
      </c>
      <c r="F2610" s="1" t="s">
        <v>12</v>
      </c>
      <c r="G2610" s="1" t="s">
        <v>13</v>
      </c>
      <c r="H2610" s="1" t="s">
        <v>12</v>
      </c>
      <c r="I2610">
        <v>48</v>
      </c>
    </row>
    <row r="2611" spans="1:9" x14ac:dyDescent="0.25">
      <c r="A2611">
        <v>2610</v>
      </c>
      <c r="B2611" s="1" t="s">
        <v>9</v>
      </c>
      <c r="C2611">
        <v>284326</v>
      </c>
      <c r="D2611" s="1" t="s">
        <v>10</v>
      </c>
      <c r="E2611" s="1" t="s">
        <v>16</v>
      </c>
      <c r="F2611" s="1" t="s">
        <v>12</v>
      </c>
      <c r="G2611" s="1" t="s">
        <v>13</v>
      </c>
      <c r="H2611" s="1" t="s">
        <v>13</v>
      </c>
      <c r="I2611">
        <v>28</v>
      </c>
    </row>
    <row r="2612" spans="1:9" x14ac:dyDescent="0.25">
      <c r="A2612">
        <v>2611</v>
      </c>
      <c r="B2612" s="1" t="s">
        <v>9</v>
      </c>
      <c r="C2612">
        <v>1333022.48</v>
      </c>
      <c r="D2612" s="1" t="s">
        <v>10</v>
      </c>
      <c r="E2612" s="1" t="s">
        <v>11</v>
      </c>
      <c r="F2612" s="1" t="s">
        <v>12</v>
      </c>
      <c r="G2612" s="1" t="s">
        <v>13</v>
      </c>
      <c r="H2612" s="1" t="s">
        <v>13</v>
      </c>
      <c r="I2612">
        <v>40</v>
      </c>
    </row>
    <row r="2613" spans="1:9" x14ac:dyDescent="0.25">
      <c r="A2613">
        <v>2612</v>
      </c>
      <c r="B2613" s="1" t="s">
        <v>9</v>
      </c>
      <c r="C2613">
        <v>215720.6</v>
      </c>
      <c r="D2613" s="1" t="s">
        <v>10</v>
      </c>
      <c r="E2613" s="1" t="s">
        <v>16</v>
      </c>
      <c r="F2613" s="1" t="s">
        <v>12</v>
      </c>
      <c r="G2613" s="1" t="s">
        <v>13</v>
      </c>
      <c r="H2613" s="1" t="s">
        <v>13</v>
      </c>
      <c r="I2613">
        <v>30</v>
      </c>
    </row>
    <row r="2614" spans="1:9" x14ac:dyDescent="0.25">
      <c r="A2614">
        <v>2613</v>
      </c>
      <c r="B2614" s="1" t="s">
        <v>9</v>
      </c>
      <c r="C2614">
        <v>327709.14</v>
      </c>
      <c r="D2614" s="1" t="s">
        <v>10</v>
      </c>
      <c r="E2614" s="1" t="s">
        <v>16</v>
      </c>
      <c r="F2614" s="1" t="s">
        <v>12</v>
      </c>
      <c r="G2614" s="1" t="s">
        <v>13</v>
      </c>
      <c r="H2614" s="1" t="s">
        <v>13</v>
      </c>
      <c r="I2614">
        <v>21</v>
      </c>
    </row>
    <row r="2615" spans="1:9" x14ac:dyDescent="0.25">
      <c r="A2615">
        <v>2614</v>
      </c>
      <c r="B2615" s="1" t="s">
        <v>9</v>
      </c>
      <c r="C2615">
        <v>342027</v>
      </c>
      <c r="D2615" s="1" t="s">
        <v>10</v>
      </c>
      <c r="E2615" s="1" t="s">
        <v>16</v>
      </c>
      <c r="F2615" s="1" t="s">
        <v>12</v>
      </c>
      <c r="G2615" s="1" t="s">
        <v>13</v>
      </c>
      <c r="H2615" s="1" t="s">
        <v>13</v>
      </c>
      <c r="I2615">
        <v>37</v>
      </c>
    </row>
    <row r="2616" spans="1:9" x14ac:dyDescent="0.25">
      <c r="A2616">
        <v>2615</v>
      </c>
      <c r="B2616" s="1" t="s">
        <v>15</v>
      </c>
      <c r="C2616">
        <v>1688298</v>
      </c>
      <c r="D2616" s="1" t="s">
        <v>10</v>
      </c>
      <c r="E2616" s="1" t="s">
        <v>11</v>
      </c>
      <c r="F2616" s="1" t="s">
        <v>12</v>
      </c>
      <c r="G2616" s="1" t="s">
        <v>13</v>
      </c>
      <c r="H2616" s="1" t="s">
        <v>13</v>
      </c>
      <c r="I2616">
        <v>48</v>
      </c>
    </row>
    <row r="2617" spans="1:9" x14ac:dyDescent="0.25">
      <c r="A2617">
        <v>2616</v>
      </c>
      <c r="B2617" s="1" t="s">
        <v>9</v>
      </c>
      <c r="C2617">
        <v>1000000</v>
      </c>
      <c r="D2617" s="1" t="s">
        <v>10</v>
      </c>
      <c r="E2617" s="1" t="s">
        <v>16</v>
      </c>
      <c r="F2617" s="1" t="s">
        <v>12</v>
      </c>
      <c r="G2617" s="1" t="s">
        <v>13</v>
      </c>
      <c r="H2617" s="1" t="s">
        <v>13</v>
      </c>
      <c r="I2617">
        <v>29</v>
      </c>
    </row>
    <row r="2618" spans="1:9" x14ac:dyDescent="0.25">
      <c r="A2618">
        <v>2617</v>
      </c>
      <c r="B2618" s="1" t="s">
        <v>15</v>
      </c>
      <c r="C2618">
        <v>280000</v>
      </c>
      <c r="D2618" s="1" t="s">
        <v>10</v>
      </c>
      <c r="E2618" s="1" t="s">
        <v>16</v>
      </c>
      <c r="F2618" s="1" t="s">
        <v>12</v>
      </c>
      <c r="G2618" s="1" t="s">
        <v>12</v>
      </c>
      <c r="H2618" s="1" t="s">
        <v>13</v>
      </c>
      <c r="I2618">
        <v>25</v>
      </c>
    </row>
    <row r="2619" spans="1:9" x14ac:dyDescent="0.25">
      <c r="A2619">
        <v>2618</v>
      </c>
      <c r="B2619" s="1" t="s">
        <v>9</v>
      </c>
      <c r="C2619">
        <v>246504.81</v>
      </c>
      <c r="D2619" s="1" t="s">
        <v>10</v>
      </c>
      <c r="E2619" s="1" t="s">
        <v>16</v>
      </c>
      <c r="F2619" s="1" t="s">
        <v>12</v>
      </c>
      <c r="G2619" s="1" t="s">
        <v>13</v>
      </c>
      <c r="H2619" s="1" t="s">
        <v>13</v>
      </c>
      <c r="I2619">
        <v>19</v>
      </c>
    </row>
    <row r="2620" spans="1:9" x14ac:dyDescent="0.25">
      <c r="A2620">
        <v>2619</v>
      </c>
      <c r="B2620" s="1" t="s">
        <v>15</v>
      </c>
      <c r="C2620">
        <v>2128000</v>
      </c>
      <c r="D2620" s="1" t="s">
        <v>10</v>
      </c>
      <c r="E2620" s="1" t="s">
        <v>16</v>
      </c>
      <c r="F2620" s="1" t="s">
        <v>12</v>
      </c>
      <c r="G2620" s="1" t="s">
        <v>13</v>
      </c>
      <c r="H2620" s="1" t="s">
        <v>13</v>
      </c>
      <c r="I2620">
        <v>37</v>
      </c>
    </row>
    <row r="2621" spans="1:9" x14ac:dyDescent="0.25">
      <c r="A2621">
        <v>2620</v>
      </c>
      <c r="B2621" s="1" t="s">
        <v>9</v>
      </c>
      <c r="C2621">
        <v>608414.30000000005</v>
      </c>
      <c r="D2621" s="1" t="s">
        <v>10</v>
      </c>
      <c r="E2621" s="1" t="s">
        <v>11</v>
      </c>
      <c r="F2621" s="1" t="s">
        <v>12</v>
      </c>
      <c r="G2621" s="1" t="s">
        <v>13</v>
      </c>
      <c r="H2621" s="1" t="s">
        <v>13</v>
      </c>
      <c r="I2621">
        <v>38</v>
      </c>
    </row>
    <row r="2622" spans="1:9" x14ac:dyDescent="0.25">
      <c r="A2622">
        <v>2621</v>
      </c>
      <c r="B2622" s="1" t="s">
        <v>9</v>
      </c>
      <c r="C2622">
        <v>297046</v>
      </c>
      <c r="D2622" s="1" t="s">
        <v>18</v>
      </c>
      <c r="E2622" s="1" t="s">
        <v>16</v>
      </c>
      <c r="F2622" s="1" t="s">
        <v>12</v>
      </c>
      <c r="G2622" s="1" t="s">
        <v>13</v>
      </c>
      <c r="H2622" s="1" t="s">
        <v>12</v>
      </c>
      <c r="I2622">
        <v>33</v>
      </c>
    </row>
    <row r="2623" spans="1:9" x14ac:dyDescent="0.25">
      <c r="A2623">
        <v>2622</v>
      </c>
      <c r="B2623" s="1" t="s">
        <v>9</v>
      </c>
      <c r="C2623">
        <v>297056</v>
      </c>
      <c r="D2623" s="1" t="s">
        <v>18</v>
      </c>
      <c r="E2623" s="1" t="s">
        <v>16</v>
      </c>
      <c r="F2623" s="1" t="s">
        <v>12</v>
      </c>
      <c r="G2623" s="1" t="s">
        <v>13</v>
      </c>
      <c r="H2623" s="1" t="s">
        <v>13</v>
      </c>
      <c r="I2623">
        <v>76</v>
      </c>
    </row>
    <row r="2624" spans="1:9" x14ac:dyDescent="0.25">
      <c r="A2624">
        <v>2623</v>
      </c>
      <c r="B2624" s="1" t="s">
        <v>15</v>
      </c>
      <c r="C2624">
        <v>60000</v>
      </c>
      <c r="D2624" s="1" t="s">
        <v>10</v>
      </c>
      <c r="E2624" s="1" t="s">
        <v>16</v>
      </c>
      <c r="F2624" s="1" t="s">
        <v>12</v>
      </c>
      <c r="G2624" s="1" t="s">
        <v>12</v>
      </c>
      <c r="H2624" s="1" t="s">
        <v>13</v>
      </c>
      <c r="I2624">
        <v>35</v>
      </c>
    </row>
    <row r="2625" spans="1:9" x14ac:dyDescent="0.25">
      <c r="A2625">
        <v>2624</v>
      </c>
      <c r="B2625" s="1" t="s">
        <v>9</v>
      </c>
      <c r="C2625">
        <v>512234.88</v>
      </c>
      <c r="D2625" s="1" t="s">
        <v>10</v>
      </c>
      <c r="E2625" s="1" t="s">
        <v>16</v>
      </c>
      <c r="F2625" s="1" t="s">
        <v>12</v>
      </c>
      <c r="G2625" s="1" t="s">
        <v>13</v>
      </c>
      <c r="H2625" s="1" t="s">
        <v>13</v>
      </c>
      <c r="I2625">
        <v>28</v>
      </c>
    </row>
    <row r="2626" spans="1:9" x14ac:dyDescent="0.25">
      <c r="A2626">
        <v>2625</v>
      </c>
      <c r="B2626" s="1" t="s">
        <v>9</v>
      </c>
      <c r="C2626">
        <v>842310.04</v>
      </c>
      <c r="D2626" s="1" t="s">
        <v>10</v>
      </c>
      <c r="E2626" s="1" t="s">
        <v>16</v>
      </c>
      <c r="F2626" s="1" t="s">
        <v>12</v>
      </c>
      <c r="G2626" s="1" t="s">
        <v>13</v>
      </c>
      <c r="H2626" s="1" t="s">
        <v>13</v>
      </c>
      <c r="I2626">
        <v>43</v>
      </c>
    </row>
    <row r="2627" spans="1:9" x14ac:dyDescent="0.25">
      <c r="A2627">
        <v>2626</v>
      </c>
      <c r="B2627" s="1" t="s">
        <v>15</v>
      </c>
      <c r="C2627">
        <v>378558</v>
      </c>
      <c r="D2627" s="1" t="s">
        <v>10</v>
      </c>
      <c r="E2627" s="1" t="s">
        <v>11</v>
      </c>
      <c r="F2627" s="1" t="s">
        <v>12</v>
      </c>
      <c r="G2627" s="1" t="s">
        <v>13</v>
      </c>
      <c r="H2627" s="1" t="s">
        <v>12</v>
      </c>
      <c r="I2627">
        <v>34</v>
      </c>
    </row>
    <row r="2628" spans="1:9" x14ac:dyDescent="0.25">
      <c r="A2628">
        <v>2627</v>
      </c>
      <c r="B2628" s="1" t="s">
        <v>9</v>
      </c>
      <c r="C2628">
        <v>290000</v>
      </c>
      <c r="D2628" s="1" t="s">
        <v>10</v>
      </c>
      <c r="E2628" s="1" t="s">
        <v>16</v>
      </c>
      <c r="F2628" s="1" t="s">
        <v>12</v>
      </c>
      <c r="G2628" s="1" t="s">
        <v>13</v>
      </c>
      <c r="H2628" s="1" t="s">
        <v>13</v>
      </c>
      <c r="I2628">
        <v>38</v>
      </c>
    </row>
    <row r="2629" spans="1:9" x14ac:dyDescent="0.25">
      <c r="A2629">
        <v>2628</v>
      </c>
      <c r="B2629" s="1" t="s">
        <v>9</v>
      </c>
      <c r="C2629">
        <v>278030</v>
      </c>
      <c r="D2629" s="1" t="s">
        <v>19</v>
      </c>
      <c r="E2629" s="1" t="s">
        <v>16</v>
      </c>
      <c r="F2629" s="1" t="s">
        <v>12</v>
      </c>
      <c r="G2629" s="1" t="s">
        <v>13</v>
      </c>
      <c r="H2629" s="1" t="s">
        <v>13</v>
      </c>
      <c r="I2629">
        <v>43</v>
      </c>
    </row>
    <row r="2630" spans="1:9" x14ac:dyDescent="0.25">
      <c r="A2630">
        <v>2629</v>
      </c>
      <c r="B2630" s="1" t="s">
        <v>9</v>
      </c>
      <c r="C2630">
        <v>634725</v>
      </c>
      <c r="D2630" s="1" t="s">
        <v>10</v>
      </c>
      <c r="E2630" s="1" t="s">
        <v>16</v>
      </c>
      <c r="F2630" s="1" t="s">
        <v>12</v>
      </c>
      <c r="G2630" s="1" t="s">
        <v>13</v>
      </c>
      <c r="H2630" s="1" t="s">
        <v>13</v>
      </c>
      <c r="I2630">
        <v>34</v>
      </c>
    </row>
    <row r="2631" spans="1:9" x14ac:dyDescent="0.25">
      <c r="A2631">
        <v>2630</v>
      </c>
      <c r="B2631" s="1" t="s">
        <v>9</v>
      </c>
      <c r="C2631">
        <v>470974.5</v>
      </c>
      <c r="D2631" s="1" t="s">
        <v>10</v>
      </c>
      <c r="E2631" s="1" t="s">
        <v>16</v>
      </c>
      <c r="F2631" s="1" t="s">
        <v>12</v>
      </c>
      <c r="G2631" s="1" t="s">
        <v>13</v>
      </c>
      <c r="H2631" s="1" t="s">
        <v>13</v>
      </c>
      <c r="I2631">
        <v>36</v>
      </c>
    </row>
    <row r="2632" spans="1:9" x14ac:dyDescent="0.25">
      <c r="A2632">
        <v>2631</v>
      </c>
      <c r="B2632" s="1" t="s">
        <v>9</v>
      </c>
      <c r="C2632">
        <v>550590.5</v>
      </c>
      <c r="D2632" s="1" t="s">
        <v>10</v>
      </c>
      <c r="E2632" s="1" t="s">
        <v>11</v>
      </c>
      <c r="F2632" s="1" t="s">
        <v>12</v>
      </c>
      <c r="G2632" s="1" t="s">
        <v>13</v>
      </c>
      <c r="H2632" s="1" t="s">
        <v>13</v>
      </c>
      <c r="I2632">
        <v>24</v>
      </c>
    </row>
    <row r="2633" spans="1:9" x14ac:dyDescent="0.25">
      <c r="A2633">
        <v>2632</v>
      </c>
      <c r="B2633" s="1" t="s">
        <v>9</v>
      </c>
      <c r="C2633">
        <v>278030</v>
      </c>
      <c r="D2633" s="1" t="s">
        <v>19</v>
      </c>
      <c r="E2633" s="1" t="s">
        <v>16</v>
      </c>
      <c r="F2633" s="1" t="s">
        <v>12</v>
      </c>
      <c r="G2633" s="1" t="s">
        <v>13</v>
      </c>
      <c r="H2633" s="1" t="s">
        <v>13</v>
      </c>
      <c r="I2633">
        <v>37</v>
      </c>
    </row>
    <row r="2634" spans="1:9" x14ac:dyDescent="0.25">
      <c r="A2634">
        <v>2633</v>
      </c>
      <c r="B2634" s="1" t="s">
        <v>15</v>
      </c>
      <c r="C2634">
        <v>278030</v>
      </c>
      <c r="D2634" s="1" t="s">
        <v>17</v>
      </c>
      <c r="E2634" s="1" t="s">
        <v>16</v>
      </c>
      <c r="F2634" s="1" t="s">
        <v>12</v>
      </c>
      <c r="G2634" s="1" t="s">
        <v>12</v>
      </c>
      <c r="H2634" s="1" t="s">
        <v>13</v>
      </c>
      <c r="I2634">
        <v>25</v>
      </c>
    </row>
    <row r="2635" spans="1:9" x14ac:dyDescent="0.25">
      <c r="A2635">
        <v>2634</v>
      </c>
      <c r="B2635" s="1" t="s">
        <v>9</v>
      </c>
      <c r="C2635">
        <v>369875</v>
      </c>
      <c r="D2635" s="1" t="s">
        <v>10</v>
      </c>
      <c r="E2635" s="1" t="s">
        <v>16</v>
      </c>
      <c r="F2635" s="1" t="s">
        <v>12</v>
      </c>
      <c r="G2635" s="1" t="s">
        <v>13</v>
      </c>
      <c r="H2635" s="1" t="s">
        <v>13</v>
      </c>
      <c r="I2635">
        <v>28</v>
      </c>
    </row>
    <row r="2636" spans="1:9" x14ac:dyDescent="0.25">
      <c r="A2636">
        <v>2635</v>
      </c>
      <c r="B2636" s="1" t="s">
        <v>15</v>
      </c>
      <c r="C2636">
        <v>386020</v>
      </c>
      <c r="D2636" s="1" t="s">
        <v>10</v>
      </c>
      <c r="E2636" s="1" t="s">
        <v>16</v>
      </c>
      <c r="F2636" s="1" t="s">
        <v>12</v>
      </c>
      <c r="G2636" s="1" t="s">
        <v>13</v>
      </c>
      <c r="H2636" s="1" t="s">
        <v>13</v>
      </c>
      <c r="I2636">
        <v>59</v>
      </c>
    </row>
    <row r="2637" spans="1:9" x14ac:dyDescent="0.25">
      <c r="A2637">
        <v>2636</v>
      </c>
      <c r="B2637" s="1" t="s">
        <v>15</v>
      </c>
      <c r="C2637">
        <v>539036</v>
      </c>
      <c r="D2637" s="1" t="s">
        <v>10</v>
      </c>
      <c r="E2637" s="1" t="s">
        <v>11</v>
      </c>
      <c r="F2637" s="1" t="s">
        <v>12</v>
      </c>
      <c r="G2637" s="1" t="s">
        <v>13</v>
      </c>
      <c r="H2637" s="1" t="s">
        <v>13</v>
      </c>
      <c r="I2637">
        <v>32</v>
      </c>
    </row>
    <row r="2638" spans="1:9" x14ac:dyDescent="0.25">
      <c r="A2638">
        <v>2637</v>
      </c>
      <c r="B2638" s="1" t="s">
        <v>9</v>
      </c>
      <c r="C2638">
        <v>623700</v>
      </c>
      <c r="D2638" s="1" t="s">
        <v>10</v>
      </c>
      <c r="E2638" s="1" t="s">
        <v>16</v>
      </c>
      <c r="F2638" s="1" t="s">
        <v>12</v>
      </c>
      <c r="G2638" s="1" t="s">
        <v>13</v>
      </c>
      <c r="H2638" s="1" t="s">
        <v>13</v>
      </c>
      <c r="I2638">
        <v>35</v>
      </c>
    </row>
    <row r="2639" spans="1:9" x14ac:dyDescent="0.25">
      <c r="A2639">
        <v>2638</v>
      </c>
      <c r="B2639" s="1" t="s">
        <v>9</v>
      </c>
      <c r="C2639">
        <v>302470</v>
      </c>
      <c r="D2639" s="1" t="s">
        <v>17</v>
      </c>
      <c r="E2639" s="1" t="s">
        <v>16</v>
      </c>
      <c r="F2639" s="1" t="s">
        <v>12</v>
      </c>
      <c r="G2639" s="1" t="s">
        <v>13</v>
      </c>
      <c r="H2639" s="1" t="s">
        <v>13</v>
      </c>
      <c r="I2639">
        <v>29</v>
      </c>
    </row>
    <row r="2640" spans="1:9" x14ac:dyDescent="0.25">
      <c r="A2640">
        <v>2639</v>
      </c>
      <c r="B2640" s="1" t="s">
        <v>15</v>
      </c>
      <c r="C2640">
        <v>81757.47</v>
      </c>
      <c r="D2640" s="1" t="s">
        <v>10</v>
      </c>
      <c r="E2640" s="1" t="s">
        <v>16</v>
      </c>
      <c r="F2640" s="1" t="s">
        <v>12</v>
      </c>
      <c r="G2640" s="1" t="s">
        <v>13</v>
      </c>
      <c r="H2640" s="1" t="s">
        <v>13</v>
      </c>
      <c r="I2640">
        <v>22</v>
      </c>
    </row>
    <row r="2641" spans="1:9" x14ac:dyDescent="0.25">
      <c r="A2641">
        <v>2640</v>
      </c>
      <c r="B2641" s="1" t="s">
        <v>9</v>
      </c>
      <c r="C2641">
        <v>703766.13</v>
      </c>
      <c r="D2641" s="1" t="s">
        <v>10</v>
      </c>
      <c r="E2641" s="1" t="s">
        <v>16</v>
      </c>
      <c r="F2641" s="1" t="s">
        <v>12</v>
      </c>
      <c r="G2641" s="1" t="s">
        <v>13</v>
      </c>
      <c r="H2641" s="1" t="s">
        <v>13</v>
      </c>
      <c r="I2641">
        <v>45</v>
      </c>
    </row>
    <row r="2642" spans="1:9" x14ac:dyDescent="0.25">
      <c r="A2642">
        <v>2641</v>
      </c>
      <c r="B2642" s="1" t="s">
        <v>9</v>
      </c>
      <c r="C2642">
        <v>361421</v>
      </c>
      <c r="D2642" s="1" t="s">
        <v>18</v>
      </c>
      <c r="E2642" s="1" t="s">
        <v>16</v>
      </c>
      <c r="F2642" s="1" t="s">
        <v>12</v>
      </c>
      <c r="G2642" s="1" t="s">
        <v>13</v>
      </c>
      <c r="H2642" s="1" t="s">
        <v>13</v>
      </c>
      <c r="I2642">
        <v>51</v>
      </c>
    </row>
    <row r="2643" spans="1:9" x14ac:dyDescent="0.25">
      <c r="A2643">
        <v>2642</v>
      </c>
      <c r="B2643" s="1" t="s">
        <v>15</v>
      </c>
      <c r="C2643">
        <v>330722.57</v>
      </c>
      <c r="D2643" s="1" t="s">
        <v>10</v>
      </c>
      <c r="E2643" s="1" t="s">
        <v>16</v>
      </c>
      <c r="F2643" s="1" t="s">
        <v>12</v>
      </c>
      <c r="G2643" s="1" t="s">
        <v>13</v>
      </c>
      <c r="H2643" s="1" t="s">
        <v>13</v>
      </c>
      <c r="I2643">
        <v>37</v>
      </c>
    </row>
    <row r="2644" spans="1:9" x14ac:dyDescent="0.25">
      <c r="A2644">
        <v>2643</v>
      </c>
      <c r="B2644" s="1" t="s">
        <v>9</v>
      </c>
      <c r="C2644">
        <v>291514</v>
      </c>
      <c r="D2644" s="1" t="s">
        <v>18</v>
      </c>
      <c r="E2644" s="1" t="s">
        <v>16</v>
      </c>
      <c r="F2644" s="1" t="s">
        <v>12</v>
      </c>
      <c r="G2644" s="1" t="s">
        <v>13</v>
      </c>
      <c r="H2644" s="1" t="s">
        <v>12</v>
      </c>
      <c r="I2644">
        <v>28</v>
      </c>
    </row>
    <row r="2645" spans="1:9" x14ac:dyDescent="0.25">
      <c r="A2645">
        <v>2644</v>
      </c>
      <c r="B2645" s="1" t="s">
        <v>15</v>
      </c>
      <c r="C2645">
        <v>199067</v>
      </c>
      <c r="D2645" s="1" t="s">
        <v>10</v>
      </c>
      <c r="E2645" s="1" t="s">
        <v>11</v>
      </c>
      <c r="F2645" s="1" t="s">
        <v>12</v>
      </c>
      <c r="G2645" s="1" t="s">
        <v>13</v>
      </c>
      <c r="H2645" s="1" t="s">
        <v>12</v>
      </c>
      <c r="I2645">
        <v>25</v>
      </c>
    </row>
    <row r="2646" spans="1:9" x14ac:dyDescent="0.25">
      <c r="A2646">
        <v>2645</v>
      </c>
      <c r="B2646" s="1" t="s">
        <v>9</v>
      </c>
      <c r="C2646">
        <v>1461505.5</v>
      </c>
      <c r="D2646" s="1" t="s">
        <v>10</v>
      </c>
      <c r="E2646" s="1" t="s">
        <v>16</v>
      </c>
      <c r="F2646" s="1" t="s">
        <v>12</v>
      </c>
      <c r="G2646" s="1" t="s">
        <v>13</v>
      </c>
      <c r="H2646" s="1" t="s">
        <v>13</v>
      </c>
      <c r="I2646">
        <v>46</v>
      </c>
    </row>
    <row r="2647" spans="1:9" x14ac:dyDescent="0.25">
      <c r="A2647">
        <v>2646</v>
      </c>
      <c r="B2647" s="1" t="s">
        <v>9</v>
      </c>
      <c r="C2647">
        <v>745392.94</v>
      </c>
      <c r="D2647" s="1" t="s">
        <v>10</v>
      </c>
      <c r="E2647" s="1" t="s">
        <v>16</v>
      </c>
      <c r="F2647" s="1" t="s">
        <v>12</v>
      </c>
      <c r="G2647" s="1" t="s">
        <v>13</v>
      </c>
      <c r="H2647" s="1" t="s">
        <v>13</v>
      </c>
      <c r="I2647">
        <v>56</v>
      </c>
    </row>
    <row r="2648" spans="1:9" x14ac:dyDescent="0.25">
      <c r="A2648">
        <v>2647</v>
      </c>
      <c r="B2648" s="1" t="s">
        <v>9</v>
      </c>
      <c r="C2648">
        <v>297046</v>
      </c>
      <c r="D2648" s="1" t="s">
        <v>18</v>
      </c>
      <c r="E2648" s="1" t="s">
        <v>16</v>
      </c>
      <c r="F2648" s="1" t="s">
        <v>13</v>
      </c>
      <c r="G2648" s="1" t="s">
        <v>13</v>
      </c>
      <c r="H2648" s="1" t="s">
        <v>13</v>
      </c>
      <c r="I2648">
        <v>58</v>
      </c>
    </row>
    <row r="2649" spans="1:9" x14ac:dyDescent="0.25">
      <c r="A2649">
        <v>2648</v>
      </c>
      <c r="B2649" s="1" t="s">
        <v>15</v>
      </c>
      <c r="C2649">
        <v>2029604</v>
      </c>
      <c r="D2649" s="1" t="s">
        <v>14</v>
      </c>
      <c r="E2649" s="1" t="s">
        <v>11</v>
      </c>
      <c r="F2649" s="1" t="s">
        <v>12</v>
      </c>
      <c r="G2649" s="1" t="s">
        <v>13</v>
      </c>
      <c r="H2649" s="1" t="s">
        <v>13</v>
      </c>
      <c r="I2649">
        <v>72</v>
      </c>
    </row>
    <row r="2650" spans="1:9" x14ac:dyDescent="0.25">
      <c r="A2650">
        <v>2649</v>
      </c>
      <c r="B2650" s="1" t="s">
        <v>15</v>
      </c>
      <c r="C2650">
        <v>360000</v>
      </c>
      <c r="D2650" s="1" t="s">
        <v>10</v>
      </c>
      <c r="E2650" s="1" t="s">
        <v>16</v>
      </c>
      <c r="F2650" s="1" t="s">
        <v>12</v>
      </c>
      <c r="G2650" s="1" t="s">
        <v>13</v>
      </c>
      <c r="H2650" s="1" t="s">
        <v>13</v>
      </c>
      <c r="I2650">
        <v>30</v>
      </c>
    </row>
    <row r="2651" spans="1:9" x14ac:dyDescent="0.25">
      <c r="A2651">
        <v>2650</v>
      </c>
      <c r="B2651" s="1" t="s">
        <v>9</v>
      </c>
      <c r="C2651">
        <v>300018</v>
      </c>
      <c r="D2651" s="1" t="s">
        <v>18</v>
      </c>
      <c r="E2651" s="1" t="s">
        <v>16</v>
      </c>
      <c r="F2651" s="1" t="s">
        <v>12</v>
      </c>
      <c r="G2651" s="1" t="s">
        <v>13</v>
      </c>
      <c r="H2651" s="1" t="s">
        <v>12</v>
      </c>
      <c r="I2651">
        <v>62</v>
      </c>
    </row>
    <row r="2652" spans="1:9" x14ac:dyDescent="0.25">
      <c r="A2652">
        <v>2651</v>
      </c>
      <c r="B2652" s="1" t="s">
        <v>15</v>
      </c>
      <c r="C2652">
        <v>200000</v>
      </c>
      <c r="D2652" s="1" t="s">
        <v>10</v>
      </c>
      <c r="E2652" s="1" t="s">
        <v>16</v>
      </c>
      <c r="F2652" s="1" t="s">
        <v>12</v>
      </c>
      <c r="G2652" s="1" t="s">
        <v>12</v>
      </c>
      <c r="H2652" s="1" t="s">
        <v>12</v>
      </c>
      <c r="I2652">
        <v>42</v>
      </c>
    </row>
    <row r="2653" spans="1:9" x14ac:dyDescent="0.25">
      <c r="A2653">
        <v>2652</v>
      </c>
      <c r="B2653" s="1" t="s">
        <v>15</v>
      </c>
      <c r="C2653">
        <v>799000</v>
      </c>
      <c r="D2653" s="1" t="s">
        <v>10</v>
      </c>
      <c r="E2653" s="1" t="s">
        <v>16</v>
      </c>
      <c r="F2653" s="1" t="s">
        <v>12</v>
      </c>
      <c r="G2653" s="1" t="s">
        <v>13</v>
      </c>
      <c r="H2653" s="1" t="s">
        <v>12</v>
      </c>
      <c r="I2653">
        <v>24</v>
      </c>
    </row>
    <row r="2654" spans="1:9" x14ac:dyDescent="0.25">
      <c r="A2654">
        <v>2653</v>
      </c>
      <c r="B2654" s="1" t="s">
        <v>15</v>
      </c>
      <c r="C2654">
        <v>397504.45</v>
      </c>
      <c r="D2654" s="1" t="s">
        <v>10</v>
      </c>
      <c r="E2654" s="1" t="s">
        <v>16</v>
      </c>
      <c r="F2654" s="1" t="s">
        <v>12</v>
      </c>
      <c r="G2654" s="1" t="s">
        <v>13</v>
      </c>
      <c r="H2654" s="1" t="s">
        <v>13</v>
      </c>
      <c r="I2654">
        <v>22</v>
      </c>
    </row>
    <row r="2655" spans="1:9" x14ac:dyDescent="0.25">
      <c r="A2655">
        <v>2654</v>
      </c>
      <c r="B2655" s="1" t="s">
        <v>15</v>
      </c>
      <c r="C2655">
        <v>636889</v>
      </c>
      <c r="D2655" s="1" t="s">
        <v>18</v>
      </c>
      <c r="E2655" s="1" t="s">
        <v>16</v>
      </c>
      <c r="F2655" s="1" t="s">
        <v>12</v>
      </c>
      <c r="G2655" s="1" t="s">
        <v>13</v>
      </c>
      <c r="H2655" s="1" t="s">
        <v>13</v>
      </c>
      <c r="I2655">
        <v>50</v>
      </c>
    </row>
    <row r="2656" spans="1:9" x14ac:dyDescent="0.25">
      <c r="A2656">
        <v>2655</v>
      </c>
      <c r="B2656" s="1" t="s">
        <v>9</v>
      </c>
      <c r="C2656">
        <v>360585</v>
      </c>
      <c r="D2656" s="1" t="s">
        <v>10</v>
      </c>
      <c r="E2656" s="1" t="s">
        <v>16</v>
      </c>
      <c r="F2656" s="1" t="s">
        <v>12</v>
      </c>
      <c r="G2656" s="1" t="s">
        <v>13</v>
      </c>
      <c r="H2656" s="1" t="s">
        <v>13</v>
      </c>
      <c r="I2656">
        <v>48</v>
      </c>
    </row>
    <row r="2657" spans="1:9" x14ac:dyDescent="0.25">
      <c r="A2657">
        <v>2656</v>
      </c>
      <c r="B2657" s="1" t="s">
        <v>9</v>
      </c>
      <c r="C2657">
        <v>639605</v>
      </c>
      <c r="D2657" s="1" t="s">
        <v>10</v>
      </c>
      <c r="E2657" s="1" t="s">
        <v>11</v>
      </c>
      <c r="F2657" s="1" t="s">
        <v>12</v>
      </c>
      <c r="G2657" s="1" t="s">
        <v>13</v>
      </c>
      <c r="H2657" s="1" t="s">
        <v>13</v>
      </c>
      <c r="I2657">
        <v>45</v>
      </c>
    </row>
    <row r="2658" spans="1:9" x14ac:dyDescent="0.25">
      <c r="A2658">
        <v>2657</v>
      </c>
      <c r="B2658" s="1" t="s">
        <v>15</v>
      </c>
      <c r="C2658">
        <v>1644679</v>
      </c>
      <c r="D2658" s="1" t="s">
        <v>10</v>
      </c>
      <c r="E2658" s="1" t="s">
        <v>11</v>
      </c>
      <c r="F2658" s="1" t="s">
        <v>12</v>
      </c>
      <c r="G2658" s="1" t="s">
        <v>13</v>
      </c>
      <c r="H2658" s="1" t="s">
        <v>12</v>
      </c>
      <c r="I2658">
        <v>36</v>
      </c>
    </row>
    <row r="2659" spans="1:9" x14ac:dyDescent="0.25">
      <c r="A2659">
        <v>2658</v>
      </c>
      <c r="B2659" s="1" t="s">
        <v>9</v>
      </c>
      <c r="C2659">
        <v>421650.26</v>
      </c>
      <c r="D2659" s="1" t="s">
        <v>10</v>
      </c>
      <c r="E2659" s="1" t="s">
        <v>16</v>
      </c>
      <c r="F2659" s="1" t="s">
        <v>12</v>
      </c>
      <c r="G2659" s="1" t="s">
        <v>13</v>
      </c>
      <c r="H2659" s="1" t="s">
        <v>13</v>
      </c>
      <c r="I2659">
        <v>37</v>
      </c>
    </row>
    <row r="2660" spans="1:9" x14ac:dyDescent="0.25">
      <c r="A2660">
        <v>2659</v>
      </c>
      <c r="B2660" s="1" t="s">
        <v>9</v>
      </c>
      <c r="C2660">
        <v>678531.4</v>
      </c>
      <c r="D2660" s="1" t="s">
        <v>10</v>
      </c>
      <c r="E2660" s="1" t="s">
        <v>11</v>
      </c>
      <c r="F2660" s="1" t="s">
        <v>12</v>
      </c>
      <c r="G2660" s="1" t="s">
        <v>13</v>
      </c>
      <c r="H2660" s="1" t="s">
        <v>13</v>
      </c>
      <c r="I2660">
        <v>48</v>
      </c>
    </row>
    <row r="2661" spans="1:9" x14ac:dyDescent="0.25">
      <c r="A2661">
        <v>2660</v>
      </c>
      <c r="B2661" s="1" t="s">
        <v>9</v>
      </c>
      <c r="C2661">
        <v>175367.76</v>
      </c>
      <c r="D2661" s="1" t="s">
        <v>10</v>
      </c>
      <c r="E2661" s="1" t="s">
        <v>16</v>
      </c>
      <c r="F2661" s="1" t="s">
        <v>12</v>
      </c>
      <c r="G2661" s="1" t="s">
        <v>13</v>
      </c>
      <c r="H2661" s="1" t="s">
        <v>13</v>
      </c>
      <c r="I2661">
        <v>36</v>
      </c>
    </row>
    <row r="2662" spans="1:9" x14ac:dyDescent="0.25">
      <c r="A2662">
        <v>2661</v>
      </c>
      <c r="B2662" s="1" t="s">
        <v>15</v>
      </c>
      <c r="C2662">
        <v>522906.95</v>
      </c>
      <c r="D2662" s="1" t="s">
        <v>10</v>
      </c>
      <c r="E2662" s="1" t="s">
        <v>16</v>
      </c>
      <c r="F2662" s="1" t="s">
        <v>12</v>
      </c>
      <c r="G2662" s="1" t="s">
        <v>12</v>
      </c>
      <c r="H2662" s="1" t="s">
        <v>13</v>
      </c>
      <c r="I2662">
        <v>37</v>
      </c>
    </row>
    <row r="2663" spans="1:9" x14ac:dyDescent="0.25">
      <c r="A2663">
        <v>2662</v>
      </c>
      <c r="B2663" s="1" t="s">
        <v>9</v>
      </c>
      <c r="C2663">
        <v>699251.07</v>
      </c>
      <c r="D2663" s="1" t="s">
        <v>10</v>
      </c>
      <c r="E2663" s="1" t="s">
        <v>16</v>
      </c>
      <c r="F2663" s="1" t="s">
        <v>12</v>
      </c>
      <c r="G2663" s="1" t="s">
        <v>13</v>
      </c>
      <c r="H2663" s="1" t="s">
        <v>13</v>
      </c>
      <c r="I2663">
        <v>24</v>
      </c>
    </row>
    <row r="2664" spans="1:9" x14ac:dyDescent="0.25">
      <c r="A2664">
        <v>2663</v>
      </c>
      <c r="B2664" s="1" t="s">
        <v>15</v>
      </c>
      <c r="C2664">
        <v>233842.77</v>
      </c>
      <c r="D2664" s="1" t="s">
        <v>10</v>
      </c>
      <c r="E2664" s="1" t="s">
        <v>16</v>
      </c>
      <c r="F2664" s="1" t="s">
        <v>12</v>
      </c>
      <c r="G2664" s="1" t="s">
        <v>13</v>
      </c>
      <c r="H2664" s="1" t="s">
        <v>13</v>
      </c>
      <c r="I2664">
        <v>22</v>
      </c>
    </row>
    <row r="2665" spans="1:9" x14ac:dyDescent="0.25">
      <c r="A2665">
        <v>2664</v>
      </c>
      <c r="B2665" s="1" t="s">
        <v>15</v>
      </c>
      <c r="C2665">
        <v>297045</v>
      </c>
      <c r="D2665" s="1" t="s">
        <v>17</v>
      </c>
      <c r="E2665" s="1" t="s">
        <v>16</v>
      </c>
      <c r="F2665" s="1" t="s">
        <v>12</v>
      </c>
      <c r="G2665" s="1" t="s">
        <v>12</v>
      </c>
      <c r="H2665" s="1" t="s">
        <v>13</v>
      </c>
      <c r="I2665">
        <v>52</v>
      </c>
    </row>
    <row r="2666" spans="1:9" x14ac:dyDescent="0.25">
      <c r="A2666">
        <v>2665</v>
      </c>
      <c r="B2666" s="1" t="s">
        <v>9</v>
      </c>
      <c r="C2666">
        <v>385165</v>
      </c>
      <c r="D2666" s="1" t="s">
        <v>18</v>
      </c>
      <c r="E2666" s="1" t="s">
        <v>16</v>
      </c>
      <c r="F2666" s="1" t="s">
        <v>12</v>
      </c>
      <c r="G2666" s="1" t="s">
        <v>13</v>
      </c>
      <c r="H2666" s="1" t="s">
        <v>12</v>
      </c>
      <c r="I2666">
        <v>71</v>
      </c>
    </row>
    <row r="2667" spans="1:9" x14ac:dyDescent="0.25">
      <c r="A2667">
        <v>2666</v>
      </c>
      <c r="B2667" s="1" t="s">
        <v>9</v>
      </c>
      <c r="C2667">
        <v>405573.35</v>
      </c>
      <c r="D2667" s="1" t="s">
        <v>10</v>
      </c>
      <c r="E2667" s="1" t="s">
        <v>16</v>
      </c>
      <c r="F2667" s="1" t="s">
        <v>12</v>
      </c>
      <c r="G2667" s="1" t="s">
        <v>13</v>
      </c>
      <c r="H2667" s="1" t="s">
        <v>13</v>
      </c>
      <c r="I2667">
        <v>24</v>
      </c>
    </row>
    <row r="2668" spans="1:9" x14ac:dyDescent="0.25">
      <c r="A2668">
        <v>2667</v>
      </c>
      <c r="B2668" s="1" t="s">
        <v>9</v>
      </c>
      <c r="C2668">
        <v>299441</v>
      </c>
      <c r="D2668" s="1" t="s">
        <v>18</v>
      </c>
      <c r="E2668" s="1" t="s">
        <v>16</v>
      </c>
      <c r="F2668" s="1" t="s">
        <v>12</v>
      </c>
      <c r="G2668" s="1" t="s">
        <v>13</v>
      </c>
      <c r="H2668" s="1" t="s">
        <v>13</v>
      </c>
      <c r="I2668">
        <v>61</v>
      </c>
    </row>
    <row r="2669" spans="1:9" x14ac:dyDescent="0.25">
      <c r="A2669">
        <v>2668</v>
      </c>
      <c r="B2669" s="1" t="s">
        <v>9</v>
      </c>
      <c r="C2669">
        <v>410402</v>
      </c>
      <c r="D2669" s="1" t="s">
        <v>10</v>
      </c>
      <c r="E2669" s="1" t="s">
        <v>16</v>
      </c>
      <c r="F2669" s="1" t="s">
        <v>12</v>
      </c>
      <c r="G2669" s="1" t="s">
        <v>13</v>
      </c>
      <c r="H2669" s="1" t="s">
        <v>13</v>
      </c>
      <c r="I2669">
        <v>45</v>
      </c>
    </row>
    <row r="2670" spans="1:9" x14ac:dyDescent="0.25">
      <c r="A2670">
        <v>2669</v>
      </c>
      <c r="B2670" s="1" t="s">
        <v>9</v>
      </c>
      <c r="C2670">
        <v>516112.73</v>
      </c>
      <c r="D2670" s="1" t="s">
        <v>10</v>
      </c>
      <c r="E2670" s="1" t="s">
        <v>16</v>
      </c>
      <c r="F2670" s="1" t="s">
        <v>12</v>
      </c>
      <c r="G2670" s="1" t="s">
        <v>13</v>
      </c>
      <c r="H2670" s="1" t="s">
        <v>13</v>
      </c>
      <c r="I2670">
        <v>27</v>
      </c>
    </row>
    <row r="2671" spans="1:9" x14ac:dyDescent="0.25">
      <c r="A2671">
        <v>2670</v>
      </c>
      <c r="B2671" s="1" t="s">
        <v>9</v>
      </c>
      <c r="C2671">
        <v>356686.25</v>
      </c>
      <c r="D2671" s="1" t="s">
        <v>10</v>
      </c>
      <c r="E2671" s="1" t="s">
        <v>16</v>
      </c>
      <c r="F2671" s="1" t="s">
        <v>12</v>
      </c>
      <c r="G2671" s="1" t="s">
        <v>13</v>
      </c>
      <c r="H2671" s="1" t="s">
        <v>13</v>
      </c>
      <c r="I2671">
        <v>38</v>
      </c>
    </row>
    <row r="2672" spans="1:9" x14ac:dyDescent="0.25">
      <c r="A2672">
        <v>2671</v>
      </c>
      <c r="B2672" s="1" t="s">
        <v>15</v>
      </c>
      <c r="C2672">
        <v>1794936</v>
      </c>
      <c r="D2672" s="1" t="s">
        <v>10</v>
      </c>
      <c r="E2672" s="1" t="s">
        <v>16</v>
      </c>
      <c r="F2672" s="1" t="s">
        <v>12</v>
      </c>
      <c r="G2672" s="1" t="s">
        <v>13</v>
      </c>
      <c r="H2672" s="1" t="s">
        <v>13</v>
      </c>
      <c r="I2672">
        <v>29</v>
      </c>
    </row>
    <row r="2673" spans="1:9" x14ac:dyDescent="0.25">
      <c r="A2673">
        <v>2672</v>
      </c>
      <c r="B2673" s="1" t="s">
        <v>9</v>
      </c>
      <c r="C2673">
        <v>68371.649999999994</v>
      </c>
      <c r="D2673" s="1" t="s">
        <v>10</v>
      </c>
      <c r="E2673" s="1" t="s">
        <v>11</v>
      </c>
      <c r="F2673" s="1" t="s">
        <v>12</v>
      </c>
      <c r="G2673" s="1" t="s">
        <v>13</v>
      </c>
      <c r="H2673" s="1" t="s">
        <v>13</v>
      </c>
      <c r="I2673">
        <v>42</v>
      </c>
    </row>
    <row r="2674" spans="1:9" x14ac:dyDescent="0.25">
      <c r="A2674">
        <v>2673</v>
      </c>
      <c r="B2674" s="1" t="s">
        <v>9</v>
      </c>
      <c r="C2674">
        <v>186718</v>
      </c>
      <c r="D2674" s="1" t="s">
        <v>10</v>
      </c>
      <c r="E2674" s="1" t="s">
        <v>16</v>
      </c>
      <c r="F2674" s="1" t="s">
        <v>12</v>
      </c>
      <c r="G2674" s="1" t="s">
        <v>13</v>
      </c>
      <c r="H2674" s="1" t="s">
        <v>13</v>
      </c>
      <c r="I2674">
        <v>31</v>
      </c>
    </row>
    <row r="2675" spans="1:9" x14ac:dyDescent="0.25">
      <c r="A2675">
        <v>2674</v>
      </c>
      <c r="B2675" s="1" t="s">
        <v>9</v>
      </c>
      <c r="C2675">
        <v>399603.16</v>
      </c>
      <c r="D2675" s="1" t="s">
        <v>10</v>
      </c>
      <c r="E2675" s="1" t="s">
        <v>16</v>
      </c>
      <c r="F2675" s="1" t="s">
        <v>12</v>
      </c>
      <c r="G2675" s="1" t="s">
        <v>13</v>
      </c>
      <c r="H2675" s="1" t="s">
        <v>13</v>
      </c>
      <c r="I2675">
        <v>43</v>
      </c>
    </row>
    <row r="2676" spans="1:9" x14ac:dyDescent="0.25">
      <c r="A2676">
        <v>2675</v>
      </c>
      <c r="B2676" s="1" t="s">
        <v>15</v>
      </c>
      <c r="C2676">
        <v>354822.98</v>
      </c>
      <c r="D2676" s="1" t="s">
        <v>14</v>
      </c>
      <c r="E2676" s="1" t="s">
        <v>11</v>
      </c>
      <c r="F2676" s="1" t="s">
        <v>12</v>
      </c>
      <c r="G2676" s="1" t="s">
        <v>13</v>
      </c>
      <c r="H2676" s="1" t="s">
        <v>13</v>
      </c>
      <c r="I2676">
        <v>75</v>
      </c>
    </row>
    <row r="2677" spans="1:9" x14ac:dyDescent="0.25">
      <c r="A2677">
        <v>2676</v>
      </c>
      <c r="B2677" s="1" t="s">
        <v>15</v>
      </c>
      <c r="C2677">
        <v>425829.6</v>
      </c>
      <c r="D2677" s="1" t="s">
        <v>10</v>
      </c>
      <c r="E2677" s="1" t="s">
        <v>16</v>
      </c>
      <c r="F2677" s="1" t="s">
        <v>12</v>
      </c>
      <c r="G2677" s="1" t="s">
        <v>13</v>
      </c>
      <c r="H2677" s="1" t="s">
        <v>13</v>
      </c>
      <c r="I2677">
        <v>19</v>
      </c>
    </row>
    <row r="2678" spans="1:9" x14ac:dyDescent="0.25">
      <c r="A2678">
        <v>2677</v>
      </c>
      <c r="B2678" s="1" t="s">
        <v>9</v>
      </c>
      <c r="C2678">
        <v>452229</v>
      </c>
      <c r="D2678" s="1" t="s">
        <v>18</v>
      </c>
      <c r="E2678" s="1" t="s">
        <v>16</v>
      </c>
      <c r="F2678" s="1" t="s">
        <v>12</v>
      </c>
      <c r="G2678" s="1" t="s">
        <v>13</v>
      </c>
      <c r="H2678" s="1" t="s">
        <v>13</v>
      </c>
      <c r="I2678">
        <v>34</v>
      </c>
    </row>
    <row r="2679" spans="1:9" x14ac:dyDescent="0.25">
      <c r="A2679">
        <v>2678</v>
      </c>
      <c r="B2679" s="1" t="s">
        <v>9</v>
      </c>
      <c r="C2679">
        <v>315605</v>
      </c>
      <c r="D2679" s="1" t="s">
        <v>17</v>
      </c>
      <c r="E2679" s="1" t="s">
        <v>16</v>
      </c>
      <c r="F2679" s="1" t="s">
        <v>12</v>
      </c>
      <c r="G2679" s="1" t="s">
        <v>13</v>
      </c>
      <c r="H2679" s="1" t="s">
        <v>13</v>
      </c>
      <c r="I2679">
        <v>58</v>
      </c>
    </row>
    <row r="2680" spans="1:9" x14ac:dyDescent="0.25">
      <c r="A2680">
        <v>2679</v>
      </c>
      <c r="B2680" s="1" t="s">
        <v>15</v>
      </c>
      <c r="C2680">
        <v>749235.3</v>
      </c>
      <c r="D2680" s="1" t="s">
        <v>10</v>
      </c>
      <c r="E2680" s="1" t="s">
        <v>16</v>
      </c>
      <c r="F2680" s="1" t="s">
        <v>12</v>
      </c>
      <c r="G2680" s="1" t="s">
        <v>13</v>
      </c>
      <c r="H2680" s="1" t="s">
        <v>13</v>
      </c>
      <c r="I2680">
        <v>40</v>
      </c>
    </row>
    <row r="2681" spans="1:9" x14ac:dyDescent="0.25">
      <c r="A2681">
        <v>2680</v>
      </c>
      <c r="B2681" s="1" t="s">
        <v>9</v>
      </c>
      <c r="C2681">
        <v>366495.32</v>
      </c>
      <c r="D2681" s="1" t="s">
        <v>10</v>
      </c>
      <c r="E2681" s="1" t="s">
        <v>16</v>
      </c>
      <c r="F2681" s="1" t="s">
        <v>12</v>
      </c>
      <c r="G2681" s="1" t="s">
        <v>13</v>
      </c>
      <c r="H2681" s="1" t="s">
        <v>13</v>
      </c>
      <c r="I2681">
        <v>22</v>
      </c>
    </row>
    <row r="2682" spans="1:9" x14ac:dyDescent="0.25">
      <c r="A2682">
        <v>2681</v>
      </c>
      <c r="B2682" s="1" t="s">
        <v>9</v>
      </c>
      <c r="C2682">
        <v>80000</v>
      </c>
      <c r="D2682" s="1" t="s">
        <v>10</v>
      </c>
      <c r="E2682" s="1" t="s">
        <v>16</v>
      </c>
      <c r="F2682" s="1" t="s">
        <v>12</v>
      </c>
      <c r="G2682" s="1" t="s">
        <v>12</v>
      </c>
      <c r="H2682" s="1" t="s">
        <v>13</v>
      </c>
      <c r="I2682">
        <v>21</v>
      </c>
    </row>
    <row r="2683" spans="1:9" x14ac:dyDescent="0.25">
      <c r="A2683">
        <v>2682</v>
      </c>
      <c r="B2683" s="1" t="s">
        <v>9</v>
      </c>
      <c r="C2683">
        <v>316964.69</v>
      </c>
      <c r="D2683" s="1" t="s">
        <v>10</v>
      </c>
      <c r="E2683" s="1" t="s">
        <v>16</v>
      </c>
      <c r="F2683" s="1" t="s">
        <v>12</v>
      </c>
      <c r="G2683" s="1" t="s">
        <v>13</v>
      </c>
      <c r="H2683" s="1" t="s">
        <v>13</v>
      </c>
      <c r="I2683">
        <v>20</v>
      </c>
    </row>
    <row r="2684" spans="1:9" x14ac:dyDescent="0.25">
      <c r="A2684">
        <v>2683</v>
      </c>
      <c r="B2684" s="1" t="s">
        <v>15</v>
      </c>
      <c r="C2684">
        <v>370500</v>
      </c>
      <c r="D2684" s="1" t="s">
        <v>10</v>
      </c>
      <c r="E2684" s="1" t="s">
        <v>16</v>
      </c>
      <c r="F2684" s="1" t="s">
        <v>12</v>
      </c>
      <c r="G2684" s="1" t="s">
        <v>13</v>
      </c>
      <c r="H2684" s="1" t="s">
        <v>13</v>
      </c>
      <c r="I2684">
        <v>28</v>
      </c>
    </row>
    <row r="2685" spans="1:9" x14ac:dyDescent="0.25">
      <c r="A2685">
        <v>2684</v>
      </c>
      <c r="B2685" s="1" t="s">
        <v>9</v>
      </c>
      <c r="C2685">
        <v>1081709.6000000001</v>
      </c>
      <c r="D2685" s="1" t="s">
        <v>10</v>
      </c>
      <c r="E2685" s="1" t="s">
        <v>11</v>
      </c>
      <c r="F2685" s="1" t="s">
        <v>12</v>
      </c>
      <c r="G2685" s="1" t="s">
        <v>13</v>
      </c>
      <c r="H2685" s="1" t="s">
        <v>13</v>
      </c>
      <c r="I2685">
        <v>59</v>
      </c>
    </row>
    <row r="2686" spans="1:9" x14ac:dyDescent="0.25">
      <c r="A2686">
        <v>2685</v>
      </c>
      <c r="B2686" s="1" t="s">
        <v>15</v>
      </c>
      <c r="C2686">
        <v>698426.7</v>
      </c>
      <c r="D2686" s="1" t="s">
        <v>10</v>
      </c>
      <c r="E2686" s="1" t="s">
        <v>11</v>
      </c>
      <c r="F2686" s="1" t="s">
        <v>12</v>
      </c>
      <c r="G2686" s="1" t="s">
        <v>13</v>
      </c>
      <c r="H2686" s="1" t="s">
        <v>13</v>
      </c>
      <c r="I2686">
        <v>35</v>
      </c>
    </row>
    <row r="2687" spans="1:9" x14ac:dyDescent="0.25">
      <c r="A2687">
        <v>2686</v>
      </c>
      <c r="B2687" s="1" t="s">
        <v>9</v>
      </c>
      <c r="C2687">
        <v>431290</v>
      </c>
      <c r="D2687" s="1" t="s">
        <v>10</v>
      </c>
      <c r="E2687" s="1" t="s">
        <v>16</v>
      </c>
      <c r="F2687" s="1" t="s">
        <v>12</v>
      </c>
      <c r="G2687" s="1" t="s">
        <v>13</v>
      </c>
      <c r="H2687" s="1" t="s">
        <v>13</v>
      </c>
      <c r="I2687">
        <v>60</v>
      </c>
    </row>
    <row r="2688" spans="1:9" x14ac:dyDescent="0.25">
      <c r="A2688">
        <v>2687</v>
      </c>
      <c r="B2688" s="1" t="s">
        <v>9</v>
      </c>
      <c r="C2688">
        <v>297045</v>
      </c>
      <c r="D2688" s="1" t="s">
        <v>17</v>
      </c>
      <c r="E2688" s="1" t="s">
        <v>16</v>
      </c>
      <c r="F2688" s="1" t="s">
        <v>12</v>
      </c>
      <c r="G2688" s="1" t="s">
        <v>13</v>
      </c>
      <c r="H2688" s="1" t="s">
        <v>13</v>
      </c>
      <c r="I2688">
        <v>51</v>
      </c>
    </row>
    <row r="2689" spans="1:9" x14ac:dyDescent="0.25">
      <c r="A2689">
        <v>2688</v>
      </c>
      <c r="B2689" s="1" t="s">
        <v>9</v>
      </c>
      <c r="C2689">
        <v>610312</v>
      </c>
      <c r="D2689" s="1" t="s">
        <v>10</v>
      </c>
      <c r="E2689" s="1" t="s">
        <v>16</v>
      </c>
      <c r="F2689" s="1" t="s">
        <v>12</v>
      </c>
      <c r="G2689" s="1" t="s">
        <v>13</v>
      </c>
      <c r="H2689" s="1" t="s">
        <v>13</v>
      </c>
      <c r="I2689">
        <v>33</v>
      </c>
    </row>
    <row r="2690" spans="1:9" x14ac:dyDescent="0.25">
      <c r="A2690">
        <v>2689</v>
      </c>
      <c r="B2690" s="1" t="s">
        <v>15</v>
      </c>
      <c r="C2690">
        <v>550022</v>
      </c>
      <c r="D2690" s="1" t="s">
        <v>10</v>
      </c>
      <c r="E2690" s="1" t="s">
        <v>16</v>
      </c>
      <c r="F2690" s="1" t="s">
        <v>12</v>
      </c>
      <c r="G2690" s="1" t="s">
        <v>12</v>
      </c>
      <c r="H2690" s="1" t="s">
        <v>13</v>
      </c>
      <c r="I2690">
        <v>29</v>
      </c>
    </row>
    <row r="2691" spans="1:9" x14ac:dyDescent="0.25">
      <c r="A2691">
        <v>2690</v>
      </c>
      <c r="B2691" s="1" t="s">
        <v>15</v>
      </c>
      <c r="C2691">
        <v>1264065</v>
      </c>
      <c r="D2691" s="1" t="s">
        <v>10</v>
      </c>
      <c r="E2691" s="1" t="s">
        <v>11</v>
      </c>
      <c r="F2691" s="1" t="s">
        <v>12</v>
      </c>
      <c r="G2691" s="1" t="s">
        <v>13</v>
      </c>
      <c r="H2691" s="1" t="s">
        <v>13</v>
      </c>
      <c r="I2691">
        <v>49</v>
      </c>
    </row>
    <row r="2692" spans="1:9" x14ac:dyDescent="0.25">
      <c r="A2692">
        <v>2691</v>
      </c>
      <c r="B2692" s="1" t="s">
        <v>15</v>
      </c>
      <c r="C2692">
        <v>911982.5</v>
      </c>
      <c r="D2692" s="1" t="s">
        <v>10</v>
      </c>
      <c r="E2692" s="1" t="s">
        <v>11</v>
      </c>
      <c r="F2692" s="1" t="s">
        <v>12</v>
      </c>
      <c r="G2692" s="1" t="s">
        <v>13</v>
      </c>
      <c r="H2692" s="1" t="s">
        <v>13</v>
      </c>
      <c r="I2692">
        <v>29</v>
      </c>
    </row>
    <row r="2693" spans="1:9" x14ac:dyDescent="0.25">
      <c r="A2693">
        <v>2692</v>
      </c>
      <c r="B2693" s="1" t="s">
        <v>9</v>
      </c>
      <c r="C2693">
        <v>40800</v>
      </c>
      <c r="D2693" s="1" t="s">
        <v>10</v>
      </c>
      <c r="E2693" s="1" t="s">
        <v>16</v>
      </c>
      <c r="F2693" s="1" t="s">
        <v>12</v>
      </c>
      <c r="G2693" s="1" t="s">
        <v>13</v>
      </c>
      <c r="H2693" s="1" t="s">
        <v>13</v>
      </c>
      <c r="I2693">
        <v>25</v>
      </c>
    </row>
    <row r="2694" spans="1:9" x14ac:dyDescent="0.25">
      <c r="A2694">
        <v>2693</v>
      </c>
      <c r="B2694" s="1" t="s">
        <v>9</v>
      </c>
      <c r="C2694">
        <v>278030</v>
      </c>
      <c r="D2694" s="1" t="s">
        <v>19</v>
      </c>
      <c r="E2694" s="1" t="s">
        <v>16</v>
      </c>
      <c r="F2694" s="1" t="s">
        <v>12</v>
      </c>
      <c r="G2694" s="1" t="s">
        <v>13</v>
      </c>
      <c r="H2694" s="1" t="s">
        <v>13</v>
      </c>
      <c r="I2694">
        <v>35</v>
      </c>
    </row>
    <row r="2695" spans="1:9" x14ac:dyDescent="0.25">
      <c r="A2695">
        <v>2694</v>
      </c>
      <c r="B2695" s="1" t="s">
        <v>15</v>
      </c>
      <c r="C2695">
        <v>439474</v>
      </c>
      <c r="D2695" s="1" t="s">
        <v>10</v>
      </c>
      <c r="E2695" s="1" t="s">
        <v>11</v>
      </c>
      <c r="F2695" s="1" t="s">
        <v>12</v>
      </c>
      <c r="G2695" s="1" t="s">
        <v>13</v>
      </c>
      <c r="H2695" s="1" t="s">
        <v>12</v>
      </c>
      <c r="I2695">
        <v>57</v>
      </c>
    </row>
    <row r="2696" spans="1:9" x14ac:dyDescent="0.25">
      <c r="A2696">
        <v>2695</v>
      </c>
      <c r="B2696" s="1" t="s">
        <v>9</v>
      </c>
      <c r="C2696">
        <v>3500000</v>
      </c>
      <c r="D2696" s="1" t="s">
        <v>10</v>
      </c>
      <c r="E2696" s="1" t="s">
        <v>16</v>
      </c>
      <c r="F2696" s="1" t="s">
        <v>12</v>
      </c>
      <c r="G2696" s="1" t="s">
        <v>13</v>
      </c>
      <c r="H2696" s="1" t="s">
        <v>13</v>
      </c>
      <c r="I2696">
        <v>60</v>
      </c>
    </row>
    <row r="2697" spans="1:9" x14ac:dyDescent="0.25">
      <c r="A2697">
        <v>2696</v>
      </c>
      <c r="B2697" s="1" t="s">
        <v>9</v>
      </c>
      <c r="C2697">
        <v>517500</v>
      </c>
      <c r="D2697" s="1" t="s">
        <v>10</v>
      </c>
      <c r="E2697" s="1" t="s">
        <v>16</v>
      </c>
      <c r="F2697" s="1" t="s">
        <v>12</v>
      </c>
      <c r="G2697" s="1" t="s">
        <v>13</v>
      </c>
      <c r="H2697" s="1" t="s">
        <v>13</v>
      </c>
      <c r="I2697">
        <v>31</v>
      </c>
    </row>
    <row r="2698" spans="1:9" x14ac:dyDescent="0.25">
      <c r="A2698">
        <v>2697</v>
      </c>
      <c r="B2698" s="1" t="s">
        <v>15</v>
      </c>
      <c r="C2698">
        <v>376000</v>
      </c>
      <c r="D2698" s="1" t="s">
        <v>10</v>
      </c>
      <c r="E2698" s="1" t="s">
        <v>16</v>
      </c>
      <c r="F2698" s="1" t="s">
        <v>12</v>
      </c>
      <c r="G2698" s="1" t="s">
        <v>13</v>
      </c>
      <c r="H2698" s="1" t="s">
        <v>13</v>
      </c>
      <c r="I2698">
        <v>32</v>
      </c>
    </row>
    <row r="2699" spans="1:9" x14ac:dyDescent="0.25">
      <c r="A2699">
        <v>2698</v>
      </c>
      <c r="B2699" s="1" t="s">
        <v>9</v>
      </c>
      <c r="C2699">
        <v>297230</v>
      </c>
      <c r="D2699" s="1" t="s">
        <v>10</v>
      </c>
      <c r="E2699" s="1" t="s">
        <v>16</v>
      </c>
      <c r="F2699" s="1" t="s">
        <v>12</v>
      </c>
      <c r="G2699" s="1" t="s">
        <v>13</v>
      </c>
      <c r="H2699" s="1" t="s">
        <v>13</v>
      </c>
      <c r="I2699">
        <v>24</v>
      </c>
    </row>
    <row r="2700" spans="1:9" x14ac:dyDescent="0.25">
      <c r="A2700">
        <v>2699</v>
      </c>
      <c r="B2700" s="1" t="s">
        <v>15</v>
      </c>
      <c r="C2700">
        <v>300000</v>
      </c>
      <c r="D2700" s="1" t="s">
        <v>10</v>
      </c>
      <c r="E2700" s="1" t="s">
        <v>16</v>
      </c>
      <c r="F2700" s="1" t="s">
        <v>12</v>
      </c>
      <c r="G2700" s="1" t="s">
        <v>13</v>
      </c>
      <c r="H2700" s="1" t="s">
        <v>13</v>
      </c>
      <c r="I2700">
        <v>32</v>
      </c>
    </row>
    <row r="2701" spans="1:9" x14ac:dyDescent="0.25">
      <c r="A2701">
        <v>2700</v>
      </c>
      <c r="B2701" s="1" t="s">
        <v>15</v>
      </c>
      <c r="C2701">
        <v>430103.9</v>
      </c>
      <c r="D2701" s="1" t="s">
        <v>10</v>
      </c>
      <c r="E2701" s="1" t="s">
        <v>16</v>
      </c>
      <c r="F2701" s="1" t="s">
        <v>12</v>
      </c>
      <c r="G2701" s="1" t="s">
        <v>13</v>
      </c>
      <c r="H2701" s="1" t="s">
        <v>13</v>
      </c>
      <c r="I2701">
        <v>22</v>
      </c>
    </row>
    <row r="2702" spans="1:9" x14ac:dyDescent="0.25">
      <c r="A2702">
        <v>2701</v>
      </c>
      <c r="B2702" s="1" t="s">
        <v>9</v>
      </c>
      <c r="C2702">
        <v>858401</v>
      </c>
      <c r="D2702" s="1" t="s">
        <v>10</v>
      </c>
      <c r="E2702" s="1" t="s">
        <v>16</v>
      </c>
      <c r="F2702" s="1" t="s">
        <v>12</v>
      </c>
      <c r="G2702" s="1" t="s">
        <v>13</v>
      </c>
      <c r="H2702" s="1" t="s">
        <v>13</v>
      </c>
      <c r="I2702">
        <v>32</v>
      </c>
    </row>
    <row r="2703" spans="1:9" x14ac:dyDescent="0.25">
      <c r="A2703">
        <v>2702</v>
      </c>
      <c r="B2703" s="1" t="s">
        <v>15</v>
      </c>
      <c r="C2703">
        <v>1452304</v>
      </c>
      <c r="D2703" s="1" t="s">
        <v>14</v>
      </c>
      <c r="E2703" s="1" t="s">
        <v>11</v>
      </c>
      <c r="F2703" s="1" t="s">
        <v>12</v>
      </c>
      <c r="G2703" s="1" t="s">
        <v>13</v>
      </c>
      <c r="H2703" s="1" t="s">
        <v>13</v>
      </c>
      <c r="I2703">
        <v>60</v>
      </c>
    </row>
    <row r="2704" spans="1:9" x14ac:dyDescent="0.25">
      <c r="A2704">
        <v>2703</v>
      </c>
      <c r="B2704" s="1" t="s">
        <v>15</v>
      </c>
      <c r="C2704">
        <v>358838</v>
      </c>
      <c r="D2704" s="1" t="s">
        <v>10</v>
      </c>
      <c r="E2704" s="1" t="s">
        <v>11</v>
      </c>
      <c r="F2704" s="1" t="s">
        <v>12</v>
      </c>
      <c r="G2704" s="1" t="s">
        <v>13</v>
      </c>
      <c r="H2704" s="1" t="s">
        <v>13</v>
      </c>
      <c r="I2704">
        <v>38</v>
      </c>
    </row>
    <row r="2705" spans="1:9" x14ac:dyDescent="0.25">
      <c r="A2705">
        <v>2704</v>
      </c>
      <c r="B2705" s="1" t="s">
        <v>9</v>
      </c>
      <c r="C2705">
        <v>356903.47</v>
      </c>
      <c r="D2705" s="1" t="s">
        <v>10</v>
      </c>
      <c r="E2705" s="1" t="s">
        <v>16</v>
      </c>
      <c r="F2705" s="1" t="s">
        <v>12</v>
      </c>
      <c r="G2705" s="1" t="s">
        <v>13</v>
      </c>
      <c r="H2705" s="1" t="s">
        <v>13</v>
      </c>
      <c r="I2705">
        <v>49</v>
      </c>
    </row>
    <row r="2706" spans="1:9" x14ac:dyDescent="0.25">
      <c r="A2706">
        <v>2705</v>
      </c>
      <c r="B2706" s="1" t="s">
        <v>9</v>
      </c>
      <c r="C2706">
        <v>300018</v>
      </c>
      <c r="D2706" s="1" t="s">
        <v>18</v>
      </c>
      <c r="E2706" s="1" t="s">
        <v>16</v>
      </c>
      <c r="F2706" s="1" t="s">
        <v>12</v>
      </c>
      <c r="G2706" s="1" t="s">
        <v>13</v>
      </c>
      <c r="H2706" s="1" t="s">
        <v>13</v>
      </c>
      <c r="I2706">
        <v>39</v>
      </c>
    </row>
    <row r="2707" spans="1:9" x14ac:dyDescent="0.25">
      <c r="A2707">
        <v>2706</v>
      </c>
      <c r="B2707" s="1" t="s">
        <v>15</v>
      </c>
      <c r="C2707">
        <v>1061946.5</v>
      </c>
      <c r="D2707" s="1" t="s">
        <v>10</v>
      </c>
      <c r="E2707" s="1" t="s">
        <v>11</v>
      </c>
      <c r="F2707" s="1" t="s">
        <v>12</v>
      </c>
      <c r="G2707" s="1" t="s">
        <v>13</v>
      </c>
      <c r="H2707" s="1" t="s">
        <v>13</v>
      </c>
      <c r="I2707">
        <v>29</v>
      </c>
    </row>
    <row r="2708" spans="1:9" x14ac:dyDescent="0.25">
      <c r="A2708">
        <v>2707</v>
      </c>
      <c r="B2708" s="1" t="s">
        <v>9</v>
      </c>
      <c r="C2708">
        <v>795975.32</v>
      </c>
      <c r="D2708" s="1" t="s">
        <v>10</v>
      </c>
      <c r="E2708" s="1" t="s">
        <v>11</v>
      </c>
      <c r="F2708" s="1" t="s">
        <v>12</v>
      </c>
      <c r="G2708" s="1" t="s">
        <v>13</v>
      </c>
      <c r="H2708" s="1" t="s">
        <v>13</v>
      </c>
      <c r="I2708">
        <v>38</v>
      </c>
    </row>
    <row r="2709" spans="1:9" x14ac:dyDescent="0.25">
      <c r="A2709">
        <v>2708</v>
      </c>
      <c r="B2709" s="1" t="s">
        <v>9</v>
      </c>
      <c r="C2709">
        <v>385200.2</v>
      </c>
      <c r="D2709" s="1" t="s">
        <v>10</v>
      </c>
      <c r="E2709" s="1" t="s">
        <v>16</v>
      </c>
      <c r="F2709" s="1" t="s">
        <v>12</v>
      </c>
      <c r="G2709" s="1" t="s">
        <v>13</v>
      </c>
      <c r="H2709" s="1" t="s">
        <v>13</v>
      </c>
      <c r="I2709">
        <v>27</v>
      </c>
    </row>
    <row r="2710" spans="1:9" x14ac:dyDescent="0.25">
      <c r="A2710">
        <v>2709</v>
      </c>
      <c r="B2710" s="1" t="s">
        <v>9</v>
      </c>
      <c r="C2710">
        <v>507944</v>
      </c>
      <c r="D2710" s="1" t="s">
        <v>18</v>
      </c>
      <c r="E2710" s="1" t="s">
        <v>16</v>
      </c>
      <c r="F2710" s="1" t="s">
        <v>12</v>
      </c>
      <c r="G2710" s="1" t="s">
        <v>12</v>
      </c>
      <c r="H2710" s="1" t="s">
        <v>12</v>
      </c>
      <c r="I2710">
        <v>54</v>
      </c>
    </row>
    <row r="2711" spans="1:9" x14ac:dyDescent="0.25">
      <c r="A2711">
        <v>2710</v>
      </c>
      <c r="B2711" s="1" t="s">
        <v>9</v>
      </c>
      <c r="C2711">
        <v>1196608</v>
      </c>
      <c r="D2711" s="1" t="s">
        <v>10</v>
      </c>
      <c r="E2711" s="1" t="s">
        <v>16</v>
      </c>
      <c r="F2711" s="1" t="s">
        <v>12</v>
      </c>
      <c r="G2711" s="1" t="s">
        <v>13</v>
      </c>
      <c r="H2711" s="1" t="s">
        <v>13</v>
      </c>
      <c r="I2711">
        <v>33</v>
      </c>
    </row>
    <row r="2712" spans="1:9" x14ac:dyDescent="0.25">
      <c r="A2712">
        <v>2711</v>
      </c>
      <c r="B2712" s="1" t="s">
        <v>9</v>
      </c>
      <c r="C2712">
        <v>388315.75</v>
      </c>
      <c r="D2712" s="1" t="s">
        <v>10</v>
      </c>
      <c r="E2712" s="1" t="s">
        <v>16</v>
      </c>
      <c r="F2712" s="1" t="s">
        <v>12</v>
      </c>
      <c r="G2712" s="1" t="s">
        <v>13</v>
      </c>
      <c r="H2712" s="1" t="s">
        <v>13</v>
      </c>
      <c r="I2712">
        <v>59</v>
      </c>
    </row>
    <row r="2713" spans="1:9" x14ac:dyDescent="0.25">
      <c r="A2713">
        <v>2712</v>
      </c>
      <c r="B2713" s="1" t="s">
        <v>15</v>
      </c>
      <c r="C2713">
        <v>2109522.85</v>
      </c>
      <c r="D2713" s="1" t="s">
        <v>10</v>
      </c>
      <c r="E2713" s="1" t="s">
        <v>11</v>
      </c>
      <c r="F2713" s="1" t="s">
        <v>12</v>
      </c>
      <c r="G2713" s="1" t="s">
        <v>13</v>
      </c>
      <c r="H2713" s="1" t="s">
        <v>13</v>
      </c>
      <c r="I2713">
        <v>45</v>
      </c>
    </row>
    <row r="2714" spans="1:9" x14ac:dyDescent="0.25">
      <c r="A2714">
        <v>2713</v>
      </c>
      <c r="B2714" s="1" t="s">
        <v>9</v>
      </c>
      <c r="C2714">
        <v>297046</v>
      </c>
      <c r="D2714" s="1" t="s">
        <v>17</v>
      </c>
      <c r="E2714" s="1" t="s">
        <v>16</v>
      </c>
      <c r="F2714" s="1" t="s">
        <v>12</v>
      </c>
      <c r="G2714" s="1" t="s">
        <v>12</v>
      </c>
      <c r="H2714" s="1" t="s">
        <v>12</v>
      </c>
      <c r="I2714">
        <v>46</v>
      </c>
    </row>
    <row r="2715" spans="1:9" x14ac:dyDescent="0.25">
      <c r="A2715">
        <v>2714</v>
      </c>
      <c r="B2715" s="1" t="s">
        <v>9</v>
      </c>
      <c r="C2715">
        <v>389232</v>
      </c>
      <c r="D2715" s="1" t="s">
        <v>10</v>
      </c>
      <c r="E2715" s="1" t="s">
        <v>16</v>
      </c>
      <c r="F2715" s="1" t="s">
        <v>12</v>
      </c>
      <c r="G2715" s="1" t="s">
        <v>13</v>
      </c>
      <c r="H2715" s="1" t="s">
        <v>13</v>
      </c>
      <c r="I2715">
        <v>39</v>
      </c>
    </row>
    <row r="2716" spans="1:9" x14ac:dyDescent="0.25">
      <c r="A2716">
        <v>2715</v>
      </c>
      <c r="B2716" s="1" t="s">
        <v>15</v>
      </c>
      <c r="C2716">
        <v>746903</v>
      </c>
      <c r="D2716" s="1" t="s">
        <v>10</v>
      </c>
      <c r="E2716" s="1" t="s">
        <v>11</v>
      </c>
      <c r="F2716" s="1" t="s">
        <v>12</v>
      </c>
      <c r="G2716" s="1" t="s">
        <v>13</v>
      </c>
      <c r="H2716" s="1" t="s">
        <v>12</v>
      </c>
      <c r="I2716">
        <v>31</v>
      </c>
    </row>
    <row r="2717" spans="1:9" x14ac:dyDescent="0.25">
      <c r="A2717">
        <v>2716</v>
      </c>
      <c r="B2717" s="1" t="s">
        <v>9</v>
      </c>
      <c r="C2717">
        <v>362250</v>
      </c>
      <c r="D2717" s="1" t="s">
        <v>10</v>
      </c>
      <c r="E2717" s="1" t="s">
        <v>16</v>
      </c>
      <c r="F2717" s="1" t="s">
        <v>12</v>
      </c>
      <c r="G2717" s="1" t="s">
        <v>13</v>
      </c>
      <c r="H2717" s="1" t="s">
        <v>13</v>
      </c>
      <c r="I2717">
        <v>44</v>
      </c>
    </row>
    <row r="2718" spans="1:9" x14ac:dyDescent="0.25">
      <c r="A2718">
        <v>2717</v>
      </c>
      <c r="B2718" s="1" t="s">
        <v>9</v>
      </c>
      <c r="C2718">
        <v>278030</v>
      </c>
      <c r="D2718" s="1" t="s">
        <v>19</v>
      </c>
      <c r="E2718" s="1" t="s">
        <v>16</v>
      </c>
      <c r="F2718" s="1" t="s">
        <v>12</v>
      </c>
      <c r="G2718" s="1" t="s">
        <v>13</v>
      </c>
      <c r="H2718" s="1" t="s">
        <v>13</v>
      </c>
      <c r="I2718">
        <v>30</v>
      </c>
    </row>
    <row r="2719" spans="1:9" x14ac:dyDescent="0.25">
      <c r="A2719">
        <v>2718</v>
      </c>
      <c r="B2719" s="1" t="s">
        <v>15</v>
      </c>
      <c r="C2719">
        <v>250000</v>
      </c>
      <c r="D2719" s="1" t="s">
        <v>10</v>
      </c>
      <c r="E2719" s="1" t="s">
        <v>16</v>
      </c>
      <c r="F2719" s="1" t="s">
        <v>12</v>
      </c>
      <c r="G2719" s="1" t="s">
        <v>12</v>
      </c>
      <c r="H2719" s="1" t="s">
        <v>12</v>
      </c>
      <c r="I2719">
        <v>54</v>
      </c>
    </row>
    <row r="2720" spans="1:9" x14ac:dyDescent="0.25">
      <c r="A2720">
        <v>2719</v>
      </c>
      <c r="B2720" s="1" t="s">
        <v>15</v>
      </c>
      <c r="C2720">
        <v>297046</v>
      </c>
      <c r="D2720" s="1" t="s">
        <v>17</v>
      </c>
      <c r="E2720" s="1" t="s">
        <v>16</v>
      </c>
      <c r="F2720" s="1" t="s">
        <v>12</v>
      </c>
      <c r="G2720" s="1" t="s">
        <v>12</v>
      </c>
      <c r="H2720" s="1" t="s">
        <v>13</v>
      </c>
      <c r="I2720">
        <v>44</v>
      </c>
    </row>
    <row r="2721" spans="1:9" x14ac:dyDescent="0.25">
      <c r="A2721">
        <v>2720</v>
      </c>
      <c r="B2721" s="1" t="s">
        <v>15</v>
      </c>
      <c r="C2721">
        <v>120000</v>
      </c>
      <c r="D2721" s="1" t="s">
        <v>10</v>
      </c>
      <c r="E2721" s="1" t="s">
        <v>16</v>
      </c>
      <c r="F2721" s="1" t="s">
        <v>12</v>
      </c>
      <c r="G2721" s="1" t="s">
        <v>13</v>
      </c>
      <c r="H2721" s="1" t="s">
        <v>12</v>
      </c>
      <c r="I2721">
        <v>55</v>
      </c>
    </row>
    <row r="2722" spans="1:9" x14ac:dyDescent="0.25">
      <c r="A2722">
        <v>2721</v>
      </c>
      <c r="B2722" s="1" t="s">
        <v>15</v>
      </c>
      <c r="C2722">
        <v>315617</v>
      </c>
      <c r="D2722" s="1" t="s">
        <v>17</v>
      </c>
      <c r="E2722" s="1" t="s">
        <v>16</v>
      </c>
      <c r="F2722" s="1" t="s">
        <v>12</v>
      </c>
      <c r="G2722" s="1" t="s">
        <v>13</v>
      </c>
      <c r="H2722" s="1" t="s">
        <v>13</v>
      </c>
      <c r="I2722">
        <v>65</v>
      </c>
    </row>
    <row r="2723" spans="1:9" x14ac:dyDescent="0.25">
      <c r="A2723">
        <v>2722</v>
      </c>
      <c r="B2723" s="1" t="s">
        <v>9</v>
      </c>
      <c r="C2723">
        <v>1034183.15</v>
      </c>
      <c r="D2723" s="1" t="s">
        <v>10</v>
      </c>
      <c r="E2723" s="1" t="s">
        <v>16</v>
      </c>
      <c r="F2723" s="1" t="s">
        <v>12</v>
      </c>
      <c r="G2723" s="1" t="s">
        <v>13</v>
      </c>
      <c r="H2723" s="1" t="s">
        <v>13</v>
      </c>
      <c r="I2723">
        <v>28</v>
      </c>
    </row>
    <row r="2724" spans="1:9" x14ac:dyDescent="0.25">
      <c r="A2724">
        <v>2723</v>
      </c>
      <c r="B2724" s="1" t="s">
        <v>9</v>
      </c>
      <c r="C2724">
        <v>484022.45</v>
      </c>
      <c r="D2724" s="1" t="s">
        <v>10</v>
      </c>
      <c r="E2724" s="1" t="s">
        <v>16</v>
      </c>
      <c r="F2724" s="1" t="s">
        <v>12</v>
      </c>
      <c r="G2724" s="1" t="s">
        <v>13</v>
      </c>
      <c r="H2724" s="1" t="s">
        <v>13</v>
      </c>
      <c r="I2724">
        <v>42</v>
      </c>
    </row>
    <row r="2725" spans="1:9" x14ac:dyDescent="0.25">
      <c r="A2725">
        <v>2724</v>
      </c>
      <c r="B2725" s="1" t="s">
        <v>15</v>
      </c>
      <c r="C2725">
        <v>200000</v>
      </c>
      <c r="D2725" s="1" t="s">
        <v>10</v>
      </c>
      <c r="E2725" s="1" t="s">
        <v>16</v>
      </c>
      <c r="F2725" s="1" t="s">
        <v>12</v>
      </c>
      <c r="G2725" s="1" t="s">
        <v>12</v>
      </c>
      <c r="H2725" s="1" t="s">
        <v>13</v>
      </c>
      <c r="I2725">
        <v>53</v>
      </c>
    </row>
    <row r="2726" spans="1:9" x14ac:dyDescent="0.25">
      <c r="A2726">
        <v>2725</v>
      </c>
      <c r="B2726" s="1" t="s">
        <v>9</v>
      </c>
      <c r="C2726">
        <v>594092</v>
      </c>
      <c r="D2726" s="1" t="s">
        <v>18</v>
      </c>
      <c r="E2726" s="1" t="s">
        <v>16</v>
      </c>
      <c r="F2726" s="1" t="s">
        <v>12</v>
      </c>
      <c r="G2726" s="1" t="s">
        <v>13</v>
      </c>
      <c r="H2726" s="1" t="s">
        <v>12</v>
      </c>
      <c r="I2726">
        <v>67</v>
      </c>
    </row>
    <row r="2727" spans="1:9" x14ac:dyDescent="0.25">
      <c r="A2727">
        <v>2726</v>
      </c>
      <c r="B2727" s="1" t="s">
        <v>9</v>
      </c>
      <c r="C2727">
        <v>501950.24</v>
      </c>
      <c r="D2727" s="1" t="s">
        <v>10</v>
      </c>
      <c r="E2727" s="1" t="s">
        <v>16</v>
      </c>
      <c r="F2727" s="1" t="s">
        <v>12</v>
      </c>
      <c r="G2727" s="1" t="s">
        <v>13</v>
      </c>
      <c r="H2727" s="1" t="s">
        <v>13</v>
      </c>
      <c r="I2727">
        <v>46</v>
      </c>
    </row>
    <row r="2728" spans="1:9" x14ac:dyDescent="0.25">
      <c r="A2728">
        <v>2727</v>
      </c>
      <c r="B2728" s="1" t="s">
        <v>9</v>
      </c>
      <c r="C2728">
        <v>297046</v>
      </c>
      <c r="D2728" s="1" t="s">
        <v>17</v>
      </c>
      <c r="E2728" s="1" t="s">
        <v>16</v>
      </c>
      <c r="F2728" s="1" t="s">
        <v>12</v>
      </c>
      <c r="G2728" s="1" t="s">
        <v>13</v>
      </c>
      <c r="H2728" s="1" t="s">
        <v>13</v>
      </c>
      <c r="I2728">
        <v>46</v>
      </c>
    </row>
    <row r="2729" spans="1:9" x14ac:dyDescent="0.25">
      <c r="A2729">
        <v>2728</v>
      </c>
      <c r="B2729" s="1" t="s">
        <v>9</v>
      </c>
      <c r="C2729">
        <v>360061</v>
      </c>
      <c r="D2729" s="1" t="s">
        <v>10</v>
      </c>
      <c r="E2729" s="1" t="s">
        <v>16</v>
      </c>
      <c r="F2729" s="1" t="s">
        <v>12</v>
      </c>
      <c r="G2729" s="1" t="s">
        <v>13</v>
      </c>
      <c r="H2729" s="1" t="s">
        <v>13</v>
      </c>
      <c r="I2729">
        <v>32</v>
      </c>
    </row>
    <row r="2730" spans="1:9" x14ac:dyDescent="0.25">
      <c r="A2730">
        <v>2729</v>
      </c>
      <c r="B2730" s="1" t="s">
        <v>15</v>
      </c>
      <c r="C2730">
        <v>350325</v>
      </c>
      <c r="D2730" s="1" t="s">
        <v>10</v>
      </c>
      <c r="E2730" s="1" t="s">
        <v>16</v>
      </c>
      <c r="F2730" s="1" t="s">
        <v>12</v>
      </c>
      <c r="G2730" s="1" t="s">
        <v>13</v>
      </c>
      <c r="H2730" s="1" t="s">
        <v>13</v>
      </c>
      <c r="I2730">
        <v>27</v>
      </c>
    </row>
    <row r="2731" spans="1:9" x14ac:dyDescent="0.25">
      <c r="A2731">
        <v>2730</v>
      </c>
      <c r="B2731" s="1" t="s">
        <v>9</v>
      </c>
      <c r="C2731">
        <v>687802.61</v>
      </c>
      <c r="D2731" s="1" t="s">
        <v>10</v>
      </c>
      <c r="E2731" s="1" t="s">
        <v>16</v>
      </c>
      <c r="F2731" s="1" t="s">
        <v>12</v>
      </c>
      <c r="G2731" s="1" t="s">
        <v>12</v>
      </c>
      <c r="H2731" s="1" t="s">
        <v>13</v>
      </c>
      <c r="I2731">
        <v>47</v>
      </c>
    </row>
    <row r="2732" spans="1:9" x14ac:dyDescent="0.25">
      <c r="A2732">
        <v>2731</v>
      </c>
      <c r="B2732" s="1" t="s">
        <v>15</v>
      </c>
      <c r="C2732">
        <v>300000</v>
      </c>
      <c r="D2732" s="1" t="s">
        <v>10</v>
      </c>
      <c r="E2732" s="1" t="s">
        <v>16</v>
      </c>
      <c r="F2732" s="1" t="s">
        <v>12</v>
      </c>
      <c r="G2732" s="1" t="s">
        <v>13</v>
      </c>
      <c r="H2732" s="1" t="s">
        <v>13</v>
      </c>
      <c r="I2732">
        <v>43</v>
      </c>
    </row>
    <row r="2733" spans="1:9" x14ac:dyDescent="0.25">
      <c r="A2733">
        <v>2732</v>
      </c>
      <c r="B2733" s="1" t="s">
        <v>9</v>
      </c>
      <c r="C2733">
        <v>473527.9</v>
      </c>
      <c r="D2733" s="1" t="s">
        <v>10</v>
      </c>
      <c r="E2733" s="1" t="s">
        <v>16</v>
      </c>
      <c r="F2733" s="1" t="s">
        <v>12</v>
      </c>
      <c r="G2733" s="1" t="s">
        <v>13</v>
      </c>
      <c r="H2733" s="1" t="s">
        <v>13</v>
      </c>
      <c r="I2733">
        <v>29</v>
      </c>
    </row>
    <row r="2734" spans="1:9" x14ac:dyDescent="0.25">
      <c r="A2734">
        <v>2733</v>
      </c>
      <c r="B2734" s="1" t="s">
        <v>9</v>
      </c>
      <c r="C2734">
        <v>404467</v>
      </c>
      <c r="D2734" s="1" t="s">
        <v>17</v>
      </c>
      <c r="E2734" s="1" t="s">
        <v>16</v>
      </c>
      <c r="F2734" s="1" t="s">
        <v>12</v>
      </c>
      <c r="G2734" s="1" t="s">
        <v>13</v>
      </c>
      <c r="H2734" s="1" t="s">
        <v>13</v>
      </c>
      <c r="I2734">
        <v>62</v>
      </c>
    </row>
    <row r="2735" spans="1:9" x14ac:dyDescent="0.25">
      <c r="A2735">
        <v>2734</v>
      </c>
      <c r="B2735" s="1" t="s">
        <v>15</v>
      </c>
      <c r="C2735">
        <v>681958.86</v>
      </c>
      <c r="D2735" s="1" t="s">
        <v>10</v>
      </c>
      <c r="E2735" s="1" t="s">
        <v>16</v>
      </c>
      <c r="F2735" s="1" t="s">
        <v>12</v>
      </c>
      <c r="G2735" s="1" t="s">
        <v>13</v>
      </c>
      <c r="H2735" s="1" t="s">
        <v>13</v>
      </c>
      <c r="I2735">
        <v>28</v>
      </c>
    </row>
    <row r="2736" spans="1:9" x14ac:dyDescent="0.25">
      <c r="A2736">
        <v>2735</v>
      </c>
      <c r="B2736" s="1" t="s">
        <v>9</v>
      </c>
      <c r="C2736">
        <v>1109112</v>
      </c>
      <c r="D2736" s="1" t="s">
        <v>10</v>
      </c>
      <c r="E2736" s="1" t="s">
        <v>11</v>
      </c>
      <c r="F2736" s="1" t="s">
        <v>12</v>
      </c>
      <c r="G2736" s="1" t="s">
        <v>13</v>
      </c>
      <c r="H2736" s="1" t="s">
        <v>13</v>
      </c>
      <c r="I2736">
        <v>32</v>
      </c>
    </row>
    <row r="2737" spans="1:9" x14ac:dyDescent="0.25">
      <c r="A2737">
        <v>2736</v>
      </c>
      <c r="B2737" s="1" t="s">
        <v>9</v>
      </c>
      <c r="C2737">
        <v>356025</v>
      </c>
      <c r="D2737" s="1" t="s">
        <v>10</v>
      </c>
      <c r="E2737" s="1" t="s">
        <v>16</v>
      </c>
      <c r="F2737" s="1" t="s">
        <v>12</v>
      </c>
      <c r="G2737" s="1" t="s">
        <v>13</v>
      </c>
      <c r="H2737" s="1" t="s">
        <v>13</v>
      </c>
      <c r="I2737">
        <v>22</v>
      </c>
    </row>
    <row r="2738" spans="1:9" x14ac:dyDescent="0.25">
      <c r="A2738">
        <v>2737</v>
      </c>
      <c r="B2738" s="1" t="s">
        <v>9</v>
      </c>
      <c r="C2738">
        <v>513238.95</v>
      </c>
      <c r="D2738" s="1" t="s">
        <v>10</v>
      </c>
      <c r="E2738" s="1" t="s">
        <v>16</v>
      </c>
      <c r="F2738" s="1" t="s">
        <v>12</v>
      </c>
      <c r="G2738" s="1" t="s">
        <v>13</v>
      </c>
      <c r="H2738" s="1" t="s">
        <v>13</v>
      </c>
      <c r="I2738">
        <v>34</v>
      </c>
    </row>
    <row r="2739" spans="1:9" x14ac:dyDescent="0.25">
      <c r="A2739">
        <v>2738</v>
      </c>
      <c r="B2739" s="1" t="s">
        <v>9</v>
      </c>
      <c r="C2739">
        <v>278030</v>
      </c>
      <c r="D2739" s="1" t="s">
        <v>21</v>
      </c>
      <c r="E2739" s="1" t="s">
        <v>16</v>
      </c>
      <c r="F2739" s="1" t="s">
        <v>12</v>
      </c>
      <c r="G2739" s="1" t="s">
        <v>12</v>
      </c>
      <c r="H2739" s="1" t="s">
        <v>13</v>
      </c>
      <c r="I2739">
        <v>27</v>
      </c>
    </row>
    <row r="2740" spans="1:9" x14ac:dyDescent="0.25">
      <c r="A2740">
        <v>2739</v>
      </c>
      <c r="B2740" s="1" t="s">
        <v>15</v>
      </c>
      <c r="C2740">
        <v>141510.17000000001</v>
      </c>
      <c r="D2740" s="1" t="s">
        <v>14</v>
      </c>
      <c r="E2740" s="1" t="s">
        <v>11</v>
      </c>
      <c r="F2740" s="1" t="s">
        <v>12</v>
      </c>
      <c r="G2740" s="1" t="s">
        <v>13</v>
      </c>
      <c r="H2740" s="1" t="s">
        <v>13</v>
      </c>
      <c r="I2740">
        <v>85</v>
      </c>
    </row>
    <row r="2741" spans="1:9" x14ac:dyDescent="0.25">
      <c r="A2741">
        <v>2740</v>
      </c>
      <c r="B2741" s="1" t="s">
        <v>15</v>
      </c>
      <c r="C2741">
        <v>135000</v>
      </c>
      <c r="D2741" s="1" t="s">
        <v>10</v>
      </c>
      <c r="E2741" s="1" t="s">
        <v>16</v>
      </c>
      <c r="F2741" s="1" t="s">
        <v>12</v>
      </c>
      <c r="G2741" s="1" t="s">
        <v>13</v>
      </c>
      <c r="H2741" s="1" t="s">
        <v>12</v>
      </c>
      <c r="I2741">
        <v>37</v>
      </c>
    </row>
    <row r="2742" spans="1:9" x14ac:dyDescent="0.25">
      <c r="A2742">
        <v>2741</v>
      </c>
      <c r="B2742" s="1" t="s">
        <v>9</v>
      </c>
      <c r="C2742">
        <v>6787104.5199999996</v>
      </c>
      <c r="D2742" s="1" t="s">
        <v>10</v>
      </c>
      <c r="E2742" s="1" t="s">
        <v>11</v>
      </c>
      <c r="F2742" s="1" t="s">
        <v>12</v>
      </c>
      <c r="G2742" s="1" t="s">
        <v>13</v>
      </c>
      <c r="H2742" s="1" t="s">
        <v>13</v>
      </c>
      <c r="I2742">
        <v>56</v>
      </c>
    </row>
    <row r="2743" spans="1:9" x14ac:dyDescent="0.25">
      <c r="A2743">
        <v>2742</v>
      </c>
      <c r="B2743" s="1" t="s">
        <v>15</v>
      </c>
      <c r="C2743">
        <v>777494.45</v>
      </c>
      <c r="D2743" s="1" t="s">
        <v>10</v>
      </c>
      <c r="E2743" s="1" t="s">
        <v>11</v>
      </c>
      <c r="F2743" s="1" t="s">
        <v>12</v>
      </c>
      <c r="G2743" s="1" t="s">
        <v>13</v>
      </c>
      <c r="H2743" s="1" t="s">
        <v>13</v>
      </c>
      <c r="I2743">
        <v>32</v>
      </c>
    </row>
    <row r="2744" spans="1:9" x14ac:dyDescent="0.25">
      <c r="A2744">
        <v>2743</v>
      </c>
      <c r="B2744" s="1" t="s">
        <v>9</v>
      </c>
      <c r="C2744">
        <v>550491</v>
      </c>
      <c r="D2744" s="1" t="s">
        <v>10</v>
      </c>
      <c r="E2744" s="1" t="s">
        <v>16</v>
      </c>
      <c r="F2744" s="1" t="s">
        <v>12</v>
      </c>
      <c r="G2744" s="1" t="s">
        <v>13</v>
      </c>
      <c r="H2744" s="1" t="s">
        <v>13</v>
      </c>
      <c r="I2744">
        <v>45</v>
      </c>
    </row>
    <row r="2745" spans="1:9" x14ac:dyDescent="0.25">
      <c r="A2745">
        <v>2744</v>
      </c>
      <c r="B2745" s="1" t="s">
        <v>15</v>
      </c>
      <c r="C2745">
        <v>298018</v>
      </c>
      <c r="D2745" s="1" t="s">
        <v>17</v>
      </c>
      <c r="E2745" s="1" t="s">
        <v>16</v>
      </c>
      <c r="F2745" s="1" t="s">
        <v>12</v>
      </c>
      <c r="G2745" s="1" t="s">
        <v>12</v>
      </c>
      <c r="H2745" s="1" t="s">
        <v>13</v>
      </c>
      <c r="I2745">
        <v>51</v>
      </c>
    </row>
    <row r="2746" spans="1:9" x14ac:dyDescent="0.25">
      <c r="A2746">
        <v>2745</v>
      </c>
      <c r="B2746" s="1" t="s">
        <v>9</v>
      </c>
      <c r="C2746">
        <v>802400</v>
      </c>
      <c r="D2746" s="1" t="s">
        <v>10</v>
      </c>
      <c r="E2746" s="1" t="s">
        <v>16</v>
      </c>
      <c r="F2746" s="1" t="s">
        <v>12</v>
      </c>
      <c r="G2746" s="1" t="s">
        <v>13</v>
      </c>
      <c r="H2746" s="1" t="s">
        <v>13</v>
      </c>
      <c r="I2746">
        <v>39</v>
      </c>
    </row>
    <row r="2747" spans="1:9" x14ac:dyDescent="0.25">
      <c r="A2747">
        <v>2746</v>
      </c>
      <c r="B2747" s="1" t="s">
        <v>15</v>
      </c>
      <c r="C2747">
        <v>270000</v>
      </c>
      <c r="D2747" s="1" t="s">
        <v>10</v>
      </c>
      <c r="E2747" s="1" t="s">
        <v>16</v>
      </c>
      <c r="F2747" s="1" t="s">
        <v>12</v>
      </c>
      <c r="G2747" s="1" t="s">
        <v>12</v>
      </c>
      <c r="H2747" s="1" t="s">
        <v>13</v>
      </c>
      <c r="I2747">
        <v>28</v>
      </c>
    </row>
    <row r="2748" spans="1:9" x14ac:dyDescent="0.25">
      <c r="A2748">
        <v>2747</v>
      </c>
      <c r="B2748" s="1" t="s">
        <v>9</v>
      </c>
      <c r="C2748">
        <v>296700</v>
      </c>
      <c r="D2748" s="1" t="s">
        <v>10</v>
      </c>
      <c r="E2748" s="1" t="s">
        <v>16</v>
      </c>
      <c r="F2748" s="1" t="s">
        <v>12</v>
      </c>
      <c r="G2748" s="1" t="s">
        <v>13</v>
      </c>
      <c r="H2748" s="1" t="s">
        <v>13</v>
      </c>
      <c r="I2748">
        <v>31</v>
      </c>
    </row>
    <row r="2749" spans="1:9" x14ac:dyDescent="0.25">
      <c r="A2749">
        <v>2748</v>
      </c>
      <c r="B2749" s="1" t="s">
        <v>15</v>
      </c>
      <c r="C2749">
        <v>1332247</v>
      </c>
      <c r="D2749" s="1" t="s">
        <v>10</v>
      </c>
      <c r="E2749" s="1" t="s">
        <v>11</v>
      </c>
      <c r="F2749" s="1" t="s">
        <v>12</v>
      </c>
      <c r="G2749" s="1" t="s">
        <v>13</v>
      </c>
      <c r="H2749" s="1" t="s">
        <v>13</v>
      </c>
      <c r="I2749">
        <v>33</v>
      </c>
    </row>
    <row r="2750" spans="1:9" x14ac:dyDescent="0.25">
      <c r="A2750">
        <v>2749</v>
      </c>
      <c r="B2750" s="1" t="s">
        <v>15</v>
      </c>
      <c r="C2750">
        <v>327400</v>
      </c>
      <c r="D2750" s="1" t="s">
        <v>10</v>
      </c>
      <c r="E2750" s="1" t="s">
        <v>16</v>
      </c>
      <c r="F2750" s="1" t="s">
        <v>12</v>
      </c>
      <c r="G2750" s="1" t="s">
        <v>13</v>
      </c>
      <c r="H2750" s="1" t="s">
        <v>13</v>
      </c>
      <c r="I2750">
        <v>35</v>
      </c>
    </row>
    <row r="2751" spans="1:9" x14ac:dyDescent="0.25">
      <c r="A2751">
        <v>2750</v>
      </c>
      <c r="B2751" s="1" t="s">
        <v>9</v>
      </c>
      <c r="C2751">
        <v>454803</v>
      </c>
      <c r="D2751" s="1" t="s">
        <v>10</v>
      </c>
      <c r="E2751" s="1" t="s">
        <v>16</v>
      </c>
      <c r="F2751" s="1" t="s">
        <v>12</v>
      </c>
      <c r="G2751" s="1" t="s">
        <v>13</v>
      </c>
      <c r="H2751" s="1" t="s">
        <v>13</v>
      </c>
      <c r="I2751">
        <v>26</v>
      </c>
    </row>
    <row r="2752" spans="1:9" x14ac:dyDescent="0.25">
      <c r="A2752">
        <v>2751</v>
      </c>
      <c r="B2752" s="1" t="s">
        <v>15</v>
      </c>
      <c r="C2752">
        <v>297045</v>
      </c>
      <c r="D2752" s="1" t="s">
        <v>18</v>
      </c>
      <c r="E2752" s="1" t="s">
        <v>16</v>
      </c>
      <c r="F2752" s="1" t="s">
        <v>12</v>
      </c>
      <c r="G2752" s="1" t="s">
        <v>13</v>
      </c>
      <c r="H2752" s="1" t="s">
        <v>13</v>
      </c>
      <c r="I2752">
        <v>53</v>
      </c>
    </row>
    <row r="2753" spans="1:9" x14ac:dyDescent="0.25">
      <c r="A2753">
        <v>2752</v>
      </c>
      <c r="B2753" s="1" t="s">
        <v>9</v>
      </c>
      <c r="C2753">
        <v>310544</v>
      </c>
      <c r="D2753" s="1" t="s">
        <v>18</v>
      </c>
      <c r="E2753" s="1" t="s">
        <v>16</v>
      </c>
      <c r="F2753" s="1" t="s">
        <v>12</v>
      </c>
      <c r="G2753" s="1" t="s">
        <v>13</v>
      </c>
      <c r="H2753" s="1" t="s">
        <v>12</v>
      </c>
      <c r="I2753">
        <v>42</v>
      </c>
    </row>
    <row r="2754" spans="1:9" x14ac:dyDescent="0.25">
      <c r="A2754">
        <v>2753</v>
      </c>
      <c r="B2754" s="1" t="s">
        <v>15</v>
      </c>
      <c r="C2754">
        <v>1402150.95</v>
      </c>
      <c r="D2754" s="1" t="s">
        <v>10</v>
      </c>
      <c r="E2754" s="1" t="s">
        <v>16</v>
      </c>
      <c r="F2754" s="1" t="s">
        <v>12</v>
      </c>
      <c r="G2754" s="1" t="s">
        <v>13</v>
      </c>
      <c r="H2754" s="1" t="s">
        <v>13</v>
      </c>
      <c r="I2754">
        <v>32</v>
      </c>
    </row>
    <row r="2755" spans="1:9" x14ac:dyDescent="0.25">
      <c r="A2755">
        <v>2754</v>
      </c>
      <c r="B2755" s="1" t="s">
        <v>15</v>
      </c>
      <c r="C2755">
        <v>812430</v>
      </c>
      <c r="D2755" s="1" t="s">
        <v>10</v>
      </c>
      <c r="E2755" s="1" t="s">
        <v>16</v>
      </c>
      <c r="F2755" s="1" t="s">
        <v>12</v>
      </c>
      <c r="G2755" s="1" t="s">
        <v>13</v>
      </c>
      <c r="H2755" s="1" t="s">
        <v>13</v>
      </c>
      <c r="I2755">
        <v>27</v>
      </c>
    </row>
    <row r="2756" spans="1:9" x14ac:dyDescent="0.25">
      <c r="A2756">
        <v>2755</v>
      </c>
      <c r="B2756" s="1" t="s">
        <v>9</v>
      </c>
      <c r="C2756">
        <v>610243.4</v>
      </c>
      <c r="D2756" s="1" t="s">
        <v>10</v>
      </c>
      <c r="E2756" s="1" t="s">
        <v>16</v>
      </c>
      <c r="F2756" s="1" t="s">
        <v>12</v>
      </c>
      <c r="G2756" s="1" t="s">
        <v>13</v>
      </c>
      <c r="H2756" s="1" t="s">
        <v>13</v>
      </c>
      <c r="I2756">
        <v>52</v>
      </c>
    </row>
    <row r="2757" spans="1:9" x14ac:dyDescent="0.25">
      <c r="A2757">
        <v>2756</v>
      </c>
      <c r="B2757" s="1" t="s">
        <v>9</v>
      </c>
      <c r="C2757">
        <v>129133.33</v>
      </c>
      <c r="D2757" s="1" t="s">
        <v>10</v>
      </c>
      <c r="E2757" s="1" t="s">
        <v>16</v>
      </c>
      <c r="F2757" s="1" t="s">
        <v>12</v>
      </c>
      <c r="G2757" s="1" t="s">
        <v>13</v>
      </c>
      <c r="H2757" s="1" t="s">
        <v>13</v>
      </c>
      <c r="I2757">
        <v>35</v>
      </c>
    </row>
    <row r="2758" spans="1:9" x14ac:dyDescent="0.25">
      <c r="A2758">
        <v>2757</v>
      </c>
      <c r="B2758" s="1" t="s">
        <v>9</v>
      </c>
      <c r="C2758">
        <v>1119534</v>
      </c>
      <c r="D2758" s="1" t="s">
        <v>18</v>
      </c>
      <c r="E2758" s="1" t="s">
        <v>16</v>
      </c>
      <c r="F2758" s="1" t="s">
        <v>12</v>
      </c>
      <c r="G2758" s="1" t="s">
        <v>12</v>
      </c>
      <c r="H2758" s="1" t="s">
        <v>12</v>
      </c>
      <c r="I2758">
        <v>53</v>
      </c>
    </row>
    <row r="2759" spans="1:9" x14ac:dyDescent="0.25">
      <c r="A2759">
        <v>2758</v>
      </c>
      <c r="B2759" s="1" t="s">
        <v>15</v>
      </c>
      <c r="C2759">
        <v>302010</v>
      </c>
      <c r="D2759" s="1" t="s">
        <v>18</v>
      </c>
      <c r="E2759" s="1" t="s">
        <v>16</v>
      </c>
      <c r="F2759" s="1" t="s">
        <v>12</v>
      </c>
      <c r="G2759" s="1" t="s">
        <v>13</v>
      </c>
      <c r="H2759" s="1" t="s">
        <v>13</v>
      </c>
      <c r="I2759">
        <v>24</v>
      </c>
    </row>
    <row r="2760" spans="1:9" x14ac:dyDescent="0.25">
      <c r="A2760">
        <v>2759</v>
      </c>
      <c r="B2760" s="1" t="s">
        <v>15</v>
      </c>
      <c r="C2760">
        <v>325000</v>
      </c>
      <c r="D2760" s="1" t="s">
        <v>10</v>
      </c>
      <c r="E2760" s="1" t="s">
        <v>16</v>
      </c>
      <c r="F2760" s="1" t="s">
        <v>12</v>
      </c>
      <c r="G2760" s="1" t="s">
        <v>12</v>
      </c>
      <c r="H2760" s="1" t="s">
        <v>13</v>
      </c>
      <c r="I2760">
        <v>24</v>
      </c>
    </row>
    <row r="2761" spans="1:9" x14ac:dyDescent="0.25">
      <c r="A2761">
        <v>2760</v>
      </c>
      <c r="B2761" s="1" t="s">
        <v>9</v>
      </c>
      <c r="C2761">
        <v>278030</v>
      </c>
      <c r="D2761" s="1" t="s">
        <v>19</v>
      </c>
      <c r="E2761" s="1" t="s">
        <v>16</v>
      </c>
      <c r="F2761" s="1" t="s">
        <v>12</v>
      </c>
      <c r="G2761" s="1" t="s">
        <v>13</v>
      </c>
      <c r="H2761" s="1" t="s">
        <v>13</v>
      </c>
      <c r="I2761">
        <v>24</v>
      </c>
    </row>
    <row r="2762" spans="1:9" x14ac:dyDescent="0.25">
      <c r="A2762">
        <v>2761</v>
      </c>
      <c r="B2762" s="1" t="s">
        <v>15</v>
      </c>
      <c r="C2762">
        <v>359544.27</v>
      </c>
      <c r="D2762" s="1" t="s">
        <v>21</v>
      </c>
      <c r="E2762" s="1" t="s">
        <v>16</v>
      </c>
      <c r="F2762" s="1" t="s">
        <v>12</v>
      </c>
      <c r="G2762" s="1" t="s">
        <v>12</v>
      </c>
      <c r="H2762" s="1" t="s">
        <v>13</v>
      </c>
      <c r="I2762">
        <v>66</v>
      </c>
    </row>
    <row r="2763" spans="1:9" x14ac:dyDescent="0.25">
      <c r="A2763">
        <v>2762</v>
      </c>
      <c r="B2763" s="1" t="s">
        <v>9</v>
      </c>
      <c r="C2763">
        <v>680000</v>
      </c>
      <c r="D2763" s="1" t="s">
        <v>10</v>
      </c>
      <c r="E2763" s="1" t="s">
        <v>16</v>
      </c>
      <c r="F2763" s="1" t="s">
        <v>12</v>
      </c>
      <c r="G2763" s="1" t="s">
        <v>13</v>
      </c>
      <c r="H2763" s="1" t="s">
        <v>13</v>
      </c>
      <c r="I2763">
        <v>33</v>
      </c>
    </row>
    <row r="2764" spans="1:9" x14ac:dyDescent="0.25">
      <c r="A2764">
        <v>2763</v>
      </c>
      <c r="B2764" s="1" t="s">
        <v>15</v>
      </c>
      <c r="C2764">
        <v>610000</v>
      </c>
      <c r="D2764" s="1" t="s">
        <v>10</v>
      </c>
      <c r="E2764" s="1" t="s">
        <v>16</v>
      </c>
      <c r="F2764" s="1" t="s">
        <v>12</v>
      </c>
      <c r="G2764" s="1" t="s">
        <v>13</v>
      </c>
      <c r="H2764" s="1" t="s">
        <v>13</v>
      </c>
      <c r="I2764">
        <v>30</v>
      </c>
    </row>
    <row r="2765" spans="1:9" x14ac:dyDescent="0.25">
      <c r="A2765">
        <v>2764</v>
      </c>
      <c r="B2765" s="1" t="s">
        <v>9</v>
      </c>
      <c r="C2765">
        <v>477307.36</v>
      </c>
      <c r="D2765" s="1" t="s">
        <v>10</v>
      </c>
      <c r="E2765" s="1" t="s">
        <v>16</v>
      </c>
      <c r="F2765" s="1" t="s">
        <v>12</v>
      </c>
      <c r="G2765" s="1" t="s">
        <v>13</v>
      </c>
      <c r="H2765" s="1" t="s">
        <v>13</v>
      </c>
      <c r="I2765">
        <v>63</v>
      </c>
    </row>
    <row r="2766" spans="1:9" x14ac:dyDescent="0.25">
      <c r="A2766">
        <v>2765</v>
      </c>
      <c r="B2766" s="1" t="s">
        <v>9</v>
      </c>
      <c r="C2766">
        <v>385938</v>
      </c>
      <c r="D2766" s="1" t="s">
        <v>10</v>
      </c>
      <c r="E2766" s="1" t="s">
        <v>16</v>
      </c>
      <c r="F2766" s="1" t="s">
        <v>12</v>
      </c>
      <c r="G2766" s="1" t="s">
        <v>13</v>
      </c>
      <c r="H2766" s="1" t="s">
        <v>12</v>
      </c>
      <c r="I2766">
        <v>51</v>
      </c>
    </row>
    <row r="2767" spans="1:9" x14ac:dyDescent="0.25">
      <c r="A2767">
        <v>2766</v>
      </c>
      <c r="B2767" s="1" t="s">
        <v>15</v>
      </c>
      <c r="C2767">
        <v>450000</v>
      </c>
      <c r="D2767" s="1" t="s">
        <v>10</v>
      </c>
      <c r="E2767" s="1" t="s">
        <v>16</v>
      </c>
      <c r="F2767" s="1" t="s">
        <v>12</v>
      </c>
      <c r="G2767" s="1" t="s">
        <v>12</v>
      </c>
      <c r="H2767" s="1" t="s">
        <v>13</v>
      </c>
      <c r="I2767">
        <v>29</v>
      </c>
    </row>
    <row r="2768" spans="1:9" x14ac:dyDescent="0.25">
      <c r="A2768">
        <v>2767</v>
      </c>
      <c r="B2768" s="1" t="s">
        <v>9</v>
      </c>
      <c r="C2768">
        <v>359544.27</v>
      </c>
      <c r="D2768" s="1" t="s">
        <v>21</v>
      </c>
      <c r="E2768" s="1" t="s">
        <v>16</v>
      </c>
      <c r="F2768" s="1" t="s">
        <v>12</v>
      </c>
      <c r="G2768" s="1" t="s">
        <v>12</v>
      </c>
      <c r="H2768" s="1" t="s">
        <v>13</v>
      </c>
      <c r="I2768">
        <v>59</v>
      </c>
    </row>
    <row r="2769" spans="1:9" x14ac:dyDescent="0.25">
      <c r="A2769">
        <v>2768</v>
      </c>
      <c r="B2769" s="1" t="s">
        <v>9</v>
      </c>
      <c r="C2769">
        <v>759569.6</v>
      </c>
      <c r="D2769" s="1" t="s">
        <v>10</v>
      </c>
      <c r="E2769" s="1" t="s">
        <v>11</v>
      </c>
      <c r="F2769" s="1" t="s">
        <v>12</v>
      </c>
      <c r="G2769" s="1" t="s">
        <v>13</v>
      </c>
      <c r="H2769" s="1" t="s">
        <v>13</v>
      </c>
      <c r="I2769">
        <v>34</v>
      </c>
    </row>
    <row r="2770" spans="1:9" x14ac:dyDescent="0.25">
      <c r="A2770">
        <v>2769</v>
      </c>
      <c r="B2770" s="1" t="s">
        <v>15</v>
      </c>
      <c r="C2770">
        <v>894532</v>
      </c>
      <c r="D2770" s="1" t="s">
        <v>10</v>
      </c>
      <c r="E2770" s="1" t="s">
        <v>11</v>
      </c>
      <c r="F2770" s="1" t="s">
        <v>12</v>
      </c>
      <c r="G2770" s="1" t="s">
        <v>13</v>
      </c>
      <c r="H2770" s="1" t="s">
        <v>12</v>
      </c>
      <c r="I2770">
        <v>44</v>
      </c>
    </row>
    <row r="2771" spans="1:9" x14ac:dyDescent="0.25">
      <c r="A2771">
        <v>2770</v>
      </c>
      <c r="B2771" s="1" t="s">
        <v>9</v>
      </c>
      <c r="C2771">
        <v>117186.67</v>
      </c>
      <c r="D2771" s="1" t="s">
        <v>10</v>
      </c>
      <c r="E2771" s="1" t="s">
        <v>16</v>
      </c>
      <c r="F2771" s="1" t="s">
        <v>12</v>
      </c>
      <c r="G2771" s="1" t="s">
        <v>13</v>
      </c>
      <c r="H2771" s="1" t="s">
        <v>13</v>
      </c>
      <c r="I2771">
        <v>25</v>
      </c>
    </row>
    <row r="2772" spans="1:9" x14ac:dyDescent="0.25">
      <c r="A2772">
        <v>2771</v>
      </c>
      <c r="B2772" s="1" t="s">
        <v>15</v>
      </c>
      <c r="C2772">
        <v>1314609</v>
      </c>
      <c r="D2772" s="1" t="s">
        <v>10</v>
      </c>
      <c r="E2772" s="1" t="s">
        <v>11</v>
      </c>
      <c r="F2772" s="1" t="s">
        <v>12</v>
      </c>
      <c r="G2772" s="1" t="s">
        <v>13</v>
      </c>
      <c r="H2772" s="1" t="s">
        <v>13</v>
      </c>
      <c r="I2772">
        <v>48</v>
      </c>
    </row>
    <row r="2773" spans="1:9" x14ac:dyDescent="0.25">
      <c r="A2773">
        <v>2772</v>
      </c>
      <c r="B2773" s="1" t="s">
        <v>15</v>
      </c>
      <c r="C2773">
        <v>298925</v>
      </c>
      <c r="D2773" s="1" t="s">
        <v>18</v>
      </c>
      <c r="E2773" s="1" t="s">
        <v>16</v>
      </c>
      <c r="F2773" s="1" t="s">
        <v>12</v>
      </c>
      <c r="G2773" s="1" t="s">
        <v>12</v>
      </c>
      <c r="H2773" s="1" t="s">
        <v>12</v>
      </c>
      <c r="I2773">
        <v>28</v>
      </c>
    </row>
    <row r="2774" spans="1:9" x14ac:dyDescent="0.25">
      <c r="A2774">
        <v>2773</v>
      </c>
      <c r="B2774" s="1" t="s">
        <v>9</v>
      </c>
      <c r="C2774">
        <v>410982</v>
      </c>
      <c r="D2774" s="1" t="s">
        <v>10</v>
      </c>
      <c r="E2774" s="1" t="s">
        <v>16</v>
      </c>
      <c r="F2774" s="1" t="s">
        <v>12</v>
      </c>
      <c r="G2774" s="1" t="s">
        <v>13</v>
      </c>
      <c r="H2774" s="1" t="s">
        <v>13</v>
      </c>
      <c r="I2774">
        <v>30</v>
      </c>
    </row>
    <row r="2775" spans="1:9" x14ac:dyDescent="0.25">
      <c r="A2775">
        <v>2774</v>
      </c>
      <c r="B2775" s="1" t="s">
        <v>15</v>
      </c>
      <c r="C2775">
        <v>1511127</v>
      </c>
      <c r="D2775" s="1" t="s">
        <v>10</v>
      </c>
      <c r="E2775" s="1" t="s">
        <v>11</v>
      </c>
      <c r="F2775" s="1" t="s">
        <v>12</v>
      </c>
      <c r="G2775" s="1" t="s">
        <v>13</v>
      </c>
      <c r="H2775" s="1" t="s">
        <v>13</v>
      </c>
      <c r="I2775">
        <v>36</v>
      </c>
    </row>
    <row r="2776" spans="1:9" x14ac:dyDescent="0.25">
      <c r="A2776">
        <v>2775</v>
      </c>
      <c r="B2776" s="1" t="s">
        <v>15</v>
      </c>
      <c r="C2776">
        <v>361080</v>
      </c>
      <c r="D2776" s="1" t="s">
        <v>10</v>
      </c>
      <c r="E2776" s="1" t="s">
        <v>16</v>
      </c>
      <c r="F2776" s="1" t="s">
        <v>12</v>
      </c>
      <c r="G2776" s="1" t="s">
        <v>13</v>
      </c>
      <c r="H2776" s="1" t="s">
        <v>13</v>
      </c>
      <c r="I2776">
        <v>29</v>
      </c>
    </row>
    <row r="2777" spans="1:9" x14ac:dyDescent="0.25">
      <c r="A2777">
        <v>2776</v>
      </c>
      <c r="B2777" s="1" t="s">
        <v>9</v>
      </c>
      <c r="C2777">
        <v>2676486.65</v>
      </c>
      <c r="D2777" s="1" t="s">
        <v>10</v>
      </c>
      <c r="E2777" s="1" t="s">
        <v>16</v>
      </c>
      <c r="F2777" s="1" t="s">
        <v>12</v>
      </c>
      <c r="G2777" s="1" t="s">
        <v>13</v>
      </c>
      <c r="H2777" s="1" t="s">
        <v>13</v>
      </c>
      <c r="I2777">
        <v>26</v>
      </c>
    </row>
    <row r="2778" spans="1:9" x14ac:dyDescent="0.25">
      <c r="A2778">
        <v>2777</v>
      </c>
      <c r="B2778" s="1" t="s">
        <v>15</v>
      </c>
      <c r="C2778">
        <v>298482</v>
      </c>
      <c r="D2778" s="1" t="s">
        <v>18</v>
      </c>
      <c r="E2778" s="1" t="s">
        <v>16</v>
      </c>
      <c r="F2778" s="1" t="s">
        <v>12</v>
      </c>
      <c r="G2778" s="1" t="s">
        <v>13</v>
      </c>
      <c r="H2778" s="1" t="s">
        <v>13</v>
      </c>
      <c r="I2778">
        <v>47</v>
      </c>
    </row>
    <row r="2779" spans="1:9" x14ac:dyDescent="0.25">
      <c r="A2779">
        <v>2778</v>
      </c>
      <c r="B2779" s="1" t="s">
        <v>9</v>
      </c>
      <c r="C2779">
        <v>1603638.49</v>
      </c>
      <c r="D2779" s="1" t="s">
        <v>10</v>
      </c>
      <c r="E2779" s="1" t="s">
        <v>16</v>
      </c>
      <c r="F2779" s="1" t="s">
        <v>12</v>
      </c>
      <c r="G2779" s="1" t="s">
        <v>13</v>
      </c>
      <c r="H2779" s="1" t="s">
        <v>13</v>
      </c>
      <c r="I2779">
        <v>43</v>
      </c>
    </row>
    <row r="2780" spans="1:9" x14ac:dyDescent="0.25">
      <c r="A2780">
        <v>2779</v>
      </c>
      <c r="B2780" s="1" t="s">
        <v>9</v>
      </c>
      <c r="C2780">
        <v>757822.41</v>
      </c>
      <c r="D2780" s="1" t="s">
        <v>10</v>
      </c>
      <c r="E2780" s="1" t="s">
        <v>16</v>
      </c>
      <c r="F2780" s="1" t="s">
        <v>12</v>
      </c>
      <c r="G2780" s="1" t="s">
        <v>13</v>
      </c>
      <c r="H2780" s="1" t="s">
        <v>13</v>
      </c>
      <c r="I2780">
        <v>31</v>
      </c>
    </row>
    <row r="2781" spans="1:9" x14ac:dyDescent="0.25">
      <c r="A2781">
        <v>2780</v>
      </c>
      <c r="B2781" s="1" t="s">
        <v>15</v>
      </c>
      <c r="C2781">
        <v>298000</v>
      </c>
      <c r="D2781" s="1" t="s">
        <v>18</v>
      </c>
      <c r="E2781" s="1" t="s">
        <v>16</v>
      </c>
      <c r="F2781" s="1" t="s">
        <v>12</v>
      </c>
      <c r="G2781" s="1" t="s">
        <v>13</v>
      </c>
      <c r="H2781" s="1" t="s">
        <v>13</v>
      </c>
      <c r="I2781">
        <v>23</v>
      </c>
    </row>
    <row r="2782" spans="1:9" x14ac:dyDescent="0.25">
      <c r="A2782">
        <v>2781</v>
      </c>
      <c r="B2782" s="1" t="s">
        <v>15</v>
      </c>
      <c r="C2782">
        <v>300018</v>
      </c>
      <c r="D2782" s="1" t="s">
        <v>18</v>
      </c>
      <c r="E2782" s="1" t="s">
        <v>16</v>
      </c>
      <c r="F2782" s="1" t="s">
        <v>12</v>
      </c>
      <c r="G2782" s="1" t="s">
        <v>12</v>
      </c>
      <c r="H2782" s="1" t="s">
        <v>12</v>
      </c>
      <c r="I2782">
        <v>49</v>
      </c>
    </row>
    <row r="2783" spans="1:9" x14ac:dyDescent="0.25">
      <c r="A2783">
        <v>2782</v>
      </c>
      <c r="B2783" s="1" t="s">
        <v>9</v>
      </c>
      <c r="C2783">
        <v>651569.96</v>
      </c>
      <c r="D2783" s="1" t="s">
        <v>10</v>
      </c>
      <c r="E2783" s="1" t="s">
        <v>16</v>
      </c>
      <c r="F2783" s="1" t="s">
        <v>12</v>
      </c>
      <c r="G2783" s="1" t="s">
        <v>13</v>
      </c>
      <c r="H2783" s="1" t="s">
        <v>13</v>
      </c>
      <c r="I2783">
        <v>33</v>
      </c>
    </row>
    <row r="2784" spans="1:9" x14ac:dyDescent="0.25">
      <c r="A2784">
        <v>2783</v>
      </c>
      <c r="B2784" s="1" t="s">
        <v>15</v>
      </c>
      <c r="C2784">
        <v>359544.27</v>
      </c>
      <c r="D2784" s="1" t="s">
        <v>21</v>
      </c>
      <c r="E2784" s="1" t="s">
        <v>16</v>
      </c>
      <c r="F2784" s="1" t="s">
        <v>12</v>
      </c>
      <c r="G2784" s="1" t="s">
        <v>12</v>
      </c>
      <c r="H2784" s="1" t="s">
        <v>13</v>
      </c>
      <c r="I2784">
        <v>47</v>
      </c>
    </row>
    <row r="2785" spans="1:9" x14ac:dyDescent="0.25">
      <c r="A2785">
        <v>2784</v>
      </c>
      <c r="B2785" s="1" t="s">
        <v>15</v>
      </c>
      <c r="C2785">
        <v>554128</v>
      </c>
      <c r="D2785" s="1" t="s">
        <v>10</v>
      </c>
      <c r="E2785" s="1" t="s">
        <v>11</v>
      </c>
      <c r="F2785" s="1" t="s">
        <v>12</v>
      </c>
      <c r="G2785" s="1" t="s">
        <v>13</v>
      </c>
      <c r="H2785" s="1" t="s">
        <v>13</v>
      </c>
      <c r="I2785">
        <v>26</v>
      </c>
    </row>
    <row r="2786" spans="1:9" x14ac:dyDescent="0.25">
      <c r="A2786">
        <v>2785</v>
      </c>
      <c r="B2786" s="1" t="s">
        <v>9</v>
      </c>
      <c r="C2786">
        <v>493352.64</v>
      </c>
      <c r="D2786" s="1" t="s">
        <v>10</v>
      </c>
      <c r="E2786" s="1" t="s">
        <v>16</v>
      </c>
      <c r="F2786" s="1" t="s">
        <v>12</v>
      </c>
      <c r="G2786" s="1" t="s">
        <v>13</v>
      </c>
      <c r="H2786" s="1" t="s">
        <v>13</v>
      </c>
      <c r="I2786">
        <v>25</v>
      </c>
    </row>
    <row r="2787" spans="1:9" x14ac:dyDescent="0.25">
      <c r="A2787">
        <v>2786</v>
      </c>
      <c r="B2787" s="1" t="s">
        <v>9</v>
      </c>
      <c r="C2787">
        <v>264600</v>
      </c>
      <c r="D2787" s="1" t="s">
        <v>10</v>
      </c>
      <c r="E2787" s="1" t="s">
        <v>16</v>
      </c>
      <c r="F2787" s="1" t="s">
        <v>12</v>
      </c>
      <c r="G2787" s="1" t="s">
        <v>13</v>
      </c>
      <c r="H2787" s="1" t="s">
        <v>13</v>
      </c>
      <c r="I2787">
        <v>30</v>
      </c>
    </row>
    <row r="2788" spans="1:9" x14ac:dyDescent="0.25">
      <c r="A2788">
        <v>2787</v>
      </c>
      <c r="B2788" s="1" t="s">
        <v>15</v>
      </c>
      <c r="C2788">
        <v>681931.83</v>
      </c>
      <c r="D2788" s="1" t="s">
        <v>10</v>
      </c>
      <c r="E2788" s="1" t="s">
        <v>16</v>
      </c>
      <c r="F2788" s="1" t="s">
        <v>12</v>
      </c>
      <c r="G2788" s="1" t="s">
        <v>13</v>
      </c>
      <c r="H2788" s="1" t="s">
        <v>13</v>
      </c>
      <c r="I2788">
        <v>34</v>
      </c>
    </row>
    <row r="2789" spans="1:9" x14ac:dyDescent="0.25">
      <c r="A2789">
        <v>2788</v>
      </c>
      <c r="B2789" s="1" t="s">
        <v>15</v>
      </c>
      <c r="C2789">
        <v>278030</v>
      </c>
      <c r="D2789" s="1" t="s">
        <v>19</v>
      </c>
      <c r="E2789" s="1" t="s">
        <v>16</v>
      </c>
      <c r="F2789" s="1" t="s">
        <v>12</v>
      </c>
      <c r="G2789" s="1" t="s">
        <v>13</v>
      </c>
      <c r="H2789" s="1" t="s">
        <v>13</v>
      </c>
      <c r="I2789">
        <v>25</v>
      </c>
    </row>
    <row r="2790" spans="1:9" x14ac:dyDescent="0.25">
      <c r="A2790">
        <v>2789</v>
      </c>
      <c r="B2790" s="1" t="s">
        <v>15</v>
      </c>
      <c r="C2790">
        <v>1725833</v>
      </c>
      <c r="D2790" s="1" t="s">
        <v>10</v>
      </c>
      <c r="E2790" s="1" t="s">
        <v>11</v>
      </c>
      <c r="F2790" s="1" t="s">
        <v>12</v>
      </c>
      <c r="G2790" s="1" t="s">
        <v>13</v>
      </c>
      <c r="H2790" s="1" t="s">
        <v>13</v>
      </c>
      <c r="I2790">
        <v>54</v>
      </c>
    </row>
    <row r="2791" spans="1:9" x14ac:dyDescent="0.25">
      <c r="A2791">
        <v>2790</v>
      </c>
      <c r="B2791" s="1" t="s">
        <v>9</v>
      </c>
      <c r="C2791">
        <v>1213114.5</v>
      </c>
      <c r="D2791" s="1" t="s">
        <v>10</v>
      </c>
      <c r="E2791" s="1" t="s">
        <v>11</v>
      </c>
      <c r="F2791" s="1" t="s">
        <v>12</v>
      </c>
      <c r="G2791" s="1" t="s">
        <v>13</v>
      </c>
      <c r="H2791" s="1" t="s">
        <v>13</v>
      </c>
      <c r="I2791">
        <v>39</v>
      </c>
    </row>
    <row r="2792" spans="1:9" x14ac:dyDescent="0.25">
      <c r="A2792">
        <v>2791</v>
      </c>
      <c r="B2792" s="1" t="s">
        <v>15</v>
      </c>
      <c r="C2792">
        <v>335772</v>
      </c>
      <c r="D2792" s="1" t="s">
        <v>10</v>
      </c>
      <c r="E2792" s="1" t="s">
        <v>11</v>
      </c>
      <c r="F2792" s="1" t="s">
        <v>12</v>
      </c>
      <c r="G2792" s="1" t="s">
        <v>13</v>
      </c>
      <c r="H2792" s="1" t="s">
        <v>12</v>
      </c>
      <c r="I2792">
        <v>51</v>
      </c>
    </row>
    <row r="2793" spans="1:9" x14ac:dyDescent="0.25">
      <c r="A2793">
        <v>2792</v>
      </c>
      <c r="B2793" s="1" t="s">
        <v>15</v>
      </c>
      <c r="C2793">
        <v>497847.64</v>
      </c>
      <c r="D2793" s="1" t="s">
        <v>10</v>
      </c>
      <c r="E2793" s="1" t="s">
        <v>16</v>
      </c>
      <c r="F2793" s="1" t="s">
        <v>12</v>
      </c>
      <c r="G2793" s="1" t="s">
        <v>13</v>
      </c>
      <c r="H2793" s="1" t="s">
        <v>13</v>
      </c>
      <c r="I2793">
        <v>45</v>
      </c>
    </row>
    <row r="2794" spans="1:9" x14ac:dyDescent="0.25">
      <c r="A2794">
        <v>2793</v>
      </c>
      <c r="B2794" s="1" t="s">
        <v>9</v>
      </c>
      <c r="C2794">
        <v>480488</v>
      </c>
      <c r="D2794" s="1" t="s">
        <v>10</v>
      </c>
      <c r="E2794" s="1" t="s">
        <v>16</v>
      </c>
      <c r="F2794" s="1" t="s">
        <v>12</v>
      </c>
      <c r="G2794" s="1" t="s">
        <v>12</v>
      </c>
      <c r="H2794" s="1" t="s">
        <v>13</v>
      </c>
      <c r="I2794">
        <v>23</v>
      </c>
    </row>
    <row r="2795" spans="1:9" x14ac:dyDescent="0.25">
      <c r="A2795">
        <v>2794</v>
      </c>
      <c r="B2795" s="1" t="s">
        <v>9</v>
      </c>
      <c r="C2795">
        <v>359544.27</v>
      </c>
      <c r="D2795" s="1" t="s">
        <v>21</v>
      </c>
      <c r="E2795" s="1" t="s">
        <v>16</v>
      </c>
      <c r="F2795" s="1" t="s">
        <v>12</v>
      </c>
      <c r="G2795" s="1" t="s">
        <v>12</v>
      </c>
      <c r="H2795" s="1" t="s">
        <v>13</v>
      </c>
      <c r="I2795">
        <v>61</v>
      </c>
    </row>
    <row r="2796" spans="1:9" x14ac:dyDescent="0.25">
      <c r="A2796">
        <v>2795</v>
      </c>
      <c r="B2796" s="1" t="s">
        <v>15</v>
      </c>
      <c r="C2796">
        <v>602634</v>
      </c>
      <c r="D2796" s="1" t="s">
        <v>10</v>
      </c>
      <c r="E2796" s="1" t="s">
        <v>11</v>
      </c>
      <c r="F2796" s="1" t="s">
        <v>12</v>
      </c>
      <c r="G2796" s="1" t="s">
        <v>13</v>
      </c>
      <c r="H2796" s="1" t="s">
        <v>13</v>
      </c>
      <c r="I2796">
        <v>35</v>
      </c>
    </row>
    <row r="2797" spans="1:9" x14ac:dyDescent="0.25">
      <c r="A2797">
        <v>2796</v>
      </c>
      <c r="B2797" s="1" t="s">
        <v>15</v>
      </c>
      <c r="C2797">
        <v>297046</v>
      </c>
      <c r="D2797" s="1" t="s">
        <v>18</v>
      </c>
      <c r="E2797" s="1" t="s">
        <v>16</v>
      </c>
      <c r="F2797" s="1" t="s">
        <v>12</v>
      </c>
      <c r="G2797" s="1" t="s">
        <v>13</v>
      </c>
      <c r="H2797" s="1" t="s">
        <v>13</v>
      </c>
      <c r="I2797">
        <v>43</v>
      </c>
    </row>
    <row r="2798" spans="1:9" x14ac:dyDescent="0.25">
      <c r="A2798">
        <v>2797</v>
      </c>
      <c r="B2798" s="1" t="s">
        <v>15</v>
      </c>
      <c r="C2798">
        <v>1840146.75</v>
      </c>
      <c r="D2798" s="1" t="s">
        <v>10</v>
      </c>
      <c r="E2798" s="1" t="s">
        <v>11</v>
      </c>
      <c r="F2798" s="1" t="s">
        <v>12</v>
      </c>
      <c r="G2798" s="1" t="s">
        <v>13</v>
      </c>
      <c r="H2798" s="1" t="s">
        <v>13</v>
      </c>
      <c r="I2798">
        <v>49</v>
      </c>
    </row>
    <row r="2799" spans="1:9" x14ac:dyDescent="0.25">
      <c r="A2799">
        <v>2798</v>
      </c>
      <c r="B2799" s="1" t="s">
        <v>15</v>
      </c>
      <c r="C2799">
        <v>297046</v>
      </c>
      <c r="D2799" s="1" t="s">
        <v>17</v>
      </c>
      <c r="E2799" s="1" t="s">
        <v>16</v>
      </c>
      <c r="F2799" s="1" t="s">
        <v>12</v>
      </c>
      <c r="G2799" s="1" t="s">
        <v>13</v>
      </c>
      <c r="H2799" s="1" t="s">
        <v>13</v>
      </c>
      <c r="I2799">
        <v>62</v>
      </c>
    </row>
    <row r="2800" spans="1:9" x14ac:dyDescent="0.25">
      <c r="A2800">
        <v>2799</v>
      </c>
      <c r="B2800" s="1" t="s">
        <v>15</v>
      </c>
      <c r="C2800">
        <v>358000</v>
      </c>
      <c r="D2800" s="1" t="s">
        <v>10</v>
      </c>
      <c r="E2800" s="1" t="s">
        <v>16</v>
      </c>
      <c r="F2800" s="1" t="s">
        <v>12</v>
      </c>
      <c r="G2800" s="1" t="s">
        <v>12</v>
      </c>
      <c r="H2800" s="1" t="s">
        <v>13</v>
      </c>
      <c r="I2800">
        <v>29</v>
      </c>
    </row>
    <row r="2801" spans="1:9" x14ac:dyDescent="0.25">
      <c r="A2801">
        <v>2800</v>
      </c>
      <c r="B2801" s="1" t="s">
        <v>9</v>
      </c>
      <c r="C2801">
        <v>436134</v>
      </c>
      <c r="D2801" s="1" t="s">
        <v>10</v>
      </c>
      <c r="E2801" s="1" t="s">
        <v>16</v>
      </c>
      <c r="F2801" s="1" t="s">
        <v>12</v>
      </c>
      <c r="G2801" s="1" t="s">
        <v>13</v>
      </c>
      <c r="H2801" s="1" t="s">
        <v>13</v>
      </c>
      <c r="I2801">
        <v>23</v>
      </c>
    </row>
    <row r="2802" spans="1:9" x14ac:dyDescent="0.25">
      <c r="A2802">
        <v>2801</v>
      </c>
      <c r="B2802" s="1" t="s">
        <v>9</v>
      </c>
      <c r="C2802">
        <v>375277</v>
      </c>
      <c r="D2802" s="1" t="s">
        <v>10</v>
      </c>
      <c r="E2802" s="1" t="s">
        <v>11</v>
      </c>
      <c r="F2802" s="1" t="s">
        <v>12</v>
      </c>
      <c r="G2802" s="1" t="s">
        <v>13</v>
      </c>
      <c r="H2802" s="1" t="s">
        <v>12</v>
      </c>
      <c r="I2802">
        <v>54</v>
      </c>
    </row>
    <row r="2803" spans="1:9" x14ac:dyDescent="0.25">
      <c r="A2803">
        <v>2802</v>
      </c>
      <c r="B2803" s="1" t="s">
        <v>9</v>
      </c>
      <c r="C2803">
        <v>1037264</v>
      </c>
      <c r="D2803" s="1" t="s">
        <v>10</v>
      </c>
      <c r="E2803" s="1" t="s">
        <v>16</v>
      </c>
      <c r="F2803" s="1" t="s">
        <v>12</v>
      </c>
      <c r="G2803" s="1" t="s">
        <v>13</v>
      </c>
      <c r="H2803" s="1" t="s">
        <v>13</v>
      </c>
      <c r="I2803">
        <v>36</v>
      </c>
    </row>
    <row r="2804" spans="1:9" x14ac:dyDescent="0.25">
      <c r="A2804">
        <v>2803</v>
      </c>
      <c r="B2804" s="1" t="s">
        <v>9</v>
      </c>
      <c r="C2804">
        <v>70000</v>
      </c>
      <c r="D2804" s="1" t="s">
        <v>10</v>
      </c>
      <c r="E2804" s="1" t="s">
        <v>16</v>
      </c>
      <c r="F2804" s="1" t="s">
        <v>12</v>
      </c>
      <c r="G2804" s="1" t="s">
        <v>13</v>
      </c>
      <c r="H2804" s="1" t="s">
        <v>13</v>
      </c>
      <c r="I2804">
        <v>47</v>
      </c>
    </row>
    <row r="2805" spans="1:9" x14ac:dyDescent="0.25">
      <c r="A2805">
        <v>2804</v>
      </c>
      <c r="B2805" s="1" t="s">
        <v>9</v>
      </c>
      <c r="C2805">
        <v>383265.76</v>
      </c>
      <c r="D2805" s="1" t="s">
        <v>10</v>
      </c>
      <c r="E2805" s="1" t="s">
        <v>16</v>
      </c>
      <c r="F2805" s="1" t="s">
        <v>12</v>
      </c>
      <c r="G2805" s="1" t="s">
        <v>13</v>
      </c>
      <c r="H2805" s="1" t="s">
        <v>13</v>
      </c>
      <c r="I2805">
        <v>56</v>
      </c>
    </row>
    <row r="2806" spans="1:9" x14ac:dyDescent="0.25">
      <c r="A2806">
        <v>2805</v>
      </c>
      <c r="B2806" s="1" t="s">
        <v>9</v>
      </c>
      <c r="C2806">
        <v>1302821</v>
      </c>
      <c r="D2806" s="1" t="s">
        <v>10</v>
      </c>
      <c r="E2806" s="1" t="s">
        <v>11</v>
      </c>
      <c r="F2806" s="1" t="s">
        <v>12</v>
      </c>
      <c r="G2806" s="1" t="s">
        <v>13</v>
      </c>
      <c r="H2806" s="1" t="s">
        <v>13</v>
      </c>
      <c r="I2806">
        <v>42</v>
      </c>
    </row>
    <row r="2807" spans="1:9" x14ac:dyDescent="0.25">
      <c r="A2807">
        <v>2806</v>
      </c>
      <c r="B2807" s="1" t="s">
        <v>15</v>
      </c>
      <c r="C2807">
        <v>385886</v>
      </c>
      <c r="D2807" s="1" t="s">
        <v>14</v>
      </c>
      <c r="E2807" s="1" t="s">
        <v>11</v>
      </c>
      <c r="F2807" s="1" t="s">
        <v>12</v>
      </c>
      <c r="G2807" s="1" t="s">
        <v>13</v>
      </c>
      <c r="H2807" s="1" t="s">
        <v>13</v>
      </c>
      <c r="I2807">
        <v>73</v>
      </c>
    </row>
    <row r="2808" spans="1:9" x14ac:dyDescent="0.25">
      <c r="A2808">
        <v>2807</v>
      </c>
      <c r="B2808" s="1" t="s">
        <v>9</v>
      </c>
      <c r="C2808">
        <v>297046</v>
      </c>
      <c r="D2808" s="1" t="s">
        <v>18</v>
      </c>
      <c r="E2808" s="1" t="s">
        <v>16</v>
      </c>
      <c r="F2808" s="1" t="s">
        <v>12</v>
      </c>
      <c r="G2808" s="1" t="s">
        <v>13</v>
      </c>
      <c r="H2808" s="1" t="s">
        <v>12</v>
      </c>
      <c r="I2808">
        <v>39</v>
      </c>
    </row>
    <row r="2809" spans="1:9" x14ac:dyDescent="0.25">
      <c r="A2809">
        <v>2808</v>
      </c>
      <c r="B2809" s="1" t="s">
        <v>9</v>
      </c>
      <c r="C2809">
        <v>500936</v>
      </c>
      <c r="D2809" s="1" t="s">
        <v>10</v>
      </c>
      <c r="E2809" s="1" t="s">
        <v>11</v>
      </c>
      <c r="F2809" s="1" t="s">
        <v>12</v>
      </c>
      <c r="G2809" s="1" t="s">
        <v>13</v>
      </c>
      <c r="H2809" s="1" t="s">
        <v>13</v>
      </c>
      <c r="I2809">
        <v>32</v>
      </c>
    </row>
    <row r="2810" spans="1:9" x14ac:dyDescent="0.25">
      <c r="A2810">
        <v>2809</v>
      </c>
      <c r="B2810" s="1" t="s">
        <v>15</v>
      </c>
      <c r="C2810">
        <v>860036.5</v>
      </c>
      <c r="D2810" s="1" t="s">
        <v>10</v>
      </c>
      <c r="E2810" s="1" t="s">
        <v>11</v>
      </c>
      <c r="F2810" s="1" t="s">
        <v>12</v>
      </c>
      <c r="G2810" s="1" t="s">
        <v>13</v>
      </c>
      <c r="H2810" s="1" t="s">
        <v>13</v>
      </c>
      <c r="I2810">
        <v>49</v>
      </c>
    </row>
    <row r="2811" spans="1:9" x14ac:dyDescent="0.25">
      <c r="A2811">
        <v>2810</v>
      </c>
      <c r="B2811" s="1" t="s">
        <v>9</v>
      </c>
      <c r="C2811">
        <v>273450.7</v>
      </c>
      <c r="D2811" s="1" t="s">
        <v>10</v>
      </c>
      <c r="E2811" s="1" t="s">
        <v>16</v>
      </c>
      <c r="F2811" s="1" t="s">
        <v>12</v>
      </c>
      <c r="G2811" s="1" t="s">
        <v>13</v>
      </c>
      <c r="H2811" s="1" t="s">
        <v>13</v>
      </c>
      <c r="I2811">
        <v>18</v>
      </c>
    </row>
    <row r="2812" spans="1:9" x14ac:dyDescent="0.25">
      <c r="A2812">
        <v>2811</v>
      </c>
      <c r="B2812" s="1" t="s">
        <v>15</v>
      </c>
      <c r="C2812">
        <v>320000</v>
      </c>
      <c r="D2812" s="1" t="s">
        <v>10</v>
      </c>
      <c r="E2812" s="1" t="s">
        <v>16</v>
      </c>
      <c r="F2812" s="1" t="s">
        <v>12</v>
      </c>
      <c r="G2812" s="1" t="s">
        <v>13</v>
      </c>
      <c r="H2812" s="1" t="s">
        <v>12</v>
      </c>
      <c r="I2812">
        <v>61</v>
      </c>
    </row>
    <row r="2813" spans="1:9" x14ac:dyDescent="0.25">
      <c r="A2813">
        <v>2812</v>
      </c>
      <c r="B2813" s="1" t="s">
        <v>9</v>
      </c>
      <c r="C2813">
        <v>297046</v>
      </c>
      <c r="D2813" s="1" t="s">
        <v>17</v>
      </c>
      <c r="E2813" s="1" t="s">
        <v>16</v>
      </c>
      <c r="F2813" s="1" t="s">
        <v>12</v>
      </c>
      <c r="G2813" s="1" t="s">
        <v>13</v>
      </c>
      <c r="H2813" s="1" t="s">
        <v>13</v>
      </c>
      <c r="I2813">
        <v>55</v>
      </c>
    </row>
    <row r="2814" spans="1:9" x14ac:dyDescent="0.25">
      <c r="A2814">
        <v>2813</v>
      </c>
      <c r="B2814" s="1" t="s">
        <v>15</v>
      </c>
      <c r="C2814">
        <v>2083266.59</v>
      </c>
      <c r="D2814" s="1" t="s">
        <v>10</v>
      </c>
      <c r="E2814" s="1" t="s">
        <v>11</v>
      </c>
      <c r="F2814" s="1" t="s">
        <v>12</v>
      </c>
      <c r="G2814" s="1" t="s">
        <v>13</v>
      </c>
      <c r="H2814" s="1" t="s">
        <v>13</v>
      </c>
      <c r="I2814">
        <v>43</v>
      </c>
    </row>
    <row r="2815" spans="1:9" x14ac:dyDescent="0.25">
      <c r="A2815">
        <v>2814</v>
      </c>
      <c r="B2815" s="1" t="s">
        <v>9</v>
      </c>
      <c r="C2815">
        <v>349790</v>
      </c>
      <c r="D2815" s="1" t="s">
        <v>10</v>
      </c>
      <c r="E2815" s="1" t="s">
        <v>16</v>
      </c>
      <c r="F2815" s="1" t="s">
        <v>12</v>
      </c>
      <c r="G2815" s="1" t="s">
        <v>12</v>
      </c>
      <c r="H2815" s="1" t="s">
        <v>13</v>
      </c>
      <c r="I2815">
        <v>20</v>
      </c>
    </row>
    <row r="2816" spans="1:9" x14ac:dyDescent="0.25">
      <c r="A2816">
        <v>2815</v>
      </c>
      <c r="B2816" s="1" t="s">
        <v>15</v>
      </c>
      <c r="C2816">
        <v>682608</v>
      </c>
      <c r="D2816" s="1" t="s">
        <v>10</v>
      </c>
      <c r="E2816" s="1" t="s">
        <v>16</v>
      </c>
      <c r="F2816" s="1" t="s">
        <v>12</v>
      </c>
      <c r="G2816" s="1" t="s">
        <v>13</v>
      </c>
      <c r="H2816" s="1" t="s">
        <v>13</v>
      </c>
      <c r="I2816">
        <v>29</v>
      </c>
    </row>
    <row r="2817" spans="1:9" x14ac:dyDescent="0.25">
      <c r="A2817">
        <v>2816</v>
      </c>
      <c r="B2817" s="1" t="s">
        <v>9</v>
      </c>
      <c r="C2817">
        <v>1203600</v>
      </c>
      <c r="D2817" s="1" t="s">
        <v>10</v>
      </c>
      <c r="E2817" s="1" t="s">
        <v>16</v>
      </c>
      <c r="F2817" s="1" t="s">
        <v>12</v>
      </c>
      <c r="G2817" s="1" t="s">
        <v>13</v>
      </c>
      <c r="H2817" s="1" t="s">
        <v>13</v>
      </c>
      <c r="I2817">
        <v>41</v>
      </c>
    </row>
    <row r="2818" spans="1:9" x14ac:dyDescent="0.25">
      <c r="A2818">
        <v>2817</v>
      </c>
      <c r="B2818" s="1" t="s">
        <v>15</v>
      </c>
      <c r="C2818">
        <v>728114.38</v>
      </c>
      <c r="D2818" s="1" t="s">
        <v>10</v>
      </c>
      <c r="E2818" s="1" t="s">
        <v>16</v>
      </c>
      <c r="F2818" s="1" t="s">
        <v>12</v>
      </c>
      <c r="G2818" s="1" t="s">
        <v>13</v>
      </c>
      <c r="H2818" s="1" t="s">
        <v>13</v>
      </c>
      <c r="I2818">
        <v>46</v>
      </c>
    </row>
    <row r="2819" spans="1:9" x14ac:dyDescent="0.25">
      <c r="A2819">
        <v>2818</v>
      </c>
      <c r="B2819" s="1" t="s">
        <v>9</v>
      </c>
      <c r="C2819">
        <v>568333.32999999996</v>
      </c>
      <c r="D2819" s="1" t="s">
        <v>10</v>
      </c>
      <c r="E2819" s="1" t="s">
        <v>16</v>
      </c>
      <c r="F2819" s="1" t="s">
        <v>12</v>
      </c>
      <c r="G2819" s="1" t="s">
        <v>13</v>
      </c>
      <c r="H2819" s="1" t="s">
        <v>13</v>
      </c>
      <c r="I2819">
        <v>20</v>
      </c>
    </row>
    <row r="2820" spans="1:9" x14ac:dyDescent="0.25">
      <c r="A2820">
        <v>2819</v>
      </c>
      <c r="B2820" s="1" t="s">
        <v>15</v>
      </c>
      <c r="C2820">
        <v>340654</v>
      </c>
      <c r="D2820" s="1" t="s">
        <v>10</v>
      </c>
      <c r="E2820" s="1" t="s">
        <v>16</v>
      </c>
      <c r="F2820" s="1" t="s">
        <v>12</v>
      </c>
      <c r="G2820" s="1" t="s">
        <v>13</v>
      </c>
      <c r="H2820" s="1" t="s">
        <v>13</v>
      </c>
      <c r="I2820">
        <v>45</v>
      </c>
    </row>
    <row r="2821" spans="1:9" x14ac:dyDescent="0.25">
      <c r="A2821">
        <v>2820</v>
      </c>
      <c r="B2821" s="1" t="s">
        <v>15</v>
      </c>
      <c r="C2821">
        <v>188120.81</v>
      </c>
      <c r="D2821" s="1" t="s">
        <v>14</v>
      </c>
      <c r="E2821" s="1" t="s">
        <v>11</v>
      </c>
      <c r="F2821" s="1" t="s">
        <v>12</v>
      </c>
      <c r="G2821" s="1" t="s">
        <v>13</v>
      </c>
      <c r="H2821" s="1" t="s">
        <v>13</v>
      </c>
      <c r="I2821">
        <v>75</v>
      </c>
    </row>
    <row r="2822" spans="1:9" x14ac:dyDescent="0.25">
      <c r="A2822">
        <v>2821</v>
      </c>
      <c r="B2822" s="1" t="s">
        <v>9</v>
      </c>
      <c r="C2822">
        <v>639148</v>
      </c>
      <c r="D2822" s="1" t="s">
        <v>18</v>
      </c>
      <c r="E2822" s="1" t="s">
        <v>16</v>
      </c>
      <c r="F2822" s="1" t="s">
        <v>12</v>
      </c>
      <c r="G2822" s="1" t="s">
        <v>13</v>
      </c>
      <c r="H2822" s="1" t="s">
        <v>12</v>
      </c>
      <c r="I2822">
        <v>67</v>
      </c>
    </row>
    <row r="2823" spans="1:9" x14ac:dyDescent="0.25">
      <c r="A2823">
        <v>2822</v>
      </c>
      <c r="B2823" s="1" t="s">
        <v>9</v>
      </c>
      <c r="C2823">
        <v>768846.82</v>
      </c>
      <c r="D2823" s="1" t="s">
        <v>10</v>
      </c>
      <c r="E2823" s="1" t="s">
        <v>16</v>
      </c>
      <c r="F2823" s="1" t="s">
        <v>12</v>
      </c>
      <c r="G2823" s="1" t="s">
        <v>13</v>
      </c>
      <c r="H2823" s="1" t="s">
        <v>13</v>
      </c>
      <c r="I2823">
        <v>32</v>
      </c>
    </row>
    <row r="2824" spans="1:9" x14ac:dyDescent="0.25">
      <c r="A2824">
        <v>2823</v>
      </c>
      <c r="B2824" s="1" t="s">
        <v>15</v>
      </c>
      <c r="C2824">
        <v>1292336</v>
      </c>
      <c r="D2824" s="1" t="s">
        <v>10</v>
      </c>
      <c r="E2824" s="1" t="s">
        <v>11</v>
      </c>
      <c r="F2824" s="1" t="s">
        <v>12</v>
      </c>
      <c r="G2824" s="1" t="s">
        <v>13</v>
      </c>
      <c r="H2824" s="1" t="s">
        <v>13</v>
      </c>
      <c r="I2824">
        <v>36</v>
      </c>
    </row>
    <row r="2825" spans="1:9" x14ac:dyDescent="0.25">
      <c r="A2825">
        <v>2824</v>
      </c>
      <c r="B2825" s="1" t="s">
        <v>9</v>
      </c>
      <c r="C2825">
        <v>813799</v>
      </c>
      <c r="D2825" s="1" t="s">
        <v>10</v>
      </c>
      <c r="E2825" s="1" t="s">
        <v>11</v>
      </c>
      <c r="F2825" s="1" t="s">
        <v>12</v>
      </c>
      <c r="G2825" s="1" t="s">
        <v>13</v>
      </c>
      <c r="H2825" s="1" t="s">
        <v>13</v>
      </c>
      <c r="I2825">
        <v>43</v>
      </c>
    </row>
    <row r="2826" spans="1:9" x14ac:dyDescent="0.25">
      <c r="A2826">
        <v>2825</v>
      </c>
      <c r="B2826" s="1" t="s">
        <v>9</v>
      </c>
      <c r="C2826">
        <v>1507112</v>
      </c>
      <c r="D2826" s="1" t="s">
        <v>10</v>
      </c>
      <c r="E2826" s="1" t="s">
        <v>11</v>
      </c>
      <c r="F2826" s="1" t="s">
        <v>12</v>
      </c>
      <c r="G2826" s="1" t="s">
        <v>13</v>
      </c>
      <c r="H2826" s="1" t="s">
        <v>12</v>
      </c>
      <c r="I2826">
        <v>50</v>
      </c>
    </row>
    <row r="2827" spans="1:9" x14ac:dyDescent="0.25">
      <c r="A2827">
        <v>2826</v>
      </c>
      <c r="B2827" s="1" t="s">
        <v>9</v>
      </c>
      <c r="C2827">
        <v>1158776.94</v>
      </c>
      <c r="D2827" s="1" t="s">
        <v>10</v>
      </c>
      <c r="E2827" s="1" t="s">
        <v>16</v>
      </c>
      <c r="F2827" s="1" t="s">
        <v>12</v>
      </c>
      <c r="G2827" s="1" t="s">
        <v>13</v>
      </c>
      <c r="H2827" s="1" t="s">
        <v>13</v>
      </c>
      <c r="I2827">
        <v>22</v>
      </c>
    </row>
    <row r="2828" spans="1:9" x14ac:dyDescent="0.25">
      <c r="A2828">
        <v>2827</v>
      </c>
      <c r="B2828" s="1" t="s">
        <v>9</v>
      </c>
      <c r="C2828">
        <v>504705.31</v>
      </c>
      <c r="D2828" s="1" t="s">
        <v>10</v>
      </c>
      <c r="E2828" s="1" t="s">
        <v>16</v>
      </c>
      <c r="F2828" s="1" t="s">
        <v>12</v>
      </c>
      <c r="G2828" s="1" t="s">
        <v>13</v>
      </c>
      <c r="H2828" s="1" t="s">
        <v>13</v>
      </c>
      <c r="I2828">
        <v>35</v>
      </c>
    </row>
    <row r="2829" spans="1:9" x14ac:dyDescent="0.25">
      <c r="A2829">
        <v>2828</v>
      </c>
      <c r="B2829" s="1" t="s">
        <v>9</v>
      </c>
      <c r="C2829">
        <v>714074</v>
      </c>
      <c r="D2829" s="1" t="s">
        <v>10</v>
      </c>
      <c r="E2829" s="1" t="s">
        <v>16</v>
      </c>
      <c r="F2829" s="1" t="s">
        <v>12</v>
      </c>
      <c r="G2829" s="1" t="s">
        <v>13</v>
      </c>
      <c r="H2829" s="1" t="s">
        <v>13</v>
      </c>
      <c r="I2829">
        <v>37</v>
      </c>
    </row>
    <row r="2830" spans="1:9" x14ac:dyDescent="0.25">
      <c r="A2830">
        <v>2829</v>
      </c>
      <c r="B2830" s="1" t="s">
        <v>9</v>
      </c>
      <c r="C2830">
        <v>283181.96000000002</v>
      </c>
      <c r="D2830" s="1" t="s">
        <v>10</v>
      </c>
      <c r="E2830" s="1" t="s">
        <v>16</v>
      </c>
      <c r="F2830" s="1" t="s">
        <v>12</v>
      </c>
      <c r="G2830" s="1" t="s">
        <v>13</v>
      </c>
      <c r="H2830" s="1" t="s">
        <v>13</v>
      </c>
      <c r="I2830">
        <v>50</v>
      </c>
    </row>
    <row r="2831" spans="1:9" x14ac:dyDescent="0.25">
      <c r="A2831">
        <v>2830</v>
      </c>
      <c r="B2831" s="1" t="s">
        <v>9</v>
      </c>
      <c r="C2831">
        <v>528970.51</v>
      </c>
      <c r="D2831" s="1" t="s">
        <v>10</v>
      </c>
      <c r="E2831" s="1" t="s">
        <v>16</v>
      </c>
      <c r="F2831" s="1" t="s">
        <v>12</v>
      </c>
      <c r="G2831" s="1" t="s">
        <v>13</v>
      </c>
      <c r="H2831" s="1" t="s">
        <v>13</v>
      </c>
      <c r="I2831">
        <v>59</v>
      </c>
    </row>
    <row r="2832" spans="1:9" x14ac:dyDescent="0.25">
      <c r="A2832">
        <v>2831</v>
      </c>
      <c r="B2832" s="1" t="s">
        <v>9</v>
      </c>
      <c r="C2832">
        <v>310124</v>
      </c>
      <c r="D2832" s="1" t="s">
        <v>18</v>
      </c>
      <c r="E2832" s="1" t="s">
        <v>16</v>
      </c>
      <c r="F2832" s="1" t="s">
        <v>12</v>
      </c>
      <c r="G2832" s="1" t="s">
        <v>13</v>
      </c>
      <c r="H2832" s="1" t="s">
        <v>12</v>
      </c>
      <c r="I2832">
        <v>29</v>
      </c>
    </row>
    <row r="2833" spans="1:9" x14ac:dyDescent="0.25">
      <c r="A2833">
        <v>2832</v>
      </c>
      <c r="B2833" s="1" t="s">
        <v>15</v>
      </c>
      <c r="C2833">
        <v>371911</v>
      </c>
      <c r="D2833" s="1" t="s">
        <v>10</v>
      </c>
      <c r="E2833" s="1" t="s">
        <v>11</v>
      </c>
      <c r="F2833" s="1" t="s">
        <v>12</v>
      </c>
      <c r="G2833" s="1" t="s">
        <v>13</v>
      </c>
      <c r="H2833" s="1" t="s">
        <v>13</v>
      </c>
      <c r="I2833">
        <v>33</v>
      </c>
    </row>
    <row r="2834" spans="1:9" x14ac:dyDescent="0.25">
      <c r="A2834">
        <v>2833</v>
      </c>
      <c r="B2834" s="1" t="s">
        <v>9</v>
      </c>
      <c r="C2834">
        <v>220575</v>
      </c>
      <c r="D2834" s="1" t="s">
        <v>10</v>
      </c>
      <c r="E2834" s="1" t="s">
        <v>16</v>
      </c>
      <c r="F2834" s="1" t="s">
        <v>12</v>
      </c>
      <c r="G2834" s="1" t="s">
        <v>12</v>
      </c>
      <c r="H2834" s="1" t="s">
        <v>13</v>
      </c>
      <c r="I2834">
        <v>48</v>
      </c>
    </row>
    <row r="2835" spans="1:9" x14ac:dyDescent="0.25">
      <c r="A2835">
        <v>2834</v>
      </c>
      <c r="B2835" s="1" t="s">
        <v>9</v>
      </c>
      <c r="C2835">
        <v>233662</v>
      </c>
      <c r="D2835" s="1" t="s">
        <v>10</v>
      </c>
      <c r="E2835" s="1" t="s">
        <v>16</v>
      </c>
      <c r="F2835" s="1" t="s">
        <v>12</v>
      </c>
      <c r="G2835" s="1" t="s">
        <v>13</v>
      </c>
      <c r="H2835" s="1" t="s">
        <v>12</v>
      </c>
      <c r="I2835">
        <v>32</v>
      </c>
    </row>
    <row r="2836" spans="1:9" x14ac:dyDescent="0.25">
      <c r="A2836">
        <v>2835</v>
      </c>
      <c r="B2836" s="1" t="s">
        <v>9</v>
      </c>
      <c r="C2836">
        <v>448447</v>
      </c>
      <c r="D2836" s="1" t="s">
        <v>10</v>
      </c>
      <c r="E2836" s="1" t="s">
        <v>16</v>
      </c>
      <c r="F2836" s="1" t="s">
        <v>12</v>
      </c>
      <c r="G2836" s="1" t="s">
        <v>13</v>
      </c>
      <c r="H2836" s="1" t="s">
        <v>13</v>
      </c>
      <c r="I2836">
        <v>41</v>
      </c>
    </row>
    <row r="2837" spans="1:9" x14ac:dyDescent="0.25">
      <c r="A2837">
        <v>2836</v>
      </c>
      <c r="B2837" s="1" t="s">
        <v>15</v>
      </c>
      <c r="C2837">
        <v>847616</v>
      </c>
      <c r="D2837" s="1" t="s">
        <v>10</v>
      </c>
      <c r="E2837" s="1" t="s">
        <v>11</v>
      </c>
      <c r="F2837" s="1" t="s">
        <v>12</v>
      </c>
      <c r="G2837" s="1" t="s">
        <v>13</v>
      </c>
      <c r="H2837" s="1" t="s">
        <v>13</v>
      </c>
      <c r="I2837">
        <v>31</v>
      </c>
    </row>
    <row r="2838" spans="1:9" x14ac:dyDescent="0.25">
      <c r="A2838">
        <v>2837</v>
      </c>
      <c r="B2838" s="1" t="s">
        <v>9</v>
      </c>
      <c r="C2838">
        <v>300056</v>
      </c>
      <c r="D2838" s="1" t="s">
        <v>14</v>
      </c>
      <c r="E2838" s="1" t="s">
        <v>11</v>
      </c>
      <c r="F2838" s="1" t="s">
        <v>12</v>
      </c>
      <c r="G2838" s="1" t="s">
        <v>13</v>
      </c>
      <c r="H2838" s="1" t="s">
        <v>13</v>
      </c>
      <c r="I2838">
        <v>61</v>
      </c>
    </row>
    <row r="2839" spans="1:9" x14ac:dyDescent="0.25">
      <c r="A2839">
        <v>2838</v>
      </c>
      <c r="B2839" s="1" t="s">
        <v>15</v>
      </c>
      <c r="C2839">
        <v>278030</v>
      </c>
      <c r="D2839" s="1" t="s">
        <v>19</v>
      </c>
      <c r="E2839" s="1" t="s">
        <v>16</v>
      </c>
      <c r="F2839" s="1" t="s">
        <v>12</v>
      </c>
      <c r="G2839" s="1" t="s">
        <v>13</v>
      </c>
      <c r="H2839" s="1" t="s">
        <v>13</v>
      </c>
      <c r="I2839">
        <v>23</v>
      </c>
    </row>
    <row r="2840" spans="1:9" x14ac:dyDescent="0.25">
      <c r="A2840">
        <v>2839</v>
      </c>
      <c r="B2840" s="1" t="s">
        <v>9</v>
      </c>
      <c r="C2840">
        <v>956230</v>
      </c>
      <c r="D2840" s="1" t="s">
        <v>10</v>
      </c>
      <c r="E2840" s="1" t="s">
        <v>11</v>
      </c>
      <c r="F2840" s="1" t="s">
        <v>12</v>
      </c>
      <c r="G2840" s="1" t="s">
        <v>13</v>
      </c>
      <c r="H2840" s="1" t="s">
        <v>12</v>
      </c>
      <c r="I2840">
        <v>60</v>
      </c>
    </row>
    <row r="2841" spans="1:9" x14ac:dyDescent="0.25">
      <c r="A2841">
        <v>2840</v>
      </c>
      <c r="B2841" s="1" t="s">
        <v>15</v>
      </c>
      <c r="C2841">
        <v>410738.26</v>
      </c>
      <c r="D2841" s="1" t="s">
        <v>10</v>
      </c>
      <c r="E2841" s="1" t="s">
        <v>16</v>
      </c>
      <c r="F2841" s="1" t="s">
        <v>12</v>
      </c>
      <c r="G2841" s="1" t="s">
        <v>13</v>
      </c>
      <c r="H2841" s="1" t="s">
        <v>13</v>
      </c>
      <c r="I2841">
        <v>30</v>
      </c>
    </row>
    <row r="2842" spans="1:9" x14ac:dyDescent="0.25">
      <c r="A2842">
        <v>2841</v>
      </c>
      <c r="B2842" s="1" t="s">
        <v>9</v>
      </c>
      <c r="C2842">
        <v>451015</v>
      </c>
      <c r="D2842" s="1" t="s">
        <v>10</v>
      </c>
      <c r="E2842" s="1" t="s">
        <v>16</v>
      </c>
      <c r="F2842" s="1" t="s">
        <v>12</v>
      </c>
      <c r="G2842" s="1" t="s">
        <v>13</v>
      </c>
      <c r="H2842" s="1" t="s">
        <v>13</v>
      </c>
      <c r="I2842">
        <v>28</v>
      </c>
    </row>
    <row r="2843" spans="1:9" x14ac:dyDescent="0.25">
      <c r="A2843">
        <v>2842</v>
      </c>
      <c r="B2843" s="1" t="s">
        <v>9</v>
      </c>
      <c r="C2843">
        <v>370000</v>
      </c>
      <c r="D2843" s="1" t="s">
        <v>10</v>
      </c>
      <c r="E2843" s="1" t="s">
        <v>16</v>
      </c>
      <c r="F2843" s="1" t="s">
        <v>12</v>
      </c>
      <c r="G2843" s="1" t="s">
        <v>13</v>
      </c>
      <c r="H2843" s="1" t="s">
        <v>13</v>
      </c>
      <c r="I2843">
        <v>45</v>
      </c>
    </row>
    <row r="2844" spans="1:9" x14ac:dyDescent="0.25">
      <c r="A2844">
        <v>2843</v>
      </c>
      <c r="B2844" s="1" t="s">
        <v>15</v>
      </c>
      <c r="C2844">
        <v>297046</v>
      </c>
      <c r="D2844" s="1" t="s">
        <v>17</v>
      </c>
      <c r="E2844" s="1" t="s">
        <v>16</v>
      </c>
      <c r="F2844" s="1" t="s">
        <v>13</v>
      </c>
      <c r="G2844" s="1" t="s">
        <v>13</v>
      </c>
      <c r="H2844" s="1" t="s">
        <v>12</v>
      </c>
      <c r="I2844">
        <v>19</v>
      </c>
    </row>
    <row r="2845" spans="1:9" x14ac:dyDescent="0.25">
      <c r="A2845">
        <v>2844</v>
      </c>
      <c r="B2845" s="1" t="s">
        <v>9</v>
      </c>
      <c r="C2845">
        <v>519483.5</v>
      </c>
      <c r="D2845" s="1" t="s">
        <v>10</v>
      </c>
      <c r="E2845" s="1" t="s">
        <v>16</v>
      </c>
      <c r="F2845" s="1" t="s">
        <v>12</v>
      </c>
      <c r="G2845" s="1" t="s">
        <v>12</v>
      </c>
      <c r="H2845" s="1" t="s">
        <v>12</v>
      </c>
      <c r="I2845">
        <v>37</v>
      </c>
    </row>
    <row r="2846" spans="1:9" x14ac:dyDescent="0.25">
      <c r="A2846">
        <v>2845</v>
      </c>
      <c r="B2846" s="1" t="s">
        <v>15</v>
      </c>
      <c r="C2846">
        <v>2216750.36</v>
      </c>
      <c r="D2846" s="1" t="s">
        <v>10</v>
      </c>
      <c r="E2846" s="1" t="s">
        <v>16</v>
      </c>
      <c r="F2846" s="1" t="s">
        <v>12</v>
      </c>
      <c r="G2846" s="1" t="s">
        <v>12</v>
      </c>
      <c r="H2846" s="1" t="s">
        <v>13</v>
      </c>
      <c r="I2846">
        <v>30</v>
      </c>
    </row>
    <row r="2847" spans="1:9" x14ac:dyDescent="0.25">
      <c r="A2847">
        <v>2846</v>
      </c>
      <c r="B2847" s="1" t="s">
        <v>9</v>
      </c>
      <c r="C2847">
        <v>241999</v>
      </c>
      <c r="D2847" s="1" t="s">
        <v>10</v>
      </c>
      <c r="E2847" s="1" t="s">
        <v>16</v>
      </c>
      <c r="F2847" s="1" t="s">
        <v>12</v>
      </c>
      <c r="G2847" s="1" t="s">
        <v>13</v>
      </c>
      <c r="H2847" s="1" t="s">
        <v>12</v>
      </c>
      <c r="I2847">
        <v>45</v>
      </c>
    </row>
    <row r="2848" spans="1:9" x14ac:dyDescent="0.25">
      <c r="A2848">
        <v>2847</v>
      </c>
      <c r="B2848" s="1" t="s">
        <v>15</v>
      </c>
      <c r="C2848">
        <v>300018</v>
      </c>
      <c r="D2848" s="1" t="s">
        <v>17</v>
      </c>
      <c r="E2848" s="1" t="s">
        <v>16</v>
      </c>
      <c r="F2848" s="1" t="s">
        <v>12</v>
      </c>
      <c r="G2848" s="1" t="s">
        <v>13</v>
      </c>
      <c r="H2848" s="1" t="s">
        <v>13</v>
      </c>
      <c r="I2848">
        <v>59</v>
      </c>
    </row>
    <row r="2849" spans="1:9" x14ac:dyDescent="0.25">
      <c r="A2849">
        <v>2848</v>
      </c>
      <c r="B2849" s="1" t="s">
        <v>9</v>
      </c>
      <c r="C2849">
        <v>309288</v>
      </c>
      <c r="D2849" s="1" t="s">
        <v>10</v>
      </c>
      <c r="E2849" s="1" t="s">
        <v>16</v>
      </c>
      <c r="F2849" s="1" t="s">
        <v>12</v>
      </c>
      <c r="G2849" s="1" t="s">
        <v>13</v>
      </c>
      <c r="H2849" s="1" t="s">
        <v>13</v>
      </c>
      <c r="I2849">
        <v>39</v>
      </c>
    </row>
    <row r="2850" spans="1:9" x14ac:dyDescent="0.25">
      <c r="A2850">
        <v>2849</v>
      </c>
      <c r="B2850" s="1" t="s">
        <v>15</v>
      </c>
      <c r="C2850">
        <v>250750</v>
      </c>
      <c r="D2850" s="1" t="s">
        <v>10</v>
      </c>
      <c r="E2850" s="1" t="s">
        <v>16</v>
      </c>
      <c r="F2850" s="1" t="s">
        <v>12</v>
      </c>
      <c r="G2850" s="1" t="s">
        <v>13</v>
      </c>
      <c r="H2850" s="1" t="s">
        <v>13</v>
      </c>
      <c r="I2850">
        <v>31</v>
      </c>
    </row>
    <row r="2851" spans="1:9" x14ac:dyDescent="0.25">
      <c r="A2851">
        <v>2850</v>
      </c>
      <c r="B2851" s="1" t="s">
        <v>15</v>
      </c>
      <c r="C2851">
        <v>155636</v>
      </c>
      <c r="D2851" s="1" t="s">
        <v>10</v>
      </c>
      <c r="E2851" s="1" t="s">
        <v>16</v>
      </c>
      <c r="F2851" s="1" t="s">
        <v>12</v>
      </c>
      <c r="G2851" s="1" t="s">
        <v>13</v>
      </c>
      <c r="H2851" s="1" t="s">
        <v>13</v>
      </c>
      <c r="I2851">
        <v>61</v>
      </c>
    </row>
    <row r="2852" spans="1:9" x14ac:dyDescent="0.25">
      <c r="A2852">
        <v>2851</v>
      </c>
      <c r="B2852" s="1" t="s">
        <v>9</v>
      </c>
      <c r="C2852">
        <v>617586</v>
      </c>
      <c r="D2852" s="1" t="s">
        <v>10</v>
      </c>
      <c r="E2852" s="1" t="s">
        <v>16</v>
      </c>
      <c r="F2852" s="1" t="s">
        <v>12</v>
      </c>
      <c r="G2852" s="1" t="s">
        <v>13</v>
      </c>
      <c r="H2852" s="1" t="s">
        <v>12</v>
      </c>
      <c r="I2852">
        <v>36</v>
      </c>
    </row>
    <row r="2853" spans="1:9" x14ac:dyDescent="0.25">
      <c r="A2853">
        <v>2852</v>
      </c>
      <c r="B2853" s="1" t="s">
        <v>9</v>
      </c>
      <c r="C2853">
        <v>450886</v>
      </c>
      <c r="D2853" s="1" t="s">
        <v>18</v>
      </c>
      <c r="E2853" s="1" t="s">
        <v>16</v>
      </c>
      <c r="F2853" s="1" t="s">
        <v>12</v>
      </c>
      <c r="G2853" s="1" t="s">
        <v>13</v>
      </c>
      <c r="H2853" s="1" t="s">
        <v>13</v>
      </c>
      <c r="I2853">
        <v>49</v>
      </c>
    </row>
    <row r="2854" spans="1:9" x14ac:dyDescent="0.25">
      <c r="A2854">
        <v>2853</v>
      </c>
      <c r="B2854" s="1" t="s">
        <v>15</v>
      </c>
      <c r="C2854">
        <v>297046</v>
      </c>
      <c r="D2854" s="1" t="s">
        <v>17</v>
      </c>
      <c r="E2854" s="1" t="s">
        <v>16</v>
      </c>
      <c r="F2854" s="1" t="s">
        <v>12</v>
      </c>
      <c r="G2854" s="1" t="s">
        <v>13</v>
      </c>
      <c r="H2854" s="1" t="s">
        <v>13</v>
      </c>
      <c r="I2854">
        <v>61</v>
      </c>
    </row>
    <row r="2855" spans="1:9" x14ac:dyDescent="0.25">
      <c r="A2855">
        <v>2854</v>
      </c>
      <c r="B2855" s="1" t="s">
        <v>9</v>
      </c>
      <c r="C2855">
        <v>446000</v>
      </c>
      <c r="D2855" s="1" t="s">
        <v>10</v>
      </c>
      <c r="E2855" s="1" t="s">
        <v>16</v>
      </c>
      <c r="F2855" s="1" t="s">
        <v>12</v>
      </c>
      <c r="G2855" s="1" t="s">
        <v>13</v>
      </c>
      <c r="H2855" s="1" t="s">
        <v>13</v>
      </c>
      <c r="I2855">
        <v>28</v>
      </c>
    </row>
    <row r="2856" spans="1:9" x14ac:dyDescent="0.25">
      <c r="A2856">
        <v>2855</v>
      </c>
      <c r="B2856" s="1" t="s">
        <v>9</v>
      </c>
      <c r="C2856">
        <v>509509</v>
      </c>
      <c r="D2856" s="1" t="s">
        <v>18</v>
      </c>
      <c r="E2856" s="1" t="s">
        <v>16</v>
      </c>
      <c r="F2856" s="1" t="s">
        <v>12</v>
      </c>
      <c r="G2856" s="1" t="s">
        <v>13</v>
      </c>
      <c r="H2856" s="1" t="s">
        <v>12</v>
      </c>
      <c r="I2856">
        <v>37</v>
      </c>
    </row>
    <row r="2857" spans="1:9" x14ac:dyDescent="0.25">
      <c r="A2857">
        <v>2856</v>
      </c>
      <c r="B2857" s="1" t="s">
        <v>9</v>
      </c>
      <c r="C2857">
        <v>799571.5</v>
      </c>
      <c r="D2857" s="1" t="s">
        <v>10</v>
      </c>
      <c r="E2857" s="1" t="s">
        <v>16</v>
      </c>
      <c r="F2857" s="1" t="s">
        <v>12</v>
      </c>
      <c r="G2857" s="1" t="s">
        <v>13</v>
      </c>
      <c r="H2857" s="1" t="s">
        <v>13</v>
      </c>
      <c r="I2857">
        <v>22</v>
      </c>
    </row>
    <row r="2858" spans="1:9" x14ac:dyDescent="0.25">
      <c r="A2858">
        <v>2857</v>
      </c>
      <c r="B2858" s="1" t="s">
        <v>9</v>
      </c>
      <c r="C2858">
        <v>297046</v>
      </c>
      <c r="D2858" s="1" t="s">
        <v>17</v>
      </c>
      <c r="E2858" s="1" t="s">
        <v>16</v>
      </c>
      <c r="F2858" s="1" t="s">
        <v>12</v>
      </c>
      <c r="G2858" s="1" t="s">
        <v>12</v>
      </c>
      <c r="H2858" s="1" t="s">
        <v>12</v>
      </c>
      <c r="I2858">
        <v>57</v>
      </c>
    </row>
    <row r="2859" spans="1:9" x14ac:dyDescent="0.25">
      <c r="A2859">
        <v>2858</v>
      </c>
      <c r="B2859" s="1" t="s">
        <v>15</v>
      </c>
      <c r="C2859">
        <v>130000</v>
      </c>
      <c r="D2859" s="1" t="s">
        <v>10</v>
      </c>
      <c r="E2859" s="1" t="s">
        <v>16</v>
      </c>
      <c r="F2859" s="1" t="s">
        <v>12</v>
      </c>
      <c r="G2859" s="1" t="s">
        <v>13</v>
      </c>
      <c r="H2859" s="1" t="s">
        <v>13</v>
      </c>
      <c r="I2859">
        <v>51</v>
      </c>
    </row>
    <row r="2860" spans="1:9" x14ac:dyDescent="0.25">
      <c r="A2860">
        <v>2859</v>
      </c>
      <c r="B2860" s="1" t="s">
        <v>9</v>
      </c>
      <c r="C2860">
        <v>429740</v>
      </c>
      <c r="D2860" s="1" t="s">
        <v>10</v>
      </c>
      <c r="E2860" s="1" t="s">
        <v>16</v>
      </c>
      <c r="F2860" s="1" t="s">
        <v>12</v>
      </c>
      <c r="G2860" s="1" t="s">
        <v>13</v>
      </c>
      <c r="H2860" s="1" t="s">
        <v>13</v>
      </c>
      <c r="I2860">
        <v>27</v>
      </c>
    </row>
    <row r="2861" spans="1:9" x14ac:dyDescent="0.25">
      <c r="A2861">
        <v>2860</v>
      </c>
      <c r="B2861" s="1" t="s">
        <v>9</v>
      </c>
      <c r="C2861">
        <v>356858</v>
      </c>
      <c r="D2861" s="1" t="s">
        <v>18</v>
      </c>
      <c r="E2861" s="1" t="s">
        <v>16</v>
      </c>
      <c r="F2861" s="1" t="s">
        <v>12</v>
      </c>
      <c r="G2861" s="1" t="s">
        <v>12</v>
      </c>
      <c r="H2861" s="1" t="s">
        <v>12</v>
      </c>
      <c r="I2861">
        <v>25</v>
      </c>
    </row>
    <row r="2862" spans="1:9" x14ac:dyDescent="0.25">
      <c r="A2862">
        <v>2861</v>
      </c>
      <c r="B2862" s="1" t="s">
        <v>15</v>
      </c>
      <c r="C2862">
        <v>375000</v>
      </c>
      <c r="D2862" s="1" t="s">
        <v>10</v>
      </c>
      <c r="E2862" s="1" t="s">
        <v>16</v>
      </c>
      <c r="F2862" s="1" t="s">
        <v>12</v>
      </c>
      <c r="G2862" s="1" t="s">
        <v>13</v>
      </c>
      <c r="H2862" s="1" t="s">
        <v>13</v>
      </c>
      <c r="I2862">
        <v>42</v>
      </c>
    </row>
    <row r="2863" spans="1:9" x14ac:dyDescent="0.25">
      <c r="A2863">
        <v>2862</v>
      </c>
      <c r="B2863" s="1" t="s">
        <v>15</v>
      </c>
      <c r="C2863">
        <v>384500</v>
      </c>
      <c r="D2863" s="1" t="s">
        <v>10</v>
      </c>
      <c r="E2863" s="1" t="s">
        <v>16</v>
      </c>
      <c r="F2863" s="1" t="s">
        <v>12</v>
      </c>
      <c r="G2863" s="1" t="s">
        <v>13</v>
      </c>
      <c r="H2863" s="1" t="s">
        <v>13</v>
      </c>
      <c r="I2863">
        <v>33</v>
      </c>
    </row>
    <row r="2864" spans="1:9" x14ac:dyDescent="0.25">
      <c r="A2864">
        <v>2863</v>
      </c>
      <c r="B2864" s="1" t="s">
        <v>9</v>
      </c>
      <c r="C2864">
        <v>368127</v>
      </c>
      <c r="D2864" s="1" t="s">
        <v>18</v>
      </c>
      <c r="E2864" s="1" t="s">
        <v>16</v>
      </c>
      <c r="F2864" s="1" t="s">
        <v>12</v>
      </c>
      <c r="G2864" s="1" t="s">
        <v>13</v>
      </c>
      <c r="H2864" s="1" t="s">
        <v>12</v>
      </c>
      <c r="I2864">
        <v>35</v>
      </c>
    </row>
    <row r="2865" spans="1:9" x14ac:dyDescent="0.25">
      <c r="A2865">
        <v>2864</v>
      </c>
      <c r="B2865" s="1" t="s">
        <v>9</v>
      </c>
      <c r="C2865">
        <v>258000</v>
      </c>
      <c r="D2865" s="1" t="s">
        <v>10</v>
      </c>
      <c r="E2865" s="1" t="s">
        <v>16</v>
      </c>
      <c r="F2865" s="1" t="s">
        <v>12</v>
      </c>
      <c r="G2865" s="1" t="s">
        <v>13</v>
      </c>
      <c r="H2865" s="1" t="s">
        <v>13</v>
      </c>
      <c r="I2865">
        <v>50</v>
      </c>
    </row>
    <row r="2866" spans="1:9" x14ac:dyDescent="0.25">
      <c r="A2866">
        <v>2865</v>
      </c>
      <c r="B2866" s="1" t="s">
        <v>9</v>
      </c>
      <c r="C2866">
        <v>2396657.2000000002</v>
      </c>
      <c r="D2866" s="1" t="s">
        <v>10</v>
      </c>
      <c r="E2866" s="1" t="s">
        <v>16</v>
      </c>
      <c r="F2866" s="1" t="s">
        <v>12</v>
      </c>
      <c r="G2866" s="1" t="s">
        <v>13</v>
      </c>
      <c r="H2866" s="1" t="s">
        <v>13</v>
      </c>
      <c r="I2866">
        <v>34</v>
      </c>
    </row>
    <row r="2867" spans="1:9" x14ac:dyDescent="0.25">
      <c r="A2867">
        <v>2866</v>
      </c>
      <c r="B2867" s="1" t="s">
        <v>15</v>
      </c>
      <c r="C2867">
        <v>297046</v>
      </c>
      <c r="D2867" s="1" t="s">
        <v>17</v>
      </c>
      <c r="E2867" s="1" t="s">
        <v>16</v>
      </c>
      <c r="F2867" s="1" t="s">
        <v>12</v>
      </c>
      <c r="G2867" s="1" t="s">
        <v>13</v>
      </c>
      <c r="H2867" s="1" t="s">
        <v>13</v>
      </c>
      <c r="I2867">
        <v>29</v>
      </c>
    </row>
    <row r="2868" spans="1:9" x14ac:dyDescent="0.25">
      <c r="A2868">
        <v>2867</v>
      </c>
      <c r="B2868" s="1" t="s">
        <v>9</v>
      </c>
      <c r="C2868">
        <v>335930</v>
      </c>
      <c r="D2868" s="1" t="s">
        <v>10</v>
      </c>
      <c r="E2868" s="1" t="s">
        <v>16</v>
      </c>
      <c r="F2868" s="1" t="s">
        <v>12</v>
      </c>
      <c r="G2868" s="1" t="s">
        <v>13</v>
      </c>
      <c r="H2868" s="1" t="s">
        <v>13</v>
      </c>
      <c r="I2868">
        <v>49</v>
      </c>
    </row>
    <row r="2869" spans="1:9" x14ac:dyDescent="0.25">
      <c r="A2869">
        <v>2868</v>
      </c>
      <c r="B2869" s="1" t="s">
        <v>15</v>
      </c>
      <c r="C2869">
        <v>278030</v>
      </c>
      <c r="D2869" s="1" t="s">
        <v>19</v>
      </c>
      <c r="E2869" s="1" t="s">
        <v>16</v>
      </c>
      <c r="F2869" s="1" t="s">
        <v>12</v>
      </c>
      <c r="G2869" s="1" t="s">
        <v>13</v>
      </c>
      <c r="H2869" s="1" t="s">
        <v>13</v>
      </c>
      <c r="I2869">
        <v>40</v>
      </c>
    </row>
    <row r="2870" spans="1:9" x14ac:dyDescent="0.25">
      <c r="A2870">
        <v>2869</v>
      </c>
      <c r="B2870" s="1" t="s">
        <v>9</v>
      </c>
      <c r="C2870">
        <v>1739925</v>
      </c>
      <c r="D2870" s="1" t="s">
        <v>10</v>
      </c>
      <c r="E2870" s="1" t="s">
        <v>16</v>
      </c>
      <c r="F2870" s="1" t="s">
        <v>12</v>
      </c>
      <c r="G2870" s="1" t="s">
        <v>13</v>
      </c>
      <c r="H2870" s="1" t="s">
        <v>13</v>
      </c>
      <c r="I2870">
        <v>43</v>
      </c>
    </row>
    <row r="2871" spans="1:9" x14ac:dyDescent="0.25">
      <c r="A2871">
        <v>2870</v>
      </c>
      <c r="B2871" s="1" t="s">
        <v>15</v>
      </c>
      <c r="C2871">
        <v>2688750</v>
      </c>
      <c r="D2871" s="1" t="s">
        <v>14</v>
      </c>
      <c r="E2871" s="1" t="s">
        <v>11</v>
      </c>
      <c r="F2871" s="1" t="s">
        <v>12</v>
      </c>
      <c r="G2871" s="1" t="s">
        <v>13</v>
      </c>
      <c r="H2871" s="1" t="s">
        <v>13</v>
      </c>
      <c r="I2871">
        <v>80</v>
      </c>
    </row>
    <row r="2872" spans="1:9" x14ac:dyDescent="0.25">
      <c r="A2872">
        <v>2871</v>
      </c>
      <c r="B2872" s="1" t="s">
        <v>9</v>
      </c>
      <c r="C2872">
        <v>539969</v>
      </c>
      <c r="D2872" s="1" t="s">
        <v>10</v>
      </c>
      <c r="E2872" s="1" t="s">
        <v>16</v>
      </c>
      <c r="F2872" s="1" t="s">
        <v>12</v>
      </c>
      <c r="G2872" s="1" t="s">
        <v>13</v>
      </c>
      <c r="H2872" s="1" t="s">
        <v>13</v>
      </c>
      <c r="I2872">
        <v>47</v>
      </c>
    </row>
    <row r="2873" spans="1:9" x14ac:dyDescent="0.25">
      <c r="A2873">
        <v>2872</v>
      </c>
      <c r="B2873" s="1" t="s">
        <v>9</v>
      </c>
      <c r="C2873">
        <v>297045</v>
      </c>
      <c r="D2873" s="1" t="s">
        <v>18</v>
      </c>
      <c r="E2873" s="1" t="s">
        <v>16</v>
      </c>
      <c r="F2873" s="1" t="s">
        <v>12</v>
      </c>
      <c r="G2873" s="1" t="s">
        <v>13</v>
      </c>
      <c r="H2873" s="1" t="s">
        <v>13</v>
      </c>
      <c r="I2873">
        <v>54</v>
      </c>
    </row>
    <row r="2874" spans="1:9" x14ac:dyDescent="0.25">
      <c r="A2874">
        <v>2873</v>
      </c>
      <c r="B2874" s="1" t="s">
        <v>9</v>
      </c>
      <c r="C2874">
        <v>747205</v>
      </c>
      <c r="D2874" s="1" t="s">
        <v>10</v>
      </c>
      <c r="E2874" s="1" t="s">
        <v>16</v>
      </c>
      <c r="F2874" s="1" t="s">
        <v>12</v>
      </c>
      <c r="G2874" s="1" t="s">
        <v>12</v>
      </c>
      <c r="H2874" s="1" t="s">
        <v>13</v>
      </c>
      <c r="I2874">
        <v>31</v>
      </c>
    </row>
    <row r="2875" spans="1:9" x14ac:dyDescent="0.25">
      <c r="A2875">
        <v>2874</v>
      </c>
      <c r="B2875" s="1" t="s">
        <v>15</v>
      </c>
      <c r="C2875">
        <v>390136.8</v>
      </c>
      <c r="D2875" s="1" t="s">
        <v>10</v>
      </c>
      <c r="E2875" s="1" t="s">
        <v>16</v>
      </c>
      <c r="F2875" s="1" t="s">
        <v>12</v>
      </c>
      <c r="G2875" s="1" t="s">
        <v>13</v>
      </c>
      <c r="H2875" s="1" t="s">
        <v>13</v>
      </c>
      <c r="I2875">
        <v>25</v>
      </c>
    </row>
    <row r="2876" spans="1:9" x14ac:dyDescent="0.25">
      <c r="A2876">
        <v>2875</v>
      </c>
      <c r="B2876" s="1" t="s">
        <v>15</v>
      </c>
      <c r="C2876">
        <v>338192</v>
      </c>
      <c r="D2876" s="1" t="s">
        <v>10</v>
      </c>
      <c r="E2876" s="1" t="s">
        <v>11</v>
      </c>
      <c r="F2876" s="1" t="s">
        <v>12</v>
      </c>
      <c r="G2876" s="1" t="s">
        <v>13</v>
      </c>
      <c r="H2876" s="1" t="s">
        <v>13</v>
      </c>
      <c r="I2876">
        <v>51</v>
      </c>
    </row>
    <row r="2877" spans="1:9" x14ac:dyDescent="0.25">
      <c r="A2877">
        <v>2876</v>
      </c>
      <c r="B2877" s="1" t="s">
        <v>15</v>
      </c>
      <c r="C2877">
        <v>1350000</v>
      </c>
      <c r="D2877" s="1" t="s">
        <v>10</v>
      </c>
      <c r="E2877" s="1" t="s">
        <v>16</v>
      </c>
      <c r="F2877" s="1" t="s">
        <v>12</v>
      </c>
      <c r="G2877" s="1" t="s">
        <v>13</v>
      </c>
      <c r="H2877" s="1" t="s">
        <v>13</v>
      </c>
      <c r="I2877">
        <v>57</v>
      </c>
    </row>
    <row r="2878" spans="1:9" x14ac:dyDescent="0.25">
      <c r="A2878">
        <v>2877</v>
      </c>
      <c r="B2878" s="1" t="s">
        <v>15</v>
      </c>
      <c r="C2878">
        <v>3609554.14</v>
      </c>
      <c r="D2878" s="1" t="s">
        <v>10</v>
      </c>
      <c r="E2878" s="1" t="s">
        <v>11</v>
      </c>
      <c r="F2878" s="1" t="s">
        <v>12</v>
      </c>
      <c r="G2878" s="1" t="s">
        <v>13</v>
      </c>
      <c r="H2878" s="1" t="s">
        <v>13</v>
      </c>
      <c r="I2878">
        <v>55</v>
      </c>
    </row>
    <row r="2879" spans="1:9" x14ac:dyDescent="0.25">
      <c r="A2879">
        <v>2878</v>
      </c>
      <c r="B2879" s="1" t="s">
        <v>9</v>
      </c>
      <c r="C2879">
        <v>1220413.97</v>
      </c>
      <c r="D2879" s="1" t="s">
        <v>10</v>
      </c>
      <c r="E2879" s="1" t="s">
        <v>16</v>
      </c>
      <c r="F2879" s="1" t="s">
        <v>12</v>
      </c>
      <c r="G2879" s="1" t="s">
        <v>13</v>
      </c>
      <c r="H2879" s="1" t="s">
        <v>13</v>
      </c>
      <c r="I2879">
        <v>27</v>
      </c>
    </row>
    <row r="2880" spans="1:9" x14ac:dyDescent="0.25">
      <c r="A2880">
        <v>2879</v>
      </c>
      <c r="B2880" s="1" t="s">
        <v>9</v>
      </c>
      <c r="C2880">
        <v>278030</v>
      </c>
      <c r="D2880" s="1" t="s">
        <v>19</v>
      </c>
      <c r="E2880" s="1" t="s">
        <v>16</v>
      </c>
      <c r="F2880" s="1" t="s">
        <v>12</v>
      </c>
      <c r="G2880" s="1" t="s">
        <v>13</v>
      </c>
      <c r="H2880" s="1" t="s">
        <v>13</v>
      </c>
      <c r="I2880">
        <v>32</v>
      </c>
    </row>
    <row r="2881" spans="1:9" x14ac:dyDescent="0.25">
      <c r="A2881">
        <v>2880</v>
      </c>
      <c r="B2881" s="1" t="s">
        <v>9</v>
      </c>
      <c r="C2881">
        <v>762796.88</v>
      </c>
      <c r="D2881" s="1" t="s">
        <v>10</v>
      </c>
      <c r="E2881" s="1" t="s">
        <v>16</v>
      </c>
      <c r="F2881" s="1" t="s">
        <v>12</v>
      </c>
      <c r="G2881" s="1" t="s">
        <v>13</v>
      </c>
      <c r="H2881" s="1" t="s">
        <v>13</v>
      </c>
      <c r="I2881">
        <v>26</v>
      </c>
    </row>
    <row r="2882" spans="1:9" x14ac:dyDescent="0.25">
      <c r="A2882">
        <v>2881</v>
      </c>
      <c r="B2882" s="1" t="s">
        <v>9</v>
      </c>
      <c r="C2882">
        <v>413751.05</v>
      </c>
      <c r="D2882" s="1" t="s">
        <v>10</v>
      </c>
      <c r="E2882" s="1" t="s">
        <v>16</v>
      </c>
      <c r="F2882" s="1" t="s">
        <v>12</v>
      </c>
      <c r="G2882" s="1" t="s">
        <v>13</v>
      </c>
      <c r="H2882" s="1" t="s">
        <v>13</v>
      </c>
      <c r="I2882">
        <v>28</v>
      </c>
    </row>
    <row r="2883" spans="1:9" x14ac:dyDescent="0.25">
      <c r="A2883">
        <v>2882</v>
      </c>
      <c r="B2883" s="1" t="s">
        <v>9</v>
      </c>
      <c r="C2883">
        <v>362000</v>
      </c>
      <c r="D2883" s="1" t="s">
        <v>17</v>
      </c>
      <c r="E2883" s="1" t="s">
        <v>16</v>
      </c>
      <c r="F2883" s="1" t="s">
        <v>12</v>
      </c>
      <c r="G2883" s="1" t="s">
        <v>13</v>
      </c>
      <c r="H2883" s="1" t="s">
        <v>13</v>
      </c>
      <c r="I2883">
        <v>35</v>
      </c>
    </row>
    <row r="2884" spans="1:9" x14ac:dyDescent="0.25">
      <c r="A2884">
        <v>2883</v>
      </c>
      <c r="B2884" s="1" t="s">
        <v>15</v>
      </c>
      <c r="C2884">
        <v>297044</v>
      </c>
      <c r="D2884" s="1" t="s">
        <v>10</v>
      </c>
      <c r="E2884" s="1" t="s">
        <v>16</v>
      </c>
      <c r="F2884" s="1" t="s">
        <v>12</v>
      </c>
      <c r="G2884" s="1" t="s">
        <v>13</v>
      </c>
      <c r="H2884" s="1" t="s">
        <v>13</v>
      </c>
      <c r="I2884">
        <v>58</v>
      </c>
    </row>
    <row r="2885" spans="1:9" x14ac:dyDescent="0.25">
      <c r="A2885">
        <v>2884</v>
      </c>
      <c r="B2885" s="1" t="s">
        <v>9</v>
      </c>
      <c r="C2885">
        <v>2414456</v>
      </c>
      <c r="D2885" s="1" t="s">
        <v>10</v>
      </c>
      <c r="E2885" s="1" t="s">
        <v>16</v>
      </c>
      <c r="F2885" s="1" t="s">
        <v>12</v>
      </c>
      <c r="G2885" s="1" t="s">
        <v>13</v>
      </c>
      <c r="H2885" s="1" t="s">
        <v>13</v>
      </c>
      <c r="I2885">
        <v>36</v>
      </c>
    </row>
    <row r="2886" spans="1:9" x14ac:dyDescent="0.25">
      <c r="A2886">
        <v>2885</v>
      </c>
      <c r="B2886" s="1" t="s">
        <v>9</v>
      </c>
      <c r="C2886">
        <v>406659.45</v>
      </c>
      <c r="D2886" s="1" t="s">
        <v>10</v>
      </c>
      <c r="E2886" s="1" t="s">
        <v>11</v>
      </c>
      <c r="F2886" s="1" t="s">
        <v>12</v>
      </c>
      <c r="G2886" s="1" t="s">
        <v>13</v>
      </c>
      <c r="H2886" s="1" t="s">
        <v>13</v>
      </c>
      <c r="I2886">
        <v>27</v>
      </c>
    </row>
    <row r="2887" spans="1:9" x14ac:dyDescent="0.25">
      <c r="A2887">
        <v>2886</v>
      </c>
      <c r="B2887" s="1" t="s">
        <v>9</v>
      </c>
      <c r="C2887">
        <v>514435.14</v>
      </c>
      <c r="D2887" s="1" t="s">
        <v>10</v>
      </c>
      <c r="E2887" s="1" t="s">
        <v>16</v>
      </c>
      <c r="F2887" s="1" t="s">
        <v>12</v>
      </c>
      <c r="G2887" s="1" t="s">
        <v>13</v>
      </c>
      <c r="H2887" s="1" t="s">
        <v>13</v>
      </c>
      <c r="I2887">
        <v>48</v>
      </c>
    </row>
    <row r="2888" spans="1:9" x14ac:dyDescent="0.25">
      <c r="A2888">
        <v>2887</v>
      </c>
      <c r="B2888" s="1" t="s">
        <v>15</v>
      </c>
      <c r="C2888">
        <v>705807.13</v>
      </c>
      <c r="D2888" s="1" t="s">
        <v>10</v>
      </c>
      <c r="E2888" s="1" t="s">
        <v>11</v>
      </c>
      <c r="F2888" s="1" t="s">
        <v>12</v>
      </c>
      <c r="G2888" s="1" t="s">
        <v>13</v>
      </c>
      <c r="H2888" s="1" t="s">
        <v>13</v>
      </c>
      <c r="I2888">
        <v>34</v>
      </c>
    </row>
    <row r="2889" spans="1:9" x14ac:dyDescent="0.25">
      <c r="A2889">
        <v>2888</v>
      </c>
      <c r="B2889" s="1" t="s">
        <v>15</v>
      </c>
      <c r="C2889">
        <v>462569.85</v>
      </c>
      <c r="D2889" s="1" t="s">
        <v>10</v>
      </c>
      <c r="E2889" s="1" t="s">
        <v>16</v>
      </c>
      <c r="F2889" s="1" t="s">
        <v>12</v>
      </c>
      <c r="G2889" s="1" t="s">
        <v>13</v>
      </c>
      <c r="H2889" s="1" t="s">
        <v>13</v>
      </c>
      <c r="I2889">
        <v>27</v>
      </c>
    </row>
    <row r="2890" spans="1:9" x14ac:dyDescent="0.25">
      <c r="A2890">
        <v>2889</v>
      </c>
      <c r="B2890" s="1" t="s">
        <v>9</v>
      </c>
      <c r="C2890">
        <v>100000</v>
      </c>
      <c r="D2890" s="1" t="s">
        <v>10</v>
      </c>
      <c r="E2890" s="1" t="s">
        <v>16</v>
      </c>
      <c r="F2890" s="1" t="s">
        <v>12</v>
      </c>
      <c r="G2890" s="1" t="s">
        <v>13</v>
      </c>
      <c r="H2890" s="1" t="s">
        <v>13</v>
      </c>
      <c r="I2890">
        <v>24</v>
      </c>
    </row>
    <row r="2891" spans="1:9" x14ac:dyDescent="0.25">
      <c r="A2891">
        <v>2890</v>
      </c>
      <c r="B2891" s="1" t="s">
        <v>9</v>
      </c>
      <c r="C2891">
        <v>337811</v>
      </c>
      <c r="D2891" s="1" t="s">
        <v>14</v>
      </c>
      <c r="E2891" s="1" t="s">
        <v>11</v>
      </c>
      <c r="F2891" s="1" t="s">
        <v>12</v>
      </c>
      <c r="G2891" s="1" t="s">
        <v>13</v>
      </c>
      <c r="H2891" s="1" t="s">
        <v>13</v>
      </c>
      <c r="I2891">
        <v>81</v>
      </c>
    </row>
    <row r="2892" spans="1:9" x14ac:dyDescent="0.25">
      <c r="A2892">
        <v>2891</v>
      </c>
      <c r="B2892" s="1" t="s">
        <v>15</v>
      </c>
      <c r="C2892">
        <v>359544.27</v>
      </c>
      <c r="D2892" s="1" t="s">
        <v>21</v>
      </c>
      <c r="E2892" s="1" t="s">
        <v>16</v>
      </c>
      <c r="F2892" s="1" t="s">
        <v>12</v>
      </c>
      <c r="G2892" s="1" t="s">
        <v>12</v>
      </c>
      <c r="H2892" s="1" t="s">
        <v>13</v>
      </c>
      <c r="I2892">
        <v>38</v>
      </c>
    </row>
    <row r="2893" spans="1:9" x14ac:dyDescent="0.25">
      <c r="A2893">
        <v>2892</v>
      </c>
      <c r="B2893" s="1" t="s">
        <v>9</v>
      </c>
      <c r="C2893">
        <v>444389.01</v>
      </c>
      <c r="D2893" s="1" t="s">
        <v>10</v>
      </c>
      <c r="E2893" s="1" t="s">
        <v>11</v>
      </c>
      <c r="F2893" s="1" t="s">
        <v>12</v>
      </c>
      <c r="G2893" s="1" t="s">
        <v>13</v>
      </c>
      <c r="H2893" s="1" t="s">
        <v>13</v>
      </c>
      <c r="I2893">
        <v>60</v>
      </c>
    </row>
    <row r="2894" spans="1:9" x14ac:dyDescent="0.25">
      <c r="A2894">
        <v>2893</v>
      </c>
      <c r="B2894" s="1" t="s">
        <v>9</v>
      </c>
      <c r="C2894">
        <v>299046</v>
      </c>
      <c r="D2894" s="1" t="s">
        <v>17</v>
      </c>
      <c r="E2894" s="1" t="s">
        <v>16</v>
      </c>
      <c r="F2894" s="1" t="s">
        <v>12</v>
      </c>
      <c r="G2894" s="1" t="s">
        <v>13</v>
      </c>
      <c r="H2894" s="1" t="s">
        <v>13</v>
      </c>
      <c r="I2894">
        <v>31</v>
      </c>
    </row>
    <row r="2895" spans="1:9" x14ac:dyDescent="0.25">
      <c r="A2895">
        <v>2894</v>
      </c>
      <c r="B2895" s="1" t="s">
        <v>9</v>
      </c>
      <c r="C2895">
        <v>1270596.6499999999</v>
      </c>
      <c r="D2895" s="1" t="s">
        <v>10</v>
      </c>
      <c r="E2895" s="1" t="s">
        <v>11</v>
      </c>
      <c r="F2895" s="1" t="s">
        <v>12</v>
      </c>
      <c r="G2895" s="1" t="s">
        <v>13</v>
      </c>
      <c r="H2895" s="1" t="s">
        <v>13</v>
      </c>
      <c r="I2895">
        <v>44</v>
      </c>
    </row>
    <row r="2896" spans="1:9" x14ac:dyDescent="0.25">
      <c r="A2896">
        <v>2895</v>
      </c>
      <c r="B2896" s="1" t="s">
        <v>9</v>
      </c>
      <c r="C2896">
        <v>922788.75</v>
      </c>
      <c r="D2896" s="1" t="s">
        <v>10</v>
      </c>
      <c r="E2896" s="1" t="s">
        <v>16</v>
      </c>
      <c r="F2896" s="1" t="s">
        <v>12</v>
      </c>
      <c r="G2896" s="1" t="s">
        <v>13</v>
      </c>
      <c r="H2896" s="1" t="s">
        <v>13</v>
      </c>
      <c r="I2896">
        <v>25</v>
      </c>
    </row>
    <row r="2897" spans="1:9" x14ac:dyDescent="0.25">
      <c r="A2897">
        <v>2896</v>
      </c>
      <c r="B2897" s="1" t="s">
        <v>9</v>
      </c>
      <c r="C2897">
        <v>297045</v>
      </c>
      <c r="D2897" s="1" t="s">
        <v>18</v>
      </c>
      <c r="E2897" s="1" t="s">
        <v>16</v>
      </c>
      <c r="F2897" s="1" t="s">
        <v>12</v>
      </c>
      <c r="G2897" s="1" t="s">
        <v>13</v>
      </c>
      <c r="H2897" s="1" t="s">
        <v>13</v>
      </c>
      <c r="I2897">
        <v>49</v>
      </c>
    </row>
    <row r="2898" spans="1:9" x14ac:dyDescent="0.25">
      <c r="A2898">
        <v>2897</v>
      </c>
      <c r="B2898" s="1" t="s">
        <v>15</v>
      </c>
      <c r="C2898">
        <v>1055938.04</v>
      </c>
      <c r="D2898" s="1" t="s">
        <v>10</v>
      </c>
      <c r="E2898" s="1" t="s">
        <v>11</v>
      </c>
      <c r="F2898" s="1" t="s">
        <v>12</v>
      </c>
      <c r="G2898" s="1" t="s">
        <v>13</v>
      </c>
      <c r="H2898" s="1" t="s">
        <v>13</v>
      </c>
      <c r="I2898">
        <v>30</v>
      </c>
    </row>
    <row r="2899" spans="1:9" x14ac:dyDescent="0.25">
      <c r="A2899">
        <v>2898</v>
      </c>
      <c r="B2899" s="1" t="s">
        <v>15</v>
      </c>
      <c r="C2899">
        <v>639148</v>
      </c>
      <c r="D2899" s="1" t="s">
        <v>17</v>
      </c>
      <c r="E2899" s="1" t="s">
        <v>16</v>
      </c>
      <c r="F2899" s="1" t="s">
        <v>12</v>
      </c>
      <c r="G2899" s="1" t="s">
        <v>13</v>
      </c>
      <c r="H2899" s="1" t="s">
        <v>13</v>
      </c>
      <c r="I2899">
        <v>75</v>
      </c>
    </row>
    <row r="2900" spans="1:9" x14ac:dyDescent="0.25">
      <c r="A2900">
        <v>2899</v>
      </c>
      <c r="B2900" s="1" t="s">
        <v>9</v>
      </c>
      <c r="C2900">
        <v>385093.62</v>
      </c>
      <c r="D2900" s="1" t="s">
        <v>10</v>
      </c>
      <c r="E2900" s="1" t="s">
        <v>16</v>
      </c>
      <c r="F2900" s="1" t="s">
        <v>12</v>
      </c>
      <c r="G2900" s="1" t="s">
        <v>13</v>
      </c>
      <c r="H2900" s="1" t="s">
        <v>13</v>
      </c>
      <c r="I2900">
        <v>44</v>
      </c>
    </row>
    <row r="2901" spans="1:9" x14ac:dyDescent="0.25">
      <c r="A2901">
        <v>2900</v>
      </c>
      <c r="B2901" s="1" t="s">
        <v>9</v>
      </c>
      <c r="C2901">
        <v>646251.66</v>
      </c>
      <c r="D2901" s="1" t="s">
        <v>10</v>
      </c>
      <c r="E2901" s="1" t="s">
        <v>16</v>
      </c>
      <c r="F2901" s="1" t="s">
        <v>12</v>
      </c>
      <c r="G2901" s="1" t="s">
        <v>13</v>
      </c>
      <c r="H2901" s="1" t="s">
        <v>13</v>
      </c>
      <c r="I2901">
        <v>27</v>
      </c>
    </row>
    <row r="2902" spans="1:9" x14ac:dyDescent="0.25">
      <c r="A2902">
        <v>2901</v>
      </c>
      <c r="B2902" s="1" t="s">
        <v>9</v>
      </c>
      <c r="C2902">
        <v>330000</v>
      </c>
      <c r="D2902" s="1" t="s">
        <v>10</v>
      </c>
      <c r="E2902" s="1" t="s">
        <v>16</v>
      </c>
      <c r="F2902" s="1" t="s">
        <v>12</v>
      </c>
      <c r="G2902" s="1" t="s">
        <v>12</v>
      </c>
      <c r="H2902" s="1" t="s">
        <v>13</v>
      </c>
      <c r="I2902">
        <v>47</v>
      </c>
    </row>
    <row r="2903" spans="1:9" x14ac:dyDescent="0.25">
      <c r="A2903">
        <v>2902</v>
      </c>
      <c r="B2903" s="1" t="s">
        <v>9</v>
      </c>
      <c r="C2903">
        <v>297046</v>
      </c>
      <c r="D2903" s="1" t="s">
        <v>18</v>
      </c>
      <c r="E2903" s="1" t="s">
        <v>16</v>
      </c>
      <c r="F2903" s="1" t="s">
        <v>12</v>
      </c>
      <c r="G2903" s="1" t="s">
        <v>13</v>
      </c>
      <c r="H2903" s="1" t="s">
        <v>13</v>
      </c>
      <c r="I2903">
        <v>63</v>
      </c>
    </row>
    <row r="2904" spans="1:9" x14ac:dyDescent="0.25">
      <c r="A2904">
        <v>2903</v>
      </c>
      <c r="B2904" s="1" t="s">
        <v>15</v>
      </c>
      <c r="C2904">
        <v>622394.65</v>
      </c>
      <c r="D2904" s="1" t="s">
        <v>10</v>
      </c>
      <c r="E2904" s="1" t="s">
        <v>16</v>
      </c>
      <c r="F2904" s="1" t="s">
        <v>12</v>
      </c>
      <c r="G2904" s="1" t="s">
        <v>13</v>
      </c>
      <c r="H2904" s="1" t="s">
        <v>12</v>
      </c>
      <c r="I2904">
        <v>23</v>
      </c>
    </row>
    <row r="2905" spans="1:9" x14ac:dyDescent="0.25">
      <c r="A2905">
        <v>2904</v>
      </c>
      <c r="B2905" s="1" t="s">
        <v>9</v>
      </c>
      <c r="C2905">
        <v>171000</v>
      </c>
      <c r="D2905" s="1" t="s">
        <v>10</v>
      </c>
      <c r="E2905" s="1" t="s">
        <v>16</v>
      </c>
      <c r="F2905" s="1" t="s">
        <v>12</v>
      </c>
      <c r="G2905" s="1" t="s">
        <v>13</v>
      </c>
      <c r="H2905" s="1" t="s">
        <v>13</v>
      </c>
      <c r="I2905">
        <v>56</v>
      </c>
    </row>
    <row r="2906" spans="1:9" x14ac:dyDescent="0.25">
      <c r="A2906">
        <v>2905</v>
      </c>
      <c r="B2906" s="1" t="s">
        <v>15</v>
      </c>
      <c r="C2906">
        <v>385400.61</v>
      </c>
      <c r="D2906" s="1" t="s">
        <v>10</v>
      </c>
      <c r="E2906" s="1" t="s">
        <v>16</v>
      </c>
      <c r="F2906" s="1" t="s">
        <v>12</v>
      </c>
      <c r="G2906" s="1" t="s">
        <v>12</v>
      </c>
      <c r="H2906" s="1" t="s">
        <v>13</v>
      </c>
      <c r="I2906">
        <v>30</v>
      </c>
    </row>
    <row r="2907" spans="1:9" x14ac:dyDescent="0.25">
      <c r="A2907">
        <v>2906</v>
      </c>
      <c r="B2907" s="1" t="s">
        <v>15</v>
      </c>
      <c r="C2907">
        <v>1619313.26</v>
      </c>
      <c r="D2907" s="1" t="s">
        <v>10</v>
      </c>
      <c r="E2907" s="1" t="s">
        <v>16</v>
      </c>
      <c r="F2907" s="1" t="s">
        <v>12</v>
      </c>
      <c r="G2907" s="1" t="s">
        <v>13</v>
      </c>
      <c r="H2907" s="1" t="s">
        <v>13</v>
      </c>
      <c r="I2907">
        <v>33</v>
      </c>
    </row>
    <row r="2908" spans="1:9" x14ac:dyDescent="0.25">
      <c r="A2908">
        <v>2907</v>
      </c>
      <c r="B2908" s="1" t="s">
        <v>9</v>
      </c>
      <c r="C2908">
        <v>403541.67</v>
      </c>
      <c r="D2908" s="1" t="s">
        <v>10</v>
      </c>
      <c r="E2908" s="1" t="s">
        <v>16</v>
      </c>
      <c r="F2908" s="1" t="s">
        <v>12</v>
      </c>
      <c r="G2908" s="1" t="s">
        <v>13</v>
      </c>
      <c r="H2908" s="1" t="s">
        <v>13</v>
      </c>
      <c r="I2908">
        <v>43</v>
      </c>
    </row>
    <row r="2909" spans="1:9" x14ac:dyDescent="0.25">
      <c r="A2909">
        <v>2908</v>
      </c>
      <c r="B2909" s="1" t="s">
        <v>9</v>
      </c>
      <c r="C2909">
        <v>600000</v>
      </c>
      <c r="D2909" s="1" t="s">
        <v>10</v>
      </c>
      <c r="E2909" s="1" t="s">
        <v>16</v>
      </c>
      <c r="F2909" s="1" t="s">
        <v>12</v>
      </c>
      <c r="G2909" s="1" t="s">
        <v>13</v>
      </c>
      <c r="H2909" s="1" t="s">
        <v>13</v>
      </c>
      <c r="I2909">
        <v>24</v>
      </c>
    </row>
    <row r="2910" spans="1:9" x14ac:dyDescent="0.25">
      <c r="A2910">
        <v>2909</v>
      </c>
      <c r="B2910" s="1" t="s">
        <v>9</v>
      </c>
      <c r="C2910">
        <v>319300</v>
      </c>
      <c r="D2910" s="1" t="s">
        <v>10</v>
      </c>
      <c r="E2910" s="1" t="s">
        <v>16</v>
      </c>
      <c r="F2910" s="1" t="s">
        <v>12</v>
      </c>
      <c r="G2910" s="1" t="s">
        <v>13</v>
      </c>
      <c r="H2910" s="1" t="s">
        <v>13</v>
      </c>
      <c r="I2910">
        <v>69</v>
      </c>
    </row>
    <row r="2911" spans="1:9" x14ac:dyDescent="0.25">
      <c r="A2911">
        <v>2910</v>
      </c>
      <c r="B2911" s="1" t="s">
        <v>9</v>
      </c>
      <c r="C2911">
        <v>445567</v>
      </c>
      <c r="D2911" s="1" t="s">
        <v>18</v>
      </c>
      <c r="E2911" s="1" t="s">
        <v>16</v>
      </c>
      <c r="F2911" s="1" t="s">
        <v>12</v>
      </c>
      <c r="G2911" s="1" t="s">
        <v>13</v>
      </c>
      <c r="H2911" s="1" t="s">
        <v>12</v>
      </c>
      <c r="I2911">
        <v>35</v>
      </c>
    </row>
    <row r="2912" spans="1:9" x14ac:dyDescent="0.25">
      <c r="A2912">
        <v>2911</v>
      </c>
      <c r="B2912" s="1" t="s">
        <v>9</v>
      </c>
      <c r="C2912">
        <v>314396</v>
      </c>
      <c r="D2912" s="1" t="s">
        <v>10</v>
      </c>
      <c r="E2912" s="1" t="s">
        <v>11</v>
      </c>
      <c r="F2912" s="1" t="s">
        <v>12</v>
      </c>
      <c r="G2912" s="1" t="s">
        <v>13</v>
      </c>
      <c r="H2912" s="1" t="s">
        <v>12</v>
      </c>
      <c r="I2912">
        <v>53</v>
      </c>
    </row>
    <row r="2913" spans="1:9" x14ac:dyDescent="0.25">
      <c r="A2913">
        <v>2912</v>
      </c>
      <c r="B2913" s="1" t="s">
        <v>15</v>
      </c>
      <c r="C2913">
        <v>1165110</v>
      </c>
      <c r="D2913" s="1" t="s">
        <v>10</v>
      </c>
      <c r="E2913" s="1" t="s">
        <v>11</v>
      </c>
      <c r="F2913" s="1" t="s">
        <v>12</v>
      </c>
      <c r="G2913" s="1" t="s">
        <v>13</v>
      </c>
      <c r="H2913" s="1" t="s">
        <v>12</v>
      </c>
      <c r="I2913">
        <v>38</v>
      </c>
    </row>
    <row r="2914" spans="1:9" x14ac:dyDescent="0.25">
      <c r="A2914">
        <v>2913</v>
      </c>
      <c r="B2914" s="1" t="s">
        <v>9</v>
      </c>
      <c r="C2914">
        <v>639148</v>
      </c>
      <c r="D2914" s="1" t="s">
        <v>18</v>
      </c>
      <c r="E2914" s="1" t="s">
        <v>16</v>
      </c>
      <c r="F2914" s="1" t="s">
        <v>12</v>
      </c>
      <c r="G2914" s="1" t="s">
        <v>13</v>
      </c>
      <c r="H2914" s="1" t="s">
        <v>12</v>
      </c>
      <c r="I2914">
        <v>69</v>
      </c>
    </row>
    <row r="2915" spans="1:9" x14ac:dyDescent="0.25">
      <c r="A2915">
        <v>2914</v>
      </c>
      <c r="B2915" s="1" t="s">
        <v>15</v>
      </c>
      <c r="C2915">
        <v>659819.65</v>
      </c>
      <c r="D2915" s="1" t="s">
        <v>10</v>
      </c>
      <c r="E2915" s="1" t="s">
        <v>11</v>
      </c>
      <c r="F2915" s="1" t="s">
        <v>12</v>
      </c>
      <c r="G2915" s="1" t="s">
        <v>13</v>
      </c>
      <c r="H2915" s="1" t="s">
        <v>13</v>
      </c>
      <c r="I2915">
        <v>26</v>
      </c>
    </row>
    <row r="2916" spans="1:9" x14ac:dyDescent="0.25">
      <c r="A2916">
        <v>2915</v>
      </c>
      <c r="B2916" s="1" t="s">
        <v>15</v>
      </c>
      <c r="C2916">
        <v>297500</v>
      </c>
      <c r="D2916" s="1" t="s">
        <v>17</v>
      </c>
      <c r="E2916" s="1" t="s">
        <v>16</v>
      </c>
      <c r="F2916" s="1" t="s">
        <v>12</v>
      </c>
      <c r="G2916" s="1" t="s">
        <v>12</v>
      </c>
      <c r="H2916" s="1" t="s">
        <v>13</v>
      </c>
      <c r="I2916">
        <v>29</v>
      </c>
    </row>
    <row r="2917" spans="1:9" x14ac:dyDescent="0.25">
      <c r="A2917">
        <v>2916</v>
      </c>
      <c r="B2917" s="1" t="s">
        <v>9</v>
      </c>
      <c r="C2917">
        <v>756084.19</v>
      </c>
      <c r="D2917" s="1" t="s">
        <v>10</v>
      </c>
      <c r="E2917" s="1" t="s">
        <v>16</v>
      </c>
      <c r="F2917" s="1" t="s">
        <v>12</v>
      </c>
      <c r="G2917" s="1" t="s">
        <v>13</v>
      </c>
      <c r="H2917" s="1" t="s">
        <v>13</v>
      </c>
      <c r="I2917">
        <v>21</v>
      </c>
    </row>
    <row r="2918" spans="1:9" x14ac:dyDescent="0.25">
      <c r="A2918">
        <v>2917</v>
      </c>
      <c r="B2918" s="1" t="s">
        <v>15</v>
      </c>
      <c r="C2918">
        <v>379237.5</v>
      </c>
      <c r="D2918" s="1" t="s">
        <v>10</v>
      </c>
      <c r="E2918" s="1" t="s">
        <v>11</v>
      </c>
      <c r="F2918" s="1" t="s">
        <v>12</v>
      </c>
      <c r="G2918" s="1" t="s">
        <v>13</v>
      </c>
      <c r="H2918" s="1" t="s">
        <v>13</v>
      </c>
      <c r="I2918">
        <v>25</v>
      </c>
    </row>
    <row r="2919" spans="1:9" x14ac:dyDescent="0.25">
      <c r="A2919">
        <v>2918</v>
      </c>
      <c r="B2919" s="1" t="s">
        <v>9</v>
      </c>
      <c r="C2919">
        <v>311585.03999999998</v>
      </c>
      <c r="D2919" s="1" t="s">
        <v>10</v>
      </c>
      <c r="E2919" s="1" t="s">
        <v>16</v>
      </c>
      <c r="F2919" s="1" t="s">
        <v>12</v>
      </c>
      <c r="G2919" s="1" t="s">
        <v>13</v>
      </c>
      <c r="H2919" s="1" t="s">
        <v>13</v>
      </c>
      <c r="I2919">
        <v>26</v>
      </c>
    </row>
    <row r="2920" spans="1:9" x14ac:dyDescent="0.25">
      <c r="A2920">
        <v>2919</v>
      </c>
      <c r="B2920" s="1" t="s">
        <v>15</v>
      </c>
      <c r="C2920">
        <v>1983460.5</v>
      </c>
      <c r="D2920" s="1" t="s">
        <v>10</v>
      </c>
      <c r="E2920" s="1" t="s">
        <v>11</v>
      </c>
      <c r="F2920" s="1" t="s">
        <v>12</v>
      </c>
      <c r="G2920" s="1" t="s">
        <v>13</v>
      </c>
      <c r="H2920" s="1" t="s">
        <v>13</v>
      </c>
      <c r="I2920">
        <v>61</v>
      </c>
    </row>
    <row r="2921" spans="1:9" x14ac:dyDescent="0.25">
      <c r="A2921">
        <v>2920</v>
      </c>
      <c r="B2921" s="1" t="s">
        <v>9</v>
      </c>
      <c r="C2921">
        <v>723495</v>
      </c>
      <c r="D2921" s="1" t="s">
        <v>10</v>
      </c>
      <c r="E2921" s="1" t="s">
        <v>11</v>
      </c>
      <c r="F2921" s="1" t="s">
        <v>12</v>
      </c>
      <c r="G2921" s="1" t="s">
        <v>13</v>
      </c>
      <c r="H2921" s="1" t="s">
        <v>13</v>
      </c>
      <c r="I2921">
        <v>37</v>
      </c>
    </row>
    <row r="2922" spans="1:9" x14ac:dyDescent="0.25">
      <c r="A2922">
        <v>2921</v>
      </c>
      <c r="B2922" s="1" t="s">
        <v>9</v>
      </c>
      <c r="C2922">
        <v>426977.82</v>
      </c>
      <c r="D2922" s="1" t="s">
        <v>10</v>
      </c>
      <c r="E2922" s="1" t="s">
        <v>16</v>
      </c>
      <c r="F2922" s="1" t="s">
        <v>12</v>
      </c>
      <c r="G2922" s="1" t="s">
        <v>12</v>
      </c>
      <c r="H2922" s="1" t="s">
        <v>13</v>
      </c>
      <c r="I2922">
        <v>53</v>
      </c>
    </row>
    <row r="2923" spans="1:9" x14ac:dyDescent="0.25">
      <c r="A2923">
        <v>2922</v>
      </c>
      <c r="B2923" s="1" t="s">
        <v>15</v>
      </c>
      <c r="C2923">
        <v>1459586</v>
      </c>
      <c r="D2923" s="1" t="s">
        <v>10</v>
      </c>
      <c r="E2923" s="1" t="s">
        <v>11</v>
      </c>
      <c r="F2923" s="1" t="s">
        <v>12</v>
      </c>
      <c r="G2923" s="1" t="s">
        <v>13</v>
      </c>
      <c r="H2923" s="1" t="s">
        <v>13</v>
      </c>
      <c r="I2923">
        <v>47</v>
      </c>
    </row>
    <row r="2924" spans="1:9" x14ac:dyDescent="0.25">
      <c r="A2924">
        <v>2923</v>
      </c>
      <c r="B2924" s="1" t="s">
        <v>9</v>
      </c>
      <c r="C2924">
        <v>447825.78</v>
      </c>
      <c r="D2924" s="1" t="s">
        <v>10</v>
      </c>
      <c r="E2924" s="1" t="s">
        <v>16</v>
      </c>
      <c r="F2924" s="1" t="s">
        <v>12</v>
      </c>
      <c r="G2924" s="1" t="s">
        <v>13</v>
      </c>
      <c r="H2924" s="1" t="s">
        <v>13</v>
      </c>
      <c r="I2924">
        <v>53</v>
      </c>
    </row>
    <row r="2925" spans="1:9" x14ac:dyDescent="0.25">
      <c r="A2925">
        <v>2924</v>
      </c>
      <c r="B2925" s="1" t="s">
        <v>15</v>
      </c>
      <c r="C2925">
        <v>297865</v>
      </c>
      <c r="D2925" s="1" t="s">
        <v>18</v>
      </c>
      <c r="E2925" s="1" t="s">
        <v>16</v>
      </c>
      <c r="F2925" s="1" t="s">
        <v>12</v>
      </c>
      <c r="G2925" s="1" t="s">
        <v>13</v>
      </c>
      <c r="H2925" s="1" t="s">
        <v>13</v>
      </c>
      <c r="I2925">
        <v>41</v>
      </c>
    </row>
    <row r="2926" spans="1:9" x14ac:dyDescent="0.25">
      <c r="A2926">
        <v>2925</v>
      </c>
      <c r="B2926" s="1" t="s">
        <v>9</v>
      </c>
      <c r="C2926">
        <v>416406.24</v>
      </c>
      <c r="D2926" s="1" t="s">
        <v>10</v>
      </c>
      <c r="E2926" s="1" t="s">
        <v>16</v>
      </c>
      <c r="F2926" s="1" t="s">
        <v>12</v>
      </c>
      <c r="G2926" s="1" t="s">
        <v>13</v>
      </c>
      <c r="H2926" s="1" t="s">
        <v>13</v>
      </c>
      <c r="I2926">
        <v>35</v>
      </c>
    </row>
    <row r="2927" spans="1:9" x14ac:dyDescent="0.25">
      <c r="A2927">
        <v>2926</v>
      </c>
      <c r="B2927" s="1" t="s">
        <v>9</v>
      </c>
      <c r="C2927">
        <v>548611.75</v>
      </c>
      <c r="D2927" s="1" t="s">
        <v>10</v>
      </c>
      <c r="E2927" s="1" t="s">
        <v>16</v>
      </c>
      <c r="F2927" s="1" t="s">
        <v>12</v>
      </c>
      <c r="G2927" s="1" t="s">
        <v>13</v>
      </c>
      <c r="H2927" s="1" t="s">
        <v>13</v>
      </c>
      <c r="I2927">
        <v>27</v>
      </c>
    </row>
    <row r="2928" spans="1:9" x14ac:dyDescent="0.25">
      <c r="A2928">
        <v>2927</v>
      </c>
      <c r="B2928" s="1" t="s">
        <v>9</v>
      </c>
      <c r="C2928">
        <v>445567</v>
      </c>
      <c r="D2928" s="1" t="s">
        <v>18</v>
      </c>
      <c r="E2928" s="1" t="s">
        <v>16</v>
      </c>
      <c r="F2928" s="1" t="s">
        <v>12</v>
      </c>
      <c r="G2928" s="1" t="s">
        <v>13</v>
      </c>
      <c r="H2928" s="1" t="s">
        <v>12</v>
      </c>
      <c r="I2928">
        <v>52</v>
      </c>
    </row>
    <row r="2929" spans="1:9" x14ac:dyDescent="0.25">
      <c r="A2929">
        <v>2928</v>
      </c>
      <c r="B2929" s="1" t="s">
        <v>15</v>
      </c>
      <c r="C2929">
        <v>918531</v>
      </c>
      <c r="D2929" s="1" t="s">
        <v>10</v>
      </c>
      <c r="E2929" s="1" t="s">
        <v>16</v>
      </c>
      <c r="F2929" s="1" t="s">
        <v>12</v>
      </c>
      <c r="G2929" s="1" t="s">
        <v>13</v>
      </c>
      <c r="H2929" s="1" t="s">
        <v>13</v>
      </c>
      <c r="I2929">
        <v>33</v>
      </c>
    </row>
    <row r="2930" spans="1:9" x14ac:dyDescent="0.25">
      <c r="A2930">
        <v>2929</v>
      </c>
      <c r="B2930" s="1" t="s">
        <v>9</v>
      </c>
      <c r="C2930">
        <v>484083</v>
      </c>
      <c r="D2930" s="1" t="s">
        <v>10</v>
      </c>
      <c r="E2930" s="1" t="s">
        <v>16</v>
      </c>
      <c r="F2930" s="1" t="s">
        <v>12</v>
      </c>
      <c r="G2930" s="1" t="s">
        <v>13</v>
      </c>
      <c r="H2930" s="1" t="s">
        <v>13</v>
      </c>
      <c r="I2930">
        <v>33</v>
      </c>
    </row>
    <row r="2931" spans="1:9" x14ac:dyDescent="0.25">
      <c r="A2931">
        <v>2930</v>
      </c>
      <c r="B2931" s="1" t="s">
        <v>9</v>
      </c>
      <c r="C2931">
        <v>437310</v>
      </c>
      <c r="D2931" s="1" t="s">
        <v>10</v>
      </c>
      <c r="E2931" s="1" t="s">
        <v>16</v>
      </c>
      <c r="F2931" s="1" t="s">
        <v>12</v>
      </c>
      <c r="G2931" s="1" t="s">
        <v>13</v>
      </c>
      <c r="H2931" s="1" t="s">
        <v>13</v>
      </c>
      <c r="I2931">
        <v>31</v>
      </c>
    </row>
    <row r="2932" spans="1:9" x14ac:dyDescent="0.25">
      <c r="A2932">
        <v>2931</v>
      </c>
      <c r="B2932" s="1" t="s">
        <v>9</v>
      </c>
      <c r="C2932">
        <v>330226.88</v>
      </c>
      <c r="D2932" s="1" t="s">
        <v>10</v>
      </c>
      <c r="E2932" s="1" t="s">
        <v>16</v>
      </c>
      <c r="F2932" s="1" t="s">
        <v>12</v>
      </c>
      <c r="G2932" s="1" t="s">
        <v>12</v>
      </c>
      <c r="H2932" s="1" t="s">
        <v>13</v>
      </c>
      <c r="I2932">
        <v>49</v>
      </c>
    </row>
    <row r="2933" spans="1:9" x14ac:dyDescent="0.25">
      <c r="A2933">
        <v>2932</v>
      </c>
      <c r="B2933" s="1" t="s">
        <v>9</v>
      </c>
      <c r="C2933">
        <v>3217274</v>
      </c>
      <c r="D2933" s="1" t="s">
        <v>14</v>
      </c>
      <c r="E2933" s="1" t="s">
        <v>11</v>
      </c>
      <c r="F2933" s="1" t="s">
        <v>12</v>
      </c>
      <c r="G2933" s="1" t="s">
        <v>13</v>
      </c>
      <c r="H2933" s="1" t="s">
        <v>13</v>
      </c>
      <c r="I2933">
        <v>80</v>
      </c>
    </row>
    <row r="2934" spans="1:9" x14ac:dyDescent="0.25">
      <c r="A2934">
        <v>2933</v>
      </c>
      <c r="B2934" s="1" t="s">
        <v>15</v>
      </c>
      <c r="C2934">
        <v>250000</v>
      </c>
      <c r="D2934" s="1" t="s">
        <v>10</v>
      </c>
      <c r="E2934" s="1" t="s">
        <v>16</v>
      </c>
      <c r="F2934" s="1" t="s">
        <v>12</v>
      </c>
      <c r="G2934" s="1" t="s">
        <v>12</v>
      </c>
      <c r="H2934" s="1" t="s">
        <v>13</v>
      </c>
      <c r="I2934">
        <v>53</v>
      </c>
    </row>
    <row r="2935" spans="1:9" x14ac:dyDescent="0.25">
      <c r="A2935">
        <v>2934</v>
      </c>
      <c r="B2935" s="1" t="s">
        <v>15</v>
      </c>
      <c r="C2935">
        <v>297046</v>
      </c>
      <c r="D2935" s="1" t="s">
        <v>17</v>
      </c>
      <c r="E2935" s="1" t="s">
        <v>16</v>
      </c>
      <c r="F2935" s="1" t="s">
        <v>12</v>
      </c>
      <c r="G2935" s="1" t="s">
        <v>13</v>
      </c>
      <c r="H2935" s="1" t="s">
        <v>13</v>
      </c>
      <c r="I2935">
        <v>55</v>
      </c>
    </row>
    <row r="2936" spans="1:9" x14ac:dyDescent="0.25">
      <c r="A2936">
        <v>2935</v>
      </c>
      <c r="B2936" s="1" t="s">
        <v>9</v>
      </c>
      <c r="C2936">
        <v>359544.27</v>
      </c>
      <c r="D2936" s="1" t="s">
        <v>21</v>
      </c>
      <c r="E2936" s="1" t="s">
        <v>16</v>
      </c>
      <c r="F2936" s="1" t="s">
        <v>12</v>
      </c>
      <c r="G2936" s="1" t="s">
        <v>12</v>
      </c>
      <c r="H2936" s="1" t="s">
        <v>13</v>
      </c>
      <c r="I2936">
        <v>66</v>
      </c>
    </row>
    <row r="2937" spans="1:9" x14ac:dyDescent="0.25">
      <c r="A2937">
        <v>2936</v>
      </c>
      <c r="B2937" s="1" t="s">
        <v>9</v>
      </c>
      <c r="C2937">
        <v>924999.9</v>
      </c>
      <c r="D2937" s="1" t="s">
        <v>10</v>
      </c>
      <c r="E2937" s="1" t="s">
        <v>16</v>
      </c>
      <c r="F2937" s="1" t="s">
        <v>12</v>
      </c>
      <c r="G2937" s="1" t="s">
        <v>13</v>
      </c>
      <c r="H2937" s="1" t="s">
        <v>13</v>
      </c>
      <c r="I2937">
        <v>27</v>
      </c>
    </row>
    <row r="2938" spans="1:9" x14ac:dyDescent="0.25">
      <c r="A2938">
        <v>2937</v>
      </c>
      <c r="B2938" s="1" t="s">
        <v>15</v>
      </c>
      <c r="C2938">
        <v>323296</v>
      </c>
      <c r="D2938" s="1" t="s">
        <v>17</v>
      </c>
      <c r="E2938" s="1" t="s">
        <v>16</v>
      </c>
      <c r="F2938" s="1" t="s">
        <v>12</v>
      </c>
      <c r="G2938" s="1" t="s">
        <v>12</v>
      </c>
      <c r="H2938" s="1" t="s">
        <v>13</v>
      </c>
      <c r="I2938">
        <v>38</v>
      </c>
    </row>
    <row r="2939" spans="1:9" x14ac:dyDescent="0.25">
      <c r="A2939">
        <v>2938</v>
      </c>
      <c r="B2939" s="1" t="s">
        <v>9</v>
      </c>
      <c r="C2939">
        <v>348000</v>
      </c>
      <c r="D2939" s="1" t="s">
        <v>10</v>
      </c>
      <c r="E2939" s="1" t="s">
        <v>16</v>
      </c>
      <c r="F2939" s="1" t="s">
        <v>12</v>
      </c>
      <c r="G2939" s="1" t="s">
        <v>13</v>
      </c>
      <c r="H2939" s="1" t="s">
        <v>12</v>
      </c>
      <c r="I2939">
        <v>19</v>
      </c>
    </row>
    <row r="2940" spans="1:9" x14ac:dyDescent="0.25">
      <c r="A2940">
        <v>2939</v>
      </c>
      <c r="B2940" s="1" t="s">
        <v>15</v>
      </c>
      <c r="C2940">
        <v>295000</v>
      </c>
      <c r="D2940" s="1" t="s">
        <v>17</v>
      </c>
      <c r="E2940" s="1" t="s">
        <v>16</v>
      </c>
      <c r="F2940" s="1" t="s">
        <v>12</v>
      </c>
      <c r="G2940" s="1" t="s">
        <v>12</v>
      </c>
      <c r="H2940" s="1" t="s">
        <v>13</v>
      </c>
      <c r="I2940">
        <v>33</v>
      </c>
    </row>
    <row r="2941" spans="1:9" x14ac:dyDescent="0.25">
      <c r="A2941">
        <v>2940</v>
      </c>
      <c r="B2941" s="1" t="s">
        <v>9</v>
      </c>
      <c r="C2941">
        <v>297045</v>
      </c>
      <c r="D2941" s="1" t="s">
        <v>18</v>
      </c>
      <c r="E2941" s="1" t="s">
        <v>16</v>
      </c>
      <c r="F2941" s="1" t="s">
        <v>12</v>
      </c>
      <c r="G2941" s="1" t="s">
        <v>13</v>
      </c>
      <c r="H2941" s="1" t="s">
        <v>13</v>
      </c>
      <c r="I2941">
        <v>49</v>
      </c>
    </row>
    <row r="2942" spans="1:9" x14ac:dyDescent="0.25">
      <c r="A2942">
        <v>2941</v>
      </c>
      <c r="B2942" s="1" t="s">
        <v>9</v>
      </c>
      <c r="C2942">
        <v>1889038</v>
      </c>
      <c r="D2942" s="1" t="s">
        <v>14</v>
      </c>
      <c r="E2942" s="1" t="s">
        <v>11</v>
      </c>
      <c r="F2942" s="1" t="s">
        <v>12</v>
      </c>
      <c r="G2942" s="1" t="s">
        <v>13</v>
      </c>
      <c r="H2942" s="1" t="s">
        <v>13</v>
      </c>
      <c r="I2942">
        <v>67</v>
      </c>
    </row>
    <row r="2943" spans="1:9" x14ac:dyDescent="0.25">
      <c r="A2943">
        <v>2942</v>
      </c>
      <c r="B2943" s="1" t="s">
        <v>15</v>
      </c>
      <c r="C2943">
        <v>1675853</v>
      </c>
      <c r="D2943" s="1" t="s">
        <v>14</v>
      </c>
      <c r="E2943" s="1" t="s">
        <v>11</v>
      </c>
      <c r="F2943" s="1" t="s">
        <v>12</v>
      </c>
      <c r="G2943" s="1" t="s">
        <v>13</v>
      </c>
      <c r="H2943" s="1" t="s">
        <v>13</v>
      </c>
      <c r="I2943">
        <v>55</v>
      </c>
    </row>
    <row r="2944" spans="1:9" x14ac:dyDescent="0.25">
      <c r="A2944">
        <v>2943</v>
      </c>
      <c r="B2944" s="1" t="s">
        <v>9</v>
      </c>
      <c r="C2944">
        <v>25000</v>
      </c>
      <c r="D2944" s="1" t="s">
        <v>10</v>
      </c>
      <c r="E2944" s="1" t="s">
        <v>16</v>
      </c>
      <c r="F2944" s="1" t="s">
        <v>12</v>
      </c>
      <c r="G2944" s="1" t="s">
        <v>13</v>
      </c>
      <c r="H2944" s="1" t="s">
        <v>13</v>
      </c>
      <c r="I2944">
        <v>18</v>
      </c>
    </row>
    <row r="2945" spans="1:9" x14ac:dyDescent="0.25">
      <c r="A2945">
        <v>2944</v>
      </c>
      <c r="B2945" s="1" t="s">
        <v>9</v>
      </c>
      <c r="C2945">
        <v>377730.1</v>
      </c>
      <c r="D2945" s="1" t="s">
        <v>10</v>
      </c>
      <c r="E2945" s="1" t="s">
        <v>16</v>
      </c>
      <c r="F2945" s="1" t="s">
        <v>12</v>
      </c>
      <c r="G2945" s="1" t="s">
        <v>13</v>
      </c>
      <c r="H2945" s="1" t="s">
        <v>13</v>
      </c>
      <c r="I2945">
        <v>46</v>
      </c>
    </row>
    <row r="2946" spans="1:9" x14ac:dyDescent="0.25">
      <c r="A2946">
        <v>2945</v>
      </c>
      <c r="B2946" s="1" t="s">
        <v>9</v>
      </c>
      <c r="C2946">
        <v>385411.82</v>
      </c>
      <c r="D2946" s="1" t="s">
        <v>10</v>
      </c>
      <c r="E2946" s="1" t="s">
        <v>16</v>
      </c>
      <c r="F2946" s="1" t="s">
        <v>12</v>
      </c>
      <c r="G2946" s="1" t="s">
        <v>13</v>
      </c>
      <c r="H2946" s="1" t="s">
        <v>13</v>
      </c>
      <c r="I2946">
        <v>24</v>
      </c>
    </row>
    <row r="2947" spans="1:9" x14ac:dyDescent="0.25">
      <c r="A2947">
        <v>2946</v>
      </c>
      <c r="B2947" s="1" t="s">
        <v>15</v>
      </c>
      <c r="C2947">
        <v>1621195</v>
      </c>
      <c r="D2947" s="1" t="s">
        <v>10</v>
      </c>
      <c r="E2947" s="1" t="s">
        <v>11</v>
      </c>
      <c r="F2947" s="1" t="s">
        <v>12</v>
      </c>
      <c r="G2947" s="1" t="s">
        <v>13</v>
      </c>
      <c r="H2947" s="1" t="s">
        <v>13</v>
      </c>
      <c r="I2947">
        <v>31</v>
      </c>
    </row>
    <row r="2948" spans="1:9" x14ac:dyDescent="0.25">
      <c r="A2948">
        <v>2947</v>
      </c>
      <c r="B2948" s="1" t="s">
        <v>15</v>
      </c>
      <c r="C2948">
        <v>782500</v>
      </c>
      <c r="D2948" s="1" t="s">
        <v>10</v>
      </c>
      <c r="E2948" s="1" t="s">
        <v>11</v>
      </c>
      <c r="F2948" s="1" t="s">
        <v>12</v>
      </c>
      <c r="G2948" s="1" t="s">
        <v>13</v>
      </c>
      <c r="H2948" s="1" t="s">
        <v>13</v>
      </c>
      <c r="I2948">
        <v>28</v>
      </c>
    </row>
    <row r="2949" spans="1:9" x14ac:dyDescent="0.25">
      <c r="A2949">
        <v>2948</v>
      </c>
      <c r="B2949" s="1" t="s">
        <v>9</v>
      </c>
      <c r="C2949">
        <v>467011</v>
      </c>
      <c r="D2949" s="1" t="s">
        <v>10</v>
      </c>
      <c r="E2949" s="1" t="s">
        <v>16</v>
      </c>
      <c r="F2949" s="1" t="s">
        <v>12</v>
      </c>
      <c r="G2949" s="1" t="s">
        <v>13</v>
      </c>
      <c r="H2949" s="1" t="s">
        <v>13</v>
      </c>
      <c r="I2949">
        <v>57</v>
      </c>
    </row>
    <row r="2950" spans="1:9" x14ac:dyDescent="0.25">
      <c r="A2950">
        <v>2949</v>
      </c>
      <c r="B2950" s="1" t="s">
        <v>15</v>
      </c>
      <c r="C2950">
        <v>240000</v>
      </c>
      <c r="D2950" s="1" t="s">
        <v>10</v>
      </c>
      <c r="E2950" s="1" t="s">
        <v>16</v>
      </c>
      <c r="F2950" s="1" t="s">
        <v>12</v>
      </c>
      <c r="G2950" s="1" t="s">
        <v>13</v>
      </c>
      <c r="H2950" s="1" t="s">
        <v>13</v>
      </c>
      <c r="I2950">
        <v>41</v>
      </c>
    </row>
    <row r="2951" spans="1:9" x14ac:dyDescent="0.25">
      <c r="A2951">
        <v>2950</v>
      </c>
      <c r="B2951" s="1" t="s">
        <v>15</v>
      </c>
      <c r="C2951">
        <v>806421.08</v>
      </c>
      <c r="D2951" s="1" t="s">
        <v>10</v>
      </c>
      <c r="E2951" s="1" t="s">
        <v>16</v>
      </c>
      <c r="F2951" s="1" t="s">
        <v>12</v>
      </c>
      <c r="G2951" s="1" t="s">
        <v>13</v>
      </c>
      <c r="H2951" s="1" t="s">
        <v>13</v>
      </c>
      <c r="I2951">
        <v>58</v>
      </c>
    </row>
    <row r="2952" spans="1:9" x14ac:dyDescent="0.25">
      <c r="A2952">
        <v>2951</v>
      </c>
      <c r="B2952" s="1" t="s">
        <v>15</v>
      </c>
      <c r="C2952">
        <v>400000</v>
      </c>
      <c r="D2952" s="1" t="s">
        <v>10</v>
      </c>
      <c r="E2952" s="1" t="s">
        <v>16</v>
      </c>
      <c r="F2952" s="1" t="s">
        <v>12</v>
      </c>
      <c r="G2952" s="1" t="s">
        <v>13</v>
      </c>
      <c r="H2952" s="1" t="s">
        <v>13</v>
      </c>
      <c r="I2952">
        <v>25</v>
      </c>
    </row>
    <row r="2953" spans="1:9" x14ac:dyDescent="0.25">
      <c r="A2953">
        <v>2952</v>
      </c>
      <c r="B2953" s="1" t="s">
        <v>9</v>
      </c>
      <c r="C2953">
        <v>299441</v>
      </c>
      <c r="D2953" s="1" t="s">
        <v>18</v>
      </c>
      <c r="E2953" s="1" t="s">
        <v>16</v>
      </c>
      <c r="F2953" s="1" t="s">
        <v>12</v>
      </c>
      <c r="G2953" s="1" t="s">
        <v>12</v>
      </c>
      <c r="H2953" s="1" t="s">
        <v>12</v>
      </c>
      <c r="I2953">
        <v>53</v>
      </c>
    </row>
    <row r="2954" spans="1:9" x14ac:dyDescent="0.25">
      <c r="A2954">
        <v>2953</v>
      </c>
      <c r="B2954" s="1" t="s">
        <v>9</v>
      </c>
      <c r="C2954">
        <v>377164.37</v>
      </c>
      <c r="D2954" s="1" t="s">
        <v>10</v>
      </c>
      <c r="E2954" s="1" t="s">
        <v>16</v>
      </c>
      <c r="F2954" s="1" t="s">
        <v>12</v>
      </c>
      <c r="G2954" s="1" t="s">
        <v>13</v>
      </c>
      <c r="H2954" s="1" t="s">
        <v>13</v>
      </c>
      <c r="I2954">
        <v>39</v>
      </c>
    </row>
    <row r="2955" spans="1:9" x14ac:dyDescent="0.25">
      <c r="A2955">
        <v>2954</v>
      </c>
      <c r="B2955" s="1" t="s">
        <v>15</v>
      </c>
      <c r="C2955">
        <v>523392</v>
      </c>
      <c r="D2955" s="1" t="s">
        <v>10</v>
      </c>
      <c r="E2955" s="1" t="s">
        <v>16</v>
      </c>
      <c r="F2955" s="1" t="s">
        <v>12</v>
      </c>
      <c r="G2955" s="1" t="s">
        <v>13</v>
      </c>
      <c r="H2955" s="1" t="s">
        <v>13</v>
      </c>
      <c r="I2955">
        <v>21</v>
      </c>
    </row>
    <row r="2956" spans="1:9" x14ac:dyDescent="0.25">
      <c r="A2956">
        <v>2955</v>
      </c>
      <c r="B2956" s="1" t="s">
        <v>9</v>
      </c>
      <c r="C2956">
        <v>297046</v>
      </c>
      <c r="D2956" s="1" t="s">
        <v>18</v>
      </c>
      <c r="E2956" s="1" t="s">
        <v>16</v>
      </c>
      <c r="F2956" s="1" t="s">
        <v>13</v>
      </c>
      <c r="G2956" s="1" t="s">
        <v>13</v>
      </c>
      <c r="H2956" s="1" t="s">
        <v>12</v>
      </c>
      <c r="I2956">
        <v>69</v>
      </c>
    </row>
    <row r="2957" spans="1:9" x14ac:dyDescent="0.25">
      <c r="A2957">
        <v>2956</v>
      </c>
      <c r="B2957" s="1" t="s">
        <v>15</v>
      </c>
      <c r="C2957">
        <v>397559.9</v>
      </c>
      <c r="D2957" s="1" t="s">
        <v>10</v>
      </c>
      <c r="E2957" s="1" t="s">
        <v>16</v>
      </c>
      <c r="F2957" s="1" t="s">
        <v>12</v>
      </c>
      <c r="G2957" s="1" t="s">
        <v>12</v>
      </c>
      <c r="H2957" s="1" t="s">
        <v>13</v>
      </c>
      <c r="I2957">
        <v>26</v>
      </c>
    </row>
    <row r="2958" spans="1:9" x14ac:dyDescent="0.25">
      <c r="A2958">
        <v>2957</v>
      </c>
      <c r="B2958" s="1" t="s">
        <v>9</v>
      </c>
      <c r="C2958">
        <v>566795.41</v>
      </c>
      <c r="D2958" s="1" t="s">
        <v>10</v>
      </c>
      <c r="E2958" s="1" t="s">
        <v>11</v>
      </c>
      <c r="F2958" s="1" t="s">
        <v>12</v>
      </c>
      <c r="G2958" s="1" t="s">
        <v>13</v>
      </c>
      <c r="H2958" s="1" t="s">
        <v>13</v>
      </c>
      <c r="I2958">
        <v>45</v>
      </c>
    </row>
    <row r="2959" spans="1:9" x14ac:dyDescent="0.25">
      <c r="A2959">
        <v>2958</v>
      </c>
      <c r="B2959" s="1" t="s">
        <v>9</v>
      </c>
      <c r="C2959">
        <v>590421.69999999995</v>
      </c>
      <c r="D2959" s="1" t="s">
        <v>10</v>
      </c>
      <c r="E2959" s="1" t="s">
        <v>11</v>
      </c>
      <c r="F2959" s="1" t="s">
        <v>12</v>
      </c>
      <c r="G2959" s="1" t="s">
        <v>13</v>
      </c>
      <c r="H2959" s="1" t="s">
        <v>13</v>
      </c>
      <c r="I2959">
        <v>34</v>
      </c>
    </row>
    <row r="2960" spans="1:9" x14ac:dyDescent="0.25">
      <c r="A2960">
        <v>2959</v>
      </c>
      <c r="B2960" s="1" t="s">
        <v>9</v>
      </c>
      <c r="C2960">
        <v>363833.34</v>
      </c>
      <c r="D2960" s="1" t="s">
        <v>10</v>
      </c>
      <c r="E2960" s="1" t="s">
        <v>16</v>
      </c>
      <c r="F2960" s="1" t="s">
        <v>12</v>
      </c>
      <c r="G2960" s="1" t="s">
        <v>13</v>
      </c>
      <c r="H2960" s="1" t="s">
        <v>13</v>
      </c>
      <c r="I2960">
        <v>33</v>
      </c>
    </row>
    <row r="2961" spans="1:9" x14ac:dyDescent="0.25">
      <c r="A2961">
        <v>2960</v>
      </c>
      <c r="B2961" s="1" t="s">
        <v>9</v>
      </c>
      <c r="C2961">
        <v>297046</v>
      </c>
      <c r="D2961" s="1" t="s">
        <v>18</v>
      </c>
      <c r="E2961" s="1" t="s">
        <v>16</v>
      </c>
      <c r="F2961" s="1" t="s">
        <v>12</v>
      </c>
      <c r="G2961" s="1" t="s">
        <v>12</v>
      </c>
      <c r="H2961" s="1" t="s">
        <v>12</v>
      </c>
      <c r="I2961">
        <v>36</v>
      </c>
    </row>
    <row r="2962" spans="1:9" x14ac:dyDescent="0.25">
      <c r="A2962">
        <v>2961</v>
      </c>
      <c r="B2962" s="1" t="s">
        <v>9</v>
      </c>
      <c r="C2962">
        <v>225000</v>
      </c>
      <c r="D2962" s="1" t="s">
        <v>10</v>
      </c>
      <c r="E2962" s="1" t="s">
        <v>16</v>
      </c>
      <c r="F2962" s="1" t="s">
        <v>12</v>
      </c>
      <c r="G2962" s="1" t="s">
        <v>12</v>
      </c>
      <c r="H2962" s="1" t="s">
        <v>12</v>
      </c>
      <c r="I2962">
        <v>47</v>
      </c>
    </row>
    <row r="2963" spans="1:9" x14ac:dyDescent="0.25">
      <c r="A2963">
        <v>2962</v>
      </c>
      <c r="B2963" s="1" t="s">
        <v>9</v>
      </c>
      <c r="C2963">
        <v>1054914.8899999999</v>
      </c>
      <c r="D2963" s="1" t="s">
        <v>10</v>
      </c>
      <c r="E2963" s="1" t="s">
        <v>11</v>
      </c>
      <c r="F2963" s="1" t="s">
        <v>12</v>
      </c>
      <c r="G2963" s="1" t="s">
        <v>13</v>
      </c>
      <c r="H2963" s="1" t="s">
        <v>13</v>
      </c>
      <c r="I2963">
        <v>50</v>
      </c>
    </row>
    <row r="2964" spans="1:9" x14ac:dyDescent="0.25">
      <c r="A2964">
        <v>2963</v>
      </c>
      <c r="B2964" s="1" t="s">
        <v>9</v>
      </c>
      <c r="C2964">
        <v>229028</v>
      </c>
      <c r="D2964" s="1" t="s">
        <v>10</v>
      </c>
      <c r="E2964" s="1" t="s">
        <v>16</v>
      </c>
      <c r="F2964" s="1" t="s">
        <v>12</v>
      </c>
      <c r="G2964" s="1" t="s">
        <v>13</v>
      </c>
      <c r="H2964" s="1" t="s">
        <v>13</v>
      </c>
      <c r="I2964">
        <v>20</v>
      </c>
    </row>
    <row r="2965" spans="1:9" x14ac:dyDescent="0.25">
      <c r="A2965">
        <v>2964</v>
      </c>
      <c r="B2965" s="1" t="s">
        <v>9</v>
      </c>
      <c r="C2965">
        <v>836076</v>
      </c>
      <c r="D2965" s="1" t="s">
        <v>10</v>
      </c>
      <c r="E2965" s="1" t="s">
        <v>11</v>
      </c>
      <c r="F2965" s="1" t="s">
        <v>12</v>
      </c>
      <c r="G2965" s="1" t="s">
        <v>13</v>
      </c>
      <c r="H2965" s="1" t="s">
        <v>13</v>
      </c>
      <c r="I2965">
        <v>32</v>
      </c>
    </row>
    <row r="2966" spans="1:9" x14ac:dyDescent="0.25">
      <c r="A2966">
        <v>2965</v>
      </c>
      <c r="B2966" s="1" t="s">
        <v>15</v>
      </c>
      <c r="C2966">
        <v>297046</v>
      </c>
      <c r="D2966" s="1" t="s">
        <v>18</v>
      </c>
      <c r="E2966" s="1" t="s">
        <v>16</v>
      </c>
      <c r="F2966" s="1" t="s">
        <v>12</v>
      </c>
      <c r="G2966" s="1" t="s">
        <v>13</v>
      </c>
      <c r="H2966" s="1" t="s">
        <v>12</v>
      </c>
      <c r="I2966">
        <v>38</v>
      </c>
    </row>
    <row r="2967" spans="1:9" x14ac:dyDescent="0.25">
      <c r="A2967">
        <v>2966</v>
      </c>
      <c r="B2967" s="1" t="s">
        <v>15</v>
      </c>
      <c r="C2967">
        <v>660259.69999999995</v>
      </c>
      <c r="D2967" s="1" t="s">
        <v>10</v>
      </c>
      <c r="E2967" s="1" t="s">
        <v>11</v>
      </c>
      <c r="F2967" s="1" t="s">
        <v>12</v>
      </c>
      <c r="G2967" s="1" t="s">
        <v>13</v>
      </c>
      <c r="H2967" s="1" t="s">
        <v>13</v>
      </c>
      <c r="I2967">
        <v>24</v>
      </c>
    </row>
    <row r="2968" spans="1:9" x14ac:dyDescent="0.25">
      <c r="A2968">
        <v>2967</v>
      </c>
      <c r="B2968" s="1" t="s">
        <v>15</v>
      </c>
      <c r="C2968">
        <v>297139</v>
      </c>
      <c r="D2968" s="1" t="s">
        <v>17</v>
      </c>
      <c r="E2968" s="1" t="s">
        <v>16</v>
      </c>
      <c r="F2968" s="1" t="s">
        <v>12</v>
      </c>
      <c r="G2968" s="1" t="s">
        <v>13</v>
      </c>
      <c r="H2968" s="1" t="s">
        <v>13</v>
      </c>
      <c r="I2968">
        <v>56</v>
      </c>
    </row>
    <row r="2969" spans="1:9" x14ac:dyDescent="0.25">
      <c r="A2969">
        <v>2968</v>
      </c>
      <c r="B2969" s="1" t="s">
        <v>15</v>
      </c>
      <c r="C2969">
        <v>1253343.1200000001</v>
      </c>
      <c r="D2969" s="1" t="s">
        <v>10</v>
      </c>
      <c r="E2969" s="1" t="s">
        <v>16</v>
      </c>
      <c r="F2969" s="1" t="s">
        <v>12</v>
      </c>
      <c r="G2969" s="1" t="s">
        <v>13</v>
      </c>
      <c r="H2969" s="1" t="s">
        <v>13</v>
      </c>
      <c r="I2969">
        <v>35</v>
      </c>
    </row>
    <row r="2970" spans="1:9" x14ac:dyDescent="0.25">
      <c r="A2970">
        <v>2969</v>
      </c>
      <c r="B2970" s="1" t="s">
        <v>9</v>
      </c>
      <c r="C2970">
        <v>297046</v>
      </c>
      <c r="D2970" s="1" t="s">
        <v>18</v>
      </c>
      <c r="E2970" s="1" t="s">
        <v>16</v>
      </c>
      <c r="F2970" s="1" t="s">
        <v>12</v>
      </c>
      <c r="G2970" s="1" t="s">
        <v>13</v>
      </c>
      <c r="H2970" s="1" t="s">
        <v>13</v>
      </c>
      <c r="I2970">
        <v>59</v>
      </c>
    </row>
    <row r="2971" spans="1:9" x14ac:dyDescent="0.25">
      <c r="A2971">
        <v>2970</v>
      </c>
      <c r="B2971" s="1" t="s">
        <v>9</v>
      </c>
      <c r="C2971">
        <v>392675</v>
      </c>
      <c r="D2971" s="1" t="s">
        <v>18</v>
      </c>
      <c r="E2971" s="1" t="s">
        <v>16</v>
      </c>
      <c r="F2971" s="1" t="s">
        <v>12</v>
      </c>
      <c r="G2971" s="1" t="s">
        <v>13</v>
      </c>
      <c r="H2971" s="1" t="s">
        <v>13</v>
      </c>
      <c r="I2971">
        <v>44</v>
      </c>
    </row>
    <row r="2972" spans="1:9" x14ac:dyDescent="0.25">
      <c r="A2972">
        <v>2971</v>
      </c>
      <c r="B2972" s="1" t="s">
        <v>15</v>
      </c>
      <c r="C2972">
        <v>300018</v>
      </c>
      <c r="D2972" s="1" t="s">
        <v>17</v>
      </c>
      <c r="E2972" s="1" t="s">
        <v>16</v>
      </c>
      <c r="F2972" s="1" t="s">
        <v>12</v>
      </c>
      <c r="G2972" s="1" t="s">
        <v>13</v>
      </c>
      <c r="H2972" s="1" t="s">
        <v>13</v>
      </c>
      <c r="I2972">
        <v>58</v>
      </c>
    </row>
    <row r="2973" spans="1:9" x14ac:dyDescent="0.25">
      <c r="A2973">
        <v>2972</v>
      </c>
      <c r="B2973" s="1" t="s">
        <v>15</v>
      </c>
      <c r="C2973">
        <v>127500</v>
      </c>
      <c r="D2973" s="1" t="s">
        <v>10</v>
      </c>
      <c r="E2973" s="1" t="s">
        <v>16</v>
      </c>
      <c r="F2973" s="1" t="s">
        <v>12</v>
      </c>
      <c r="G2973" s="1" t="s">
        <v>13</v>
      </c>
      <c r="H2973" s="1" t="s">
        <v>12</v>
      </c>
      <c r="I2973">
        <v>52</v>
      </c>
    </row>
    <row r="2974" spans="1:9" x14ac:dyDescent="0.25">
      <c r="A2974">
        <v>2973</v>
      </c>
      <c r="B2974" s="1" t="s">
        <v>15</v>
      </c>
      <c r="C2974">
        <v>296000</v>
      </c>
      <c r="D2974" s="1" t="s">
        <v>10</v>
      </c>
      <c r="E2974" s="1" t="s">
        <v>16</v>
      </c>
      <c r="F2974" s="1" t="s">
        <v>12</v>
      </c>
      <c r="G2974" s="1" t="s">
        <v>13</v>
      </c>
      <c r="H2974" s="1" t="s">
        <v>13</v>
      </c>
      <c r="I2974">
        <v>57</v>
      </c>
    </row>
    <row r="2975" spans="1:9" x14ac:dyDescent="0.25">
      <c r="A2975">
        <v>2974</v>
      </c>
      <c r="B2975" s="1" t="s">
        <v>15</v>
      </c>
      <c r="C2975">
        <v>64851.19</v>
      </c>
      <c r="D2975" s="1" t="s">
        <v>10</v>
      </c>
      <c r="E2975" s="1" t="s">
        <v>16</v>
      </c>
      <c r="F2975" s="1" t="s">
        <v>12</v>
      </c>
      <c r="G2975" s="1" t="s">
        <v>13</v>
      </c>
      <c r="H2975" s="1" t="s">
        <v>13</v>
      </c>
      <c r="I2975">
        <v>25</v>
      </c>
    </row>
    <row r="2976" spans="1:9" x14ac:dyDescent="0.25">
      <c r="A2976">
        <v>2975</v>
      </c>
      <c r="B2976" s="1" t="s">
        <v>15</v>
      </c>
      <c r="C2976">
        <v>10</v>
      </c>
      <c r="D2976" s="1" t="s">
        <v>10</v>
      </c>
      <c r="E2976" s="1" t="s">
        <v>11</v>
      </c>
      <c r="F2976" s="1" t="s">
        <v>12</v>
      </c>
      <c r="G2976" s="1" t="s">
        <v>13</v>
      </c>
      <c r="H2976" s="1" t="s">
        <v>13</v>
      </c>
      <c r="I2976">
        <v>51</v>
      </c>
    </row>
    <row r="2977" spans="1:9" x14ac:dyDescent="0.25">
      <c r="A2977">
        <v>2976</v>
      </c>
      <c r="B2977" s="1" t="s">
        <v>15</v>
      </c>
      <c r="C2977">
        <v>976868.32</v>
      </c>
      <c r="D2977" s="1" t="s">
        <v>10</v>
      </c>
      <c r="E2977" s="1" t="s">
        <v>16</v>
      </c>
      <c r="F2977" s="1" t="s">
        <v>12</v>
      </c>
      <c r="G2977" s="1" t="s">
        <v>13</v>
      </c>
      <c r="H2977" s="1" t="s">
        <v>13</v>
      </c>
      <c r="I2977">
        <v>37</v>
      </c>
    </row>
    <row r="2978" spans="1:9" x14ac:dyDescent="0.25">
      <c r="A2978">
        <v>2977</v>
      </c>
      <c r="B2978" s="1" t="s">
        <v>9</v>
      </c>
      <c r="C2978">
        <v>301783</v>
      </c>
      <c r="D2978" s="1" t="s">
        <v>10</v>
      </c>
      <c r="E2978" s="1" t="s">
        <v>16</v>
      </c>
      <c r="F2978" s="1" t="s">
        <v>12</v>
      </c>
      <c r="G2978" s="1" t="s">
        <v>13</v>
      </c>
      <c r="H2978" s="1" t="s">
        <v>12</v>
      </c>
      <c r="I2978">
        <v>36</v>
      </c>
    </row>
    <row r="2979" spans="1:9" x14ac:dyDescent="0.25">
      <c r="A2979">
        <v>2978</v>
      </c>
      <c r="B2979" s="1" t="s">
        <v>9</v>
      </c>
      <c r="C2979">
        <v>299647</v>
      </c>
      <c r="D2979" s="1" t="s">
        <v>17</v>
      </c>
      <c r="E2979" s="1" t="s">
        <v>16</v>
      </c>
      <c r="F2979" s="1" t="s">
        <v>12</v>
      </c>
      <c r="G2979" s="1" t="s">
        <v>13</v>
      </c>
      <c r="H2979" s="1" t="s">
        <v>13</v>
      </c>
      <c r="I2979">
        <v>62</v>
      </c>
    </row>
    <row r="2980" spans="1:9" x14ac:dyDescent="0.25">
      <c r="A2980">
        <v>2979</v>
      </c>
      <c r="B2980" s="1" t="s">
        <v>15</v>
      </c>
      <c r="C2980">
        <v>1893569.1</v>
      </c>
      <c r="D2980" s="1" t="s">
        <v>10</v>
      </c>
      <c r="E2980" s="1" t="s">
        <v>11</v>
      </c>
      <c r="F2980" s="1" t="s">
        <v>12</v>
      </c>
      <c r="G2980" s="1" t="s">
        <v>13</v>
      </c>
      <c r="H2980" s="1" t="s">
        <v>13</v>
      </c>
      <c r="I2980">
        <v>54</v>
      </c>
    </row>
    <row r="2981" spans="1:9" x14ac:dyDescent="0.25">
      <c r="A2981">
        <v>2980</v>
      </c>
      <c r="B2981" s="1" t="s">
        <v>9</v>
      </c>
      <c r="C2981">
        <v>173700</v>
      </c>
      <c r="D2981" s="1" t="s">
        <v>10</v>
      </c>
      <c r="E2981" s="1" t="s">
        <v>16</v>
      </c>
      <c r="F2981" s="1" t="s">
        <v>12</v>
      </c>
      <c r="G2981" s="1" t="s">
        <v>13</v>
      </c>
      <c r="H2981" s="1" t="s">
        <v>13</v>
      </c>
      <c r="I2981">
        <v>51</v>
      </c>
    </row>
    <row r="2982" spans="1:9" x14ac:dyDescent="0.25">
      <c r="A2982">
        <v>2981</v>
      </c>
      <c r="B2982" s="1" t="s">
        <v>15</v>
      </c>
      <c r="C2982">
        <v>766774</v>
      </c>
      <c r="D2982" s="1" t="s">
        <v>10</v>
      </c>
      <c r="E2982" s="1" t="s">
        <v>16</v>
      </c>
      <c r="F2982" s="1" t="s">
        <v>12</v>
      </c>
      <c r="G2982" s="1" t="s">
        <v>12</v>
      </c>
      <c r="H2982" s="1" t="s">
        <v>13</v>
      </c>
      <c r="I2982">
        <v>52</v>
      </c>
    </row>
    <row r="2983" spans="1:9" x14ac:dyDescent="0.25">
      <c r="A2983">
        <v>2982</v>
      </c>
      <c r="B2983" s="1" t="s">
        <v>9</v>
      </c>
      <c r="C2983">
        <v>291514</v>
      </c>
      <c r="D2983" s="1" t="s">
        <v>17</v>
      </c>
      <c r="E2983" s="1" t="s">
        <v>16</v>
      </c>
      <c r="F2983" s="1" t="s">
        <v>12</v>
      </c>
      <c r="G2983" s="1" t="s">
        <v>13</v>
      </c>
      <c r="H2983" s="1" t="s">
        <v>13</v>
      </c>
      <c r="I2983">
        <v>51</v>
      </c>
    </row>
    <row r="2984" spans="1:9" x14ac:dyDescent="0.25">
      <c r="A2984">
        <v>2983</v>
      </c>
      <c r="B2984" s="1" t="s">
        <v>9</v>
      </c>
      <c r="C2984">
        <v>490122</v>
      </c>
      <c r="D2984" s="1" t="s">
        <v>18</v>
      </c>
      <c r="E2984" s="1" t="s">
        <v>16</v>
      </c>
      <c r="F2984" s="1" t="s">
        <v>12</v>
      </c>
      <c r="G2984" s="1" t="s">
        <v>13</v>
      </c>
      <c r="H2984" s="1" t="s">
        <v>13</v>
      </c>
      <c r="I2984">
        <v>63</v>
      </c>
    </row>
    <row r="2985" spans="1:9" x14ac:dyDescent="0.25">
      <c r="A2985">
        <v>2984</v>
      </c>
      <c r="B2985" s="1" t="s">
        <v>15</v>
      </c>
      <c r="C2985">
        <v>299647</v>
      </c>
      <c r="D2985" s="1" t="s">
        <v>17</v>
      </c>
      <c r="E2985" s="1" t="s">
        <v>16</v>
      </c>
      <c r="F2985" s="1" t="s">
        <v>12</v>
      </c>
      <c r="G2985" s="1" t="s">
        <v>12</v>
      </c>
      <c r="H2985" s="1" t="s">
        <v>13</v>
      </c>
      <c r="I2985">
        <v>69</v>
      </c>
    </row>
    <row r="2986" spans="1:9" x14ac:dyDescent="0.25">
      <c r="A2986">
        <v>2985</v>
      </c>
      <c r="B2986" s="1" t="s">
        <v>9</v>
      </c>
      <c r="C2986">
        <v>297046</v>
      </c>
      <c r="D2986" s="1" t="s">
        <v>18</v>
      </c>
      <c r="E2986" s="1" t="s">
        <v>16</v>
      </c>
      <c r="F2986" s="1" t="s">
        <v>13</v>
      </c>
      <c r="G2986" s="1" t="s">
        <v>13</v>
      </c>
      <c r="H2986" s="1" t="s">
        <v>12</v>
      </c>
      <c r="I2986">
        <v>55</v>
      </c>
    </row>
    <row r="2987" spans="1:9" x14ac:dyDescent="0.25">
      <c r="A2987">
        <v>2986</v>
      </c>
      <c r="B2987" s="1" t="s">
        <v>15</v>
      </c>
      <c r="C2987">
        <v>300018</v>
      </c>
      <c r="D2987" s="1" t="s">
        <v>17</v>
      </c>
      <c r="E2987" s="1" t="s">
        <v>16</v>
      </c>
      <c r="F2987" s="1" t="s">
        <v>12</v>
      </c>
      <c r="G2987" s="1" t="s">
        <v>13</v>
      </c>
      <c r="H2987" s="1" t="s">
        <v>13</v>
      </c>
      <c r="I2987">
        <v>53</v>
      </c>
    </row>
    <row r="2988" spans="1:9" x14ac:dyDescent="0.25">
      <c r="A2988">
        <v>2987</v>
      </c>
      <c r="B2988" s="1" t="s">
        <v>9</v>
      </c>
      <c r="C2988">
        <v>321550</v>
      </c>
      <c r="D2988" s="1" t="s">
        <v>18</v>
      </c>
      <c r="E2988" s="1" t="s">
        <v>16</v>
      </c>
      <c r="F2988" s="1" t="s">
        <v>12</v>
      </c>
      <c r="G2988" s="1" t="s">
        <v>13</v>
      </c>
      <c r="H2988" s="1" t="s">
        <v>12</v>
      </c>
      <c r="I2988">
        <v>51</v>
      </c>
    </row>
    <row r="2989" spans="1:9" x14ac:dyDescent="0.25">
      <c r="A2989">
        <v>2988</v>
      </c>
      <c r="B2989" s="1" t="s">
        <v>9</v>
      </c>
      <c r="C2989">
        <v>422424</v>
      </c>
      <c r="D2989" s="1" t="s">
        <v>10</v>
      </c>
      <c r="E2989" s="1" t="s">
        <v>16</v>
      </c>
      <c r="F2989" s="1" t="s">
        <v>12</v>
      </c>
      <c r="G2989" s="1" t="s">
        <v>13</v>
      </c>
      <c r="H2989" s="1" t="s">
        <v>13</v>
      </c>
      <c r="I2989">
        <v>27</v>
      </c>
    </row>
    <row r="2990" spans="1:9" x14ac:dyDescent="0.25">
      <c r="A2990">
        <v>2989</v>
      </c>
      <c r="B2990" s="1" t="s">
        <v>15</v>
      </c>
      <c r="C2990">
        <v>351531.84</v>
      </c>
      <c r="D2990" s="1" t="s">
        <v>10</v>
      </c>
      <c r="E2990" s="1" t="s">
        <v>16</v>
      </c>
      <c r="F2990" s="1" t="s">
        <v>12</v>
      </c>
      <c r="G2990" s="1" t="s">
        <v>13</v>
      </c>
      <c r="H2990" s="1" t="s">
        <v>13</v>
      </c>
      <c r="I2990">
        <v>38</v>
      </c>
    </row>
    <row r="2991" spans="1:9" x14ac:dyDescent="0.25">
      <c r="A2991">
        <v>2990</v>
      </c>
      <c r="B2991" s="1" t="s">
        <v>9</v>
      </c>
      <c r="C2991">
        <v>356000</v>
      </c>
      <c r="D2991" s="1" t="s">
        <v>10</v>
      </c>
      <c r="E2991" s="1" t="s">
        <v>16</v>
      </c>
      <c r="F2991" s="1" t="s">
        <v>12</v>
      </c>
      <c r="G2991" s="1" t="s">
        <v>13</v>
      </c>
      <c r="H2991" s="1" t="s">
        <v>13</v>
      </c>
      <c r="I2991">
        <v>57</v>
      </c>
    </row>
    <row r="2992" spans="1:9" x14ac:dyDescent="0.25">
      <c r="A2992">
        <v>2991</v>
      </c>
      <c r="B2992" s="1" t="s">
        <v>15</v>
      </c>
      <c r="C2992">
        <v>278031</v>
      </c>
      <c r="D2992" s="1" t="s">
        <v>17</v>
      </c>
      <c r="E2992" s="1" t="s">
        <v>16</v>
      </c>
      <c r="F2992" s="1" t="s">
        <v>12</v>
      </c>
      <c r="G2992" s="1" t="s">
        <v>13</v>
      </c>
      <c r="H2992" s="1" t="s">
        <v>13</v>
      </c>
      <c r="I2992">
        <v>39</v>
      </c>
    </row>
    <row r="2993" spans="1:9" x14ac:dyDescent="0.25">
      <c r="A2993">
        <v>2992</v>
      </c>
      <c r="B2993" s="1" t="s">
        <v>9</v>
      </c>
      <c r="C2993">
        <v>2247500</v>
      </c>
      <c r="D2993" s="1" t="s">
        <v>10</v>
      </c>
      <c r="E2993" s="1" t="s">
        <v>16</v>
      </c>
      <c r="F2993" s="1" t="s">
        <v>12</v>
      </c>
      <c r="G2993" s="1" t="s">
        <v>13</v>
      </c>
      <c r="H2993" s="1" t="s">
        <v>13</v>
      </c>
      <c r="I2993">
        <v>45</v>
      </c>
    </row>
    <row r="2994" spans="1:9" x14ac:dyDescent="0.25">
      <c r="A2994">
        <v>2993</v>
      </c>
      <c r="B2994" s="1" t="s">
        <v>9</v>
      </c>
      <c r="C2994">
        <v>340000</v>
      </c>
      <c r="D2994" s="1" t="s">
        <v>10</v>
      </c>
      <c r="E2994" s="1" t="s">
        <v>16</v>
      </c>
      <c r="F2994" s="1" t="s">
        <v>12</v>
      </c>
      <c r="G2994" s="1" t="s">
        <v>13</v>
      </c>
      <c r="H2994" s="1" t="s">
        <v>13</v>
      </c>
      <c r="I2994">
        <v>34</v>
      </c>
    </row>
    <row r="2995" spans="1:9" x14ac:dyDescent="0.25">
      <c r="A2995">
        <v>2994</v>
      </c>
      <c r="B2995" s="1" t="s">
        <v>9</v>
      </c>
      <c r="C2995">
        <v>50000</v>
      </c>
      <c r="D2995" s="1" t="s">
        <v>10</v>
      </c>
      <c r="E2995" s="1" t="s">
        <v>16</v>
      </c>
      <c r="F2995" s="1" t="s">
        <v>12</v>
      </c>
      <c r="G2995" s="1" t="s">
        <v>12</v>
      </c>
      <c r="H2995" s="1" t="s">
        <v>12</v>
      </c>
      <c r="I2995">
        <v>53</v>
      </c>
    </row>
    <row r="2996" spans="1:9" x14ac:dyDescent="0.25">
      <c r="A2996">
        <v>2995</v>
      </c>
      <c r="B2996" s="1" t="s">
        <v>9</v>
      </c>
      <c r="C2996">
        <v>389718</v>
      </c>
      <c r="D2996" s="1" t="s">
        <v>10</v>
      </c>
      <c r="E2996" s="1" t="s">
        <v>16</v>
      </c>
      <c r="F2996" s="1" t="s">
        <v>12</v>
      </c>
      <c r="G2996" s="1" t="s">
        <v>13</v>
      </c>
      <c r="H2996" s="1" t="s">
        <v>13</v>
      </c>
      <c r="I2996">
        <v>41</v>
      </c>
    </row>
    <row r="2997" spans="1:9" x14ac:dyDescent="0.25">
      <c r="A2997">
        <v>2996</v>
      </c>
      <c r="B2997" s="1" t="s">
        <v>15</v>
      </c>
      <c r="C2997">
        <v>2032262.93</v>
      </c>
      <c r="D2997" s="1" t="s">
        <v>10</v>
      </c>
      <c r="E2997" s="1" t="s">
        <v>16</v>
      </c>
      <c r="F2997" s="1" t="s">
        <v>12</v>
      </c>
      <c r="G2997" s="1" t="s">
        <v>13</v>
      </c>
      <c r="H2997" s="1" t="s">
        <v>13</v>
      </c>
      <c r="I2997">
        <v>54</v>
      </c>
    </row>
    <row r="2998" spans="1:9" x14ac:dyDescent="0.25">
      <c r="A2998">
        <v>2997</v>
      </c>
      <c r="B2998" s="1" t="s">
        <v>15</v>
      </c>
      <c r="C2998">
        <v>89567</v>
      </c>
      <c r="D2998" s="1" t="s">
        <v>10</v>
      </c>
      <c r="E2998" s="1" t="s">
        <v>11</v>
      </c>
      <c r="F2998" s="1" t="s">
        <v>12</v>
      </c>
      <c r="G2998" s="1" t="s">
        <v>13</v>
      </c>
      <c r="H2998" s="1" t="s">
        <v>13</v>
      </c>
      <c r="I2998">
        <v>34</v>
      </c>
    </row>
    <row r="2999" spans="1:9" x14ac:dyDescent="0.25">
      <c r="A2999">
        <v>2998</v>
      </c>
      <c r="B2999" s="1" t="s">
        <v>9</v>
      </c>
      <c r="C2999">
        <v>316965</v>
      </c>
      <c r="D2999" s="1" t="s">
        <v>10</v>
      </c>
      <c r="E2999" s="1" t="s">
        <v>16</v>
      </c>
      <c r="F2999" s="1" t="s">
        <v>12</v>
      </c>
      <c r="G2999" s="1" t="s">
        <v>13</v>
      </c>
      <c r="H2999" s="1" t="s">
        <v>13</v>
      </c>
      <c r="I2999">
        <v>25</v>
      </c>
    </row>
    <row r="3000" spans="1:9" x14ac:dyDescent="0.25">
      <c r="A3000">
        <v>2999</v>
      </c>
      <c r="B3000" s="1" t="s">
        <v>15</v>
      </c>
      <c r="C3000">
        <v>347135</v>
      </c>
      <c r="D3000" s="1" t="s">
        <v>17</v>
      </c>
      <c r="E3000" s="1" t="s">
        <v>16</v>
      </c>
      <c r="F3000" s="1" t="s">
        <v>12</v>
      </c>
      <c r="G3000" s="1" t="s">
        <v>12</v>
      </c>
      <c r="H3000" s="1" t="s">
        <v>13</v>
      </c>
      <c r="I3000">
        <v>63</v>
      </c>
    </row>
    <row r="3001" spans="1:9" x14ac:dyDescent="0.25">
      <c r="A3001">
        <v>3000</v>
      </c>
      <c r="B3001" s="1" t="s">
        <v>15</v>
      </c>
      <c r="C3001">
        <v>1501649.3</v>
      </c>
      <c r="D3001" s="1" t="s">
        <v>10</v>
      </c>
      <c r="E3001" s="1" t="s">
        <v>16</v>
      </c>
      <c r="F3001" s="1" t="s">
        <v>12</v>
      </c>
      <c r="G3001" s="1" t="s">
        <v>12</v>
      </c>
      <c r="H3001" s="1" t="s">
        <v>13</v>
      </c>
      <c r="I3001">
        <v>35</v>
      </c>
    </row>
    <row r="3002" spans="1:9" x14ac:dyDescent="0.25">
      <c r="A3002">
        <v>3001</v>
      </c>
      <c r="B3002" s="1" t="s">
        <v>9</v>
      </c>
      <c r="C3002">
        <v>302470</v>
      </c>
      <c r="D3002" s="1" t="s">
        <v>18</v>
      </c>
      <c r="E3002" s="1" t="s">
        <v>16</v>
      </c>
      <c r="F3002" s="1" t="s">
        <v>12</v>
      </c>
      <c r="G3002" s="1" t="s">
        <v>13</v>
      </c>
      <c r="H3002" s="1" t="s">
        <v>13</v>
      </c>
      <c r="I3002">
        <v>61</v>
      </c>
    </row>
    <row r="3003" spans="1:9" x14ac:dyDescent="0.25">
      <c r="A3003">
        <v>3002</v>
      </c>
      <c r="B3003" s="1" t="s">
        <v>15</v>
      </c>
      <c r="C3003">
        <v>477140</v>
      </c>
      <c r="D3003" s="1" t="s">
        <v>10</v>
      </c>
      <c r="E3003" s="1" t="s">
        <v>11</v>
      </c>
      <c r="F3003" s="1" t="s">
        <v>12</v>
      </c>
      <c r="G3003" s="1" t="s">
        <v>13</v>
      </c>
      <c r="H3003" s="1" t="s">
        <v>13</v>
      </c>
      <c r="I3003">
        <v>48</v>
      </c>
    </row>
    <row r="3004" spans="1:9" x14ac:dyDescent="0.25">
      <c r="A3004">
        <v>3003</v>
      </c>
      <c r="B3004" s="1" t="s">
        <v>9</v>
      </c>
      <c r="C3004">
        <v>1194392</v>
      </c>
      <c r="D3004" s="1" t="s">
        <v>10</v>
      </c>
      <c r="E3004" s="1" t="s">
        <v>16</v>
      </c>
      <c r="F3004" s="1" t="s">
        <v>12</v>
      </c>
      <c r="G3004" s="1" t="s">
        <v>13</v>
      </c>
      <c r="H3004" s="1" t="s">
        <v>13</v>
      </c>
      <c r="I3004">
        <v>28</v>
      </c>
    </row>
    <row r="3005" spans="1:9" x14ac:dyDescent="0.25">
      <c r="A3005">
        <v>3004</v>
      </c>
      <c r="B3005" s="1" t="s">
        <v>15</v>
      </c>
      <c r="C3005">
        <v>1876023.5</v>
      </c>
      <c r="D3005" s="1" t="s">
        <v>10</v>
      </c>
      <c r="E3005" s="1" t="s">
        <v>11</v>
      </c>
      <c r="F3005" s="1" t="s">
        <v>12</v>
      </c>
      <c r="G3005" s="1" t="s">
        <v>13</v>
      </c>
      <c r="H3005" s="1" t="s">
        <v>13</v>
      </c>
      <c r="I3005">
        <v>46</v>
      </c>
    </row>
    <row r="3006" spans="1:9" x14ac:dyDescent="0.25">
      <c r="A3006">
        <v>3005</v>
      </c>
      <c r="B3006" s="1" t="s">
        <v>15</v>
      </c>
      <c r="C3006">
        <v>582000</v>
      </c>
      <c r="D3006" s="1" t="s">
        <v>10</v>
      </c>
      <c r="E3006" s="1" t="s">
        <v>16</v>
      </c>
      <c r="F3006" s="1" t="s">
        <v>12</v>
      </c>
      <c r="G3006" s="1" t="s">
        <v>13</v>
      </c>
      <c r="H3006" s="1" t="s">
        <v>13</v>
      </c>
      <c r="I3006">
        <v>23</v>
      </c>
    </row>
    <row r="3007" spans="1:9" x14ac:dyDescent="0.25">
      <c r="A3007">
        <v>3006</v>
      </c>
      <c r="B3007" s="1" t="s">
        <v>15</v>
      </c>
      <c r="C3007">
        <v>627691</v>
      </c>
      <c r="D3007" s="1" t="s">
        <v>10</v>
      </c>
      <c r="E3007" s="1" t="s">
        <v>11</v>
      </c>
      <c r="F3007" s="1" t="s">
        <v>12</v>
      </c>
      <c r="G3007" s="1" t="s">
        <v>13</v>
      </c>
      <c r="H3007" s="1" t="s">
        <v>13</v>
      </c>
      <c r="I3007">
        <v>41</v>
      </c>
    </row>
    <row r="3008" spans="1:9" x14ac:dyDescent="0.25">
      <c r="A3008">
        <v>3007</v>
      </c>
      <c r="B3008" s="1" t="s">
        <v>9</v>
      </c>
      <c r="C3008">
        <v>297046</v>
      </c>
      <c r="D3008" s="1" t="s">
        <v>17</v>
      </c>
      <c r="E3008" s="1" t="s">
        <v>16</v>
      </c>
      <c r="F3008" s="1" t="s">
        <v>12</v>
      </c>
      <c r="G3008" s="1" t="s">
        <v>13</v>
      </c>
      <c r="H3008" s="1" t="s">
        <v>13</v>
      </c>
      <c r="I3008">
        <v>59</v>
      </c>
    </row>
    <row r="3009" spans="1:9" x14ac:dyDescent="0.25">
      <c r="A3009">
        <v>3008</v>
      </c>
      <c r="B3009" s="1" t="s">
        <v>15</v>
      </c>
      <c r="C3009">
        <v>944226</v>
      </c>
      <c r="D3009" s="1" t="s">
        <v>10</v>
      </c>
      <c r="E3009" s="1" t="s">
        <v>11</v>
      </c>
      <c r="F3009" s="1" t="s">
        <v>12</v>
      </c>
      <c r="G3009" s="1" t="s">
        <v>13</v>
      </c>
      <c r="H3009" s="1" t="s">
        <v>12</v>
      </c>
      <c r="I3009">
        <v>40</v>
      </c>
    </row>
    <row r="3010" spans="1:9" x14ac:dyDescent="0.25">
      <c r="A3010">
        <v>3009</v>
      </c>
      <c r="B3010" s="1" t="s">
        <v>15</v>
      </c>
      <c r="C3010">
        <v>5249730</v>
      </c>
      <c r="D3010" s="1" t="s">
        <v>10</v>
      </c>
      <c r="E3010" s="1" t="s">
        <v>11</v>
      </c>
      <c r="F3010" s="1" t="s">
        <v>12</v>
      </c>
      <c r="G3010" s="1" t="s">
        <v>13</v>
      </c>
      <c r="H3010" s="1" t="s">
        <v>13</v>
      </c>
      <c r="I3010">
        <v>63</v>
      </c>
    </row>
    <row r="3011" spans="1:9" x14ac:dyDescent="0.25">
      <c r="A3011">
        <v>3010</v>
      </c>
      <c r="B3011" s="1" t="s">
        <v>15</v>
      </c>
      <c r="C3011">
        <v>737925</v>
      </c>
      <c r="D3011" s="1" t="s">
        <v>10</v>
      </c>
      <c r="E3011" s="1" t="s">
        <v>16</v>
      </c>
      <c r="F3011" s="1" t="s">
        <v>12</v>
      </c>
      <c r="G3011" s="1" t="s">
        <v>13</v>
      </c>
      <c r="H3011" s="1" t="s">
        <v>13</v>
      </c>
      <c r="I3011">
        <v>51</v>
      </c>
    </row>
    <row r="3012" spans="1:9" x14ac:dyDescent="0.25">
      <c r="A3012">
        <v>3011</v>
      </c>
      <c r="B3012" s="1" t="s">
        <v>15</v>
      </c>
      <c r="C3012">
        <v>700000</v>
      </c>
      <c r="D3012" s="1" t="s">
        <v>10</v>
      </c>
      <c r="E3012" s="1" t="s">
        <v>16</v>
      </c>
      <c r="F3012" s="1" t="s">
        <v>12</v>
      </c>
      <c r="G3012" s="1" t="s">
        <v>13</v>
      </c>
      <c r="H3012" s="1" t="s">
        <v>13</v>
      </c>
      <c r="I3012">
        <v>27</v>
      </c>
    </row>
    <row r="3013" spans="1:9" x14ac:dyDescent="0.25">
      <c r="A3013">
        <v>3012</v>
      </c>
      <c r="B3013" s="1" t="s">
        <v>9</v>
      </c>
      <c r="C3013">
        <v>278030</v>
      </c>
      <c r="D3013" s="1" t="s">
        <v>19</v>
      </c>
      <c r="E3013" s="1" t="s">
        <v>16</v>
      </c>
      <c r="F3013" s="1" t="s">
        <v>12</v>
      </c>
      <c r="G3013" s="1" t="s">
        <v>13</v>
      </c>
      <c r="H3013" s="1" t="s">
        <v>13</v>
      </c>
      <c r="I3013">
        <v>42</v>
      </c>
    </row>
    <row r="3014" spans="1:9" x14ac:dyDescent="0.25">
      <c r="A3014">
        <v>3013</v>
      </c>
      <c r="B3014" s="1" t="s">
        <v>9</v>
      </c>
      <c r="C3014">
        <v>398401.34</v>
      </c>
      <c r="D3014" s="1" t="s">
        <v>10</v>
      </c>
      <c r="E3014" s="1" t="s">
        <v>16</v>
      </c>
      <c r="F3014" s="1" t="s">
        <v>12</v>
      </c>
      <c r="G3014" s="1" t="s">
        <v>13</v>
      </c>
      <c r="H3014" s="1" t="s">
        <v>13</v>
      </c>
      <c r="I3014">
        <v>38</v>
      </c>
    </row>
    <row r="3015" spans="1:9" x14ac:dyDescent="0.25">
      <c r="A3015">
        <v>3014</v>
      </c>
      <c r="B3015" s="1" t="s">
        <v>9</v>
      </c>
      <c r="C3015">
        <v>361529.4</v>
      </c>
      <c r="D3015" s="1" t="s">
        <v>10</v>
      </c>
      <c r="E3015" s="1" t="s">
        <v>16</v>
      </c>
      <c r="F3015" s="1" t="s">
        <v>12</v>
      </c>
      <c r="G3015" s="1" t="s">
        <v>13</v>
      </c>
      <c r="H3015" s="1" t="s">
        <v>13</v>
      </c>
      <c r="I3015">
        <v>32</v>
      </c>
    </row>
    <row r="3016" spans="1:9" x14ac:dyDescent="0.25">
      <c r="A3016">
        <v>3015</v>
      </c>
      <c r="B3016" s="1" t="s">
        <v>9</v>
      </c>
      <c r="C3016">
        <v>2399594.0699999998</v>
      </c>
      <c r="D3016" s="1" t="s">
        <v>10</v>
      </c>
      <c r="E3016" s="1" t="s">
        <v>16</v>
      </c>
      <c r="F3016" s="1" t="s">
        <v>12</v>
      </c>
      <c r="G3016" s="1" t="s">
        <v>13</v>
      </c>
      <c r="H3016" s="1" t="s">
        <v>13</v>
      </c>
      <c r="I3016">
        <v>44</v>
      </c>
    </row>
    <row r="3017" spans="1:9" x14ac:dyDescent="0.25">
      <c r="A3017">
        <v>3016</v>
      </c>
      <c r="B3017" s="1" t="s">
        <v>15</v>
      </c>
      <c r="C3017">
        <v>610142</v>
      </c>
      <c r="D3017" s="1" t="s">
        <v>18</v>
      </c>
      <c r="E3017" s="1" t="s">
        <v>16</v>
      </c>
      <c r="F3017" s="1" t="s">
        <v>12</v>
      </c>
      <c r="G3017" s="1" t="s">
        <v>13</v>
      </c>
      <c r="H3017" s="1" t="s">
        <v>13</v>
      </c>
      <c r="I3017">
        <v>46</v>
      </c>
    </row>
    <row r="3018" spans="1:9" x14ac:dyDescent="0.25">
      <c r="A3018">
        <v>3017</v>
      </c>
      <c r="B3018" s="1" t="s">
        <v>9</v>
      </c>
      <c r="C3018">
        <v>1465627.44</v>
      </c>
      <c r="D3018" s="1" t="s">
        <v>14</v>
      </c>
      <c r="E3018" s="1" t="s">
        <v>11</v>
      </c>
      <c r="F3018" s="1" t="s">
        <v>12</v>
      </c>
      <c r="G3018" s="1" t="s">
        <v>13</v>
      </c>
      <c r="H3018" s="1" t="s">
        <v>13</v>
      </c>
      <c r="I3018">
        <v>61</v>
      </c>
    </row>
    <row r="3019" spans="1:9" x14ac:dyDescent="0.25">
      <c r="A3019">
        <v>3018</v>
      </c>
      <c r="B3019" s="1" t="s">
        <v>9</v>
      </c>
      <c r="C3019">
        <v>298500</v>
      </c>
      <c r="D3019" s="1" t="s">
        <v>17</v>
      </c>
      <c r="E3019" s="1" t="s">
        <v>16</v>
      </c>
      <c r="F3019" s="1" t="s">
        <v>12</v>
      </c>
      <c r="G3019" s="1" t="s">
        <v>12</v>
      </c>
      <c r="H3019" s="1" t="s">
        <v>13</v>
      </c>
      <c r="I3019">
        <v>27</v>
      </c>
    </row>
    <row r="3020" spans="1:9" x14ac:dyDescent="0.25">
      <c r="A3020">
        <v>3019</v>
      </c>
      <c r="B3020" s="1" t="s">
        <v>9</v>
      </c>
      <c r="C3020">
        <v>278030</v>
      </c>
      <c r="D3020" s="1" t="s">
        <v>19</v>
      </c>
      <c r="E3020" s="1" t="s">
        <v>16</v>
      </c>
      <c r="F3020" s="1" t="s">
        <v>12</v>
      </c>
      <c r="G3020" s="1" t="s">
        <v>13</v>
      </c>
      <c r="H3020" s="1" t="s">
        <v>13</v>
      </c>
      <c r="I3020">
        <v>50</v>
      </c>
    </row>
    <row r="3021" spans="1:9" x14ac:dyDescent="0.25">
      <c r="A3021">
        <v>3020</v>
      </c>
      <c r="B3021" s="1" t="s">
        <v>15</v>
      </c>
      <c r="C3021">
        <v>1921928.32</v>
      </c>
      <c r="D3021" s="1" t="s">
        <v>10</v>
      </c>
      <c r="E3021" s="1" t="s">
        <v>11</v>
      </c>
      <c r="F3021" s="1" t="s">
        <v>12</v>
      </c>
      <c r="G3021" s="1" t="s">
        <v>13</v>
      </c>
      <c r="H3021" s="1" t="s">
        <v>13</v>
      </c>
      <c r="I3021">
        <v>51</v>
      </c>
    </row>
    <row r="3022" spans="1:9" x14ac:dyDescent="0.25">
      <c r="A3022">
        <v>3021</v>
      </c>
      <c r="B3022" s="1" t="s">
        <v>9</v>
      </c>
      <c r="C3022">
        <v>639148</v>
      </c>
      <c r="D3022" s="1" t="s">
        <v>17</v>
      </c>
      <c r="E3022" s="1" t="s">
        <v>16</v>
      </c>
      <c r="F3022" s="1" t="s">
        <v>12</v>
      </c>
      <c r="G3022" s="1" t="s">
        <v>12</v>
      </c>
      <c r="H3022" s="1" t="s">
        <v>13</v>
      </c>
      <c r="I3022">
        <v>79</v>
      </c>
    </row>
    <row r="3023" spans="1:9" x14ac:dyDescent="0.25">
      <c r="A3023">
        <v>3022</v>
      </c>
      <c r="B3023" s="1" t="s">
        <v>15</v>
      </c>
      <c r="C3023">
        <v>322866</v>
      </c>
      <c r="D3023" s="1" t="s">
        <v>10</v>
      </c>
      <c r="E3023" s="1" t="s">
        <v>16</v>
      </c>
      <c r="F3023" s="1" t="s">
        <v>12</v>
      </c>
      <c r="G3023" s="1" t="s">
        <v>13</v>
      </c>
      <c r="H3023" s="1" t="s">
        <v>13</v>
      </c>
      <c r="I3023">
        <v>19</v>
      </c>
    </row>
    <row r="3024" spans="1:9" x14ac:dyDescent="0.25">
      <c r="A3024">
        <v>3023</v>
      </c>
      <c r="B3024" s="1" t="s">
        <v>9</v>
      </c>
      <c r="C3024">
        <v>405002.33</v>
      </c>
      <c r="D3024" s="1" t="s">
        <v>10</v>
      </c>
      <c r="E3024" s="1" t="s">
        <v>11</v>
      </c>
      <c r="F3024" s="1" t="s">
        <v>12</v>
      </c>
      <c r="G3024" s="1" t="s">
        <v>13</v>
      </c>
      <c r="H3024" s="1" t="s">
        <v>13</v>
      </c>
      <c r="I3024">
        <v>47</v>
      </c>
    </row>
    <row r="3025" spans="1:9" x14ac:dyDescent="0.25">
      <c r="A3025">
        <v>3024</v>
      </c>
      <c r="B3025" s="1" t="s">
        <v>9</v>
      </c>
      <c r="C3025">
        <v>297046</v>
      </c>
      <c r="D3025" s="1" t="s">
        <v>17</v>
      </c>
      <c r="E3025" s="1" t="s">
        <v>16</v>
      </c>
      <c r="F3025" s="1" t="s">
        <v>12</v>
      </c>
      <c r="G3025" s="1" t="s">
        <v>13</v>
      </c>
      <c r="H3025" s="1" t="s">
        <v>13</v>
      </c>
      <c r="I3025">
        <v>64</v>
      </c>
    </row>
    <row r="3026" spans="1:9" x14ac:dyDescent="0.25">
      <c r="A3026">
        <v>3025</v>
      </c>
      <c r="B3026" s="1" t="s">
        <v>15</v>
      </c>
      <c r="C3026">
        <v>651333.19999999995</v>
      </c>
      <c r="D3026" s="1" t="s">
        <v>10</v>
      </c>
      <c r="E3026" s="1" t="s">
        <v>11</v>
      </c>
      <c r="F3026" s="1" t="s">
        <v>12</v>
      </c>
      <c r="G3026" s="1" t="s">
        <v>13</v>
      </c>
      <c r="H3026" s="1" t="s">
        <v>13</v>
      </c>
      <c r="I3026">
        <v>36</v>
      </c>
    </row>
    <row r="3027" spans="1:9" x14ac:dyDescent="0.25">
      <c r="A3027">
        <v>3026</v>
      </c>
      <c r="B3027" s="1" t="s">
        <v>9</v>
      </c>
      <c r="C3027">
        <v>577384</v>
      </c>
      <c r="D3027" s="1" t="s">
        <v>10</v>
      </c>
      <c r="E3027" s="1" t="s">
        <v>16</v>
      </c>
      <c r="F3027" s="1" t="s">
        <v>12</v>
      </c>
      <c r="G3027" s="1" t="s">
        <v>13</v>
      </c>
      <c r="H3027" s="1" t="s">
        <v>13</v>
      </c>
      <c r="I3027">
        <v>41</v>
      </c>
    </row>
    <row r="3028" spans="1:9" x14ac:dyDescent="0.25">
      <c r="A3028">
        <v>3027</v>
      </c>
      <c r="B3028" s="1" t="s">
        <v>15</v>
      </c>
      <c r="C3028">
        <v>1207004.3999999999</v>
      </c>
      <c r="D3028" s="1" t="s">
        <v>10</v>
      </c>
      <c r="E3028" s="1" t="s">
        <v>11</v>
      </c>
      <c r="F3028" s="1" t="s">
        <v>12</v>
      </c>
      <c r="G3028" s="1" t="s">
        <v>13</v>
      </c>
      <c r="H3028" s="1" t="s">
        <v>13</v>
      </c>
      <c r="I3028">
        <v>45</v>
      </c>
    </row>
    <row r="3029" spans="1:9" x14ac:dyDescent="0.25">
      <c r="A3029">
        <v>3028</v>
      </c>
      <c r="B3029" s="1" t="s">
        <v>9</v>
      </c>
      <c r="C3029">
        <v>355880</v>
      </c>
      <c r="D3029" s="1" t="s">
        <v>10</v>
      </c>
      <c r="E3029" s="1" t="s">
        <v>16</v>
      </c>
      <c r="F3029" s="1" t="s">
        <v>12</v>
      </c>
      <c r="G3029" s="1" t="s">
        <v>13</v>
      </c>
      <c r="H3029" s="1" t="s">
        <v>13</v>
      </c>
      <c r="I3029">
        <v>41</v>
      </c>
    </row>
    <row r="3030" spans="1:9" x14ac:dyDescent="0.25">
      <c r="A3030">
        <v>3029</v>
      </c>
      <c r="B3030" s="1" t="s">
        <v>15</v>
      </c>
      <c r="C3030">
        <v>278030</v>
      </c>
      <c r="D3030" s="1" t="s">
        <v>19</v>
      </c>
      <c r="E3030" s="1" t="s">
        <v>16</v>
      </c>
      <c r="F3030" s="1" t="s">
        <v>12</v>
      </c>
      <c r="G3030" s="1" t="s">
        <v>13</v>
      </c>
      <c r="H3030" s="1" t="s">
        <v>13</v>
      </c>
      <c r="I3030">
        <v>40</v>
      </c>
    </row>
    <row r="3031" spans="1:9" x14ac:dyDescent="0.25">
      <c r="A3031">
        <v>3030</v>
      </c>
      <c r="B3031" s="1" t="s">
        <v>9</v>
      </c>
      <c r="C3031">
        <v>156631.5</v>
      </c>
      <c r="D3031" s="1" t="s">
        <v>14</v>
      </c>
      <c r="E3031" s="1" t="s">
        <v>11</v>
      </c>
      <c r="F3031" s="1" t="s">
        <v>12</v>
      </c>
      <c r="G3031" s="1" t="s">
        <v>13</v>
      </c>
      <c r="H3031" s="1" t="s">
        <v>13</v>
      </c>
      <c r="I3031">
        <v>91</v>
      </c>
    </row>
    <row r="3032" spans="1:9" x14ac:dyDescent="0.25">
      <c r="A3032">
        <v>3031</v>
      </c>
      <c r="B3032" s="1" t="s">
        <v>9</v>
      </c>
      <c r="C3032">
        <v>341207</v>
      </c>
      <c r="D3032" s="1" t="s">
        <v>10</v>
      </c>
      <c r="E3032" s="1" t="s">
        <v>16</v>
      </c>
      <c r="F3032" s="1" t="s">
        <v>12</v>
      </c>
      <c r="G3032" s="1" t="s">
        <v>13</v>
      </c>
      <c r="H3032" s="1" t="s">
        <v>12</v>
      </c>
      <c r="I3032">
        <v>38</v>
      </c>
    </row>
    <row r="3033" spans="1:9" x14ac:dyDescent="0.25">
      <c r="A3033">
        <v>3032</v>
      </c>
      <c r="B3033" s="1" t="s">
        <v>15</v>
      </c>
      <c r="C3033">
        <v>1517417.52</v>
      </c>
      <c r="D3033" s="1" t="s">
        <v>10</v>
      </c>
      <c r="E3033" s="1" t="s">
        <v>11</v>
      </c>
      <c r="F3033" s="1" t="s">
        <v>12</v>
      </c>
      <c r="G3033" s="1" t="s">
        <v>13</v>
      </c>
      <c r="H3033" s="1" t="s">
        <v>13</v>
      </c>
      <c r="I3033">
        <v>42</v>
      </c>
    </row>
    <row r="3034" spans="1:9" x14ac:dyDescent="0.25">
      <c r="A3034">
        <v>3033</v>
      </c>
      <c r="B3034" s="1" t="s">
        <v>9</v>
      </c>
      <c r="C3034">
        <v>292945.2</v>
      </c>
      <c r="D3034" s="1" t="s">
        <v>10</v>
      </c>
      <c r="E3034" s="1" t="s">
        <v>16</v>
      </c>
      <c r="F3034" s="1" t="s">
        <v>12</v>
      </c>
      <c r="G3034" s="1" t="s">
        <v>13</v>
      </c>
      <c r="H3034" s="1" t="s">
        <v>13</v>
      </c>
      <c r="I3034">
        <v>47</v>
      </c>
    </row>
    <row r="3035" spans="1:9" x14ac:dyDescent="0.25">
      <c r="A3035">
        <v>3034</v>
      </c>
      <c r="B3035" s="1" t="s">
        <v>9</v>
      </c>
      <c r="C3035">
        <v>514062</v>
      </c>
      <c r="D3035" s="1" t="s">
        <v>18</v>
      </c>
      <c r="E3035" s="1" t="s">
        <v>16</v>
      </c>
      <c r="F3035" s="1" t="s">
        <v>12</v>
      </c>
      <c r="G3035" s="1" t="s">
        <v>13</v>
      </c>
      <c r="H3035" s="1" t="s">
        <v>12</v>
      </c>
      <c r="I3035">
        <v>45</v>
      </c>
    </row>
    <row r="3036" spans="1:9" x14ac:dyDescent="0.25">
      <c r="A3036">
        <v>3035</v>
      </c>
      <c r="B3036" s="1" t="s">
        <v>15</v>
      </c>
      <c r="C3036">
        <v>192657.4</v>
      </c>
      <c r="D3036" s="1" t="s">
        <v>10</v>
      </c>
      <c r="E3036" s="1" t="s">
        <v>11</v>
      </c>
      <c r="F3036" s="1" t="s">
        <v>12</v>
      </c>
      <c r="G3036" s="1" t="s">
        <v>13</v>
      </c>
      <c r="H3036" s="1" t="s">
        <v>13</v>
      </c>
      <c r="I3036">
        <v>36</v>
      </c>
    </row>
    <row r="3037" spans="1:9" x14ac:dyDescent="0.25">
      <c r="A3037">
        <v>3036</v>
      </c>
      <c r="B3037" s="1" t="s">
        <v>9</v>
      </c>
      <c r="C3037">
        <v>331181</v>
      </c>
      <c r="D3037" s="1" t="s">
        <v>17</v>
      </c>
      <c r="E3037" s="1" t="s">
        <v>16</v>
      </c>
      <c r="F3037" s="1" t="s">
        <v>12</v>
      </c>
      <c r="G3037" s="1" t="s">
        <v>13</v>
      </c>
      <c r="H3037" s="1" t="s">
        <v>13</v>
      </c>
      <c r="I3037">
        <v>41</v>
      </c>
    </row>
    <row r="3038" spans="1:9" x14ac:dyDescent="0.25">
      <c r="A3038">
        <v>3037</v>
      </c>
      <c r="B3038" s="1" t="s">
        <v>9</v>
      </c>
      <c r="C3038">
        <v>1346208.75</v>
      </c>
      <c r="D3038" s="1" t="s">
        <v>10</v>
      </c>
      <c r="E3038" s="1" t="s">
        <v>16</v>
      </c>
      <c r="F3038" s="1" t="s">
        <v>12</v>
      </c>
      <c r="G3038" s="1" t="s">
        <v>13</v>
      </c>
      <c r="H3038" s="1" t="s">
        <v>13</v>
      </c>
      <c r="I3038">
        <v>38</v>
      </c>
    </row>
    <row r="3039" spans="1:9" x14ac:dyDescent="0.25">
      <c r="A3039">
        <v>3038</v>
      </c>
      <c r="B3039" s="1" t="s">
        <v>9</v>
      </c>
      <c r="C3039">
        <v>639143</v>
      </c>
      <c r="D3039" s="1" t="s">
        <v>21</v>
      </c>
      <c r="E3039" s="1" t="s">
        <v>16</v>
      </c>
      <c r="F3039" s="1" t="s">
        <v>12</v>
      </c>
      <c r="G3039" s="1" t="s">
        <v>12</v>
      </c>
      <c r="H3039" s="1" t="s">
        <v>13</v>
      </c>
      <c r="I3039">
        <v>75</v>
      </c>
    </row>
    <row r="3040" spans="1:9" x14ac:dyDescent="0.25">
      <c r="A3040">
        <v>3039</v>
      </c>
      <c r="B3040" s="1" t="s">
        <v>15</v>
      </c>
      <c r="C3040">
        <v>545338.75</v>
      </c>
      <c r="D3040" s="1" t="s">
        <v>10</v>
      </c>
      <c r="E3040" s="1" t="s">
        <v>11</v>
      </c>
      <c r="F3040" s="1" t="s">
        <v>12</v>
      </c>
      <c r="G3040" s="1" t="s">
        <v>13</v>
      </c>
      <c r="H3040" s="1" t="s">
        <v>13</v>
      </c>
      <c r="I3040">
        <v>27</v>
      </c>
    </row>
    <row r="3041" spans="1:9" x14ac:dyDescent="0.25">
      <c r="A3041">
        <v>3040</v>
      </c>
      <c r="B3041" s="1" t="s">
        <v>9</v>
      </c>
      <c r="C3041">
        <v>396543.85</v>
      </c>
      <c r="D3041" s="1" t="s">
        <v>10</v>
      </c>
      <c r="E3041" s="1" t="s">
        <v>16</v>
      </c>
      <c r="F3041" s="1" t="s">
        <v>12</v>
      </c>
      <c r="G3041" s="1" t="s">
        <v>13</v>
      </c>
      <c r="H3041" s="1" t="s">
        <v>13</v>
      </c>
      <c r="I3041">
        <v>27</v>
      </c>
    </row>
    <row r="3042" spans="1:9" x14ac:dyDescent="0.25">
      <c r="A3042">
        <v>3041</v>
      </c>
      <c r="B3042" s="1" t="s">
        <v>15</v>
      </c>
      <c r="C3042">
        <v>941448</v>
      </c>
      <c r="D3042" s="1" t="s">
        <v>10</v>
      </c>
      <c r="E3042" s="1" t="s">
        <v>11</v>
      </c>
      <c r="F3042" s="1" t="s">
        <v>12</v>
      </c>
      <c r="G3042" s="1" t="s">
        <v>13</v>
      </c>
      <c r="H3042" s="1" t="s">
        <v>13</v>
      </c>
      <c r="I3042">
        <v>27</v>
      </c>
    </row>
    <row r="3043" spans="1:9" x14ac:dyDescent="0.25">
      <c r="A3043">
        <v>3042</v>
      </c>
      <c r="B3043" s="1" t="s">
        <v>15</v>
      </c>
      <c r="C3043">
        <v>929129</v>
      </c>
      <c r="D3043" s="1" t="s">
        <v>10</v>
      </c>
      <c r="E3043" s="1" t="s">
        <v>11</v>
      </c>
      <c r="F3043" s="1" t="s">
        <v>12</v>
      </c>
      <c r="G3043" s="1" t="s">
        <v>13</v>
      </c>
      <c r="H3043" s="1" t="s">
        <v>13</v>
      </c>
      <c r="I3043">
        <v>38</v>
      </c>
    </row>
    <row r="3044" spans="1:9" x14ac:dyDescent="0.25">
      <c r="A3044">
        <v>3043</v>
      </c>
      <c r="B3044" s="1" t="s">
        <v>9</v>
      </c>
      <c r="C3044">
        <v>352881</v>
      </c>
      <c r="D3044" s="1" t="s">
        <v>17</v>
      </c>
      <c r="E3044" s="1" t="s">
        <v>16</v>
      </c>
      <c r="F3044" s="1" t="s">
        <v>12</v>
      </c>
      <c r="G3044" s="1" t="s">
        <v>12</v>
      </c>
      <c r="H3044" s="1" t="s">
        <v>13</v>
      </c>
      <c r="I3044">
        <v>57</v>
      </c>
    </row>
    <row r="3045" spans="1:9" x14ac:dyDescent="0.25">
      <c r="A3045">
        <v>3044</v>
      </c>
      <c r="B3045" s="1" t="s">
        <v>9</v>
      </c>
      <c r="C3045">
        <v>340369.08</v>
      </c>
      <c r="D3045" s="1" t="s">
        <v>10</v>
      </c>
      <c r="E3045" s="1" t="s">
        <v>16</v>
      </c>
      <c r="F3045" s="1" t="s">
        <v>12</v>
      </c>
      <c r="G3045" s="1" t="s">
        <v>13</v>
      </c>
      <c r="H3045" s="1" t="s">
        <v>13</v>
      </c>
      <c r="I3045">
        <v>29</v>
      </c>
    </row>
    <row r="3046" spans="1:9" x14ac:dyDescent="0.25">
      <c r="A3046">
        <v>3045</v>
      </c>
      <c r="B3046" s="1" t="s">
        <v>9</v>
      </c>
      <c r="C3046">
        <v>358468</v>
      </c>
      <c r="D3046" s="1" t="s">
        <v>10</v>
      </c>
      <c r="E3046" s="1" t="s">
        <v>16</v>
      </c>
      <c r="F3046" s="1" t="s">
        <v>12</v>
      </c>
      <c r="G3046" s="1" t="s">
        <v>13</v>
      </c>
      <c r="H3046" s="1" t="s">
        <v>13</v>
      </c>
      <c r="I3046">
        <v>42</v>
      </c>
    </row>
    <row r="3047" spans="1:9" x14ac:dyDescent="0.25">
      <c r="A3047">
        <v>3046</v>
      </c>
      <c r="B3047" s="1" t="s">
        <v>9</v>
      </c>
      <c r="C3047">
        <v>814688</v>
      </c>
      <c r="D3047" s="1" t="s">
        <v>10</v>
      </c>
      <c r="E3047" s="1" t="s">
        <v>16</v>
      </c>
      <c r="F3047" s="1" t="s">
        <v>12</v>
      </c>
      <c r="G3047" s="1" t="s">
        <v>13</v>
      </c>
      <c r="H3047" s="1" t="s">
        <v>13</v>
      </c>
      <c r="I3047">
        <v>36</v>
      </c>
    </row>
    <row r="3048" spans="1:9" x14ac:dyDescent="0.25">
      <c r="A3048">
        <v>3047</v>
      </c>
      <c r="B3048" s="1" t="s">
        <v>15</v>
      </c>
      <c r="C3048">
        <v>358640</v>
      </c>
      <c r="D3048" s="1" t="s">
        <v>17</v>
      </c>
      <c r="E3048" s="1" t="s">
        <v>16</v>
      </c>
      <c r="F3048" s="1" t="s">
        <v>12</v>
      </c>
      <c r="G3048" s="1" t="s">
        <v>12</v>
      </c>
      <c r="H3048" s="1" t="s">
        <v>13</v>
      </c>
      <c r="I3048">
        <v>67</v>
      </c>
    </row>
    <row r="3049" spans="1:9" x14ac:dyDescent="0.25">
      <c r="A3049">
        <v>3048</v>
      </c>
      <c r="B3049" s="1" t="s">
        <v>15</v>
      </c>
      <c r="C3049">
        <v>1324052</v>
      </c>
      <c r="D3049" s="1" t="s">
        <v>10</v>
      </c>
      <c r="E3049" s="1" t="s">
        <v>11</v>
      </c>
      <c r="F3049" s="1" t="s">
        <v>12</v>
      </c>
      <c r="G3049" s="1" t="s">
        <v>13</v>
      </c>
      <c r="H3049" s="1" t="s">
        <v>12</v>
      </c>
      <c r="I3049">
        <v>43</v>
      </c>
    </row>
    <row r="3050" spans="1:9" x14ac:dyDescent="0.25">
      <c r="A3050">
        <v>3049</v>
      </c>
      <c r="B3050" s="1" t="s">
        <v>9</v>
      </c>
      <c r="C3050">
        <v>298018</v>
      </c>
      <c r="D3050" s="1" t="s">
        <v>17</v>
      </c>
      <c r="E3050" s="1" t="s">
        <v>16</v>
      </c>
      <c r="F3050" s="1" t="s">
        <v>12</v>
      </c>
      <c r="G3050" s="1" t="s">
        <v>13</v>
      </c>
      <c r="H3050" s="1" t="s">
        <v>13</v>
      </c>
      <c r="I3050">
        <v>29</v>
      </c>
    </row>
    <row r="3051" spans="1:9" x14ac:dyDescent="0.25">
      <c r="A3051">
        <v>3050</v>
      </c>
      <c r="B3051" s="1" t="s">
        <v>9</v>
      </c>
      <c r="C3051">
        <v>316030</v>
      </c>
      <c r="D3051" s="1" t="s">
        <v>10</v>
      </c>
      <c r="E3051" s="1" t="s">
        <v>16</v>
      </c>
      <c r="F3051" s="1" t="s">
        <v>12</v>
      </c>
      <c r="G3051" s="1" t="s">
        <v>13</v>
      </c>
      <c r="H3051" s="1" t="s">
        <v>13</v>
      </c>
      <c r="I3051">
        <v>52</v>
      </c>
    </row>
    <row r="3052" spans="1:9" x14ac:dyDescent="0.25">
      <c r="A3052">
        <v>3051</v>
      </c>
      <c r="B3052" s="1" t="s">
        <v>9</v>
      </c>
      <c r="C3052">
        <v>304299.8</v>
      </c>
      <c r="D3052" s="1" t="s">
        <v>14</v>
      </c>
      <c r="E3052" s="1" t="s">
        <v>11</v>
      </c>
      <c r="F3052" s="1" t="s">
        <v>12</v>
      </c>
      <c r="G3052" s="1" t="s">
        <v>13</v>
      </c>
      <c r="H3052" s="1" t="s">
        <v>13</v>
      </c>
      <c r="I3052">
        <v>55</v>
      </c>
    </row>
    <row r="3053" spans="1:9" x14ac:dyDescent="0.25">
      <c r="A3053">
        <v>3052</v>
      </c>
      <c r="B3053" s="1" t="s">
        <v>15</v>
      </c>
      <c r="C3053">
        <v>297046</v>
      </c>
      <c r="D3053" s="1" t="s">
        <v>17</v>
      </c>
      <c r="E3053" s="1" t="s">
        <v>16</v>
      </c>
      <c r="F3053" s="1" t="s">
        <v>12</v>
      </c>
      <c r="G3053" s="1" t="s">
        <v>13</v>
      </c>
      <c r="H3053" s="1" t="s">
        <v>12</v>
      </c>
      <c r="I3053">
        <v>36</v>
      </c>
    </row>
    <row r="3054" spans="1:9" x14ac:dyDescent="0.25">
      <c r="A3054">
        <v>3053</v>
      </c>
      <c r="B3054" s="1" t="s">
        <v>9</v>
      </c>
      <c r="C3054">
        <v>106560</v>
      </c>
      <c r="D3054" s="1" t="s">
        <v>10</v>
      </c>
      <c r="E3054" s="1" t="s">
        <v>16</v>
      </c>
      <c r="F3054" s="1" t="s">
        <v>12</v>
      </c>
      <c r="G3054" s="1" t="s">
        <v>13</v>
      </c>
      <c r="H3054" s="1" t="s">
        <v>13</v>
      </c>
      <c r="I3054">
        <v>47</v>
      </c>
    </row>
    <row r="3055" spans="1:9" x14ac:dyDescent="0.25">
      <c r="A3055">
        <v>3054</v>
      </c>
      <c r="B3055" s="1" t="s">
        <v>15</v>
      </c>
      <c r="C3055">
        <v>407609</v>
      </c>
      <c r="D3055" s="1" t="s">
        <v>18</v>
      </c>
      <c r="E3055" s="1" t="s">
        <v>16</v>
      </c>
      <c r="F3055" s="1" t="s">
        <v>12</v>
      </c>
      <c r="G3055" s="1" t="s">
        <v>13</v>
      </c>
      <c r="H3055" s="1" t="s">
        <v>13</v>
      </c>
      <c r="I3055">
        <v>59</v>
      </c>
    </row>
    <row r="3056" spans="1:9" x14ac:dyDescent="0.25">
      <c r="A3056">
        <v>3055</v>
      </c>
      <c r="B3056" s="1" t="s">
        <v>9</v>
      </c>
      <c r="C3056">
        <v>639148</v>
      </c>
      <c r="D3056" s="1" t="s">
        <v>18</v>
      </c>
      <c r="E3056" s="1" t="s">
        <v>16</v>
      </c>
      <c r="F3056" s="1" t="s">
        <v>12</v>
      </c>
      <c r="G3056" s="1" t="s">
        <v>13</v>
      </c>
      <c r="H3056" s="1" t="s">
        <v>13</v>
      </c>
      <c r="I3056">
        <v>53</v>
      </c>
    </row>
    <row r="3057" spans="1:9" x14ac:dyDescent="0.25">
      <c r="A3057">
        <v>3056</v>
      </c>
      <c r="B3057" s="1" t="s">
        <v>9</v>
      </c>
      <c r="C3057">
        <v>405063</v>
      </c>
      <c r="D3057" s="1" t="s">
        <v>18</v>
      </c>
      <c r="E3057" s="1" t="s">
        <v>16</v>
      </c>
      <c r="F3057" s="1" t="s">
        <v>12</v>
      </c>
      <c r="G3057" s="1" t="s">
        <v>13</v>
      </c>
      <c r="H3057" s="1" t="s">
        <v>12</v>
      </c>
      <c r="I3057">
        <v>42</v>
      </c>
    </row>
    <row r="3058" spans="1:9" x14ac:dyDescent="0.25">
      <c r="A3058">
        <v>3057</v>
      </c>
      <c r="B3058" s="1" t="s">
        <v>15</v>
      </c>
      <c r="C3058">
        <v>1828114.74</v>
      </c>
      <c r="D3058" s="1" t="s">
        <v>10</v>
      </c>
      <c r="E3058" s="1" t="s">
        <v>11</v>
      </c>
      <c r="F3058" s="1" t="s">
        <v>12</v>
      </c>
      <c r="G3058" s="1" t="s">
        <v>13</v>
      </c>
      <c r="H3058" s="1" t="s">
        <v>13</v>
      </c>
      <c r="I3058">
        <v>33</v>
      </c>
    </row>
    <row r="3059" spans="1:9" x14ac:dyDescent="0.25">
      <c r="A3059">
        <v>3058</v>
      </c>
      <c r="B3059" s="1" t="s">
        <v>15</v>
      </c>
      <c r="C3059">
        <v>383625</v>
      </c>
      <c r="D3059" s="1" t="s">
        <v>10</v>
      </c>
      <c r="E3059" s="1" t="s">
        <v>16</v>
      </c>
      <c r="F3059" s="1" t="s">
        <v>12</v>
      </c>
      <c r="G3059" s="1" t="s">
        <v>13</v>
      </c>
      <c r="H3059" s="1" t="s">
        <v>13</v>
      </c>
      <c r="I3059">
        <v>26</v>
      </c>
    </row>
    <row r="3060" spans="1:9" x14ac:dyDescent="0.25">
      <c r="A3060">
        <v>3059</v>
      </c>
      <c r="B3060" s="1" t="s">
        <v>9</v>
      </c>
      <c r="C3060">
        <v>278030</v>
      </c>
      <c r="D3060" s="1" t="s">
        <v>19</v>
      </c>
      <c r="E3060" s="1" t="s">
        <v>16</v>
      </c>
      <c r="F3060" s="1" t="s">
        <v>12</v>
      </c>
      <c r="G3060" s="1" t="s">
        <v>13</v>
      </c>
      <c r="H3060" s="1" t="s">
        <v>13</v>
      </c>
      <c r="I3060">
        <v>26</v>
      </c>
    </row>
    <row r="3061" spans="1:9" x14ac:dyDescent="0.25">
      <c r="A3061">
        <v>3060</v>
      </c>
      <c r="B3061" s="1" t="s">
        <v>15</v>
      </c>
      <c r="C3061">
        <v>381783.6</v>
      </c>
      <c r="D3061" s="1" t="s">
        <v>10</v>
      </c>
      <c r="E3061" s="1" t="s">
        <v>16</v>
      </c>
      <c r="F3061" s="1" t="s">
        <v>12</v>
      </c>
      <c r="G3061" s="1" t="s">
        <v>13</v>
      </c>
      <c r="H3061" s="1" t="s">
        <v>13</v>
      </c>
      <c r="I3061">
        <v>31</v>
      </c>
    </row>
    <row r="3062" spans="1:9" x14ac:dyDescent="0.25">
      <c r="A3062">
        <v>3061</v>
      </c>
      <c r="B3062" s="1" t="s">
        <v>15</v>
      </c>
      <c r="C3062">
        <v>485000</v>
      </c>
      <c r="D3062" s="1" t="s">
        <v>10</v>
      </c>
      <c r="E3062" s="1" t="s">
        <v>16</v>
      </c>
      <c r="F3062" s="1" t="s">
        <v>12</v>
      </c>
      <c r="G3062" s="1" t="s">
        <v>13</v>
      </c>
      <c r="H3062" s="1" t="s">
        <v>13</v>
      </c>
      <c r="I3062">
        <v>39</v>
      </c>
    </row>
    <row r="3063" spans="1:9" x14ac:dyDescent="0.25">
      <c r="A3063">
        <v>3062</v>
      </c>
      <c r="B3063" s="1" t="s">
        <v>9</v>
      </c>
      <c r="C3063">
        <v>301566</v>
      </c>
      <c r="D3063" s="1" t="s">
        <v>18</v>
      </c>
      <c r="E3063" s="1" t="s">
        <v>16</v>
      </c>
      <c r="F3063" s="1" t="s">
        <v>12</v>
      </c>
      <c r="G3063" s="1" t="s">
        <v>13</v>
      </c>
      <c r="H3063" s="1" t="s">
        <v>12</v>
      </c>
      <c r="I3063">
        <v>28</v>
      </c>
    </row>
    <row r="3064" spans="1:9" x14ac:dyDescent="0.25">
      <c r="A3064">
        <v>3063</v>
      </c>
      <c r="B3064" s="1" t="s">
        <v>9</v>
      </c>
      <c r="C3064">
        <v>1492800.6</v>
      </c>
      <c r="D3064" s="1" t="s">
        <v>10</v>
      </c>
      <c r="E3064" s="1" t="s">
        <v>11</v>
      </c>
      <c r="F3064" s="1" t="s">
        <v>12</v>
      </c>
      <c r="G3064" s="1" t="s">
        <v>13</v>
      </c>
      <c r="H3064" s="1" t="s">
        <v>13</v>
      </c>
      <c r="I3064">
        <v>37</v>
      </c>
    </row>
    <row r="3065" spans="1:9" x14ac:dyDescent="0.25">
      <c r="A3065">
        <v>3064</v>
      </c>
      <c r="B3065" s="1" t="s">
        <v>15</v>
      </c>
      <c r="C3065">
        <v>749840</v>
      </c>
      <c r="D3065" s="1" t="s">
        <v>10</v>
      </c>
      <c r="E3065" s="1" t="s">
        <v>16</v>
      </c>
      <c r="F3065" s="1" t="s">
        <v>12</v>
      </c>
      <c r="G3065" s="1" t="s">
        <v>13</v>
      </c>
      <c r="H3065" s="1" t="s">
        <v>13</v>
      </c>
      <c r="I3065">
        <v>23</v>
      </c>
    </row>
    <row r="3066" spans="1:9" x14ac:dyDescent="0.25">
      <c r="A3066">
        <v>3065</v>
      </c>
      <c r="B3066" s="1" t="s">
        <v>15</v>
      </c>
      <c r="C3066">
        <v>371527</v>
      </c>
      <c r="D3066" s="1" t="s">
        <v>10</v>
      </c>
      <c r="E3066" s="1" t="s">
        <v>16</v>
      </c>
      <c r="F3066" s="1" t="s">
        <v>12</v>
      </c>
      <c r="G3066" s="1" t="s">
        <v>13</v>
      </c>
      <c r="H3066" s="1" t="s">
        <v>13</v>
      </c>
      <c r="I3066">
        <v>35</v>
      </c>
    </row>
    <row r="3067" spans="1:9" x14ac:dyDescent="0.25">
      <c r="A3067">
        <v>3066</v>
      </c>
      <c r="B3067" s="1" t="s">
        <v>15</v>
      </c>
      <c r="C3067">
        <v>297044</v>
      </c>
      <c r="D3067" s="1" t="s">
        <v>17</v>
      </c>
      <c r="E3067" s="1" t="s">
        <v>16</v>
      </c>
      <c r="F3067" s="1" t="s">
        <v>12</v>
      </c>
      <c r="G3067" s="1" t="s">
        <v>12</v>
      </c>
      <c r="H3067" s="1" t="s">
        <v>12</v>
      </c>
      <c r="I3067">
        <v>33</v>
      </c>
    </row>
    <row r="3068" spans="1:9" x14ac:dyDescent="0.25">
      <c r="A3068">
        <v>3067</v>
      </c>
      <c r="B3068" s="1" t="s">
        <v>15</v>
      </c>
      <c r="C3068">
        <v>1498971</v>
      </c>
      <c r="D3068" s="1" t="s">
        <v>10</v>
      </c>
      <c r="E3068" s="1" t="s">
        <v>11</v>
      </c>
      <c r="F3068" s="1" t="s">
        <v>12</v>
      </c>
      <c r="G3068" s="1" t="s">
        <v>13</v>
      </c>
      <c r="H3068" s="1" t="s">
        <v>12</v>
      </c>
      <c r="I3068">
        <v>42</v>
      </c>
    </row>
    <row r="3069" spans="1:9" x14ac:dyDescent="0.25">
      <c r="A3069">
        <v>3068</v>
      </c>
      <c r="B3069" s="1" t="s">
        <v>9</v>
      </c>
      <c r="C3069">
        <v>611409</v>
      </c>
      <c r="D3069" s="1" t="s">
        <v>18</v>
      </c>
      <c r="E3069" s="1" t="s">
        <v>16</v>
      </c>
      <c r="F3069" s="1" t="s">
        <v>12</v>
      </c>
      <c r="G3069" s="1" t="s">
        <v>13</v>
      </c>
      <c r="H3069" s="1" t="s">
        <v>13</v>
      </c>
      <c r="I3069">
        <v>45</v>
      </c>
    </row>
    <row r="3070" spans="1:9" x14ac:dyDescent="0.25">
      <c r="A3070">
        <v>3069</v>
      </c>
      <c r="B3070" s="1" t="s">
        <v>15</v>
      </c>
      <c r="C3070">
        <v>390655</v>
      </c>
      <c r="D3070" s="1" t="s">
        <v>14</v>
      </c>
      <c r="E3070" s="1" t="s">
        <v>11</v>
      </c>
      <c r="F3070" s="1" t="s">
        <v>12</v>
      </c>
      <c r="G3070" s="1" t="s">
        <v>13</v>
      </c>
      <c r="H3070" s="1" t="s">
        <v>13</v>
      </c>
      <c r="I3070">
        <v>57</v>
      </c>
    </row>
    <row r="3071" spans="1:9" x14ac:dyDescent="0.25">
      <c r="A3071">
        <v>3070</v>
      </c>
      <c r="B3071" s="1" t="s">
        <v>9</v>
      </c>
      <c r="C3071">
        <v>406358</v>
      </c>
      <c r="D3071" s="1" t="s">
        <v>18</v>
      </c>
      <c r="E3071" s="1" t="s">
        <v>16</v>
      </c>
      <c r="F3071" s="1" t="s">
        <v>12</v>
      </c>
      <c r="G3071" s="1" t="s">
        <v>12</v>
      </c>
      <c r="H3071" s="1" t="s">
        <v>12</v>
      </c>
      <c r="I3071">
        <v>71</v>
      </c>
    </row>
    <row r="3072" spans="1:9" x14ac:dyDescent="0.25">
      <c r="A3072">
        <v>3071</v>
      </c>
      <c r="B3072" s="1" t="s">
        <v>15</v>
      </c>
      <c r="C3072">
        <v>148986.9</v>
      </c>
      <c r="D3072" s="1" t="s">
        <v>10</v>
      </c>
      <c r="E3072" s="1" t="s">
        <v>11</v>
      </c>
      <c r="F3072" s="1" t="s">
        <v>12</v>
      </c>
      <c r="G3072" s="1" t="s">
        <v>13</v>
      </c>
      <c r="H3072" s="1" t="s">
        <v>13</v>
      </c>
      <c r="I3072">
        <v>28</v>
      </c>
    </row>
    <row r="3073" spans="1:9" x14ac:dyDescent="0.25">
      <c r="A3073">
        <v>3072</v>
      </c>
      <c r="B3073" s="1" t="s">
        <v>15</v>
      </c>
      <c r="C3073">
        <v>1044634.5</v>
      </c>
      <c r="D3073" s="1" t="s">
        <v>10</v>
      </c>
      <c r="E3073" s="1" t="s">
        <v>11</v>
      </c>
      <c r="F3073" s="1" t="s">
        <v>12</v>
      </c>
      <c r="G3073" s="1" t="s">
        <v>13</v>
      </c>
      <c r="H3073" s="1" t="s">
        <v>13</v>
      </c>
      <c r="I3073">
        <v>37</v>
      </c>
    </row>
    <row r="3074" spans="1:9" x14ac:dyDescent="0.25">
      <c r="A3074">
        <v>3073</v>
      </c>
      <c r="B3074" s="1" t="s">
        <v>15</v>
      </c>
      <c r="C3074">
        <v>377729.94</v>
      </c>
      <c r="D3074" s="1" t="s">
        <v>10</v>
      </c>
      <c r="E3074" s="1" t="s">
        <v>16</v>
      </c>
      <c r="F3074" s="1" t="s">
        <v>12</v>
      </c>
      <c r="G3074" s="1" t="s">
        <v>13</v>
      </c>
      <c r="H3074" s="1" t="s">
        <v>13</v>
      </c>
      <c r="I3074">
        <v>40</v>
      </c>
    </row>
    <row r="3075" spans="1:9" x14ac:dyDescent="0.25">
      <c r="A3075">
        <v>3074</v>
      </c>
      <c r="B3075" s="1" t="s">
        <v>9</v>
      </c>
      <c r="C3075">
        <v>75000</v>
      </c>
      <c r="D3075" s="1" t="s">
        <v>10</v>
      </c>
      <c r="E3075" s="1" t="s">
        <v>16</v>
      </c>
      <c r="F3075" s="1" t="s">
        <v>12</v>
      </c>
      <c r="G3075" s="1" t="s">
        <v>13</v>
      </c>
      <c r="H3075" s="1" t="s">
        <v>13</v>
      </c>
      <c r="I3075">
        <v>29</v>
      </c>
    </row>
    <row r="3076" spans="1:9" x14ac:dyDescent="0.25">
      <c r="A3076">
        <v>3075</v>
      </c>
      <c r="B3076" s="1" t="s">
        <v>15</v>
      </c>
      <c r="C3076">
        <v>341091</v>
      </c>
      <c r="D3076" s="1" t="s">
        <v>10</v>
      </c>
      <c r="E3076" s="1" t="s">
        <v>16</v>
      </c>
      <c r="F3076" s="1" t="s">
        <v>12</v>
      </c>
      <c r="G3076" s="1" t="s">
        <v>13</v>
      </c>
      <c r="H3076" s="1" t="s">
        <v>13</v>
      </c>
      <c r="I3076">
        <v>43</v>
      </c>
    </row>
    <row r="3077" spans="1:9" x14ac:dyDescent="0.25">
      <c r="A3077">
        <v>3076</v>
      </c>
      <c r="B3077" s="1" t="s">
        <v>15</v>
      </c>
      <c r="C3077">
        <v>297045</v>
      </c>
      <c r="D3077" s="1" t="s">
        <v>17</v>
      </c>
      <c r="E3077" s="1" t="s">
        <v>16</v>
      </c>
      <c r="F3077" s="1" t="s">
        <v>12</v>
      </c>
      <c r="G3077" s="1" t="s">
        <v>13</v>
      </c>
      <c r="H3077" s="1" t="s">
        <v>13</v>
      </c>
      <c r="I3077">
        <v>54</v>
      </c>
    </row>
    <row r="3078" spans="1:9" x14ac:dyDescent="0.25">
      <c r="A3078">
        <v>3077</v>
      </c>
      <c r="B3078" s="1" t="s">
        <v>9</v>
      </c>
      <c r="C3078">
        <v>300000</v>
      </c>
      <c r="D3078" s="1" t="s">
        <v>10</v>
      </c>
      <c r="E3078" s="1" t="s">
        <v>16</v>
      </c>
      <c r="F3078" s="1" t="s">
        <v>12</v>
      </c>
      <c r="G3078" s="1" t="s">
        <v>12</v>
      </c>
      <c r="H3078" s="1" t="s">
        <v>13</v>
      </c>
      <c r="I3078">
        <v>33</v>
      </c>
    </row>
    <row r="3079" spans="1:9" x14ac:dyDescent="0.25">
      <c r="A3079">
        <v>3078</v>
      </c>
      <c r="B3079" s="1" t="s">
        <v>9</v>
      </c>
      <c r="C3079">
        <v>488266.33</v>
      </c>
      <c r="D3079" s="1" t="s">
        <v>10</v>
      </c>
      <c r="E3079" s="1" t="s">
        <v>16</v>
      </c>
      <c r="F3079" s="1" t="s">
        <v>12</v>
      </c>
      <c r="G3079" s="1" t="s">
        <v>13</v>
      </c>
      <c r="H3079" s="1" t="s">
        <v>13</v>
      </c>
      <c r="I3079">
        <v>31</v>
      </c>
    </row>
    <row r="3080" spans="1:9" x14ac:dyDescent="0.25">
      <c r="A3080">
        <v>3079</v>
      </c>
      <c r="B3080" s="1" t="s">
        <v>9</v>
      </c>
      <c r="C3080">
        <v>278031</v>
      </c>
      <c r="D3080" s="1" t="s">
        <v>17</v>
      </c>
      <c r="E3080" s="1" t="s">
        <v>16</v>
      </c>
      <c r="F3080" s="1" t="s">
        <v>13</v>
      </c>
      <c r="G3080" s="1" t="s">
        <v>13</v>
      </c>
      <c r="H3080" s="1" t="s">
        <v>12</v>
      </c>
      <c r="I3080">
        <v>47</v>
      </c>
    </row>
    <row r="3081" spans="1:9" x14ac:dyDescent="0.25">
      <c r="A3081">
        <v>3080</v>
      </c>
      <c r="B3081" s="1" t="s">
        <v>9</v>
      </c>
      <c r="C3081">
        <v>705577.5</v>
      </c>
      <c r="D3081" s="1" t="s">
        <v>10</v>
      </c>
      <c r="E3081" s="1" t="s">
        <v>16</v>
      </c>
      <c r="F3081" s="1" t="s">
        <v>12</v>
      </c>
      <c r="G3081" s="1" t="s">
        <v>13</v>
      </c>
      <c r="H3081" s="1" t="s">
        <v>13</v>
      </c>
      <c r="I3081">
        <v>53</v>
      </c>
    </row>
    <row r="3082" spans="1:9" x14ac:dyDescent="0.25">
      <c r="A3082">
        <v>3081</v>
      </c>
      <c r="B3082" s="1" t="s">
        <v>9</v>
      </c>
      <c r="C3082">
        <v>1291732</v>
      </c>
      <c r="D3082" s="1" t="s">
        <v>10</v>
      </c>
      <c r="E3082" s="1" t="s">
        <v>11</v>
      </c>
      <c r="F3082" s="1" t="s">
        <v>12</v>
      </c>
      <c r="G3082" s="1" t="s">
        <v>13</v>
      </c>
      <c r="H3082" s="1" t="s">
        <v>13</v>
      </c>
      <c r="I3082">
        <v>49</v>
      </c>
    </row>
    <row r="3083" spans="1:9" x14ac:dyDescent="0.25">
      <c r="A3083">
        <v>3082</v>
      </c>
      <c r="B3083" s="1" t="s">
        <v>9</v>
      </c>
      <c r="C3083">
        <v>786256.75</v>
      </c>
      <c r="D3083" s="1" t="s">
        <v>10</v>
      </c>
      <c r="E3083" s="1" t="s">
        <v>11</v>
      </c>
      <c r="F3083" s="1" t="s">
        <v>12</v>
      </c>
      <c r="G3083" s="1" t="s">
        <v>13</v>
      </c>
      <c r="H3083" s="1" t="s">
        <v>13</v>
      </c>
      <c r="I3083">
        <v>26</v>
      </c>
    </row>
    <row r="3084" spans="1:9" x14ac:dyDescent="0.25">
      <c r="A3084">
        <v>3083</v>
      </c>
      <c r="B3084" s="1" t="s">
        <v>15</v>
      </c>
      <c r="C3084">
        <v>385548</v>
      </c>
      <c r="D3084" s="1" t="s">
        <v>18</v>
      </c>
      <c r="E3084" s="1" t="s">
        <v>16</v>
      </c>
      <c r="F3084" s="1" t="s">
        <v>12</v>
      </c>
      <c r="G3084" s="1" t="s">
        <v>13</v>
      </c>
      <c r="H3084" s="1" t="s">
        <v>12</v>
      </c>
      <c r="I3084">
        <v>37</v>
      </c>
    </row>
    <row r="3085" spans="1:9" x14ac:dyDescent="0.25">
      <c r="A3085">
        <v>3084</v>
      </c>
      <c r="B3085" s="1" t="s">
        <v>9</v>
      </c>
      <c r="C3085">
        <v>793190.96</v>
      </c>
      <c r="D3085" s="1" t="s">
        <v>10</v>
      </c>
      <c r="E3085" s="1" t="s">
        <v>16</v>
      </c>
      <c r="F3085" s="1" t="s">
        <v>12</v>
      </c>
      <c r="G3085" s="1" t="s">
        <v>13</v>
      </c>
      <c r="H3085" s="1" t="s">
        <v>13</v>
      </c>
      <c r="I3085">
        <v>59</v>
      </c>
    </row>
    <row r="3086" spans="1:9" x14ac:dyDescent="0.25">
      <c r="A3086">
        <v>3085</v>
      </c>
      <c r="B3086" s="1" t="s">
        <v>9</v>
      </c>
      <c r="C3086">
        <v>297046</v>
      </c>
      <c r="D3086" s="1" t="s">
        <v>18</v>
      </c>
      <c r="E3086" s="1" t="s">
        <v>16</v>
      </c>
      <c r="F3086" s="1" t="s">
        <v>12</v>
      </c>
      <c r="G3086" s="1" t="s">
        <v>13</v>
      </c>
      <c r="H3086" s="1" t="s">
        <v>13</v>
      </c>
      <c r="I3086">
        <v>60</v>
      </c>
    </row>
    <row r="3087" spans="1:9" x14ac:dyDescent="0.25">
      <c r="A3087">
        <v>3086</v>
      </c>
      <c r="B3087" s="1" t="s">
        <v>15</v>
      </c>
      <c r="C3087">
        <v>1762215.6</v>
      </c>
      <c r="D3087" s="1" t="s">
        <v>10</v>
      </c>
      <c r="E3087" s="1" t="s">
        <v>11</v>
      </c>
      <c r="F3087" s="1" t="s">
        <v>12</v>
      </c>
      <c r="G3087" s="1" t="s">
        <v>13</v>
      </c>
      <c r="H3087" s="1" t="s">
        <v>13</v>
      </c>
      <c r="I3087">
        <v>57</v>
      </c>
    </row>
    <row r="3088" spans="1:9" x14ac:dyDescent="0.25">
      <c r="A3088">
        <v>3087</v>
      </c>
      <c r="B3088" s="1" t="s">
        <v>15</v>
      </c>
      <c r="C3088">
        <v>615850.17000000004</v>
      </c>
      <c r="D3088" s="1" t="s">
        <v>10</v>
      </c>
      <c r="E3088" s="1" t="s">
        <v>16</v>
      </c>
      <c r="F3088" s="1" t="s">
        <v>12</v>
      </c>
      <c r="G3088" s="1" t="s">
        <v>13</v>
      </c>
      <c r="H3088" s="1" t="s">
        <v>13</v>
      </c>
      <c r="I3088">
        <v>53</v>
      </c>
    </row>
    <row r="3089" spans="1:9" x14ac:dyDescent="0.25">
      <c r="A3089">
        <v>3088</v>
      </c>
      <c r="B3089" s="1" t="s">
        <v>9</v>
      </c>
      <c r="C3089">
        <v>299647</v>
      </c>
      <c r="D3089" s="1" t="s">
        <v>17</v>
      </c>
      <c r="E3089" s="1" t="s">
        <v>16</v>
      </c>
      <c r="F3089" s="1" t="s">
        <v>12</v>
      </c>
      <c r="G3089" s="1" t="s">
        <v>13</v>
      </c>
      <c r="H3089" s="1" t="s">
        <v>12</v>
      </c>
      <c r="I3089">
        <v>46</v>
      </c>
    </row>
    <row r="3090" spans="1:9" x14ac:dyDescent="0.25">
      <c r="A3090">
        <v>3089</v>
      </c>
      <c r="B3090" s="1" t="s">
        <v>9</v>
      </c>
      <c r="C3090">
        <v>1400000</v>
      </c>
      <c r="D3090" s="1" t="s">
        <v>10</v>
      </c>
      <c r="E3090" s="1" t="s">
        <v>16</v>
      </c>
      <c r="F3090" s="1" t="s">
        <v>12</v>
      </c>
      <c r="G3090" s="1" t="s">
        <v>13</v>
      </c>
      <c r="H3090" s="1" t="s">
        <v>13</v>
      </c>
      <c r="I3090">
        <v>68</v>
      </c>
    </row>
    <row r="3091" spans="1:9" x14ac:dyDescent="0.25">
      <c r="A3091">
        <v>3090</v>
      </c>
      <c r="B3091" s="1" t="s">
        <v>15</v>
      </c>
      <c r="C3091">
        <v>370682.66</v>
      </c>
      <c r="D3091" s="1" t="s">
        <v>10</v>
      </c>
      <c r="E3091" s="1" t="s">
        <v>16</v>
      </c>
      <c r="F3091" s="1" t="s">
        <v>12</v>
      </c>
      <c r="G3091" s="1" t="s">
        <v>13</v>
      </c>
      <c r="H3091" s="1" t="s">
        <v>12</v>
      </c>
      <c r="I3091">
        <v>50</v>
      </c>
    </row>
    <row r="3092" spans="1:9" x14ac:dyDescent="0.25">
      <c r="A3092">
        <v>3091</v>
      </c>
      <c r="B3092" s="1" t="s">
        <v>9</v>
      </c>
      <c r="C3092">
        <v>299441</v>
      </c>
      <c r="D3092" s="1" t="s">
        <v>18</v>
      </c>
      <c r="E3092" s="1" t="s">
        <v>16</v>
      </c>
      <c r="F3092" s="1" t="s">
        <v>12</v>
      </c>
      <c r="G3092" s="1" t="s">
        <v>12</v>
      </c>
      <c r="H3092" s="1" t="s">
        <v>12</v>
      </c>
      <c r="I3092">
        <v>40</v>
      </c>
    </row>
    <row r="3093" spans="1:9" x14ac:dyDescent="0.25">
      <c r="A3093">
        <v>3092</v>
      </c>
      <c r="B3093" s="1" t="s">
        <v>15</v>
      </c>
      <c r="C3093">
        <v>1095319</v>
      </c>
      <c r="D3093" s="1" t="s">
        <v>10</v>
      </c>
      <c r="E3093" s="1" t="s">
        <v>11</v>
      </c>
      <c r="F3093" s="1" t="s">
        <v>12</v>
      </c>
      <c r="G3093" s="1" t="s">
        <v>13</v>
      </c>
      <c r="H3093" s="1" t="s">
        <v>12</v>
      </c>
      <c r="I3093">
        <v>28</v>
      </c>
    </row>
    <row r="3094" spans="1:9" x14ac:dyDescent="0.25">
      <c r="A3094">
        <v>3093</v>
      </c>
      <c r="B3094" s="1" t="s">
        <v>9</v>
      </c>
      <c r="C3094">
        <v>298698</v>
      </c>
      <c r="D3094" s="1" t="s">
        <v>10</v>
      </c>
      <c r="E3094" s="1" t="s">
        <v>16</v>
      </c>
      <c r="F3094" s="1" t="s">
        <v>12</v>
      </c>
      <c r="G3094" s="1" t="s">
        <v>12</v>
      </c>
      <c r="H3094" s="1" t="s">
        <v>13</v>
      </c>
      <c r="I3094">
        <v>49</v>
      </c>
    </row>
    <row r="3095" spans="1:9" x14ac:dyDescent="0.25">
      <c r="A3095">
        <v>3094</v>
      </c>
      <c r="B3095" s="1" t="s">
        <v>15</v>
      </c>
      <c r="C3095">
        <v>1248224.55</v>
      </c>
      <c r="D3095" s="1" t="s">
        <v>10</v>
      </c>
      <c r="E3095" s="1" t="s">
        <v>16</v>
      </c>
      <c r="F3095" s="1" t="s">
        <v>12</v>
      </c>
      <c r="G3095" s="1" t="s">
        <v>13</v>
      </c>
      <c r="H3095" s="1" t="s">
        <v>13</v>
      </c>
      <c r="I3095">
        <v>35</v>
      </c>
    </row>
    <row r="3096" spans="1:9" x14ac:dyDescent="0.25">
      <c r="A3096">
        <v>3095</v>
      </c>
      <c r="B3096" s="1" t="s">
        <v>15</v>
      </c>
      <c r="C3096">
        <v>329333.44</v>
      </c>
      <c r="D3096" s="1" t="s">
        <v>10</v>
      </c>
      <c r="E3096" s="1" t="s">
        <v>16</v>
      </c>
      <c r="F3096" s="1" t="s">
        <v>12</v>
      </c>
      <c r="G3096" s="1" t="s">
        <v>13</v>
      </c>
      <c r="H3096" s="1" t="s">
        <v>13</v>
      </c>
      <c r="I3096">
        <v>43</v>
      </c>
    </row>
    <row r="3097" spans="1:9" x14ac:dyDescent="0.25">
      <c r="A3097">
        <v>3096</v>
      </c>
      <c r="B3097" s="1" t="s">
        <v>9</v>
      </c>
      <c r="C3097">
        <v>465084.15999999997</v>
      </c>
      <c r="D3097" s="1" t="s">
        <v>10</v>
      </c>
      <c r="E3097" s="1" t="s">
        <v>16</v>
      </c>
      <c r="F3097" s="1" t="s">
        <v>12</v>
      </c>
      <c r="G3097" s="1" t="s">
        <v>13</v>
      </c>
      <c r="H3097" s="1" t="s">
        <v>13</v>
      </c>
      <c r="I3097">
        <v>27</v>
      </c>
    </row>
    <row r="3098" spans="1:9" x14ac:dyDescent="0.25">
      <c r="A3098">
        <v>3097</v>
      </c>
      <c r="B3098" s="1" t="s">
        <v>15</v>
      </c>
      <c r="C3098">
        <v>446160</v>
      </c>
      <c r="D3098" s="1" t="s">
        <v>10</v>
      </c>
      <c r="E3098" s="1" t="s">
        <v>16</v>
      </c>
      <c r="F3098" s="1" t="s">
        <v>12</v>
      </c>
      <c r="G3098" s="1" t="s">
        <v>12</v>
      </c>
      <c r="H3098" s="1" t="s">
        <v>13</v>
      </c>
      <c r="I3098">
        <v>29</v>
      </c>
    </row>
    <row r="3099" spans="1:9" x14ac:dyDescent="0.25">
      <c r="A3099">
        <v>3098</v>
      </c>
      <c r="B3099" s="1" t="s">
        <v>9</v>
      </c>
      <c r="C3099">
        <v>1484376</v>
      </c>
      <c r="D3099" s="1" t="s">
        <v>10</v>
      </c>
      <c r="E3099" s="1" t="s">
        <v>16</v>
      </c>
      <c r="F3099" s="1" t="s">
        <v>12</v>
      </c>
      <c r="G3099" s="1" t="s">
        <v>13</v>
      </c>
      <c r="H3099" s="1" t="s">
        <v>13</v>
      </c>
      <c r="I3099">
        <v>55</v>
      </c>
    </row>
    <row r="3100" spans="1:9" x14ac:dyDescent="0.25">
      <c r="A3100">
        <v>3099</v>
      </c>
      <c r="B3100" s="1" t="s">
        <v>9</v>
      </c>
      <c r="C3100">
        <v>604899.99</v>
      </c>
      <c r="D3100" s="1" t="s">
        <v>10</v>
      </c>
      <c r="E3100" s="1" t="s">
        <v>16</v>
      </c>
      <c r="F3100" s="1" t="s">
        <v>12</v>
      </c>
      <c r="G3100" s="1" t="s">
        <v>13</v>
      </c>
      <c r="H3100" s="1" t="s">
        <v>13</v>
      </c>
      <c r="I3100">
        <v>22</v>
      </c>
    </row>
    <row r="3101" spans="1:9" x14ac:dyDescent="0.25">
      <c r="A3101">
        <v>3100</v>
      </c>
      <c r="B3101" s="1" t="s">
        <v>9</v>
      </c>
      <c r="C3101">
        <v>758002.24</v>
      </c>
      <c r="D3101" s="1" t="s">
        <v>10</v>
      </c>
      <c r="E3101" s="1" t="s">
        <v>16</v>
      </c>
      <c r="F3101" s="1" t="s">
        <v>12</v>
      </c>
      <c r="G3101" s="1" t="s">
        <v>13</v>
      </c>
      <c r="H3101" s="1" t="s">
        <v>13</v>
      </c>
      <c r="I3101">
        <v>32</v>
      </c>
    </row>
    <row r="3102" spans="1:9" x14ac:dyDescent="0.25">
      <c r="A3102">
        <v>3101</v>
      </c>
      <c r="B3102" s="1" t="s">
        <v>15</v>
      </c>
      <c r="C3102">
        <v>146988</v>
      </c>
      <c r="D3102" s="1" t="s">
        <v>10</v>
      </c>
      <c r="E3102" s="1" t="s">
        <v>16</v>
      </c>
      <c r="F3102" s="1" t="s">
        <v>12</v>
      </c>
      <c r="G3102" s="1" t="s">
        <v>13</v>
      </c>
      <c r="H3102" s="1" t="s">
        <v>13</v>
      </c>
      <c r="I3102">
        <v>36</v>
      </c>
    </row>
    <row r="3103" spans="1:9" x14ac:dyDescent="0.25">
      <c r="A3103">
        <v>3102</v>
      </c>
      <c r="B3103" s="1" t="s">
        <v>9</v>
      </c>
      <c r="C3103">
        <v>278031</v>
      </c>
      <c r="D3103" s="1" t="s">
        <v>17</v>
      </c>
      <c r="E3103" s="1" t="s">
        <v>16</v>
      </c>
      <c r="F3103" s="1" t="s">
        <v>13</v>
      </c>
      <c r="G3103" s="1" t="s">
        <v>13</v>
      </c>
      <c r="H3103" s="1" t="s">
        <v>13</v>
      </c>
      <c r="I3103">
        <v>34</v>
      </c>
    </row>
    <row r="3104" spans="1:9" x14ac:dyDescent="0.25">
      <c r="A3104">
        <v>3103</v>
      </c>
      <c r="B3104" s="1" t="s">
        <v>15</v>
      </c>
      <c r="C3104">
        <v>477903</v>
      </c>
      <c r="D3104" s="1" t="s">
        <v>18</v>
      </c>
      <c r="E3104" s="1" t="s">
        <v>16</v>
      </c>
      <c r="F3104" s="1" t="s">
        <v>12</v>
      </c>
      <c r="G3104" s="1" t="s">
        <v>13</v>
      </c>
      <c r="H3104" s="1" t="s">
        <v>13</v>
      </c>
      <c r="I3104">
        <v>51</v>
      </c>
    </row>
    <row r="3105" spans="1:9" x14ac:dyDescent="0.25">
      <c r="A3105">
        <v>3104</v>
      </c>
      <c r="B3105" s="1" t="s">
        <v>9</v>
      </c>
      <c r="C3105">
        <v>744238</v>
      </c>
      <c r="D3105" s="1" t="s">
        <v>14</v>
      </c>
      <c r="E3105" s="1" t="s">
        <v>11</v>
      </c>
      <c r="F3105" s="1" t="s">
        <v>12</v>
      </c>
      <c r="G3105" s="1" t="s">
        <v>13</v>
      </c>
      <c r="H3105" s="1" t="s">
        <v>13</v>
      </c>
      <c r="I3105">
        <v>56</v>
      </c>
    </row>
    <row r="3106" spans="1:9" x14ac:dyDescent="0.25">
      <c r="A3106">
        <v>3105</v>
      </c>
      <c r="B3106" s="1" t="s">
        <v>15</v>
      </c>
      <c r="C3106">
        <v>297046</v>
      </c>
      <c r="D3106" s="1" t="s">
        <v>17</v>
      </c>
      <c r="E3106" s="1" t="s">
        <v>16</v>
      </c>
      <c r="F3106" s="1" t="s">
        <v>12</v>
      </c>
      <c r="G3106" s="1" t="s">
        <v>13</v>
      </c>
      <c r="H3106" s="1" t="s">
        <v>13</v>
      </c>
      <c r="I3106">
        <v>60</v>
      </c>
    </row>
    <row r="3107" spans="1:9" x14ac:dyDescent="0.25">
      <c r="A3107">
        <v>3106</v>
      </c>
      <c r="B3107" s="1" t="s">
        <v>9</v>
      </c>
      <c r="C3107">
        <v>1353797</v>
      </c>
      <c r="D3107" s="1" t="s">
        <v>10</v>
      </c>
      <c r="E3107" s="1" t="s">
        <v>11</v>
      </c>
      <c r="F3107" s="1" t="s">
        <v>12</v>
      </c>
      <c r="G3107" s="1" t="s">
        <v>13</v>
      </c>
      <c r="H3107" s="1" t="s">
        <v>12</v>
      </c>
      <c r="I3107">
        <v>44</v>
      </c>
    </row>
    <row r="3108" spans="1:9" x14ac:dyDescent="0.25">
      <c r="A3108">
        <v>3107</v>
      </c>
      <c r="B3108" s="1" t="s">
        <v>15</v>
      </c>
      <c r="C3108">
        <v>486013</v>
      </c>
      <c r="D3108" s="1" t="s">
        <v>18</v>
      </c>
      <c r="E3108" s="1" t="s">
        <v>16</v>
      </c>
      <c r="F3108" s="1" t="s">
        <v>12</v>
      </c>
      <c r="G3108" s="1" t="s">
        <v>13</v>
      </c>
      <c r="H3108" s="1" t="s">
        <v>13</v>
      </c>
      <c r="I3108">
        <v>63</v>
      </c>
    </row>
    <row r="3109" spans="1:9" x14ac:dyDescent="0.25">
      <c r="A3109">
        <v>3108</v>
      </c>
      <c r="B3109" s="1" t="s">
        <v>9</v>
      </c>
      <c r="C3109">
        <v>278030</v>
      </c>
      <c r="D3109" s="1" t="s">
        <v>19</v>
      </c>
      <c r="E3109" s="1" t="s">
        <v>16</v>
      </c>
      <c r="F3109" s="1" t="s">
        <v>12</v>
      </c>
      <c r="G3109" s="1" t="s">
        <v>13</v>
      </c>
      <c r="H3109" s="1" t="s">
        <v>13</v>
      </c>
      <c r="I3109">
        <v>33</v>
      </c>
    </row>
    <row r="3110" spans="1:9" x14ac:dyDescent="0.25">
      <c r="A3110">
        <v>3109</v>
      </c>
      <c r="B3110" s="1" t="s">
        <v>15</v>
      </c>
      <c r="C3110">
        <v>278030</v>
      </c>
      <c r="D3110" s="1" t="s">
        <v>19</v>
      </c>
      <c r="E3110" s="1" t="s">
        <v>16</v>
      </c>
      <c r="F3110" s="1" t="s">
        <v>12</v>
      </c>
      <c r="G3110" s="1" t="s">
        <v>13</v>
      </c>
      <c r="H3110" s="1" t="s">
        <v>13</v>
      </c>
      <c r="I3110">
        <v>40</v>
      </c>
    </row>
    <row r="3111" spans="1:9" x14ac:dyDescent="0.25">
      <c r="A3111">
        <v>3110</v>
      </c>
      <c r="B3111" s="1" t="s">
        <v>9</v>
      </c>
      <c r="C3111">
        <v>255744</v>
      </c>
      <c r="D3111" s="1" t="s">
        <v>10</v>
      </c>
      <c r="E3111" s="1" t="s">
        <v>16</v>
      </c>
      <c r="F3111" s="1" t="s">
        <v>12</v>
      </c>
      <c r="G3111" s="1" t="s">
        <v>13</v>
      </c>
      <c r="H3111" s="1" t="s">
        <v>12</v>
      </c>
      <c r="I3111">
        <v>26</v>
      </c>
    </row>
    <row r="3112" spans="1:9" x14ac:dyDescent="0.25">
      <c r="A3112">
        <v>3111</v>
      </c>
      <c r="B3112" s="1" t="s">
        <v>9</v>
      </c>
      <c r="C3112">
        <v>1602326.3</v>
      </c>
      <c r="D3112" s="1" t="s">
        <v>10</v>
      </c>
      <c r="E3112" s="1" t="s">
        <v>11</v>
      </c>
      <c r="F3112" s="1" t="s">
        <v>12</v>
      </c>
      <c r="G3112" s="1" t="s">
        <v>13</v>
      </c>
      <c r="H3112" s="1" t="s">
        <v>13</v>
      </c>
      <c r="I3112">
        <v>62</v>
      </c>
    </row>
    <row r="3113" spans="1:9" x14ac:dyDescent="0.25">
      <c r="A3113">
        <v>3112</v>
      </c>
      <c r="B3113" s="1" t="s">
        <v>9</v>
      </c>
      <c r="C3113">
        <v>356455</v>
      </c>
      <c r="D3113" s="1" t="s">
        <v>18</v>
      </c>
      <c r="E3113" s="1" t="s">
        <v>16</v>
      </c>
      <c r="F3113" s="1" t="s">
        <v>12</v>
      </c>
      <c r="G3113" s="1" t="s">
        <v>13</v>
      </c>
      <c r="H3113" s="1" t="s">
        <v>12</v>
      </c>
      <c r="I3113">
        <v>41</v>
      </c>
    </row>
    <row r="3114" spans="1:9" x14ac:dyDescent="0.25">
      <c r="A3114">
        <v>3113</v>
      </c>
      <c r="B3114" s="1" t="s">
        <v>9</v>
      </c>
      <c r="C3114">
        <v>389940</v>
      </c>
      <c r="D3114" s="1" t="s">
        <v>18</v>
      </c>
      <c r="E3114" s="1" t="s">
        <v>16</v>
      </c>
      <c r="F3114" s="1" t="s">
        <v>12</v>
      </c>
      <c r="G3114" s="1" t="s">
        <v>13</v>
      </c>
      <c r="H3114" s="1" t="s">
        <v>12</v>
      </c>
      <c r="I3114">
        <v>47</v>
      </c>
    </row>
    <row r="3115" spans="1:9" x14ac:dyDescent="0.25">
      <c r="A3115">
        <v>3114</v>
      </c>
      <c r="B3115" s="1" t="s">
        <v>15</v>
      </c>
      <c r="C3115">
        <v>300018</v>
      </c>
      <c r="D3115" s="1" t="s">
        <v>17</v>
      </c>
      <c r="E3115" s="1" t="s">
        <v>16</v>
      </c>
      <c r="F3115" s="1" t="s">
        <v>12</v>
      </c>
      <c r="G3115" s="1" t="s">
        <v>13</v>
      </c>
      <c r="H3115" s="1" t="s">
        <v>13</v>
      </c>
      <c r="I3115">
        <v>43</v>
      </c>
    </row>
    <row r="3116" spans="1:9" x14ac:dyDescent="0.25">
      <c r="A3116">
        <v>3115</v>
      </c>
      <c r="B3116" s="1" t="s">
        <v>15</v>
      </c>
      <c r="C3116">
        <v>110300</v>
      </c>
      <c r="D3116" s="1" t="s">
        <v>10</v>
      </c>
      <c r="E3116" s="1" t="s">
        <v>16</v>
      </c>
      <c r="F3116" s="1" t="s">
        <v>12</v>
      </c>
      <c r="G3116" s="1" t="s">
        <v>13</v>
      </c>
      <c r="H3116" s="1" t="s">
        <v>13</v>
      </c>
      <c r="I3116">
        <v>53</v>
      </c>
    </row>
    <row r="3117" spans="1:9" x14ac:dyDescent="0.25">
      <c r="A3117">
        <v>3116</v>
      </c>
      <c r="B3117" s="1" t="s">
        <v>9</v>
      </c>
      <c r="C3117">
        <v>247406.29</v>
      </c>
      <c r="D3117" s="1" t="s">
        <v>10</v>
      </c>
      <c r="E3117" s="1" t="s">
        <v>16</v>
      </c>
      <c r="F3117" s="1" t="s">
        <v>12</v>
      </c>
      <c r="G3117" s="1" t="s">
        <v>13</v>
      </c>
      <c r="H3117" s="1" t="s">
        <v>13</v>
      </c>
      <c r="I3117">
        <v>33</v>
      </c>
    </row>
    <row r="3118" spans="1:9" x14ac:dyDescent="0.25">
      <c r="A3118">
        <v>3117</v>
      </c>
      <c r="B3118" s="1" t="s">
        <v>9</v>
      </c>
      <c r="C3118">
        <v>594092</v>
      </c>
      <c r="D3118" s="1" t="s">
        <v>18</v>
      </c>
      <c r="E3118" s="1" t="s">
        <v>16</v>
      </c>
      <c r="F3118" s="1" t="s">
        <v>12</v>
      </c>
      <c r="G3118" s="1" t="s">
        <v>13</v>
      </c>
      <c r="H3118" s="1" t="s">
        <v>12</v>
      </c>
      <c r="I3118">
        <v>62</v>
      </c>
    </row>
    <row r="3119" spans="1:9" x14ac:dyDescent="0.25">
      <c r="A3119">
        <v>3118</v>
      </c>
      <c r="B3119" s="1" t="s">
        <v>15</v>
      </c>
      <c r="C3119">
        <v>297046</v>
      </c>
      <c r="D3119" s="1" t="s">
        <v>18</v>
      </c>
      <c r="E3119" s="1" t="s">
        <v>16</v>
      </c>
      <c r="F3119" s="1" t="s">
        <v>12</v>
      </c>
      <c r="G3119" s="1" t="s">
        <v>13</v>
      </c>
      <c r="H3119" s="1" t="s">
        <v>12</v>
      </c>
      <c r="I3119">
        <v>40</v>
      </c>
    </row>
    <row r="3120" spans="1:9" x14ac:dyDescent="0.25">
      <c r="A3120">
        <v>3119</v>
      </c>
      <c r="B3120" s="1" t="s">
        <v>9</v>
      </c>
      <c r="C3120">
        <v>546000</v>
      </c>
      <c r="D3120" s="1" t="s">
        <v>10</v>
      </c>
      <c r="E3120" s="1" t="s">
        <v>16</v>
      </c>
      <c r="F3120" s="1" t="s">
        <v>12</v>
      </c>
      <c r="G3120" s="1" t="s">
        <v>13</v>
      </c>
      <c r="H3120" s="1" t="s">
        <v>13</v>
      </c>
      <c r="I3120">
        <v>54</v>
      </c>
    </row>
    <row r="3121" spans="1:9" x14ac:dyDescent="0.25">
      <c r="A3121">
        <v>3120</v>
      </c>
      <c r="B3121" s="1" t="s">
        <v>9</v>
      </c>
      <c r="C3121">
        <v>3446699</v>
      </c>
      <c r="D3121" s="1" t="s">
        <v>10</v>
      </c>
      <c r="E3121" s="1" t="s">
        <v>11</v>
      </c>
      <c r="F3121" s="1" t="s">
        <v>12</v>
      </c>
      <c r="G3121" s="1" t="s">
        <v>13</v>
      </c>
      <c r="H3121" s="1" t="s">
        <v>13</v>
      </c>
      <c r="I3121">
        <v>57</v>
      </c>
    </row>
    <row r="3122" spans="1:9" x14ac:dyDescent="0.25">
      <c r="A3122">
        <v>3121</v>
      </c>
      <c r="B3122" s="1" t="s">
        <v>9</v>
      </c>
      <c r="C3122">
        <v>442605.85</v>
      </c>
      <c r="D3122" s="1" t="s">
        <v>10</v>
      </c>
      <c r="E3122" s="1" t="s">
        <v>16</v>
      </c>
      <c r="F3122" s="1" t="s">
        <v>12</v>
      </c>
      <c r="G3122" s="1" t="s">
        <v>13</v>
      </c>
      <c r="H3122" s="1" t="s">
        <v>13</v>
      </c>
      <c r="I3122">
        <v>22</v>
      </c>
    </row>
    <row r="3123" spans="1:9" x14ac:dyDescent="0.25">
      <c r="A3123">
        <v>3122</v>
      </c>
      <c r="B3123" s="1" t="s">
        <v>9</v>
      </c>
      <c r="C3123">
        <v>1326601</v>
      </c>
      <c r="D3123" s="1" t="s">
        <v>14</v>
      </c>
      <c r="E3123" s="1" t="s">
        <v>11</v>
      </c>
      <c r="F3123" s="1" t="s">
        <v>12</v>
      </c>
      <c r="G3123" s="1" t="s">
        <v>13</v>
      </c>
      <c r="H3123" s="1" t="s">
        <v>13</v>
      </c>
      <c r="I3123">
        <v>72</v>
      </c>
    </row>
    <row r="3124" spans="1:9" x14ac:dyDescent="0.25">
      <c r="A3124">
        <v>3123</v>
      </c>
      <c r="B3124" s="1" t="s">
        <v>9</v>
      </c>
      <c r="C3124">
        <v>300018</v>
      </c>
      <c r="D3124" s="1" t="s">
        <v>18</v>
      </c>
      <c r="E3124" s="1" t="s">
        <v>16</v>
      </c>
      <c r="F3124" s="1" t="s">
        <v>12</v>
      </c>
      <c r="G3124" s="1" t="s">
        <v>12</v>
      </c>
      <c r="H3124" s="1" t="s">
        <v>12</v>
      </c>
      <c r="I3124">
        <v>45</v>
      </c>
    </row>
    <row r="3125" spans="1:9" x14ac:dyDescent="0.25">
      <c r="A3125">
        <v>3124</v>
      </c>
      <c r="B3125" s="1" t="s">
        <v>15</v>
      </c>
      <c r="C3125">
        <v>299000</v>
      </c>
      <c r="D3125" s="1" t="s">
        <v>18</v>
      </c>
      <c r="E3125" s="1" t="s">
        <v>16</v>
      </c>
      <c r="F3125" s="1" t="s">
        <v>12</v>
      </c>
      <c r="G3125" s="1" t="s">
        <v>13</v>
      </c>
      <c r="H3125" s="1" t="s">
        <v>13</v>
      </c>
      <c r="I3125">
        <v>28</v>
      </c>
    </row>
    <row r="3126" spans="1:9" x14ac:dyDescent="0.25">
      <c r="A3126">
        <v>3125</v>
      </c>
      <c r="B3126" s="1" t="s">
        <v>9</v>
      </c>
      <c r="C3126">
        <v>296540</v>
      </c>
      <c r="D3126" s="1" t="s">
        <v>18</v>
      </c>
      <c r="E3126" s="1" t="s">
        <v>16</v>
      </c>
      <c r="F3126" s="1" t="s">
        <v>12</v>
      </c>
      <c r="G3126" s="1" t="s">
        <v>13</v>
      </c>
      <c r="H3126" s="1" t="s">
        <v>12</v>
      </c>
      <c r="I3126">
        <v>44</v>
      </c>
    </row>
    <row r="3127" spans="1:9" x14ac:dyDescent="0.25">
      <c r="A3127">
        <v>3126</v>
      </c>
      <c r="B3127" s="1" t="s">
        <v>9</v>
      </c>
      <c r="C3127">
        <v>639148</v>
      </c>
      <c r="D3127" s="1" t="s">
        <v>17</v>
      </c>
      <c r="E3127" s="1" t="s">
        <v>16</v>
      </c>
      <c r="F3127" s="1" t="s">
        <v>12</v>
      </c>
      <c r="G3127" s="1" t="s">
        <v>12</v>
      </c>
      <c r="H3127" s="1" t="s">
        <v>13</v>
      </c>
      <c r="I3127">
        <v>76</v>
      </c>
    </row>
    <row r="3128" spans="1:9" x14ac:dyDescent="0.25">
      <c r="A3128">
        <v>3127</v>
      </c>
      <c r="B3128" s="1" t="s">
        <v>9</v>
      </c>
      <c r="C3128">
        <v>616500</v>
      </c>
      <c r="D3128" s="1" t="s">
        <v>10</v>
      </c>
      <c r="E3128" s="1" t="s">
        <v>16</v>
      </c>
      <c r="F3128" s="1" t="s">
        <v>12</v>
      </c>
      <c r="G3128" s="1" t="s">
        <v>13</v>
      </c>
      <c r="H3128" s="1" t="s">
        <v>13</v>
      </c>
      <c r="I3128">
        <v>21</v>
      </c>
    </row>
    <row r="3129" spans="1:9" x14ac:dyDescent="0.25">
      <c r="A3129">
        <v>3128</v>
      </c>
      <c r="B3129" s="1" t="s">
        <v>15</v>
      </c>
      <c r="C3129">
        <v>557959.78</v>
      </c>
      <c r="D3129" s="1" t="s">
        <v>10</v>
      </c>
      <c r="E3129" s="1" t="s">
        <v>11</v>
      </c>
      <c r="F3129" s="1" t="s">
        <v>12</v>
      </c>
      <c r="G3129" s="1" t="s">
        <v>13</v>
      </c>
      <c r="H3129" s="1" t="s">
        <v>13</v>
      </c>
      <c r="I3129">
        <v>30</v>
      </c>
    </row>
    <row r="3130" spans="1:9" x14ac:dyDescent="0.25">
      <c r="A3130">
        <v>3129</v>
      </c>
      <c r="B3130" s="1" t="s">
        <v>9</v>
      </c>
      <c r="C3130">
        <v>594267.31999999995</v>
      </c>
      <c r="D3130" s="1" t="s">
        <v>10</v>
      </c>
      <c r="E3130" s="1" t="s">
        <v>16</v>
      </c>
      <c r="F3130" s="1" t="s">
        <v>12</v>
      </c>
      <c r="G3130" s="1" t="s">
        <v>13</v>
      </c>
      <c r="H3130" s="1" t="s">
        <v>13</v>
      </c>
      <c r="I3130">
        <v>34</v>
      </c>
    </row>
    <row r="3131" spans="1:9" x14ac:dyDescent="0.25">
      <c r="A3131">
        <v>3130</v>
      </c>
      <c r="B3131" s="1" t="s">
        <v>9</v>
      </c>
      <c r="C3131">
        <v>375277</v>
      </c>
      <c r="D3131" s="1" t="s">
        <v>10</v>
      </c>
      <c r="E3131" s="1" t="s">
        <v>11</v>
      </c>
      <c r="F3131" s="1" t="s">
        <v>12</v>
      </c>
      <c r="G3131" s="1" t="s">
        <v>13</v>
      </c>
      <c r="H3131" s="1" t="s">
        <v>13</v>
      </c>
      <c r="I3131">
        <v>63</v>
      </c>
    </row>
    <row r="3132" spans="1:9" x14ac:dyDescent="0.25">
      <c r="A3132">
        <v>3131</v>
      </c>
      <c r="B3132" s="1" t="s">
        <v>9</v>
      </c>
      <c r="C3132">
        <v>153968</v>
      </c>
      <c r="D3132" s="1" t="s">
        <v>10</v>
      </c>
      <c r="E3132" s="1" t="s">
        <v>16</v>
      </c>
      <c r="F3132" s="1" t="s">
        <v>12</v>
      </c>
      <c r="G3132" s="1" t="s">
        <v>13</v>
      </c>
      <c r="H3132" s="1" t="s">
        <v>13</v>
      </c>
      <c r="I3132">
        <v>42</v>
      </c>
    </row>
    <row r="3133" spans="1:9" x14ac:dyDescent="0.25">
      <c r="A3133">
        <v>3132</v>
      </c>
      <c r="B3133" s="1" t="s">
        <v>9</v>
      </c>
      <c r="C3133">
        <v>352314</v>
      </c>
      <c r="D3133" s="1" t="s">
        <v>18</v>
      </c>
      <c r="E3133" s="1" t="s">
        <v>16</v>
      </c>
      <c r="F3133" s="1" t="s">
        <v>12</v>
      </c>
      <c r="G3133" s="1" t="s">
        <v>13</v>
      </c>
      <c r="H3133" s="1" t="s">
        <v>12</v>
      </c>
      <c r="I3133">
        <v>37</v>
      </c>
    </row>
    <row r="3134" spans="1:9" x14ac:dyDescent="0.25">
      <c r="A3134">
        <v>3133</v>
      </c>
      <c r="B3134" s="1" t="s">
        <v>9</v>
      </c>
      <c r="C3134">
        <v>1389242.41</v>
      </c>
      <c r="D3134" s="1" t="s">
        <v>10</v>
      </c>
      <c r="E3134" s="1" t="s">
        <v>16</v>
      </c>
      <c r="F3134" s="1" t="s">
        <v>12</v>
      </c>
      <c r="G3134" s="1" t="s">
        <v>13</v>
      </c>
      <c r="H3134" s="1" t="s">
        <v>13</v>
      </c>
      <c r="I3134">
        <v>45</v>
      </c>
    </row>
    <row r="3135" spans="1:9" x14ac:dyDescent="0.25">
      <c r="A3135">
        <v>3134</v>
      </c>
      <c r="B3135" s="1" t="s">
        <v>9</v>
      </c>
      <c r="C3135">
        <v>376977.2</v>
      </c>
      <c r="D3135" s="1" t="s">
        <v>10</v>
      </c>
      <c r="E3135" s="1" t="s">
        <v>11</v>
      </c>
      <c r="F3135" s="1" t="s">
        <v>12</v>
      </c>
      <c r="G3135" s="1" t="s">
        <v>13</v>
      </c>
      <c r="H3135" s="1" t="s">
        <v>13</v>
      </c>
      <c r="I3135">
        <v>47</v>
      </c>
    </row>
    <row r="3136" spans="1:9" x14ac:dyDescent="0.25">
      <c r="A3136">
        <v>3135</v>
      </c>
      <c r="B3136" s="1" t="s">
        <v>9</v>
      </c>
      <c r="C3136">
        <v>350955</v>
      </c>
      <c r="D3136" s="1" t="s">
        <v>10</v>
      </c>
      <c r="E3136" s="1" t="s">
        <v>16</v>
      </c>
      <c r="F3136" s="1" t="s">
        <v>12</v>
      </c>
      <c r="G3136" s="1" t="s">
        <v>13</v>
      </c>
      <c r="H3136" s="1" t="s">
        <v>13</v>
      </c>
      <c r="I3136">
        <v>41</v>
      </c>
    </row>
    <row r="3137" spans="1:9" x14ac:dyDescent="0.25">
      <c r="A3137">
        <v>3136</v>
      </c>
      <c r="B3137" s="1" t="s">
        <v>15</v>
      </c>
      <c r="C3137">
        <v>1275143</v>
      </c>
      <c r="D3137" s="1" t="s">
        <v>10</v>
      </c>
      <c r="E3137" s="1" t="s">
        <v>16</v>
      </c>
      <c r="F3137" s="1" t="s">
        <v>12</v>
      </c>
      <c r="G3137" s="1" t="s">
        <v>13</v>
      </c>
      <c r="H3137" s="1" t="s">
        <v>13</v>
      </c>
      <c r="I3137">
        <v>53</v>
      </c>
    </row>
    <row r="3138" spans="1:9" x14ac:dyDescent="0.25">
      <c r="A3138">
        <v>3137</v>
      </c>
      <c r="B3138" s="1" t="s">
        <v>15</v>
      </c>
      <c r="C3138">
        <v>666437.5</v>
      </c>
      <c r="D3138" s="1" t="s">
        <v>10</v>
      </c>
      <c r="E3138" s="1" t="s">
        <v>11</v>
      </c>
      <c r="F3138" s="1" t="s">
        <v>12</v>
      </c>
      <c r="G3138" s="1" t="s">
        <v>13</v>
      </c>
      <c r="H3138" s="1" t="s">
        <v>13</v>
      </c>
      <c r="I3138">
        <v>26</v>
      </c>
    </row>
    <row r="3139" spans="1:9" x14ac:dyDescent="0.25">
      <c r="A3139">
        <v>3138</v>
      </c>
      <c r="B3139" s="1" t="s">
        <v>9</v>
      </c>
      <c r="C3139">
        <v>10652</v>
      </c>
      <c r="D3139" s="1" t="s">
        <v>10</v>
      </c>
      <c r="E3139" s="1" t="s">
        <v>16</v>
      </c>
      <c r="F3139" s="1" t="s">
        <v>12</v>
      </c>
      <c r="G3139" s="1" t="s">
        <v>12</v>
      </c>
      <c r="H3139" s="1" t="s">
        <v>13</v>
      </c>
      <c r="I3139">
        <v>23</v>
      </c>
    </row>
    <row r="3140" spans="1:9" x14ac:dyDescent="0.25">
      <c r="A3140">
        <v>3139</v>
      </c>
      <c r="B3140" s="1" t="s">
        <v>9</v>
      </c>
      <c r="C3140">
        <v>698559.5</v>
      </c>
      <c r="D3140" s="1" t="s">
        <v>10</v>
      </c>
      <c r="E3140" s="1" t="s">
        <v>11</v>
      </c>
      <c r="F3140" s="1" t="s">
        <v>12</v>
      </c>
      <c r="G3140" s="1" t="s">
        <v>13</v>
      </c>
      <c r="H3140" s="1" t="s">
        <v>13</v>
      </c>
      <c r="I3140">
        <v>31</v>
      </c>
    </row>
    <row r="3141" spans="1:9" x14ac:dyDescent="0.25">
      <c r="A3141">
        <v>3140</v>
      </c>
      <c r="B3141" s="1" t="s">
        <v>15</v>
      </c>
      <c r="C3141">
        <v>150000</v>
      </c>
      <c r="D3141" s="1" t="s">
        <v>10</v>
      </c>
      <c r="E3141" s="1" t="s">
        <v>16</v>
      </c>
      <c r="F3141" s="1" t="s">
        <v>12</v>
      </c>
      <c r="G3141" s="1" t="s">
        <v>13</v>
      </c>
      <c r="H3141" s="1" t="s">
        <v>13</v>
      </c>
      <c r="I3141">
        <v>21</v>
      </c>
    </row>
    <row r="3142" spans="1:9" x14ac:dyDescent="0.25">
      <c r="A3142">
        <v>3141</v>
      </c>
      <c r="B3142" s="1" t="s">
        <v>15</v>
      </c>
      <c r="C3142">
        <v>406159.28</v>
      </c>
      <c r="D3142" s="1" t="s">
        <v>10</v>
      </c>
      <c r="E3142" s="1" t="s">
        <v>16</v>
      </c>
      <c r="F3142" s="1" t="s">
        <v>12</v>
      </c>
      <c r="G3142" s="1" t="s">
        <v>13</v>
      </c>
      <c r="H3142" s="1" t="s">
        <v>13</v>
      </c>
      <c r="I3142">
        <v>25</v>
      </c>
    </row>
    <row r="3143" spans="1:9" x14ac:dyDescent="0.25">
      <c r="A3143">
        <v>3142</v>
      </c>
      <c r="B3143" s="1" t="s">
        <v>15</v>
      </c>
      <c r="C3143">
        <v>801190.2</v>
      </c>
      <c r="D3143" s="1" t="s">
        <v>10</v>
      </c>
      <c r="E3143" s="1" t="s">
        <v>16</v>
      </c>
      <c r="F3143" s="1" t="s">
        <v>12</v>
      </c>
      <c r="G3143" s="1" t="s">
        <v>13</v>
      </c>
      <c r="H3143" s="1" t="s">
        <v>13</v>
      </c>
      <c r="I3143">
        <v>43</v>
      </c>
    </row>
    <row r="3144" spans="1:9" x14ac:dyDescent="0.25">
      <c r="A3144">
        <v>3143</v>
      </c>
      <c r="B3144" s="1" t="s">
        <v>9</v>
      </c>
      <c r="C3144">
        <v>980353.5</v>
      </c>
      <c r="D3144" s="1" t="s">
        <v>10</v>
      </c>
      <c r="E3144" s="1" t="s">
        <v>11</v>
      </c>
      <c r="F3144" s="1" t="s">
        <v>12</v>
      </c>
      <c r="G3144" s="1" t="s">
        <v>13</v>
      </c>
      <c r="H3144" s="1" t="s">
        <v>13</v>
      </c>
      <c r="I3144">
        <v>34</v>
      </c>
    </row>
    <row r="3145" spans="1:9" x14ac:dyDescent="0.25">
      <c r="A3145">
        <v>3144</v>
      </c>
      <c r="B3145" s="1" t="s">
        <v>9</v>
      </c>
      <c r="C3145">
        <v>847403.34</v>
      </c>
      <c r="D3145" s="1" t="s">
        <v>10</v>
      </c>
      <c r="E3145" s="1" t="s">
        <v>16</v>
      </c>
      <c r="F3145" s="1" t="s">
        <v>12</v>
      </c>
      <c r="G3145" s="1" t="s">
        <v>13</v>
      </c>
      <c r="H3145" s="1" t="s">
        <v>13</v>
      </c>
      <c r="I3145">
        <v>45</v>
      </c>
    </row>
    <row r="3146" spans="1:9" x14ac:dyDescent="0.25">
      <c r="A3146">
        <v>3145</v>
      </c>
      <c r="B3146" s="1" t="s">
        <v>9</v>
      </c>
      <c r="C3146">
        <v>295505</v>
      </c>
      <c r="D3146" s="1" t="s">
        <v>10</v>
      </c>
      <c r="E3146" s="1" t="s">
        <v>16</v>
      </c>
      <c r="F3146" s="1" t="s">
        <v>12</v>
      </c>
      <c r="G3146" s="1" t="s">
        <v>13</v>
      </c>
      <c r="H3146" s="1" t="s">
        <v>13</v>
      </c>
      <c r="I3146">
        <v>36</v>
      </c>
    </row>
    <row r="3147" spans="1:9" x14ac:dyDescent="0.25">
      <c r="A3147">
        <v>3146</v>
      </c>
      <c r="B3147" s="1" t="s">
        <v>9</v>
      </c>
      <c r="C3147">
        <v>297046</v>
      </c>
      <c r="D3147" s="1" t="s">
        <v>17</v>
      </c>
      <c r="E3147" s="1" t="s">
        <v>16</v>
      </c>
      <c r="F3147" s="1" t="s">
        <v>12</v>
      </c>
      <c r="G3147" s="1" t="s">
        <v>13</v>
      </c>
      <c r="H3147" s="1" t="s">
        <v>13</v>
      </c>
      <c r="I3147">
        <v>25</v>
      </c>
    </row>
    <row r="3148" spans="1:9" x14ac:dyDescent="0.25">
      <c r="A3148">
        <v>3147</v>
      </c>
      <c r="B3148" s="1" t="s">
        <v>15</v>
      </c>
      <c r="C3148">
        <v>457220</v>
      </c>
      <c r="D3148" s="1" t="s">
        <v>10</v>
      </c>
      <c r="E3148" s="1" t="s">
        <v>11</v>
      </c>
      <c r="F3148" s="1" t="s">
        <v>12</v>
      </c>
      <c r="G3148" s="1" t="s">
        <v>13</v>
      </c>
      <c r="H3148" s="1" t="s">
        <v>13</v>
      </c>
      <c r="I3148">
        <v>25</v>
      </c>
    </row>
    <row r="3149" spans="1:9" x14ac:dyDescent="0.25">
      <c r="A3149">
        <v>3148</v>
      </c>
      <c r="B3149" s="1" t="s">
        <v>9</v>
      </c>
      <c r="C3149">
        <v>458557</v>
      </c>
      <c r="D3149" s="1" t="s">
        <v>18</v>
      </c>
      <c r="E3149" s="1" t="s">
        <v>16</v>
      </c>
      <c r="F3149" s="1" t="s">
        <v>12</v>
      </c>
      <c r="G3149" s="1" t="s">
        <v>13</v>
      </c>
      <c r="H3149" s="1" t="s">
        <v>12</v>
      </c>
      <c r="I3149">
        <v>33</v>
      </c>
    </row>
    <row r="3150" spans="1:9" x14ac:dyDescent="0.25">
      <c r="A3150">
        <v>3149</v>
      </c>
      <c r="B3150" s="1" t="s">
        <v>15</v>
      </c>
      <c r="C3150">
        <v>308439</v>
      </c>
      <c r="D3150" s="1" t="s">
        <v>18</v>
      </c>
      <c r="E3150" s="1" t="s">
        <v>16</v>
      </c>
      <c r="F3150" s="1" t="s">
        <v>12</v>
      </c>
      <c r="G3150" s="1" t="s">
        <v>13</v>
      </c>
      <c r="H3150" s="1" t="s">
        <v>12</v>
      </c>
      <c r="I3150">
        <v>31</v>
      </c>
    </row>
    <row r="3151" spans="1:9" x14ac:dyDescent="0.25">
      <c r="A3151">
        <v>3150</v>
      </c>
      <c r="B3151" s="1" t="s">
        <v>15</v>
      </c>
      <c r="C3151">
        <v>456605</v>
      </c>
      <c r="D3151" s="1" t="s">
        <v>14</v>
      </c>
      <c r="E3151" s="1" t="s">
        <v>11</v>
      </c>
      <c r="F3151" s="1" t="s">
        <v>12</v>
      </c>
      <c r="G3151" s="1" t="s">
        <v>13</v>
      </c>
      <c r="H3151" s="1" t="s">
        <v>13</v>
      </c>
      <c r="I3151">
        <v>67</v>
      </c>
    </row>
    <row r="3152" spans="1:9" x14ac:dyDescent="0.25">
      <c r="A3152">
        <v>3151</v>
      </c>
      <c r="B3152" s="1" t="s">
        <v>15</v>
      </c>
      <c r="C3152">
        <v>1542959.58</v>
      </c>
      <c r="D3152" s="1" t="s">
        <v>10</v>
      </c>
      <c r="E3152" s="1" t="s">
        <v>16</v>
      </c>
      <c r="F3152" s="1" t="s">
        <v>12</v>
      </c>
      <c r="G3152" s="1" t="s">
        <v>13</v>
      </c>
      <c r="H3152" s="1" t="s">
        <v>13</v>
      </c>
      <c r="I3152">
        <v>58</v>
      </c>
    </row>
    <row r="3153" spans="1:9" x14ac:dyDescent="0.25">
      <c r="A3153">
        <v>3152</v>
      </c>
      <c r="B3153" s="1" t="s">
        <v>9</v>
      </c>
      <c r="C3153">
        <v>297046</v>
      </c>
      <c r="D3153" s="1" t="s">
        <v>18</v>
      </c>
      <c r="E3153" s="1" t="s">
        <v>16</v>
      </c>
      <c r="F3153" s="1" t="s">
        <v>12</v>
      </c>
      <c r="G3153" s="1" t="s">
        <v>13</v>
      </c>
      <c r="H3153" s="1" t="s">
        <v>13</v>
      </c>
      <c r="I3153">
        <v>52</v>
      </c>
    </row>
    <row r="3154" spans="1:9" x14ac:dyDescent="0.25">
      <c r="A3154">
        <v>3153</v>
      </c>
      <c r="B3154" s="1" t="s">
        <v>9</v>
      </c>
      <c r="C3154">
        <v>433254</v>
      </c>
      <c r="D3154" s="1" t="s">
        <v>18</v>
      </c>
      <c r="E3154" s="1" t="s">
        <v>16</v>
      </c>
      <c r="F3154" s="1" t="s">
        <v>12</v>
      </c>
      <c r="G3154" s="1" t="s">
        <v>13</v>
      </c>
      <c r="H3154" s="1" t="s">
        <v>12</v>
      </c>
      <c r="I3154">
        <v>59</v>
      </c>
    </row>
    <row r="3155" spans="1:9" x14ac:dyDescent="0.25">
      <c r="A3155">
        <v>3154</v>
      </c>
      <c r="B3155" s="1" t="s">
        <v>9</v>
      </c>
      <c r="C3155">
        <v>471223.1</v>
      </c>
      <c r="D3155" s="1" t="s">
        <v>10</v>
      </c>
      <c r="E3155" s="1" t="s">
        <v>16</v>
      </c>
      <c r="F3155" s="1" t="s">
        <v>12</v>
      </c>
      <c r="G3155" s="1" t="s">
        <v>13</v>
      </c>
      <c r="H3155" s="1" t="s">
        <v>13</v>
      </c>
      <c r="I3155">
        <v>23</v>
      </c>
    </row>
    <row r="3156" spans="1:9" x14ac:dyDescent="0.25">
      <c r="A3156">
        <v>3155</v>
      </c>
      <c r="B3156" s="1" t="s">
        <v>15</v>
      </c>
      <c r="C3156">
        <v>532710.84</v>
      </c>
      <c r="D3156" s="1" t="s">
        <v>10</v>
      </c>
      <c r="E3156" s="1" t="s">
        <v>11</v>
      </c>
      <c r="F3156" s="1" t="s">
        <v>12</v>
      </c>
      <c r="G3156" s="1" t="s">
        <v>13</v>
      </c>
      <c r="H3156" s="1" t="s">
        <v>13</v>
      </c>
      <c r="I3156">
        <v>44</v>
      </c>
    </row>
    <row r="3157" spans="1:9" x14ac:dyDescent="0.25">
      <c r="A3157">
        <v>3156</v>
      </c>
      <c r="B3157" s="1" t="s">
        <v>9</v>
      </c>
      <c r="C3157">
        <v>800000</v>
      </c>
      <c r="D3157" s="1" t="s">
        <v>10</v>
      </c>
      <c r="E3157" s="1" t="s">
        <v>16</v>
      </c>
      <c r="F3157" s="1" t="s">
        <v>12</v>
      </c>
      <c r="G3157" s="1" t="s">
        <v>13</v>
      </c>
      <c r="H3157" s="1" t="s">
        <v>13</v>
      </c>
      <c r="I3157">
        <v>35</v>
      </c>
    </row>
    <row r="3158" spans="1:9" x14ac:dyDescent="0.25">
      <c r="A3158">
        <v>3157</v>
      </c>
      <c r="B3158" s="1" t="s">
        <v>15</v>
      </c>
      <c r="C3158">
        <v>2467875.73</v>
      </c>
      <c r="D3158" s="1" t="s">
        <v>10</v>
      </c>
      <c r="E3158" s="1" t="s">
        <v>11</v>
      </c>
      <c r="F3158" s="1" t="s">
        <v>12</v>
      </c>
      <c r="G3158" s="1" t="s">
        <v>13</v>
      </c>
      <c r="H3158" s="1" t="s">
        <v>13</v>
      </c>
      <c r="I3158">
        <v>31</v>
      </c>
    </row>
    <row r="3159" spans="1:9" x14ac:dyDescent="0.25">
      <c r="A3159">
        <v>3158</v>
      </c>
      <c r="B3159" s="1" t="s">
        <v>15</v>
      </c>
      <c r="C3159">
        <v>384515.19</v>
      </c>
      <c r="D3159" s="1" t="s">
        <v>10</v>
      </c>
      <c r="E3159" s="1" t="s">
        <v>16</v>
      </c>
      <c r="F3159" s="1" t="s">
        <v>12</v>
      </c>
      <c r="G3159" s="1" t="s">
        <v>13</v>
      </c>
      <c r="H3159" s="1" t="s">
        <v>13</v>
      </c>
      <c r="I3159">
        <v>26</v>
      </c>
    </row>
    <row r="3160" spans="1:9" x14ac:dyDescent="0.25">
      <c r="A3160">
        <v>3159</v>
      </c>
      <c r="B3160" s="1" t="s">
        <v>9</v>
      </c>
      <c r="C3160">
        <v>784810.69</v>
      </c>
      <c r="D3160" s="1" t="s">
        <v>10</v>
      </c>
      <c r="E3160" s="1" t="s">
        <v>11</v>
      </c>
      <c r="F3160" s="1" t="s">
        <v>12</v>
      </c>
      <c r="G3160" s="1" t="s">
        <v>13</v>
      </c>
      <c r="H3160" s="1" t="s">
        <v>13</v>
      </c>
      <c r="I3160">
        <v>35</v>
      </c>
    </row>
    <row r="3161" spans="1:9" x14ac:dyDescent="0.25">
      <c r="A3161">
        <v>3160</v>
      </c>
      <c r="B3161" s="1" t="s">
        <v>15</v>
      </c>
      <c r="C3161">
        <v>532793</v>
      </c>
      <c r="D3161" s="1" t="s">
        <v>10</v>
      </c>
      <c r="E3161" s="1" t="s">
        <v>16</v>
      </c>
      <c r="F3161" s="1" t="s">
        <v>12</v>
      </c>
      <c r="G3161" s="1" t="s">
        <v>13</v>
      </c>
      <c r="H3161" s="1" t="s">
        <v>13</v>
      </c>
      <c r="I3161">
        <v>47</v>
      </c>
    </row>
    <row r="3162" spans="1:9" x14ac:dyDescent="0.25">
      <c r="A3162">
        <v>3161</v>
      </c>
      <c r="B3162" s="1" t="s">
        <v>9</v>
      </c>
      <c r="C3162">
        <v>388390</v>
      </c>
      <c r="D3162" s="1" t="s">
        <v>10</v>
      </c>
      <c r="E3162" s="1" t="s">
        <v>16</v>
      </c>
      <c r="F3162" s="1" t="s">
        <v>12</v>
      </c>
      <c r="G3162" s="1" t="s">
        <v>13</v>
      </c>
      <c r="H3162" s="1" t="s">
        <v>13</v>
      </c>
      <c r="I3162">
        <v>55</v>
      </c>
    </row>
    <row r="3163" spans="1:9" x14ac:dyDescent="0.25">
      <c r="A3163">
        <v>3162</v>
      </c>
      <c r="B3163" s="1" t="s">
        <v>15</v>
      </c>
      <c r="C3163">
        <v>410367</v>
      </c>
      <c r="D3163" s="1" t="s">
        <v>10</v>
      </c>
      <c r="E3163" s="1" t="s">
        <v>16</v>
      </c>
      <c r="F3163" s="1" t="s">
        <v>12</v>
      </c>
      <c r="G3163" s="1" t="s">
        <v>13</v>
      </c>
      <c r="H3163" s="1" t="s">
        <v>13</v>
      </c>
      <c r="I3163">
        <v>38</v>
      </c>
    </row>
    <row r="3164" spans="1:9" x14ac:dyDescent="0.25">
      <c r="A3164">
        <v>3163</v>
      </c>
      <c r="B3164" s="1" t="s">
        <v>9</v>
      </c>
      <c r="C3164">
        <v>1583534</v>
      </c>
      <c r="D3164" s="1" t="s">
        <v>10</v>
      </c>
      <c r="E3164" s="1" t="s">
        <v>11</v>
      </c>
      <c r="F3164" s="1" t="s">
        <v>12</v>
      </c>
      <c r="G3164" s="1" t="s">
        <v>13</v>
      </c>
      <c r="H3164" s="1" t="s">
        <v>13</v>
      </c>
      <c r="I3164">
        <v>59</v>
      </c>
    </row>
    <row r="3165" spans="1:9" x14ac:dyDescent="0.25">
      <c r="A3165">
        <v>3164</v>
      </c>
      <c r="B3165" s="1" t="s">
        <v>9</v>
      </c>
      <c r="C3165">
        <v>356455</v>
      </c>
      <c r="D3165" s="1" t="s">
        <v>18</v>
      </c>
      <c r="E3165" s="1" t="s">
        <v>16</v>
      </c>
      <c r="F3165" s="1" t="s">
        <v>12</v>
      </c>
      <c r="G3165" s="1" t="s">
        <v>13</v>
      </c>
      <c r="H3165" s="1" t="s">
        <v>12</v>
      </c>
      <c r="I3165">
        <v>36</v>
      </c>
    </row>
    <row r="3166" spans="1:9" x14ac:dyDescent="0.25">
      <c r="A3166">
        <v>3165</v>
      </c>
      <c r="B3166" s="1" t="s">
        <v>15</v>
      </c>
      <c r="C3166">
        <v>125727.03999999999</v>
      </c>
      <c r="D3166" s="1" t="s">
        <v>14</v>
      </c>
      <c r="E3166" s="1" t="s">
        <v>11</v>
      </c>
      <c r="F3166" s="1" t="s">
        <v>12</v>
      </c>
      <c r="G3166" s="1" t="s">
        <v>13</v>
      </c>
      <c r="H3166" s="1" t="s">
        <v>13</v>
      </c>
      <c r="I3166">
        <v>73</v>
      </c>
    </row>
    <row r="3167" spans="1:9" x14ac:dyDescent="0.25">
      <c r="A3167">
        <v>3166</v>
      </c>
      <c r="B3167" s="1" t="s">
        <v>9</v>
      </c>
      <c r="C3167">
        <v>268811.75</v>
      </c>
      <c r="D3167" s="1" t="s">
        <v>10</v>
      </c>
      <c r="E3167" s="1" t="s">
        <v>11</v>
      </c>
      <c r="F3167" s="1" t="s">
        <v>12</v>
      </c>
      <c r="G3167" s="1" t="s">
        <v>13</v>
      </c>
      <c r="H3167" s="1" t="s">
        <v>13</v>
      </c>
      <c r="I3167">
        <v>33</v>
      </c>
    </row>
    <row r="3168" spans="1:9" x14ac:dyDescent="0.25">
      <c r="A3168">
        <v>3167</v>
      </c>
      <c r="B3168" s="1" t="s">
        <v>9</v>
      </c>
      <c r="C3168">
        <v>406824</v>
      </c>
      <c r="D3168" s="1" t="s">
        <v>10</v>
      </c>
      <c r="E3168" s="1" t="s">
        <v>16</v>
      </c>
      <c r="F3168" s="1" t="s">
        <v>12</v>
      </c>
      <c r="G3168" s="1" t="s">
        <v>13</v>
      </c>
      <c r="H3168" s="1" t="s">
        <v>13</v>
      </c>
      <c r="I3168">
        <v>25</v>
      </c>
    </row>
    <row r="3169" spans="1:9" x14ac:dyDescent="0.25">
      <c r="A3169">
        <v>3168</v>
      </c>
      <c r="B3169" s="1" t="s">
        <v>9</v>
      </c>
      <c r="C3169">
        <v>1872119</v>
      </c>
      <c r="D3169" s="1" t="s">
        <v>10</v>
      </c>
      <c r="E3169" s="1" t="s">
        <v>11</v>
      </c>
      <c r="F3169" s="1" t="s">
        <v>12</v>
      </c>
      <c r="G3169" s="1" t="s">
        <v>13</v>
      </c>
      <c r="H3169" s="1" t="s">
        <v>13</v>
      </c>
      <c r="I3169">
        <v>37</v>
      </c>
    </row>
    <row r="3170" spans="1:9" x14ac:dyDescent="0.25">
      <c r="A3170">
        <v>3169</v>
      </c>
      <c r="B3170" s="1" t="s">
        <v>9</v>
      </c>
      <c r="C3170">
        <v>1562879</v>
      </c>
      <c r="D3170" s="1" t="s">
        <v>10</v>
      </c>
      <c r="E3170" s="1" t="s">
        <v>11</v>
      </c>
      <c r="F3170" s="1" t="s">
        <v>12</v>
      </c>
      <c r="G3170" s="1" t="s">
        <v>13</v>
      </c>
      <c r="H3170" s="1" t="s">
        <v>12</v>
      </c>
      <c r="I3170">
        <v>42</v>
      </c>
    </row>
    <row r="3171" spans="1:9" x14ac:dyDescent="0.25">
      <c r="A3171">
        <v>3170</v>
      </c>
      <c r="B3171" s="1" t="s">
        <v>15</v>
      </c>
      <c r="C3171">
        <v>501500</v>
      </c>
      <c r="D3171" s="1" t="s">
        <v>10</v>
      </c>
      <c r="E3171" s="1" t="s">
        <v>16</v>
      </c>
      <c r="F3171" s="1" t="s">
        <v>12</v>
      </c>
      <c r="G3171" s="1" t="s">
        <v>13</v>
      </c>
      <c r="H3171" s="1" t="s">
        <v>12</v>
      </c>
      <c r="I3171">
        <v>55</v>
      </c>
    </row>
    <row r="3172" spans="1:9" x14ac:dyDescent="0.25">
      <c r="A3172">
        <v>3171</v>
      </c>
      <c r="B3172" s="1" t="s">
        <v>15</v>
      </c>
      <c r="C3172">
        <v>458371</v>
      </c>
      <c r="D3172" s="1" t="s">
        <v>10</v>
      </c>
      <c r="E3172" s="1" t="s">
        <v>11</v>
      </c>
      <c r="F3172" s="1" t="s">
        <v>12</v>
      </c>
      <c r="G3172" s="1" t="s">
        <v>13</v>
      </c>
      <c r="H3172" s="1" t="s">
        <v>12</v>
      </c>
      <c r="I3172">
        <v>43</v>
      </c>
    </row>
    <row r="3173" spans="1:9" x14ac:dyDescent="0.25">
      <c r="A3173">
        <v>3172</v>
      </c>
      <c r="B3173" s="1" t="s">
        <v>15</v>
      </c>
      <c r="C3173">
        <v>466740</v>
      </c>
      <c r="D3173" s="1" t="s">
        <v>10</v>
      </c>
      <c r="E3173" s="1" t="s">
        <v>11</v>
      </c>
      <c r="F3173" s="1" t="s">
        <v>12</v>
      </c>
      <c r="G3173" s="1" t="s">
        <v>13</v>
      </c>
      <c r="H3173" s="1" t="s">
        <v>12</v>
      </c>
      <c r="I3173">
        <v>30</v>
      </c>
    </row>
    <row r="3174" spans="1:9" x14ac:dyDescent="0.25">
      <c r="A3174">
        <v>3173</v>
      </c>
      <c r="B3174" s="1" t="s">
        <v>9</v>
      </c>
      <c r="C3174">
        <v>416721.88</v>
      </c>
      <c r="D3174" s="1" t="s">
        <v>10</v>
      </c>
      <c r="E3174" s="1" t="s">
        <v>16</v>
      </c>
      <c r="F3174" s="1" t="s">
        <v>12</v>
      </c>
      <c r="G3174" s="1" t="s">
        <v>13</v>
      </c>
      <c r="H3174" s="1" t="s">
        <v>13</v>
      </c>
      <c r="I3174">
        <v>29</v>
      </c>
    </row>
    <row r="3175" spans="1:9" x14ac:dyDescent="0.25">
      <c r="A3175">
        <v>3174</v>
      </c>
      <c r="B3175" s="1" t="s">
        <v>9</v>
      </c>
      <c r="C3175">
        <v>518642.73</v>
      </c>
      <c r="D3175" s="1" t="s">
        <v>10</v>
      </c>
      <c r="E3175" s="1" t="s">
        <v>16</v>
      </c>
      <c r="F3175" s="1" t="s">
        <v>12</v>
      </c>
      <c r="G3175" s="1" t="s">
        <v>12</v>
      </c>
      <c r="H3175" s="1" t="s">
        <v>13</v>
      </c>
      <c r="I3175">
        <v>40</v>
      </c>
    </row>
    <row r="3176" spans="1:9" x14ac:dyDescent="0.25">
      <c r="A3176">
        <v>3175</v>
      </c>
      <c r="B3176" s="1" t="s">
        <v>9</v>
      </c>
      <c r="C3176">
        <v>297046</v>
      </c>
      <c r="D3176" s="1" t="s">
        <v>18</v>
      </c>
      <c r="E3176" s="1" t="s">
        <v>16</v>
      </c>
      <c r="F3176" s="1" t="s">
        <v>12</v>
      </c>
      <c r="G3176" s="1" t="s">
        <v>12</v>
      </c>
      <c r="H3176" s="1" t="s">
        <v>12</v>
      </c>
      <c r="I3176">
        <v>36</v>
      </c>
    </row>
    <row r="3177" spans="1:9" x14ac:dyDescent="0.25">
      <c r="A3177">
        <v>3176</v>
      </c>
      <c r="B3177" s="1" t="s">
        <v>9</v>
      </c>
      <c r="C3177">
        <v>326749</v>
      </c>
      <c r="D3177" s="1" t="s">
        <v>18</v>
      </c>
      <c r="E3177" s="1" t="s">
        <v>16</v>
      </c>
      <c r="F3177" s="1" t="s">
        <v>12</v>
      </c>
      <c r="G3177" s="1" t="s">
        <v>13</v>
      </c>
      <c r="H3177" s="1" t="s">
        <v>12</v>
      </c>
      <c r="I3177">
        <v>50</v>
      </c>
    </row>
    <row r="3178" spans="1:9" x14ac:dyDescent="0.25">
      <c r="A3178">
        <v>3177</v>
      </c>
      <c r="B3178" s="1" t="s">
        <v>15</v>
      </c>
      <c r="C3178">
        <v>703520.79</v>
      </c>
      <c r="D3178" s="1" t="s">
        <v>10</v>
      </c>
      <c r="E3178" s="1" t="s">
        <v>16</v>
      </c>
      <c r="F3178" s="1" t="s">
        <v>12</v>
      </c>
      <c r="G3178" s="1" t="s">
        <v>13</v>
      </c>
      <c r="H3178" s="1" t="s">
        <v>13</v>
      </c>
      <c r="I3178">
        <v>36</v>
      </c>
    </row>
    <row r="3179" spans="1:9" x14ac:dyDescent="0.25">
      <c r="A3179">
        <v>3178</v>
      </c>
      <c r="B3179" s="1" t="s">
        <v>9</v>
      </c>
      <c r="C3179">
        <v>360000</v>
      </c>
      <c r="D3179" s="1" t="s">
        <v>10</v>
      </c>
      <c r="E3179" s="1" t="s">
        <v>16</v>
      </c>
      <c r="F3179" s="1" t="s">
        <v>12</v>
      </c>
      <c r="G3179" s="1" t="s">
        <v>13</v>
      </c>
      <c r="H3179" s="1" t="s">
        <v>13</v>
      </c>
      <c r="I3179">
        <v>23</v>
      </c>
    </row>
    <row r="3180" spans="1:9" x14ac:dyDescent="0.25">
      <c r="A3180">
        <v>3179</v>
      </c>
      <c r="B3180" s="1" t="s">
        <v>15</v>
      </c>
      <c r="C3180">
        <v>1251585</v>
      </c>
      <c r="D3180" s="1" t="s">
        <v>10</v>
      </c>
      <c r="E3180" s="1" t="s">
        <v>11</v>
      </c>
      <c r="F3180" s="1" t="s">
        <v>12</v>
      </c>
      <c r="G3180" s="1" t="s">
        <v>13</v>
      </c>
      <c r="H3180" s="1" t="s">
        <v>12</v>
      </c>
      <c r="I3180">
        <v>50</v>
      </c>
    </row>
    <row r="3181" spans="1:9" x14ac:dyDescent="0.25">
      <c r="A3181">
        <v>3180</v>
      </c>
      <c r="B3181" s="1" t="s">
        <v>15</v>
      </c>
      <c r="C3181">
        <v>278030</v>
      </c>
      <c r="D3181" s="1" t="s">
        <v>19</v>
      </c>
      <c r="E3181" s="1" t="s">
        <v>16</v>
      </c>
      <c r="F3181" s="1" t="s">
        <v>12</v>
      </c>
      <c r="G3181" s="1" t="s">
        <v>13</v>
      </c>
      <c r="H3181" s="1" t="s">
        <v>13</v>
      </c>
      <c r="I3181">
        <v>35</v>
      </c>
    </row>
    <row r="3182" spans="1:9" x14ac:dyDescent="0.25">
      <c r="A3182">
        <v>3181</v>
      </c>
      <c r="B3182" s="1" t="s">
        <v>15</v>
      </c>
      <c r="C3182">
        <v>473621</v>
      </c>
      <c r="D3182" s="1" t="s">
        <v>10</v>
      </c>
      <c r="E3182" s="1" t="s">
        <v>11</v>
      </c>
      <c r="F3182" s="1" t="s">
        <v>12</v>
      </c>
      <c r="G3182" s="1" t="s">
        <v>13</v>
      </c>
      <c r="H3182" s="1" t="s">
        <v>12</v>
      </c>
      <c r="I3182">
        <v>48</v>
      </c>
    </row>
    <row r="3183" spans="1:9" x14ac:dyDescent="0.25">
      <c r="A3183">
        <v>3182</v>
      </c>
      <c r="B3183" s="1" t="s">
        <v>9</v>
      </c>
      <c r="C3183">
        <v>559000</v>
      </c>
      <c r="D3183" s="1" t="s">
        <v>10</v>
      </c>
      <c r="E3183" s="1" t="s">
        <v>16</v>
      </c>
      <c r="F3183" s="1" t="s">
        <v>12</v>
      </c>
      <c r="G3183" s="1" t="s">
        <v>13</v>
      </c>
      <c r="H3183" s="1" t="s">
        <v>13</v>
      </c>
      <c r="I3183">
        <v>33</v>
      </c>
    </row>
    <row r="3184" spans="1:9" x14ac:dyDescent="0.25">
      <c r="A3184">
        <v>3183</v>
      </c>
      <c r="B3184" s="1" t="s">
        <v>9</v>
      </c>
      <c r="C3184">
        <v>484144</v>
      </c>
      <c r="D3184" s="1" t="s">
        <v>10</v>
      </c>
      <c r="E3184" s="1" t="s">
        <v>16</v>
      </c>
      <c r="F3184" s="1" t="s">
        <v>12</v>
      </c>
      <c r="G3184" s="1" t="s">
        <v>13</v>
      </c>
      <c r="H3184" s="1" t="s">
        <v>13</v>
      </c>
      <c r="I3184">
        <v>46</v>
      </c>
    </row>
    <row r="3185" spans="1:9" x14ac:dyDescent="0.25">
      <c r="A3185">
        <v>3184</v>
      </c>
      <c r="B3185" s="1" t="s">
        <v>15</v>
      </c>
      <c r="C3185">
        <v>278030</v>
      </c>
      <c r="D3185" s="1" t="s">
        <v>17</v>
      </c>
      <c r="E3185" s="1" t="s">
        <v>16</v>
      </c>
      <c r="F3185" s="1" t="s">
        <v>12</v>
      </c>
      <c r="G3185" s="1" t="s">
        <v>13</v>
      </c>
      <c r="H3185" s="1" t="s">
        <v>13</v>
      </c>
      <c r="I3185">
        <v>26</v>
      </c>
    </row>
    <row r="3186" spans="1:9" x14ac:dyDescent="0.25">
      <c r="A3186">
        <v>3185</v>
      </c>
      <c r="B3186" s="1" t="s">
        <v>9</v>
      </c>
      <c r="C3186">
        <v>1000000</v>
      </c>
      <c r="D3186" s="1" t="s">
        <v>10</v>
      </c>
      <c r="E3186" s="1" t="s">
        <v>16</v>
      </c>
      <c r="F3186" s="1" t="s">
        <v>12</v>
      </c>
      <c r="G3186" s="1" t="s">
        <v>13</v>
      </c>
      <c r="H3186" s="1" t="s">
        <v>13</v>
      </c>
      <c r="I3186">
        <v>24</v>
      </c>
    </row>
    <row r="3187" spans="1:9" x14ac:dyDescent="0.25">
      <c r="A3187">
        <v>3186</v>
      </c>
      <c r="B3187" s="1" t="s">
        <v>9</v>
      </c>
      <c r="C3187">
        <v>532896.9</v>
      </c>
      <c r="D3187" s="1" t="s">
        <v>10</v>
      </c>
      <c r="E3187" s="1" t="s">
        <v>11</v>
      </c>
      <c r="F3187" s="1" t="s">
        <v>12</v>
      </c>
      <c r="G3187" s="1" t="s">
        <v>13</v>
      </c>
      <c r="H3187" s="1" t="s">
        <v>13</v>
      </c>
      <c r="I3187">
        <v>35</v>
      </c>
    </row>
    <row r="3188" spans="1:9" x14ac:dyDescent="0.25">
      <c r="A3188">
        <v>3187</v>
      </c>
      <c r="B3188" s="1" t="s">
        <v>9</v>
      </c>
      <c r="C3188">
        <v>914404.3</v>
      </c>
      <c r="D3188" s="1" t="s">
        <v>10</v>
      </c>
      <c r="E3188" s="1" t="s">
        <v>16</v>
      </c>
      <c r="F3188" s="1" t="s">
        <v>12</v>
      </c>
      <c r="G3188" s="1" t="s">
        <v>13</v>
      </c>
      <c r="H3188" s="1" t="s">
        <v>13</v>
      </c>
      <c r="I3188">
        <v>29</v>
      </c>
    </row>
    <row r="3189" spans="1:9" x14ac:dyDescent="0.25">
      <c r="A3189">
        <v>3188</v>
      </c>
      <c r="B3189" s="1" t="s">
        <v>9</v>
      </c>
      <c r="C3189">
        <v>680960</v>
      </c>
      <c r="D3189" s="1" t="s">
        <v>10</v>
      </c>
      <c r="E3189" s="1" t="s">
        <v>11</v>
      </c>
      <c r="F3189" s="1" t="s">
        <v>12</v>
      </c>
      <c r="G3189" s="1" t="s">
        <v>13</v>
      </c>
      <c r="H3189" s="1" t="s">
        <v>13</v>
      </c>
      <c r="I3189">
        <v>32</v>
      </c>
    </row>
    <row r="3190" spans="1:9" x14ac:dyDescent="0.25">
      <c r="A3190">
        <v>3189</v>
      </c>
      <c r="B3190" s="1" t="s">
        <v>9</v>
      </c>
      <c r="C3190">
        <v>409256.03</v>
      </c>
      <c r="D3190" s="1" t="s">
        <v>10</v>
      </c>
      <c r="E3190" s="1" t="s">
        <v>16</v>
      </c>
      <c r="F3190" s="1" t="s">
        <v>12</v>
      </c>
      <c r="G3190" s="1" t="s">
        <v>13</v>
      </c>
      <c r="H3190" s="1" t="s">
        <v>13</v>
      </c>
      <c r="I3190">
        <v>34</v>
      </c>
    </row>
    <row r="3191" spans="1:9" x14ac:dyDescent="0.25">
      <c r="A3191">
        <v>3190</v>
      </c>
      <c r="B3191" s="1" t="s">
        <v>15</v>
      </c>
      <c r="C3191">
        <v>297045</v>
      </c>
      <c r="D3191" s="1" t="s">
        <v>18</v>
      </c>
      <c r="E3191" s="1" t="s">
        <v>16</v>
      </c>
      <c r="F3191" s="1" t="s">
        <v>12</v>
      </c>
      <c r="G3191" s="1" t="s">
        <v>13</v>
      </c>
      <c r="H3191" s="1" t="s">
        <v>13</v>
      </c>
      <c r="I3191">
        <v>39</v>
      </c>
    </row>
    <row r="3192" spans="1:9" x14ac:dyDescent="0.25">
      <c r="A3192">
        <v>3191</v>
      </c>
      <c r="B3192" s="1" t="s">
        <v>9</v>
      </c>
      <c r="C3192">
        <v>278030</v>
      </c>
      <c r="D3192" s="1" t="s">
        <v>19</v>
      </c>
      <c r="E3192" s="1" t="s">
        <v>16</v>
      </c>
      <c r="F3192" s="1" t="s">
        <v>12</v>
      </c>
      <c r="G3192" s="1" t="s">
        <v>13</v>
      </c>
      <c r="H3192" s="1" t="s">
        <v>13</v>
      </c>
      <c r="I3192">
        <v>45</v>
      </c>
    </row>
    <row r="3193" spans="1:9" x14ac:dyDescent="0.25">
      <c r="A3193">
        <v>3192</v>
      </c>
      <c r="B3193" s="1" t="s">
        <v>9</v>
      </c>
      <c r="C3193">
        <v>762359.6</v>
      </c>
      <c r="D3193" s="1" t="s">
        <v>10</v>
      </c>
      <c r="E3193" s="1" t="s">
        <v>16</v>
      </c>
      <c r="F3193" s="1" t="s">
        <v>12</v>
      </c>
      <c r="G3193" s="1" t="s">
        <v>13</v>
      </c>
      <c r="H3193" s="1" t="s">
        <v>13</v>
      </c>
      <c r="I3193">
        <v>34</v>
      </c>
    </row>
    <row r="3194" spans="1:9" x14ac:dyDescent="0.25">
      <c r="A3194">
        <v>3193</v>
      </c>
      <c r="B3194" s="1" t="s">
        <v>15</v>
      </c>
      <c r="C3194">
        <v>639148</v>
      </c>
      <c r="D3194" s="1" t="s">
        <v>18</v>
      </c>
      <c r="E3194" s="1" t="s">
        <v>16</v>
      </c>
      <c r="F3194" s="1" t="s">
        <v>12</v>
      </c>
      <c r="G3194" s="1" t="s">
        <v>13</v>
      </c>
      <c r="H3194" s="1" t="s">
        <v>12</v>
      </c>
      <c r="I3194">
        <v>74</v>
      </c>
    </row>
    <row r="3195" spans="1:9" x14ac:dyDescent="0.25">
      <c r="A3195">
        <v>3194</v>
      </c>
      <c r="B3195" s="1" t="s">
        <v>9</v>
      </c>
      <c r="C3195">
        <v>410495.2</v>
      </c>
      <c r="D3195" s="1" t="s">
        <v>10</v>
      </c>
      <c r="E3195" s="1" t="s">
        <v>16</v>
      </c>
      <c r="F3195" s="1" t="s">
        <v>12</v>
      </c>
      <c r="G3195" s="1" t="s">
        <v>12</v>
      </c>
      <c r="H3195" s="1" t="s">
        <v>12</v>
      </c>
      <c r="I3195">
        <v>29</v>
      </c>
    </row>
    <row r="3196" spans="1:9" x14ac:dyDescent="0.25">
      <c r="A3196">
        <v>3195</v>
      </c>
      <c r="B3196" s="1" t="s">
        <v>15</v>
      </c>
      <c r="C3196">
        <v>504218.48</v>
      </c>
      <c r="D3196" s="1" t="s">
        <v>10</v>
      </c>
      <c r="E3196" s="1" t="s">
        <v>16</v>
      </c>
      <c r="F3196" s="1" t="s">
        <v>12</v>
      </c>
      <c r="G3196" s="1" t="s">
        <v>12</v>
      </c>
      <c r="H3196" s="1" t="s">
        <v>13</v>
      </c>
      <c r="I3196">
        <v>49</v>
      </c>
    </row>
    <row r="3197" spans="1:9" x14ac:dyDescent="0.25">
      <c r="A3197">
        <v>3196</v>
      </c>
      <c r="B3197" s="1" t="s">
        <v>9</v>
      </c>
      <c r="C3197">
        <v>660746</v>
      </c>
      <c r="D3197" s="1" t="s">
        <v>10</v>
      </c>
      <c r="E3197" s="1" t="s">
        <v>11</v>
      </c>
      <c r="F3197" s="1" t="s">
        <v>12</v>
      </c>
      <c r="G3197" s="1" t="s">
        <v>13</v>
      </c>
      <c r="H3197" s="1" t="s">
        <v>13</v>
      </c>
      <c r="I3197">
        <v>35</v>
      </c>
    </row>
    <row r="3198" spans="1:9" x14ac:dyDescent="0.25">
      <c r="A3198">
        <v>3197</v>
      </c>
      <c r="B3198" s="1" t="s">
        <v>15</v>
      </c>
      <c r="C3198">
        <v>874538.66</v>
      </c>
      <c r="D3198" s="1" t="s">
        <v>10</v>
      </c>
      <c r="E3198" s="1" t="s">
        <v>16</v>
      </c>
      <c r="F3198" s="1" t="s">
        <v>12</v>
      </c>
      <c r="G3198" s="1" t="s">
        <v>13</v>
      </c>
      <c r="H3198" s="1" t="s">
        <v>13</v>
      </c>
      <c r="I3198">
        <v>40</v>
      </c>
    </row>
    <row r="3199" spans="1:9" x14ac:dyDescent="0.25">
      <c r="A3199">
        <v>3198</v>
      </c>
      <c r="B3199" s="1" t="s">
        <v>15</v>
      </c>
      <c r="C3199">
        <v>346062</v>
      </c>
      <c r="D3199" s="1" t="s">
        <v>17</v>
      </c>
      <c r="E3199" s="1" t="s">
        <v>16</v>
      </c>
      <c r="F3199" s="1" t="s">
        <v>12</v>
      </c>
      <c r="G3199" s="1" t="s">
        <v>13</v>
      </c>
      <c r="H3199" s="1" t="s">
        <v>13</v>
      </c>
      <c r="I3199">
        <v>43</v>
      </c>
    </row>
    <row r="3200" spans="1:9" x14ac:dyDescent="0.25">
      <c r="A3200">
        <v>3199</v>
      </c>
      <c r="B3200" s="1" t="s">
        <v>15</v>
      </c>
      <c r="C3200">
        <v>641782.9</v>
      </c>
      <c r="D3200" s="1" t="s">
        <v>10</v>
      </c>
      <c r="E3200" s="1" t="s">
        <v>11</v>
      </c>
      <c r="F3200" s="1" t="s">
        <v>12</v>
      </c>
      <c r="G3200" s="1" t="s">
        <v>12</v>
      </c>
      <c r="H3200" s="1" t="s">
        <v>13</v>
      </c>
      <c r="I3200">
        <v>55</v>
      </c>
    </row>
    <row r="3201" spans="1:9" x14ac:dyDescent="0.25">
      <c r="A3201">
        <v>3200</v>
      </c>
      <c r="B3201" s="1" t="s">
        <v>15</v>
      </c>
      <c r="C3201">
        <v>359544.27</v>
      </c>
      <c r="D3201" s="1" t="s">
        <v>21</v>
      </c>
      <c r="E3201" s="1" t="s">
        <v>16</v>
      </c>
      <c r="F3201" s="1" t="s">
        <v>12</v>
      </c>
      <c r="G3201" s="1" t="s">
        <v>12</v>
      </c>
      <c r="H3201" s="1" t="s">
        <v>13</v>
      </c>
      <c r="I3201">
        <v>32</v>
      </c>
    </row>
    <row r="3202" spans="1:9" x14ac:dyDescent="0.25">
      <c r="A3202">
        <v>3201</v>
      </c>
      <c r="B3202" s="1" t="s">
        <v>9</v>
      </c>
      <c r="C3202">
        <v>326704.05</v>
      </c>
      <c r="D3202" s="1" t="s">
        <v>10</v>
      </c>
      <c r="E3202" s="1" t="s">
        <v>11</v>
      </c>
      <c r="F3202" s="1" t="s">
        <v>12</v>
      </c>
      <c r="G3202" s="1" t="s">
        <v>13</v>
      </c>
      <c r="H3202" s="1" t="s">
        <v>13</v>
      </c>
      <c r="I3202">
        <v>33</v>
      </c>
    </row>
    <row r="3203" spans="1:9" x14ac:dyDescent="0.25">
      <c r="A3203">
        <v>3202</v>
      </c>
      <c r="B3203" s="1" t="s">
        <v>9</v>
      </c>
      <c r="C3203">
        <v>300018</v>
      </c>
      <c r="D3203" s="1" t="s">
        <v>17</v>
      </c>
      <c r="E3203" s="1" t="s">
        <v>16</v>
      </c>
      <c r="F3203" s="1" t="s">
        <v>12</v>
      </c>
      <c r="G3203" s="1" t="s">
        <v>13</v>
      </c>
      <c r="H3203" s="1" t="s">
        <v>13</v>
      </c>
      <c r="I3203">
        <v>85</v>
      </c>
    </row>
    <row r="3204" spans="1:9" x14ac:dyDescent="0.25">
      <c r="A3204">
        <v>3203</v>
      </c>
      <c r="B3204" s="1" t="s">
        <v>9</v>
      </c>
      <c r="C3204">
        <v>1160637.07</v>
      </c>
      <c r="D3204" s="1" t="s">
        <v>10</v>
      </c>
      <c r="E3204" s="1" t="s">
        <v>16</v>
      </c>
      <c r="F3204" s="1" t="s">
        <v>12</v>
      </c>
      <c r="G3204" s="1" t="s">
        <v>13</v>
      </c>
      <c r="H3204" s="1" t="s">
        <v>12</v>
      </c>
      <c r="I3204">
        <v>29</v>
      </c>
    </row>
    <row r="3205" spans="1:9" x14ac:dyDescent="0.25">
      <c r="A3205">
        <v>3204</v>
      </c>
      <c r="B3205" s="1" t="s">
        <v>9</v>
      </c>
      <c r="C3205">
        <v>367220</v>
      </c>
      <c r="D3205" s="1" t="s">
        <v>10</v>
      </c>
      <c r="E3205" s="1" t="s">
        <v>16</v>
      </c>
      <c r="F3205" s="1" t="s">
        <v>12</v>
      </c>
      <c r="G3205" s="1" t="s">
        <v>12</v>
      </c>
      <c r="H3205" s="1" t="s">
        <v>13</v>
      </c>
      <c r="I3205">
        <v>25</v>
      </c>
    </row>
    <row r="3206" spans="1:9" x14ac:dyDescent="0.25">
      <c r="A3206">
        <v>3205</v>
      </c>
      <c r="B3206" s="1" t="s">
        <v>9</v>
      </c>
      <c r="C3206">
        <v>450886</v>
      </c>
      <c r="D3206" s="1" t="s">
        <v>18</v>
      </c>
      <c r="E3206" s="1" t="s">
        <v>16</v>
      </c>
      <c r="F3206" s="1" t="s">
        <v>12</v>
      </c>
      <c r="G3206" s="1" t="s">
        <v>12</v>
      </c>
      <c r="H3206" s="1" t="s">
        <v>12</v>
      </c>
      <c r="I3206">
        <v>45</v>
      </c>
    </row>
    <row r="3207" spans="1:9" x14ac:dyDescent="0.25">
      <c r="A3207">
        <v>3206</v>
      </c>
      <c r="B3207" s="1" t="s">
        <v>15</v>
      </c>
      <c r="C3207">
        <v>80000</v>
      </c>
      <c r="D3207" s="1" t="s">
        <v>10</v>
      </c>
      <c r="E3207" s="1" t="s">
        <v>16</v>
      </c>
      <c r="F3207" s="1" t="s">
        <v>12</v>
      </c>
      <c r="G3207" s="1" t="s">
        <v>13</v>
      </c>
      <c r="H3207" s="1" t="s">
        <v>13</v>
      </c>
      <c r="I3207">
        <v>44</v>
      </c>
    </row>
    <row r="3208" spans="1:9" x14ac:dyDescent="0.25">
      <c r="A3208">
        <v>3207</v>
      </c>
      <c r="B3208" s="1" t="s">
        <v>9</v>
      </c>
      <c r="C3208">
        <v>297046</v>
      </c>
      <c r="D3208" s="1" t="s">
        <v>18</v>
      </c>
      <c r="E3208" s="1" t="s">
        <v>16</v>
      </c>
      <c r="F3208" s="1" t="s">
        <v>12</v>
      </c>
      <c r="G3208" s="1" t="s">
        <v>12</v>
      </c>
      <c r="H3208" s="1" t="s">
        <v>12</v>
      </c>
      <c r="I3208">
        <v>50</v>
      </c>
    </row>
    <row r="3209" spans="1:9" x14ac:dyDescent="0.25">
      <c r="A3209">
        <v>3208</v>
      </c>
      <c r="B3209" s="1" t="s">
        <v>15</v>
      </c>
      <c r="C3209">
        <v>280000</v>
      </c>
      <c r="D3209" s="1" t="s">
        <v>10</v>
      </c>
      <c r="E3209" s="1" t="s">
        <v>16</v>
      </c>
      <c r="F3209" s="1" t="s">
        <v>12</v>
      </c>
      <c r="G3209" s="1" t="s">
        <v>12</v>
      </c>
      <c r="H3209" s="1" t="s">
        <v>12</v>
      </c>
      <c r="I3209">
        <v>44</v>
      </c>
    </row>
    <row r="3210" spans="1:9" x14ac:dyDescent="0.25">
      <c r="A3210">
        <v>3209</v>
      </c>
      <c r="B3210" s="1" t="s">
        <v>15</v>
      </c>
      <c r="C3210">
        <v>575000</v>
      </c>
      <c r="D3210" s="1" t="s">
        <v>10</v>
      </c>
      <c r="E3210" s="1" t="s">
        <v>16</v>
      </c>
      <c r="F3210" s="1" t="s">
        <v>12</v>
      </c>
      <c r="G3210" s="1" t="s">
        <v>13</v>
      </c>
      <c r="H3210" s="1" t="s">
        <v>12</v>
      </c>
      <c r="I3210">
        <v>21</v>
      </c>
    </row>
    <row r="3211" spans="1:9" x14ac:dyDescent="0.25">
      <c r="A3211">
        <v>3210</v>
      </c>
      <c r="B3211" s="1" t="s">
        <v>9</v>
      </c>
      <c r="C3211">
        <v>356455</v>
      </c>
      <c r="D3211" s="1" t="s">
        <v>18</v>
      </c>
      <c r="E3211" s="1" t="s">
        <v>16</v>
      </c>
      <c r="F3211" s="1" t="s">
        <v>12</v>
      </c>
      <c r="G3211" s="1" t="s">
        <v>13</v>
      </c>
      <c r="H3211" s="1" t="s">
        <v>12</v>
      </c>
      <c r="I3211">
        <v>50</v>
      </c>
    </row>
    <row r="3212" spans="1:9" x14ac:dyDescent="0.25">
      <c r="A3212">
        <v>3211</v>
      </c>
      <c r="B3212" s="1" t="s">
        <v>9</v>
      </c>
      <c r="C3212">
        <v>1250882.3500000001</v>
      </c>
      <c r="D3212" s="1" t="s">
        <v>10</v>
      </c>
      <c r="E3212" s="1" t="s">
        <v>11</v>
      </c>
      <c r="F3212" s="1" t="s">
        <v>12</v>
      </c>
      <c r="G3212" s="1" t="s">
        <v>13</v>
      </c>
      <c r="H3212" s="1" t="s">
        <v>13</v>
      </c>
      <c r="I3212">
        <v>30</v>
      </c>
    </row>
    <row r="3213" spans="1:9" x14ac:dyDescent="0.25">
      <c r="A3213">
        <v>3212</v>
      </c>
      <c r="B3213" s="1" t="s">
        <v>9</v>
      </c>
      <c r="C3213">
        <v>1065177</v>
      </c>
      <c r="D3213" s="1" t="s">
        <v>17</v>
      </c>
      <c r="E3213" s="1" t="s">
        <v>16</v>
      </c>
      <c r="F3213" s="1" t="s">
        <v>12</v>
      </c>
      <c r="G3213" s="1" t="s">
        <v>13</v>
      </c>
      <c r="H3213" s="1" t="s">
        <v>13</v>
      </c>
      <c r="I3213">
        <v>59</v>
      </c>
    </row>
    <row r="3214" spans="1:9" x14ac:dyDescent="0.25">
      <c r="A3214">
        <v>3213</v>
      </c>
      <c r="B3214" s="1" t="s">
        <v>9</v>
      </c>
      <c r="C3214">
        <v>285000</v>
      </c>
      <c r="D3214" s="1" t="s">
        <v>10</v>
      </c>
      <c r="E3214" s="1" t="s">
        <v>16</v>
      </c>
      <c r="F3214" s="1" t="s">
        <v>12</v>
      </c>
      <c r="G3214" s="1" t="s">
        <v>13</v>
      </c>
      <c r="H3214" s="1" t="s">
        <v>12</v>
      </c>
      <c r="I3214">
        <v>51</v>
      </c>
    </row>
    <row r="3215" spans="1:9" x14ac:dyDescent="0.25">
      <c r="A3215">
        <v>3214</v>
      </c>
      <c r="B3215" s="1" t="s">
        <v>15</v>
      </c>
      <c r="C3215">
        <v>1279275</v>
      </c>
      <c r="D3215" s="1" t="s">
        <v>10</v>
      </c>
      <c r="E3215" s="1" t="s">
        <v>11</v>
      </c>
      <c r="F3215" s="1" t="s">
        <v>12</v>
      </c>
      <c r="G3215" s="1" t="s">
        <v>13</v>
      </c>
      <c r="H3215" s="1" t="s">
        <v>13</v>
      </c>
      <c r="I3215">
        <v>31</v>
      </c>
    </row>
    <row r="3216" spans="1:9" x14ac:dyDescent="0.25">
      <c r="A3216">
        <v>3215</v>
      </c>
      <c r="B3216" s="1" t="s">
        <v>15</v>
      </c>
      <c r="C3216">
        <v>563332</v>
      </c>
      <c r="D3216" s="1" t="s">
        <v>10</v>
      </c>
      <c r="E3216" s="1" t="s">
        <v>16</v>
      </c>
      <c r="F3216" s="1" t="s">
        <v>12</v>
      </c>
      <c r="G3216" s="1" t="s">
        <v>13</v>
      </c>
      <c r="H3216" s="1" t="s">
        <v>13</v>
      </c>
      <c r="I3216">
        <v>34</v>
      </c>
    </row>
    <row r="3217" spans="1:9" x14ac:dyDescent="0.25">
      <c r="A3217">
        <v>3216</v>
      </c>
      <c r="B3217" s="1" t="s">
        <v>15</v>
      </c>
      <c r="C3217">
        <v>450886</v>
      </c>
      <c r="D3217" s="1" t="s">
        <v>17</v>
      </c>
      <c r="E3217" s="1" t="s">
        <v>16</v>
      </c>
      <c r="F3217" s="1" t="s">
        <v>12</v>
      </c>
      <c r="G3217" s="1" t="s">
        <v>12</v>
      </c>
      <c r="H3217" s="1" t="s">
        <v>13</v>
      </c>
      <c r="I3217">
        <v>95</v>
      </c>
    </row>
    <row r="3218" spans="1:9" x14ac:dyDescent="0.25">
      <c r="A3218">
        <v>3217</v>
      </c>
      <c r="B3218" s="1" t="s">
        <v>9</v>
      </c>
      <c r="C3218">
        <v>58985</v>
      </c>
      <c r="D3218" s="1" t="s">
        <v>10</v>
      </c>
      <c r="E3218" s="1" t="s">
        <v>16</v>
      </c>
      <c r="F3218" s="1" t="s">
        <v>12</v>
      </c>
      <c r="G3218" s="1" t="s">
        <v>13</v>
      </c>
      <c r="H3218" s="1" t="s">
        <v>12</v>
      </c>
      <c r="I3218">
        <v>45</v>
      </c>
    </row>
    <row r="3219" spans="1:9" x14ac:dyDescent="0.25">
      <c r="A3219">
        <v>3218</v>
      </c>
      <c r="B3219" s="1" t="s">
        <v>9</v>
      </c>
      <c r="C3219">
        <v>278030</v>
      </c>
      <c r="D3219" s="1" t="s">
        <v>19</v>
      </c>
      <c r="E3219" s="1" t="s">
        <v>16</v>
      </c>
      <c r="F3219" s="1" t="s">
        <v>12</v>
      </c>
      <c r="G3219" s="1" t="s">
        <v>13</v>
      </c>
      <c r="H3219" s="1" t="s">
        <v>13</v>
      </c>
      <c r="I3219">
        <v>35</v>
      </c>
    </row>
    <row r="3220" spans="1:9" x14ac:dyDescent="0.25">
      <c r="A3220">
        <v>3219</v>
      </c>
      <c r="B3220" s="1" t="s">
        <v>9</v>
      </c>
      <c r="C3220">
        <v>347737.5</v>
      </c>
      <c r="D3220" s="1" t="s">
        <v>10</v>
      </c>
      <c r="E3220" s="1" t="s">
        <v>16</v>
      </c>
      <c r="F3220" s="1" t="s">
        <v>12</v>
      </c>
      <c r="G3220" s="1" t="s">
        <v>13</v>
      </c>
      <c r="H3220" s="1" t="s">
        <v>13</v>
      </c>
      <c r="I3220">
        <v>27</v>
      </c>
    </row>
    <row r="3221" spans="1:9" x14ac:dyDescent="0.25">
      <c r="A3221">
        <v>3220</v>
      </c>
      <c r="B3221" s="1" t="s">
        <v>15</v>
      </c>
      <c r="C3221">
        <v>455206.04</v>
      </c>
      <c r="D3221" s="1" t="s">
        <v>10</v>
      </c>
      <c r="E3221" s="1" t="s">
        <v>16</v>
      </c>
      <c r="F3221" s="1" t="s">
        <v>12</v>
      </c>
      <c r="G3221" s="1" t="s">
        <v>13</v>
      </c>
      <c r="H3221" s="1" t="s">
        <v>13</v>
      </c>
      <c r="I3221">
        <v>32</v>
      </c>
    </row>
    <row r="3222" spans="1:9" x14ac:dyDescent="0.25">
      <c r="A3222">
        <v>3221</v>
      </c>
      <c r="B3222" s="1" t="s">
        <v>15</v>
      </c>
      <c r="C3222">
        <v>339794.4</v>
      </c>
      <c r="D3222" s="1" t="s">
        <v>10</v>
      </c>
      <c r="E3222" s="1" t="s">
        <v>11</v>
      </c>
      <c r="F3222" s="1" t="s">
        <v>12</v>
      </c>
      <c r="G3222" s="1" t="s">
        <v>13</v>
      </c>
      <c r="H3222" s="1" t="s">
        <v>13</v>
      </c>
      <c r="I3222">
        <v>46</v>
      </c>
    </row>
    <row r="3223" spans="1:9" x14ac:dyDescent="0.25">
      <c r="A3223">
        <v>3222</v>
      </c>
      <c r="B3223" s="1" t="s">
        <v>15</v>
      </c>
      <c r="C3223">
        <v>445821</v>
      </c>
      <c r="D3223" s="1" t="s">
        <v>18</v>
      </c>
      <c r="E3223" s="1" t="s">
        <v>16</v>
      </c>
      <c r="F3223" s="1" t="s">
        <v>12</v>
      </c>
      <c r="G3223" s="1" t="s">
        <v>13</v>
      </c>
      <c r="H3223" s="1" t="s">
        <v>13</v>
      </c>
      <c r="I3223">
        <v>63</v>
      </c>
    </row>
    <row r="3224" spans="1:9" x14ac:dyDescent="0.25">
      <c r="A3224">
        <v>3223</v>
      </c>
      <c r="B3224" s="1" t="s">
        <v>9</v>
      </c>
      <c r="C3224">
        <v>326322</v>
      </c>
      <c r="D3224" s="1" t="s">
        <v>10</v>
      </c>
      <c r="E3224" s="1" t="s">
        <v>16</v>
      </c>
      <c r="F3224" s="1" t="s">
        <v>12</v>
      </c>
      <c r="G3224" s="1" t="s">
        <v>13</v>
      </c>
      <c r="H3224" s="1" t="s">
        <v>13</v>
      </c>
      <c r="I3224">
        <v>57</v>
      </c>
    </row>
    <row r="3225" spans="1:9" x14ac:dyDescent="0.25">
      <c r="A3225">
        <v>3224</v>
      </c>
      <c r="B3225" s="1" t="s">
        <v>9</v>
      </c>
      <c r="C3225">
        <v>278030</v>
      </c>
      <c r="D3225" s="1" t="s">
        <v>19</v>
      </c>
      <c r="E3225" s="1" t="s">
        <v>16</v>
      </c>
      <c r="F3225" s="1" t="s">
        <v>12</v>
      </c>
      <c r="G3225" s="1" t="s">
        <v>13</v>
      </c>
      <c r="H3225" s="1" t="s">
        <v>13</v>
      </c>
      <c r="I3225">
        <v>57</v>
      </c>
    </row>
    <row r="3226" spans="1:9" x14ac:dyDescent="0.25">
      <c r="A3226">
        <v>3225</v>
      </c>
      <c r="B3226" s="1" t="s">
        <v>9</v>
      </c>
      <c r="C3226">
        <v>300018</v>
      </c>
      <c r="D3226" s="1" t="s">
        <v>17</v>
      </c>
      <c r="E3226" s="1" t="s">
        <v>16</v>
      </c>
      <c r="F3226" s="1" t="s">
        <v>12</v>
      </c>
      <c r="G3226" s="1" t="s">
        <v>13</v>
      </c>
      <c r="H3226" s="1" t="s">
        <v>13</v>
      </c>
      <c r="I3226">
        <v>60</v>
      </c>
    </row>
    <row r="3227" spans="1:9" x14ac:dyDescent="0.25">
      <c r="A3227">
        <v>3226</v>
      </c>
      <c r="B3227" s="1" t="s">
        <v>15</v>
      </c>
      <c r="C3227">
        <v>420214.94</v>
      </c>
      <c r="D3227" s="1" t="s">
        <v>10</v>
      </c>
      <c r="E3227" s="1" t="s">
        <v>16</v>
      </c>
      <c r="F3227" s="1" t="s">
        <v>12</v>
      </c>
      <c r="G3227" s="1" t="s">
        <v>13</v>
      </c>
      <c r="H3227" s="1" t="s">
        <v>13</v>
      </c>
      <c r="I3227">
        <v>34</v>
      </c>
    </row>
    <row r="3228" spans="1:9" x14ac:dyDescent="0.25">
      <c r="A3228">
        <v>3227</v>
      </c>
      <c r="B3228" s="1" t="s">
        <v>9</v>
      </c>
      <c r="C3228">
        <v>202396.55</v>
      </c>
      <c r="D3228" s="1" t="s">
        <v>10</v>
      </c>
      <c r="E3228" s="1" t="s">
        <v>16</v>
      </c>
      <c r="F3228" s="1" t="s">
        <v>12</v>
      </c>
      <c r="G3228" s="1" t="s">
        <v>13</v>
      </c>
      <c r="H3228" s="1" t="s">
        <v>13</v>
      </c>
      <c r="I3228">
        <v>22</v>
      </c>
    </row>
    <row r="3229" spans="1:9" x14ac:dyDescent="0.25">
      <c r="A3229">
        <v>3228</v>
      </c>
      <c r="B3229" s="1" t="s">
        <v>9</v>
      </c>
      <c r="C3229">
        <v>1000025.21</v>
      </c>
      <c r="D3229" s="1" t="s">
        <v>14</v>
      </c>
      <c r="E3229" s="1" t="s">
        <v>11</v>
      </c>
      <c r="F3229" s="1" t="s">
        <v>12</v>
      </c>
      <c r="G3229" s="1" t="s">
        <v>13</v>
      </c>
      <c r="H3229" s="1" t="s">
        <v>13</v>
      </c>
      <c r="I3229">
        <v>67</v>
      </c>
    </row>
    <row r="3230" spans="1:9" x14ac:dyDescent="0.25">
      <c r="A3230">
        <v>3229</v>
      </c>
      <c r="B3230" s="1" t="s">
        <v>9</v>
      </c>
      <c r="C3230">
        <v>924499</v>
      </c>
      <c r="D3230" s="1" t="s">
        <v>10</v>
      </c>
      <c r="E3230" s="1" t="s">
        <v>11</v>
      </c>
      <c r="F3230" s="1" t="s">
        <v>12</v>
      </c>
      <c r="G3230" s="1" t="s">
        <v>13</v>
      </c>
      <c r="H3230" s="1" t="s">
        <v>13</v>
      </c>
      <c r="I3230">
        <v>42</v>
      </c>
    </row>
    <row r="3231" spans="1:9" x14ac:dyDescent="0.25">
      <c r="A3231">
        <v>3230</v>
      </c>
      <c r="B3231" s="1" t="s">
        <v>9</v>
      </c>
      <c r="C3231">
        <v>336000</v>
      </c>
      <c r="D3231" s="1" t="s">
        <v>10</v>
      </c>
      <c r="E3231" s="1" t="s">
        <v>16</v>
      </c>
      <c r="F3231" s="1" t="s">
        <v>12</v>
      </c>
      <c r="G3231" s="1" t="s">
        <v>13</v>
      </c>
      <c r="H3231" s="1" t="s">
        <v>12</v>
      </c>
      <c r="I3231">
        <v>39</v>
      </c>
    </row>
    <row r="3232" spans="1:9" x14ac:dyDescent="0.25">
      <c r="A3232">
        <v>3231</v>
      </c>
      <c r="B3232" s="1" t="s">
        <v>9</v>
      </c>
      <c r="C3232">
        <v>278030</v>
      </c>
      <c r="D3232" s="1" t="s">
        <v>19</v>
      </c>
      <c r="E3232" s="1" t="s">
        <v>16</v>
      </c>
      <c r="F3232" s="1" t="s">
        <v>12</v>
      </c>
      <c r="G3232" s="1" t="s">
        <v>13</v>
      </c>
      <c r="H3232" s="1" t="s">
        <v>13</v>
      </c>
      <c r="I3232">
        <v>89</v>
      </c>
    </row>
    <row r="3233" spans="1:9" x14ac:dyDescent="0.25">
      <c r="A3233">
        <v>3232</v>
      </c>
      <c r="B3233" s="1" t="s">
        <v>9</v>
      </c>
      <c r="C3233">
        <v>1529457.14</v>
      </c>
      <c r="D3233" s="1" t="s">
        <v>10</v>
      </c>
      <c r="E3233" s="1" t="s">
        <v>16</v>
      </c>
      <c r="F3233" s="1" t="s">
        <v>12</v>
      </c>
      <c r="G3233" s="1" t="s">
        <v>13</v>
      </c>
      <c r="H3233" s="1" t="s">
        <v>13</v>
      </c>
      <c r="I3233">
        <v>32</v>
      </c>
    </row>
    <row r="3234" spans="1:9" x14ac:dyDescent="0.25">
      <c r="A3234">
        <v>3233</v>
      </c>
      <c r="B3234" s="1" t="s">
        <v>9</v>
      </c>
      <c r="C3234">
        <v>297046</v>
      </c>
      <c r="D3234" s="1" t="s">
        <v>18</v>
      </c>
      <c r="E3234" s="1" t="s">
        <v>16</v>
      </c>
      <c r="F3234" s="1" t="s">
        <v>12</v>
      </c>
      <c r="G3234" s="1" t="s">
        <v>13</v>
      </c>
      <c r="H3234" s="1" t="s">
        <v>12</v>
      </c>
      <c r="I3234">
        <v>59</v>
      </c>
    </row>
    <row r="3235" spans="1:9" x14ac:dyDescent="0.25">
      <c r="A3235">
        <v>3234</v>
      </c>
      <c r="B3235" s="1" t="s">
        <v>9</v>
      </c>
      <c r="C3235">
        <v>358640</v>
      </c>
      <c r="D3235" s="1" t="s">
        <v>18</v>
      </c>
      <c r="E3235" s="1" t="s">
        <v>16</v>
      </c>
      <c r="F3235" s="1" t="s">
        <v>12</v>
      </c>
      <c r="G3235" s="1" t="s">
        <v>13</v>
      </c>
      <c r="H3235" s="1" t="s">
        <v>12</v>
      </c>
      <c r="I3235">
        <v>63</v>
      </c>
    </row>
    <row r="3236" spans="1:9" x14ac:dyDescent="0.25">
      <c r="A3236">
        <v>3235</v>
      </c>
      <c r="B3236" s="1" t="s">
        <v>9</v>
      </c>
      <c r="C3236">
        <v>414416</v>
      </c>
      <c r="D3236" s="1" t="s">
        <v>10</v>
      </c>
      <c r="E3236" s="1" t="s">
        <v>16</v>
      </c>
      <c r="F3236" s="1" t="s">
        <v>12</v>
      </c>
      <c r="G3236" s="1" t="s">
        <v>13</v>
      </c>
      <c r="H3236" s="1" t="s">
        <v>13</v>
      </c>
      <c r="I3236">
        <v>61</v>
      </c>
    </row>
    <row r="3237" spans="1:9" x14ac:dyDescent="0.25">
      <c r="A3237">
        <v>3236</v>
      </c>
      <c r="B3237" s="1" t="s">
        <v>15</v>
      </c>
      <c r="C3237">
        <v>347256</v>
      </c>
      <c r="D3237" s="1" t="s">
        <v>10</v>
      </c>
      <c r="E3237" s="1" t="s">
        <v>11</v>
      </c>
      <c r="F3237" s="1" t="s">
        <v>12</v>
      </c>
      <c r="G3237" s="1" t="s">
        <v>13</v>
      </c>
      <c r="H3237" s="1" t="s">
        <v>12</v>
      </c>
      <c r="I3237">
        <v>47</v>
      </c>
    </row>
    <row r="3238" spans="1:9" x14ac:dyDescent="0.25">
      <c r="A3238">
        <v>3237</v>
      </c>
      <c r="B3238" s="1" t="s">
        <v>9</v>
      </c>
      <c r="C3238">
        <v>1119534</v>
      </c>
      <c r="D3238" s="1" t="s">
        <v>18</v>
      </c>
      <c r="E3238" s="1" t="s">
        <v>16</v>
      </c>
      <c r="F3238" s="1" t="s">
        <v>12</v>
      </c>
      <c r="G3238" s="1" t="s">
        <v>13</v>
      </c>
      <c r="H3238" s="1" t="s">
        <v>13</v>
      </c>
      <c r="I3238">
        <v>71</v>
      </c>
    </row>
    <row r="3239" spans="1:9" x14ac:dyDescent="0.25">
      <c r="A3239">
        <v>3238</v>
      </c>
      <c r="B3239" s="1" t="s">
        <v>15</v>
      </c>
      <c r="C3239">
        <v>346666.67</v>
      </c>
      <c r="D3239" s="1" t="s">
        <v>10</v>
      </c>
      <c r="E3239" s="1" t="s">
        <v>16</v>
      </c>
      <c r="F3239" s="1" t="s">
        <v>12</v>
      </c>
      <c r="G3239" s="1" t="s">
        <v>13</v>
      </c>
      <c r="H3239" s="1" t="s">
        <v>13</v>
      </c>
      <c r="I3239">
        <v>38</v>
      </c>
    </row>
    <row r="3240" spans="1:9" x14ac:dyDescent="0.25">
      <c r="A3240">
        <v>3239</v>
      </c>
      <c r="B3240" s="1" t="s">
        <v>9</v>
      </c>
      <c r="C3240">
        <v>594092</v>
      </c>
      <c r="D3240" s="1" t="s">
        <v>18</v>
      </c>
      <c r="E3240" s="1" t="s">
        <v>16</v>
      </c>
      <c r="F3240" s="1" t="s">
        <v>12</v>
      </c>
      <c r="G3240" s="1" t="s">
        <v>13</v>
      </c>
      <c r="H3240" s="1" t="s">
        <v>12</v>
      </c>
      <c r="I3240">
        <v>39</v>
      </c>
    </row>
    <row r="3241" spans="1:9" x14ac:dyDescent="0.25">
      <c r="A3241">
        <v>3240</v>
      </c>
      <c r="B3241" s="1" t="s">
        <v>15</v>
      </c>
      <c r="C3241">
        <v>175000</v>
      </c>
      <c r="D3241" s="1" t="s">
        <v>10</v>
      </c>
      <c r="E3241" s="1" t="s">
        <v>16</v>
      </c>
      <c r="F3241" s="1" t="s">
        <v>12</v>
      </c>
      <c r="G3241" s="1" t="s">
        <v>13</v>
      </c>
      <c r="H3241" s="1" t="s">
        <v>13</v>
      </c>
      <c r="I3241">
        <v>31</v>
      </c>
    </row>
    <row r="3242" spans="1:9" x14ac:dyDescent="0.25">
      <c r="A3242">
        <v>3241</v>
      </c>
      <c r="B3242" s="1" t="s">
        <v>15</v>
      </c>
      <c r="C3242">
        <v>2214734.2999999998</v>
      </c>
      <c r="D3242" s="1" t="s">
        <v>10</v>
      </c>
      <c r="E3242" s="1" t="s">
        <v>11</v>
      </c>
      <c r="F3242" s="1" t="s">
        <v>12</v>
      </c>
      <c r="G3242" s="1" t="s">
        <v>13</v>
      </c>
      <c r="H3242" s="1" t="s">
        <v>13</v>
      </c>
      <c r="I3242">
        <v>54</v>
      </c>
    </row>
    <row r="3243" spans="1:9" x14ac:dyDescent="0.25">
      <c r="A3243">
        <v>3242</v>
      </c>
      <c r="B3243" s="1" t="s">
        <v>15</v>
      </c>
      <c r="C3243">
        <v>657562.5</v>
      </c>
      <c r="D3243" s="1" t="s">
        <v>10</v>
      </c>
      <c r="E3243" s="1" t="s">
        <v>11</v>
      </c>
      <c r="F3243" s="1" t="s">
        <v>12</v>
      </c>
      <c r="G3243" s="1" t="s">
        <v>13</v>
      </c>
      <c r="H3243" s="1" t="s">
        <v>13</v>
      </c>
      <c r="I3243">
        <v>27</v>
      </c>
    </row>
    <row r="3244" spans="1:9" x14ac:dyDescent="0.25">
      <c r="A3244">
        <v>3243</v>
      </c>
      <c r="B3244" s="1" t="s">
        <v>9</v>
      </c>
      <c r="C3244">
        <v>297502</v>
      </c>
      <c r="D3244" s="1" t="s">
        <v>17</v>
      </c>
      <c r="E3244" s="1" t="s">
        <v>16</v>
      </c>
      <c r="F3244" s="1" t="s">
        <v>12</v>
      </c>
      <c r="G3244" s="1" t="s">
        <v>13</v>
      </c>
      <c r="H3244" s="1" t="s">
        <v>13</v>
      </c>
      <c r="I3244">
        <v>67</v>
      </c>
    </row>
    <row r="3245" spans="1:9" x14ac:dyDescent="0.25">
      <c r="A3245">
        <v>3244</v>
      </c>
      <c r="B3245" s="1" t="s">
        <v>9</v>
      </c>
      <c r="C3245">
        <v>422231</v>
      </c>
      <c r="D3245" s="1" t="s">
        <v>10</v>
      </c>
      <c r="E3245" s="1" t="s">
        <v>11</v>
      </c>
      <c r="F3245" s="1" t="s">
        <v>12</v>
      </c>
      <c r="G3245" s="1" t="s">
        <v>13</v>
      </c>
      <c r="H3245" s="1" t="s">
        <v>13</v>
      </c>
      <c r="I3245">
        <v>49</v>
      </c>
    </row>
    <row r="3246" spans="1:9" x14ac:dyDescent="0.25">
      <c r="A3246">
        <v>3245</v>
      </c>
      <c r="B3246" s="1" t="s">
        <v>15</v>
      </c>
      <c r="C3246">
        <v>500937.8</v>
      </c>
      <c r="D3246" s="1" t="s">
        <v>10</v>
      </c>
      <c r="E3246" s="1" t="s">
        <v>16</v>
      </c>
      <c r="F3246" s="1" t="s">
        <v>12</v>
      </c>
      <c r="G3246" s="1" t="s">
        <v>13</v>
      </c>
      <c r="H3246" s="1" t="s">
        <v>13</v>
      </c>
      <c r="I3246">
        <v>50</v>
      </c>
    </row>
    <row r="3247" spans="1:9" x14ac:dyDescent="0.25">
      <c r="A3247">
        <v>3246</v>
      </c>
      <c r="B3247" s="1" t="s">
        <v>9</v>
      </c>
      <c r="C3247">
        <v>278031</v>
      </c>
      <c r="D3247" s="1" t="s">
        <v>18</v>
      </c>
      <c r="E3247" s="1" t="s">
        <v>16</v>
      </c>
      <c r="F3247" s="1" t="s">
        <v>12</v>
      </c>
      <c r="G3247" s="1" t="s">
        <v>13</v>
      </c>
      <c r="H3247" s="1" t="s">
        <v>13</v>
      </c>
      <c r="I3247">
        <v>42</v>
      </c>
    </row>
    <row r="3248" spans="1:9" x14ac:dyDescent="0.25">
      <c r="A3248">
        <v>3247</v>
      </c>
      <c r="B3248" s="1" t="s">
        <v>9</v>
      </c>
      <c r="C3248">
        <v>180000</v>
      </c>
      <c r="D3248" s="1" t="s">
        <v>10</v>
      </c>
      <c r="E3248" s="1" t="s">
        <v>16</v>
      </c>
      <c r="F3248" s="1" t="s">
        <v>12</v>
      </c>
      <c r="G3248" s="1" t="s">
        <v>13</v>
      </c>
      <c r="H3248" s="1" t="s">
        <v>12</v>
      </c>
      <c r="I3248">
        <v>41</v>
      </c>
    </row>
    <row r="3249" spans="1:9" x14ac:dyDescent="0.25">
      <c r="A3249">
        <v>3248</v>
      </c>
      <c r="B3249" s="1" t="s">
        <v>9</v>
      </c>
      <c r="C3249">
        <v>194000</v>
      </c>
      <c r="D3249" s="1" t="s">
        <v>10</v>
      </c>
      <c r="E3249" s="1" t="s">
        <v>16</v>
      </c>
      <c r="F3249" s="1" t="s">
        <v>12</v>
      </c>
      <c r="G3249" s="1" t="s">
        <v>13</v>
      </c>
      <c r="H3249" s="1" t="s">
        <v>13</v>
      </c>
      <c r="I3249">
        <v>57</v>
      </c>
    </row>
    <row r="3250" spans="1:9" x14ac:dyDescent="0.25">
      <c r="A3250">
        <v>3249</v>
      </c>
      <c r="B3250" s="1" t="s">
        <v>9</v>
      </c>
      <c r="C3250">
        <v>606313.31000000006</v>
      </c>
      <c r="D3250" s="1" t="s">
        <v>14</v>
      </c>
      <c r="E3250" s="1" t="s">
        <v>11</v>
      </c>
      <c r="F3250" s="1" t="s">
        <v>12</v>
      </c>
      <c r="G3250" s="1" t="s">
        <v>13</v>
      </c>
      <c r="H3250" s="1" t="s">
        <v>13</v>
      </c>
      <c r="I3250">
        <v>62</v>
      </c>
    </row>
    <row r="3251" spans="1:9" x14ac:dyDescent="0.25">
      <c r="A3251">
        <v>3250</v>
      </c>
      <c r="B3251" s="1" t="s">
        <v>9</v>
      </c>
      <c r="C3251">
        <v>556116.75</v>
      </c>
      <c r="D3251" s="1" t="s">
        <v>10</v>
      </c>
      <c r="E3251" s="1" t="s">
        <v>16</v>
      </c>
      <c r="F3251" s="1" t="s">
        <v>12</v>
      </c>
      <c r="G3251" s="1" t="s">
        <v>13</v>
      </c>
      <c r="H3251" s="1" t="s">
        <v>13</v>
      </c>
      <c r="I3251">
        <v>52</v>
      </c>
    </row>
    <row r="3252" spans="1:9" x14ac:dyDescent="0.25">
      <c r="A3252">
        <v>3251</v>
      </c>
      <c r="B3252" s="1" t="s">
        <v>9</v>
      </c>
      <c r="C3252">
        <v>1106966.42</v>
      </c>
      <c r="D3252" s="1" t="s">
        <v>10</v>
      </c>
      <c r="E3252" s="1" t="s">
        <v>11</v>
      </c>
      <c r="F3252" s="1" t="s">
        <v>12</v>
      </c>
      <c r="G3252" s="1" t="s">
        <v>13</v>
      </c>
      <c r="H3252" s="1" t="s">
        <v>13</v>
      </c>
      <c r="I3252">
        <v>36</v>
      </c>
    </row>
    <row r="3253" spans="1:9" x14ac:dyDescent="0.25">
      <c r="A3253">
        <v>3252</v>
      </c>
      <c r="B3253" s="1" t="s">
        <v>9</v>
      </c>
      <c r="C3253">
        <v>415064.04</v>
      </c>
      <c r="D3253" s="1" t="s">
        <v>10</v>
      </c>
      <c r="E3253" s="1" t="s">
        <v>16</v>
      </c>
      <c r="F3253" s="1" t="s">
        <v>12</v>
      </c>
      <c r="G3253" s="1" t="s">
        <v>13</v>
      </c>
      <c r="H3253" s="1" t="s">
        <v>13</v>
      </c>
      <c r="I3253">
        <v>24</v>
      </c>
    </row>
    <row r="3254" spans="1:9" x14ac:dyDescent="0.25">
      <c r="A3254">
        <v>3253</v>
      </c>
      <c r="B3254" s="1" t="s">
        <v>9</v>
      </c>
      <c r="C3254">
        <v>500700</v>
      </c>
      <c r="D3254" s="1" t="s">
        <v>10</v>
      </c>
      <c r="E3254" s="1" t="s">
        <v>16</v>
      </c>
      <c r="F3254" s="1" t="s">
        <v>12</v>
      </c>
      <c r="G3254" s="1" t="s">
        <v>13</v>
      </c>
      <c r="H3254" s="1" t="s">
        <v>13</v>
      </c>
      <c r="I3254">
        <v>50</v>
      </c>
    </row>
    <row r="3255" spans="1:9" x14ac:dyDescent="0.25">
      <c r="A3255">
        <v>3254</v>
      </c>
      <c r="B3255" s="1" t="s">
        <v>15</v>
      </c>
      <c r="C3255">
        <v>1585515</v>
      </c>
      <c r="D3255" s="1" t="s">
        <v>10</v>
      </c>
      <c r="E3255" s="1" t="s">
        <v>11</v>
      </c>
      <c r="F3255" s="1" t="s">
        <v>12</v>
      </c>
      <c r="G3255" s="1" t="s">
        <v>13</v>
      </c>
      <c r="H3255" s="1" t="s">
        <v>13</v>
      </c>
      <c r="I3255">
        <v>61</v>
      </c>
    </row>
    <row r="3256" spans="1:9" x14ac:dyDescent="0.25">
      <c r="A3256">
        <v>3255</v>
      </c>
      <c r="B3256" s="1" t="s">
        <v>9</v>
      </c>
      <c r="C3256">
        <v>567425</v>
      </c>
      <c r="D3256" s="1" t="s">
        <v>10</v>
      </c>
      <c r="E3256" s="1" t="s">
        <v>11</v>
      </c>
      <c r="F3256" s="1" t="s">
        <v>12</v>
      </c>
      <c r="G3256" s="1" t="s">
        <v>13</v>
      </c>
      <c r="H3256" s="1" t="s">
        <v>13</v>
      </c>
      <c r="I3256">
        <v>35</v>
      </c>
    </row>
    <row r="3257" spans="1:9" x14ac:dyDescent="0.25">
      <c r="A3257">
        <v>3256</v>
      </c>
      <c r="B3257" s="1" t="s">
        <v>9</v>
      </c>
      <c r="C3257">
        <v>3623771</v>
      </c>
      <c r="D3257" s="1" t="s">
        <v>10</v>
      </c>
      <c r="E3257" s="1" t="s">
        <v>11</v>
      </c>
      <c r="F3257" s="1" t="s">
        <v>12</v>
      </c>
      <c r="G3257" s="1" t="s">
        <v>13</v>
      </c>
      <c r="H3257" s="1" t="s">
        <v>13</v>
      </c>
      <c r="I3257">
        <v>60</v>
      </c>
    </row>
    <row r="3258" spans="1:9" x14ac:dyDescent="0.25">
      <c r="A3258">
        <v>3257</v>
      </c>
      <c r="B3258" s="1" t="s">
        <v>15</v>
      </c>
      <c r="C3258">
        <v>310124</v>
      </c>
      <c r="D3258" s="1" t="s">
        <v>18</v>
      </c>
      <c r="E3258" s="1" t="s">
        <v>16</v>
      </c>
      <c r="F3258" s="1" t="s">
        <v>12</v>
      </c>
      <c r="G3258" s="1" t="s">
        <v>13</v>
      </c>
      <c r="H3258" s="1" t="s">
        <v>13</v>
      </c>
      <c r="I3258">
        <v>48</v>
      </c>
    </row>
    <row r="3259" spans="1:9" x14ac:dyDescent="0.25">
      <c r="A3259">
        <v>3258</v>
      </c>
      <c r="B3259" s="1" t="s">
        <v>9</v>
      </c>
      <c r="C3259">
        <v>559014.66</v>
      </c>
      <c r="D3259" s="1" t="s">
        <v>10</v>
      </c>
      <c r="E3259" s="1" t="s">
        <v>16</v>
      </c>
      <c r="F3259" s="1" t="s">
        <v>12</v>
      </c>
      <c r="G3259" s="1" t="s">
        <v>13</v>
      </c>
      <c r="H3259" s="1" t="s">
        <v>12</v>
      </c>
      <c r="I3259">
        <v>44</v>
      </c>
    </row>
    <row r="3260" spans="1:9" x14ac:dyDescent="0.25">
      <c r="A3260">
        <v>3259</v>
      </c>
      <c r="B3260" s="1" t="s">
        <v>9</v>
      </c>
      <c r="C3260">
        <v>150000</v>
      </c>
      <c r="D3260" s="1" t="s">
        <v>10</v>
      </c>
      <c r="E3260" s="1" t="s">
        <v>16</v>
      </c>
      <c r="F3260" s="1" t="s">
        <v>12</v>
      </c>
      <c r="G3260" s="1" t="s">
        <v>13</v>
      </c>
      <c r="H3260" s="1" t="s">
        <v>13</v>
      </c>
      <c r="I3260">
        <v>24</v>
      </c>
    </row>
    <row r="3261" spans="1:9" x14ac:dyDescent="0.25">
      <c r="A3261">
        <v>3260</v>
      </c>
      <c r="B3261" s="1" t="s">
        <v>9</v>
      </c>
      <c r="C3261">
        <v>280000</v>
      </c>
      <c r="D3261" s="1" t="s">
        <v>10</v>
      </c>
      <c r="E3261" s="1" t="s">
        <v>16</v>
      </c>
      <c r="F3261" s="1" t="s">
        <v>12</v>
      </c>
      <c r="G3261" s="1" t="s">
        <v>13</v>
      </c>
      <c r="H3261" s="1" t="s">
        <v>13</v>
      </c>
      <c r="I3261">
        <v>40</v>
      </c>
    </row>
    <row r="3262" spans="1:9" x14ac:dyDescent="0.25">
      <c r="A3262">
        <v>3261</v>
      </c>
      <c r="B3262" s="1" t="s">
        <v>9</v>
      </c>
      <c r="C3262">
        <v>2667169.88</v>
      </c>
      <c r="D3262" s="1" t="s">
        <v>10</v>
      </c>
      <c r="E3262" s="1" t="s">
        <v>11</v>
      </c>
      <c r="F3262" s="1" t="s">
        <v>12</v>
      </c>
      <c r="G3262" s="1" t="s">
        <v>13</v>
      </c>
      <c r="H3262" s="1" t="s">
        <v>13</v>
      </c>
      <c r="I3262">
        <v>31</v>
      </c>
    </row>
    <row r="3263" spans="1:9" x14ac:dyDescent="0.25">
      <c r="A3263">
        <v>3262</v>
      </c>
      <c r="B3263" s="1" t="s">
        <v>9</v>
      </c>
      <c r="C3263">
        <v>315617</v>
      </c>
      <c r="D3263" s="1" t="s">
        <v>17</v>
      </c>
      <c r="E3263" s="1" t="s">
        <v>16</v>
      </c>
      <c r="F3263" s="1" t="s">
        <v>12</v>
      </c>
      <c r="G3263" s="1" t="s">
        <v>13</v>
      </c>
      <c r="H3263" s="1" t="s">
        <v>13</v>
      </c>
      <c r="I3263">
        <v>44</v>
      </c>
    </row>
    <row r="3264" spans="1:9" x14ac:dyDescent="0.25">
      <c r="A3264">
        <v>3263</v>
      </c>
      <c r="B3264" s="1" t="s">
        <v>15</v>
      </c>
      <c r="C3264">
        <v>446610.91</v>
      </c>
      <c r="D3264" s="1" t="s">
        <v>10</v>
      </c>
      <c r="E3264" s="1" t="s">
        <v>16</v>
      </c>
      <c r="F3264" s="1" t="s">
        <v>12</v>
      </c>
      <c r="G3264" s="1" t="s">
        <v>13</v>
      </c>
      <c r="H3264" s="1" t="s">
        <v>13</v>
      </c>
      <c r="I3264">
        <v>23</v>
      </c>
    </row>
    <row r="3265" spans="1:9" x14ac:dyDescent="0.25">
      <c r="A3265">
        <v>3264</v>
      </c>
      <c r="B3265" s="1" t="s">
        <v>9</v>
      </c>
      <c r="C3265">
        <v>549000</v>
      </c>
      <c r="D3265" s="1" t="s">
        <v>10</v>
      </c>
      <c r="E3265" s="1" t="s">
        <v>16</v>
      </c>
      <c r="F3265" s="1" t="s">
        <v>12</v>
      </c>
      <c r="G3265" s="1" t="s">
        <v>13</v>
      </c>
      <c r="H3265" s="1" t="s">
        <v>13</v>
      </c>
      <c r="I3265">
        <v>35</v>
      </c>
    </row>
    <row r="3266" spans="1:9" x14ac:dyDescent="0.25">
      <c r="A3266">
        <v>3265</v>
      </c>
      <c r="B3266" s="1" t="s">
        <v>15</v>
      </c>
      <c r="C3266">
        <v>370123</v>
      </c>
      <c r="D3266" s="1" t="s">
        <v>17</v>
      </c>
      <c r="E3266" s="1" t="s">
        <v>16</v>
      </c>
      <c r="F3266" s="1" t="s">
        <v>12</v>
      </c>
      <c r="G3266" s="1" t="s">
        <v>13</v>
      </c>
      <c r="H3266" s="1" t="s">
        <v>13</v>
      </c>
      <c r="I3266">
        <v>53</v>
      </c>
    </row>
    <row r="3267" spans="1:9" x14ac:dyDescent="0.25">
      <c r="A3267">
        <v>3266</v>
      </c>
      <c r="B3267" s="1" t="s">
        <v>9</v>
      </c>
      <c r="C3267">
        <v>5412755.4900000002</v>
      </c>
      <c r="D3267" s="1" t="s">
        <v>10</v>
      </c>
      <c r="E3267" s="1" t="s">
        <v>16</v>
      </c>
      <c r="F3267" s="1" t="s">
        <v>12</v>
      </c>
      <c r="G3267" s="1" t="s">
        <v>13</v>
      </c>
      <c r="H3267" s="1" t="s">
        <v>13</v>
      </c>
      <c r="I3267">
        <v>34</v>
      </c>
    </row>
    <row r="3268" spans="1:9" x14ac:dyDescent="0.25">
      <c r="A3268">
        <v>3267</v>
      </c>
      <c r="B3268" s="1" t="s">
        <v>9</v>
      </c>
      <c r="C3268">
        <v>271250</v>
      </c>
      <c r="D3268" s="1" t="s">
        <v>10</v>
      </c>
      <c r="E3268" s="1" t="s">
        <v>16</v>
      </c>
      <c r="F3268" s="1" t="s">
        <v>12</v>
      </c>
      <c r="G3268" s="1" t="s">
        <v>13</v>
      </c>
      <c r="H3268" s="1" t="s">
        <v>12</v>
      </c>
      <c r="I3268">
        <v>19</v>
      </c>
    </row>
    <row r="3269" spans="1:9" x14ac:dyDescent="0.25">
      <c r="A3269">
        <v>3268</v>
      </c>
      <c r="B3269" s="1" t="s">
        <v>15</v>
      </c>
      <c r="C3269">
        <v>300018</v>
      </c>
      <c r="D3269" s="1" t="s">
        <v>17</v>
      </c>
      <c r="E3269" s="1" t="s">
        <v>16</v>
      </c>
      <c r="F3269" s="1" t="s">
        <v>12</v>
      </c>
      <c r="G3269" s="1" t="s">
        <v>13</v>
      </c>
      <c r="H3269" s="1" t="s">
        <v>13</v>
      </c>
      <c r="I3269">
        <v>57</v>
      </c>
    </row>
    <row r="3270" spans="1:9" x14ac:dyDescent="0.25">
      <c r="A3270">
        <v>3269</v>
      </c>
      <c r="B3270" s="1" t="s">
        <v>9</v>
      </c>
      <c r="C3270">
        <v>516873</v>
      </c>
      <c r="D3270" s="1" t="s">
        <v>18</v>
      </c>
      <c r="E3270" s="1" t="s">
        <v>16</v>
      </c>
      <c r="F3270" s="1" t="s">
        <v>12</v>
      </c>
      <c r="G3270" s="1" t="s">
        <v>13</v>
      </c>
      <c r="H3270" s="1" t="s">
        <v>13</v>
      </c>
      <c r="I3270">
        <v>38</v>
      </c>
    </row>
    <row r="3271" spans="1:9" x14ac:dyDescent="0.25">
      <c r="A3271">
        <v>3270</v>
      </c>
      <c r="B3271" s="1" t="s">
        <v>9</v>
      </c>
      <c r="C3271">
        <v>678863</v>
      </c>
      <c r="D3271" s="1" t="s">
        <v>14</v>
      </c>
      <c r="E3271" s="1" t="s">
        <v>11</v>
      </c>
      <c r="F3271" s="1" t="s">
        <v>12</v>
      </c>
      <c r="G3271" s="1" t="s">
        <v>13</v>
      </c>
      <c r="H3271" s="1" t="s">
        <v>13</v>
      </c>
      <c r="I3271">
        <v>79</v>
      </c>
    </row>
    <row r="3272" spans="1:9" x14ac:dyDescent="0.25">
      <c r="A3272">
        <v>3271</v>
      </c>
      <c r="B3272" s="1" t="s">
        <v>9</v>
      </c>
      <c r="C3272">
        <v>362964</v>
      </c>
      <c r="D3272" s="1" t="s">
        <v>18</v>
      </c>
      <c r="E3272" s="1" t="s">
        <v>16</v>
      </c>
      <c r="F3272" s="1" t="s">
        <v>12</v>
      </c>
      <c r="G3272" s="1" t="s">
        <v>13</v>
      </c>
      <c r="H3272" s="1" t="s">
        <v>12</v>
      </c>
      <c r="I3272">
        <v>52</v>
      </c>
    </row>
    <row r="3273" spans="1:9" x14ac:dyDescent="0.25">
      <c r="A3273">
        <v>3272</v>
      </c>
      <c r="B3273" s="1" t="s">
        <v>9</v>
      </c>
      <c r="C3273">
        <v>639148</v>
      </c>
      <c r="D3273" s="1" t="s">
        <v>18</v>
      </c>
      <c r="E3273" s="1" t="s">
        <v>16</v>
      </c>
      <c r="F3273" s="1" t="s">
        <v>12</v>
      </c>
      <c r="G3273" s="1" t="s">
        <v>13</v>
      </c>
      <c r="H3273" s="1" t="s">
        <v>12</v>
      </c>
      <c r="I3273">
        <v>43</v>
      </c>
    </row>
    <row r="3274" spans="1:9" x14ac:dyDescent="0.25">
      <c r="A3274">
        <v>3273</v>
      </c>
      <c r="B3274" s="1" t="s">
        <v>15</v>
      </c>
      <c r="C3274">
        <v>100000</v>
      </c>
      <c r="D3274" s="1" t="s">
        <v>10</v>
      </c>
      <c r="E3274" s="1" t="s">
        <v>16</v>
      </c>
      <c r="F3274" s="1" t="s">
        <v>12</v>
      </c>
      <c r="G3274" s="1" t="s">
        <v>12</v>
      </c>
      <c r="H3274" s="1" t="s">
        <v>13</v>
      </c>
      <c r="I3274">
        <v>30</v>
      </c>
    </row>
    <row r="3275" spans="1:9" x14ac:dyDescent="0.25">
      <c r="A3275">
        <v>3274</v>
      </c>
      <c r="B3275" s="1" t="s">
        <v>15</v>
      </c>
      <c r="C3275">
        <v>1160614</v>
      </c>
      <c r="D3275" s="1" t="s">
        <v>14</v>
      </c>
      <c r="E3275" s="1" t="s">
        <v>11</v>
      </c>
      <c r="F3275" s="1" t="s">
        <v>12</v>
      </c>
      <c r="G3275" s="1" t="s">
        <v>13</v>
      </c>
      <c r="H3275" s="1" t="s">
        <v>13</v>
      </c>
      <c r="I3275">
        <v>65</v>
      </c>
    </row>
    <row r="3276" spans="1:9" x14ac:dyDescent="0.25">
      <c r="A3276">
        <v>3275</v>
      </c>
      <c r="B3276" s="1" t="s">
        <v>9</v>
      </c>
      <c r="C3276">
        <v>298018</v>
      </c>
      <c r="D3276" s="1" t="s">
        <v>18</v>
      </c>
      <c r="E3276" s="1" t="s">
        <v>16</v>
      </c>
      <c r="F3276" s="1" t="s">
        <v>12</v>
      </c>
      <c r="G3276" s="1" t="s">
        <v>12</v>
      </c>
      <c r="H3276" s="1" t="s">
        <v>12</v>
      </c>
      <c r="I3276">
        <v>43</v>
      </c>
    </row>
    <row r="3277" spans="1:9" x14ac:dyDescent="0.25">
      <c r="A3277">
        <v>3276</v>
      </c>
      <c r="B3277" s="1" t="s">
        <v>9</v>
      </c>
      <c r="C3277">
        <v>278030.99</v>
      </c>
      <c r="D3277" s="1" t="s">
        <v>19</v>
      </c>
      <c r="E3277" s="1" t="s">
        <v>16</v>
      </c>
      <c r="F3277" s="1" t="s">
        <v>12</v>
      </c>
      <c r="G3277" s="1" t="s">
        <v>13</v>
      </c>
      <c r="H3277" s="1" t="s">
        <v>13</v>
      </c>
      <c r="I3277">
        <v>25</v>
      </c>
    </row>
    <row r="3278" spans="1:9" x14ac:dyDescent="0.25">
      <c r="A3278">
        <v>3277</v>
      </c>
      <c r="B3278" s="1" t="s">
        <v>9</v>
      </c>
      <c r="C3278">
        <v>1718999.67</v>
      </c>
      <c r="D3278" s="1" t="s">
        <v>10</v>
      </c>
      <c r="E3278" s="1" t="s">
        <v>16</v>
      </c>
      <c r="F3278" s="1" t="s">
        <v>12</v>
      </c>
      <c r="G3278" s="1" t="s">
        <v>12</v>
      </c>
      <c r="H3278" s="1" t="s">
        <v>13</v>
      </c>
      <c r="I3278">
        <v>32</v>
      </c>
    </row>
    <row r="3279" spans="1:9" x14ac:dyDescent="0.25">
      <c r="A3279">
        <v>3278</v>
      </c>
      <c r="B3279" s="1" t="s">
        <v>9</v>
      </c>
      <c r="C3279">
        <v>358468.86</v>
      </c>
      <c r="D3279" s="1" t="s">
        <v>10</v>
      </c>
      <c r="E3279" s="1" t="s">
        <v>16</v>
      </c>
      <c r="F3279" s="1" t="s">
        <v>12</v>
      </c>
      <c r="G3279" s="1" t="s">
        <v>13</v>
      </c>
      <c r="H3279" s="1" t="s">
        <v>13</v>
      </c>
      <c r="I3279">
        <v>52</v>
      </c>
    </row>
    <row r="3280" spans="1:9" x14ac:dyDescent="0.25">
      <c r="A3280">
        <v>3279</v>
      </c>
      <c r="B3280" s="1" t="s">
        <v>9</v>
      </c>
      <c r="C3280">
        <v>439167</v>
      </c>
      <c r="D3280" s="1" t="s">
        <v>10</v>
      </c>
      <c r="E3280" s="1" t="s">
        <v>16</v>
      </c>
      <c r="F3280" s="1" t="s">
        <v>12</v>
      </c>
      <c r="G3280" s="1" t="s">
        <v>13</v>
      </c>
      <c r="H3280" s="1" t="s">
        <v>13</v>
      </c>
      <c r="I3280">
        <v>44</v>
      </c>
    </row>
    <row r="3281" spans="1:9" x14ac:dyDescent="0.25">
      <c r="A3281">
        <v>3280</v>
      </c>
      <c r="B3281" s="1" t="s">
        <v>9</v>
      </c>
      <c r="C3281">
        <v>639148</v>
      </c>
      <c r="D3281" s="1" t="s">
        <v>18</v>
      </c>
      <c r="E3281" s="1" t="s">
        <v>16</v>
      </c>
      <c r="F3281" s="1" t="s">
        <v>12</v>
      </c>
      <c r="G3281" s="1" t="s">
        <v>13</v>
      </c>
      <c r="H3281" s="1" t="s">
        <v>13</v>
      </c>
      <c r="I3281">
        <v>54</v>
      </c>
    </row>
    <row r="3282" spans="1:9" x14ac:dyDescent="0.25">
      <c r="A3282">
        <v>3281</v>
      </c>
      <c r="B3282" s="1" t="s">
        <v>9</v>
      </c>
      <c r="C3282">
        <v>589824.6</v>
      </c>
      <c r="D3282" s="1" t="s">
        <v>10</v>
      </c>
      <c r="E3282" s="1" t="s">
        <v>16</v>
      </c>
      <c r="F3282" s="1" t="s">
        <v>12</v>
      </c>
      <c r="G3282" s="1" t="s">
        <v>13</v>
      </c>
      <c r="H3282" s="1" t="s">
        <v>13</v>
      </c>
      <c r="I3282">
        <v>33</v>
      </c>
    </row>
    <row r="3283" spans="1:9" x14ac:dyDescent="0.25">
      <c r="A3283">
        <v>3282</v>
      </c>
      <c r="B3283" s="1" t="s">
        <v>15</v>
      </c>
      <c r="C3283">
        <v>264315.09999999998</v>
      </c>
      <c r="D3283" s="1" t="s">
        <v>10</v>
      </c>
      <c r="E3283" s="1" t="s">
        <v>16</v>
      </c>
      <c r="F3283" s="1" t="s">
        <v>12</v>
      </c>
      <c r="G3283" s="1" t="s">
        <v>13</v>
      </c>
      <c r="H3283" s="1" t="s">
        <v>13</v>
      </c>
      <c r="I3283">
        <v>23</v>
      </c>
    </row>
    <row r="3284" spans="1:9" x14ac:dyDescent="0.25">
      <c r="A3284">
        <v>3283</v>
      </c>
      <c r="B3284" s="1" t="s">
        <v>9</v>
      </c>
      <c r="C3284">
        <v>939801.74</v>
      </c>
      <c r="D3284" s="1" t="s">
        <v>10</v>
      </c>
      <c r="E3284" s="1" t="s">
        <v>11</v>
      </c>
      <c r="F3284" s="1" t="s">
        <v>12</v>
      </c>
      <c r="G3284" s="1" t="s">
        <v>13</v>
      </c>
      <c r="H3284" s="1" t="s">
        <v>13</v>
      </c>
      <c r="I3284">
        <v>34</v>
      </c>
    </row>
    <row r="3285" spans="1:9" x14ac:dyDescent="0.25">
      <c r="A3285">
        <v>3284</v>
      </c>
      <c r="B3285" s="1" t="s">
        <v>9</v>
      </c>
      <c r="C3285">
        <v>297045</v>
      </c>
      <c r="D3285" s="1" t="s">
        <v>17</v>
      </c>
      <c r="E3285" s="1" t="s">
        <v>16</v>
      </c>
      <c r="F3285" s="1" t="s">
        <v>12</v>
      </c>
      <c r="G3285" s="1" t="s">
        <v>12</v>
      </c>
      <c r="H3285" s="1" t="s">
        <v>13</v>
      </c>
      <c r="I3285">
        <v>61</v>
      </c>
    </row>
    <row r="3286" spans="1:9" x14ac:dyDescent="0.25">
      <c r="A3286">
        <v>3285</v>
      </c>
      <c r="B3286" s="1" t="s">
        <v>15</v>
      </c>
      <c r="C3286">
        <v>996628.96</v>
      </c>
      <c r="D3286" s="1" t="s">
        <v>10</v>
      </c>
      <c r="E3286" s="1" t="s">
        <v>11</v>
      </c>
      <c r="F3286" s="1" t="s">
        <v>12</v>
      </c>
      <c r="G3286" s="1" t="s">
        <v>13</v>
      </c>
      <c r="H3286" s="1" t="s">
        <v>13</v>
      </c>
      <c r="I3286">
        <v>34</v>
      </c>
    </row>
    <row r="3287" spans="1:9" x14ac:dyDescent="0.25">
      <c r="A3287">
        <v>3286</v>
      </c>
      <c r="B3287" s="1" t="s">
        <v>9</v>
      </c>
      <c r="C3287">
        <v>600000</v>
      </c>
      <c r="D3287" s="1" t="s">
        <v>10</v>
      </c>
      <c r="E3287" s="1" t="s">
        <v>16</v>
      </c>
      <c r="F3287" s="1" t="s">
        <v>12</v>
      </c>
      <c r="G3287" s="1" t="s">
        <v>13</v>
      </c>
      <c r="H3287" s="1" t="s">
        <v>13</v>
      </c>
      <c r="I3287">
        <v>48</v>
      </c>
    </row>
    <row r="3288" spans="1:9" x14ac:dyDescent="0.25">
      <c r="A3288">
        <v>3287</v>
      </c>
      <c r="B3288" s="1" t="s">
        <v>9</v>
      </c>
      <c r="C3288">
        <v>193800</v>
      </c>
      <c r="D3288" s="1" t="s">
        <v>10</v>
      </c>
      <c r="E3288" s="1" t="s">
        <v>16</v>
      </c>
      <c r="F3288" s="1" t="s">
        <v>12</v>
      </c>
      <c r="G3288" s="1" t="s">
        <v>13</v>
      </c>
      <c r="H3288" s="1" t="s">
        <v>13</v>
      </c>
      <c r="I3288">
        <v>28</v>
      </c>
    </row>
    <row r="3289" spans="1:9" x14ac:dyDescent="0.25">
      <c r="A3289">
        <v>3288</v>
      </c>
      <c r="B3289" s="1" t="s">
        <v>9</v>
      </c>
      <c r="C3289">
        <v>278030</v>
      </c>
      <c r="D3289" s="1" t="s">
        <v>19</v>
      </c>
      <c r="E3289" s="1" t="s">
        <v>16</v>
      </c>
      <c r="F3289" s="1" t="s">
        <v>12</v>
      </c>
      <c r="G3289" s="1" t="s">
        <v>13</v>
      </c>
      <c r="H3289" s="1" t="s">
        <v>13</v>
      </c>
      <c r="I3289">
        <v>30</v>
      </c>
    </row>
    <row r="3290" spans="1:9" x14ac:dyDescent="0.25">
      <c r="A3290">
        <v>3289</v>
      </c>
      <c r="B3290" s="1" t="s">
        <v>9</v>
      </c>
      <c r="C3290">
        <v>538043.07999999996</v>
      </c>
      <c r="D3290" s="1" t="s">
        <v>10</v>
      </c>
      <c r="E3290" s="1" t="s">
        <v>16</v>
      </c>
      <c r="F3290" s="1" t="s">
        <v>12</v>
      </c>
      <c r="G3290" s="1" t="s">
        <v>13</v>
      </c>
      <c r="H3290" s="1" t="s">
        <v>13</v>
      </c>
      <c r="I3290">
        <v>45</v>
      </c>
    </row>
    <row r="3291" spans="1:9" x14ac:dyDescent="0.25">
      <c r="A3291">
        <v>3290</v>
      </c>
      <c r="B3291" s="1" t="s">
        <v>15</v>
      </c>
      <c r="C3291">
        <v>465000</v>
      </c>
      <c r="D3291" s="1" t="s">
        <v>10</v>
      </c>
      <c r="E3291" s="1" t="s">
        <v>16</v>
      </c>
      <c r="F3291" s="1" t="s">
        <v>12</v>
      </c>
      <c r="G3291" s="1" t="s">
        <v>13</v>
      </c>
      <c r="H3291" s="1" t="s">
        <v>12</v>
      </c>
      <c r="I3291">
        <v>28</v>
      </c>
    </row>
    <row r="3292" spans="1:9" x14ac:dyDescent="0.25">
      <c r="A3292">
        <v>3291</v>
      </c>
      <c r="B3292" s="1" t="s">
        <v>9</v>
      </c>
      <c r="C3292">
        <v>318610</v>
      </c>
      <c r="D3292" s="1" t="s">
        <v>18</v>
      </c>
      <c r="E3292" s="1" t="s">
        <v>16</v>
      </c>
      <c r="F3292" s="1" t="s">
        <v>12</v>
      </c>
      <c r="G3292" s="1" t="s">
        <v>13</v>
      </c>
      <c r="H3292" s="1" t="s">
        <v>13</v>
      </c>
      <c r="I3292">
        <v>44</v>
      </c>
    </row>
    <row r="3293" spans="1:9" x14ac:dyDescent="0.25">
      <c r="A3293">
        <v>3292</v>
      </c>
      <c r="B3293" s="1" t="s">
        <v>15</v>
      </c>
      <c r="C3293">
        <v>272000</v>
      </c>
      <c r="D3293" s="1" t="s">
        <v>10</v>
      </c>
      <c r="E3293" s="1" t="s">
        <v>16</v>
      </c>
      <c r="F3293" s="1" t="s">
        <v>12</v>
      </c>
      <c r="G3293" s="1" t="s">
        <v>13</v>
      </c>
      <c r="H3293" s="1" t="s">
        <v>13</v>
      </c>
      <c r="I3293">
        <v>60</v>
      </c>
    </row>
    <row r="3294" spans="1:9" x14ac:dyDescent="0.25">
      <c r="A3294">
        <v>3293</v>
      </c>
      <c r="B3294" s="1" t="s">
        <v>15</v>
      </c>
      <c r="C3294">
        <v>2588242.2000000002</v>
      </c>
      <c r="D3294" s="1" t="s">
        <v>10</v>
      </c>
      <c r="E3294" s="1" t="s">
        <v>11</v>
      </c>
      <c r="F3294" s="1" t="s">
        <v>12</v>
      </c>
      <c r="G3294" s="1" t="s">
        <v>13</v>
      </c>
      <c r="H3294" s="1" t="s">
        <v>13</v>
      </c>
      <c r="I3294">
        <v>32</v>
      </c>
    </row>
    <row r="3295" spans="1:9" x14ac:dyDescent="0.25">
      <c r="A3295">
        <v>3294</v>
      </c>
      <c r="B3295" s="1" t="s">
        <v>15</v>
      </c>
      <c r="C3295">
        <v>302470</v>
      </c>
      <c r="D3295" s="1" t="s">
        <v>18</v>
      </c>
      <c r="E3295" s="1" t="s">
        <v>16</v>
      </c>
      <c r="F3295" s="1" t="s">
        <v>12</v>
      </c>
      <c r="G3295" s="1" t="s">
        <v>13</v>
      </c>
      <c r="H3295" s="1" t="s">
        <v>13</v>
      </c>
      <c r="I3295">
        <v>28</v>
      </c>
    </row>
    <row r="3296" spans="1:9" x14ac:dyDescent="0.25">
      <c r="A3296">
        <v>3295</v>
      </c>
      <c r="B3296" s="1" t="s">
        <v>9</v>
      </c>
      <c r="C3296">
        <v>300018</v>
      </c>
      <c r="D3296" s="1" t="s">
        <v>17</v>
      </c>
      <c r="E3296" s="1" t="s">
        <v>16</v>
      </c>
      <c r="F3296" s="1" t="s">
        <v>13</v>
      </c>
      <c r="G3296" s="1" t="s">
        <v>13</v>
      </c>
      <c r="H3296" s="1" t="s">
        <v>13</v>
      </c>
      <c r="I3296">
        <v>85</v>
      </c>
    </row>
    <row r="3297" spans="1:9" x14ac:dyDescent="0.25">
      <c r="A3297">
        <v>3296</v>
      </c>
      <c r="B3297" s="1" t="s">
        <v>15</v>
      </c>
      <c r="C3297">
        <v>509509</v>
      </c>
      <c r="D3297" s="1" t="s">
        <v>18</v>
      </c>
      <c r="E3297" s="1" t="s">
        <v>16</v>
      </c>
      <c r="F3297" s="1" t="s">
        <v>12</v>
      </c>
      <c r="G3297" s="1" t="s">
        <v>13</v>
      </c>
      <c r="H3297" s="1" t="s">
        <v>12</v>
      </c>
      <c r="I3297">
        <v>36</v>
      </c>
    </row>
    <row r="3298" spans="1:9" x14ac:dyDescent="0.25">
      <c r="A3298">
        <v>3297</v>
      </c>
      <c r="B3298" s="1" t="s">
        <v>9</v>
      </c>
      <c r="C3298">
        <v>25000</v>
      </c>
      <c r="D3298" s="1" t="s">
        <v>10</v>
      </c>
      <c r="E3298" s="1" t="s">
        <v>16</v>
      </c>
      <c r="F3298" s="1" t="s">
        <v>12</v>
      </c>
      <c r="G3298" s="1" t="s">
        <v>13</v>
      </c>
      <c r="H3298" s="1" t="s">
        <v>13</v>
      </c>
      <c r="I3298">
        <v>27</v>
      </c>
    </row>
    <row r="3299" spans="1:9" x14ac:dyDescent="0.25">
      <c r="A3299">
        <v>3298</v>
      </c>
      <c r="B3299" s="1" t="s">
        <v>15</v>
      </c>
      <c r="C3299">
        <v>355022.46</v>
      </c>
      <c r="D3299" s="1" t="s">
        <v>10</v>
      </c>
      <c r="E3299" s="1" t="s">
        <v>16</v>
      </c>
      <c r="F3299" s="1" t="s">
        <v>12</v>
      </c>
      <c r="G3299" s="1" t="s">
        <v>13</v>
      </c>
      <c r="H3299" s="1" t="s">
        <v>13</v>
      </c>
      <c r="I3299">
        <v>37</v>
      </c>
    </row>
    <row r="3300" spans="1:9" x14ac:dyDescent="0.25">
      <c r="A3300">
        <v>3299</v>
      </c>
      <c r="B3300" s="1" t="s">
        <v>15</v>
      </c>
      <c r="C3300">
        <v>727896.34</v>
      </c>
      <c r="D3300" s="1" t="s">
        <v>10</v>
      </c>
      <c r="E3300" s="1" t="s">
        <v>11</v>
      </c>
      <c r="F3300" s="1" t="s">
        <v>12</v>
      </c>
      <c r="G3300" s="1" t="s">
        <v>13</v>
      </c>
      <c r="H3300" s="1" t="s">
        <v>13</v>
      </c>
      <c r="I3300">
        <v>28</v>
      </c>
    </row>
    <row r="3301" spans="1:9" x14ac:dyDescent="0.25">
      <c r="A3301">
        <v>3300</v>
      </c>
      <c r="B3301" s="1" t="s">
        <v>9</v>
      </c>
      <c r="C3301">
        <v>343393</v>
      </c>
      <c r="D3301" s="1" t="s">
        <v>10</v>
      </c>
      <c r="E3301" s="1" t="s">
        <v>16</v>
      </c>
      <c r="F3301" s="1" t="s">
        <v>12</v>
      </c>
      <c r="G3301" s="1" t="s">
        <v>13</v>
      </c>
      <c r="H3301" s="1" t="s">
        <v>13</v>
      </c>
      <c r="I3301">
        <v>37</v>
      </c>
    </row>
    <row r="3302" spans="1:9" x14ac:dyDescent="0.25">
      <c r="A3302">
        <v>3301</v>
      </c>
      <c r="B3302" s="1" t="s">
        <v>15</v>
      </c>
      <c r="C3302">
        <v>296610</v>
      </c>
      <c r="D3302" s="1" t="s">
        <v>17</v>
      </c>
      <c r="E3302" s="1" t="s">
        <v>16</v>
      </c>
      <c r="F3302" s="1" t="s">
        <v>12</v>
      </c>
      <c r="G3302" s="1" t="s">
        <v>13</v>
      </c>
      <c r="H3302" s="1" t="s">
        <v>13</v>
      </c>
      <c r="I3302">
        <v>22</v>
      </c>
    </row>
    <row r="3303" spans="1:9" x14ac:dyDescent="0.25">
      <c r="A3303">
        <v>3302</v>
      </c>
      <c r="B3303" s="1" t="s">
        <v>9</v>
      </c>
      <c r="C3303">
        <v>1309556</v>
      </c>
      <c r="D3303" s="1" t="s">
        <v>14</v>
      </c>
      <c r="E3303" s="1" t="s">
        <v>11</v>
      </c>
      <c r="F3303" s="1" t="s">
        <v>12</v>
      </c>
      <c r="G3303" s="1" t="s">
        <v>13</v>
      </c>
      <c r="H3303" s="1" t="s">
        <v>13</v>
      </c>
      <c r="I3303">
        <v>55</v>
      </c>
    </row>
    <row r="3304" spans="1:9" x14ac:dyDescent="0.25">
      <c r="A3304">
        <v>3303</v>
      </c>
      <c r="B3304" s="1" t="s">
        <v>9</v>
      </c>
      <c r="C3304">
        <v>278030.99</v>
      </c>
      <c r="D3304" s="1" t="s">
        <v>19</v>
      </c>
      <c r="E3304" s="1" t="s">
        <v>16</v>
      </c>
      <c r="F3304" s="1" t="s">
        <v>12</v>
      </c>
      <c r="G3304" s="1" t="s">
        <v>13</v>
      </c>
      <c r="H3304" s="1" t="s">
        <v>13</v>
      </c>
      <c r="I3304">
        <v>64</v>
      </c>
    </row>
    <row r="3305" spans="1:9" x14ac:dyDescent="0.25">
      <c r="A3305">
        <v>3304</v>
      </c>
      <c r="B3305" s="1" t="s">
        <v>9</v>
      </c>
      <c r="C3305">
        <v>184600</v>
      </c>
      <c r="D3305" s="1" t="s">
        <v>10</v>
      </c>
      <c r="E3305" s="1" t="s">
        <v>16</v>
      </c>
      <c r="F3305" s="1" t="s">
        <v>12</v>
      </c>
      <c r="G3305" s="1" t="s">
        <v>13</v>
      </c>
      <c r="H3305" s="1" t="s">
        <v>13</v>
      </c>
      <c r="I3305">
        <v>35</v>
      </c>
    </row>
    <row r="3306" spans="1:9" x14ac:dyDescent="0.25">
      <c r="A3306">
        <v>3305</v>
      </c>
      <c r="B3306" s="1" t="s">
        <v>15</v>
      </c>
      <c r="C3306">
        <v>1437897</v>
      </c>
      <c r="D3306" s="1" t="s">
        <v>10</v>
      </c>
      <c r="E3306" s="1" t="s">
        <v>11</v>
      </c>
      <c r="F3306" s="1" t="s">
        <v>12</v>
      </c>
      <c r="G3306" s="1" t="s">
        <v>13</v>
      </c>
      <c r="H3306" s="1" t="s">
        <v>13</v>
      </c>
      <c r="I3306">
        <v>59</v>
      </c>
    </row>
    <row r="3307" spans="1:9" x14ac:dyDescent="0.25">
      <c r="A3307">
        <v>3306</v>
      </c>
      <c r="B3307" s="1" t="s">
        <v>9</v>
      </c>
      <c r="C3307">
        <v>298000</v>
      </c>
      <c r="D3307" s="1" t="s">
        <v>10</v>
      </c>
      <c r="E3307" s="1" t="s">
        <v>16</v>
      </c>
      <c r="F3307" s="1" t="s">
        <v>12</v>
      </c>
      <c r="G3307" s="1" t="s">
        <v>13</v>
      </c>
      <c r="H3307" s="1" t="s">
        <v>13</v>
      </c>
      <c r="I3307">
        <v>31</v>
      </c>
    </row>
    <row r="3308" spans="1:9" x14ac:dyDescent="0.25">
      <c r="A3308">
        <v>3307</v>
      </c>
      <c r="B3308" s="1" t="s">
        <v>9</v>
      </c>
      <c r="C3308">
        <v>324750</v>
      </c>
      <c r="D3308" s="1" t="s">
        <v>10</v>
      </c>
      <c r="E3308" s="1" t="s">
        <v>16</v>
      </c>
      <c r="F3308" s="1" t="s">
        <v>12</v>
      </c>
      <c r="G3308" s="1" t="s">
        <v>13</v>
      </c>
      <c r="H3308" s="1" t="s">
        <v>13</v>
      </c>
      <c r="I3308">
        <v>33</v>
      </c>
    </row>
    <row r="3309" spans="1:9" x14ac:dyDescent="0.25">
      <c r="A3309">
        <v>3308</v>
      </c>
      <c r="B3309" s="1" t="s">
        <v>15</v>
      </c>
      <c r="C3309">
        <v>1120416.72</v>
      </c>
      <c r="D3309" s="1" t="s">
        <v>10</v>
      </c>
      <c r="E3309" s="1" t="s">
        <v>16</v>
      </c>
      <c r="F3309" s="1" t="s">
        <v>12</v>
      </c>
      <c r="G3309" s="1" t="s">
        <v>13</v>
      </c>
      <c r="H3309" s="1" t="s">
        <v>13</v>
      </c>
      <c r="I3309">
        <v>33</v>
      </c>
    </row>
    <row r="3310" spans="1:9" x14ac:dyDescent="0.25">
      <c r="A3310">
        <v>3309</v>
      </c>
      <c r="B3310" s="1" t="s">
        <v>9</v>
      </c>
      <c r="C3310">
        <v>484940</v>
      </c>
      <c r="D3310" s="1" t="s">
        <v>18</v>
      </c>
      <c r="E3310" s="1" t="s">
        <v>16</v>
      </c>
      <c r="F3310" s="1" t="s">
        <v>12</v>
      </c>
      <c r="G3310" s="1" t="s">
        <v>13</v>
      </c>
      <c r="H3310" s="1" t="s">
        <v>12</v>
      </c>
      <c r="I3310">
        <v>33</v>
      </c>
    </row>
    <row r="3311" spans="1:9" x14ac:dyDescent="0.25">
      <c r="A3311">
        <v>3310</v>
      </c>
      <c r="B3311" s="1" t="s">
        <v>15</v>
      </c>
      <c r="C3311">
        <v>467175.25</v>
      </c>
      <c r="D3311" s="1" t="s">
        <v>10</v>
      </c>
      <c r="E3311" s="1" t="s">
        <v>16</v>
      </c>
      <c r="F3311" s="1" t="s">
        <v>12</v>
      </c>
      <c r="G3311" s="1" t="s">
        <v>13</v>
      </c>
      <c r="H3311" s="1" t="s">
        <v>13</v>
      </c>
      <c r="I3311">
        <v>28</v>
      </c>
    </row>
    <row r="3312" spans="1:9" x14ac:dyDescent="0.25">
      <c r="A3312">
        <v>3311</v>
      </c>
      <c r="B3312" s="1" t="s">
        <v>15</v>
      </c>
      <c r="C3312">
        <v>405000</v>
      </c>
      <c r="D3312" s="1" t="s">
        <v>10</v>
      </c>
      <c r="E3312" s="1" t="s">
        <v>16</v>
      </c>
      <c r="F3312" s="1" t="s">
        <v>12</v>
      </c>
      <c r="G3312" s="1" t="s">
        <v>13</v>
      </c>
      <c r="H3312" s="1" t="s">
        <v>13</v>
      </c>
      <c r="I3312">
        <v>41</v>
      </c>
    </row>
    <row r="3313" spans="1:9" x14ac:dyDescent="0.25">
      <c r="A3313">
        <v>3312</v>
      </c>
      <c r="B3313" s="1" t="s">
        <v>9</v>
      </c>
      <c r="C3313">
        <v>597549.97</v>
      </c>
      <c r="D3313" s="1" t="s">
        <v>10</v>
      </c>
      <c r="E3313" s="1" t="s">
        <v>16</v>
      </c>
      <c r="F3313" s="1" t="s">
        <v>12</v>
      </c>
      <c r="G3313" s="1" t="s">
        <v>13</v>
      </c>
      <c r="H3313" s="1" t="s">
        <v>13</v>
      </c>
      <c r="I3313">
        <v>25</v>
      </c>
    </row>
    <row r="3314" spans="1:9" x14ac:dyDescent="0.25">
      <c r="A3314">
        <v>3313</v>
      </c>
      <c r="B3314" s="1" t="s">
        <v>15</v>
      </c>
      <c r="C3314">
        <v>643308</v>
      </c>
      <c r="D3314" s="1" t="s">
        <v>14</v>
      </c>
      <c r="E3314" s="1" t="s">
        <v>11</v>
      </c>
      <c r="F3314" s="1" t="s">
        <v>12</v>
      </c>
      <c r="G3314" s="1" t="s">
        <v>13</v>
      </c>
      <c r="H3314" s="1" t="s">
        <v>13</v>
      </c>
      <c r="I3314">
        <v>74</v>
      </c>
    </row>
    <row r="3315" spans="1:9" x14ac:dyDescent="0.25">
      <c r="A3315">
        <v>3314</v>
      </c>
      <c r="B3315" s="1" t="s">
        <v>15</v>
      </c>
      <c r="C3315">
        <v>510866</v>
      </c>
      <c r="D3315" s="1" t="s">
        <v>10</v>
      </c>
      <c r="E3315" s="1" t="s">
        <v>16</v>
      </c>
      <c r="F3315" s="1" t="s">
        <v>12</v>
      </c>
      <c r="G3315" s="1" t="s">
        <v>13</v>
      </c>
      <c r="H3315" s="1" t="s">
        <v>13</v>
      </c>
      <c r="I3315">
        <v>26</v>
      </c>
    </row>
    <row r="3316" spans="1:9" x14ac:dyDescent="0.25">
      <c r="A3316">
        <v>3315</v>
      </c>
      <c r="B3316" s="1" t="s">
        <v>9</v>
      </c>
      <c r="C3316">
        <v>297046</v>
      </c>
      <c r="D3316" s="1" t="s">
        <v>17</v>
      </c>
      <c r="E3316" s="1" t="s">
        <v>16</v>
      </c>
      <c r="F3316" s="1" t="s">
        <v>12</v>
      </c>
      <c r="G3316" s="1" t="s">
        <v>13</v>
      </c>
      <c r="H3316" s="1" t="s">
        <v>13</v>
      </c>
      <c r="I3316">
        <v>36</v>
      </c>
    </row>
    <row r="3317" spans="1:9" x14ac:dyDescent="0.25">
      <c r="A3317">
        <v>3316</v>
      </c>
      <c r="B3317" s="1" t="s">
        <v>15</v>
      </c>
      <c r="C3317">
        <v>688499</v>
      </c>
      <c r="D3317" s="1" t="s">
        <v>10</v>
      </c>
      <c r="E3317" s="1" t="s">
        <v>16</v>
      </c>
      <c r="F3317" s="1" t="s">
        <v>12</v>
      </c>
      <c r="G3317" s="1" t="s">
        <v>13</v>
      </c>
      <c r="H3317" s="1" t="s">
        <v>13</v>
      </c>
      <c r="I3317">
        <v>32</v>
      </c>
    </row>
    <row r="3318" spans="1:9" x14ac:dyDescent="0.25">
      <c r="A3318">
        <v>3317</v>
      </c>
      <c r="B3318" s="1" t="s">
        <v>9</v>
      </c>
      <c r="C3318">
        <v>310253.48</v>
      </c>
      <c r="D3318" s="1" t="s">
        <v>10</v>
      </c>
      <c r="E3318" s="1" t="s">
        <v>16</v>
      </c>
      <c r="F3318" s="1" t="s">
        <v>12</v>
      </c>
      <c r="G3318" s="1" t="s">
        <v>13</v>
      </c>
      <c r="H3318" s="1" t="s">
        <v>13</v>
      </c>
      <c r="I3318">
        <v>59</v>
      </c>
    </row>
    <row r="3319" spans="1:9" x14ac:dyDescent="0.25">
      <c r="A3319">
        <v>3318</v>
      </c>
      <c r="B3319" s="1" t="s">
        <v>15</v>
      </c>
      <c r="C3319">
        <v>297046</v>
      </c>
      <c r="D3319" s="1" t="s">
        <v>17</v>
      </c>
      <c r="E3319" s="1" t="s">
        <v>16</v>
      </c>
      <c r="F3319" s="1" t="s">
        <v>12</v>
      </c>
      <c r="G3319" s="1" t="s">
        <v>13</v>
      </c>
      <c r="H3319" s="1" t="s">
        <v>13</v>
      </c>
      <c r="I3319">
        <v>57</v>
      </c>
    </row>
    <row r="3320" spans="1:9" x14ac:dyDescent="0.25">
      <c r="A3320">
        <v>3319</v>
      </c>
      <c r="B3320" s="1" t="s">
        <v>9</v>
      </c>
      <c r="C3320">
        <v>877095.21</v>
      </c>
      <c r="D3320" s="1" t="s">
        <v>10</v>
      </c>
      <c r="E3320" s="1" t="s">
        <v>16</v>
      </c>
      <c r="F3320" s="1" t="s">
        <v>12</v>
      </c>
      <c r="G3320" s="1" t="s">
        <v>13</v>
      </c>
      <c r="H3320" s="1" t="s">
        <v>13</v>
      </c>
      <c r="I3320">
        <v>43</v>
      </c>
    </row>
    <row r="3321" spans="1:9" x14ac:dyDescent="0.25">
      <c r="A3321">
        <v>3320</v>
      </c>
      <c r="B3321" s="1" t="s">
        <v>9</v>
      </c>
      <c r="C3321">
        <v>689245.69</v>
      </c>
      <c r="D3321" s="1" t="s">
        <v>10</v>
      </c>
      <c r="E3321" s="1" t="s">
        <v>16</v>
      </c>
      <c r="F3321" s="1" t="s">
        <v>12</v>
      </c>
      <c r="G3321" s="1" t="s">
        <v>13</v>
      </c>
      <c r="H3321" s="1" t="s">
        <v>13</v>
      </c>
      <c r="I3321">
        <v>38</v>
      </c>
    </row>
    <row r="3322" spans="1:9" x14ac:dyDescent="0.25">
      <c r="A3322">
        <v>3321</v>
      </c>
      <c r="B3322" s="1" t="s">
        <v>15</v>
      </c>
      <c r="C3322">
        <v>1314275</v>
      </c>
      <c r="D3322" s="1" t="s">
        <v>10</v>
      </c>
      <c r="E3322" s="1" t="s">
        <v>11</v>
      </c>
      <c r="F3322" s="1" t="s">
        <v>12</v>
      </c>
      <c r="G3322" s="1" t="s">
        <v>13</v>
      </c>
      <c r="H3322" s="1" t="s">
        <v>13</v>
      </c>
      <c r="I3322">
        <v>46</v>
      </c>
    </row>
    <row r="3323" spans="1:9" x14ac:dyDescent="0.25">
      <c r="A3323">
        <v>3322</v>
      </c>
      <c r="B3323" s="1" t="s">
        <v>15</v>
      </c>
      <c r="C3323">
        <v>540083</v>
      </c>
      <c r="D3323" s="1" t="s">
        <v>17</v>
      </c>
      <c r="E3323" s="1" t="s">
        <v>16</v>
      </c>
      <c r="F3323" s="1" t="s">
        <v>13</v>
      </c>
      <c r="G3323" s="1" t="s">
        <v>12</v>
      </c>
      <c r="H3323" s="1" t="s">
        <v>12</v>
      </c>
      <c r="I3323">
        <v>73</v>
      </c>
    </row>
    <row r="3324" spans="1:9" x14ac:dyDescent="0.25">
      <c r="A3324">
        <v>3323</v>
      </c>
      <c r="B3324" s="1" t="s">
        <v>9</v>
      </c>
      <c r="C3324">
        <v>609663</v>
      </c>
      <c r="D3324" s="1" t="s">
        <v>10</v>
      </c>
      <c r="E3324" s="1" t="s">
        <v>16</v>
      </c>
      <c r="F3324" s="1" t="s">
        <v>12</v>
      </c>
      <c r="G3324" s="1" t="s">
        <v>13</v>
      </c>
      <c r="H3324" s="1" t="s">
        <v>12</v>
      </c>
      <c r="I3324">
        <v>41</v>
      </c>
    </row>
    <row r="3325" spans="1:9" x14ac:dyDescent="0.25">
      <c r="A3325">
        <v>3324</v>
      </c>
      <c r="B3325" s="1" t="s">
        <v>9</v>
      </c>
      <c r="C3325">
        <v>727926.26</v>
      </c>
      <c r="D3325" s="1" t="s">
        <v>10</v>
      </c>
      <c r="E3325" s="1" t="s">
        <v>16</v>
      </c>
      <c r="F3325" s="1" t="s">
        <v>12</v>
      </c>
      <c r="G3325" s="1" t="s">
        <v>13</v>
      </c>
      <c r="H3325" s="1" t="s">
        <v>13</v>
      </c>
      <c r="I3325">
        <v>48</v>
      </c>
    </row>
    <row r="3326" spans="1:9" x14ac:dyDescent="0.25">
      <c r="A3326">
        <v>3325</v>
      </c>
      <c r="B3326" s="1" t="s">
        <v>15</v>
      </c>
      <c r="C3326">
        <v>1632331</v>
      </c>
      <c r="D3326" s="1" t="s">
        <v>10</v>
      </c>
      <c r="E3326" s="1" t="s">
        <v>11</v>
      </c>
      <c r="F3326" s="1" t="s">
        <v>12</v>
      </c>
      <c r="G3326" s="1" t="s">
        <v>13</v>
      </c>
      <c r="H3326" s="1" t="s">
        <v>13</v>
      </c>
      <c r="I3326">
        <v>44</v>
      </c>
    </row>
    <row r="3327" spans="1:9" x14ac:dyDescent="0.25">
      <c r="A3327">
        <v>3326</v>
      </c>
      <c r="B3327" s="1" t="s">
        <v>9</v>
      </c>
      <c r="C3327">
        <v>444937.63</v>
      </c>
      <c r="D3327" s="1" t="s">
        <v>10</v>
      </c>
      <c r="E3327" s="1" t="s">
        <v>16</v>
      </c>
      <c r="F3327" s="1" t="s">
        <v>12</v>
      </c>
      <c r="G3327" s="1" t="s">
        <v>12</v>
      </c>
      <c r="H3327" s="1" t="s">
        <v>13</v>
      </c>
      <c r="I3327">
        <v>48</v>
      </c>
    </row>
    <row r="3328" spans="1:9" x14ac:dyDescent="0.25">
      <c r="A3328">
        <v>3327</v>
      </c>
      <c r="B3328" s="1" t="s">
        <v>9</v>
      </c>
      <c r="C3328">
        <v>185956</v>
      </c>
      <c r="D3328" s="1" t="s">
        <v>10</v>
      </c>
      <c r="E3328" s="1" t="s">
        <v>16</v>
      </c>
      <c r="F3328" s="1" t="s">
        <v>12</v>
      </c>
      <c r="G3328" s="1" t="s">
        <v>13</v>
      </c>
      <c r="H3328" s="1" t="s">
        <v>13</v>
      </c>
      <c r="I3328">
        <v>64</v>
      </c>
    </row>
    <row r="3329" spans="1:9" x14ac:dyDescent="0.25">
      <c r="A3329">
        <v>3328</v>
      </c>
      <c r="B3329" s="1" t="s">
        <v>9</v>
      </c>
      <c r="C3329">
        <v>121368.02</v>
      </c>
      <c r="D3329" s="1" t="s">
        <v>10</v>
      </c>
      <c r="E3329" s="1" t="s">
        <v>16</v>
      </c>
      <c r="F3329" s="1" t="s">
        <v>12</v>
      </c>
      <c r="G3329" s="1" t="s">
        <v>13</v>
      </c>
      <c r="H3329" s="1" t="s">
        <v>13</v>
      </c>
      <c r="I3329">
        <v>26</v>
      </c>
    </row>
    <row r="3330" spans="1:9" x14ac:dyDescent="0.25">
      <c r="A3330">
        <v>3329</v>
      </c>
      <c r="B3330" s="1" t="s">
        <v>9</v>
      </c>
      <c r="C3330">
        <v>532800</v>
      </c>
      <c r="D3330" s="1" t="s">
        <v>10</v>
      </c>
      <c r="E3330" s="1" t="s">
        <v>16</v>
      </c>
      <c r="F3330" s="1" t="s">
        <v>12</v>
      </c>
      <c r="G3330" s="1" t="s">
        <v>13</v>
      </c>
      <c r="H3330" s="1" t="s">
        <v>13</v>
      </c>
      <c r="I3330">
        <v>31</v>
      </c>
    </row>
    <row r="3331" spans="1:9" x14ac:dyDescent="0.25">
      <c r="A3331">
        <v>3330</v>
      </c>
      <c r="B3331" s="1" t="s">
        <v>9</v>
      </c>
      <c r="C3331">
        <v>1066381.08</v>
      </c>
      <c r="D3331" s="1" t="s">
        <v>10</v>
      </c>
      <c r="E3331" s="1" t="s">
        <v>16</v>
      </c>
      <c r="F3331" s="1" t="s">
        <v>12</v>
      </c>
      <c r="G3331" s="1" t="s">
        <v>13</v>
      </c>
      <c r="H3331" s="1" t="s">
        <v>13</v>
      </c>
      <c r="I3331">
        <v>29</v>
      </c>
    </row>
    <row r="3332" spans="1:9" x14ac:dyDescent="0.25">
      <c r="A3332">
        <v>3331</v>
      </c>
      <c r="B3332" s="1" t="s">
        <v>9</v>
      </c>
      <c r="C3332">
        <v>280000</v>
      </c>
      <c r="D3332" s="1" t="s">
        <v>18</v>
      </c>
      <c r="E3332" s="1" t="s">
        <v>16</v>
      </c>
      <c r="F3332" s="1" t="s">
        <v>12</v>
      </c>
      <c r="G3332" s="1" t="s">
        <v>13</v>
      </c>
      <c r="H3332" s="1" t="s">
        <v>13</v>
      </c>
      <c r="I3332">
        <v>40</v>
      </c>
    </row>
    <row r="3333" spans="1:9" x14ac:dyDescent="0.25">
      <c r="A3333">
        <v>3332</v>
      </c>
      <c r="B3333" s="1" t="s">
        <v>9</v>
      </c>
      <c r="C3333">
        <v>342225.26</v>
      </c>
      <c r="D3333" s="1" t="s">
        <v>10</v>
      </c>
      <c r="E3333" s="1" t="s">
        <v>16</v>
      </c>
      <c r="F3333" s="1" t="s">
        <v>12</v>
      </c>
      <c r="G3333" s="1" t="s">
        <v>13</v>
      </c>
      <c r="H3333" s="1" t="s">
        <v>13</v>
      </c>
      <c r="I3333">
        <v>44</v>
      </c>
    </row>
    <row r="3334" spans="1:9" x14ac:dyDescent="0.25">
      <c r="A3334">
        <v>3333</v>
      </c>
      <c r="B3334" s="1" t="s">
        <v>15</v>
      </c>
      <c r="C3334">
        <v>535736.47</v>
      </c>
      <c r="D3334" s="1" t="s">
        <v>10</v>
      </c>
      <c r="E3334" s="1" t="s">
        <v>16</v>
      </c>
      <c r="F3334" s="1" t="s">
        <v>12</v>
      </c>
      <c r="G3334" s="1" t="s">
        <v>13</v>
      </c>
      <c r="H3334" s="1" t="s">
        <v>13</v>
      </c>
      <c r="I3334">
        <v>35</v>
      </c>
    </row>
    <row r="3335" spans="1:9" x14ac:dyDescent="0.25">
      <c r="A3335">
        <v>3334</v>
      </c>
      <c r="B3335" s="1" t="s">
        <v>9</v>
      </c>
      <c r="C3335">
        <v>288313.38</v>
      </c>
      <c r="D3335" s="1" t="s">
        <v>10</v>
      </c>
      <c r="E3335" s="1" t="s">
        <v>16</v>
      </c>
      <c r="F3335" s="1" t="s">
        <v>12</v>
      </c>
      <c r="G3335" s="1" t="s">
        <v>13</v>
      </c>
      <c r="H3335" s="1" t="s">
        <v>13</v>
      </c>
      <c r="I3335">
        <v>57</v>
      </c>
    </row>
    <row r="3336" spans="1:9" x14ac:dyDescent="0.25">
      <c r="A3336">
        <v>3335</v>
      </c>
      <c r="B3336" s="1" t="s">
        <v>9</v>
      </c>
      <c r="C3336">
        <v>1374999.99</v>
      </c>
      <c r="D3336" s="1" t="s">
        <v>10</v>
      </c>
      <c r="E3336" s="1" t="s">
        <v>16</v>
      </c>
      <c r="F3336" s="1" t="s">
        <v>12</v>
      </c>
      <c r="G3336" s="1" t="s">
        <v>12</v>
      </c>
      <c r="H3336" s="1" t="s">
        <v>13</v>
      </c>
      <c r="I3336">
        <v>37</v>
      </c>
    </row>
    <row r="3337" spans="1:9" x14ac:dyDescent="0.25">
      <c r="A3337">
        <v>3336</v>
      </c>
      <c r="B3337" s="1" t="s">
        <v>15</v>
      </c>
      <c r="C3337">
        <v>748465</v>
      </c>
      <c r="D3337" s="1" t="s">
        <v>10</v>
      </c>
      <c r="E3337" s="1" t="s">
        <v>11</v>
      </c>
      <c r="F3337" s="1" t="s">
        <v>12</v>
      </c>
      <c r="G3337" s="1" t="s">
        <v>13</v>
      </c>
      <c r="H3337" s="1" t="s">
        <v>13</v>
      </c>
      <c r="I3337">
        <v>40</v>
      </c>
    </row>
    <row r="3338" spans="1:9" x14ac:dyDescent="0.25">
      <c r="A3338">
        <v>3337</v>
      </c>
      <c r="B3338" s="1" t="s">
        <v>15</v>
      </c>
      <c r="C3338">
        <v>235768.2</v>
      </c>
      <c r="D3338" s="1" t="s">
        <v>10</v>
      </c>
      <c r="E3338" s="1" t="s">
        <v>11</v>
      </c>
      <c r="F3338" s="1" t="s">
        <v>12</v>
      </c>
      <c r="G3338" s="1" t="s">
        <v>13</v>
      </c>
      <c r="H3338" s="1" t="s">
        <v>13</v>
      </c>
      <c r="I3338">
        <v>47</v>
      </c>
    </row>
    <row r="3339" spans="1:9" x14ac:dyDescent="0.25">
      <c r="A3339">
        <v>3338</v>
      </c>
      <c r="B3339" s="1" t="s">
        <v>9</v>
      </c>
      <c r="C3339">
        <v>11200</v>
      </c>
      <c r="D3339" s="1" t="s">
        <v>10</v>
      </c>
      <c r="E3339" s="1" t="s">
        <v>16</v>
      </c>
      <c r="F3339" s="1" t="s">
        <v>12</v>
      </c>
      <c r="G3339" s="1" t="s">
        <v>12</v>
      </c>
      <c r="H3339" s="1" t="s">
        <v>12</v>
      </c>
      <c r="I3339">
        <v>24</v>
      </c>
    </row>
    <row r="3340" spans="1:9" x14ac:dyDescent="0.25">
      <c r="A3340">
        <v>3339</v>
      </c>
      <c r="B3340" s="1" t="s">
        <v>9</v>
      </c>
      <c r="C3340">
        <v>377425.93</v>
      </c>
      <c r="D3340" s="1" t="s">
        <v>10</v>
      </c>
      <c r="E3340" s="1" t="s">
        <v>16</v>
      </c>
      <c r="F3340" s="1" t="s">
        <v>12</v>
      </c>
      <c r="G3340" s="1" t="s">
        <v>13</v>
      </c>
      <c r="H3340" s="1" t="s">
        <v>13</v>
      </c>
      <c r="I3340">
        <v>54</v>
      </c>
    </row>
    <row r="3341" spans="1:9" x14ac:dyDescent="0.25">
      <c r="A3341">
        <v>3340</v>
      </c>
      <c r="B3341" s="1" t="s">
        <v>9</v>
      </c>
      <c r="C3341">
        <v>297044</v>
      </c>
      <c r="D3341" s="1" t="s">
        <v>17</v>
      </c>
      <c r="E3341" s="1" t="s">
        <v>16</v>
      </c>
      <c r="F3341" s="1" t="s">
        <v>12</v>
      </c>
      <c r="G3341" s="1" t="s">
        <v>12</v>
      </c>
      <c r="H3341" s="1" t="s">
        <v>13</v>
      </c>
      <c r="I3341">
        <v>55</v>
      </c>
    </row>
    <row r="3342" spans="1:9" x14ac:dyDescent="0.25">
      <c r="A3342">
        <v>3341</v>
      </c>
      <c r="B3342" s="1" t="s">
        <v>9</v>
      </c>
      <c r="C3342">
        <v>85221.33</v>
      </c>
      <c r="D3342" s="1" t="s">
        <v>10</v>
      </c>
      <c r="E3342" s="1" t="s">
        <v>16</v>
      </c>
      <c r="F3342" s="1" t="s">
        <v>12</v>
      </c>
      <c r="G3342" s="1" t="s">
        <v>13</v>
      </c>
      <c r="H3342" s="1" t="s">
        <v>13</v>
      </c>
      <c r="I3342">
        <v>52</v>
      </c>
    </row>
    <row r="3343" spans="1:9" x14ac:dyDescent="0.25">
      <c r="A3343">
        <v>3342</v>
      </c>
      <c r="B3343" s="1" t="s">
        <v>9</v>
      </c>
      <c r="C3343">
        <v>297046</v>
      </c>
      <c r="D3343" s="1" t="s">
        <v>18</v>
      </c>
      <c r="E3343" s="1" t="s">
        <v>16</v>
      </c>
      <c r="F3343" s="1" t="s">
        <v>12</v>
      </c>
      <c r="G3343" s="1" t="s">
        <v>13</v>
      </c>
      <c r="H3343" s="1" t="s">
        <v>13</v>
      </c>
      <c r="I3343">
        <v>59</v>
      </c>
    </row>
    <row r="3344" spans="1:9" x14ac:dyDescent="0.25">
      <c r="A3344">
        <v>3343</v>
      </c>
      <c r="B3344" s="1" t="s">
        <v>9</v>
      </c>
      <c r="C3344">
        <v>280000</v>
      </c>
      <c r="D3344" s="1" t="s">
        <v>10</v>
      </c>
      <c r="E3344" s="1" t="s">
        <v>16</v>
      </c>
      <c r="F3344" s="1" t="s">
        <v>12</v>
      </c>
      <c r="G3344" s="1" t="s">
        <v>13</v>
      </c>
      <c r="H3344" s="1" t="s">
        <v>13</v>
      </c>
      <c r="I3344">
        <v>70</v>
      </c>
    </row>
    <row r="3345" spans="1:9" x14ac:dyDescent="0.25">
      <c r="A3345">
        <v>3344</v>
      </c>
      <c r="B3345" s="1" t="s">
        <v>9</v>
      </c>
      <c r="C3345">
        <v>400000</v>
      </c>
      <c r="D3345" s="1" t="s">
        <v>10</v>
      </c>
      <c r="E3345" s="1" t="s">
        <v>16</v>
      </c>
      <c r="F3345" s="1" t="s">
        <v>12</v>
      </c>
      <c r="G3345" s="1" t="s">
        <v>13</v>
      </c>
      <c r="H3345" s="1" t="s">
        <v>13</v>
      </c>
      <c r="I3345">
        <v>47</v>
      </c>
    </row>
    <row r="3346" spans="1:9" x14ac:dyDescent="0.25">
      <c r="A3346">
        <v>3345</v>
      </c>
      <c r="B3346" s="1" t="s">
        <v>9</v>
      </c>
      <c r="C3346">
        <v>664950.56000000006</v>
      </c>
      <c r="D3346" s="1" t="s">
        <v>10</v>
      </c>
      <c r="E3346" s="1" t="s">
        <v>16</v>
      </c>
      <c r="F3346" s="1" t="s">
        <v>12</v>
      </c>
      <c r="G3346" s="1" t="s">
        <v>12</v>
      </c>
      <c r="H3346" s="1" t="s">
        <v>13</v>
      </c>
      <c r="I3346">
        <v>38</v>
      </c>
    </row>
    <row r="3347" spans="1:9" x14ac:dyDescent="0.25">
      <c r="A3347">
        <v>3346</v>
      </c>
      <c r="B3347" s="1" t="s">
        <v>15</v>
      </c>
      <c r="C3347">
        <v>580000</v>
      </c>
      <c r="D3347" s="1" t="s">
        <v>10</v>
      </c>
      <c r="E3347" s="1" t="s">
        <v>16</v>
      </c>
      <c r="F3347" s="1" t="s">
        <v>12</v>
      </c>
      <c r="G3347" s="1" t="s">
        <v>13</v>
      </c>
      <c r="H3347" s="1" t="s">
        <v>13</v>
      </c>
      <c r="I3347">
        <v>25</v>
      </c>
    </row>
    <row r="3348" spans="1:9" x14ac:dyDescent="0.25">
      <c r="A3348">
        <v>3347</v>
      </c>
      <c r="B3348" s="1" t="s">
        <v>15</v>
      </c>
      <c r="C3348">
        <v>183760</v>
      </c>
      <c r="D3348" s="1" t="s">
        <v>10</v>
      </c>
      <c r="E3348" s="1" t="s">
        <v>16</v>
      </c>
      <c r="F3348" s="1" t="s">
        <v>12</v>
      </c>
      <c r="G3348" s="1" t="s">
        <v>12</v>
      </c>
      <c r="H3348" s="1" t="s">
        <v>13</v>
      </c>
      <c r="I3348">
        <v>53</v>
      </c>
    </row>
    <row r="3349" spans="1:9" x14ac:dyDescent="0.25">
      <c r="A3349">
        <v>3348</v>
      </c>
      <c r="B3349" s="1" t="s">
        <v>15</v>
      </c>
      <c r="C3349">
        <v>591000</v>
      </c>
      <c r="D3349" s="1" t="s">
        <v>10</v>
      </c>
      <c r="E3349" s="1" t="s">
        <v>16</v>
      </c>
      <c r="F3349" s="1" t="s">
        <v>12</v>
      </c>
      <c r="G3349" s="1" t="s">
        <v>13</v>
      </c>
      <c r="H3349" s="1" t="s">
        <v>13</v>
      </c>
      <c r="I3349">
        <v>45</v>
      </c>
    </row>
    <row r="3350" spans="1:9" x14ac:dyDescent="0.25">
      <c r="A3350">
        <v>3349</v>
      </c>
      <c r="B3350" s="1" t="s">
        <v>9</v>
      </c>
      <c r="C3350">
        <v>1461023.23</v>
      </c>
      <c r="D3350" s="1" t="s">
        <v>10</v>
      </c>
      <c r="E3350" s="1" t="s">
        <v>16</v>
      </c>
      <c r="F3350" s="1" t="s">
        <v>12</v>
      </c>
      <c r="G3350" s="1" t="s">
        <v>13</v>
      </c>
      <c r="H3350" s="1" t="s">
        <v>13</v>
      </c>
      <c r="I3350">
        <v>30</v>
      </c>
    </row>
    <row r="3351" spans="1:9" x14ac:dyDescent="0.25">
      <c r="A3351">
        <v>3350</v>
      </c>
      <c r="B3351" s="1" t="s">
        <v>15</v>
      </c>
      <c r="C3351">
        <v>1167041</v>
      </c>
      <c r="D3351" s="1" t="s">
        <v>10</v>
      </c>
      <c r="E3351" s="1" t="s">
        <v>11</v>
      </c>
      <c r="F3351" s="1" t="s">
        <v>12</v>
      </c>
      <c r="G3351" s="1" t="s">
        <v>13</v>
      </c>
      <c r="H3351" s="1" t="s">
        <v>12</v>
      </c>
      <c r="I3351">
        <v>32</v>
      </c>
    </row>
    <row r="3352" spans="1:9" x14ac:dyDescent="0.25">
      <c r="A3352">
        <v>3351</v>
      </c>
      <c r="B3352" s="1" t="s">
        <v>15</v>
      </c>
      <c r="C3352">
        <v>240000</v>
      </c>
      <c r="D3352" s="1" t="s">
        <v>10</v>
      </c>
      <c r="E3352" s="1" t="s">
        <v>16</v>
      </c>
      <c r="F3352" s="1" t="s">
        <v>12</v>
      </c>
      <c r="G3352" s="1" t="s">
        <v>12</v>
      </c>
      <c r="H3352" s="1" t="s">
        <v>12</v>
      </c>
      <c r="I3352">
        <v>42</v>
      </c>
    </row>
    <row r="3353" spans="1:9" x14ac:dyDescent="0.25">
      <c r="A3353">
        <v>3352</v>
      </c>
      <c r="B3353" s="1" t="s">
        <v>15</v>
      </c>
      <c r="C3353">
        <v>227197.58</v>
      </c>
      <c r="D3353" s="1" t="s">
        <v>10</v>
      </c>
      <c r="E3353" s="1" t="s">
        <v>16</v>
      </c>
      <c r="F3353" s="1" t="s">
        <v>12</v>
      </c>
      <c r="G3353" s="1" t="s">
        <v>13</v>
      </c>
      <c r="H3353" s="1" t="s">
        <v>13</v>
      </c>
      <c r="I3353">
        <v>36</v>
      </c>
    </row>
    <row r="3354" spans="1:9" x14ac:dyDescent="0.25">
      <c r="A3354">
        <v>3353</v>
      </c>
      <c r="B3354" s="1" t="s">
        <v>15</v>
      </c>
      <c r="C3354">
        <v>346384</v>
      </c>
      <c r="D3354" s="1" t="s">
        <v>10</v>
      </c>
      <c r="E3354" s="1" t="s">
        <v>11</v>
      </c>
      <c r="F3354" s="1" t="s">
        <v>12</v>
      </c>
      <c r="G3354" s="1" t="s">
        <v>13</v>
      </c>
      <c r="H3354" s="1" t="s">
        <v>13</v>
      </c>
      <c r="I3354">
        <v>43</v>
      </c>
    </row>
    <row r="3355" spans="1:9" x14ac:dyDescent="0.25">
      <c r="A3355">
        <v>3354</v>
      </c>
      <c r="B3355" s="1" t="s">
        <v>9</v>
      </c>
      <c r="C3355">
        <v>821327.28</v>
      </c>
      <c r="D3355" s="1" t="s">
        <v>10</v>
      </c>
      <c r="E3355" s="1" t="s">
        <v>16</v>
      </c>
      <c r="F3355" s="1" t="s">
        <v>12</v>
      </c>
      <c r="G3355" s="1" t="s">
        <v>13</v>
      </c>
      <c r="H3355" s="1" t="s">
        <v>13</v>
      </c>
      <c r="I3355">
        <v>60</v>
      </c>
    </row>
    <row r="3356" spans="1:9" x14ac:dyDescent="0.25">
      <c r="A3356">
        <v>3355</v>
      </c>
      <c r="B3356" s="1" t="s">
        <v>9</v>
      </c>
      <c r="C3356">
        <v>350000</v>
      </c>
      <c r="D3356" s="1" t="s">
        <v>10</v>
      </c>
      <c r="E3356" s="1" t="s">
        <v>16</v>
      </c>
      <c r="F3356" s="1" t="s">
        <v>12</v>
      </c>
      <c r="G3356" s="1" t="s">
        <v>13</v>
      </c>
      <c r="H3356" s="1" t="s">
        <v>13</v>
      </c>
      <c r="I3356">
        <v>36</v>
      </c>
    </row>
    <row r="3357" spans="1:9" x14ac:dyDescent="0.25">
      <c r="A3357">
        <v>3356</v>
      </c>
      <c r="B3357" s="1" t="s">
        <v>9</v>
      </c>
      <c r="C3357">
        <v>351536.79</v>
      </c>
      <c r="D3357" s="1" t="s">
        <v>10</v>
      </c>
      <c r="E3357" s="1" t="s">
        <v>16</v>
      </c>
      <c r="F3357" s="1" t="s">
        <v>12</v>
      </c>
      <c r="G3357" s="1" t="s">
        <v>13</v>
      </c>
      <c r="H3357" s="1" t="s">
        <v>13</v>
      </c>
      <c r="I3357">
        <v>46</v>
      </c>
    </row>
    <row r="3358" spans="1:9" x14ac:dyDescent="0.25">
      <c r="A3358">
        <v>3357</v>
      </c>
      <c r="B3358" s="1" t="s">
        <v>15</v>
      </c>
      <c r="C3358">
        <v>258542.5</v>
      </c>
      <c r="D3358" s="1" t="s">
        <v>10</v>
      </c>
      <c r="E3358" s="1" t="s">
        <v>16</v>
      </c>
      <c r="F3358" s="1" t="s">
        <v>12</v>
      </c>
      <c r="G3358" s="1" t="s">
        <v>13</v>
      </c>
      <c r="H3358" s="1" t="s">
        <v>13</v>
      </c>
      <c r="I3358">
        <v>53</v>
      </c>
    </row>
    <row r="3359" spans="1:9" x14ac:dyDescent="0.25">
      <c r="A3359">
        <v>3358</v>
      </c>
      <c r="B3359" s="1" t="s">
        <v>15</v>
      </c>
      <c r="C3359">
        <v>297045</v>
      </c>
      <c r="D3359" s="1" t="s">
        <v>17</v>
      </c>
      <c r="E3359" s="1" t="s">
        <v>16</v>
      </c>
      <c r="F3359" s="1" t="s">
        <v>12</v>
      </c>
      <c r="G3359" s="1" t="s">
        <v>12</v>
      </c>
      <c r="H3359" s="1" t="s">
        <v>13</v>
      </c>
      <c r="I3359">
        <v>40</v>
      </c>
    </row>
    <row r="3360" spans="1:9" x14ac:dyDescent="0.25">
      <c r="A3360">
        <v>3359</v>
      </c>
      <c r="B3360" s="1" t="s">
        <v>15</v>
      </c>
      <c r="C3360">
        <v>289729</v>
      </c>
      <c r="D3360" s="1" t="s">
        <v>10</v>
      </c>
      <c r="E3360" s="1" t="s">
        <v>11</v>
      </c>
      <c r="F3360" s="1" t="s">
        <v>12</v>
      </c>
      <c r="G3360" s="1" t="s">
        <v>13</v>
      </c>
      <c r="H3360" s="1" t="s">
        <v>12</v>
      </c>
      <c r="I3360">
        <v>41</v>
      </c>
    </row>
    <row r="3361" spans="1:9" x14ac:dyDescent="0.25">
      <c r="A3361">
        <v>3360</v>
      </c>
      <c r="B3361" s="1" t="s">
        <v>15</v>
      </c>
      <c r="C3361">
        <v>550000</v>
      </c>
      <c r="D3361" s="1" t="s">
        <v>10</v>
      </c>
      <c r="E3361" s="1" t="s">
        <v>16</v>
      </c>
      <c r="F3361" s="1" t="s">
        <v>12</v>
      </c>
      <c r="G3361" s="1" t="s">
        <v>13</v>
      </c>
      <c r="H3361" s="1" t="s">
        <v>13</v>
      </c>
      <c r="I3361">
        <v>22</v>
      </c>
    </row>
    <row r="3362" spans="1:9" x14ac:dyDescent="0.25">
      <c r="A3362">
        <v>3361</v>
      </c>
      <c r="B3362" s="1" t="s">
        <v>15</v>
      </c>
      <c r="C3362">
        <v>1418498.89</v>
      </c>
      <c r="D3362" s="1" t="s">
        <v>10</v>
      </c>
      <c r="E3362" s="1" t="s">
        <v>16</v>
      </c>
      <c r="F3362" s="1" t="s">
        <v>12</v>
      </c>
      <c r="G3362" s="1" t="s">
        <v>13</v>
      </c>
      <c r="H3362" s="1" t="s">
        <v>13</v>
      </c>
      <c r="I3362">
        <v>48</v>
      </c>
    </row>
    <row r="3363" spans="1:9" x14ac:dyDescent="0.25">
      <c r="A3363">
        <v>3362</v>
      </c>
      <c r="B3363" s="1" t="s">
        <v>9</v>
      </c>
      <c r="C3363">
        <v>2409620.6</v>
      </c>
      <c r="D3363" s="1" t="s">
        <v>10</v>
      </c>
      <c r="E3363" s="1" t="s">
        <v>11</v>
      </c>
      <c r="F3363" s="1" t="s">
        <v>12</v>
      </c>
      <c r="G3363" s="1" t="s">
        <v>13</v>
      </c>
      <c r="H3363" s="1" t="s">
        <v>13</v>
      </c>
      <c r="I3363">
        <v>52</v>
      </c>
    </row>
    <row r="3364" spans="1:9" x14ac:dyDescent="0.25">
      <c r="A3364">
        <v>3363</v>
      </c>
      <c r="B3364" s="1" t="s">
        <v>15</v>
      </c>
      <c r="C3364">
        <v>225000</v>
      </c>
      <c r="D3364" s="1" t="s">
        <v>10</v>
      </c>
      <c r="E3364" s="1" t="s">
        <v>16</v>
      </c>
      <c r="F3364" s="1" t="s">
        <v>12</v>
      </c>
      <c r="G3364" s="1" t="s">
        <v>13</v>
      </c>
      <c r="H3364" s="1" t="s">
        <v>13</v>
      </c>
      <c r="I3364">
        <v>36</v>
      </c>
    </row>
    <row r="3365" spans="1:9" x14ac:dyDescent="0.25">
      <c r="A3365">
        <v>3364</v>
      </c>
      <c r="B3365" s="1" t="s">
        <v>15</v>
      </c>
      <c r="C3365">
        <v>578167.4</v>
      </c>
      <c r="D3365" s="1" t="s">
        <v>10</v>
      </c>
      <c r="E3365" s="1" t="s">
        <v>11</v>
      </c>
      <c r="F3365" s="1" t="s">
        <v>12</v>
      </c>
      <c r="G3365" s="1" t="s">
        <v>13</v>
      </c>
      <c r="H3365" s="1" t="s">
        <v>13</v>
      </c>
      <c r="I3365">
        <v>40</v>
      </c>
    </row>
    <row r="3366" spans="1:9" x14ac:dyDescent="0.25">
      <c r="A3366">
        <v>3365</v>
      </c>
      <c r="B3366" s="1" t="s">
        <v>15</v>
      </c>
      <c r="C3366">
        <v>282305</v>
      </c>
      <c r="D3366" s="1" t="s">
        <v>17</v>
      </c>
      <c r="E3366" s="1" t="s">
        <v>16</v>
      </c>
      <c r="F3366" s="1" t="s">
        <v>13</v>
      </c>
      <c r="G3366" s="1" t="s">
        <v>13</v>
      </c>
      <c r="H3366" s="1" t="s">
        <v>13</v>
      </c>
      <c r="I3366">
        <v>65</v>
      </c>
    </row>
    <row r="3367" spans="1:9" x14ac:dyDescent="0.25">
      <c r="A3367">
        <v>3366</v>
      </c>
      <c r="B3367" s="1" t="s">
        <v>15</v>
      </c>
      <c r="C3367">
        <v>585519.47</v>
      </c>
      <c r="D3367" s="1" t="s">
        <v>10</v>
      </c>
      <c r="E3367" s="1" t="s">
        <v>11</v>
      </c>
      <c r="F3367" s="1" t="s">
        <v>12</v>
      </c>
      <c r="G3367" s="1" t="s">
        <v>13</v>
      </c>
      <c r="H3367" s="1" t="s">
        <v>13</v>
      </c>
      <c r="I3367">
        <v>54</v>
      </c>
    </row>
    <row r="3368" spans="1:9" x14ac:dyDescent="0.25">
      <c r="A3368">
        <v>3367</v>
      </c>
      <c r="B3368" s="1" t="s">
        <v>9</v>
      </c>
      <c r="C3368">
        <v>477206.99</v>
      </c>
      <c r="D3368" s="1" t="s">
        <v>10</v>
      </c>
      <c r="E3368" s="1" t="s">
        <v>16</v>
      </c>
      <c r="F3368" s="1" t="s">
        <v>12</v>
      </c>
      <c r="G3368" s="1" t="s">
        <v>13</v>
      </c>
      <c r="H3368" s="1" t="s">
        <v>13</v>
      </c>
      <c r="I3368">
        <v>27</v>
      </c>
    </row>
    <row r="3369" spans="1:9" x14ac:dyDescent="0.25">
      <c r="A3369">
        <v>3368</v>
      </c>
      <c r="B3369" s="1" t="s">
        <v>15</v>
      </c>
      <c r="C3369">
        <v>366740.15</v>
      </c>
      <c r="D3369" s="1" t="s">
        <v>10</v>
      </c>
      <c r="E3369" s="1" t="s">
        <v>16</v>
      </c>
      <c r="F3369" s="1" t="s">
        <v>12</v>
      </c>
      <c r="G3369" s="1" t="s">
        <v>13</v>
      </c>
      <c r="H3369" s="1" t="s">
        <v>13</v>
      </c>
      <c r="I3369">
        <v>37</v>
      </c>
    </row>
    <row r="3370" spans="1:9" x14ac:dyDescent="0.25">
      <c r="A3370">
        <v>3369</v>
      </c>
      <c r="B3370" s="1" t="s">
        <v>15</v>
      </c>
      <c r="C3370">
        <v>297045</v>
      </c>
      <c r="D3370" s="1" t="s">
        <v>17</v>
      </c>
      <c r="E3370" s="1" t="s">
        <v>16</v>
      </c>
      <c r="F3370" s="1" t="s">
        <v>12</v>
      </c>
      <c r="G3370" s="1" t="s">
        <v>13</v>
      </c>
      <c r="H3370" s="1" t="s">
        <v>13</v>
      </c>
      <c r="I3370">
        <v>29</v>
      </c>
    </row>
    <row r="3371" spans="1:9" x14ac:dyDescent="0.25">
      <c r="A3371">
        <v>3370</v>
      </c>
      <c r="B3371" s="1" t="s">
        <v>15</v>
      </c>
      <c r="C3371">
        <v>375728</v>
      </c>
      <c r="D3371" s="1" t="s">
        <v>10</v>
      </c>
      <c r="E3371" s="1" t="s">
        <v>16</v>
      </c>
      <c r="F3371" s="1" t="s">
        <v>12</v>
      </c>
      <c r="G3371" s="1" t="s">
        <v>12</v>
      </c>
      <c r="H3371" s="1" t="s">
        <v>13</v>
      </c>
      <c r="I3371">
        <v>41</v>
      </c>
    </row>
    <row r="3372" spans="1:9" x14ac:dyDescent="0.25">
      <c r="A3372">
        <v>3371</v>
      </c>
      <c r="B3372" s="1" t="s">
        <v>9</v>
      </c>
      <c r="C3372">
        <v>541286.99</v>
      </c>
      <c r="D3372" s="1" t="s">
        <v>10</v>
      </c>
      <c r="E3372" s="1" t="s">
        <v>16</v>
      </c>
      <c r="F3372" s="1" t="s">
        <v>12</v>
      </c>
      <c r="G3372" s="1" t="s">
        <v>13</v>
      </c>
      <c r="H3372" s="1" t="s">
        <v>13</v>
      </c>
      <c r="I3372">
        <v>38</v>
      </c>
    </row>
    <row r="3373" spans="1:9" x14ac:dyDescent="0.25">
      <c r="A3373">
        <v>3372</v>
      </c>
      <c r="B3373" s="1" t="s">
        <v>9</v>
      </c>
      <c r="C3373">
        <v>1486779</v>
      </c>
      <c r="D3373" s="1" t="s">
        <v>14</v>
      </c>
      <c r="E3373" s="1" t="s">
        <v>11</v>
      </c>
      <c r="F3373" s="1" t="s">
        <v>12</v>
      </c>
      <c r="G3373" s="1" t="s">
        <v>13</v>
      </c>
      <c r="H3373" s="1" t="s">
        <v>13</v>
      </c>
      <c r="I3373">
        <v>60</v>
      </c>
    </row>
    <row r="3374" spans="1:9" x14ac:dyDescent="0.25">
      <c r="A3374">
        <v>3373</v>
      </c>
      <c r="B3374" s="1" t="s">
        <v>15</v>
      </c>
      <c r="C3374">
        <v>297045</v>
      </c>
      <c r="D3374" s="1" t="s">
        <v>17</v>
      </c>
      <c r="E3374" s="1" t="s">
        <v>16</v>
      </c>
      <c r="F3374" s="1" t="s">
        <v>12</v>
      </c>
      <c r="G3374" s="1" t="s">
        <v>13</v>
      </c>
      <c r="H3374" s="1" t="s">
        <v>13</v>
      </c>
      <c r="I3374">
        <v>62</v>
      </c>
    </row>
    <row r="3375" spans="1:9" x14ac:dyDescent="0.25">
      <c r="A3375">
        <v>3374</v>
      </c>
      <c r="B3375" s="1" t="s">
        <v>9</v>
      </c>
      <c r="C3375">
        <v>297046</v>
      </c>
      <c r="D3375" s="1" t="s">
        <v>17</v>
      </c>
      <c r="E3375" s="1" t="s">
        <v>16</v>
      </c>
      <c r="F3375" s="1" t="s">
        <v>12</v>
      </c>
      <c r="G3375" s="1" t="s">
        <v>12</v>
      </c>
      <c r="H3375" s="1" t="s">
        <v>13</v>
      </c>
      <c r="I3375">
        <v>38</v>
      </c>
    </row>
    <row r="3376" spans="1:9" x14ac:dyDescent="0.25">
      <c r="A3376">
        <v>3375</v>
      </c>
      <c r="B3376" s="1" t="s">
        <v>15</v>
      </c>
      <c r="C3376">
        <v>557319</v>
      </c>
      <c r="D3376" s="1" t="s">
        <v>18</v>
      </c>
      <c r="E3376" s="1" t="s">
        <v>16</v>
      </c>
      <c r="F3376" s="1" t="s">
        <v>12</v>
      </c>
      <c r="G3376" s="1" t="s">
        <v>13</v>
      </c>
      <c r="H3376" s="1" t="s">
        <v>13</v>
      </c>
      <c r="I3376">
        <v>57</v>
      </c>
    </row>
    <row r="3377" spans="1:9" x14ac:dyDescent="0.25">
      <c r="A3377">
        <v>3376</v>
      </c>
      <c r="B3377" s="1" t="s">
        <v>9</v>
      </c>
      <c r="C3377">
        <v>833592.1</v>
      </c>
      <c r="D3377" s="1" t="s">
        <v>10</v>
      </c>
      <c r="E3377" s="1" t="s">
        <v>11</v>
      </c>
      <c r="F3377" s="1" t="s">
        <v>12</v>
      </c>
      <c r="G3377" s="1" t="s">
        <v>13</v>
      </c>
      <c r="H3377" s="1" t="s">
        <v>13</v>
      </c>
      <c r="I3377">
        <v>31</v>
      </c>
    </row>
    <row r="3378" spans="1:9" x14ac:dyDescent="0.25">
      <c r="A3378">
        <v>3377</v>
      </c>
      <c r="B3378" s="1" t="s">
        <v>9</v>
      </c>
      <c r="C3378">
        <v>297950</v>
      </c>
      <c r="D3378" s="1" t="s">
        <v>19</v>
      </c>
      <c r="E3378" s="1" t="s">
        <v>16</v>
      </c>
      <c r="F3378" s="1" t="s">
        <v>12</v>
      </c>
      <c r="G3378" s="1" t="s">
        <v>13</v>
      </c>
      <c r="H3378" s="1" t="s">
        <v>13</v>
      </c>
      <c r="I3378">
        <v>44</v>
      </c>
    </row>
    <row r="3379" spans="1:9" x14ac:dyDescent="0.25">
      <c r="A3379">
        <v>3378</v>
      </c>
      <c r="B3379" s="1" t="s">
        <v>9</v>
      </c>
      <c r="C3379">
        <v>356455</v>
      </c>
      <c r="D3379" s="1" t="s">
        <v>18</v>
      </c>
      <c r="E3379" s="1" t="s">
        <v>16</v>
      </c>
      <c r="F3379" s="1" t="s">
        <v>12</v>
      </c>
      <c r="G3379" s="1" t="s">
        <v>13</v>
      </c>
      <c r="H3379" s="1" t="s">
        <v>12</v>
      </c>
      <c r="I3379">
        <v>40</v>
      </c>
    </row>
    <row r="3380" spans="1:9" x14ac:dyDescent="0.25">
      <c r="A3380">
        <v>3379</v>
      </c>
      <c r="B3380" s="1" t="s">
        <v>9</v>
      </c>
      <c r="C3380">
        <v>300438.55</v>
      </c>
      <c r="D3380" s="1" t="s">
        <v>10</v>
      </c>
      <c r="E3380" s="1" t="s">
        <v>16</v>
      </c>
      <c r="F3380" s="1" t="s">
        <v>12</v>
      </c>
      <c r="G3380" s="1" t="s">
        <v>13</v>
      </c>
      <c r="H3380" s="1" t="s">
        <v>13</v>
      </c>
      <c r="I3380">
        <v>19</v>
      </c>
    </row>
    <row r="3381" spans="1:9" x14ac:dyDescent="0.25">
      <c r="A3381">
        <v>3380</v>
      </c>
      <c r="B3381" s="1" t="s">
        <v>15</v>
      </c>
      <c r="C3381">
        <v>278030</v>
      </c>
      <c r="D3381" s="1" t="s">
        <v>21</v>
      </c>
      <c r="E3381" s="1" t="s">
        <v>16</v>
      </c>
      <c r="F3381" s="1" t="s">
        <v>12</v>
      </c>
      <c r="G3381" s="1" t="s">
        <v>13</v>
      </c>
      <c r="H3381" s="1" t="s">
        <v>13</v>
      </c>
      <c r="I3381">
        <v>27</v>
      </c>
    </row>
    <row r="3382" spans="1:9" x14ac:dyDescent="0.25">
      <c r="A3382">
        <v>3381</v>
      </c>
      <c r="B3382" s="1" t="s">
        <v>9</v>
      </c>
      <c r="C3382">
        <v>354166</v>
      </c>
      <c r="D3382" s="1" t="s">
        <v>10</v>
      </c>
      <c r="E3382" s="1" t="s">
        <v>16</v>
      </c>
      <c r="F3382" s="1" t="s">
        <v>12</v>
      </c>
      <c r="G3382" s="1" t="s">
        <v>13</v>
      </c>
      <c r="H3382" s="1" t="s">
        <v>13</v>
      </c>
      <c r="I3382">
        <v>25</v>
      </c>
    </row>
    <row r="3383" spans="1:9" x14ac:dyDescent="0.25">
      <c r="A3383">
        <v>3382</v>
      </c>
      <c r="B3383" s="1" t="s">
        <v>9</v>
      </c>
      <c r="C3383">
        <v>963859.52</v>
      </c>
      <c r="D3383" s="1" t="s">
        <v>10</v>
      </c>
      <c r="E3383" s="1" t="s">
        <v>11</v>
      </c>
      <c r="F3383" s="1" t="s">
        <v>12</v>
      </c>
      <c r="G3383" s="1" t="s">
        <v>13</v>
      </c>
      <c r="H3383" s="1" t="s">
        <v>13</v>
      </c>
      <c r="I3383">
        <v>55</v>
      </c>
    </row>
    <row r="3384" spans="1:9" x14ac:dyDescent="0.25">
      <c r="A3384">
        <v>3383</v>
      </c>
      <c r="B3384" s="1" t="s">
        <v>9</v>
      </c>
      <c r="C3384">
        <v>1057967.08</v>
      </c>
      <c r="D3384" s="1" t="s">
        <v>10</v>
      </c>
      <c r="E3384" s="1" t="s">
        <v>16</v>
      </c>
      <c r="F3384" s="1" t="s">
        <v>12</v>
      </c>
      <c r="G3384" s="1" t="s">
        <v>13</v>
      </c>
      <c r="H3384" s="1" t="s">
        <v>13</v>
      </c>
      <c r="I3384">
        <v>31</v>
      </c>
    </row>
    <row r="3385" spans="1:9" x14ac:dyDescent="0.25">
      <c r="A3385">
        <v>3384</v>
      </c>
      <c r="B3385" s="1" t="s">
        <v>9</v>
      </c>
      <c r="C3385">
        <v>586234.97</v>
      </c>
      <c r="D3385" s="1" t="s">
        <v>10</v>
      </c>
      <c r="E3385" s="1" t="s">
        <v>16</v>
      </c>
      <c r="F3385" s="1" t="s">
        <v>12</v>
      </c>
      <c r="G3385" s="1" t="s">
        <v>13</v>
      </c>
      <c r="H3385" s="1" t="s">
        <v>13</v>
      </c>
      <c r="I3385">
        <v>57</v>
      </c>
    </row>
    <row r="3386" spans="1:9" x14ac:dyDescent="0.25">
      <c r="A3386">
        <v>3385</v>
      </c>
      <c r="B3386" s="1" t="s">
        <v>9</v>
      </c>
      <c r="C3386">
        <v>278030</v>
      </c>
      <c r="D3386" s="1" t="s">
        <v>19</v>
      </c>
      <c r="E3386" s="1" t="s">
        <v>16</v>
      </c>
      <c r="F3386" s="1" t="s">
        <v>12</v>
      </c>
      <c r="G3386" s="1" t="s">
        <v>13</v>
      </c>
      <c r="H3386" s="1" t="s">
        <v>13</v>
      </c>
      <c r="I3386">
        <v>29</v>
      </c>
    </row>
    <row r="3387" spans="1:9" x14ac:dyDescent="0.25">
      <c r="A3387">
        <v>3386</v>
      </c>
      <c r="B3387" s="1" t="s">
        <v>9</v>
      </c>
      <c r="C3387">
        <v>399148</v>
      </c>
      <c r="D3387" s="1" t="s">
        <v>18</v>
      </c>
      <c r="E3387" s="1" t="s">
        <v>16</v>
      </c>
      <c r="F3387" s="1" t="s">
        <v>12</v>
      </c>
      <c r="G3387" s="1" t="s">
        <v>13</v>
      </c>
      <c r="H3387" s="1" t="s">
        <v>12</v>
      </c>
      <c r="I3387">
        <v>59</v>
      </c>
    </row>
    <row r="3388" spans="1:9" x14ac:dyDescent="0.25">
      <c r="A3388">
        <v>3387</v>
      </c>
      <c r="B3388" s="1" t="s">
        <v>15</v>
      </c>
      <c r="C3388">
        <v>1377923.86</v>
      </c>
      <c r="D3388" s="1" t="s">
        <v>10</v>
      </c>
      <c r="E3388" s="1" t="s">
        <v>16</v>
      </c>
      <c r="F3388" s="1" t="s">
        <v>12</v>
      </c>
      <c r="G3388" s="1" t="s">
        <v>13</v>
      </c>
      <c r="H3388" s="1" t="s">
        <v>13</v>
      </c>
      <c r="I3388">
        <v>56</v>
      </c>
    </row>
    <row r="3389" spans="1:9" x14ac:dyDescent="0.25">
      <c r="A3389">
        <v>3388</v>
      </c>
      <c r="B3389" s="1" t="s">
        <v>9</v>
      </c>
      <c r="C3389">
        <v>384000</v>
      </c>
      <c r="D3389" s="1" t="s">
        <v>10</v>
      </c>
      <c r="E3389" s="1" t="s">
        <v>16</v>
      </c>
      <c r="F3389" s="1" t="s">
        <v>12</v>
      </c>
      <c r="G3389" s="1" t="s">
        <v>13</v>
      </c>
      <c r="H3389" s="1" t="s">
        <v>12</v>
      </c>
      <c r="I3389">
        <v>43</v>
      </c>
    </row>
    <row r="3390" spans="1:9" x14ac:dyDescent="0.25">
      <c r="A3390">
        <v>3389</v>
      </c>
      <c r="B3390" s="1" t="s">
        <v>9</v>
      </c>
      <c r="C3390">
        <v>641830</v>
      </c>
      <c r="D3390" s="1" t="s">
        <v>10</v>
      </c>
      <c r="E3390" s="1" t="s">
        <v>16</v>
      </c>
      <c r="F3390" s="1" t="s">
        <v>12</v>
      </c>
      <c r="G3390" s="1" t="s">
        <v>13</v>
      </c>
      <c r="H3390" s="1" t="s">
        <v>13</v>
      </c>
      <c r="I3390">
        <v>50</v>
      </c>
    </row>
    <row r="3391" spans="1:9" x14ac:dyDescent="0.25">
      <c r="A3391">
        <v>3390</v>
      </c>
      <c r="B3391" s="1" t="s">
        <v>9</v>
      </c>
      <c r="C3391">
        <v>467680.51</v>
      </c>
      <c r="D3391" s="1" t="s">
        <v>10</v>
      </c>
      <c r="E3391" s="1" t="s">
        <v>16</v>
      </c>
      <c r="F3391" s="1" t="s">
        <v>12</v>
      </c>
      <c r="G3391" s="1" t="s">
        <v>12</v>
      </c>
      <c r="H3391" s="1" t="s">
        <v>13</v>
      </c>
      <c r="I3391">
        <v>31</v>
      </c>
    </row>
    <row r="3392" spans="1:9" x14ac:dyDescent="0.25">
      <c r="A3392">
        <v>3391</v>
      </c>
      <c r="B3392" s="1" t="s">
        <v>9</v>
      </c>
      <c r="C3392">
        <v>572881</v>
      </c>
      <c r="D3392" s="1" t="s">
        <v>10</v>
      </c>
      <c r="E3392" s="1" t="s">
        <v>16</v>
      </c>
      <c r="F3392" s="1" t="s">
        <v>12</v>
      </c>
      <c r="G3392" s="1" t="s">
        <v>13</v>
      </c>
      <c r="H3392" s="1" t="s">
        <v>13</v>
      </c>
      <c r="I3392">
        <v>27</v>
      </c>
    </row>
    <row r="3393" spans="1:9" x14ac:dyDescent="0.25">
      <c r="A3393">
        <v>3392</v>
      </c>
      <c r="B3393" s="1" t="s">
        <v>9</v>
      </c>
      <c r="C3393">
        <v>450242.43</v>
      </c>
      <c r="D3393" s="1" t="s">
        <v>10</v>
      </c>
      <c r="E3393" s="1" t="s">
        <v>16</v>
      </c>
      <c r="F3393" s="1" t="s">
        <v>12</v>
      </c>
      <c r="G3393" s="1" t="s">
        <v>13</v>
      </c>
      <c r="H3393" s="1" t="s">
        <v>13</v>
      </c>
      <c r="I3393">
        <v>24</v>
      </c>
    </row>
    <row r="3394" spans="1:9" x14ac:dyDescent="0.25">
      <c r="A3394">
        <v>3393</v>
      </c>
      <c r="B3394" s="1" t="s">
        <v>9</v>
      </c>
      <c r="C3394">
        <v>618962.9</v>
      </c>
      <c r="D3394" s="1" t="s">
        <v>10</v>
      </c>
      <c r="E3394" s="1" t="s">
        <v>16</v>
      </c>
      <c r="F3394" s="1" t="s">
        <v>12</v>
      </c>
      <c r="G3394" s="1" t="s">
        <v>13</v>
      </c>
      <c r="H3394" s="1" t="s">
        <v>13</v>
      </c>
      <c r="I3394">
        <v>51</v>
      </c>
    </row>
    <row r="3395" spans="1:9" x14ac:dyDescent="0.25">
      <c r="A3395">
        <v>3394</v>
      </c>
      <c r="B3395" s="1" t="s">
        <v>15</v>
      </c>
      <c r="C3395">
        <v>319591</v>
      </c>
      <c r="D3395" s="1" t="s">
        <v>10</v>
      </c>
      <c r="E3395" s="1" t="s">
        <v>16</v>
      </c>
      <c r="F3395" s="1" t="s">
        <v>12</v>
      </c>
      <c r="G3395" s="1" t="s">
        <v>12</v>
      </c>
      <c r="H3395" s="1" t="s">
        <v>13</v>
      </c>
      <c r="I3395">
        <v>34</v>
      </c>
    </row>
    <row r="3396" spans="1:9" x14ac:dyDescent="0.25">
      <c r="A3396">
        <v>3395</v>
      </c>
      <c r="B3396" s="1" t="s">
        <v>9</v>
      </c>
      <c r="C3396">
        <v>316412</v>
      </c>
      <c r="D3396" s="1" t="s">
        <v>18</v>
      </c>
      <c r="E3396" s="1" t="s">
        <v>16</v>
      </c>
      <c r="F3396" s="1" t="s">
        <v>12</v>
      </c>
      <c r="G3396" s="1" t="s">
        <v>13</v>
      </c>
      <c r="H3396" s="1" t="s">
        <v>12</v>
      </c>
      <c r="I3396">
        <v>55</v>
      </c>
    </row>
    <row r="3397" spans="1:9" x14ac:dyDescent="0.25">
      <c r="A3397">
        <v>3396</v>
      </c>
      <c r="B3397" s="1" t="s">
        <v>15</v>
      </c>
      <c r="C3397">
        <v>356455</v>
      </c>
      <c r="D3397" s="1" t="s">
        <v>18</v>
      </c>
      <c r="E3397" s="1" t="s">
        <v>16</v>
      </c>
      <c r="F3397" s="1" t="s">
        <v>12</v>
      </c>
      <c r="G3397" s="1" t="s">
        <v>13</v>
      </c>
      <c r="H3397" s="1" t="s">
        <v>13</v>
      </c>
      <c r="I3397">
        <v>43</v>
      </c>
    </row>
    <row r="3398" spans="1:9" x14ac:dyDescent="0.25">
      <c r="A3398">
        <v>3397</v>
      </c>
      <c r="B3398" s="1" t="s">
        <v>9</v>
      </c>
      <c r="C3398">
        <v>785855.82</v>
      </c>
      <c r="D3398" s="1" t="s">
        <v>10</v>
      </c>
      <c r="E3398" s="1" t="s">
        <v>16</v>
      </c>
      <c r="F3398" s="1" t="s">
        <v>12</v>
      </c>
      <c r="G3398" s="1" t="s">
        <v>13</v>
      </c>
      <c r="H3398" s="1" t="s">
        <v>13</v>
      </c>
      <c r="I3398">
        <v>55</v>
      </c>
    </row>
    <row r="3399" spans="1:9" x14ac:dyDescent="0.25">
      <c r="A3399">
        <v>3398</v>
      </c>
      <c r="B3399" s="1" t="s">
        <v>9</v>
      </c>
      <c r="C3399">
        <v>420000</v>
      </c>
      <c r="D3399" s="1" t="s">
        <v>10</v>
      </c>
      <c r="E3399" s="1" t="s">
        <v>16</v>
      </c>
      <c r="F3399" s="1" t="s">
        <v>12</v>
      </c>
      <c r="G3399" s="1" t="s">
        <v>13</v>
      </c>
      <c r="H3399" s="1" t="s">
        <v>13</v>
      </c>
      <c r="I3399">
        <v>52</v>
      </c>
    </row>
    <row r="3400" spans="1:9" x14ac:dyDescent="0.25">
      <c r="A3400">
        <v>3399</v>
      </c>
      <c r="B3400" s="1" t="s">
        <v>9</v>
      </c>
      <c r="C3400">
        <v>405063</v>
      </c>
      <c r="D3400" s="1" t="s">
        <v>18</v>
      </c>
      <c r="E3400" s="1" t="s">
        <v>16</v>
      </c>
      <c r="F3400" s="1" t="s">
        <v>12</v>
      </c>
      <c r="G3400" s="1" t="s">
        <v>13</v>
      </c>
      <c r="H3400" s="1" t="s">
        <v>12</v>
      </c>
      <c r="I3400">
        <v>53</v>
      </c>
    </row>
    <row r="3401" spans="1:9" x14ac:dyDescent="0.25">
      <c r="A3401">
        <v>3400</v>
      </c>
      <c r="B3401" s="1" t="s">
        <v>15</v>
      </c>
      <c r="C3401">
        <v>297139</v>
      </c>
      <c r="D3401" s="1" t="s">
        <v>17</v>
      </c>
      <c r="E3401" s="1" t="s">
        <v>16</v>
      </c>
      <c r="F3401" s="1" t="s">
        <v>12</v>
      </c>
      <c r="G3401" s="1" t="s">
        <v>12</v>
      </c>
      <c r="H3401" s="1" t="s">
        <v>13</v>
      </c>
      <c r="I3401">
        <v>36</v>
      </c>
    </row>
    <row r="3402" spans="1:9" x14ac:dyDescent="0.25">
      <c r="A3402">
        <v>3401</v>
      </c>
      <c r="B3402" s="1" t="s">
        <v>9</v>
      </c>
      <c r="C3402">
        <v>175000</v>
      </c>
      <c r="D3402" s="1" t="s">
        <v>10</v>
      </c>
      <c r="E3402" s="1" t="s">
        <v>16</v>
      </c>
      <c r="F3402" s="1" t="s">
        <v>12</v>
      </c>
      <c r="G3402" s="1" t="s">
        <v>13</v>
      </c>
      <c r="H3402" s="1" t="s">
        <v>13</v>
      </c>
      <c r="I3402">
        <v>32</v>
      </c>
    </row>
    <row r="3403" spans="1:9" x14ac:dyDescent="0.25">
      <c r="A3403">
        <v>3402</v>
      </c>
      <c r="B3403" s="1" t="s">
        <v>9</v>
      </c>
      <c r="C3403">
        <v>299647</v>
      </c>
      <c r="D3403" s="1" t="s">
        <v>17</v>
      </c>
      <c r="E3403" s="1" t="s">
        <v>16</v>
      </c>
      <c r="F3403" s="1" t="s">
        <v>13</v>
      </c>
      <c r="G3403" s="1" t="s">
        <v>13</v>
      </c>
      <c r="H3403" s="1" t="s">
        <v>13</v>
      </c>
      <c r="I3403">
        <v>52</v>
      </c>
    </row>
    <row r="3404" spans="1:9" x14ac:dyDescent="0.25">
      <c r="A3404">
        <v>3403</v>
      </c>
      <c r="B3404" s="1" t="s">
        <v>9</v>
      </c>
      <c r="C3404">
        <v>1202402.74</v>
      </c>
      <c r="D3404" s="1" t="s">
        <v>10</v>
      </c>
      <c r="E3404" s="1" t="s">
        <v>11</v>
      </c>
      <c r="F3404" s="1" t="s">
        <v>12</v>
      </c>
      <c r="G3404" s="1" t="s">
        <v>13</v>
      </c>
      <c r="H3404" s="1" t="s">
        <v>13</v>
      </c>
      <c r="I3404">
        <v>53</v>
      </c>
    </row>
    <row r="3405" spans="1:9" x14ac:dyDescent="0.25">
      <c r="A3405">
        <v>3404</v>
      </c>
      <c r="B3405" s="1" t="s">
        <v>9</v>
      </c>
      <c r="C3405">
        <v>264929.65999999997</v>
      </c>
      <c r="D3405" s="1" t="s">
        <v>10</v>
      </c>
      <c r="E3405" s="1" t="s">
        <v>16</v>
      </c>
      <c r="F3405" s="1" t="s">
        <v>12</v>
      </c>
      <c r="G3405" s="1" t="s">
        <v>13</v>
      </c>
      <c r="H3405" s="1" t="s">
        <v>13</v>
      </c>
      <c r="I3405">
        <v>48</v>
      </c>
    </row>
    <row r="3406" spans="1:9" x14ac:dyDescent="0.25">
      <c r="A3406">
        <v>3405</v>
      </c>
      <c r="B3406" s="1" t="s">
        <v>9</v>
      </c>
      <c r="C3406">
        <v>623902.14</v>
      </c>
      <c r="D3406" s="1" t="s">
        <v>10</v>
      </c>
      <c r="E3406" s="1" t="s">
        <v>16</v>
      </c>
      <c r="F3406" s="1" t="s">
        <v>12</v>
      </c>
      <c r="G3406" s="1" t="s">
        <v>13</v>
      </c>
      <c r="H3406" s="1" t="s">
        <v>13</v>
      </c>
      <c r="I3406">
        <v>44</v>
      </c>
    </row>
    <row r="3407" spans="1:9" x14ac:dyDescent="0.25">
      <c r="A3407">
        <v>3406</v>
      </c>
      <c r="B3407" s="1" t="s">
        <v>15</v>
      </c>
      <c r="C3407">
        <v>425046</v>
      </c>
      <c r="D3407" s="1" t="s">
        <v>10</v>
      </c>
      <c r="E3407" s="1" t="s">
        <v>11</v>
      </c>
      <c r="F3407" s="1" t="s">
        <v>12</v>
      </c>
      <c r="G3407" s="1" t="s">
        <v>13</v>
      </c>
      <c r="H3407" s="1" t="s">
        <v>13</v>
      </c>
      <c r="I3407">
        <v>42</v>
      </c>
    </row>
    <row r="3408" spans="1:9" x14ac:dyDescent="0.25">
      <c r="A3408">
        <v>3407</v>
      </c>
      <c r="B3408" s="1" t="s">
        <v>9</v>
      </c>
      <c r="C3408">
        <v>420375</v>
      </c>
      <c r="D3408" s="1" t="s">
        <v>10</v>
      </c>
      <c r="E3408" s="1" t="s">
        <v>16</v>
      </c>
      <c r="F3408" s="1" t="s">
        <v>12</v>
      </c>
      <c r="G3408" s="1" t="s">
        <v>13</v>
      </c>
      <c r="H3408" s="1" t="s">
        <v>13</v>
      </c>
      <c r="I3408">
        <v>30</v>
      </c>
    </row>
    <row r="3409" spans="1:9" x14ac:dyDescent="0.25">
      <c r="A3409">
        <v>3408</v>
      </c>
      <c r="B3409" s="1" t="s">
        <v>9</v>
      </c>
      <c r="C3409">
        <v>1429399.25</v>
      </c>
      <c r="D3409" s="1" t="s">
        <v>10</v>
      </c>
      <c r="E3409" s="1" t="s">
        <v>16</v>
      </c>
      <c r="F3409" s="1" t="s">
        <v>12</v>
      </c>
      <c r="G3409" s="1" t="s">
        <v>13</v>
      </c>
      <c r="H3409" s="1" t="s">
        <v>13</v>
      </c>
      <c r="I3409">
        <v>51</v>
      </c>
    </row>
    <row r="3410" spans="1:9" x14ac:dyDescent="0.25">
      <c r="A3410">
        <v>3409</v>
      </c>
      <c r="B3410" s="1" t="s">
        <v>9</v>
      </c>
      <c r="C3410">
        <v>640789.43999999994</v>
      </c>
      <c r="D3410" s="1" t="s">
        <v>10</v>
      </c>
      <c r="E3410" s="1" t="s">
        <v>16</v>
      </c>
      <c r="F3410" s="1" t="s">
        <v>12</v>
      </c>
      <c r="G3410" s="1" t="s">
        <v>13</v>
      </c>
      <c r="H3410" s="1" t="s">
        <v>13</v>
      </c>
      <c r="I3410">
        <v>23</v>
      </c>
    </row>
    <row r="3411" spans="1:9" x14ac:dyDescent="0.25">
      <c r="A3411">
        <v>3410</v>
      </c>
      <c r="B3411" s="1" t="s">
        <v>9</v>
      </c>
      <c r="C3411">
        <v>394800</v>
      </c>
      <c r="D3411" s="1" t="s">
        <v>10</v>
      </c>
      <c r="E3411" s="1" t="s">
        <v>16</v>
      </c>
      <c r="F3411" s="1" t="s">
        <v>12</v>
      </c>
      <c r="G3411" s="1" t="s">
        <v>13</v>
      </c>
      <c r="H3411" s="1" t="s">
        <v>13</v>
      </c>
      <c r="I3411">
        <v>51</v>
      </c>
    </row>
    <row r="3412" spans="1:9" x14ac:dyDescent="0.25">
      <c r="A3412">
        <v>3411</v>
      </c>
      <c r="B3412" s="1" t="s">
        <v>9</v>
      </c>
      <c r="C3412">
        <v>16858742</v>
      </c>
      <c r="D3412" s="1" t="s">
        <v>18</v>
      </c>
      <c r="E3412" s="1" t="s">
        <v>16</v>
      </c>
      <c r="F3412" s="1" t="s">
        <v>12</v>
      </c>
      <c r="G3412" s="1" t="s">
        <v>13</v>
      </c>
      <c r="H3412" s="1" t="s">
        <v>13</v>
      </c>
      <c r="I3412">
        <v>75</v>
      </c>
    </row>
    <row r="3413" spans="1:9" x14ac:dyDescent="0.25">
      <c r="A3413">
        <v>3412</v>
      </c>
      <c r="B3413" s="1" t="s">
        <v>9</v>
      </c>
      <c r="C3413">
        <v>485025.35</v>
      </c>
      <c r="D3413" s="1" t="s">
        <v>10</v>
      </c>
      <c r="E3413" s="1" t="s">
        <v>11</v>
      </c>
      <c r="F3413" s="1" t="s">
        <v>12</v>
      </c>
      <c r="G3413" s="1" t="s">
        <v>13</v>
      </c>
      <c r="H3413" s="1" t="s">
        <v>13</v>
      </c>
      <c r="I3413">
        <v>30</v>
      </c>
    </row>
    <row r="3414" spans="1:9" x14ac:dyDescent="0.25">
      <c r="A3414">
        <v>3413</v>
      </c>
      <c r="B3414" s="1" t="s">
        <v>9</v>
      </c>
      <c r="C3414">
        <v>263696</v>
      </c>
      <c r="D3414" s="1" t="s">
        <v>10</v>
      </c>
      <c r="E3414" s="1" t="s">
        <v>16</v>
      </c>
      <c r="F3414" s="1" t="s">
        <v>12</v>
      </c>
      <c r="G3414" s="1" t="s">
        <v>13</v>
      </c>
      <c r="H3414" s="1" t="s">
        <v>12</v>
      </c>
      <c r="I3414">
        <v>60</v>
      </c>
    </row>
    <row r="3415" spans="1:9" x14ac:dyDescent="0.25">
      <c r="A3415">
        <v>3414</v>
      </c>
      <c r="B3415" s="1" t="s">
        <v>9</v>
      </c>
      <c r="C3415">
        <v>362773</v>
      </c>
      <c r="D3415" s="1" t="s">
        <v>10</v>
      </c>
      <c r="E3415" s="1" t="s">
        <v>11</v>
      </c>
      <c r="F3415" s="1" t="s">
        <v>12</v>
      </c>
      <c r="G3415" s="1" t="s">
        <v>13</v>
      </c>
      <c r="H3415" s="1" t="s">
        <v>13</v>
      </c>
      <c r="I3415">
        <v>27</v>
      </c>
    </row>
    <row r="3416" spans="1:9" x14ac:dyDescent="0.25">
      <c r="A3416">
        <v>3415</v>
      </c>
      <c r="B3416" s="1" t="s">
        <v>9</v>
      </c>
      <c r="C3416">
        <v>4006214.55</v>
      </c>
      <c r="D3416" s="1" t="s">
        <v>10</v>
      </c>
      <c r="E3416" s="1" t="s">
        <v>11</v>
      </c>
      <c r="F3416" s="1" t="s">
        <v>12</v>
      </c>
      <c r="G3416" s="1" t="s">
        <v>13</v>
      </c>
      <c r="H3416" s="1" t="s">
        <v>13</v>
      </c>
      <c r="I3416">
        <v>51</v>
      </c>
    </row>
    <row r="3417" spans="1:9" x14ac:dyDescent="0.25">
      <c r="A3417">
        <v>3416</v>
      </c>
      <c r="B3417" s="1" t="s">
        <v>9</v>
      </c>
      <c r="C3417">
        <v>476556.35</v>
      </c>
      <c r="D3417" s="1" t="s">
        <v>10</v>
      </c>
      <c r="E3417" s="1" t="s">
        <v>16</v>
      </c>
      <c r="F3417" s="1" t="s">
        <v>12</v>
      </c>
      <c r="G3417" s="1" t="s">
        <v>13</v>
      </c>
      <c r="H3417" s="1" t="s">
        <v>13</v>
      </c>
      <c r="I3417">
        <v>26</v>
      </c>
    </row>
    <row r="3418" spans="1:9" x14ac:dyDescent="0.25">
      <c r="A3418">
        <v>3417</v>
      </c>
      <c r="B3418" s="1" t="s">
        <v>9</v>
      </c>
      <c r="C3418">
        <v>672285.72</v>
      </c>
      <c r="D3418" s="1" t="s">
        <v>10</v>
      </c>
      <c r="E3418" s="1" t="s">
        <v>16</v>
      </c>
      <c r="F3418" s="1" t="s">
        <v>12</v>
      </c>
      <c r="G3418" s="1" t="s">
        <v>13</v>
      </c>
      <c r="H3418" s="1" t="s">
        <v>13</v>
      </c>
      <c r="I3418">
        <v>40</v>
      </c>
    </row>
    <row r="3419" spans="1:9" x14ac:dyDescent="0.25">
      <c r="A3419">
        <v>3418</v>
      </c>
      <c r="B3419" s="1" t="s">
        <v>9</v>
      </c>
      <c r="C3419">
        <v>501333.33</v>
      </c>
      <c r="D3419" s="1" t="s">
        <v>10</v>
      </c>
      <c r="E3419" s="1" t="s">
        <v>16</v>
      </c>
      <c r="F3419" s="1" t="s">
        <v>12</v>
      </c>
      <c r="G3419" s="1" t="s">
        <v>13</v>
      </c>
      <c r="H3419" s="1" t="s">
        <v>13</v>
      </c>
      <c r="I3419">
        <v>41</v>
      </c>
    </row>
    <row r="3420" spans="1:9" x14ac:dyDescent="0.25">
      <c r="A3420">
        <v>3419</v>
      </c>
      <c r="B3420" s="1" t="s">
        <v>15</v>
      </c>
      <c r="C3420">
        <v>1038075</v>
      </c>
      <c r="D3420" s="1" t="s">
        <v>14</v>
      </c>
      <c r="E3420" s="1" t="s">
        <v>11</v>
      </c>
      <c r="F3420" s="1" t="s">
        <v>12</v>
      </c>
      <c r="G3420" s="1" t="s">
        <v>13</v>
      </c>
      <c r="H3420" s="1" t="s">
        <v>13</v>
      </c>
      <c r="I3420">
        <v>62</v>
      </c>
    </row>
    <row r="3421" spans="1:9" x14ac:dyDescent="0.25">
      <c r="A3421">
        <v>3420</v>
      </c>
      <c r="B3421" s="1" t="s">
        <v>9</v>
      </c>
      <c r="C3421">
        <v>685502.53</v>
      </c>
      <c r="D3421" s="1" t="s">
        <v>10</v>
      </c>
      <c r="E3421" s="1" t="s">
        <v>16</v>
      </c>
      <c r="F3421" s="1" t="s">
        <v>12</v>
      </c>
      <c r="G3421" s="1" t="s">
        <v>13</v>
      </c>
      <c r="H3421" s="1" t="s">
        <v>12</v>
      </c>
      <c r="I3421">
        <v>58</v>
      </c>
    </row>
    <row r="3422" spans="1:9" x14ac:dyDescent="0.25">
      <c r="A3422">
        <v>3421</v>
      </c>
      <c r="B3422" s="1" t="s">
        <v>9</v>
      </c>
      <c r="C3422">
        <v>389050</v>
      </c>
      <c r="D3422" s="1" t="s">
        <v>10</v>
      </c>
      <c r="E3422" s="1" t="s">
        <v>16</v>
      </c>
      <c r="F3422" s="1" t="s">
        <v>12</v>
      </c>
      <c r="G3422" s="1" t="s">
        <v>12</v>
      </c>
      <c r="H3422" s="1" t="s">
        <v>12</v>
      </c>
      <c r="I3422">
        <v>36</v>
      </c>
    </row>
    <row r="3423" spans="1:9" x14ac:dyDescent="0.25">
      <c r="A3423">
        <v>3422</v>
      </c>
      <c r="B3423" s="1" t="s">
        <v>9</v>
      </c>
      <c r="C3423">
        <v>959035</v>
      </c>
      <c r="D3423" s="1" t="s">
        <v>18</v>
      </c>
      <c r="E3423" s="1" t="s">
        <v>16</v>
      </c>
      <c r="F3423" s="1" t="s">
        <v>12</v>
      </c>
      <c r="G3423" s="1" t="s">
        <v>13</v>
      </c>
      <c r="H3423" s="1" t="s">
        <v>12</v>
      </c>
      <c r="I3423">
        <v>68</v>
      </c>
    </row>
    <row r="3424" spans="1:9" x14ac:dyDescent="0.25">
      <c r="A3424">
        <v>3423</v>
      </c>
      <c r="B3424" s="1" t="s">
        <v>9</v>
      </c>
      <c r="C3424">
        <v>400000</v>
      </c>
      <c r="D3424" s="1" t="s">
        <v>10</v>
      </c>
      <c r="E3424" s="1" t="s">
        <v>16</v>
      </c>
      <c r="F3424" s="1" t="s">
        <v>12</v>
      </c>
      <c r="G3424" s="1" t="s">
        <v>13</v>
      </c>
      <c r="H3424" s="1" t="s">
        <v>13</v>
      </c>
      <c r="I3424">
        <v>26</v>
      </c>
    </row>
    <row r="3425" spans="1:9" x14ac:dyDescent="0.25">
      <c r="A3425">
        <v>3424</v>
      </c>
      <c r="B3425" s="1" t="s">
        <v>15</v>
      </c>
      <c r="C3425">
        <v>675000</v>
      </c>
      <c r="D3425" s="1" t="s">
        <v>10</v>
      </c>
      <c r="E3425" s="1" t="s">
        <v>16</v>
      </c>
      <c r="F3425" s="1" t="s">
        <v>12</v>
      </c>
      <c r="G3425" s="1" t="s">
        <v>13</v>
      </c>
      <c r="H3425" s="1" t="s">
        <v>13</v>
      </c>
      <c r="I3425">
        <v>27</v>
      </c>
    </row>
    <row r="3426" spans="1:9" x14ac:dyDescent="0.25">
      <c r="A3426">
        <v>3425</v>
      </c>
      <c r="B3426" s="1" t="s">
        <v>9</v>
      </c>
      <c r="C3426">
        <v>277828.07</v>
      </c>
      <c r="D3426" s="1" t="s">
        <v>10</v>
      </c>
      <c r="E3426" s="1" t="s">
        <v>16</v>
      </c>
      <c r="F3426" s="1" t="s">
        <v>12</v>
      </c>
      <c r="G3426" s="1" t="s">
        <v>13</v>
      </c>
      <c r="H3426" s="1" t="s">
        <v>13</v>
      </c>
      <c r="I3426">
        <v>22</v>
      </c>
    </row>
    <row r="3427" spans="1:9" x14ac:dyDescent="0.25">
      <c r="A3427">
        <v>3426</v>
      </c>
      <c r="B3427" s="1" t="s">
        <v>9</v>
      </c>
      <c r="C3427">
        <v>270000</v>
      </c>
      <c r="D3427" s="1" t="s">
        <v>10</v>
      </c>
      <c r="E3427" s="1" t="s">
        <v>16</v>
      </c>
      <c r="F3427" s="1" t="s">
        <v>12</v>
      </c>
      <c r="G3427" s="1" t="s">
        <v>13</v>
      </c>
      <c r="H3427" s="1" t="s">
        <v>13</v>
      </c>
      <c r="I3427">
        <v>58</v>
      </c>
    </row>
    <row r="3428" spans="1:9" x14ac:dyDescent="0.25">
      <c r="A3428">
        <v>3427</v>
      </c>
      <c r="B3428" s="1" t="s">
        <v>15</v>
      </c>
      <c r="C3428">
        <v>514380</v>
      </c>
      <c r="D3428" s="1" t="s">
        <v>10</v>
      </c>
      <c r="E3428" s="1" t="s">
        <v>11</v>
      </c>
      <c r="F3428" s="1" t="s">
        <v>12</v>
      </c>
      <c r="G3428" s="1" t="s">
        <v>13</v>
      </c>
      <c r="H3428" s="1" t="s">
        <v>13</v>
      </c>
      <c r="I3428">
        <v>57</v>
      </c>
    </row>
    <row r="3429" spans="1:9" x14ac:dyDescent="0.25">
      <c r="A3429">
        <v>3428</v>
      </c>
      <c r="B3429" s="1" t="s">
        <v>9</v>
      </c>
      <c r="C3429">
        <v>995069.79</v>
      </c>
      <c r="D3429" s="1" t="s">
        <v>10</v>
      </c>
      <c r="E3429" s="1" t="s">
        <v>16</v>
      </c>
      <c r="F3429" s="1" t="s">
        <v>12</v>
      </c>
      <c r="G3429" s="1" t="s">
        <v>13</v>
      </c>
      <c r="H3429" s="1" t="s">
        <v>13</v>
      </c>
      <c r="I3429">
        <v>37</v>
      </c>
    </row>
    <row r="3430" spans="1:9" x14ac:dyDescent="0.25">
      <c r="A3430">
        <v>3429</v>
      </c>
      <c r="B3430" s="1" t="s">
        <v>9</v>
      </c>
      <c r="C3430">
        <v>278500</v>
      </c>
      <c r="D3430" s="1" t="s">
        <v>10</v>
      </c>
      <c r="E3430" s="1" t="s">
        <v>16</v>
      </c>
      <c r="F3430" s="1" t="s">
        <v>12</v>
      </c>
      <c r="G3430" s="1" t="s">
        <v>13</v>
      </c>
      <c r="H3430" s="1" t="s">
        <v>13</v>
      </c>
      <c r="I3430">
        <v>43</v>
      </c>
    </row>
    <row r="3431" spans="1:9" x14ac:dyDescent="0.25">
      <c r="A3431">
        <v>3430</v>
      </c>
      <c r="B3431" s="1" t="s">
        <v>15</v>
      </c>
      <c r="C3431">
        <v>368282</v>
      </c>
      <c r="D3431" s="1" t="s">
        <v>10</v>
      </c>
      <c r="E3431" s="1" t="s">
        <v>16</v>
      </c>
      <c r="F3431" s="1" t="s">
        <v>12</v>
      </c>
      <c r="G3431" s="1" t="s">
        <v>13</v>
      </c>
      <c r="H3431" s="1" t="s">
        <v>13</v>
      </c>
      <c r="I3431">
        <v>54</v>
      </c>
    </row>
    <row r="3432" spans="1:9" x14ac:dyDescent="0.25">
      <c r="A3432">
        <v>3431</v>
      </c>
      <c r="B3432" s="1" t="s">
        <v>15</v>
      </c>
      <c r="C3432">
        <v>509509</v>
      </c>
      <c r="D3432" s="1" t="s">
        <v>18</v>
      </c>
      <c r="E3432" s="1" t="s">
        <v>16</v>
      </c>
      <c r="F3432" s="1" t="s">
        <v>12</v>
      </c>
      <c r="G3432" s="1" t="s">
        <v>13</v>
      </c>
      <c r="H3432" s="1" t="s">
        <v>12</v>
      </c>
      <c r="I3432">
        <v>45</v>
      </c>
    </row>
    <row r="3433" spans="1:9" x14ac:dyDescent="0.25">
      <c r="A3433">
        <v>3432</v>
      </c>
      <c r="B3433" s="1" t="s">
        <v>15</v>
      </c>
      <c r="C3433">
        <v>690000</v>
      </c>
      <c r="D3433" s="1" t="s">
        <v>10</v>
      </c>
      <c r="E3433" s="1" t="s">
        <v>16</v>
      </c>
      <c r="F3433" s="1" t="s">
        <v>12</v>
      </c>
      <c r="G3433" s="1" t="s">
        <v>13</v>
      </c>
      <c r="H3433" s="1" t="s">
        <v>13</v>
      </c>
      <c r="I3433">
        <v>40</v>
      </c>
    </row>
    <row r="3434" spans="1:9" x14ac:dyDescent="0.25">
      <c r="A3434">
        <v>3433</v>
      </c>
      <c r="B3434" s="1" t="s">
        <v>9</v>
      </c>
      <c r="C3434">
        <v>404463</v>
      </c>
      <c r="D3434" s="1" t="s">
        <v>18</v>
      </c>
      <c r="E3434" s="1" t="s">
        <v>16</v>
      </c>
      <c r="F3434" s="1" t="s">
        <v>12</v>
      </c>
      <c r="G3434" s="1" t="s">
        <v>13</v>
      </c>
      <c r="H3434" s="1" t="s">
        <v>13</v>
      </c>
      <c r="I3434">
        <v>50</v>
      </c>
    </row>
    <row r="3435" spans="1:9" x14ac:dyDescent="0.25">
      <c r="A3435">
        <v>3434</v>
      </c>
      <c r="B3435" s="1" t="s">
        <v>9</v>
      </c>
      <c r="C3435">
        <v>873081</v>
      </c>
      <c r="D3435" s="1" t="s">
        <v>10</v>
      </c>
      <c r="E3435" s="1" t="s">
        <v>11</v>
      </c>
      <c r="F3435" s="1" t="s">
        <v>12</v>
      </c>
      <c r="G3435" s="1" t="s">
        <v>13</v>
      </c>
      <c r="H3435" s="1" t="s">
        <v>13</v>
      </c>
      <c r="I3435">
        <v>36</v>
      </c>
    </row>
    <row r="3436" spans="1:9" x14ac:dyDescent="0.25">
      <c r="A3436">
        <v>3435</v>
      </c>
      <c r="B3436" s="1" t="s">
        <v>15</v>
      </c>
      <c r="C3436">
        <v>298186</v>
      </c>
      <c r="D3436" s="1" t="s">
        <v>17</v>
      </c>
      <c r="E3436" s="1" t="s">
        <v>16</v>
      </c>
      <c r="F3436" s="1" t="s">
        <v>12</v>
      </c>
      <c r="G3436" s="1" t="s">
        <v>13</v>
      </c>
      <c r="H3436" s="1" t="s">
        <v>13</v>
      </c>
      <c r="I3436">
        <v>54</v>
      </c>
    </row>
    <row r="3437" spans="1:9" x14ac:dyDescent="0.25">
      <c r="A3437">
        <v>3436</v>
      </c>
      <c r="B3437" s="1" t="s">
        <v>15</v>
      </c>
      <c r="C3437">
        <v>1088763.67</v>
      </c>
      <c r="D3437" s="1" t="s">
        <v>10</v>
      </c>
      <c r="E3437" s="1" t="s">
        <v>16</v>
      </c>
      <c r="F3437" s="1" t="s">
        <v>12</v>
      </c>
      <c r="G3437" s="1" t="s">
        <v>13</v>
      </c>
      <c r="H3437" s="1" t="s">
        <v>13</v>
      </c>
      <c r="I3437">
        <v>36</v>
      </c>
    </row>
    <row r="3438" spans="1:9" x14ac:dyDescent="0.25">
      <c r="A3438">
        <v>3437</v>
      </c>
      <c r="B3438" s="1" t="s">
        <v>9</v>
      </c>
      <c r="C3438">
        <v>300000</v>
      </c>
      <c r="D3438" s="1" t="s">
        <v>17</v>
      </c>
      <c r="E3438" s="1" t="s">
        <v>16</v>
      </c>
      <c r="F3438" s="1" t="s">
        <v>12</v>
      </c>
      <c r="G3438" s="1" t="s">
        <v>12</v>
      </c>
      <c r="H3438" s="1" t="s">
        <v>13</v>
      </c>
      <c r="I3438">
        <v>32</v>
      </c>
    </row>
    <row r="3439" spans="1:9" x14ac:dyDescent="0.25">
      <c r="A3439">
        <v>3438</v>
      </c>
      <c r="B3439" s="1" t="s">
        <v>9</v>
      </c>
      <c r="C3439">
        <v>934810.14</v>
      </c>
      <c r="D3439" s="1" t="s">
        <v>10</v>
      </c>
      <c r="E3439" s="1" t="s">
        <v>11</v>
      </c>
      <c r="F3439" s="1" t="s">
        <v>12</v>
      </c>
      <c r="G3439" s="1" t="s">
        <v>13</v>
      </c>
      <c r="H3439" s="1" t="s">
        <v>13</v>
      </c>
      <c r="I3439">
        <v>34</v>
      </c>
    </row>
    <row r="3440" spans="1:9" x14ac:dyDescent="0.25">
      <c r="A3440">
        <v>3439</v>
      </c>
      <c r="B3440" s="1" t="s">
        <v>15</v>
      </c>
      <c r="C3440">
        <v>278030</v>
      </c>
      <c r="D3440" s="1" t="s">
        <v>19</v>
      </c>
      <c r="E3440" s="1" t="s">
        <v>16</v>
      </c>
      <c r="F3440" s="1" t="s">
        <v>12</v>
      </c>
      <c r="G3440" s="1" t="s">
        <v>12</v>
      </c>
      <c r="H3440" s="1" t="s">
        <v>13</v>
      </c>
      <c r="I3440">
        <v>29</v>
      </c>
    </row>
    <row r="3441" spans="1:9" x14ac:dyDescent="0.25">
      <c r="A3441">
        <v>3440</v>
      </c>
      <c r="B3441" s="1" t="s">
        <v>15</v>
      </c>
      <c r="C3441">
        <v>765893.37</v>
      </c>
      <c r="D3441" s="1" t="s">
        <v>10</v>
      </c>
      <c r="E3441" s="1" t="s">
        <v>16</v>
      </c>
      <c r="F3441" s="1" t="s">
        <v>12</v>
      </c>
      <c r="G3441" s="1" t="s">
        <v>13</v>
      </c>
      <c r="H3441" s="1" t="s">
        <v>13</v>
      </c>
      <c r="I3441">
        <v>24</v>
      </c>
    </row>
    <row r="3442" spans="1:9" x14ac:dyDescent="0.25">
      <c r="A3442">
        <v>3441</v>
      </c>
      <c r="B3442" s="1" t="s">
        <v>9</v>
      </c>
      <c r="C3442">
        <v>425426.15</v>
      </c>
      <c r="D3442" s="1" t="s">
        <v>10</v>
      </c>
      <c r="E3442" s="1" t="s">
        <v>16</v>
      </c>
      <c r="F3442" s="1" t="s">
        <v>12</v>
      </c>
      <c r="G3442" s="1" t="s">
        <v>13</v>
      </c>
      <c r="H3442" s="1" t="s">
        <v>13</v>
      </c>
      <c r="I3442">
        <v>21</v>
      </c>
    </row>
    <row r="3443" spans="1:9" x14ac:dyDescent="0.25">
      <c r="A3443">
        <v>3442</v>
      </c>
      <c r="B3443" s="1" t="s">
        <v>15</v>
      </c>
      <c r="C3443">
        <v>655560</v>
      </c>
      <c r="D3443" s="1" t="s">
        <v>10</v>
      </c>
      <c r="E3443" s="1" t="s">
        <v>11</v>
      </c>
      <c r="F3443" s="1" t="s">
        <v>12</v>
      </c>
      <c r="G3443" s="1" t="s">
        <v>13</v>
      </c>
      <c r="H3443" s="1" t="s">
        <v>13</v>
      </c>
      <c r="I3443">
        <v>39</v>
      </c>
    </row>
    <row r="3444" spans="1:9" x14ac:dyDescent="0.25">
      <c r="A3444">
        <v>3443</v>
      </c>
      <c r="B3444" s="1" t="s">
        <v>9</v>
      </c>
      <c r="C3444">
        <v>106848</v>
      </c>
      <c r="D3444" s="1" t="s">
        <v>10</v>
      </c>
      <c r="E3444" s="1" t="s">
        <v>16</v>
      </c>
      <c r="F3444" s="1" t="s">
        <v>12</v>
      </c>
      <c r="G3444" s="1" t="s">
        <v>12</v>
      </c>
      <c r="H3444" s="1" t="s">
        <v>13</v>
      </c>
      <c r="I3444">
        <v>36</v>
      </c>
    </row>
    <row r="3445" spans="1:9" x14ac:dyDescent="0.25">
      <c r="A3445">
        <v>3444</v>
      </c>
      <c r="B3445" s="1" t="s">
        <v>9</v>
      </c>
      <c r="C3445">
        <v>1492130.65</v>
      </c>
      <c r="D3445" s="1" t="s">
        <v>10</v>
      </c>
      <c r="E3445" s="1" t="s">
        <v>11</v>
      </c>
      <c r="F3445" s="1" t="s">
        <v>12</v>
      </c>
      <c r="G3445" s="1" t="s">
        <v>13</v>
      </c>
      <c r="H3445" s="1" t="s">
        <v>13</v>
      </c>
      <c r="I3445">
        <v>58</v>
      </c>
    </row>
    <row r="3446" spans="1:9" x14ac:dyDescent="0.25">
      <c r="A3446">
        <v>3445</v>
      </c>
      <c r="B3446" s="1" t="s">
        <v>9</v>
      </c>
      <c r="C3446">
        <v>175130</v>
      </c>
      <c r="D3446" s="1" t="s">
        <v>10</v>
      </c>
      <c r="E3446" s="1" t="s">
        <v>11</v>
      </c>
      <c r="F3446" s="1" t="s">
        <v>12</v>
      </c>
      <c r="G3446" s="1" t="s">
        <v>13</v>
      </c>
      <c r="H3446" s="1" t="s">
        <v>13</v>
      </c>
      <c r="I3446">
        <v>36</v>
      </c>
    </row>
    <row r="3447" spans="1:9" x14ac:dyDescent="0.25">
      <c r="A3447">
        <v>3446</v>
      </c>
      <c r="B3447" s="1" t="s">
        <v>15</v>
      </c>
      <c r="C3447">
        <v>516452.8</v>
      </c>
      <c r="D3447" s="1" t="s">
        <v>10</v>
      </c>
      <c r="E3447" s="1" t="s">
        <v>11</v>
      </c>
      <c r="F3447" s="1" t="s">
        <v>12</v>
      </c>
      <c r="G3447" s="1" t="s">
        <v>13</v>
      </c>
      <c r="H3447" s="1" t="s">
        <v>13</v>
      </c>
      <c r="I3447">
        <v>30</v>
      </c>
    </row>
    <row r="3448" spans="1:9" x14ac:dyDescent="0.25">
      <c r="A3448">
        <v>3447</v>
      </c>
      <c r="B3448" s="1" t="s">
        <v>9</v>
      </c>
      <c r="C3448">
        <v>11292323.83</v>
      </c>
      <c r="D3448" s="1" t="s">
        <v>10</v>
      </c>
      <c r="E3448" s="1" t="s">
        <v>16</v>
      </c>
      <c r="F3448" s="1" t="s">
        <v>12</v>
      </c>
      <c r="G3448" s="1" t="s">
        <v>12</v>
      </c>
      <c r="H3448" s="1" t="s">
        <v>13</v>
      </c>
      <c r="I3448">
        <v>55</v>
      </c>
    </row>
    <row r="3449" spans="1:9" x14ac:dyDescent="0.25">
      <c r="A3449">
        <v>3448</v>
      </c>
      <c r="B3449" s="1" t="s">
        <v>15</v>
      </c>
      <c r="C3449">
        <v>815000</v>
      </c>
      <c r="D3449" s="1" t="s">
        <v>10</v>
      </c>
      <c r="E3449" s="1" t="s">
        <v>11</v>
      </c>
      <c r="F3449" s="1" t="s">
        <v>12</v>
      </c>
      <c r="G3449" s="1" t="s">
        <v>13</v>
      </c>
      <c r="H3449" s="1" t="s">
        <v>13</v>
      </c>
      <c r="I3449">
        <v>29</v>
      </c>
    </row>
    <row r="3450" spans="1:9" x14ac:dyDescent="0.25">
      <c r="A3450">
        <v>3449</v>
      </c>
      <c r="B3450" s="1" t="s">
        <v>15</v>
      </c>
      <c r="C3450">
        <v>1450033.3</v>
      </c>
      <c r="D3450" s="1" t="s">
        <v>10</v>
      </c>
      <c r="E3450" s="1" t="s">
        <v>11</v>
      </c>
      <c r="F3450" s="1" t="s">
        <v>12</v>
      </c>
      <c r="G3450" s="1" t="s">
        <v>13</v>
      </c>
      <c r="H3450" s="1" t="s">
        <v>13</v>
      </c>
      <c r="I3450">
        <v>32</v>
      </c>
    </row>
    <row r="3451" spans="1:9" x14ac:dyDescent="0.25">
      <c r="A3451">
        <v>3450</v>
      </c>
      <c r="B3451" s="1" t="s">
        <v>9</v>
      </c>
      <c r="C3451">
        <v>439415.1</v>
      </c>
      <c r="D3451" s="1" t="s">
        <v>10</v>
      </c>
      <c r="E3451" s="1" t="s">
        <v>16</v>
      </c>
      <c r="F3451" s="1" t="s">
        <v>12</v>
      </c>
      <c r="G3451" s="1" t="s">
        <v>13</v>
      </c>
      <c r="H3451" s="1" t="s">
        <v>13</v>
      </c>
      <c r="I3451">
        <v>52</v>
      </c>
    </row>
    <row r="3452" spans="1:9" x14ac:dyDescent="0.25">
      <c r="A3452">
        <v>3451</v>
      </c>
      <c r="B3452" s="1" t="s">
        <v>9</v>
      </c>
      <c r="C3452">
        <v>405063</v>
      </c>
      <c r="D3452" s="1" t="s">
        <v>17</v>
      </c>
      <c r="E3452" s="1" t="s">
        <v>16</v>
      </c>
      <c r="F3452" s="1" t="s">
        <v>12</v>
      </c>
      <c r="G3452" s="1" t="s">
        <v>13</v>
      </c>
      <c r="H3452" s="1" t="s">
        <v>12</v>
      </c>
      <c r="I3452">
        <v>63</v>
      </c>
    </row>
    <row r="3453" spans="1:9" x14ac:dyDescent="0.25">
      <c r="A3453">
        <v>3452</v>
      </c>
      <c r="B3453" s="1" t="s">
        <v>9</v>
      </c>
      <c r="C3453">
        <v>914285.71</v>
      </c>
      <c r="D3453" s="1" t="s">
        <v>10</v>
      </c>
      <c r="E3453" s="1" t="s">
        <v>16</v>
      </c>
      <c r="F3453" s="1" t="s">
        <v>12</v>
      </c>
      <c r="G3453" s="1" t="s">
        <v>13</v>
      </c>
      <c r="H3453" s="1" t="s">
        <v>13</v>
      </c>
      <c r="I3453">
        <v>43</v>
      </c>
    </row>
    <row r="3454" spans="1:9" x14ac:dyDescent="0.25">
      <c r="A3454">
        <v>3453</v>
      </c>
      <c r="B3454" s="1" t="s">
        <v>9</v>
      </c>
      <c r="C3454">
        <v>598673</v>
      </c>
      <c r="D3454" s="1" t="s">
        <v>18</v>
      </c>
      <c r="E3454" s="1" t="s">
        <v>16</v>
      </c>
      <c r="F3454" s="1" t="s">
        <v>13</v>
      </c>
      <c r="G3454" s="1" t="s">
        <v>13</v>
      </c>
      <c r="H3454" s="1" t="s">
        <v>12</v>
      </c>
      <c r="I3454">
        <v>45</v>
      </c>
    </row>
    <row r="3455" spans="1:9" x14ac:dyDescent="0.25">
      <c r="A3455">
        <v>3454</v>
      </c>
      <c r="B3455" s="1" t="s">
        <v>15</v>
      </c>
      <c r="C3455">
        <v>622035.84</v>
      </c>
      <c r="D3455" s="1" t="s">
        <v>10</v>
      </c>
      <c r="E3455" s="1" t="s">
        <v>11</v>
      </c>
      <c r="F3455" s="1" t="s">
        <v>12</v>
      </c>
      <c r="G3455" s="1" t="s">
        <v>13</v>
      </c>
      <c r="H3455" s="1" t="s">
        <v>13</v>
      </c>
      <c r="I3455">
        <v>27</v>
      </c>
    </row>
    <row r="3456" spans="1:9" x14ac:dyDescent="0.25">
      <c r="A3456">
        <v>3455</v>
      </c>
      <c r="B3456" s="1" t="s">
        <v>9</v>
      </c>
      <c r="C3456">
        <v>450000</v>
      </c>
      <c r="D3456" s="1" t="s">
        <v>10</v>
      </c>
      <c r="E3456" s="1" t="s">
        <v>11</v>
      </c>
      <c r="F3456" s="1" t="s">
        <v>12</v>
      </c>
      <c r="G3456" s="1" t="s">
        <v>13</v>
      </c>
      <c r="H3456" s="1" t="s">
        <v>13</v>
      </c>
      <c r="I3456">
        <v>25</v>
      </c>
    </row>
    <row r="3457" spans="1:9" x14ac:dyDescent="0.25">
      <c r="A3457">
        <v>3456</v>
      </c>
      <c r="B3457" s="1" t="s">
        <v>9</v>
      </c>
      <c r="C3457">
        <v>40000</v>
      </c>
      <c r="D3457" s="1" t="s">
        <v>10</v>
      </c>
      <c r="E3457" s="1" t="s">
        <v>16</v>
      </c>
      <c r="F3457" s="1" t="s">
        <v>12</v>
      </c>
      <c r="G3457" s="1" t="s">
        <v>13</v>
      </c>
      <c r="H3457" s="1" t="s">
        <v>13</v>
      </c>
      <c r="I3457">
        <v>22</v>
      </c>
    </row>
    <row r="3458" spans="1:9" x14ac:dyDescent="0.25">
      <c r="A3458">
        <v>3457</v>
      </c>
      <c r="B3458" s="1" t="s">
        <v>15</v>
      </c>
      <c r="C3458">
        <v>925327.23</v>
      </c>
      <c r="D3458" s="1" t="s">
        <v>14</v>
      </c>
      <c r="E3458" s="1" t="s">
        <v>11</v>
      </c>
      <c r="F3458" s="1" t="s">
        <v>12</v>
      </c>
      <c r="G3458" s="1" t="s">
        <v>13</v>
      </c>
      <c r="H3458" s="1" t="s">
        <v>13</v>
      </c>
      <c r="I3458">
        <v>86</v>
      </c>
    </row>
    <row r="3459" spans="1:9" x14ac:dyDescent="0.25">
      <c r="A3459">
        <v>3458</v>
      </c>
      <c r="B3459" s="1" t="s">
        <v>15</v>
      </c>
      <c r="C3459">
        <v>647099</v>
      </c>
      <c r="D3459" s="1" t="s">
        <v>10</v>
      </c>
      <c r="E3459" s="1" t="s">
        <v>11</v>
      </c>
      <c r="F3459" s="1" t="s">
        <v>12</v>
      </c>
      <c r="G3459" s="1" t="s">
        <v>13</v>
      </c>
      <c r="H3459" s="1" t="s">
        <v>13</v>
      </c>
      <c r="I3459">
        <v>35</v>
      </c>
    </row>
    <row r="3460" spans="1:9" x14ac:dyDescent="0.25">
      <c r="A3460">
        <v>3459</v>
      </c>
      <c r="B3460" s="1" t="s">
        <v>9</v>
      </c>
      <c r="C3460">
        <v>762280</v>
      </c>
      <c r="D3460" s="1" t="s">
        <v>10</v>
      </c>
      <c r="E3460" s="1" t="s">
        <v>16</v>
      </c>
      <c r="F3460" s="1" t="s">
        <v>12</v>
      </c>
      <c r="G3460" s="1" t="s">
        <v>13</v>
      </c>
      <c r="H3460" s="1" t="s">
        <v>13</v>
      </c>
      <c r="I3460">
        <v>39</v>
      </c>
    </row>
    <row r="3461" spans="1:9" x14ac:dyDescent="0.25">
      <c r="A3461">
        <v>3460</v>
      </c>
      <c r="B3461" s="1" t="s">
        <v>9</v>
      </c>
      <c r="C3461">
        <v>2000000</v>
      </c>
      <c r="D3461" s="1" t="s">
        <v>10</v>
      </c>
      <c r="E3461" s="1" t="s">
        <v>16</v>
      </c>
      <c r="F3461" s="1" t="s">
        <v>12</v>
      </c>
      <c r="G3461" s="1" t="s">
        <v>13</v>
      </c>
      <c r="H3461" s="1" t="s">
        <v>13</v>
      </c>
      <c r="I3461">
        <v>32</v>
      </c>
    </row>
    <row r="3462" spans="1:9" x14ac:dyDescent="0.25">
      <c r="A3462">
        <v>3461</v>
      </c>
      <c r="B3462" s="1" t="s">
        <v>9</v>
      </c>
      <c r="C3462">
        <v>1200000</v>
      </c>
      <c r="D3462" s="1" t="s">
        <v>10</v>
      </c>
      <c r="E3462" s="1" t="s">
        <v>16</v>
      </c>
      <c r="F3462" s="1" t="s">
        <v>12</v>
      </c>
      <c r="G3462" s="1" t="s">
        <v>13</v>
      </c>
      <c r="H3462" s="1" t="s">
        <v>13</v>
      </c>
      <c r="I3462">
        <v>30</v>
      </c>
    </row>
    <row r="3463" spans="1:9" x14ac:dyDescent="0.25">
      <c r="A3463">
        <v>3462</v>
      </c>
      <c r="B3463" s="1" t="s">
        <v>15</v>
      </c>
      <c r="C3463">
        <v>299647</v>
      </c>
      <c r="D3463" s="1" t="s">
        <v>17</v>
      </c>
      <c r="E3463" s="1" t="s">
        <v>16</v>
      </c>
      <c r="F3463" s="1" t="s">
        <v>12</v>
      </c>
      <c r="G3463" s="1" t="s">
        <v>13</v>
      </c>
      <c r="H3463" s="1" t="s">
        <v>13</v>
      </c>
      <c r="I3463">
        <v>55</v>
      </c>
    </row>
    <row r="3464" spans="1:9" x14ac:dyDescent="0.25">
      <c r="A3464">
        <v>3463</v>
      </c>
      <c r="B3464" s="1" t="s">
        <v>9</v>
      </c>
      <c r="C3464">
        <v>1195224</v>
      </c>
      <c r="D3464" s="1" t="s">
        <v>10</v>
      </c>
      <c r="E3464" s="1" t="s">
        <v>16</v>
      </c>
      <c r="F3464" s="1" t="s">
        <v>12</v>
      </c>
      <c r="G3464" s="1" t="s">
        <v>13</v>
      </c>
      <c r="H3464" s="1" t="s">
        <v>13</v>
      </c>
      <c r="I3464">
        <v>28</v>
      </c>
    </row>
    <row r="3465" spans="1:9" x14ac:dyDescent="0.25">
      <c r="A3465">
        <v>3464</v>
      </c>
      <c r="B3465" s="1" t="s">
        <v>9</v>
      </c>
      <c r="C3465">
        <v>4268905.2300000004</v>
      </c>
      <c r="D3465" s="1" t="s">
        <v>10</v>
      </c>
      <c r="E3465" s="1" t="s">
        <v>16</v>
      </c>
      <c r="F3465" s="1" t="s">
        <v>12</v>
      </c>
      <c r="G3465" s="1" t="s">
        <v>13</v>
      </c>
      <c r="H3465" s="1" t="s">
        <v>13</v>
      </c>
      <c r="I3465">
        <v>61</v>
      </c>
    </row>
    <row r="3466" spans="1:9" x14ac:dyDescent="0.25">
      <c r="A3466">
        <v>3465</v>
      </c>
      <c r="B3466" s="1" t="s">
        <v>9</v>
      </c>
      <c r="C3466">
        <v>677945.4</v>
      </c>
      <c r="D3466" s="1" t="s">
        <v>10</v>
      </c>
      <c r="E3466" s="1" t="s">
        <v>16</v>
      </c>
      <c r="F3466" s="1" t="s">
        <v>12</v>
      </c>
      <c r="G3466" s="1" t="s">
        <v>13</v>
      </c>
      <c r="H3466" s="1" t="s">
        <v>13</v>
      </c>
      <c r="I3466">
        <v>61</v>
      </c>
    </row>
    <row r="3467" spans="1:9" x14ac:dyDescent="0.25">
      <c r="A3467">
        <v>3466</v>
      </c>
      <c r="B3467" s="1" t="s">
        <v>9</v>
      </c>
      <c r="C3467">
        <v>434729</v>
      </c>
      <c r="D3467" s="1" t="s">
        <v>10</v>
      </c>
      <c r="E3467" s="1" t="s">
        <v>16</v>
      </c>
      <c r="F3467" s="1" t="s">
        <v>12</v>
      </c>
      <c r="G3467" s="1" t="s">
        <v>13</v>
      </c>
      <c r="H3467" s="1" t="s">
        <v>13</v>
      </c>
      <c r="I3467">
        <v>40</v>
      </c>
    </row>
    <row r="3468" spans="1:9" x14ac:dyDescent="0.25">
      <c r="A3468">
        <v>3467</v>
      </c>
      <c r="B3468" s="1" t="s">
        <v>15</v>
      </c>
      <c r="C3468">
        <v>817963.42</v>
      </c>
      <c r="D3468" s="1" t="s">
        <v>10</v>
      </c>
      <c r="E3468" s="1" t="s">
        <v>11</v>
      </c>
      <c r="F3468" s="1" t="s">
        <v>12</v>
      </c>
      <c r="G3468" s="1" t="s">
        <v>13</v>
      </c>
      <c r="H3468" s="1" t="s">
        <v>13</v>
      </c>
      <c r="I3468">
        <v>52</v>
      </c>
    </row>
    <row r="3469" spans="1:9" x14ac:dyDescent="0.25">
      <c r="A3469">
        <v>3468</v>
      </c>
      <c r="B3469" s="1" t="s">
        <v>15</v>
      </c>
      <c r="C3469">
        <v>278030</v>
      </c>
      <c r="D3469" s="1" t="s">
        <v>17</v>
      </c>
      <c r="E3469" s="1" t="s">
        <v>16</v>
      </c>
      <c r="F3469" s="1" t="s">
        <v>12</v>
      </c>
      <c r="G3469" s="1" t="s">
        <v>13</v>
      </c>
      <c r="H3469" s="1" t="s">
        <v>13</v>
      </c>
      <c r="I3469">
        <v>55</v>
      </c>
    </row>
    <row r="3470" spans="1:9" x14ac:dyDescent="0.25">
      <c r="A3470">
        <v>3469</v>
      </c>
      <c r="B3470" s="1" t="s">
        <v>15</v>
      </c>
      <c r="C3470">
        <v>400000</v>
      </c>
      <c r="D3470" s="1" t="s">
        <v>10</v>
      </c>
      <c r="E3470" s="1" t="s">
        <v>16</v>
      </c>
      <c r="F3470" s="1" t="s">
        <v>12</v>
      </c>
      <c r="G3470" s="1" t="s">
        <v>13</v>
      </c>
      <c r="H3470" s="1" t="s">
        <v>13</v>
      </c>
      <c r="I3470">
        <v>40</v>
      </c>
    </row>
    <row r="3471" spans="1:9" x14ac:dyDescent="0.25">
      <c r="A3471">
        <v>3470</v>
      </c>
      <c r="B3471" s="1" t="s">
        <v>9</v>
      </c>
      <c r="C3471">
        <v>324880</v>
      </c>
      <c r="D3471" s="1" t="s">
        <v>10</v>
      </c>
      <c r="E3471" s="1" t="s">
        <v>16</v>
      </c>
      <c r="F3471" s="1" t="s">
        <v>12</v>
      </c>
      <c r="G3471" s="1" t="s">
        <v>13</v>
      </c>
      <c r="H3471" s="1" t="s">
        <v>13</v>
      </c>
      <c r="I3471">
        <v>37</v>
      </c>
    </row>
    <row r="3472" spans="1:9" x14ac:dyDescent="0.25">
      <c r="A3472">
        <v>3471</v>
      </c>
      <c r="B3472" s="1" t="s">
        <v>9</v>
      </c>
      <c r="C3472">
        <v>427070.54</v>
      </c>
      <c r="D3472" s="1" t="s">
        <v>10</v>
      </c>
      <c r="E3472" s="1" t="s">
        <v>16</v>
      </c>
      <c r="F3472" s="1" t="s">
        <v>12</v>
      </c>
      <c r="G3472" s="1" t="s">
        <v>12</v>
      </c>
      <c r="H3472" s="1" t="s">
        <v>13</v>
      </c>
      <c r="I3472">
        <v>61</v>
      </c>
    </row>
    <row r="3473" spans="1:9" x14ac:dyDescent="0.25">
      <c r="A3473">
        <v>3472</v>
      </c>
      <c r="B3473" s="1" t="s">
        <v>9</v>
      </c>
      <c r="C3473">
        <v>300018</v>
      </c>
      <c r="D3473" s="1" t="s">
        <v>18</v>
      </c>
      <c r="E3473" s="1" t="s">
        <v>16</v>
      </c>
      <c r="F3473" s="1" t="s">
        <v>12</v>
      </c>
      <c r="G3473" s="1" t="s">
        <v>13</v>
      </c>
      <c r="H3473" s="1" t="s">
        <v>12</v>
      </c>
      <c r="I3473">
        <v>47</v>
      </c>
    </row>
    <row r="3474" spans="1:9" x14ac:dyDescent="0.25">
      <c r="A3474">
        <v>3473</v>
      </c>
      <c r="B3474" s="1" t="s">
        <v>9</v>
      </c>
      <c r="C3474">
        <v>285000</v>
      </c>
      <c r="D3474" s="1" t="s">
        <v>10</v>
      </c>
      <c r="E3474" s="1" t="s">
        <v>16</v>
      </c>
      <c r="F3474" s="1" t="s">
        <v>12</v>
      </c>
      <c r="G3474" s="1" t="s">
        <v>12</v>
      </c>
      <c r="H3474" s="1" t="s">
        <v>13</v>
      </c>
      <c r="I3474">
        <v>29</v>
      </c>
    </row>
    <row r="3475" spans="1:9" x14ac:dyDescent="0.25">
      <c r="A3475">
        <v>3474</v>
      </c>
      <c r="B3475" s="1" t="s">
        <v>9</v>
      </c>
      <c r="C3475">
        <v>383254</v>
      </c>
      <c r="D3475" s="1" t="s">
        <v>18</v>
      </c>
      <c r="E3475" s="1" t="s">
        <v>16</v>
      </c>
      <c r="F3475" s="1" t="s">
        <v>12</v>
      </c>
      <c r="G3475" s="1" t="s">
        <v>13</v>
      </c>
      <c r="H3475" s="1" t="s">
        <v>13</v>
      </c>
      <c r="I3475">
        <v>45</v>
      </c>
    </row>
    <row r="3476" spans="1:9" x14ac:dyDescent="0.25">
      <c r="A3476">
        <v>3475</v>
      </c>
      <c r="B3476" s="1" t="s">
        <v>9</v>
      </c>
      <c r="C3476">
        <v>299647</v>
      </c>
      <c r="D3476" s="1" t="s">
        <v>17</v>
      </c>
      <c r="E3476" s="1" t="s">
        <v>16</v>
      </c>
      <c r="F3476" s="1" t="s">
        <v>12</v>
      </c>
      <c r="G3476" s="1" t="s">
        <v>13</v>
      </c>
      <c r="H3476" s="1" t="s">
        <v>13</v>
      </c>
      <c r="I3476">
        <v>82</v>
      </c>
    </row>
    <row r="3477" spans="1:9" x14ac:dyDescent="0.25">
      <c r="A3477">
        <v>3476</v>
      </c>
      <c r="B3477" s="1" t="s">
        <v>15</v>
      </c>
      <c r="C3477">
        <v>388243.95</v>
      </c>
      <c r="D3477" s="1" t="s">
        <v>10</v>
      </c>
      <c r="E3477" s="1" t="s">
        <v>16</v>
      </c>
      <c r="F3477" s="1" t="s">
        <v>12</v>
      </c>
      <c r="G3477" s="1" t="s">
        <v>13</v>
      </c>
      <c r="H3477" s="1" t="s">
        <v>13</v>
      </c>
      <c r="I3477">
        <v>27</v>
      </c>
    </row>
    <row r="3478" spans="1:9" x14ac:dyDescent="0.25">
      <c r="A3478">
        <v>3477</v>
      </c>
      <c r="B3478" s="1" t="s">
        <v>9</v>
      </c>
      <c r="C3478">
        <v>403164.44</v>
      </c>
      <c r="D3478" s="1" t="s">
        <v>10</v>
      </c>
      <c r="E3478" s="1" t="s">
        <v>16</v>
      </c>
      <c r="F3478" s="1" t="s">
        <v>12</v>
      </c>
      <c r="G3478" s="1" t="s">
        <v>13</v>
      </c>
      <c r="H3478" s="1" t="s">
        <v>13</v>
      </c>
      <c r="I3478">
        <v>62</v>
      </c>
    </row>
    <row r="3479" spans="1:9" x14ac:dyDescent="0.25">
      <c r="A3479">
        <v>3478</v>
      </c>
      <c r="B3479" s="1" t="s">
        <v>9</v>
      </c>
      <c r="C3479">
        <v>14173194</v>
      </c>
      <c r="D3479" s="1" t="s">
        <v>14</v>
      </c>
      <c r="E3479" s="1" t="s">
        <v>11</v>
      </c>
      <c r="F3479" s="1" t="s">
        <v>12</v>
      </c>
      <c r="G3479" s="1" t="s">
        <v>13</v>
      </c>
      <c r="H3479" s="1" t="s">
        <v>13</v>
      </c>
      <c r="I3479">
        <v>73</v>
      </c>
    </row>
    <row r="3480" spans="1:9" x14ac:dyDescent="0.25">
      <c r="A3480">
        <v>3479</v>
      </c>
      <c r="B3480" s="1" t="s">
        <v>9</v>
      </c>
      <c r="C3480">
        <v>295206.84999999998</v>
      </c>
      <c r="D3480" s="1" t="s">
        <v>10</v>
      </c>
      <c r="E3480" s="1" t="s">
        <v>16</v>
      </c>
      <c r="F3480" s="1" t="s">
        <v>12</v>
      </c>
      <c r="G3480" s="1" t="s">
        <v>13</v>
      </c>
      <c r="H3480" s="1" t="s">
        <v>13</v>
      </c>
      <c r="I3480">
        <v>22</v>
      </c>
    </row>
    <row r="3481" spans="1:9" x14ac:dyDescent="0.25">
      <c r="A3481">
        <v>3480</v>
      </c>
      <c r="B3481" s="1" t="s">
        <v>9</v>
      </c>
      <c r="C3481">
        <v>1006500</v>
      </c>
      <c r="D3481" s="1" t="s">
        <v>10</v>
      </c>
      <c r="E3481" s="1" t="s">
        <v>16</v>
      </c>
      <c r="F3481" s="1" t="s">
        <v>12</v>
      </c>
      <c r="G3481" s="1" t="s">
        <v>13</v>
      </c>
      <c r="H3481" s="1" t="s">
        <v>13</v>
      </c>
      <c r="I3481">
        <v>25</v>
      </c>
    </row>
    <row r="3482" spans="1:9" x14ac:dyDescent="0.25">
      <c r="A3482">
        <v>3481</v>
      </c>
      <c r="B3482" s="1" t="s">
        <v>15</v>
      </c>
      <c r="C3482">
        <v>1314729</v>
      </c>
      <c r="D3482" s="1" t="s">
        <v>10</v>
      </c>
      <c r="E3482" s="1" t="s">
        <v>11</v>
      </c>
      <c r="F3482" s="1" t="s">
        <v>12</v>
      </c>
      <c r="G3482" s="1" t="s">
        <v>13</v>
      </c>
      <c r="H3482" s="1" t="s">
        <v>13</v>
      </c>
      <c r="I3482">
        <v>35</v>
      </c>
    </row>
    <row r="3483" spans="1:9" x14ac:dyDescent="0.25">
      <c r="A3483">
        <v>3482</v>
      </c>
      <c r="B3483" s="1" t="s">
        <v>15</v>
      </c>
      <c r="C3483">
        <v>568820</v>
      </c>
      <c r="D3483" s="1" t="s">
        <v>10</v>
      </c>
      <c r="E3483" s="1" t="s">
        <v>16</v>
      </c>
      <c r="F3483" s="1" t="s">
        <v>12</v>
      </c>
      <c r="G3483" s="1" t="s">
        <v>13</v>
      </c>
      <c r="H3483" s="1" t="s">
        <v>13</v>
      </c>
      <c r="I3483">
        <v>28</v>
      </c>
    </row>
    <row r="3484" spans="1:9" x14ac:dyDescent="0.25">
      <c r="A3484">
        <v>3483</v>
      </c>
      <c r="B3484" s="1" t="s">
        <v>9</v>
      </c>
      <c r="C3484">
        <v>63720</v>
      </c>
      <c r="D3484" s="1" t="s">
        <v>10</v>
      </c>
      <c r="E3484" s="1" t="s">
        <v>16</v>
      </c>
      <c r="F3484" s="1" t="s">
        <v>12</v>
      </c>
      <c r="G3484" s="1" t="s">
        <v>12</v>
      </c>
      <c r="H3484" s="1" t="s">
        <v>12</v>
      </c>
      <c r="I3484">
        <v>22</v>
      </c>
    </row>
    <row r="3485" spans="1:9" x14ac:dyDescent="0.25">
      <c r="A3485">
        <v>3484</v>
      </c>
      <c r="B3485" s="1" t="s">
        <v>9</v>
      </c>
      <c r="C3485">
        <v>684986</v>
      </c>
      <c r="D3485" s="1" t="s">
        <v>10</v>
      </c>
      <c r="E3485" s="1" t="s">
        <v>16</v>
      </c>
      <c r="F3485" s="1" t="s">
        <v>12</v>
      </c>
      <c r="G3485" s="1" t="s">
        <v>13</v>
      </c>
      <c r="H3485" s="1" t="s">
        <v>13</v>
      </c>
      <c r="I3485">
        <v>44</v>
      </c>
    </row>
    <row r="3486" spans="1:9" x14ac:dyDescent="0.25">
      <c r="A3486">
        <v>3485</v>
      </c>
      <c r="B3486" s="1" t="s">
        <v>9</v>
      </c>
      <c r="C3486">
        <v>246000</v>
      </c>
      <c r="D3486" s="1" t="s">
        <v>10</v>
      </c>
      <c r="E3486" s="1" t="s">
        <v>16</v>
      </c>
      <c r="F3486" s="1" t="s">
        <v>12</v>
      </c>
      <c r="G3486" s="1" t="s">
        <v>13</v>
      </c>
      <c r="H3486" s="1" t="s">
        <v>13</v>
      </c>
      <c r="I3486">
        <v>38</v>
      </c>
    </row>
    <row r="3487" spans="1:9" x14ac:dyDescent="0.25">
      <c r="A3487">
        <v>3486</v>
      </c>
      <c r="B3487" s="1" t="s">
        <v>9</v>
      </c>
      <c r="C3487">
        <v>337480</v>
      </c>
      <c r="D3487" s="1" t="s">
        <v>18</v>
      </c>
      <c r="E3487" s="1" t="s">
        <v>16</v>
      </c>
      <c r="F3487" s="1" t="s">
        <v>12</v>
      </c>
      <c r="G3487" s="1" t="s">
        <v>13</v>
      </c>
      <c r="H3487" s="1" t="s">
        <v>13</v>
      </c>
      <c r="I3487">
        <v>29</v>
      </c>
    </row>
    <row r="3488" spans="1:9" x14ac:dyDescent="0.25">
      <c r="A3488">
        <v>3487</v>
      </c>
      <c r="B3488" s="1" t="s">
        <v>9</v>
      </c>
      <c r="C3488">
        <v>485860</v>
      </c>
      <c r="D3488" s="1" t="s">
        <v>18</v>
      </c>
      <c r="E3488" s="1" t="s">
        <v>16</v>
      </c>
      <c r="F3488" s="1" t="s">
        <v>12</v>
      </c>
      <c r="G3488" s="1" t="s">
        <v>13</v>
      </c>
      <c r="H3488" s="1" t="s">
        <v>13</v>
      </c>
      <c r="I3488">
        <v>42</v>
      </c>
    </row>
    <row r="3489" spans="1:9" x14ac:dyDescent="0.25">
      <c r="A3489">
        <v>3488</v>
      </c>
      <c r="B3489" s="1" t="s">
        <v>15</v>
      </c>
      <c r="C3489">
        <v>889137</v>
      </c>
      <c r="D3489" s="1" t="s">
        <v>10</v>
      </c>
      <c r="E3489" s="1" t="s">
        <v>11</v>
      </c>
      <c r="F3489" s="1" t="s">
        <v>12</v>
      </c>
      <c r="G3489" s="1" t="s">
        <v>13</v>
      </c>
      <c r="H3489" s="1" t="s">
        <v>12</v>
      </c>
      <c r="I3489">
        <v>40</v>
      </c>
    </row>
    <row r="3490" spans="1:9" x14ac:dyDescent="0.25">
      <c r="A3490">
        <v>3489</v>
      </c>
      <c r="B3490" s="1" t="s">
        <v>9</v>
      </c>
      <c r="C3490">
        <v>324000</v>
      </c>
      <c r="D3490" s="1" t="s">
        <v>10</v>
      </c>
      <c r="E3490" s="1" t="s">
        <v>16</v>
      </c>
      <c r="F3490" s="1" t="s">
        <v>12</v>
      </c>
      <c r="G3490" s="1" t="s">
        <v>13</v>
      </c>
      <c r="H3490" s="1" t="s">
        <v>12</v>
      </c>
      <c r="I3490">
        <v>55</v>
      </c>
    </row>
    <row r="3491" spans="1:9" x14ac:dyDescent="0.25">
      <c r="A3491">
        <v>3490</v>
      </c>
      <c r="B3491" s="1" t="s">
        <v>15</v>
      </c>
      <c r="C3491">
        <v>716100</v>
      </c>
      <c r="D3491" s="1" t="s">
        <v>10</v>
      </c>
      <c r="E3491" s="1" t="s">
        <v>11</v>
      </c>
      <c r="F3491" s="1" t="s">
        <v>12</v>
      </c>
      <c r="G3491" s="1" t="s">
        <v>13</v>
      </c>
      <c r="H3491" s="1" t="s">
        <v>12</v>
      </c>
      <c r="I3491">
        <v>29</v>
      </c>
    </row>
    <row r="3492" spans="1:9" x14ac:dyDescent="0.25">
      <c r="A3492">
        <v>3491</v>
      </c>
      <c r="B3492" s="1" t="s">
        <v>9</v>
      </c>
      <c r="C3492">
        <v>100000</v>
      </c>
      <c r="D3492" s="1" t="s">
        <v>10</v>
      </c>
      <c r="E3492" s="1" t="s">
        <v>16</v>
      </c>
      <c r="F3492" s="1" t="s">
        <v>12</v>
      </c>
      <c r="G3492" s="1" t="s">
        <v>13</v>
      </c>
      <c r="H3492" s="1" t="s">
        <v>12</v>
      </c>
      <c r="I3492">
        <v>52</v>
      </c>
    </row>
    <row r="3493" spans="1:9" x14ac:dyDescent="0.25">
      <c r="A3493">
        <v>3492</v>
      </c>
      <c r="B3493" s="1" t="s">
        <v>15</v>
      </c>
      <c r="C3493">
        <v>550234.51</v>
      </c>
      <c r="D3493" s="1" t="s">
        <v>10</v>
      </c>
      <c r="E3493" s="1" t="s">
        <v>16</v>
      </c>
      <c r="F3493" s="1" t="s">
        <v>12</v>
      </c>
      <c r="G3493" s="1" t="s">
        <v>13</v>
      </c>
      <c r="H3493" s="1" t="s">
        <v>13</v>
      </c>
      <c r="I3493">
        <v>41</v>
      </c>
    </row>
    <row r="3494" spans="1:9" x14ac:dyDescent="0.25">
      <c r="A3494">
        <v>3493</v>
      </c>
      <c r="B3494" s="1" t="s">
        <v>9</v>
      </c>
      <c r="C3494">
        <v>297046</v>
      </c>
      <c r="D3494" s="1" t="s">
        <v>17</v>
      </c>
      <c r="E3494" s="1" t="s">
        <v>16</v>
      </c>
      <c r="F3494" s="1" t="s">
        <v>12</v>
      </c>
      <c r="G3494" s="1" t="s">
        <v>13</v>
      </c>
      <c r="H3494" s="1" t="s">
        <v>13</v>
      </c>
      <c r="I3494">
        <v>61</v>
      </c>
    </row>
    <row r="3495" spans="1:9" x14ac:dyDescent="0.25">
      <c r="A3495">
        <v>3494</v>
      </c>
      <c r="B3495" s="1" t="s">
        <v>15</v>
      </c>
      <c r="C3495">
        <v>600000</v>
      </c>
      <c r="D3495" s="1" t="s">
        <v>10</v>
      </c>
      <c r="E3495" s="1" t="s">
        <v>16</v>
      </c>
      <c r="F3495" s="1" t="s">
        <v>12</v>
      </c>
      <c r="G3495" s="1" t="s">
        <v>13</v>
      </c>
      <c r="H3495" s="1" t="s">
        <v>13</v>
      </c>
      <c r="I3495">
        <v>36</v>
      </c>
    </row>
    <row r="3496" spans="1:9" x14ac:dyDescent="0.25">
      <c r="A3496">
        <v>3495</v>
      </c>
      <c r="B3496" s="1" t="s">
        <v>15</v>
      </c>
      <c r="C3496">
        <v>512783.28</v>
      </c>
      <c r="D3496" s="1" t="s">
        <v>10</v>
      </c>
      <c r="E3496" s="1" t="s">
        <v>16</v>
      </c>
      <c r="F3496" s="1" t="s">
        <v>12</v>
      </c>
      <c r="G3496" s="1" t="s">
        <v>13</v>
      </c>
      <c r="H3496" s="1" t="s">
        <v>13</v>
      </c>
      <c r="I3496">
        <v>26</v>
      </c>
    </row>
    <row r="3497" spans="1:9" x14ac:dyDescent="0.25">
      <c r="A3497">
        <v>3496</v>
      </c>
      <c r="B3497" s="1" t="s">
        <v>9</v>
      </c>
      <c r="C3497">
        <v>84000</v>
      </c>
      <c r="D3497" s="1" t="s">
        <v>10</v>
      </c>
      <c r="E3497" s="1" t="s">
        <v>16</v>
      </c>
      <c r="F3497" s="1" t="s">
        <v>12</v>
      </c>
      <c r="G3497" s="1" t="s">
        <v>13</v>
      </c>
      <c r="H3497" s="1" t="s">
        <v>13</v>
      </c>
      <c r="I3497">
        <v>56</v>
      </c>
    </row>
    <row r="3498" spans="1:9" x14ac:dyDescent="0.25">
      <c r="A3498">
        <v>3497</v>
      </c>
      <c r="B3498" s="1" t="s">
        <v>15</v>
      </c>
      <c r="C3498">
        <v>689218.5</v>
      </c>
      <c r="D3498" s="1" t="s">
        <v>10</v>
      </c>
      <c r="E3498" s="1" t="s">
        <v>11</v>
      </c>
      <c r="F3498" s="1" t="s">
        <v>12</v>
      </c>
      <c r="G3498" s="1" t="s">
        <v>13</v>
      </c>
      <c r="H3498" s="1" t="s">
        <v>13</v>
      </c>
      <c r="I3498">
        <v>37</v>
      </c>
    </row>
    <row r="3499" spans="1:9" x14ac:dyDescent="0.25">
      <c r="A3499">
        <v>3498</v>
      </c>
      <c r="B3499" s="1" t="s">
        <v>15</v>
      </c>
      <c r="C3499">
        <v>384658.4</v>
      </c>
      <c r="D3499" s="1" t="s">
        <v>10</v>
      </c>
      <c r="E3499" s="1" t="s">
        <v>16</v>
      </c>
      <c r="F3499" s="1" t="s">
        <v>12</v>
      </c>
      <c r="G3499" s="1" t="s">
        <v>13</v>
      </c>
      <c r="H3499" s="1" t="s">
        <v>13</v>
      </c>
      <c r="I3499">
        <v>43</v>
      </c>
    </row>
    <row r="3500" spans="1:9" x14ac:dyDescent="0.25">
      <c r="A3500">
        <v>3499</v>
      </c>
      <c r="B3500" s="1" t="s">
        <v>9</v>
      </c>
      <c r="C3500">
        <v>140000</v>
      </c>
      <c r="D3500" s="1" t="s">
        <v>10</v>
      </c>
      <c r="E3500" s="1" t="s">
        <v>16</v>
      </c>
      <c r="F3500" s="1" t="s">
        <v>12</v>
      </c>
      <c r="G3500" s="1" t="s">
        <v>12</v>
      </c>
      <c r="H3500" s="1" t="s">
        <v>13</v>
      </c>
      <c r="I3500">
        <v>57</v>
      </c>
    </row>
    <row r="3501" spans="1:9" x14ac:dyDescent="0.25">
      <c r="A3501">
        <v>3500</v>
      </c>
      <c r="B3501" s="1" t="s">
        <v>9</v>
      </c>
      <c r="C3501">
        <v>297046</v>
      </c>
      <c r="D3501" s="1" t="s">
        <v>18</v>
      </c>
      <c r="E3501" s="1" t="s">
        <v>16</v>
      </c>
      <c r="F3501" s="1" t="s">
        <v>12</v>
      </c>
      <c r="G3501" s="1" t="s">
        <v>13</v>
      </c>
      <c r="H3501" s="1" t="s">
        <v>12</v>
      </c>
      <c r="I3501">
        <v>61</v>
      </c>
    </row>
    <row r="3502" spans="1:9" x14ac:dyDescent="0.25">
      <c r="A3502">
        <v>3501</v>
      </c>
      <c r="B3502" s="1" t="s">
        <v>15</v>
      </c>
      <c r="C3502">
        <v>277753.92</v>
      </c>
      <c r="D3502" s="1" t="s">
        <v>10</v>
      </c>
      <c r="E3502" s="1" t="s">
        <v>16</v>
      </c>
      <c r="F3502" s="1" t="s">
        <v>12</v>
      </c>
      <c r="G3502" s="1" t="s">
        <v>13</v>
      </c>
      <c r="H3502" s="1" t="s">
        <v>13</v>
      </c>
      <c r="I3502">
        <v>20</v>
      </c>
    </row>
    <row r="3503" spans="1:9" x14ac:dyDescent="0.25">
      <c r="A3503">
        <v>3502</v>
      </c>
      <c r="B3503" s="1" t="s">
        <v>15</v>
      </c>
      <c r="C3503">
        <v>278030</v>
      </c>
      <c r="D3503" s="1" t="s">
        <v>19</v>
      </c>
      <c r="E3503" s="1" t="s">
        <v>16</v>
      </c>
      <c r="F3503" s="1" t="s">
        <v>12</v>
      </c>
      <c r="G3503" s="1" t="s">
        <v>13</v>
      </c>
      <c r="H3503" s="1" t="s">
        <v>13</v>
      </c>
      <c r="I3503">
        <v>54</v>
      </c>
    </row>
    <row r="3504" spans="1:9" x14ac:dyDescent="0.25">
      <c r="A3504">
        <v>3503</v>
      </c>
      <c r="B3504" s="1" t="s">
        <v>9</v>
      </c>
      <c r="C3504">
        <v>742483</v>
      </c>
      <c r="D3504" s="1" t="s">
        <v>18</v>
      </c>
      <c r="E3504" s="1" t="s">
        <v>16</v>
      </c>
      <c r="F3504" s="1" t="s">
        <v>12</v>
      </c>
      <c r="G3504" s="1" t="s">
        <v>13</v>
      </c>
      <c r="H3504" s="1" t="s">
        <v>12</v>
      </c>
      <c r="I3504">
        <v>70</v>
      </c>
    </row>
    <row r="3505" spans="1:9" x14ac:dyDescent="0.25">
      <c r="A3505">
        <v>3504</v>
      </c>
      <c r="B3505" s="1" t="s">
        <v>9</v>
      </c>
      <c r="C3505">
        <v>460800</v>
      </c>
      <c r="D3505" s="1" t="s">
        <v>10</v>
      </c>
      <c r="E3505" s="1" t="s">
        <v>11</v>
      </c>
      <c r="F3505" s="1" t="s">
        <v>12</v>
      </c>
      <c r="G3505" s="1" t="s">
        <v>13</v>
      </c>
      <c r="H3505" s="1" t="s">
        <v>13</v>
      </c>
      <c r="I3505">
        <v>60</v>
      </c>
    </row>
    <row r="3506" spans="1:9" x14ac:dyDescent="0.25">
      <c r="A3506">
        <v>3505</v>
      </c>
      <c r="B3506" s="1" t="s">
        <v>9</v>
      </c>
      <c r="C3506">
        <v>350402.66</v>
      </c>
      <c r="D3506" s="1" t="s">
        <v>10</v>
      </c>
      <c r="E3506" s="1" t="s">
        <v>16</v>
      </c>
      <c r="F3506" s="1" t="s">
        <v>12</v>
      </c>
      <c r="G3506" s="1" t="s">
        <v>13</v>
      </c>
      <c r="H3506" s="1" t="s">
        <v>13</v>
      </c>
      <c r="I3506">
        <v>22</v>
      </c>
    </row>
    <row r="3507" spans="1:9" x14ac:dyDescent="0.25">
      <c r="A3507">
        <v>3506</v>
      </c>
      <c r="B3507" s="1" t="s">
        <v>9</v>
      </c>
      <c r="C3507">
        <v>915119.76</v>
      </c>
      <c r="D3507" s="1" t="s">
        <v>10</v>
      </c>
      <c r="E3507" s="1" t="s">
        <v>16</v>
      </c>
      <c r="F3507" s="1" t="s">
        <v>12</v>
      </c>
      <c r="G3507" s="1" t="s">
        <v>13</v>
      </c>
      <c r="H3507" s="1" t="s">
        <v>13</v>
      </c>
      <c r="I3507">
        <v>37</v>
      </c>
    </row>
    <row r="3508" spans="1:9" x14ac:dyDescent="0.25">
      <c r="A3508">
        <v>3507</v>
      </c>
      <c r="B3508" s="1" t="s">
        <v>15</v>
      </c>
      <c r="C3508">
        <v>155242.92000000001</v>
      </c>
      <c r="D3508" s="1" t="s">
        <v>10</v>
      </c>
      <c r="E3508" s="1" t="s">
        <v>16</v>
      </c>
      <c r="F3508" s="1" t="s">
        <v>12</v>
      </c>
      <c r="G3508" s="1" t="s">
        <v>13</v>
      </c>
      <c r="H3508" s="1" t="s">
        <v>13</v>
      </c>
      <c r="I3508">
        <v>24</v>
      </c>
    </row>
    <row r="3509" spans="1:9" x14ac:dyDescent="0.25">
      <c r="A3509">
        <v>3508</v>
      </c>
      <c r="B3509" s="1" t="s">
        <v>15</v>
      </c>
      <c r="C3509">
        <v>358973</v>
      </c>
      <c r="D3509" s="1" t="s">
        <v>10</v>
      </c>
      <c r="E3509" s="1" t="s">
        <v>16</v>
      </c>
      <c r="F3509" s="1" t="s">
        <v>12</v>
      </c>
      <c r="G3509" s="1" t="s">
        <v>13</v>
      </c>
      <c r="H3509" s="1" t="s">
        <v>13</v>
      </c>
      <c r="I3509">
        <v>24</v>
      </c>
    </row>
    <row r="3510" spans="1:9" x14ac:dyDescent="0.25">
      <c r="A3510">
        <v>3509</v>
      </c>
      <c r="B3510" s="1" t="s">
        <v>9</v>
      </c>
      <c r="C3510">
        <v>15000</v>
      </c>
      <c r="D3510" s="1" t="s">
        <v>10</v>
      </c>
      <c r="E3510" s="1" t="s">
        <v>16</v>
      </c>
      <c r="F3510" s="1" t="s">
        <v>12</v>
      </c>
      <c r="G3510" s="1" t="s">
        <v>13</v>
      </c>
      <c r="H3510" s="1" t="s">
        <v>13</v>
      </c>
      <c r="I3510">
        <v>42</v>
      </c>
    </row>
    <row r="3511" spans="1:9" x14ac:dyDescent="0.25">
      <c r="A3511">
        <v>3510</v>
      </c>
      <c r="B3511" s="1" t="s">
        <v>9</v>
      </c>
      <c r="C3511">
        <v>403612.34</v>
      </c>
      <c r="D3511" s="1" t="s">
        <v>10</v>
      </c>
      <c r="E3511" s="1" t="s">
        <v>16</v>
      </c>
      <c r="F3511" s="1" t="s">
        <v>12</v>
      </c>
      <c r="G3511" s="1" t="s">
        <v>13</v>
      </c>
      <c r="H3511" s="1" t="s">
        <v>13</v>
      </c>
      <c r="I3511">
        <v>37</v>
      </c>
    </row>
    <row r="3512" spans="1:9" x14ac:dyDescent="0.25">
      <c r="A3512">
        <v>3511</v>
      </c>
      <c r="B3512" s="1" t="s">
        <v>15</v>
      </c>
      <c r="C3512">
        <v>702145.6</v>
      </c>
      <c r="D3512" s="1" t="s">
        <v>10</v>
      </c>
      <c r="E3512" s="1" t="s">
        <v>11</v>
      </c>
      <c r="F3512" s="1" t="s">
        <v>12</v>
      </c>
      <c r="G3512" s="1" t="s">
        <v>13</v>
      </c>
      <c r="H3512" s="1" t="s">
        <v>13</v>
      </c>
      <c r="I3512">
        <v>35</v>
      </c>
    </row>
    <row r="3513" spans="1:9" x14ac:dyDescent="0.25">
      <c r="A3513">
        <v>3512</v>
      </c>
      <c r="B3513" s="1" t="s">
        <v>9</v>
      </c>
      <c r="C3513">
        <v>540982.97</v>
      </c>
      <c r="D3513" s="1" t="s">
        <v>10</v>
      </c>
      <c r="E3513" s="1" t="s">
        <v>11</v>
      </c>
      <c r="F3513" s="1" t="s">
        <v>12</v>
      </c>
      <c r="G3513" s="1" t="s">
        <v>13</v>
      </c>
      <c r="H3513" s="1" t="s">
        <v>13</v>
      </c>
      <c r="I3513">
        <v>29</v>
      </c>
    </row>
    <row r="3514" spans="1:9" x14ac:dyDescent="0.25">
      <c r="A3514">
        <v>3513</v>
      </c>
      <c r="B3514" s="1" t="s">
        <v>9</v>
      </c>
      <c r="C3514">
        <v>399945.97</v>
      </c>
      <c r="D3514" s="1" t="s">
        <v>14</v>
      </c>
      <c r="E3514" s="1" t="s">
        <v>11</v>
      </c>
      <c r="F3514" s="1" t="s">
        <v>12</v>
      </c>
      <c r="G3514" s="1" t="s">
        <v>13</v>
      </c>
      <c r="H3514" s="1" t="s">
        <v>13</v>
      </c>
      <c r="I3514">
        <v>92</v>
      </c>
    </row>
    <row r="3515" spans="1:9" x14ac:dyDescent="0.25">
      <c r="A3515">
        <v>3514</v>
      </c>
      <c r="B3515" s="1" t="s">
        <v>9</v>
      </c>
      <c r="C3515">
        <v>470000</v>
      </c>
      <c r="D3515" s="1" t="s">
        <v>10</v>
      </c>
      <c r="E3515" s="1" t="s">
        <v>16</v>
      </c>
      <c r="F3515" s="1" t="s">
        <v>12</v>
      </c>
      <c r="G3515" s="1" t="s">
        <v>13</v>
      </c>
      <c r="H3515" s="1" t="s">
        <v>13</v>
      </c>
      <c r="I3515">
        <v>39</v>
      </c>
    </row>
    <row r="3516" spans="1:9" x14ac:dyDescent="0.25">
      <c r="A3516">
        <v>3515</v>
      </c>
      <c r="B3516" s="1" t="s">
        <v>9</v>
      </c>
      <c r="C3516">
        <v>514062</v>
      </c>
      <c r="D3516" s="1" t="s">
        <v>18</v>
      </c>
      <c r="E3516" s="1" t="s">
        <v>16</v>
      </c>
      <c r="F3516" s="1" t="s">
        <v>12</v>
      </c>
      <c r="G3516" s="1" t="s">
        <v>13</v>
      </c>
      <c r="H3516" s="1" t="s">
        <v>12</v>
      </c>
      <c r="I3516">
        <v>62</v>
      </c>
    </row>
    <row r="3517" spans="1:9" x14ac:dyDescent="0.25">
      <c r="A3517">
        <v>3516</v>
      </c>
      <c r="B3517" s="1" t="s">
        <v>15</v>
      </c>
      <c r="C3517">
        <v>278030</v>
      </c>
      <c r="D3517" s="1" t="s">
        <v>19</v>
      </c>
      <c r="E3517" s="1" t="s">
        <v>16</v>
      </c>
      <c r="F3517" s="1" t="s">
        <v>12</v>
      </c>
      <c r="G3517" s="1" t="s">
        <v>13</v>
      </c>
      <c r="H3517" s="1" t="s">
        <v>13</v>
      </c>
      <c r="I3517">
        <v>69</v>
      </c>
    </row>
    <row r="3518" spans="1:9" x14ac:dyDescent="0.25">
      <c r="A3518">
        <v>3517</v>
      </c>
      <c r="B3518" s="1" t="s">
        <v>15</v>
      </c>
      <c r="C3518">
        <v>331181</v>
      </c>
      <c r="D3518" s="1" t="s">
        <v>18</v>
      </c>
      <c r="E3518" s="1" t="s">
        <v>16</v>
      </c>
      <c r="F3518" s="1" t="s">
        <v>12</v>
      </c>
      <c r="G3518" s="1" t="s">
        <v>13</v>
      </c>
      <c r="H3518" s="1" t="s">
        <v>13</v>
      </c>
      <c r="I3518">
        <v>59</v>
      </c>
    </row>
    <row r="3519" spans="1:9" x14ac:dyDescent="0.25">
      <c r="A3519">
        <v>3518</v>
      </c>
      <c r="B3519" s="1" t="s">
        <v>9</v>
      </c>
      <c r="C3519">
        <v>1516000</v>
      </c>
      <c r="D3519" s="1" t="s">
        <v>10</v>
      </c>
      <c r="E3519" s="1" t="s">
        <v>16</v>
      </c>
      <c r="F3519" s="1" t="s">
        <v>12</v>
      </c>
      <c r="G3519" s="1" t="s">
        <v>13</v>
      </c>
      <c r="H3519" s="1" t="s">
        <v>13</v>
      </c>
      <c r="I3519">
        <v>32</v>
      </c>
    </row>
    <row r="3520" spans="1:9" x14ac:dyDescent="0.25">
      <c r="A3520">
        <v>3519</v>
      </c>
      <c r="B3520" s="1" t="s">
        <v>15</v>
      </c>
      <c r="C3520">
        <v>298821</v>
      </c>
      <c r="D3520" s="1" t="s">
        <v>17</v>
      </c>
      <c r="E3520" s="1" t="s">
        <v>16</v>
      </c>
      <c r="F3520" s="1" t="s">
        <v>12</v>
      </c>
      <c r="G3520" s="1" t="s">
        <v>13</v>
      </c>
      <c r="H3520" s="1" t="s">
        <v>13</v>
      </c>
      <c r="I3520">
        <v>47</v>
      </c>
    </row>
    <row r="3521" spans="1:9" x14ac:dyDescent="0.25">
      <c r="A3521">
        <v>3520</v>
      </c>
      <c r="B3521" s="1" t="s">
        <v>9</v>
      </c>
      <c r="C3521">
        <v>550000</v>
      </c>
      <c r="D3521" s="1" t="s">
        <v>10</v>
      </c>
      <c r="E3521" s="1" t="s">
        <v>16</v>
      </c>
      <c r="F3521" s="1" t="s">
        <v>12</v>
      </c>
      <c r="G3521" s="1" t="s">
        <v>12</v>
      </c>
      <c r="H3521" s="1" t="s">
        <v>13</v>
      </c>
      <c r="I3521">
        <v>31</v>
      </c>
    </row>
    <row r="3522" spans="1:9" x14ac:dyDescent="0.25">
      <c r="A3522">
        <v>3521</v>
      </c>
      <c r="B3522" s="1" t="s">
        <v>15</v>
      </c>
      <c r="C3522">
        <v>1941122</v>
      </c>
      <c r="D3522" s="1" t="s">
        <v>10</v>
      </c>
      <c r="E3522" s="1" t="s">
        <v>16</v>
      </c>
      <c r="F3522" s="1" t="s">
        <v>12</v>
      </c>
      <c r="G3522" s="1" t="s">
        <v>13</v>
      </c>
      <c r="H3522" s="1" t="s">
        <v>13</v>
      </c>
      <c r="I3522">
        <v>35</v>
      </c>
    </row>
    <row r="3523" spans="1:9" x14ac:dyDescent="0.25">
      <c r="A3523">
        <v>3522</v>
      </c>
      <c r="B3523" s="1" t="s">
        <v>9</v>
      </c>
      <c r="C3523">
        <v>520421</v>
      </c>
      <c r="D3523" s="1" t="s">
        <v>18</v>
      </c>
      <c r="E3523" s="1" t="s">
        <v>16</v>
      </c>
      <c r="F3523" s="1" t="s">
        <v>12</v>
      </c>
      <c r="G3523" s="1" t="s">
        <v>13</v>
      </c>
      <c r="H3523" s="1" t="s">
        <v>12</v>
      </c>
      <c r="I3523">
        <v>58</v>
      </c>
    </row>
    <row r="3524" spans="1:9" x14ac:dyDescent="0.25">
      <c r="A3524">
        <v>3523</v>
      </c>
      <c r="B3524" s="1" t="s">
        <v>15</v>
      </c>
      <c r="C3524">
        <v>266312.05</v>
      </c>
      <c r="D3524" s="1" t="s">
        <v>10</v>
      </c>
      <c r="E3524" s="1" t="s">
        <v>16</v>
      </c>
      <c r="F3524" s="1" t="s">
        <v>12</v>
      </c>
      <c r="G3524" s="1" t="s">
        <v>13</v>
      </c>
      <c r="H3524" s="1" t="s">
        <v>13</v>
      </c>
      <c r="I3524">
        <v>21</v>
      </c>
    </row>
    <row r="3525" spans="1:9" x14ac:dyDescent="0.25">
      <c r="A3525">
        <v>3524</v>
      </c>
      <c r="B3525" s="1" t="s">
        <v>9</v>
      </c>
      <c r="C3525">
        <v>2743997</v>
      </c>
      <c r="D3525" s="1" t="s">
        <v>10</v>
      </c>
      <c r="E3525" s="1" t="s">
        <v>16</v>
      </c>
      <c r="F3525" s="1" t="s">
        <v>12</v>
      </c>
      <c r="G3525" s="1" t="s">
        <v>13</v>
      </c>
      <c r="H3525" s="1" t="s">
        <v>13</v>
      </c>
      <c r="I3525">
        <v>45</v>
      </c>
    </row>
    <row r="3526" spans="1:9" x14ac:dyDescent="0.25">
      <c r="A3526">
        <v>3525</v>
      </c>
      <c r="B3526" s="1" t="s">
        <v>15</v>
      </c>
      <c r="C3526">
        <v>1125734.83</v>
      </c>
      <c r="D3526" s="1" t="s">
        <v>10</v>
      </c>
      <c r="E3526" s="1" t="s">
        <v>11</v>
      </c>
      <c r="F3526" s="1" t="s">
        <v>12</v>
      </c>
      <c r="G3526" s="1" t="s">
        <v>13</v>
      </c>
      <c r="H3526" s="1" t="s">
        <v>13</v>
      </c>
      <c r="I3526">
        <v>47</v>
      </c>
    </row>
    <row r="3527" spans="1:9" x14ac:dyDescent="0.25">
      <c r="A3527">
        <v>3526</v>
      </c>
      <c r="B3527" s="1" t="s">
        <v>9</v>
      </c>
      <c r="C3527">
        <v>298270</v>
      </c>
      <c r="D3527" s="1" t="s">
        <v>10</v>
      </c>
      <c r="E3527" s="1" t="s">
        <v>16</v>
      </c>
      <c r="F3527" s="1" t="s">
        <v>12</v>
      </c>
      <c r="G3527" s="1" t="s">
        <v>13</v>
      </c>
      <c r="H3527" s="1" t="s">
        <v>13</v>
      </c>
      <c r="I3527">
        <v>25</v>
      </c>
    </row>
    <row r="3528" spans="1:9" x14ac:dyDescent="0.25">
      <c r="A3528">
        <v>3527</v>
      </c>
      <c r="B3528" s="1" t="s">
        <v>9</v>
      </c>
      <c r="C3528">
        <v>266400</v>
      </c>
      <c r="D3528" s="1" t="s">
        <v>10</v>
      </c>
      <c r="E3528" s="1" t="s">
        <v>16</v>
      </c>
      <c r="F3528" s="1" t="s">
        <v>12</v>
      </c>
      <c r="G3528" s="1" t="s">
        <v>13</v>
      </c>
      <c r="H3528" s="1" t="s">
        <v>12</v>
      </c>
      <c r="I3528">
        <v>36</v>
      </c>
    </row>
    <row r="3529" spans="1:9" x14ac:dyDescent="0.25">
      <c r="A3529">
        <v>3528</v>
      </c>
      <c r="B3529" s="1" t="s">
        <v>9</v>
      </c>
      <c r="C3529">
        <v>297046</v>
      </c>
      <c r="D3529" s="1" t="s">
        <v>18</v>
      </c>
      <c r="E3529" s="1" t="s">
        <v>16</v>
      </c>
      <c r="F3529" s="1" t="s">
        <v>12</v>
      </c>
      <c r="G3529" s="1" t="s">
        <v>13</v>
      </c>
      <c r="H3529" s="1" t="s">
        <v>13</v>
      </c>
      <c r="I3529">
        <v>57</v>
      </c>
    </row>
    <row r="3530" spans="1:9" x14ac:dyDescent="0.25">
      <c r="A3530">
        <v>3529</v>
      </c>
      <c r="B3530" s="1" t="s">
        <v>9</v>
      </c>
      <c r="C3530">
        <v>103000</v>
      </c>
      <c r="D3530" s="1" t="s">
        <v>10</v>
      </c>
      <c r="E3530" s="1" t="s">
        <v>16</v>
      </c>
      <c r="F3530" s="1" t="s">
        <v>12</v>
      </c>
      <c r="G3530" s="1" t="s">
        <v>12</v>
      </c>
      <c r="H3530" s="1" t="s">
        <v>12</v>
      </c>
      <c r="I3530">
        <v>37</v>
      </c>
    </row>
    <row r="3531" spans="1:9" x14ac:dyDescent="0.25">
      <c r="A3531">
        <v>3530</v>
      </c>
      <c r="B3531" s="1" t="s">
        <v>9</v>
      </c>
      <c r="C3531">
        <v>746762</v>
      </c>
      <c r="D3531" s="1" t="s">
        <v>10</v>
      </c>
      <c r="E3531" s="1" t="s">
        <v>11</v>
      </c>
      <c r="F3531" s="1" t="s">
        <v>12</v>
      </c>
      <c r="G3531" s="1" t="s">
        <v>13</v>
      </c>
      <c r="H3531" s="1" t="s">
        <v>13</v>
      </c>
      <c r="I3531">
        <v>33</v>
      </c>
    </row>
    <row r="3532" spans="1:9" x14ac:dyDescent="0.25">
      <c r="A3532">
        <v>3531</v>
      </c>
      <c r="B3532" s="1" t="s">
        <v>9</v>
      </c>
      <c r="C3532">
        <v>312000</v>
      </c>
      <c r="D3532" s="1" t="s">
        <v>10</v>
      </c>
      <c r="E3532" s="1" t="s">
        <v>16</v>
      </c>
      <c r="F3532" s="1" t="s">
        <v>12</v>
      </c>
      <c r="G3532" s="1" t="s">
        <v>13</v>
      </c>
      <c r="H3532" s="1" t="s">
        <v>12</v>
      </c>
      <c r="I3532">
        <v>39</v>
      </c>
    </row>
    <row r="3533" spans="1:9" x14ac:dyDescent="0.25">
      <c r="A3533">
        <v>3532</v>
      </c>
      <c r="B3533" s="1" t="s">
        <v>15</v>
      </c>
      <c r="C3533">
        <v>302470</v>
      </c>
      <c r="D3533" s="1" t="s">
        <v>17</v>
      </c>
      <c r="E3533" s="1" t="s">
        <v>16</v>
      </c>
      <c r="F3533" s="1" t="s">
        <v>12</v>
      </c>
      <c r="G3533" s="1" t="s">
        <v>12</v>
      </c>
      <c r="H3533" s="1" t="s">
        <v>13</v>
      </c>
      <c r="I3533">
        <v>28</v>
      </c>
    </row>
    <row r="3534" spans="1:9" x14ac:dyDescent="0.25">
      <c r="A3534">
        <v>3533</v>
      </c>
      <c r="B3534" s="1" t="s">
        <v>9</v>
      </c>
      <c r="C3534">
        <v>242811.62</v>
      </c>
      <c r="D3534" s="1" t="s">
        <v>14</v>
      </c>
      <c r="E3534" s="1" t="s">
        <v>11</v>
      </c>
      <c r="F3534" s="1" t="s">
        <v>12</v>
      </c>
      <c r="G3534" s="1" t="s">
        <v>13</v>
      </c>
      <c r="H3534" s="1" t="s">
        <v>13</v>
      </c>
      <c r="I3534">
        <v>67</v>
      </c>
    </row>
    <row r="3535" spans="1:9" x14ac:dyDescent="0.25">
      <c r="A3535">
        <v>3534</v>
      </c>
      <c r="B3535" s="1" t="s">
        <v>15</v>
      </c>
      <c r="C3535">
        <v>510544</v>
      </c>
      <c r="D3535" s="1" t="s">
        <v>10</v>
      </c>
      <c r="E3535" s="1" t="s">
        <v>16</v>
      </c>
      <c r="F3535" s="1" t="s">
        <v>12</v>
      </c>
      <c r="G3535" s="1" t="s">
        <v>13</v>
      </c>
      <c r="H3535" s="1" t="s">
        <v>13</v>
      </c>
      <c r="I3535">
        <v>39</v>
      </c>
    </row>
    <row r="3536" spans="1:9" x14ac:dyDescent="0.25">
      <c r="A3536">
        <v>3535</v>
      </c>
      <c r="B3536" s="1" t="s">
        <v>9</v>
      </c>
      <c r="C3536">
        <v>639148</v>
      </c>
      <c r="D3536" s="1" t="s">
        <v>18</v>
      </c>
      <c r="E3536" s="1" t="s">
        <v>16</v>
      </c>
      <c r="F3536" s="1" t="s">
        <v>12</v>
      </c>
      <c r="G3536" s="1" t="s">
        <v>13</v>
      </c>
      <c r="H3536" s="1" t="s">
        <v>13</v>
      </c>
      <c r="I3536">
        <v>73</v>
      </c>
    </row>
    <row r="3537" spans="1:9" x14ac:dyDescent="0.25">
      <c r="A3537">
        <v>3536</v>
      </c>
      <c r="B3537" s="1" t="s">
        <v>9</v>
      </c>
      <c r="C3537">
        <v>417679</v>
      </c>
      <c r="D3537" s="1" t="s">
        <v>18</v>
      </c>
      <c r="E3537" s="1" t="s">
        <v>16</v>
      </c>
      <c r="F3537" s="1" t="s">
        <v>12</v>
      </c>
      <c r="G3537" s="1" t="s">
        <v>13</v>
      </c>
      <c r="H3537" s="1" t="s">
        <v>12</v>
      </c>
      <c r="I3537">
        <v>47</v>
      </c>
    </row>
    <row r="3538" spans="1:9" x14ac:dyDescent="0.25">
      <c r="A3538">
        <v>3537</v>
      </c>
      <c r="B3538" s="1" t="s">
        <v>15</v>
      </c>
      <c r="C3538">
        <v>283144</v>
      </c>
      <c r="D3538" s="1" t="s">
        <v>10</v>
      </c>
      <c r="E3538" s="1" t="s">
        <v>16</v>
      </c>
      <c r="F3538" s="1" t="s">
        <v>12</v>
      </c>
      <c r="G3538" s="1" t="s">
        <v>13</v>
      </c>
      <c r="H3538" s="1" t="s">
        <v>13</v>
      </c>
      <c r="I3538">
        <v>38</v>
      </c>
    </row>
    <row r="3539" spans="1:9" x14ac:dyDescent="0.25">
      <c r="A3539">
        <v>3538</v>
      </c>
      <c r="B3539" s="1" t="s">
        <v>9</v>
      </c>
      <c r="C3539">
        <v>468729</v>
      </c>
      <c r="D3539" s="1" t="s">
        <v>10</v>
      </c>
      <c r="E3539" s="1" t="s">
        <v>11</v>
      </c>
      <c r="F3539" s="1" t="s">
        <v>12</v>
      </c>
      <c r="G3539" s="1" t="s">
        <v>13</v>
      </c>
      <c r="H3539" s="1" t="s">
        <v>13</v>
      </c>
      <c r="I3539">
        <v>39</v>
      </c>
    </row>
    <row r="3540" spans="1:9" x14ac:dyDescent="0.25">
      <c r="A3540">
        <v>3539</v>
      </c>
      <c r="B3540" s="1" t="s">
        <v>9</v>
      </c>
      <c r="C3540">
        <v>413858.99</v>
      </c>
      <c r="D3540" s="1" t="s">
        <v>10</v>
      </c>
      <c r="E3540" s="1" t="s">
        <v>16</v>
      </c>
      <c r="F3540" s="1" t="s">
        <v>12</v>
      </c>
      <c r="G3540" s="1" t="s">
        <v>13</v>
      </c>
      <c r="H3540" s="1" t="s">
        <v>12</v>
      </c>
      <c r="I3540">
        <v>60</v>
      </c>
    </row>
    <row r="3541" spans="1:9" x14ac:dyDescent="0.25">
      <c r="A3541">
        <v>3540</v>
      </c>
      <c r="B3541" s="1" t="s">
        <v>9</v>
      </c>
      <c r="C3541">
        <v>585136.5</v>
      </c>
      <c r="D3541" s="1" t="s">
        <v>10</v>
      </c>
      <c r="E3541" s="1" t="s">
        <v>11</v>
      </c>
      <c r="F3541" s="1" t="s">
        <v>12</v>
      </c>
      <c r="G3541" s="1" t="s">
        <v>13</v>
      </c>
      <c r="H3541" s="1" t="s">
        <v>13</v>
      </c>
      <c r="I3541">
        <v>30</v>
      </c>
    </row>
    <row r="3542" spans="1:9" x14ac:dyDescent="0.25">
      <c r="A3542">
        <v>3541</v>
      </c>
      <c r="B3542" s="1" t="s">
        <v>15</v>
      </c>
      <c r="C3542">
        <v>11900</v>
      </c>
      <c r="D3542" s="1" t="s">
        <v>10</v>
      </c>
      <c r="E3542" s="1" t="s">
        <v>16</v>
      </c>
      <c r="F3542" s="1" t="s">
        <v>12</v>
      </c>
      <c r="G3542" s="1" t="s">
        <v>13</v>
      </c>
      <c r="H3542" s="1" t="s">
        <v>13</v>
      </c>
      <c r="I3542">
        <v>45</v>
      </c>
    </row>
    <row r="3543" spans="1:9" x14ac:dyDescent="0.25">
      <c r="A3543">
        <v>3542</v>
      </c>
      <c r="B3543" s="1" t="s">
        <v>9</v>
      </c>
      <c r="C3543">
        <v>371501</v>
      </c>
      <c r="D3543" s="1" t="s">
        <v>10</v>
      </c>
      <c r="E3543" s="1" t="s">
        <v>16</v>
      </c>
      <c r="F3543" s="1" t="s">
        <v>12</v>
      </c>
      <c r="G3543" s="1" t="s">
        <v>12</v>
      </c>
      <c r="H3543" s="1" t="s">
        <v>13</v>
      </c>
      <c r="I3543">
        <v>59</v>
      </c>
    </row>
    <row r="3544" spans="1:9" x14ac:dyDescent="0.25">
      <c r="A3544">
        <v>3543</v>
      </c>
      <c r="B3544" s="1" t="s">
        <v>9</v>
      </c>
      <c r="C3544">
        <v>639148</v>
      </c>
      <c r="D3544" s="1" t="s">
        <v>18</v>
      </c>
      <c r="E3544" s="1" t="s">
        <v>16</v>
      </c>
      <c r="F3544" s="1" t="s">
        <v>12</v>
      </c>
      <c r="G3544" s="1" t="s">
        <v>13</v>
      </c>
      <c r="H3544" s="1" t="s">
        <v>12</v>
      </c>
      <c r="I3544">
        <v>66</v>
      </c>
    </row>
    <row r="3545" spans="1:9" x14ac:dyDescent="0.25">
      <c r="A3545">
        <v>3544</v>
      </c>
      <c r="B3545" s="1" t="s">
        <v>15</v>
      </c>
      <c r="C3545">
        <v>707308.6</v>
      </c>
      <c r="D3545" s="1" t="s">
        <v>10</v>
      </c>
      <c r="E3545" s="1" t="s">
        <v>16</v>
      </c>
      <c r="F3545" s="1" t="s">
        <v>12</v>
      </c>
      <c r="G3545" s="1" t="s">
        <v>13</v>
      </c>
      <c r="H3545" s="1" t="s">
        <v>13</v>
      </c>
      <c r="I3545">
        <v>36</v>
      </c>
    </row>
    <row r="3546" spans="1:9" x14ac:dyDescent="0.25">
      <c r="A3546">
        <v>3545</v>
      </c>
      <c r="B3546" s="1" t="s">
        <v>9</v>
      </c>
      <c r="C3546">
        <v>573826</v>
      </c>
      <c r="D3546" s="1" t="s">
        <v>17</v>
      </c>
      <c r="E3546" s="1" t="s">
        <v>16</v>
      </c>
      <c r="F3546" s="1" t="s">
        <v>12</v>
      </c>
      <c r="G3546" s="1" t="s">
        <v>12</v>
      </c>
      <c r="H3546" s="1" t="s">
        <v>13</v>
      </c>
      <c r="I3546">
        <v>38</v>
      </c>
    </row>
    <row r="3547" spans="1:9" x14ac:dyDescent="0.25">
      <c r="A3547">
        <v>3546</v>
      </c>
      <c r="B3547" s="1" t="s">
        <v>15</v>
      </c>
      <c r="C3547">
        <v>1355000</v>
      </c>
      <c r="D3547" s="1" t="s">
        <v>10</v>
      </c>
      <c r="E3547" s="1" t="s">
        <v>16</v>
      </c>
      <c r="F3547" s="1" t="s">
        <v>12</v>
      </c>
      <c r="G3547" s="1" t="s">
        <v>13</v>
      </c>
      <c r="H3547" s="1" t="s">
        <v>13</v>
      </c>
      <c r="I3547">
        <v>43</v>
      </c>
    </row>
    <row r="3548" spans="1:9" x14ac:dyDescent="0.25">
      <c r="A3548">
        <v>3547</v>
      </c>
      <c r="B3548" s="1" t="s">
        <v>15</v>
      </c>
      <c r="C3548">
        <v>1414474</v>
      </c>
      <c r="D3548" s="1" t="s">
        <v>14</v>
      </c>
      <c r="E3548" s="1" t="s">
        <v>11</v>
      </c>
      <c r="F3548" s="1" t="s">
        <v>12</v>
      </c>
      <c r="G3548" s="1" t="s">
        <v>13</v>
      </c>
      <c r="H3548" s="1" t="s">
        <v>13</v>
      </c>
      <c r="I3548">
        <v>56</v>
      </c>
    </row>
    <row r="3549" spans="1:9" x14ac:dyDescent="0.25">
      <c r="A3549">
        <v>3548</v>
      </c>
      <c r="B3549" s="1" t="s">
        <v>9</v>
      </c>
      <c r="C3549">
        <v>297280</v>
      </c>
      <c r="D3549" s="1" t="s">
        <v>17</v>
      </c>
      <c r="E3549" s="1" t="s">
        <v>16</v>
      </c>
      <c r="F3549" s="1" t="s">
        <v>12</v>
      </c>
      <c r="G3549" s="1" t="s">
        <v>13</v>
      </c>
      <c r="H3549" s="1" t="s">
        <v>13</v>
      </c>
      <c r="I3549">
        <v>64</v>
      </c>
    </row>
    <row r="3550" spans="1:9" x14ac:dyDescent="0.25">
      <c r="A3550">
        <v>3549</v>
      </c>
      <c r="B3550" s="1" t="s">
        <v>15</v>
      </c>
      <c r="C3550">
        <v>542430</v>
      </c>
      <c r="D3550" s="1" t="s">
        <v>10</v>
      </c>
      <c r="E3550" s="1" t="s">
        <v>16</v>
      </c>
      <c r="F3550" s="1" t="s">
        <v>12</v>
      </c>
      <c r="G3550" s="1" t="s">
        <v>13</v>
      </c>
      <c r="H3550" s="1" t="s">
        <v>13</v>
      </c>
      <c r="I3550">
        <v>29</v>
      </c>
    </row>
    <row r="3551" spans="1:9" x14ac:dyDescent="0.25">
      <c r="A3551">
        <v>3550</v>
      </c>
      <c r="B3551" s="1" t="s">
        <v>9</v>
      </c>
      <c r="C3551">
        <v>1186247.24</v>
      </c>
      <c r="D3551" s="1" t="s">
        <v>10</v>
      </c>
      <c r="E3551" s="1" t="s">
        <v>16</v>
      </c>
      <c r="F3551" s="1" t="s">
        <v>12</v>
      </c>
      <c r="G3551" s="1" t="s">
        <v>13</v>
      </c>
      <c r="H3551" s="1" t="s">
        <v>13</v>
      </c>
      <c r="I3551">
        <v>58</v>
      </c>
    </row>
    <row r="3552" spans="1:9" x14ac:dyDescent="0.25">
      <c r="A3552">
        <v>3551</v>
      </c>
      <c r="B3552" s="1" t="s">
        <v>15</v>
      </c>
      <c r="C3552">
        <v>495975</v>
      </c>
      <c r="D3552" s="1" t="s">
        <v>18</v>
      </c>
      <c r="E3552" s="1" t="s">
        <v>16</v>
      </c>
      <c r="F3552" s="1" t="s">
        <v>12</v>
      </c>
      <c r="G3552" s="1" t="s">
        <v>13</v>
      </c>
      <c r="H3552" s="1" t="s">
        <v>12</v>
      </c>
      <c r="I3552">
        <v>56</v>
      </c>
    </row>
    <row r="3553" spans="1:9" x14ac:dyDescent="0.25">
      <c r="A3553">
        <v>3552</v>
      </c>
      <c r="B3553" s="1" t="s">
        <v>9</v>
      </c>
      <c r="C3553">
        <v>490122</v>
      </c>
      <c r="D3553" s="1" t="s">
        <v>18</v>
      </c>
      <c r="E3553" s="1" t="s">
        <v>16</v>
      </c>
      <c r="F3553" s="1" t="s">
        <v>12</v>
      </c>
      <c r="G3553" s="1" t="s">
        <v>12</v>
      </c>
      <c r="H3553" s="1" t="s">
        <v>12</v>
      </c>
      <c r="I3553">
        <v>45</v>
      </c>
    </row>
    <row r="3554" spans="1:9" x14ac:dyDescent="0.25">
      <c r="A3554">
        <v>3553</v>
      </c>
      <c r="B3554" s="1" t="s">
        <v>15</v>
      </c>
      <c r="C3554">
        <v>358000</v>
      </c>
      <c r="D3554" s="1" t="s">
        <v>10</v>
      </c>
      <c r="E3554" s="1" t="s">
        <v>16</v>
      </c>
      <c r="F3554" s="1" t="s">
        <v>12</v>
      </c>
      <c r="G3554" s="1" t="s">
        <v>13</v>
      </c>
      <c r="H3554" s="1" t="s">
        <v>12</v>
      </c>
      <c r="I3554">
        <v>35</v>
      </c>
    </row>
    <row r="3555" spans="1:9" x14ac:dyDescent="0.25">
      <c r="A3555">
        <v>3554</v>
      </c>
      <c r="B3555" s="1" t="s">
        <v>15</v>
      </c>
      <c r="C3555">
        <v>233615</v>
      </c>
      <c r="D3555" s="1" t="s">
        <v>10</v>
      </c>
      <c r="E3555" s="1" t="s">
        <v>16</v>
      </c>
      <c r="F3555" s="1" t="s">
        <v>12</v>
      </c>
      <c r="G3555" s="1" t="s">
        <v>13</v>
      </c>
      <c r="H3555" s="1" t="s">
        <v>13</v>
      </c>
      <c r="I3555">
        <v>20</v>
      </c>
    </row>
    <row r="3556" spans="1:9" x14ac:dyDescent="0.25">
      <c r="A3556">
        <v>3555</v>
      </c>
      <c r="B3556" s="1" t="s">
        <v>9</v>
      </c>
      <c r="C3556">
        <v>540287.05000000005</v>
      </c>
      <c r="D3556" s="1" t="s">
        <v>10</v>
      </c>
      <c r="E3556" s="1" t="s">
        <v>16</v>
      </c>
      <c r="F3556" s="1" t="s">
        <v>12</v>
      </c>
      <c r="G3556" s="1" t="s">
        <v>13</v>
      </c>
      <c r="H3556" s="1" t="s">
        <v>13</v>
      </c>
      <c r="I3556">
        <v>40</v>
      </c>
    </row>
    <row r="3557" spans="1:9" x14ac:dyDescent="0.25">
      <c r="A3557">
        <v>3556</v>
      </c>
      <c r="B3557" s="1" t="s">
        <v>15</v>
      </c>
      <c r="C3557">
        <v>862543.82</v>
      </c>
      <c r="D3557" s="1" t="s">
        <v>10</v>
      </c>
      <c r="E3557" s="1" t="s">
        <v>11</v>
      </c>
      <c r="F3557" s="1" t="s">
        <v>12</v>
      </c>
      <c r="G3557" s="1" t="s">
        <v>13</v>
      </c>
      <c r="H3557" s="1" t="s">
        <v>13</v>
      </c>
      <c r="I3557">
        <v>37</v>
      </c>
    </row>
    <row r="3558" spans="1:9" x14ac:dyDescent="0.25">
      <c r="A3558">
        <v>3557</v>
      </c>
      <c r="B3558" s="1" t="s">
        <v>9</v>
      </c>
      <c r="C3558">
        <v>331181</v>
      </c>
      <c r="D3558" s="1" t="s">
        <v>18</v>
      </c>
      <c r="E3558" s="1" t="s">
        <v>16</v>
      </c>
      <c r="F3558" s="1" t="s">
        <v>12</v>
      </c>
      <c r="G3558" s="1" t="s">
        <v>13</v>
      </c>
      <c r="H3558" s="1" t="s">
        <v>12</v>
      </c>
      <c r="I3558">
        <v>51</v>
      </c>
    </row>
    <row r="3559" spans="1:9" x14ac:dyDescent="0.25">
      <c r="A3559">
        <v>3558</v>
      </c>
      <c r="B3559" s="1" t="s">
        <v>15</v>
      </c>
      <c r="C3559">
        <v>4805416.75</v>
      </c>
      <c r="D3559" s="1" t="s">
        <v>10</v>
      </c>
      <c r="E3559" s="1" t="s">
        <v>11</v>
      </c>
      <c r="F3559" s="1" t="s">
        <v>12</v>
      </c>
      <c r="G3559" s="1" t="s">
        <v>13</v>
      </c>
      <c r="H3559" s="1" t="s">
        <v>13</v>
      </c>
      <c r="I3559">
        <v>60</v>
      </c>
    </row>
    <row r="3560" spans="1:9" x14ac:dyDescent="0.25">
      <c r="A3560">
        <v>3559</v>
      </c>
      <c r="B3560" s="1" t="s">
        <v>9</v>
      </c>
      <c r="C3560">
        <v>857231</v>
      </c>
      <c r="D3560" s="1" t="s">
        <v>10</v>
      </c>
      <c r="E3560" s="1" t="s">
        <v>16</v>
      </c>
      <c r="F3560" s="1" t="s">
        <v>12</v>
      </c>
      <c r="G3560" s="1" t="s">
        <v>13</v>
      </c>
      <c r="H3560" s="1" t="s">
        <v>13</v>
      </c>
      <c r="I3560">
        <v>35</v>
      </c>
    </row>
    <row r="3561" spans="1:9" x14ac:dyDescent="0.25">
      <c r="A3561">
        <v>3560</v>
      </c>
      <c r="B3561" s="1" t="s">
        <v>15</v>
      </c>
      <c r="C3561">
        <v>297050</v>
      </c>
      <c r="D3561" s="1" t="s">
        <v>17</v>
      </c>
      <c r="E3561" s="1" t="s">
        <v>16</v>
      </c>
      <c r="F3561" s="1" t="s">
        <v>13</v>
      </c>
      <c r="G3561" s="1" t="s">
        <v>13</v>
      </c>
      <c r="H3561" s="1" t="s">
        <v>12</v>
      </c>
      <c r="I3561">
        <v>27</v>
      </c>
    </row>
    <row r="3562" spans="1:9" x14ac:dyDescent="0.25">
      <c r="A3562">
        <v>3561</v>
      </c>
      <c r="B3562" s="1" t="s">
        <v>15</v>
      </c>
      <c r="C3562">
        <v>541045</v>
      </c>
      <c r="D3562" s="1" t="s">
        <v>10</v>
      </c>
      <c r="E3562" s="1" t="s">
        <v>16</v>
      </c>
      <c r="F3562" s="1" t="s">
        <v>12</v>
      </c>
      <c r="G3562" s="1" t="s">
        <v>13</v>
      </c>
      <c r="H3562" s="1" t="s">
        <v>13</v>
      </c>
      <c r="I3562">
        <v>28</v>
      </c>
    </row>
    <row r="3563" spans="1:9" x14ac:dyDescent="0.25">
      <c r="A3563">
        <v>3562</v>
      </c>
      <c r="B3563" s="1" t="s">
        <v>9</v>
      </c>
      <c r="C3563">
        <v>623822</v>
      </c>
      <c r="D3563" s="1" t="s">
        <v>10</v>
      </c>
      <c r="E3563" s="1" t="s">
        <v>16</v>
      </c>
      <c r="F3563" s="1" t="s">
        <v>12</v>
      </c>
      <c r="G3563" s="1" t="s">
        <v>13</v>
      </c>
      <c r="H3563" s="1" t="s">
        <v>13</v>
      </c>
      <c r="I3563">
        <v>27</v>
      </c>
    </row>
    <row r="3564" spans="1:9" x14ac:dyDescent="0.25">
      <c r="A3564">
        <v>3563</v>
      </c>
      <c r="B3564" s="1" t="s">
        <v>9</v>
      </c>
      <c r="C3564">
        <v>476987</v>
      </c>
      <c r="D3564" s="1" t="s">
        <v>18</v>
      </c>
      <c r="E3564" s="1" t="s">
        <v>16</v>
      </c>
      <c r="F3564" s="1" t="s">
        <v>12</v>
      </c>
      <c r="G3564" s="1" t="s">
        <v>13</v>
      </c>
      <c r="H3564" s="1" t="s">
        <v>13</v>
      </c>
      <c r="I3564">
        <v>52</v>
      </c>
    </row>
    <row r="3565" spans="1:9" x14ac:dyDescent="0.25">
      <c r="A3565">
        <v>3564</v>
      </c>
      <c r="B3565" s="1" t="s">
        <v>9</v>
      </c>
      <c r="C3565">
        <v>1976257</v>
      </c>
      <c r="D3565" s="1" t="s">
        <v>10</v>
      </c>
      <c r="E3565" s="1" t="s">
        <v>11</v>
      </c>
      <c r="F3565" s="1" t="s">
        <v>12</v>
      </c>
      <c r="G3565" s="1" t="s">
        <v>13</v>
      </c>
      <c r="H3565" s="1" t="s">
        <v>13</v>
      </c>
      <c r="I3565">
        <v>56</v>
      </c>
    </row>
    <row r="3566" spans="1:9" x14ac:dyDescent="0.25">
      <c r="A3566">
        <v>3565</v>
      </c>
      <c r="B3566" s="1" t="s">
        <v>15</v>
      </c>
      <c r="C3566">
        <v>361783</v>
      </c>
      <c r="D3566" s="1" t="s">
        <v>17</v>
      </c>
      <c r="E3566" s="1" t="s">
        <v>16</v>
      </c>
      <c r="F3566" s="1" t="s">
        <v>12</v>
      </c>
      <c r="G3566" s="1" t="s">
        <v>13</v>
      </c>
      <c r="H3566" s="1" t="s">
        <v>12</v>
      </c>
      <c r="I3566">
        <v>52</v>
      </c>
    </row>
    <row r="3567" spans="1:9" x14ac:dyDescent="0.25">
      <c r="A3567">
        <v>3566</v>
      </c>
      <c r="B3567" s="1" t="s">
        <v>9</v>
      </c>
      <c r="C3567">
        <v>279985.18</v>
      </c>
      <c r="D3567" s="1" t="s">
        <v>10</v>
      </c>
      <c r="E3567" s="1" t="s">
        <v>16</v>
      </c>
      <c r="F3567" s="1" t="s">
        <v>12</v>
      </c>
      <c r="G3567" s="1" t="s">
        <v>13</v>
      </c>
      <c r="H3567" s="1" t="s">
        <v>13</v>
      </c>
      <c r="I3567">
        <v>37</v>
      </c>
    </row>
    <row r="3568" spans="1:9" x14ac:dyDescent="0.25">
      <c r="A3568">
        <v>3567</v>
      </c>
      <c r="B3568" s="1" t="s">
        <v>9</v>
      </c>
      <c r="C3568">
        <v>380000</v>
      </c>
      <c r="D3568" s="1" t="s">
        <v>10</v>
      </c>
      <c r="E3568" s="1" t="s">
        <v>16</v>
      </c>
      <c r="F3568" s="1" t="s">
        <v>12</v>
      </c>
      <c r="G3568" s="1" t="s">
        <v>13</v>
      </c>
      <c r="H3568" s="1" t="s">
        <v>13</v>
      </c>
      <c r="I3568">
        <v>32</v>
      </c>
    </row>
    <row r="3569" spans="1:9" x14ac:dyDescent="0.25">
      <c r="A3569">
        <v>3568</v>
      </c>
      <c r="B3569" s="1" t="s">
        <v>9</v>
      </c>
      <c r="C3569">
        <v>4102647.12</v>
      </c>
      <c r="D3569" s="1" t="s">
        <v>10</v>
      </c>
      <c r="E3569" s="1" t="s">
        <v>16</v>
      </c>
      <c r="F3569" s="1" t="s">
        <v>12</v>
      </c>
      <c r="G3569" s="1" t="s">
        <v>13</v>
      </c>
      <c r="H3569" s="1" t="s">
        <v>13</v>
      </c>
      <c r="I3569">
        <v>34</v>
      </c>
    </row>
    <row r="3570" spans="1:9" x14ac:dyDescent="0.25">
      <c r="A3570">
        <v>3569</v>
      </c>
      <c r="B3570" s="1" t="s">
        <v>15</v>
      </c>
      <c r="C3570">
        <v>413618.8</v>
      </c>
      <c r="D3570" s="1" t="s">
        <v>10</v>
      </c>
      <c r="E3570" s="1" t="s">
        <v>16</v>
      </c>
      <c r="F3570" s="1" t="s">
        <v>12</v>
      </c>
      <c r="G3570" s="1" t="s">
        <v>13</v>
      </c>
      <c r="H3570" s="1" t="s">
        <v>13</v>
      </c>
      <c r="I3570">
        <v>35</v>
      </c>
    </row>
    <row r="3571" spans="1:9" x14ac:dyDescent="0.25">
      <c r="A3571">
        <v>3570</v>
      </c>
      <c r="B3571" s="1" t="s">
        <v>9</v>
      </c>
      <c r="C3571">
        <v>295477</v>
      </c>
      <c r="D3571" s="1" t="s">
        <v>10</v>
      </c>
      <c r="E3571" s="1" t="s">
        <v>11</v>
      </c>
      <c r="F3571" s="1" t="s">
        <v>12</v>
      </c>
      <c r="G3571" s="1" t="s">
        <v>13</v>
      </c>
      <c r="H3571" s="1" t="s">
        <v>13</v>
      </c>
      <c r="I3571">
        <v>28</v>
      </c>
    </row>
    <row r="3572" spans="1:9" x14ac:dyDescent="0.25">
      <c r="A3572">
        <v>3571</v>
      </c>
      <c r="B3572" s="1" t="s">
        <v>9</v>
      </c>
      <c r="C3572">
        <v>300018</v>
      </c>
      <c r="D3572" s="1" t="s">
        <v>18</v>
      </c>
      <c r="E3572" s="1" t="s">
        <v>16</v>
      </c>
      <c r="F3572" s="1" t="s">
        <v>12</v>
      </c>
      <c r="G3572" s="1" t="s">
        <v>13</v>
      </c>
      <c r="H3572" s="1" t="s">
        <v>13</v>
      </c>
      <c r="I3572">
        <v>61</v>
      </c>
    </row>
    <row r="3573" spans="1:9" x14ac:dyDescent="0.25">
      <c r="A3573">
        <v>3572</v>
      </c>
      <c r="B3573" s="1" t="s">
        <v>9</v>
      </c>
      <c r="C3573">
        <v>1700000</v>
      </c>
      <c r="D3573" s="1" t="s">
        <v>10</v>
      </c>
      <c r="E3573" s="1" t="s">
        <v>16</v>
      </c>
      <c r="F3573" s="1" t="s">
        <v>12</v>
      </c>
      <c r="G3573" s="1" t="s">
        <v>13</v>
      </c>
      <c r="H3573" s="1" t="s">
        <v>13</v>
      </c>
      <c r="I3573">
        <v>45</v>
      </c>
    </row>
    <row r="3574" spans="1:9" x14ac:dyDescent="0.25">
      <c r="A3574">
        <v>3573</v>
      </c>
      <c r="B3574" s="1" t="s">
        <v>15</v>
      </c>
      <c r="C3574">
        <v>1260977.05</v>
      </c>
      <c r="D3574" s="1" t="s">
        <v>10</v>
      </c>
      <c r="E3574" s="1" t="s">
        <v>11</v>
      </c>
      <c r="F3574" s="1" t="s">
        <v>12</v>
      </c>
      <c r="G3574" s="1" t="s">
        <v>13</v>
      </c>
      <c r="H3574" s="1" t="s">
        <v>13</v>
      </c>
      <c r="I3574">
        <v>38</v>
      </c>
    </row>
    <row r="3575" spans="1:9" x14ac:dyDescent="0.25">
      <c r="A3575">
        <v>3574</v>
      </c>
      <c r="B3575" s="1" t="s">
        <v>9</v>
      </c>
      <c r="C3575">
        <v>885053.25</v>
      </c>
      <c r="D3575" s="1" t="s">
        <v>10</v>
      </c>
      <c r="E3575" s="1" t="s">
        <v>11</v>
      </c>
      <c r="F3575" s="1" t="s">
        <v>12</v>
      </c>
      <c r="G3575" s="1" t="s">
        <v>13</v>
      </c>
      <c r="H3575" s="1" t="s">
        <v>13</v>
      </c>
      <c r="I3575">
        <v>35</v>
      </c>
    </row>
    <row r="3576" spans="1:9" x14ac:dyDescent="0.25">
      <c r="A3576">
        <v>3575</v>
      </c>
      <c r="B3576" s="1" t="s">
        <v>15</v>
      </c>
      <c r="C3576">
        <v>722010.7</v>
      </c>
      <c r="D3576" s="1" t="s">
        <v>10</v>
      </c>
      <c r="E3576" s="1" t="s">
        <v>11</v>
      </c>
      <c r="F3576" s="1" t="s">
        <v>12</v>
      </c>
      <c r="G3576" s="1" t="s">
        <v>13</v>
      </c>
      <c r="H3576" s="1" t="s">
        <v>13</v>
      </c>
      <c r="I3576">
        <v>36</v>
      </c>
    </row>
    <row r="3577" spans="1:9" x14ac:dyDescent="0.25">
      <c r="A3577">
        <v>3576</v>
      </c>
      <c r="B3577" s="1" t="s">
        <v>9</v>
      </c>
      <c r="C3577">
        <v>413166</v>
      </c>
      <c r="D3577" s="1" t="s">
        <v>10</v>
      </c>
      <c r="E3577" s="1" t="s">
        <v>16</v>
      </c>
      <c r="F3577" s="1" t="s">
        <v>12</v>
      </c>
      <c r="G3577" s="1" t="s">
        <v>13</v>
      </c>
      <c r="H3577" s="1" t="s">
        <v>13</v>
      </c>
      <c r="I3577">
        <v>49</v>
      </c>
    </row>
    <row r="3578" spans="1:9" x14ac:dyDescent="0.25">
      <c r="A3578">
        <v>3577</v>
      </c>
      <c r="B3578" s="1" t="s">
        <v>15</v>
      </c>
      <c r="C3578">
        <v>356455</v>
      </c>
      <c r="D3578" s="1" t="s">
        <v>18</v>
      </c>
      <c r="E3578" s="1" t="s">
        <v>16</v>
      </c>
      <c r="F3578" s="1" t="s">
        <v>12</v>
      </c>
      <c r="G3578" s="1" t="s">
        <v>12</v>
      </c>
      <c r="H3578" s="1" t="s">
        <v>12</v>
      </c>
      <c r="I3578">
        <v>52</v>
      </c>
    </row>
    <row r="3579" spans="1:9" x14ac:dyDescent="0.25">
      <c r="A3579">
        <v>3578</v>
      </c>
      <c r="B3579" s="1" t="s">
        <v>15</v>
      </c>
      <c r="C3579">
        <v>300000</v>
      </c>
      <c r="D3579" s="1" t="s">
        <v>10</v>
      </c>
      <c r="E3579" s="1" t="s">
        <v>16</v>
      </c>
      <c r="F3579" s="1" t="s">
        <v>12</v>
      </c>
      <c r="G3579" s="1" t="s">
        <v>12</v>
      </c>
      <c r="H3579" s="1" t="s">
        <v>13</v>
      </c>
      <c r="I3579">
        <v>41</v>
      </c>
    </row>
    <row r="3580" spans="1:9" x14ac:dyDescent="0.25">
      <c r="A3580">
        <v>3579</v>
      </c>
      <c r="B3580" s="1" t="s">
        <v>15</v>
      </c>
      <c r="C3580">
        <v>1642647</v>
      </c>
      <c r="D3580" s="1" t="s">
        <v>14</v>
      </c>
      <c r="E3580" s="1" t="s">
        <v>11</v>
      </c>
      <c r="F3580" s="1" t="s">
        <v>12</v>
      </c>
      <c r="G3580" s="1" t="s">
        <v>13</v>
      </c>
      <c r="H3580" s="1" t="s">
        <v>13</v>
      </c>
      <c r="I3580">
        <v>59</v>
      </c>
    </row>
    <row r="3581" spans="1:9" x14ac:dyDescent="0.25">
      <c r="A3581">
        <v>3580</v>
      </c>
      <c r="B3581" s="1" t="s">
        <v>9</v>
      </c>
      <c r="C3581">
        <v>200000</v>
      </c>
      <c r="D3581" s="1" t="s">
        <v>10</v>
      </c>
      <c r="E3581" s="1" t="s">
        <v>16</v>
      </c>
      <c r="F3581" s="1" t="s">
        <v>12</v>
      </c>
      <c r="G3581" s="1" t="s">
        <v>13</v>
      </c>
      <c r="H3581" s="1" t="s">
        <v>12</v>
      </c>
      <c r="I3581">
        <v>30</v>
      </c>
    </row>
    <row r="3582" spans="1:9" x14ac:dyDescent="0.25">
      <c r="A3582">
        <v>3581</v>
      </c>
      <c r="B3582" s="1" t="s">
        <v>9</v>
      </c>
      <c r="C3582">
        <v>278030</v>
      </c>
      <c r="D3582" s="1" t="s">
        <v>19</v>
      </c>
      <c r="E3582" s="1" t="s">
        <v>16</v>
      </c>
      <c r="F3582" s="1" t="s">
        <v>12</v>
      </c>
      <c r="G3582" s="1" t="s">
        <v>13</v>
      </c>
      <c r="H3582" s="1" t="s">
        <v>13</v>
      </c>
      <c r="I3582">
        <v>35</v>
      </c>
    </row>
    <row r="3583" spans="1:9" x14ac:dyDescent="0.25">
      <c r="A3583">
        <v>3582</v>
      </c>
      <c r="B3583" s="1" t="s">
        <v>9</v>
      </c>
      <c r="C3583">
        <v>1184243</v>
      </c>
      <c r="D3583" s="1" t="s">
        <v>10</v>
      </c>
      <c r="E3583" s="1" t="s">
        <v>11</v>
      </c>
      <c r="F3583" s="1" t="s">
        <v>12</v>
      </c>
      <c r="G3583" s="1" t="s">
        <v>13</v>
      </c>
      <c r="H3583" s="1" t="s">
        <v>12</v>
      </c>
      <c r="I3583">
        <v>37</v>
      </c>
    </row>
    <row r="3584" spans="1:9" x14ac:dyDescent="0.25">
      <c r="A3584">
        <v>3583</v>
      </c>
      <c r="B3584" s="1" t="s">
        <v>15</v>
      </c>
      <c r="C3584">
        <v>1586732.18</v>
      </c>
      <c r="D3584" s="1" t="s">
        <v>10</v>
      </c>
      <c r="E3584" s="1" t="s">
        <v>11</v>
      </c>
      <c r="F3584" s="1" t="s">
        <v>12</v>
      </c>
      <c r="G3584" s="1" t="s">
        <v>13</v>
      </c>
      <c r="H3584" s="1" t="s">
        <v>13</v>
      </c>
      <c r="I3584">
        <v>70</v>
      </c>
    </row>
    <row r="3585" spans="1:9" x14ac:dyDescent="0.25">
      <c r="A3585">
        <v>3584</v>
      </c>
      <c r="B3585" s="1" t="s">
        <v>9</v>
      </c>
      <c r="C3585">
        <v>100000</v>
      </c>
      <c r="D3585" s="1" t="s">
        <v>10</v>
      </c>
      <c r="E3585" s="1" t="s">
        <v>16</v>
      </c>
      <c r="F3585" s="1" t="s">
        <v>12</v>
      </c>
      <c r="G3585" s="1" t="s">
        <v>13</v>
      </c>
      <c r="H3585" s="1" t="s">
        <v>12</v>
      </c>
      <c r="I3585">
        <v>41</v>
      </c>
    </row>
    <row r="3586" spans="1:9" x14ac:dyDescent="0.25">
      <c r="A3586">
        <v>3585</v>
      </c>
      <c r="B3586" s="1" t="s">
        <v>9</v>
      </c>
      <c r="C3586">
        <v>1198242.1599999999</v>
      </c>
      <c r="D3586" s="1" t="s">
        <v>10</v>
      </c>
      <c r="E3586" s="1" t="s">
        <v>16</v>
      </c>
      <c r="F3586" s="1" t="s">
        <v>12</v>
      </c>
      <c r="G3586" s="1" t="s">
        <v>13</v>
      </c>
      <c r="H3586" s="1" t="s">
        <v>13</v>
      </c>
      <c r="I3586">
        <v>28</v>
      </c>
    </row>
    <row r="3587" spans="1:9" x14ac:dyDescent="0.25">
      <c r="A3587">
        <v>3586</v>
      </c>
      <c r="B3587" s="1" t="s">
        <v>9</v>
      </c>
      <c r="C3587">
        <v>470162.5</v>
      </c>
      <c r="D3587" s="1" t="s">
        <v>10</v>
      </c>
      <c r="E3587" s="1" t="s">
        <v>16</v>
      </c>
      <c r="F3587" s="1" t="s">
        <v>12</v>
      </c>
      <c r="G3587" s="1" t="s">
        <v>13</v>
      </c>
      <c r="H3587" s="1" t="s">
        <v>13</v>
      </c>
      <c r="I3587">
        <v>43</v>
      </c>
    </row>
    <row r="3588" spans="1:9" x14ac:dyDescent="0.25">
      <c r="A3588">
        <v>3587</v>
      </c>
      <c r="B3588" s="1" t="s">
        <v>9</v>
      </c>
      <c r="C3588">
        <v>300018</v>
      </c>
      <c r="D3588" s="1" t="s">
        <v>18</v>
      </c>
      <c r="E3588" s="1" t="s">
        <v>16</v>
      </c>
      <c r="F3588" s="1" t="s">
        <v>12</v>
      </c>
      <c r="G3588" s="1" t="s">
        <v>13</v>
      </c>
      <c r="H3588" s="1" t="s">
        <v>12</v>
      </c>
      <c r="I3588">
        <v>51</v>
      </c>
    </row>
    <row r="3589" spans="1:9" x14ac:dyDescent="0.25">
      <c r="A3589">
        <v>3588</v>
      </c>
      <c r="B3589" s="1" t="s">
        <v>15</v>
      </c>
      <c r="C3589">
        <v>671005</v>
      </c>
      <c r="D3589" s="1" t="s">
        <v>10</v>
      </c>
      <c r="E3589" s="1" t="s">
        <v>16</v>
      </c>
      <c r="F3589" s="1" t="s">
        <v>12</v>
      </c>
      <c r="G3589" s="1" t="s">
        <v>13</v>
      </c>
      <c r="H3589" s="1" t="s">
        <v>12</v>
      </c>
      <c r="I3589">
        <v>30</v>
      </c>
    </row>
    <row r="3590" spans="1:9" x14ac:dyDescent="0.25">
      <c r="A3590">
        <v>3589</v>
      </c>
      <c r="B3590" s="1" t="s">
        <v>9</v>
      </c>
      <c r="C3590">
        <v>278030</v>
      </c>
      <c r="D3590" s="1" t="s">
        <v>19</v>
      </c>
      <c r="E3590" s="1" t="s">
        <v>16</v>
      </c>
      <c r="F3590" s="1" t="s">
        <v>12</v>
      </c>
      <c r="G3590" s="1" t="s">
        <v>13</v>
      </c>
      <c r="H3590" s="1" t="s">
        <v>13</v>
      </c>
      <c r="I3590">
        <v>50</v>
      </c>
    </row>
    <row r="3591" spans="1:9" x14ac:dyDescent="0.25">
      <c r="A3591">
        <v>3590</v>
      </c>
      <c r="B3591" s="1" t="s">
        <v>9</v>
      </c>
      <c r="C3591">
        <v>4039119.56</v>
      </c>
      <c r="D3591" s="1" t="s">
        <v>10</v>
      </c>
      <c r="E3591" s="1" t="s">
        <v>11</v>
      </c>
      <c r="F3591" s="1" t="s">
        <v>12</v>
      </c>
      <c r="G3591" s="1" t="s">
        <v>13</v>
      </c>
      <c r="H3591" s="1" t="s">
        <v>13</v>
      </c>
      <c r="I3591">
        <v>59</v>
      </c>
    </row>
    <row r="3592" spans="1:9" x14ac:dyDescent="0.25">
      <c r="A3592">
        <v>3591</v>
      </c>
      <c r="B3592" s="1" t="s">
        <v>15</v>
      </c>
      <c r="C3592">
        <v>297046</v>
      </c>
      <c r="D3592" s="1" t="s">
        <v>17</v>
      </c>
      <c r="E3592" s="1" t="s">
        <v>16</v>
      </c>
      <c r="F3592" s="1" t="s">
        <v>12</v>
      </c>
      <c r="G3592" s="1" t="s">
        <v>13</v>
      </c>
      <c r="H3592" s="1" t="s">
        <v>13</v>
      </c>
      <c r="I3592">
        <v>25</v>
      </c>
    </row>
    <row r="3593" spans="1:9" x14ac:dyDescent="0.25">
      <c r="A3593">
        <v>3592</v>
      </c>
      <c r="B3593" s="1" t="s">
        <v>9</v>
      </c>
      <c r="C3593">
        <v>9720000</v>
      </c>
      <c r="D3593" s="1" t="s">
        <v>10</v>
      </c>
      <c r="E3593" s="1" t="s">
        <v>16</v>
      </c>
      <c r="F3593" s="1" t="s">
        <v>12</v>
      </c>
      <c r="G3593" s="1" t="s">
        <v>12</v>
      </c>
      <c r="H3593" s="1" t="s">
        <v>13</v>
      </c>
      <c r="I3593">
        <v>38</v>
      </c>
    </row>
    <row r="3594" spans="1:9" x14ac:dyDescent="0.25">
      <c r="A3594">
        <v>3593</v>
      </c>
      <c r="B3594" s="1" t="s">
        <v>9</v>
      </c>
      <c r="C3594">
        <v>385347.22</v>
      </c>
      <c r="D3594" s="1" t="s">
        <v>10</v>
      </c>
      <c r="E3594" s="1" t="s">
        <v>16</v>
      </c>
      <c r="F3594" s="1" t="s">
        <v>12</v>
      </c>
      <c r="G3594" s="1" t="s">
        <v>13</v>
      </c>
      <c r="H3594" s="1" t="s">
        <v>13</v>
      </c>
      <c r="I3594">
        <v>35</v>
      </c>
    </row>
    <row r="3595" spans="1:9" x14ac:dyDescent="0.25">
      <c r="A3595">
        <v>3594</v>
      </c>
      <c r="B3595" s="1" t="s">
        <v>9</v>
      </c>
      <c r="C3595">
        <v>515000</v>
      </c>
      <c r="D3595" s="1" t="s">
        <v>10</v>
      </c>
      <c r="E3595" s="1" t="s">
        <v>16</v>
      </c>
      <c r="F3595" s="1" t="s">
        <v>12</v>
      </c>
      <c r="G3595" s="1" t="s">
        <v>13</v>
      </c>
      <c r="H3595" s="1" t="s">
        <v>13</v>
      </c>
      <c r="I3595">
        <v>36</v>
      </c>
    </row>
    <row r="3596" spans="1:9" x14ac:dyDescent="0.25">
      <c r="A3596">
        <v>3595</v>
      </c>
      <c r="B3596" s="1" t="s">
        <v>9</v>
      </c>
      <c r="C3596">
        <v>952625</v>
      </c>
      <c r="D3596" s="1" t="s">
        <v>10</v>
      </c>
      <c r="E3596" s="1" t="s">
        <v>16</v>
      </c>
      <c r="F3596" s="1" t="s">
        <v>12</v>
      </c>
      <c r="G3596" s="1" t="s">
        <v>13</v>
      </c>
      <c r="H3596" s="1" t="s">
        <v>13</v>
      </c>
      <c r="I3596">
        <v>53</v>
      </c>
    </row>
    <row r="3597" spans="1:9" x14ac:dyDescent="0.25">
      <c r="A3597">
        <v>3596</v>
      </c>
      <c r="B3597" s="1" t="s">
        <v>9</v>
      </c>
      <c r="C3597">
        <v>395044.25</v>
      </c>
      <c r="D3597" s="1" t="s">
        <v>10</v>
      </c>
      <c r="E3597" s="1" t="s">
        <v>11</v>
      </c>
      <c r="F3597" s="1" t="s">
        <v>12</v>
      </c>
      <c r="G3597" s="1" t="s">
        <v>13</v>
      </c>
      <c r="H3597" s="1" t="s">
        <v>13</v>
      </c>
      <c r="I3597">
        <v>56</v>
      </c>
    </row>
    <row r="3598" spans="1:9" x14ac:dyDescent="0.25">
      <c r="A3598">
        <v>3597</v>
      </c>
      <c r="B3598" s="1" t="s">
        <v>9</v>
      </c>
      <c r="C3598">
        <v>270000</v>
      </c>
      <c r="D3598" s="1" t="s">
        <v>10</v>
      </c>
      <c r="E3598" s="1" t="s">
        <v>16</v>
      </c>
      <c r="F3598" s="1" t="s">
        <v>12</v>
      </c>
      <c r="G3598" s="1" t="s">
        <v>13</v>
      </c>
      <c r="H3598" s="1" t="s">
        <v>13</v>
      </c>
      <c r="I3598">
        <v>40</v>
      </c>
    </row>
    <row r="3599" spans="1:9" x14ac:dyDescent="0.25">
      <c r="A3599">
        <v>3598</v>
      </c>
      <c r="B3599" s="1" t="s">
        <v>15</v>
      </c>
      <c r="C3599">
        <v>2586394.5</v>
      </c>
      <c r="D3599" s="1" t="s">
        <v>10</v>
      </c>
      <c r="E3599" s="1" t="s">
        <v>11</v>
      </c>
      <c r="F3599" s="1" t="s">
        <v>12</v>
      </c>
      <c r="G3599" s="1" t="s">
        <v>13</v>
      </c>
      <c r="H3599" s="1" t="s">
        <v>13</v>
      </c>
      <c r="I3599">
        <v>32</v>
      </c>
    </row>
    <row r="3600" spans="1:9" x14ac:dyDescent="0.25">
      <c r="A3600">
        <v>3599</v>
      </c>
      <c r="B3600" s="1" t="s">
        <v>9</v>
      </c>
      <c r="C3600">
        <v>302470</v>
      </c>
      <c r="D3600" s="1" t="s">
        <v>18</v>
      </c>
      <c r="E3600" s="1" t="s">
        <v>16</v>
      </c>
      <c r="F3600" s="1" t="s">
        <v>12</v>
      </c>
      <c r="G3600" s="1" t="s">
        <v>13</v>
      </c>
      <c r="H3600" s="1" t="s">
        <v>13</v>
      </c>
      <c r="I3600">
        <v>53</v>
      </c>
    </row>
    <row r="3601" spans="1:9" x14ac:dyDescent="0.25">
      <c r="A3601">
        <v>3600</v>
      </c>
      <c r="B3601" s="1" t="s">
        <v>15</v>
      </c>
      <c r="C3601">
        <v>731424</v>
      </c>
      <c r="D3601" s="1" t="s">
        <v>10</v>
      </c>
      <c r="E3601" s="1" t="s">
        <v>11</v>
      </c>
      <c r="F3601" s="1" t="s">
        <v>12</v>
      </c>
      <c r="G3601" s="1" t="s">
        <v>13</v>
      </c>
      <c r="H3601" s="1" t="s">
        <v>12</v>
      </c>
      <c r="I3601">
        <v>28</v>
      </c>
    </row>
    <row r="3602" spans="1:9" x14ac:dyDescent="0.25">
      <c r="A3602">
        <v>3601</v>
      </c>
      <c r="B3602" s="1" t="s">
        <v>15</v>
      </c>
      <c r="C3602">
        <v>239683.08</v>
      </c>
      <c r="D3602" s="1" t="s">
        <v>10</v>
      </c>
      <c r="E3602" s="1" t="s">
        <v>16</v>
      </c>
      <c r="F3602" s="1" t="s">
        <v>12</v>
      </c>
      <c r="G3602" s="1" t="s">
        <v>13</v>
      </c>
      <c r="H3602" s="1" t="s">
        <v>13</v>
      </c>
      <c r="I3602">
        <v>38</v>
      </c>
    </row>
    <row r="3603" spans="1:9" x14ac:dyDescent="0.25">
      <c r="A3603">
        <v>3602</v>
      </c>
      <c r="B3603" s="1" t="s">
        <v>9</v>
      </c>
      <c r="C3603">
        <v>278030</v>
      </c>
      <c r="D3603" s="1" t="s">
        <v>19</v>
      </c>
      <c r="E3603" s="1" t="s">
        <v>16</v>
      </c>
      <c r="F3603" s="1" t="s">
        <v>12</v>
      </c>
      <c r="G3603" s="1" t="s">
        <v>13</v>
      </c>
      <c r="H3603" s="1" t="s">
        <v>13</v>
      </c>
      <c r="I3603">
        <v>56</v>
      </c>
    </row>
    <row r="3604" spans="1:9" x14ac:dyDescent="0.25">
      <c r="A3604">
        <v>3603</v>
      </c>
      <c r="B3604" s="1" t="s">
        <v>9</v>
      </c>
      <c r="C3604">
        <v>377350.76</v>
      </c>
      <c r="D3604" s="1" t="s">
        <v>10</v>
      </c>
      <c r="E3604" s="1" t="s">
        <v>16</v>
      </c>
      <c r="F3604" s="1" t="s">
        <v>12</v>
      </c>
      <c r="G3604" s="1" t="s">
        <v>13</v>
      </c>
      <c r="H3604" s="1" t="s">
        <v>13</v>
      </c>
      <c r="I3604">
        <v>35</v>
      </c>
    </row>
    <row r="3605" spans="1:9" x14ac:dyDescent="0.25">
      <c r="A3605">
        <v>3604</v>
      </c>
      <c r="B3605" s="1" t="s">
        <v>15</v>
      </c>
      <c r="C3605">
        <v>297046</v>
      </c>
      <c r="D3605" s="1" t="s">
        <v>18</v>
      </c>
      <c r="E3605" s="1" t="s">
        <v>16</v>
      </c>
      <c r="F3605" s="1" t="s">
        <v>12</v>
      </c>
      <c r="G3605" s="1" t="s">
        <v>13</v>
      </c>
      <c r="H3605" s="1" t="s">
        <v>12</v>
      </c>
      <c r="I3605">
        <v>38</v>
      </c>
    </row>
    <row r="3606" spans="1:9" x14ac:dyDescent="0.25">
      <c r="A3606">
        <v>3605</v>
      </c>
      <c r="B3606" s="1" t="s">
        <v>9</v>
      </c>
      <c r="C3606">
        <v>297046</v>
      </c>
      <c r="D3606" s="1" t="s">
        <v>17</v>
      </c>
      <c r="E3606" s="1" t="s">
        <v>16</v>
      </c>
      <c r="F3606" s="1" t="s">
        <v>12</v>
      </c>
      <c r="G3606" s="1" t="s">
        <v>13</v>
      </c>
      <c r="H3606" s="1" t="s">
        <v>13</v>
      </c>
      <c r="I3606">
        <v>43</v>
      </c>
    </row>
    <row r="3607" spans="1:9" x14ac:dyDescent="0.25">
      <c r="A3607">
        <v>3606</v>
      </c>
      <c r="B3607" s="1" t="s">
        <v>9</v>
      </c>
      <c r="C3607">
        <v>299441</v>
      </c>
      <c r="D3607" s="1" t="s">
        <v>18</v>
      </c>
      <c r="E3607" s="1" t="s">
        <v>16</v>
      </c>
      <c r="F3607" s="1" t="s">
        <v>12</v>
      </c>
      <c r="G3607" s="1" t="s">
        <v>13</v>
      </c>
      <c r="H3607" s="1" t="s">
        <v>13</v>
      </c>
      <c r="I3607">
        <v>34</v>
      </c>
    </row>
    <row r="3608" spans="1:9" x14ac:dyDescent="0.25">
      <c r="A3608">
        <v>3607</v>
      </c>
      <c r="B3608" s="1" t="s">
        <v>15</v>
      </c>
      <c r="C3608">
        <v>298390</v>
      </c>
      <c r="D3608" s="1" t="s">
        <v>17</v>
      </c>
      <c r="E3608" s="1" t="s">
        <v>16</v>
      </c>
      <c r="F3608" s="1" t="s">
        <v>12</v>
      </c>
      <c r="G3608" s="1" t="s">
        <v>13</v>
      </c>
      <c r="H3608" s="1" t="s">
        <v>13</v>
      </c>
      <c r="I3608">
        <v>35</v>
      </c>
    </row>
    <row r="3609" spans="1:9" x14ac:dyDescent="0.25">
      <c r="A3609">
        <v>3608</v>
      </c>
      <c r="B3609" s="1" t="s">
        <v>15</v>
      </c>
      <c r="C3609">
        <v>774085</v>
      </c>
      <c r="D3609" s="1" t="s">
        <v>10</v>
      </c>
      <c r="E3609" s="1" t="s">
        <v>16</v>
      </c>
      <c r="F3609" s="1" t="s">
        <v>12</v>
      </c>
      <c r="G3609" s="1" t="s">
        <v>13</v>
      </c>
      <c r="H3609" s="1" t="s">
        <v>13</v>
      </c>
      <c r="I3609">
        <v>48</v>
      </c>
    </row>
    <row r="3610" spans="1:9" x14ac:dyDescent="0.25">
      <c r="A3610">
        <v>3609</v>
      </c>
      <c r="B3610" s="1" t="s">
        <v>15</v>
      </c>
      <c r="C3610">
        <v>297502</v>
      </c>
      <c r="D3610" s="1" t="s">
        <v>17</v>
      </c>
      <c r="E3610" s="1" t="s">
        <v>16</v>
      </c>
      <c r="F3610" s="1" t="s">
        <v>12</v>
      </c>
      <c r="G3610" s="1" t="s">
        <v>13</v>
      </c>
      <c r="H3610" s="1" t="s">
        <v>13</v>
      </c>
      <c r="I3610">
        <v>26</v>
      </c>
    </row>
    <row r="3611" spans="1:9" x14ac:dyDescent="0.25">
      <c r="A3611">
        <v>3610</v>
      </c>
      <c r="B3611" s="1" t="s">
        <v>15</v>
      </c>
      <c r="C3611">
        <v>224002.5</v>
      </c>
      <c r="D3611" s="1" t="s">
        <v>10</v>
      </c>
      <c r="E3611" s="1" t="s">
        <v>11</v>
      </c>
      <c r="F3611" s="1" t="s">
        <v>12</v>
      </c>
      <c r="G3611" s="1" t="s">
        <v>13</v>
      </c>
      <c r="H3611" s="1" t="s">
        <v>13</v>
      </c>
      <c r="I3611">
        <v>60</v>
      </c>
    </row>
    <row r="3612" spans="1:9" x14ac:dyDescent="0.25">
      <c r="A3612">
        <v>3611</v>
      </c>
      <c r="B3612" s="1" t="s">
        <v>9</v>
      </c>
      <c r="C3612">
        <v>445567</v>
      </c>
      <c r="D3612" s="1" t="s">
        <v>18</v>
      </c>
      <c r="E3612" s="1" t="s">
        <v>16</v>
      </c>
      <c r="F3612" s="1" t="s">
        <v>12</v>
      </c>
      <c r="G3612" s="1" t="s">
        <v>13</v>
      </c>
      <c r="H3612" s="1" t="s">
        <v>13</v>
      </c>
      <c r="I3612">
        <v>47</v>
      </c>
    </row>
    <row r="3613" spans="1:9" x14ac:dyDescent="0.25">
      <c r="A3613">
        <v>3612</v>
      </c>
      <c r="B3613" s="1" t="s">
        <v>9</v>
      </c>
      <c r="C3613">
        <v>297058</v>
      </c>
      <c r="D3613" s="1" t="s">
        <v>18</v>
      </c>
      <c r="E3613" s="1" t="s">
        <v>16</v>
      </c>
      <c r="F3613" s="1" t="s">
        <v>12</v>
      </c>
      <c r="G3613" s="1" t="s">
        <v>13</v>
      </c>
      <c r="H3613" s="1" t="s">
        <v>13</v>
      </c>
      <c r="I3613">
        <v>53</v>
      </c>
    </row>
    <row r="3614" spans="1:9" x14ac:dyDescent="0.25">
      <c r="A3614">
        <v>3613</v>
      </c>
      <c r="B3614" s="1" t="s">
        <v>9</v>
      </c>
      <c r="C3614">
        <v>200000</v>
      </c>
      <c r="D3614" s="1" t="s">
        <v>10</v>
      </c>
      <c r="E3614" s="1" t="s">
        <v>16</v>
      </c>
      <c r="F3614" s="1" t="s">
        <v>12</v>
      </c>
      <c r="G3614" s="1" t="s">
        <v>13</v>
      </c>
      <c r="H3614" s="1" t="s">
        <v>13</v>
      </c>
      <c r="I3614">
        <v>30</v>
      </c>
    </row>
    <row r="3615" spans="1:9" x14ac:dyDescent="0.25">
      <c r="A3615">
        <v>3614</v>
      </c>
      <c r="B3615" s="1" t="s">
        <v>9</v>
      </c>
      <c r="C3615">
        <v>283803.05</v>
      </c>
      <c r="D3615" s="1" t="s">
        <v>10</v>
      </c>
      <c r="E3615" s="1" t="s">
        <v>16</v>
      </c>
      <c r="F3615" s="1" t="s">
        <v>12</v>
      </c>
      <c r="G3615" s="1" t="s">
        <v>13</v>
      </c>
      <c r="H3615" s="1" t="s">
        <v>13</v>
      </c>
      <c r="I3615">
        <v>19</v>
      </c>
    </row>
    <row r="3616" spans="1:9" x14ac:dyDescent="0.25">
      <c r="A3616">
        <v>3615</v>
      </c>
      <c r="B3616" s="1" t="s">
        <v>9</v>
      </c>
      <c r="C3616">
        <v>361590.25</v>
      </c>
      <c r="D3616" s="1" t="s">
        <v>10</v>
      </c>
      <c r="E3616" s="1" t="s">
        <v>16</v>
      </c>
      <c r="F3616" s="1" t="s">
        <v>12</v>
      </c>
      <c r="G3616" s="1" t="s">
        <v>13</v>
      </c>
      <c r="H3616" s="1" t="s">
        <v>13</v>
      </c>
      <c r="I3616">
        <v>32</v>
      </c>
    </row>
    <row r="3617" spans="1:9" x14ac:dyDescent="0.25">
      <c r="A3617">
        <v>3616</v>
      </c>
      <c r="B3617" s="1" t="s">
        <v>9</v>
      </c>
      <c r="C3617">
        <v>620412.30000000005</v>
      </c>
      <c r="D3617" s="1" t="s">
        <v>10</v>
      </c>
      <c r="E3617" s="1" t="s">
        <v>11</v>
      </c>
      <c r="F3617" s="1" t="s">
        <v>12</v>
      </c>
      <c r="G3617" s="1" t="s">
        <v>13</v>
      </c>
      <c r="H3617" s="1" t="s">
        <v>13</v>
      </c>
      <c r="I3617">
        <v>54</v>
      </c>
    </row>
    <row r="3618" spans="1:9" x14ac:dyDescent="0.25">
      <c r="A3618">
        <v>3617</v>
      </c>
      <c r="B3618" s="1" t="s">
        <v>9</v>
      </c>
      <c r="C3618">
        <v>278000</v>
      </c>
      <c r="D3618" s="1" t="s">
        <v>10</v>
      </c>
      <c r="E3618" s="1" t="s">
        <v>16</v>
      </c>
      <c r="F3618" s="1" t="s">
        <v>12</v>
      </c>
      <c r="G3618" s="1" t="s">
        <v>12</v>
      </c>
      <c r="H3618" s="1" t="s">
        <v>12</v>
      </c>
      <c r="I3618">
        <v>37</v>
      </c>
    </row>
    <row r="3619" spans="1:9" x14ac:dyDescent="0.25">
      <c r="A3619">
        <v>3618</v>
      </c>
      <c r="B3619" s="1" t="s">
        <v>9</v>
      </c>
      <c r="C3619">
        <v>492250.24</v>
      </c>
      <c r="D3619" s="1" t="s">
        <v>10</v>
      </c>
      <c r="E3619" s="1" t="s">
        <v>16</v>
      </c>
      <c r="F3619" s="1" t="s">
        <v>12</v>
      </c>
      <c r="G3619" s="1" t="s">
        <v>13</v>
      </c>
      <c r="H3619" s="1" t="s">
        <v>13</v>
      </c>
      <c r="I3619">
        <v>39</v>
      </c>
    </row>
    <row r="3620" spans="1:9" x14ac:dyDescent="0.25">
      <c r="A3620">
        <v>3619</v>
      </c>
      <c r="B3620" s="1" t="s">
        <v>15</v>
      </c>
      <c r="C3620">
        <v>297046</v>
      </c>
      <c r="D3620" s="1" t="s">
        <v>18</v>
      </c>
      <c r="E3620" s="1" t="s">
        <v>16</v>
      </c>
      <c r="F3620" s="1" t="s">
        <v>12</v>
      </c>
      <c r="G3620" s="1" t="s">
        <v>13</v>
      </c>
      <c r="H3620" s="1" t="s">
        <v>12</v>
      </c>
      <c r="I3620">
        <v>53</v>
      </c>
    </row>
    <row r="3621" spans="1:9" x14ac:dyDescent="0.25">
      <c r="A3621">
        <v>3620</v>
      </c>
      <c r="B3621" s="1" t="s">
        <v>9</v>
      </c>
      <c r="C3621">
        <v>1396054.5</v>
      </c>
      <c r="D3621" s="1" t="s">
        <v>10</v>
      </c>
      <c r="E3621" s="1" t="s">
        <v>11</v>
      </c>
      <c r="F3621" s="1" t="s">
        <v>12</v>
      </c>
      <c r="G3621" s="1" t="s">
        <v>13</v>
      </c>
      <c r="H3621" s="1" t="s">
        <v>13</v>
      </c>
      <c r="I3621">
        <v>40</v>
      </c>
    </row>
    <row r="3622" spans="1:9" x14ac:dyDescent="0.25">
      <c r="A3622">
        <v>3621</v>
      </c>
      <c r="B3622" s="1" t="s">
        <v>15</v>
      </c>
      <c r="C3622">
        <v>604940</v>
      </c>
      <c r="D3622" s="1" t="s">
        <v>18</v>
      </c>
      <c r="E3622" s="1" t="s">
        <v>16</v>
      </c>
      <c r="F3622" s="1" t="s">
        <v>12</v>
      </c>
      <c r="G3622" s="1" t="s">
        <v>13</v>
      </c>
      <c r="H3622" s="1" t="s">
        <v>13</v>
      </c>
      <c r="I3622">
        <v>30</v>
      </c>
    </row>
    <row r="3623" spans="1:9" x14ac:dyDescent="0.25">
      <c r="A3623">
        <v>3622</v>
      </c>
      <c r="B3623" s="1" t="s">
        <v>9</v>
      </c>
      <c r="C3623">
        <v>200000</v>
      </c>
      <c r="D3623" s="1" t="s">
        <v>10</v>
      </c>
      <c r="E3623" s="1" t="s">
        <v>16</v>
      </c>
      <c r="F3623" s="1" t="s">
        <v>12</v>
      </c>
      <c r="G3623" s="1" t="s">
        <v>13</v>
      </c>
      <c r="H3623" s="1" t="s">
        <v>13</v>
      </c>
      <c r="I3623">
        <v>61</v>
      </c>
    </row>
    <row r="3624" spans="1:9" x14ac:dyDescent="0.25">
      <c r="A3624">
        <v>3623</v>
      </c>
      <c r="B3624" s="1" t="s">
        <v>15</v>
      </c>
      <c r="C3624">
        <v>592421.67000000004</v>
      </c>
      <c r="D3624" s="1" t="s">
        <v>10</v>
      </c>
      <c r="E3624" s="1" t="s">
        <v>16</v>
      </c>
      <c r="F3624" s="1" t="s">
        <v>12</v>
      </c>
      <c r="G3624" s="1" t="s">
        <v>13</v>
      </c>
      <c r="H3624" s="1" t="s">
        <v>13</v>
      </c>
      <c r="I3624">
        <v>29</v>
      </c>
    </row>
    <row r="3625" spans="1:9" x14ac:dyDescent="0.25">
      <c r="A3625">
        <v>3624</v>
      </c>
      <c r="B3625" s="1" t="s">
        <v>9</v>
      </c>
      <c r="C3625">
        <v>419680</v>
      </c>
      <c r="D3625" s="1" t="s">
        <v>10</v>
      </c>
      <c r="E3625" s="1" t="s">
        <v>16</v>
      </c>
      <c r="F3625" s="1" t="s">
        <v>12</v>
      </c>
      <c r="G3625" s="1" t="s">
        <v>13</v>
      </c>
      <c r="H3625" s="1" t="s">
        <v>13</v>
      </c>
      <c r="I3625">
        <v>51</v>
      </c>
    </row>
    <row r="3626" spans="1:9" x14ac:dyDescent="0.25">
      <c r="A3626">
        <v>3625</v>
      </c>
      <c r="B3626" s="1" t="s">
        <v>9</v>
      </c>
      <c r="C3626">
        <v>2054741</v>
      </c>
      <c r="D3626" s="1" t="s">
        <v>10</v>
      </c>
      <c r="E3626" s="1" t="s">
        <v>11</v>
      </c>
      <c r="F3626" s="1" t="s">
        <v>12</v>
      </c>
      <c r="G3626" s="1" t="s">
        <v>13</v>
      </c>
      <c r="H3626" s="1" t="s">
        <v>12</v>
      </c>
      <c r="I3626">
        <v>60</v>
      </c>
    </row>
    <row r="3627" spans="1:9" x14ac:dyDescent="0.25">
      <c r="A3627">
        <v>3626</v>
      </c>
      <c r="B3627" s="1" t="s">
        <v>9</v>
      </c>
      <c r="C3627">
        <v>241993.84</v>
      </c>
      <c r="D3627" s="1" t="s">
        <v>10</v>
      </c>
      <c r="E3627" s="1" t="s">
        <v>11</v>
      </c>
      <c r="F3627" s="1" t="s">
        <v>12</v>
      </c>
      <c r="G3627" s="1" t="s">
        <v>13</v>
      </c>
      <c r="H3627" s="1" t="s">
        <v>13</v>
      </c>
      <c r="I3627">
        <v>36</v>
      </c>
    </row>
    <row r="3628" spans="1:9" x14ac:dyDescent="0.25">
      <c r="A3628">
        <v>3627</v>
      </c>
      <c r="B3628" s="1" t="s">
        <v>9</v>
      </c>
      <c r="C3628">
        <v>671573</v>
      </c>
      <c r="D3628" s="1" t="s">
        <v>10</v>
      </c>
      <c r="E3628" s="1" t="s">
        <v>11</v>
      </c>
      <c r="F3628" s="1" t="s">
        <v>12</v>
      </c>
      <c r="G3628" s="1" t="s">
        <v>13</v>
      </c>
      <c r="H3628" s="1" t="s">
        <v>13</v>
      </c>
      <c r="I3628">
        <v>41</v>
      </c>
    </row>
    <row r="3629" spans="1:9" x14ac:dyDescent="0.25">
      <c r="A3629">
        <v>3628</v>
      </c>
      <c r="B3629" s="1" t="s">
        <v>15</v>
      </c>
      <c r="C3629">
        <v>278030.99</v>
      </c>
      <c r="D3629" s="1" t="s">
        <v>18</v>
      </c>
      <c r="E3629" s="1" t="s">
        <v>16</v>
      </c>
      <c r="F3629" s="1" t="s">
        <v>12</v>
      </c>
      <c r="G3629" s="1" t="s">
        <v>12</v>
      </c>
      <c r="H3629" s="1" t="s">
        <v>13</v>
      </c>
      <c r="I3629">
        <v>30</v>
      </c>
    </row>
    <row r="3630" spans="1:9" x14ac:dyDescent="0.25">
      <c r="A3630">
        <v>3629</v>
      </c>
      <c r="B3630" s="1" t="s">
        <v>9</v>
      </c>
      <c r="C3630">
        <v>1557874</v>
      </c>
      <c r="D3630" s="1" t="s">
        <v>10</v>
      </c>
      <c r="E3630" s="1" t="s">
        <v>11</v>
      </c>
      <c r="F3630" s="1" t="s">
        <v>12</v>
      </c>
      <c r="G3630" s="1" t="s">
        <v>13</v>
      </c>
      <c r="H3630" s="1" t="s">
        <v>12</v>
      </c>
      <c r="I3630">
        <v>32</v>
      </c>
    </row>
    <row r="3631" spans="1:9" x14ac:dyDescent="0.25">
      <c r="A3631">
        <v>3630</v>
      </c>
      <c r="B3631" s="1" t="s">
        <v>15</v>
      </c>
      <c r="C3631">
        <v>320979.96999999997</v>
      </c>
      <c r="D3631" s="1" t="s">
        <v>10</v>
      </c>
      <c r="E3631" s="1" t="s">
        <v>16</v>
      </c>
      <c r="F3631" s="1" t="s">
        <v>12</v>
      </c>
      <c r="G3631" s="1" t="s">
        <v>13</v>
      </c>
      <c r="H3631" s="1" t="s">
        <v>13</v>
      </c>
      <c r="I3631">
        <v>29</v>
      </c>
    </row>
    <row r="3632" spans="1:9" x14ac:dyDescent="0.25">
      <c r="A3632">
        <v>3631</v>
      </c>
      <c r="B3632" s="1" t="s">
        <v>15</v>
      </c>
      <c r="C3632">
        <v>119964</v>
      </c>
      <c r="D3632" s="1" t="s">
        <v>10</v>
      </c>
      <c r="E3632" s="1" t="s">
        <v>11</v>
      </c>
      <c r="F3632" s="1" t="s">
        <v>12</v>
      </c>
      <c r="G3632" s="1" t="s">
        <v>13</v>
      </c>
      <c r="H3632" s="1" t="s">
        <v>12</v>
      </c>
      <c r="I3632">
        <v>25</v>
      </c>
    </row>
    <row r="3633" spans="1:9" x14ac:dyDescent="0.25">
      <c r="A3633">
        <v>3632</v>
      </c>
      <c r="B3633" s="1" t="s">
        <v>9</v>
      </c>
      <c r="C3633">
        <v>444011.07</v>
      </c>
      <c r="D3633" s="1" t="s">
        <v>10</v>
      </c>
      <c r="E3633" s="1" t="s">
        <v>16</v>
      </c>
      <c r="F3633" s="1" t="s">
        <v>12</v>
      </c>
      <c r="G3633" s="1" t="s">
        <v>13</v>
      </c>
      <c r="H3633" s="1" t="s">
        <v>13</v>
      </c>
      <c r="I3633">
        <v>23</v>
      </c>
    </row>
    <row r="3634" spans="1:9" x14ac:dyDescent="0.25">
      <c r="A3634">
        <v>3633</v>
      </c>
      <c r="B3634" s="1" t="s">
        <v>9</v>
      </c>
      <c r="C3634">
        <v>391531</v>
      </c>
      <c r="D3634" s="1" t="s">
        <v>10</v>
      </c>
      <c r="E3634" s="1" t="s">
        <v>16</v>
      </c>
      <c r="F3634" s="1" t="s">
        <v>12</v>
      </c>
      <c r="G3634" s="1" t="s">
        <v>12</v>
      </c>
      <c r="H3634" s="1" t="s">
        <v>13</v>
      </c>
      <c r="I3634">
        <v>41</v>
      </c>
    </row>
    <row r="3635" spans="1:9" x14ac:dyDescent="0.25">
      <c r="A3635">
        <v>3634</v>
      </c>
      <c r="B3635" s="1" t="s">
        <v>15</v>
      </c>
      <c r="C3635">
        <v>1845577.5</v>
      </c>
      <c r="D3635" s="1" t="s">
        <v>10</v>
      </c>
      <c r="E3635" s="1" t="s">
        <v>16</v>
      </c>
      <c r="F3635" s="1" t="s">
        <v>12</v>
      </c>
      <c r="G3635" s="1" t="s">
        <v>12</v>
      </c>
      <c r="H3635" s="1" t="s">
        <v>13</v>
      </c>
      <c r="I3635">
        <v>33</v>
      </c>
    </row>
    <row r="3636" spans="1:9" x14ac:dyDescent="0.25">
      <c r="A3636">
        <v>3635</v>
      </c>
      <c r="B3636" s="1" t="s">
        <v>9</v>
      </c>
      <c r="C3636">
        <v>297046</v>
      </c>
      <c r="D3636" s="1" t="s">
        <v>18</v>
      </c>
      <c r="E3636" s="1" t="s">
        <v>16</v>
      </c>
      <c r="F3636" s="1" t="s">
        <v>12</v>
      </c>
      <c r="G3636" s="1" t="s">
        <v>13</v>
      </c>
      <c r="H3636" s="1" t="s">
        <v>13</v>
      </c>
      <c r="I3636">
        <v>41</v>
      </c>
    </row>
    <row r="3637" spans="1:9" x14ac:dyDescent="0.25">
      <c r="A3637">
        <v>3636</v>
      </c>
      <c r="B3637" s="1" t="s">
        <v>9</v>
      </c>
      <c r="C3637">
        <v>299784</v>
      </c>
      <c r="D3637" s="1" t="s">
        <v>18</v>
      </c>
      <c r="E3637" s="1" t="s">
        <v>16</v>
      </c>
      <c r="F3637" s="1" t="s">
        <v>12</v>
      </c>
      <c r="G3637" s="1" t="s">
        <v>13</v>
      </c>
      <c r="H3637" s="1" t="s">
        <v>13</v>
      </c>
      <c r="I3637">
        <v>33</v>
      </c>
    </row>
    <row r="3638" spans="1:9" x14ac:dyDescent="0.25">
      <c r="A3638">
        <v>3637</v>
      </c>
      <c r="B3638" s="1" t="s">
        <v>9</v>
      </c>
      <c r="C3638">
        <v>668500</v>
      </c>
      <c r="D3638" s="1" t="s">
        <v>10</v>
      </c>
      <c r="E3638" s="1" t="s">
        <v>16</v>
      </c>
      <c r="F3638" s="1" t="s">
        <v>12</v>
      </c>
      <c r="G3638" s="1" t="s">
        <v>13</v>
      </c>
      <c r="H3638" s="1" t="s">
        <v>13</v>
      </c>
      <c r="I3638">
        <v>34</v>
      </c>
    </row>
    <row r="3639" spans="1:9" x14ac:dyDescent="0.25">
      <c r="A3639">
        <v>3638</v>
      </c>
      <c r="B3639" s="1" t="s">
        <v>15</v>
      </c>
      <c r="C3639">
        <v>278030</v>
      </c>
      <c r="D3639" s="1" t="s">
        <v>19</v>
      </c>
      <c r="E3639" s="1" t="s">
        <v>16</v>
      </c>
      <c r="F3639" s="1" t="s">
        <v>12</v>
      </c>
      <c r="G3639" s="1" t="s">
        <v>13</v>
      </c>
      <c r="H3639" s="1" t="s">
        <v>13</v>
      </c>
      <c r="I3639">
        <v>32</v>
      </c>
    </row>
    <row r="3640" spans="1:9" x14ac:dyDescent="0.25">
      <c r="A3640">
        <v>3639</v>
      </c>
      <c r="B3640" s="1" t="s">
        <v>15</v>
      </c>
      <c r="C3640">
        <v>507944</v>
      </c>
      <c r="D3640" s="1" t="s">
        <v>18</v>
      </c>
      <c r="E3640" s="1" t="s">
        <v>16</v>
      </c>
      <c r="F3640" s="1" t="s">
        <v>12</v>
      </c>
      <c r="G3640" s="1" t="s">
        <v>13</v>
      </c>
      <c r="H3640" s="1" t="s">
        <v>12</v>
      </c>
      <c r="I3640">
        <v>77</v>
      </c>
    </row>
    <row r="3641" spans="1:9" x14ac:dyDescent="0.25">
      <c r="A3641">
        <v>3640</v>
      </c>
      <c r="B3641" s="1" t="s">
        <v>15</v>
      </c>
      <c r="C3641">
        <v>300018</v>
      </c>
      <c r="D3641" s="1" t="s">
        <v>17</v>
      </c>
      <c r="E3641" s="1" t="s">
        <v>16</v>
      </c>
      <c r="F3641" s="1" t="s">
        <v>12</v>
      </c>
      <c r="G3641" s="1" t="s">
        <v>13</v>
      </c>
      <c r="H3641" s="1" t="s">
        <v>13</v>
      </c>
      <c r="I3641">
        <v>57</v>
      </c>
    </row>
    <row r="3642" spans="1:9" x14ac:dyDescent="0.25">
      <c r="A3642">
        <v>3641</v>
      </c>
      <c r="B3642" s="1" t="s">
        <v>15</v>
      </c>
      <c r="C3642">
        <v>367500</v>
      </c>
      <c r="D3642" s="1" t="s">
        <v>10</v>
      </c>
      <c r="E3642" s="1" t="s">
        <v>16</v>
      </c>
      <c r="F3642" s="1" t="s">
        <v>12</v>
      </c>
      <c r="G3642" s="1" t="s">
        <v>13</v>
      </c>
      <c r="H3642" s="1" t="s">
        <v>13</v>
      </c>
      <c r="I3642">
        <v>54</v>
      </c>
    </row>
    <row r="3643" spans="1:9" x14ac:dyDescent="0.25">
      <c r="A3643">
        <v>3642</v>
      </c>
      <c r="B3643" s="1" t="s">
        <v>15</v>
      </c>
      <c r="C3643">
        <v>1576048</v>
      </c>
      <c r="D3643" s="1" t="s">
        <v>18</v>
      </c>
      <c r="E3643" s="1" t="s">
        <v>16</v>
      </c>
      <c r="F3643" s="1" t="s">
        <v>12</v>
      </c>
      <c r="G3643" s="1" t="s">
        <v>13</v>
      </c>
      <c r="H3643" s="1" t="s">
        <v>12</v>
      </c>
      <c r="I3643">
        <v>56</v>
      </c>
    </row>
    <row r="3644" spans="1:9" x14ac:dyDescent="0.25">
      <c r="A3644">
        <v>3643</v>
      </c>
      <c r="B3644" s="1" t="s">
        <v>15</v>
      </c>
      <c r="C3644">
        <v>392276</v>
      </c>
      <c r="D3644" s="1" t="s">
        <v>10</v>
      </c>
      <c r="E3644" s="1" t="s">
        <v>11</v>
      </c>
      <c r="F3644" s="1" t="s">
        <v>12</v>
      </c>
      <c r="G3644" s="1" t="s">
        <v>13</v>
      </c>
      <c r="H3644" s="1" t="s">
        <v>12</v>
      </c>
      <c r="I3644">
        <v>61</v>
      </c>
    </row>
    <row r="3645" spans="1:9" x14ac:dyDescent="0.25">
      <c r="A3645">
        <v>3644</v>
      </c>
      <c r="B3645" s="1" t="s">
        <v>9</v>
      </c>
      <c r="C3645">
        <v>474037</v>
      </c>
      <c r="D3645" s="1" t="s">
        <v>10</v>
      </c>
      <c r="E3645" s="1" t="s">
        <v>16</v>
      </c>
      <c r="F3645" s="1" t="s">
        <v>12</v>
      </c>
      <c r="G3645" s="1" t="s">
        <v>13</v>
      </c>
      <c r="H3645" s="1" t="s">
        <v>13</v>
      </c>
      <c r="I3645">
        <v>30</v>
      </c>
    </row>
    <row r="3646" spans="1:9" x14ac:dyDescent="0.25">
      <c r="A3646">
        <v>3645</v>
      </c>
      <c r="B3646" s="1" t="s">
        <v>15</v>
      </c>
      <c r="C3646">
        <v>1494240.1</v>
      </c>
      <c r="D3646" s="1" t="s">
        <v>10</v>
      </c>
      <c r="E3646" s="1" t="s">
        <v>16</v>
      </c>
      <c r="F3646" s="1" t="s">
        <v>12</v>
      </c>
      <c r="G3646" s="1" t="s">
        <v>13</v>
      </c>
      <c r="H3646" s="1" t="s">
        <v>13</v>
      </c>
      <c r="I3646">
        <v>32</v>
      </c>
    </row>
    <row r="3647" spans="1:9" x14ac:dyDescent="0.25">
      <c r="A3647">
        <v>3646</v>
      </c>
      <c r="B3647" s="1" t="s">
        <v>15</v>
      </c>
      <c r="C3647">
        <v>386136</v>
      </c>
      <c r="D3647" s="1" t="s">
        <v>10</v>
      </c>
      <c r="E3647" s="1" t="s">
        <v>16</v>
      </c>
      <c r="F3647" s="1" t="s">
        <v>12</v>
      </c>
      <c r="G3647" s="1" t="s">
        <v>13</v>
      </c>
      <c r="H3647" s="1" t="s">
        <v>13</v>
      </c>
      <c r="I3647">
        <v>21</v>
      </c>
    </row>
    <row r="3648" spans="1:9" x14ac:dyDescent="0.25">
      <c r="A3648">
        <v>3647</v>
      </c>
      <c r="B3648" s="1" t="s">
        <v>9</v>
      </c>
      <c r="C3648">
        <v>390581.32</v>
      </c>
      <c r="D3648" s="1" t="s">
        <v>10</v>
      </c>
      <c r="E3648" s="1" t="s">
        <v>16</v>
      </c>
      <c r="F3648" s="1" t="s">
        <v>12</v>
      </c>
      <c r="G3648" s="1" t="s">
        <v>13</v>
      </c>
      <c r="H3648" s="1" t="s">
        <v>13</v>
      </c>
      <c r="I3648">
        <v>22</v>
      </c>
    </row>
    <row r="3649" spans="1:9" x14ac:dyDescent="0.25">
      <c r="A3649">
        <v>3648</v>
      </c>
      <c r="B3649" s="1" t="s">
        <v>15</v>
      </c>
      <c r="C3649">
        <v>433902.87</v>
      </c>
      <c r="D3649" s="1" t="s">
        <v>10</v>
      </c>
      <c r="E3649" s="1" t="s">
        <v>16</v>
      </c>
      <c r="F3649" s="1" t="s">
        <v>12</v>
      </c>
      <c r="G3649" s="1" t="s">
        <v>13</v>
      </c>
      <c r="H3649" s="1" t="s">
        <v>13</v>
      </c>
      <c r="I3649">
        <v>31</v>
      </c>
    </row>
    <row r="3650" spans="1:9" x14ac:dyDescent="0.25">
      <c r="A3650">
        <v>3649</v>
      </c>
      <c r="B3650" s="1" t="s">
        <v>9</v>
      </c>
      <c r="C3650">
        <v>295000</v>
      </c>
      <c r="D3650" s="1" t="s">
        <v>10</v>
      </c>
      <c r="E3650" s="1" t="s">
        <v>16</v>
      </c>
      <c r="F3650" s="1" t="s">
        <v>12</v>
      </c>
      <c r="G3650" s="1" t="s">
        <v>13</v>
      </c>
      <c r="H3650" s="1" t="s">
        <v>13</v>
      </c>
      <c r="I3650">
        <v>26</v>
      </c>
    </row>
    <row r="3651" spans="1:9" x14ac:dyDescent="0.25">
      <c r="A3651">
        <v>3650</v>
      </c>
      <c r="B3651" s="1" t="s">
        <v>9</v>
      </c>
      <c r="C3651">
        <v>300018</v>
      </c>
      <c r="D3651" s="1" t="s">
        <v>18</v>
      </c>
      <c r="E3651" s="1" t="s">
        <v>16</v>
      </c>
      <c r="F3651" s="1" t="s">
        <v>12</v>
      </c>
      <c r="G3651" s="1" t="s">
        <v>13</v>
      </c>
      <c r="H3651" s="1" t="s">
        <v>12</v>
      </c>
      <c r="I3651">
        <v>42</v>
      </c>
    </row>
    <row r="3652" spans="1:9" x14ac:dyDescent="0.25">
      <c r="A3652">
        <v>3651</v>
      </c>
      <c r="B3652" s="1" t="s">
        <v>9</v>
      </c>
      <c r="C3652">
        <v>617046.87</v>
      </c>
      <c r="D3652" s="1" t="s">
        <v>10</v>
      </c>
      <c r="E3652" s="1" t="s">
        <v>16</v>
      </c>
      <c r="F3652" s="1" t="s">
        <v>12</v>
      </c>
      <c r="G3652" s="1" t="s">
        <v>12</v>
      </c>
      <c r="H3652" s="1" t="s">
        <v>13</v>
      </c>
      <c r="I3652">
        <v>23</v>
      </c>
    </row>
    <row r="3653" spans="1:9" x14ac:dyDescent="0.25">
      <c r="A3653">
        <v>3652</v>
      </c>
      <c r="B3653" s="1" t="s">
        <v>15</v>
      </c>
      <c r="C3653">
        <v>650000</v>
      </c>
      <c r="D3653" s="1" t="s">
        <v>10</v>
      </c>
      <c r="E3653" s="1" t="s">
        <v>16</v>
      </c>
      <c r="F3653" s="1" t="s">
        <v>12</v>
      </c>
      <c r="G3653" s="1" t="s">
        <v>13</v>
      </c>
      <c r="H3653" s="1" t="s">
        <v>13</v>
      </c>
      <c r="I3653">
        <v>27</v>
      </c>
    </row>
    <row r="3654" spans="1:9" x14ac:dyDescent="0.25">
      <c r="A3654">
        <v>3653</v>
      </c>
      <c r="B3654" s="1" t="s">
        <v>9</v>
      </c>
      <c r="C3654">
        <v>3394970.65</v>
      </c>
      <c r="D3654" s="1" t="s">
        <v>10</v>
      </c>
      <c r="E3654" s="1" t="s">
        <v>16</v>
      </c>
      <c r="F3654" s="1" t="s">
        <v>12</v>
      </c>
      <c r="G3654" s="1" t="s">
        <v>13</v>
      </c>
      <c r="H3654" s="1" t="s">
        <v>13</v>
      </c>
      <c r="I3654">
        <v>38</v>
      </c>
    </row>
    <row r="3655" spans="1:9" x14ac:dyDescent="0.25">
      <c r="A3655">
        <v>3654</v>
      </c>
      <c r="B3655" s="1" t="s">
        <v>15</v>
      </c>
      <c r="C3655">
        <v>30995</v>
      </c>
      <c r="D3655" s="1" t="s">
        <v>10</v>
      </c>
      <c r="E3655" s="1" t="s">
        <v>16</v>
      </c>
      <c r="F3655" s="1" t="s">
        <v>12</v>
      </c>
      <c r="G3655" s="1" t="s">
        <v>13</v>
      </c>
      <c r="H3655" s="1" t="s">
        <v>13</v>
      </c>
      <c r="I3655">
        <v>31</v>
      </c>
    </row>
    <row r="3656" spans="1:9" x14ac:dyDescent="0.25">
      <c r="A3656">
        <v>3655</v>
      </c>
      <c r="B3656" s="1" t="s">
        <v>15</v>
      </c>
      <c r="C3656">
        <v>351950.66</v>
      </c>
      <c r="D3656" s="1" t="s">
        <v>10</v>
      </c>
      <c r="E3656" s="1" t="s">
        <v>16</v>
      </c>
      <c r="F3656" s="1" t="s">
        <v>12</v>
      </c>
      <c r="G3656" s="1" t="s">
        <v>12</v>
      </c>
      <c r="H3656" s="1" t="s">
        <v>13</v>
      </c>
      <c r="I3656">
        <v>46</v>
      </c>
    </row>
    <row r="3657" spans="1:9" x14ac:dyDescent="0.25">
      <c r="A3657">
        <v>3656</v>
      </c>
      <c r="B3657" s="1" t="s">
        <v>15</v>
      </c>
      <c r="C3657">
        <v>590320</v>
      </c>
      <c r="D3657" s="1" t="s">
        <v>10</v>
      </c>
      <c r="E3657" s="1" t="s">
        <v>16</v>
      </c>
      <c r="F3657" s="1" t="s">
        <v>12</v>
      </c>
      <c r="G3657" s="1" t="s">
        <v>13</v>
      </c>
      <c r="H3657" s="1" t="s">
        <v>13</v>
      </c>
      <c r="I3657">
        <v>30</v>
      </c>
    </row>
    <row r="3658" spans="1:9" x14ac:dyDescent="0.25">
      <c r="A3658">
        <v>3657</v>
      </c>
      <c r="B3658" s="1" t="s">
        <v>9</v>
      </c>
      <c r="C3658">
        <v>321054.98</v>
      </c>
      <c r="D3658" s="1" t="s">
        <v>10</v>
      </c>
      <c r="E3658" s="1" t="s">
        <v>16</v>
      </c>
      <c r="F3658" s="1" t="s">
        <v>12</v>
      </c>
      <c r="G3658" s="1" t="s">
        <v>13</v>
      </c>
      <c r="H3658" s="1" t="s">
        <v>13</v>
      </c>
      <c r="I3658">
        <v>51</v>
      </c>
    </row>
    <row r="3659" spans="1:9" x14ac:dyDescent="0.25">
      <c r="A3659">
        <v>3658</v>
      </c>
      <c r="B3659" s="1" t="s">
        <v>15</v>
      </c>
      <c r="C3659">
        <v>403433.03</v>
      </c>
      <c r="D3659" s="1" t="s">
        <v>10</v>
      </c>
      <c r="E3659" s="1" t="s">
        <v>16</v>
      </c>
      <c r="F3659" s="1" t="s">
        <v>12</v>
      </c>
      <c r="G3659" s="1" t="s">
        <v>13</v>
      </c>
      <c r="H3659" s="1" t="s">
        <v>12</v>
      </c>
      <c r="I3659">
        <v>26</v>
      </c>
    </row>
    <row r="3660" spans="1:9" x14ac:dyDescent="0.25">
      <c r="A3660">
        <v>3659</v>
      </c>
      <c r="B3660" s="1" t="s">
        <v>9</v>
      </c>
      <c r="C3660">
        <v>400000</v>
      </c>
      <c r="D3660" s="1" t="s">
        <v>10</v>
      </c>
      <c r="E3660" s="1" t="s">
        <v>16</v>
      </c>
      <c r="F3660" s="1" t="s">
        <v>12</v>
      </c>
      <c r="G3660" s="1" t="s">
        <v>12</v>
      </c>
      <c r="H3660" s="1" t="s">
        <v>13</v>
      </c>
      <c r="I3660">
        <v>30</v>
      </c>
    </row>
    <row r="3661" spans="1:9" x14ac:dyDescent="0.25">
      <c r="A3661">
        <v>3660</v>
      </c>
      <c r="B3661" s="1" t="s">
        <v>9</v>
      </c>
      <c r="C3661">
        <v>2345522.5</v>
      </c>
      <c r="D3661" s="1" t="s">
        <v>10</v>
      </c>
      <c r="E3661" s="1" t="s">
        <v>11</v>
      </c>
      <c r="F3661" s="1" t="s">
        <v>12</v>
      </c>
      <c r="G3661" s="1" t="s">
        <v>13</v>
      </c>
      <c r="H3661" s="1" t="s">
        <v>13</v>
      </c>
      <c r="I3661">
        <v>48</v>
      </c>
    </row>
    <row r="3662" spans="1:9" x14ac:dyDescent="0.25">
      <c r="A3662">
        <v>3661</v>
      </c>
      <c r="B3662" s="1" t="s">
        <v>9</v>
      </c>
      <c r="C3662">
        <v>480577</v>
      </c>
      <c r="D3662" s="1" t="s">
        <v>18</v>
      </c>
      <c r="E3662" s="1" t="s">
        <v>16</v>
      </c>
      <c r="F3662" s="1" t="s">
        <v>12</v>
      </c>
      <c r="G3662" s="1" t="s">
        <v>13</v>
      </c>
      <c r="H3662" s="1" t="s">
        <v>13</v>
      </c>
      <c r="I3662">
        <v>49</v>
      </c>
    </row>
    <row r="3663" spans="1:9" x14ac:dyDescent="0.25">
      <c r="A3663">
        <v>3662</v>
      </c>
      <c r="B3663" s="1" t="s">
        <v>9</v>
      </c>
      <c r="C3663">
        <v>458437</v>
      </c>
      <c r="D3663" s="1" t="s">
        <v>10</v>
      </c>
      <c r="E3663" s="1" t="s">
        <v>16</v>
      </c>
      <c r="F3663" s="1" t="s">
        <v>12</v>
      </c>
      <c r="G3663" s="1" t="s">
        <v>13</v>
      </c>
      <c r="H3663" s="1" t="s">
        <v>13</v>
      </c>
      <c r="I3663">
        <v>27</v>
      </c>
    </row>
    <row r="3664" spans="1:9" x14ac:dyDescent="0.25">
      <c r="A3664">
        <v>3663</v>
      </c>
      <c r="B3664" s="1" t="s">
        <v>15</v>
      </c>
      <c r="C3664">
        <v>314569</v>
      </c>
      <c r="D3664" s="1" t="s">
        <v>17</v>
      </c>
      <c r="E3664" s="1" t="s">
        <v>16</v>
      </c>
      <c r="F3664" s="1" t="s">
        <v>12</v>
      </c>
      <c r="G3664" s="1" t="s">
        <v>13</v>
      </c>
      <c r="H3664" s="1" t="s">
        <v>13</v>
      </c>
      <c r="I3664">
        <v>61</v>
      </c>
    </row>
    <row r="3665" spans="1:9" x14ac:dyDescent="0.25">
      <c r="A3665">
        <v>3664</v>
      </c>
      <c r="B3665" s="1" t="s">
        <v>9</v>
      </c>
      <c r="C3665">
        <v>84000</v>
      </c>
      <c r="D3665" s="1" t="s">
        <v>10</v>
      </c>
      <c r="E3665" s="1" t="s">
        <v>16</v>
      </c>
      <c r="F3665" s="1" t="s">
        <v>12</v>
      </c>
      <c r="G3665" s="1" t="s">
        <v>13</v>
      </c>
      <c r="H3665" s="1" t="s">
        <v>12</v>
      </c>
      <c r="I3665">
        <v>32</v>
      </c>
    </row>
    <row r="3666" spans="1:9" x14ac:dyDescent="0.25">
      <c r="A3666">
        <v>3665</v>
      </c>
      <c r="B3666" s="1" t="s">
        <v>15</v>
      </c>
      <c r="C3666">
        <v>297046</v>
      </c>
      <c r="D3666" s="1" t="s">
        <v>17</v>
      </c>
      <c r="E3666" s="1" t="s">
        <v>16</v>
      </c>
      <c r="F3666" s="1" t="s">
        <v>13</v>
      </c>
      <c r="G3666" s="1" t="s">
        <v>12</v>
      </c>
      <c r="H3666" s="1" t="s">
        <v>12</v>
      </c>
      <c r="I3666">
        <v>20</v>
      </c>
    </row>
    <row r="3667" spans="1:9" x14ac:dyDescent="0.25">
      <c r="A3667">
        <v>3666</v>
      </c>
      <c r="B3667" s="1" t="s">
        <v>15</v>
      </c>
      <c r="C3667">
        <v>464076.6</v>
      </c>
      <c r="D3667" s="1" t="s">
        <v>10</v>
      </c>
      <c r="E3667" s="1" t="s">
        <v>16</v>
      </c>
      <c r="F3667" s="1" t="s">
        <v>12</v>
      </c>
      <c r="G3667" s="1" t="s">
        <v>13</v>
      </c>
      <c r="H3667" s="1" t="s">
        <v>13</v>
      </c>
      <c r="I3667">
        <v>30</v>
      </c>
    </row>
    <row r="3668" spans="1:9" x14ac:dyDescent="0.25">
      <c r="A3668">
        <v>3667</v>
      </c>
      <c r="B3668" s="1" t="s">
        <v>15</v>
      </c>
      <c r="C3668">
        <v>358976.25</v>
      </c>
      <c r="D3668" s="1" t="s">
        <v>10</v>
      </c>
      <c r="E3668" s="1" t="s">
        <v>16</v>
      </c>
      <c r="F3668" s="1" t="s">
        <v>12</v>
      </c>
      <c r="G3668" s="1" t="s">
        <v>13</v>
      </c>
      <c r="H3668" s="1" t="s">
        <v>13</v>
      </c>
      <c r="I3668">
        <v>19</v>
      </c>
    </row>
    <row r="3669" spans="1:9" x14ac:dyDescent="0.25">
      <c r="A3669">
        <v>3668</v>
      </c>
      <c r="B3669" s="1" t="s">
        <v>15</v>
      </c>
      <c r="C3669">
        <v>359544.27</v>
      </c>
      <c r="D3669" s="1" t="s">
        <v>21</v>
      </c>
      <c r="E3669" s="1" t="s">
        <v>16</v>
      </c>
      <c r="F3669" s="1" t="s">
        <v>12</v>
      </c>
      <c r="G3669" s="1" t="s">
        <v>12</v>
      </c>
      <c r="H3669" s="1" t="s">
        <v>13</v>
      </c>
      <c r="I3669">
        <v>29</v>
      </c>
    </row>
    <row r="3670" spans="1:9" x14ac:dyDescent="0.25">
      <c r="A3670">
        <v>3669</v>
      </c>
      <c r="B3670" s="1" t="s">
        <v>9</v>
      </c>
      <c r="C3670">
        <v>278030</v>
      </c>
      <c r="D3670" s="1" t="s">
        <v>19</v>
      </c>
      <c r="E3670" s="1" t="s">
        <v>16</v>
      </c>
      <c r="F3670" s="1" t="s">
        <v>12</v>
      </c>
      <c r="G3670" s="1" t="s">
        <v>13</v>
      </c>
      <c r="H3670" s="1" t="s">
        <v>13</v>
      </c>
      <c r="I3670">
        <v>43</v>
      </c>
    </row>
    <row r="3671" spans="1:9" x14ac:dyDescent="0.25">
      <c r="A3671">
        <v>3670</v>
      </c>
      <c r="B3671" s="1" t="s">
        <v>9</v>
      </c>
      <c r="C3671">
        <v>212337</v>
      </c>
      <c r="D3671" s="1" t="s">
        <v>10</v>
      </c>
      <c r="E3671" s="1" t="s">
        <v>16</v>
      </c>
      <c r="F3671" s="1" t="s">
        <v>12</v>
      </c>
      <c r="G3671" s="1" t="s">
        <v>13</v>
      </c>
      <c r="H3671" s="1" t="s">
        <v>12</v>
      </c>
      <c r="I3671">
        <v>31</v>
      </c>
    </row>
    <row r="3672" spans="1:9" x14ac:dyDescent="0.25">
      <c r="A3672">
        <v>3671</v>
      </c>
      <c r="B3672" s="1" t="s">
        <v>9</v>
      </c>
      <c r="C3672">
        <v>79890</v>
      </c>
      <c r="D3672" s="1" t="s">
        <v>10</v>
      </c>
      <c r="E3672" s="1" t="s">
        <v>16</v>
      </c>
      <c r="F3672" s="1" t="s">
        <v>12</v>
      </c>
      <c r="G3672" s="1" t="s">
        <v>12</v>
      </c>
      <c r="H3672" s="1" t="s">
        <v>13</v>
      </c>
      <c r="I3672">
        <v>53</v>
      </c>
    </row>
    <row r="3673" spans="1:9" x14ac:dyDescent="0.25">
      <c r="A3673">
        <v>3672</v>
      </c>
      <c r="B3673" s="1" t="s">
        <v>9</v>
      </c>
      <c r="C3673">
        <v>278030</v>
      </c>
      <c r="D3673" s="1" t="s">
        <v>19</v>
      </c>
      <c r="E3673" s="1" t="s">
        <v>16</v>
      </c>
      <c r="F3673" s="1" t="s">
        <v>12</v>
      </c>
      <c r="G3673" s="1" t="s">
        <v>13</v>
      </c>
      <c r="H3673" s="1" t="s">
        <v>13</v>
      </c>
      <c r="I3673">
        <v>44</v>
      </c>
    </row>
    <row r="3674" spans="1:9" x14ac:dyDescent="0.25">
      <c r="A3674">
        <v>3673</v>
      </c>
      <c r="B3674" s="1" t="s">
        <v>15</v>
      </c>
      <c r="C3674">
        <v>630173</v>
      </c>
      <c r="D3674" s="1" t="s">
        <v>14</v>
      </c>
      <c r="E3674" s="1" t="s">
        <v>11</v>
      </c>
      <c r="F3674" s="1" t="s">
        <v>12</v>
      </c>
      <c r="G3674" s="1" t="s">
        <v>13</v>
      </c>
      <c r="H3674" s="1" t="s">
        <v>13</v>
      </c>
      <c r="I3674">
        <v>75</v>
      </c>
    </row>
    <row r="3675" spans="1:9" x14ac:dyDescent="0.25">
      <c r="A3675">
        <v>3674</v>
      </c>
      <c r="B3675" s="1" t="s">
        <v>15</v>
      </c>
      <c r="C3675">
        <v>1041733</v>
      </c>
      <c r="D3675" s="1" t="s">
        <v>10</v>
      </c>
      <c r="E3675" s="1" t="s">
        <v>11</v>
      </c>
      <c r="F3675" s="1" t="s">
        <v>12</v>
      </c>
      <c r="G3675" s="1" t="s">
        <v>13</v>
      </c>
      <c r="H3675" s="1" t="s">
        <v>12</v>
      </c>
      <c r="I3675">
        <v>37</v>
      </c>
    </row>
    <row r="3676" spans="1:9" x14ac:dyDescent="0.25">
      <c r="A3676">
        <v>3675</v>
      </c>
      <c r="B3676" s="1" t="s">
        <v>15</v>
      </c>
      <c r="C3676">
        <v>440000</v>
      </c>
      <c r="D3676" s="1" t="s">
        <v>10</v>
      </c>
      <c r="E3676" s="1" t="s">
        <v>16</v>
      </c>
      <c r="F3676" s="1" t="s">
        <v>12</v>
      </c>
      <c r="G3676" s="1" t="s">
        <v>13</v>
      </c>
      <c r="H3676" s="1" t="s">
        <v>13</v>
      </c>
      <c r="I3676">
        <v>32</v>
      </c>
    </row>
    <row r="3677" spans="1:9" x14ac:dyDescent="0.25">
      <c r="A3677">
        <v>3676</v>
      </c>
      <c r="B3677" s="1" t="s">
        <v>9</v>
      </c>
      <c r="C3677">
        <v>278030</v>
      </c>
      <c r="D3677" s="1" t="s">
        <v>17</v>
      </c>
      <c r="E3677" s="1" t="s">
        <v>16</v>
      </c>
      <c r="F3677" s="1" t="s">
        <v>12</v>
      </c>
      <c r="G3677" s="1" t="s">
        <v>13</v>
      </c>
      <c r="H3677" s="1" t="s">
        <v>13</v>
      </c>
      <c r="I3677">
        <v>26</v>
      </c>
    </row>
    <row r="3678" spans="1:9" x14ac:dyDescent="0.25">
      <c r="A3678">
        <v>3677</v>
      </c>
      <c r="B3678" s="1" t="s">
        <v>9</v>
      </c>
      <c r="C3678">
        <v>450886</v>
      </c>
      <c r="D3678" s="1" t="s">
        <v>18</v>
      </c>
      <c r="E3678" s="1" t="s">
        <v>16</v>
      </c>
      <c r="F3678" s="1" t="s">
        <v>12</v>
      </c>
      <c r="G3678" s="1" t="s">
        <v>13</v>
      </c>
      <c r="H3678" s="1" t="s">
        <v>12</v>
      </c>
      <c r="I3678">
        <v>53</v>
      </c>
    </row>
    <row r="3679" spans="1:9" x14ac:dyDescent="0.25">
      <c r="A3679">
        <v>3678</v>
      </c>
      <c r="B3679" s="1" t="s">
        <v>15</v>
      </c>
      <c r="C3679">
        <v>552751.04</v>
      </c>
      <c r="D3679" s="1" t="s">
        <v>10</v>
      </c>
      <c r="E3679" s="1" t="s">
        <v>16</v>
      </c>
      <c r="F3679" s="1" t="s">
        <v>12</v>
      </c>
      <c r="G3679" s="1" t="s">
        <v>13</v>
      </c>
      <c r="H3679" s="1" t="s">
        <v>13</v>
      </c>
      <c r="I3679">
        <v>27</v>
      </c>
    </row>
    <row r="3680" spans="1:9" x14ac:dyDescent="0.25">
      <c r="A3680">
        <v>3679</v>
      </c>
      <c r="B3680" s="1" t="s">
        <v>9</v>
      </c>
      <c r="C3680">
        <v>346647.79</v>
      </c>
      <c r="D3680" s="1" t="s">
        <v>10</v>
      </c>
      <c r="E3680" s="1" t="s">
        <v>16</v>
      </c>
      <c r="F3680" s="1" t="s">
        <v>12</v>
      </c>
      <c r="G3680" s="1" t="s">
        <v>13</v>
      </c>
      <c r="H3680" s="1" t="s">
        <v>13</v>
      </c>
      <c r="I3680">
        <v>20</v>
      </c>
    </row>
    <row r="3681" spans="1:9" x14ac:dyDescent="0.25">
      <c r="A3681">
        <v>3680</v>
      </c>
      <c r="B3681" s="1" t="s">
        <v>9</v>
      </c>
      <c r="C3681">
        <v>278030</v>
      </c>
      <c r="D3681" s="1" t="s">
        <v>19</v>
      </c>
      <c r="E3681" s="1" t="s">
        <v>16</v>
      </c>
      <c r="F3681" s="1" t="s">
        <v>12</v>
      </c>
      <c r="G3681" s="1" t="s">
        <v>13</v>
      </c>
      <c r="H3681" s="1" t="s">
        <v>13</v>
      </c>
      <c r="I3681">
        <v>53</v>
      </c>
    </row>
    <row r="3682" spans="1:9" x14ac:dyDescent="0.25">
      <c r="A3682">
        <v>3681</v>
      </c>
      <c r="B3682" s="1" t="s">
        <v>9</v>
      </c>
      <c r="C3682">
        <v>342027</v>
      </c>
      <c r="D3682" s="1" t="s">
        <v>10</v>
      </c>
      <c r="E3682" s="1" t="s">
        <v>16</v>
      </c>
      <c r="F3682" s="1" t="s">
        <v>12</v>
      </c>
      <c r="G3682" s="1" t="s">
        <v>13</v>
      </c>
      <c r="H3682" s="1" t="s">
        <v>13</v>
      </c>
      <c r="I3682">
        <v>24</v>
      </c>
    </row>
    <row r="3683" spans="1:9" x14ac:dyDescent="0.25">
      <c r="A3683">
        <v>3682</v>
      </c>
      <c r="B3683" s="1" t="s">
        <v>9</v>
      </c>
      <c r="C3683">
        <v>405586.5</v>
      </c>
      <c r="D3683" s="1" t="s">
        <v>10</v>
      </c>
      <c r="E3683" s="1" t="s">
        <v>16</v>
      </c>
      <c r="F3683" s="1" t="s">
        <v>12</v>
      </c>
      <c r="G3683" s="1" t="s">
        <v>13</v>
      </c>
      <c r="H3683" s="1" t="s">
        <v>13</v>
      </c>
      <c r="I3683">
        <v>48</v>
      </c>
    </row>
    <row r="3684" spans="1:9" x14ac:dyDescent="0.25">
      <c r="A3684">
        <v>3683</v>
      </c>
      <c r="B3684" s="1" t="s">
        <v>9</v>
      </c>
      <c r="C3684">
        <v>299647</v>
      </c>
      <c r="D3684" s="1" t="s">
        <v>17</v>
      </c>
      <c r="E3684" s="1" t="s">
        <v>16</v>
      </c>
      <c r="F3684" s="1" t="s">
        <v>12</v>
      </c>
      <c r="G3684" s="1" t="s">
        <v>13</v>
      </c>
      <c r="H3684" s="1" t="s">
        <v>13</v>
      </c>
      <c r="I3684">
        <v>68</v>
      </c>
    </row>
    <row r="3685" spans="1:9" x14ac:dyDescent="0.25">
      <c r="A3685">
        <v>3684</v>
      </c>
      <c r="B3685" s="1" t="s">
        <v>9</v>
      </c>
      <c r="C3685">
        <v>244574.2</v>
      </c>
      <c r="D3685" s="1" t="s">
        <v>10</v>
      </c>
      <c r="E3685" s="1" t="s">
        <v>16</v>
      </c>
      <c r="F3685" s="1" t="s">
        <v>12</v>
      </c>
      <c r="G3685" s="1" t="s">
        <v>13</v>
      </c>
      <c r="H3685" s="1" t="s">
        <v>13</v>
      </c>
      <c r="I3685">
        <v>42</v>
      </c>
    </row>
    <row r="3686" spans="1:9" x14ac:dyDescent="0.25">
      <c r="A3686">
        <v>3685</v>
      </c>
      <c r="B3686" s="1" t="s">
        <v>15</v>
      </c>
      <c r="C3686">
        <v>297050</v>
      </c>
      <c r="D3686" s="1" t="s">
        <v>17</v>
      </c>
      <c r="E3686" s="1" t="s">
        <v>16</v>
      </c>
      <c r="F3686" s="1" t="s">
        <v>12</v>
      </c>
      <c r="G3686" s="1" t="s">
        <v>13</v>
      </c>
      <c r="H3686" s="1" t="s">
        <v>13</v>
      </c>
      <c r="I3686">
        <v>56</v>
      </c>
    </row>
    <row r="3687" spans="1:9" x14ac:dyDescent="0.25">
      <c r="A3687">
        <v>3686</v>
      </c>
      <c r="B3687" s="1" t="s">
        <v>9</v>
      </c>
      <c r="C3687">
        <v>1529247</v>
      </c>
      <c r="D3687" s="1" t="s">
        <v>10</v>
      </c>
      <c r="E3687" s="1" t="s">
        <v>16</v>
      </c>
      <c r="F3687" s="1" t="s">
        <v>12</v>
      </c>
      <c r="G3687" s="1" t="s">
        <v>13</v>
      </c>
      <c r="H3687" s="1" t="s">
        <v>13</v>
      </c>
      <c r="I3687">
        <v>28</v>
      </c>
    </row>
    <row r="3688" spans="1:9" x14ac:dyDescent="0.25">
      <c r="A3688">
        <v>3687</v>
      </c>
      <c r="B3688" s="1" t="s">
        <v>9</v>
      </c>
      <c r="C3688">
        <v>200000</v>
      </c>
      <c r="D3688" s="1" t="s">
        <v>10</v>
      </c>
      <c r="E3688" s="1" t="s">
        <v>16</v>
      </c>
      <c r="F3688" s="1" t="s">
        <v>12</v>
      </c>
      <c r="G3688" s="1" t="s">
        <v>13</v>
      </c>
      <c r="H3688" s="1" t="s">
        <v>12</v>
      </c>
      <c r="I3688">
        <v>34</v>
      </c>
    </row>
    <row r="3689" spans="1:9" x14ac:dyDescent="0.25">
      <c r="A3689">
        <v>3688</v>
      </c>
      <c r="B3689" s="1" t="s">
        <v>15</v>
      </c>
      <c r="C3689">
        <v>1203138</v>
      </c>
      <c r="D3689" s="1" t="s">
        <v>10</v>
      </c>
      <c r="E3689" s="1" t="s">
        <v>11</v>
      </c>
      <c r="F3689" s="1" t="s">
        <v>12</v>
      </c>
      <c r="G3689" s="1" t="s">
        <v>13</v>
      </c>
      <c r="H3689" s="1" t="s">
        <v>12</v>
      </c>
      <c r="I3689">
        <v>37</v>
      </c>
    </row>
    <row r="3690" spans="1:9" x14ac:dyDescent="0.25">
      <c r="A3690">
        <v>3689</v>
      </c>
      <c r="B3690" s="1" t="s">
        <v>15</v>
      </c>
      <c r="C3690">
        <v>179772</v>
      </c>
      <c r="D3690" s="1" t="s">
        <v>10</v>
      </c>
      <c r="E3690" s="1" t="s">
        <v>16</v>
      </c>
      <c r="F3690" s="1" t="s">
        <v>12</v>
      </c>
      <c r="G3690" s="1" t="s">
        <v>13</v>
      </c>
      <c r="H3690" s="1" t="s">
        <v>13</v>
      </c>
      <c r="I3690">
        <v>36</v>
      </c>
    </row>
    <row r="3691" spans="1:9" x14ac:dyDescent="0.25">
      <c r="A3691">
        <v>3690</v>
      </c>
      <c r="B3691" s="1" t="s">
        <v>9</v>
      </c>
      <c r="C3691">
        <v>1159222.2</v>
      </c>
      <c r="D3691" s="1" t="s">
        <v>10</v>
      </c>
      <c r="E3691" s="1" t="s">
        <v>11</v>
      </c>
      <c r="F3691" s="1" t="s">
        <v>12</v>
      </c>
      <c r="G3691" s="1" t="s">
        <v>13</v>
      </c>
      <c r="H3691" s="1" t="s">
        <v>13</v>
      </c>
      <c r="I3691">
        <v>58</v>
      </c>
    </row>
    <row r="3692" spans="1:9" x14ac:dyDescent="0.25">
      <c r="A3692">
        <v>3691</v>
      </c>
      <c r="B3692" s="1" t="s">
        <v>9</v>
      </c>
      <c r="C3692">
        <v>960405.5</v>
      </c>
      <c r="D3692" s="1" t="s">
        <v>10</v>
      </c>
      <c r="E3692" s="1" t="s">
        <v>16</v>
      </c>
      <c r="F3692" s="1" t="s">
        <v>12</v>
      </c>
      <c r="G3692" s="1" t="s">
        <v>13</v>
      </c>
      <c r="H3692" s="1" t="s">
        <v>13</v>
      </c>
      <c r="I3692">
        <v>50</v>
      </c>
    </row>
    <row r="3693" spans="1:9" x14ac:dyDescent="0.25">
      <c r="A3693">
        <v>3692</v>
      </c>
      <c r="B3693" s="1" t="s">
        <v>15</v>
      </c>
      <c r="C3693">
        <v>297046</v>
      </c>
      <c r="D3693" s="1" t="s">
        <v>17</v>
      </c>
      <c r="E3693" s="1" t="s">
        <v>16</v>
      </c>
      <c r="F3693" s="1" t="s">
        <v>12</v>
      </c>
      <c r="G3693" s="1" t="s">
        <v>13</v>
      </c>
      <c r="H3693" s="1" t="s">
        <v>13</v>
      </c>
      <c r="I3693">
        <v>52</v>
      </c>
    </row>
    <row r="3694" spans="1:9" x14ac:dyDescent="0.25">
      <c r="A3694">
        <v>3693</v>
      </c>
      <c r="B3694" s="1" t="s">
        <v>9</v>
      </c>
      <c r="C3694">
        <v>297046</v>
      </c>
      <c r="D3694" s="1" t="s">
        <v>18</v>
      </c>
      <c r="E3694" s="1" t="s">
        <v>16</v>
      </c>
      <c r="F3694" s="1" t="s">
        <v>12</v>
      </c>
      <c r="G3694" s="1" t="s">
        <v>13</v>
      </c>
      <c r="H3694" s="1" t="s">
        <v>12</v>
      </c>
      <c r="I3694">
        <v>33</v>
      </c>
    </row>
    <row r="3695" spans="1:9" x14ac:dyDescent="0.25">
      <c r="A3695">
        <v>3694</v>
      </c>
      <c r="B3695" s="1" t="s">
        <v>9</v>
      </c>
      <c r="C3695">
        <v>653778.43000000005</v>
      </c>
      <c r="D3695" s="1" t="s">
        <v>10</v>
      </c>
      <c r="E3695" s="1" t="s">
        <v>16</v>
      </c>
      <c r="F3695" s="1" t="s">
        <v>12</v>
      </c>
      <c r="G3695" s="1" t="s">
        <v>13</v>
      </c>
      <c r="H3695" s="1" t="s">
        <v>13</v>
      </c>
      <c r="I3695">
        <v>40</v>
      </c>
    </row>
    <row r="3696" spans="1:9" x14ac:dyDescent="0.25">
      <c r="A3696">
        <v>3695</v>
      </c>
      <c r="B3696" s="1" t="s">
        <v>9</v>
      </c>
      <c r="C3696">
        <v>538863.51</v>
      </c>
      <c r="D3696" s="1" t="s">
        <v>10</v>
      </c>
      <c r="E3696" s="1" t="s">
        <v>16</v>
      </c>
      <c r="F3696" s="1" t="s">
        <v>12</v>
      </c>
      <c r="G3696" s="1" t="s">
        <v>13</v>
      </c>
      <c r="H3696" s="1" t="s">
        <v>13</v>
      </c>
      <c r="I3696">
        <v>21</v>
      </c>
    </row>
    <row r="3697" spans="1:9" x14ac:dyDescent="0.25">
      <c r="A3697">
        <v>3696</v>
      </c>
      <c r="B3697" s="1" t="s">
        <v>9</v>
      </c>
      <c r="C3697">
        <v>499125</v>
      </c>
      <c r="D3697" s="1" t="s">
        <v>10</v>
      </c>
      <c r="E3697" s="1" t="s">
        <v>16</v>
      </c>
      <c r="F3697" s="1" t="s">
        <v>12</v>
      </c>
      <c r="G3697" s="1" t="s">
        <v>13</v>
      </c>
      <c r="H3697" s="1" t="s">
        <v>12</v>
      </c>
      <c r="I3697">
        <v>47</v>
      </c>
    </row>
    <row r="3698" spans="1:9" x14ac:dyDescent="0.25">
      <c r="A3698">
        <v>3697</v>
      </c>
      <c r="B3698" s="1" t="s">
        <v>15</v>
      </c>
      <c r="C3698">
        <v>359544.27</v>
      </c>
      <c r="D3698" s="1" t="s">
        <v>21</v>
      </c>
      <c r="E3698" s="1" t="s">
        <v>16</v>
      </c>
      <c r="F3698" s="1" t="s">
        <v>12</v>
      </c>
      <c r="G3698" s="1" t="s">
        <v>12</v>
      </c>
      <c r="H3698" s="1" t="s">
        <v>13</v>
      </c>
      <c r="I3698">
        <v>47</v>
      </c>
    </row>
    <row r="3699" spans="1:9" x14ac:dyDescent="0.25">
      <c r="A3699">
        <v>3698</v>
      </c>
      <c r="B3699" s="1" t="s">
        <v>15</v>
      </c>
      <c r="C3699">
        <v>960815.8</v>
      </c>
      <c r="D3699" s="1" t="s">
        <v>10</v>
      </c>
      <c r="E3699" s="1" t="s">
        <v>11</v>
      </c>
      <c r="F3699" s="1" t="s">
        <v>12</v>
      </c>
      <c r="G3699" s="1" t="s">
        <v>13</v>
      </c>
      <c r="H3699" s="1" t="s">
        <v>13</v>
      </c>
      <c r="I3699">
        <v>54</v>
      </c>
    </row>
    <row r="3700" spans="1:9" x14ac:dyDescent="0.25">
      <c r="A3700">
        <v>3699</v>
      </c>
      <c r="B3700" s="1" t="s">
        <v>15</v>
      </c>
      <c r="C3700">
        <v>445641</v>
      </c>
      <c r="D3700" s="1" t="s">
        <v>10</v>
      </c>
      <c r="E3700" s="1" t="s">
        <v>11</v>
      </c>
      <c r="F3700" s="1" t="s">
        <v>12</v>
      </c>
      <c r="G3700" s="1" t="s">
        <v>13</v>
      </c>
      <c r="H3700" s="1" t="s">
        <v>12</v>
      </c>
      <c r="I3700">
        <v>41</v>
      </c>
    </row>
    <row r="3701" spans="1:9" x14ac:dyDescent="0.25">
      <c r="A3701">
        <v>3700</v>
      </c>
      <c r="B3701" s="1" t="s">
        <v>9</v>
      </c>
      <c r="C3701">
        <v>255659</v>
      </c>
      <c r="D3701" s="1" t="s">
        <v>10</v>
      </c>
      <c r="E3701" s="1" t="s">
        <v>16</v>
      </c>
      <c r="F3701" s="1" t="s">
        <v>12</v>
      </c>
      <c r="G3701" s="1" t="s">
        <v>12</v>
      </c>
      <c r="H3701" s="1" t="s">
        <v>13</v>
      </c>
      <c r="I3701">
        <v>23</v>
      </c>
    </row>
    <row r="3702" spans="1:9" x14ac:dyDescent="0.25">
      <c r="A3702">
        <v>3701</v>
      </c>
      <c r="B3702" s="1" t="s">
        <v>9</v>
      </c>
      <c r="C3702">
        <v>2615121.75</v>
      </c>
      <c r="D3702" s="1" t="s">
        <v>10</v>
      </c>
      <c r="E3702" s="1" t="s">
        <v>11</v>
      </c>
      <c r="F3702" s="1" t="s">
        <v>12</v>
      </c>
      <c r="G3702" s="1" t="s">
        <v>13</v>
      </c>
      <c r="H3702" s="1" t="s">
        <v>13</v>
      </c>
      <c r="I3702">
        <v>56</v>
      </c>
    </row>
    <row r="3703" spans="1:9" x14ac:dyDescent="0.25">
      <c r="A3703">
        <v>3702</v>
      </c>
      <c r="B3703" s="1" t="s">
        <v>9</v>
      </c>
      <c r="C3703">
        <v>94480</v>
      </c>
      <c r="D3703" s="1" t="s">
        <v>10</v>
      </c>
      <c r="E3703" s="1" t="s">
        <v>16</v>
      </c>
      <c r="F3703" s="1" t="s">
        <v>12</v>
      </c>
      <c r="G3703" s="1" t="s">
        <v>13</v>
      </c>
      <c r="H3703" s="1" t="s">
        <v>13</v>
      </c>
      <c r="I3703">
        <v>54</v>
      </c>
    </row>
    <row r="3704" spans="1:9" x14ac:dyDescent="0.25">
      <c r="A3704">
        <v>3703</v>
      </c>
      <c r="B3704" s="1" t="s">
        <v>9</v>
      </c>
      <c r="C3704">
        <v>411667</v>
      </c>
      <c r="D3704" s="1" t="s">
        <v>10</v>
      </c>
      <c r="E3704" s="1" t="s">
        <v>16</v>
      </c>
      <c r="F3704" s="1" t="s">
        <v>12</v>
      </c>
      <c r="G3704" s="1" t="s">
        <v>13</v>
      </c>
      <c r="H3704" s="1" t="s">
        <v>13</v>
      </c>
      <c r="I3704">
        <v>21</v>
      </c>
    </row>
    <row r="3705" spans="1:9" x14ac:dyDescent="0.25">
      <c r="A3705">
        <v>3704</v>
      </c>
      <c r="B3705" s="1" t="s">
        <v>9</v>
      </c>
      <c r="C3705">
        <v>101489</v>
      </c>
      <c r="D3705" s="1" t="s">
        <v>10</v>
      </c>
      <c r="E3705" s="1" t="s">
        <v>16</v>
      </c>
      <c r="F3705" s="1" t="s">
        <v>12</v>
      </c>
      <c r="G3705" s="1" t="s">
        <v>13</v>
      </c>
      <c r="H3705" s="1" t="s">
        <v>13</v>
      </c>
      <c r="I3705">
        <v>37</v>
      </c>
    </row>
    <row r="3706" spans="1:9" x14ac:dyDescent="0.25">
      <c r="A3706">
        <v>3705</v>
      </c>
      <c r="B3706" s="1" t="s">
        <v>9</v>
      </c>
      <c r="C3706">
        <v>1017560.5</v>
      </c>
      <c r="D3706" s="1" t="s">
        <v>10</v>
      </c>
      <c r="E3706" s="1" t="s">
        <v>11</v>
      </c>
      <c r="F3706" s="1" t="s">
        <v>12</v>
      </c>
      <c r="G3706" s="1" t="s">
        <v>13</v>
      </c>
      <c r="H3706" s="1" t="s">
        <v>13</v>
      </c>
      <c r="I3706">
        <v>60</v>
      </c>
    </row>
    <row r="3707" spans="1:9" x14ac:dyDescent="0.25">
      <c r="A3707">
        <v>3706</v>
      </c>
      <c r="B3707" s="1" t="s">
        <v>9</v>
      </c>
      <c r="C3707">
        <v>753064</v>
      </c>
      <c r="D3707" s="1" t="s">
        <v>10</v>
      </c>
      <c r="E3707" s="1" t="s">
        <v>11</v>
      </c>
      <c r="F3707" s="1" t="s">
        <v>12</v>
      </c>
      <c r="G3707" s="1" t="s">
        <v>13</v>
      </c>
      <c r="H3707" s="1" t="s">
        <v>12</v>
      </c>
      <c r="I3707">
        <v>53</v>
      </c>
    </row>
    <row r="3708" spans="1:9" x14ac:dyDescent="0.25">
      <c r="A3708">
        <v>3707</v>
      </c>
      <c r="B3708" s="1" t="s">
        <v>9</v>
      </c>
      <c r="C3708">
        <v>495975</v>
      </c>
      <c r="D3708" s="1" t="s">
        <v>18</v>
      </c>
      <c r="E3708" s="1" t="s">
        <v>16</v>
      </c>
      <c r="F3708" s="1" t="s">
        <v>12</v>
      </c>
      <c r="G3708" s="1" t="s">
        <v>13</v>
      </c>
      <c r="H3708" s="1" t="s">
        <v>12</v>
      </c>
      <c r="I3708">
        <v>33</v>
      </c>
    </row>
    <row r="3709" spans="1:9" x14ac:dyDescent="0.25">
      <c r="A3709">
        <v>3708</v>
      </c>
      <c r="B3709" s="1" t="s">
        <v>15</v>
      </c>
      <c r="C3709">
        <v>639148</v>
      </c>
      <c r="D3709" s="1" t="s">
        <v>18</v>
      </c>
      <c r="E3709" s="1" t="s">
        <v>16</v>
      </c>
      <c r="F3709" s="1" t="s">
        <v>12</v>
      </c>
      <c r="G3709" s="1" t="s">
        <v>13</v>
      </c>
      <c r="H3709" s="1" t="s">
        <v>12</v>
      </c>
      <c r="I3709">
        <v>84</v>
      </c>
    </row>
    <row r="3710" spans="1:9" x14ac:dyDescent="0.25">
      <c r="A3710">
        <v>3709</v>
      </c>
      <c r="B3710" s="1" t="s">
        <v>15</v>
      </c>
      <c r="C3710">
        <v>1821145</v>
      </c>
      <c r="D3710" s="1" t="s">
        <v>10</v>
      </c>
      <c r="E3710" s="1" t="s">
        <v>11</v>
      </c>
      <c r="F3710" s="1" t="s">
        <v>12</v>
      </c>
      <c r="G3710" s="1" t="s">
        <v>13</v>
      </c>
      <c r="H3710" s="1" t="s">
        <v>12</v>
      </c>
      <c r="I3710">
        <v>59</v>
      </c>
    </row>
    <row r="3711" spans="1:9" x14ac:dyDescent="0.25">
      <c r="A3711">
        <v>3710</v>
      </c>
      <c r="B3711" s="1" t="s">
        <v>9</v>
      </c>
      <c r="C3711">
        <v>325000</v>
      </c>
      <c r="D3711" s="1" t="s">
        <v>10</v>
      </c>
      <c r="E3711" s="1" t="s">
        <v>16</v>
      </c>
      <c r="F3711" s="1" t="s">
        <v>12</v>
      </c>
      <c r="G3711" s="1" t="s">
        <v>13</v>
      </c>
      <c r="H3711" s="1" t="s">
        <v>13</v>
      </c>
      <c r="I3711">
        <v>38</v>
      </c>
    </row>
    <row r="3712" spans="1:9" x14ac:dyDescent="0.25">
      <c r="A3712">
        <v>3711</v>
      </c>
      <c r="B3712" s="1" t="s">
        <v>9</v>
      </c>
      <c r="C3712">
        <v>278030</v>
      </c>
      <c r="D3712" s="1" t="s">
        <v>19</v>
      </c>
      <c r="E3712" s="1" t="s">
        <v>16</v>
      </c>
      <c r="F3712" s="1" t="s">
        <v>12</v>
      </c>
      <c r="G3712" s="1" t="s">
        <v>13</v>
      </c>
      <c r="H3712" s="1" t="s">
        <v>13</v>
      </c>
      <c r="I3712">
        <v>49</v>
      </c>
    </row>
    <row r="3713" spans="1:9" x14ac:dyDescent="0.25">
      <c r="A3713">
        <v>3712</v>
      </c>
      <c r="B3713" s="1" t="s">
        <v>9</v>
      </c>
      <c r="C3713">
        <v>979107.34</v>
      </c>
      <c r="D3713" s="1" t="s">
        <v>10</v>
      </c>
      <c r="E3713" s="1" t="s">
        <v>16</v>
      </c>
      <c r="F3713" s="1" t="s">
        <v>12</v>
      </c>
      <c r="G3713" s="1" t="s">
        <v>13</v>
      </c>
      <c r="H3713" s="1" t="s">
        <v>13</v>
      </c>
      <c r="I3713">
        <v>53</v>
      </c>
    </row>
    <row r="3714" spans="1:9" x14ac:dyDescent="0.25">
      <c r="A3714">
        <v>3713</v>
      </c>
      <c r="B3714" s="1" t="s">
        <v>9</v>
      </c>
      <c r="C3714">
        <v>297046</v>
      </c>
      <c r="D3714" s="1" t="s">
        <v>18</v>
      </c>
      <c r="E3714" s="1" t="s">
        <v>16</v>
      </c>
      <c r="F3714" s="1" t="s">
        <v>12</v>
      </c>
      <c r="G3714" s="1" t="s">
        <v>13</v>
      </c>
      <c r="H3714" s="1" t="s">
        <v>13</v>
      </c>
      <c r="I3714">
        <v>39</v>
      </c>
    </row>
    <row r="3715" spans="1:9" x14ac:dyDescent="0.25">
      <c r="A3715">
        <v>3714</v>
      </c>
      <c r="B3715" s="1" t="s">
        <v>15</v>
      </c>
      <c r="C3715">
        <v>330278</v>
      </c>
      <c r="D3715" s="1" t="s">
        <v>10</v>
      </c>
      <c r="E3715" s="1" t="s">
        <v>16</v>
      </c>
      <c r="F3715" s="1" t="s">
        <v>12</v>
      </c>
      <c r="G3715" s="1" t="s">
        <v>13</v>
      </c>
      <c r="H3715" s="1" t="s">
        <v>13</v>
      </c>
      <c r="I3715">
        <v>40</v>
      </c>
    </row>
    <row r="3716" spans="1:9" x14ac:dyDescent="0.25">
      <c r="A3716">
        <v>3715</v>
      </c>
      <c r="B3716" s="1" t="s">
        <v>9</v>
      </c>
      <c r="C3716">
        <v>476355</v>
      </c>
      <c r="D3716" s="1" t="s">
        <v>10</v>
      </c>
      <c r="E3716" s="1" t="s">
        <v>16</v>
      </c>
      <c r="F3716" s="1" t="s">
        <v>12</v>
      </c>
      <c r="G3716" s="1" t="s">
        <v>13</v>
      </c>
      <c r="H3716" s="1" t="s">
        <v>13</v>
      </c>
      <c r="I3716">
        <v>48</v>
      </c>
    </row>
    <row r="3717" spans="1:9" x14ac:dyDescent="0.25">
      <c r="A3717">
        <v>3716</v>
      </c>
      <c r="B3717" s="1" t="s">
        <v>9</v>
      </c>
      <c r="C3717">
        <v>420000</v>
      </c>
      <c r="D3717" s="1" t="s">
        <v>10</v>
      </c>
      <c r="E3717" s="1" t="s">
        <v>16</v>
      </c>
      <c r="F3717" s="1" t="s">
        <v>12</v>
      </c>
      <c r="G3717" s="1" t="s">
        <v>13</v>
      </c>
      <c r="H3717" s="1" t="s">
        <v>13</v>
      </c>
      <c r="I3717">
        <v>29</v>
      </c>
    </row>
    <row r="3718" spans="1:9" x14ac:dyDescent="0.25">
      <c r="A3718">
        <v>3717</v>
      </c>
      <c r="B3718" s="1" t="s">
        <v>15</v>
      </c>
      <c r="C3718">
        <v>1333402</v>
      </c>
      <c r="D3718" s="1" t="s">
        <v>10</v>
      </c>
      <c r="E3718" s="1" t="s">
        <v>11</v>
      </c>
      <c r="F3718" s="1" t="s">
        <v>12</v>
      </c>
      <c r="G3718" s="1" t="s">
        <v>13</v>
      </c>
      <c r="H3718" s="1" t="s">
        <v>13</v>
      </c>
      <c r="I3718">
        <v>39</v>
      </c>
    </row>
    <row r="3719" spans="1:9" x14ac:dyDescent="0.25">
      <c r="A3719">
        <v>3718</v>
      </c>
      <c r="B3719" s="1" t="s">
        <v>9</v>
      </c>
      <c r="C3719">
        <v>356657</v>
      </c>
      <c r="D3719" s="1" t="s">
        <v>17</v>
      </c>
      <c r="E3719" s="1" t="s">
        <v>16</v>
      </c>
      <c r="F3719" s="1" t="s">
        <v>12</v>
      </c>
      <c r="G3719" s="1" t="s">
        <v>13</v>
      </c>
      <c r="H3719" s="1" t="s">
        <v>12</v>
      </c>
      <c r="I3719">
        <v>61</v>
      </c>
    </row>
    <row r="3720" spans="1:9" x14ac:dyDescent="0.25">
      <c r="A3720">
        <v>3719</v>
      </c>
      <c r="B3720" s="1" t="s">
        <v>15</v>
      </c>
      <c r="C3720">
        <v>297046</v>
      </c>
      <c r="D3720" s="1" t="s">
        <v>17</v>
      </c>
      <c r="E3720" s="1" t="s">
        <v>16</v>
      </c>
      <c r="F3720" s="1" t="s">
        <v>12</v>
      </c>
      <c r="G3720" s="1" t="s">
        <v>12</v>
      </c>
      <c r="H3720" s="1" t="s">
        <v>13</v>
      </c>
      <c r="I3720">
        <v>31</v>
      </c>
    </row>
    <row r="3721" spans="1:9" x14ac:dyDescent="0.25">
      <c r="A3721">
        <v>3720</v>
      </c>
      <c r="B3721" s="1" t="s">
        <v>9</v>
      </c>
      <c r="C3721">
        <v>239421</v>
      </c>
      <c r="D3721" s="1" t="s">
        <v>10</v>
      </c>
      <c r="E3721" s="1" t="s">
        <v>16</v>
      </c>
      <c r="F3721" s="1" t="s">
        <v>12</v>
      </c>
      <c r="G3721" s="1" t="s">
        <v>12</v>
      </c>
      <c r="H3721" s="1" t="s">
        <v>13</v>
      </c>
      <c r="I3721">
        <v>22</v>
      </c>
    </row>
    <row r="3722" spans="1:9" x14ac:dyDescent="0.25">
      <c r="A3722">
        <v>3721</v>
      </c>
      <c r="B3722" s="1" t="s">
        <v>9</v>
      </c>
      <c r="C3722">
        <v>202396.55</v>
      </c>
      <c r="D3722" s="1" t="s">
        <v>10</v>
      </c>
      <c r="E3722" s="1" t="s">
        <v>16</v>
      </c>
      <c r="F3722" s="1" t="s">
        <v>12</v>
      </c>
      <c r="G3722" s="1" t="s">
        <v>13</v>
      </c>
      <c r="H3722" s="1" t="s">
        <v>13</v>
      </c>
      <c r="I3722">
        <v>36</v>
      </c>
    </row>
    <row r="3723" spans="1:9" x14ac:dyDescent="0.25">
      <c r="A3723">
        <v>3722</v>
      </c>
      <c r="B3723" s="1" t="s">
        <v>9</v>
      </c>
      <c r="C3723">
        <v>260000</v>
      </c>
      <c r="D3723" s="1" t="s">
        <v>10</v>
      </c>
      <c r="E3723" s="1" t="s">
        <v>16</v>
      </c>
      <c r="F3723" s="1" t="s">
        <v>12</v>
      </c>
      <c r="G3723" s="1" t="s">
        <v>13</v>
      </c>
      <c r="H3723" s="1" t="s">
        <v>12</v>
      </c>
      <c r="I3723">
        <v>37</v>
      </c>
    </row>
    <row r="3724" spans="1:9" x14ac:dyDescent="0.25">
      <c r="A3724">
        <v>3723</v>
      </c>
      <c r="B3724" s="1" t="s">
        <v>15</v>
      </c>
      <c r="C3724">
        <v>858032.05</v>
      </c>
      <c r="D3724" s="1" t="s">
        <v>10</v>
      </c>
      <c r="E3724" s="1" t="s">
        <v>11</v>
      </c>
      <c r="F3724" s="1" t="s">
        <v>12</v>
      </c>
      <c r="G3724" s="1" t="s">
        <v>13</v>
      </c>
      <c r="H3724" s="1" t="s">
        <v>13</v>
      </c>
      <c r="I3724">
        <v>53</v>
      </c>
    </row>
    <row r="3725" spans="1:9" x14ac:dyDescent="0.25">
      <c r="A3725">
        <v>3724</v>
      </c>
      <c r="B3725" s="1" t="s">
        <v>15</v>
      </c>
      <c r="C3725">
        <v>2036556.25</v>
      </c>
      <c r="D3725" s="1" t="s">
        <v>10</v>
      </c>
      <c r="E3725" s="1" t="s">
        <v>16</v>
      </c>
      <c r="F3725" s="1" t="s">
        <v>12</v>
      </c>
      <c r="G3725" s="1" t="s">
        <v>13</v>
      </c>
      <c r="H3725" s="1" t="s">
        <v>13</v>
      </c>
      <c r="I3725">
        <v>37</v>
      </c>
    </row>
    <row r="3726" spans="1:9" x14ac:dyDescent="0.25">
      <c r="A3726">
        <v>3725</v>
      </c>
      <c r="B3726" s="1" t="s">
        <v>9</v>
      </c>
      <c r="C3726">
        <v>454518</v>
      </c>
      <c r="D3726" s="1" t="s">
        <v>10</v>
      </c>
      <c r="E3726" s="1" t="s">
        <v>16</v>
      </c>
      <c r="F3726" s="1" t="s">
        <v>12</v>
      </c>
      <c r="G3726" s="1" t="s">
        <v>13</v>
      </c>
      <c r="H3726" s="1" t="s">
        <v>13</v>
      </c>
      <c r="I3726">
        <v>35</v>
      </c>
    </row>
    <row r="3727" spans="1:9" x14ac:dyDescent="0.25">
      <c r="A3727">
        <v>3726</v>
      </c>
      <c r="B3727" s="1" t="s">
        <v>9</v>
      </c>
      <c r="C3727">
        <v>459616.28</v>
      </c>
      <c r="D3727" s="1" t="s">
        <v>10</v>
      </c>
      <c r="E3727" s="1" t="s">
        <v>16</v>
      </c>
      <c r="F3727" s="1" t="s">
        <v>12</v>
      </c>
      <c r="G3727" s="1" t="s">
        <v>13</v>
      </c>
      <c r="H3727" s="1" t="s">
        <v>13</v>
      </c>
      <c r="I3727">
        <v>28</v>
      </c>
    </row>
    <row r="3728" spans="1:9" x14ac:dyDescent="0.25">
      <c r="A3728">
        <v>3727</v>
      </c>
      <c r="B3728" s="1" t="s">
        <v>9</v>
      </c>
      <c r="C3728">
        <v>299744</v>
      </c>
      <c r="D3728" s="1" t="s">
        <v>18</v>
      </c>
      <c r="E3728" s="1" t="s">
        <v>16</v>
      </c>
      <c r="F3728" s="1" t="s">
        <v>12</v>
      </c>
      <c r="G3728" s="1" t="s">
        <v>13</v>
      </c>
      <c r="H3728" s="1" t="s">
        <v>13</v>
      </c>
      <c r="I3728">
        <v>40</v>
      </c>
    </row>
    <row r="3729" spans="1:9" x14ac:dyDescent="0.25">
      <c r="A3729">
        <v>3728</v>
      </c>
      <c r="B3729" s="1" t="s">
        <v>9</v>
      </c>
      <c r="C3729">
        <v>2590373.15</v>
      </c>
      <c r="D3729" s="1" t="s">
        <v>10</v>
      </c>
      <c r="E3729" s="1" t="s">
        <v>11</v>
      </c>
      <c r="F3729" s="1" t="s">
        <v>12</v>
      </c>
      <c r="G3729" s="1" t="s">
        <v>13</v>
      </c>
      <c r="H3729" s="1" t="s">
        <v>13</v>
      </c>
      <c r="I3729">
        <v>56</v>
      </c>
    </row>
    <row r="3730" spans="1:9" x14ac:dyDescent="0.25">
      <c r="A3730">
        <v>3729</v>
      </c>
      <c r="B3730" s="1" t="s">
        <v>9</v>
      </c>
      <c r="C3730">
        <v>551468.9</v>
      </c>
      <c r="D3730" s="1" t="s">
        <v>10</v>
      </c>
      <c r="E3730" s="1" t="s">
        <v>16</v>
      </c>
      <c r="F3730" s="1" t="s">
        <v>12</v>
      </c>
      <c r="G3730" s="1" t="s">
        <v>13</v>
      </c>
      <c r="H3730" s="1" t="s">
        <v>13</v>
      </c>
      <c r="I3730">
        <v>38</v>
      </c>
    </row>
    <row r="3731" spans="1:9" x14ac:dyDescent="0.25">
      <c r="A3731">
        <v>3730</v>
      </c>
      <c r="B3731" s="1" t="s">
        <v>9</v>
      </c>
      <c r="C3731">
        <v>550000</v>
      </c>
      <c r="D3731" s="1" t="s">
        <v>10</v>
      </c>
      <c r="E3731" s="1" t="s">
        <v>16</v>
      </c>
      <c r="F3731" s="1" t="s">
        <v>12</v>
      </c>
      <c r="G3731" s="1" t="s">
        <v>13</v>
      </c>
      <c r="H3731" s="1" t="s">
        <v>13</v>
      </c>
      <c r="I3731">
        <v>58</v>
      </c>
    </row>
    <row r="3732" spans="1:9" x14ac:dyDescent="0.25">
      <c r="A3732">
        <v>3731</v>
      </c>
      <c r="B3732" s="1" t="s">
        <v>9</v>
      </c>
      <c r="C3732">
        <v>1182929.8700000001</v>
      </c>
      <c r="D3732" s="1" t="s">
        <v>10</v>
      </c>
      <c r="E3732" s="1" t="s">
        <v>16</v>
      </c>
      <c r="F3732" s="1" t="s">
        <v>12</v>
      </c>
      <c r="G3732" s="1" t="s">
        <v>13</v>
      </c>
      <c r="H3732" s="1" t="s">
        <v>13</v>
      </c>
      <c r="I3732">
        <v>32</v>
      </c>
    </row>
    <row r="3733" spans="1:9" x14ac:dyDescent="0.25">
      <c r="A3733">
        <v>3732</v>
      </c>
      <c r="B3733" s="1" t="s">
        <v>9</v>
      </c>
      <c r="C3733">
        <v>728454.02</v>
      </c>
      <c r="D3733" s="1" t="s">
        <v>10</v>
      </c>
      <c r="E3733" s="1" t="s">
        <v>16</v>
      </c>
      <c r="F3733" s="1" t="s">
        <v>12</v>
      </c>
      <c r="G3733" s="1" t="s">
        <v>13</v>
      </c>
      <c r="H3733" s="1" t="s">
        <v>13</v>
      </c>
      <c r="I3733">
        <v>35</v>
      </c>
    </row>
    <row r="3734" spans="1:9" x14ac:dyDescent="0.25">
      <c r="A3734">
        <v>3733</v>
      </c>
      <c r="B3734" s="1" t="s">
        <v>9</v>
      </c>
      <c r="C3734">
        <v>533333.32999999996</v>
      </c>
      <c r="D3734" s="1" t="s">
        <v>10</v>
      </c>
      <c r="E3734" s="1" t="s">
        <v>16</v>
      </c>
      <c r="F3734" s="1" t="s">
        <v>12</v>
      </c>
      <c r="G3734" s="1" t="s">
        <v>13</v>
      </c>
      <c r="H3734" s="1" t="s">
        <v>13</v>
      </c>
      <c r="I3734">
        <v>27</v>
      </c>
    </row>
    <row r="3735" spans="1:9" x14ac:dyDescent="0.25">
      <c r="A3735">
        <v>3734</v>
      </c>
      <c r="B3735" s="1" t="s">
        <v>15</v>
      </c>
      <c r="C3735">
        <v>319879</v>
      </c>
      <c r="D3735" s="1" t="s">
        <v>10</v>
      </c>
      <c r="E3735" s="1" t="s">
        <v>11</v>
      </c>
      <c r="F3735" s="1" t="s">
        <v>12</v>
      </c>
      <c r="G3735" s="1" t="s">
        <v>13</v>
      </c>
      <c r="H3735" s="1" t="s">
        <v>12</v>
      </c>
      <c r="I3735">
        <v>54</v>
      </c>
    </row>
    <row r="3736" spans="1:9" x14ac:dyDescent="0.25">
      <c r="A3736">
        <v>3735</v>
      </c>
      <c r="B3736" s="1" t="s">
        <v>9</v>
      </c>
      <c r="C3736">
        <v>32956</v>
      </c>
      <c r="D3736" s="1" t="s">
        <v>10</v>
      </c>
      <c r="E3736" s="1" t="s">
        <v>16</v>
      </c>
      <c r="F3736" s="1" t="s">
        <v>12</v>
      </c>
      <c r="G3736" s="1" t="s">
        <v>13</v>
      </c>
      <c r="H3736" s="1" t="s">
        <v>13</v>
      </c>
      <c r="I3736">
        <v>22</v>
      </c>
    </row>
    <row r="3737" spans="1:9" x14ac:dyDescent="0.25">
      <c r="A3737">
        <v>3736</v>
      </c>
      <c r="B3737" s="1" t="s">
        <v>9</v>
      </c>
      <c r="C3737">
        <v>450000</v>
      </c>
      <c r="D3737" s="1" t="s">
        <v>10</v>
      </c>
      <c r="E3737" s="1" t="s">
        <v>16</v>
      </c>
      <c r="F3737" s="1" t="s">
        <v>12</v>
      </c>
      <c r="G3737" s="1" t="s">
        <v>13</v>
      </c>
      <c r="H3737" s="1" t="s">
        <v>13</v>
      </c>
      <c r="I3737">
        <v>24</v>
      </c>
    </row>
    <row r="3738" spans="1:9" x14ac:dyDescent="0.25">
      <c r="A3738">
        <v>3737</v>
      </c>
      <c r="B3738" s="1" t="s">
        <v>15</v>
      </c>
      <c r="C3738">
        <v>682607.23</v>
      </c>
      <c r="D3738" s="1" t="s">
        <v>10</v>
      </c>
      <c r="E3738" s="1" t="s">
        <v>16</v>
      </c>
      <c r="F3738" s="1" t="s">
        <v>12</v>
      </c>
      <c r="G3738" s="1" t="s">
        <v>13</v>
      </c>
      <c r="H3738" s="1" t="s">
        <v>12</v>
      </c>
      <c r="I3738">
        <v>28</v>
      </c>
    </row>
    <row r="3739" spans="1:9" x14ac:dyDescent="0.25">
      <c r="A3739">
        <v>3738</v>
      </c>
      <c r="B3739" s="1" t="s">
        <v>15</v>
      </c>
      <c r="C3739">
        <v>1326562</v>
      </c>
      <c r="D3739" s="1" t="s">
        <v>14</v>
      </c>
      <c r="E3739" s="1" t="s">
        <v>11</v>
      </c>
      <c r="F3739" s="1" t="s">
        <v>12</v>
      </c>
      <c r="G3739" s="1" t="s">
        <v>13</v>
      </c>
      <c r="H3739" s="1" t="s">
        <v>13</v>
      </c>
      <c r="I3739">
        <v>59</v>
      </c>
    </row>
    <row r="3740" spans="1:9" x14ac:dyDescent="0.25">
      <c r="A3740">
        <v>3739</v>
      </c>
      <c r="B3740" s="1" t="s">
        <v>9</v>
      </c>
      <c r="C3740">
        <v>195000</v>
      </c>
      <c r="D3740" s="1" t="s">
        <v>10</v>
      </c>
      <c r="E3740" s="1" t="s">
        <v>16</v>
      </c>
      <c r="F3740" s="1" t="s">
        <v>12</v>
      </c>
      <c r="G3740" s="1" t="s">
        <v>13</v>
      </c>
      <c r="H3740" s="1" t="s">
        <v>13</v>
      </c>
      <c r="I3740">
        <v>28</v>
      </c>
    </row>
    <row r="3741" spans="1:9" x14ac:dyDescent="0.25">
      <c r="A3741">
        <v>3740</v>
      </c>
      <c r="B3741" s="1" t="s">
        <v>15</v>
      </c>
      <c r="C3741">
        <v>297046</v>
      </c>
      <c r="D3741" s="1" t="s">
        <v>18</v>
      </c>
      <c r="E3741" s="1" t="s">
        <v>16</v>
      </c>
      <c r="F3741" s="1" t="s">
        <v>12</v>
      </c>
      <c r="G3741" s="1" t="s">
        <v>13</v>
      </c>
      <c r="H3741" s="1" t="s">
        <v>13</v>
      </c>
      <c r="I3741">
        <v>47</v>
      </c>
    </row>
    <row r="3742" spans="1:9" x14ac:dyDescent="0.25">
      <c r="A3742">
        <v>3741</v>
      </c>
      <c r="B3742" s="1" t="s">
        <v>9</v>
      </c>
      <c r="C3742">
        <v>840549</v>
      </c>
      <c r="D3742" s="1" t="s">
        <v>10</v>
      </c>
      <c r="E3742" s="1" t="s">
        <v>11</v>
      </c>
      <c r="F3742" s="1" t="s">
        <v>12</v>
      </c>
      <c r="G3742" s="1" t="s">
        <v>13</v>
      </c>
      <c r="H3742" s="1" t="s">
        <v>13</v>
      </c>
      <c r="I3742">
        <v>54</v>
      </c>
    </row>
    <row r="3743" spans="1:9" x14ac:dyDescent="0.25">
      <c r="A3743">
        <v>3742</v>
      </c>
      <c r="B3743" s="1" t="s">
        <v>15</v>
      </c>
      <c r="C3743">
        <v>1343265.5</v>
      </c>
      <c r="D3743" s="1" t="s">
        <v>10</v>
      </c>
      <c r="E3743" s="1" t="s">
        <v>11</v>
      </c>
      <c r="F3743" s="1" t="s">
        <v>12</v>
      </c>
      <c r="G3743" s="1" t="s">
        <v>13</v>
      </c>
      <c r="H3743" s="1" t="s">
        <v>13</v>
      </c>
      <c r="I3743">
        <v>40</v>
      </c>
    </row>
    <row r="3744" spans="1:9" x14ac:dyDescent="0.25">
      <c r="A3744">
        <v>3743</v>
      </c>
      <c r="B3744" s="1" t="s">
        <v>9</v>
      </c>
      <c r="C3744">
        <v>600000</v>
      </c>
      <c r="D3744" s="1" t="s">
        <v>10</v>
      </c>
      <c r="E3744" s="1" t="s">
        <v>16</v>
      </c>
      <c r="F3744" s="1" t="s">
        <v>12</v>
      </c>
      <c r="G3744" s="1" t="s">
        <v>13</v>
      </c>
      <c r="H3744" s="1" t="s">
        <v>13</v>
      </c>
      <c r="I3744">
        <v>53</v>
      </c>
    </row>
    <row r="3745" spans="1:9" x14ac:dyDescent="0.25">
      <c r="A3745">
        <v>3744</v>
      </c>
      <c r="B3745" s="1" t="s">
        <v>9</v>
      </c>
      <c r="C3745">
        <v>795414</v>
      </c>
      <c r="D3745" s="1" t="s">
        <v>10</v>
      </c>
      <c r="E3745" s="1" t="s">
        <v>16</v>
      </c>
      <c r="F3745" s="1" t="s">
        <v>12</v>
      </c>
      <c r="G3745" s="1" t="s">
        <v>13</v>
      </c>
      <c r="H3745" s="1" t="s">
        <v>13</v>
      </c>
      <c r="I3745">
        <v>22</v>
      </c>
    </row>
    <row r="3746" spans="1:9" x14ac:dyDescent="0.25">
      <c r="A3746">
        <v>3745</v>
      </c>
      <c r="B3746" s="1" t="s">
        <v>15</v>
      </c>
      <c r="C3746">
        <v>359545</v>
      </c>
      <c r="D3746" s="1" t="s">
        <v>10</v>
      </c>
      <c r="E3746" s="1" t="s">
        <v>16</v>
      </c>
      <c r="F3746" s="1" t="s">
        <v>12</v>
      </c>
      <c r="G3746" s="1" t="s">
        <v>13</v>
      </c>
      <c r="H3746" s="1" t="s">
        <v>13</v>
      </c>
      <c r="I3746">
        <v>30</v>
      </c>
    </row>
    <row r="3747" spans="1:9" x14ac:dyDescent="0.25">
      <c r="A3747">
        <v>3746</v>
      </c>
      <c r="B3747" s="1" t="s">
        <v>15</v>
      </c>
      <c r="C3747">
        <v>351185</v>
      </c>
      <c r="D3747" s="1" t="s">
        <v>10</v>
      </c>
      <c r="E3747" s="1" t="s">
        <v>16</v>
      </c>
      <c r="F3747" s="1" t="s">
        <v>12</v>
      </c>
      <c r="G3747" s="1" t="s">
        <v>13</v>
      </c>
      <c r="H3747" s="1" t="s">
        <v>13</v>
      </c>
      <c r="I3747">
        <v>50</v>
      </c>
    </row>
    <row r="3748" spans="1:9" x14ac:dyDescent="0.25">
      <c r="A3748">
        <v>3747</v>
      </c>
      <c r="B3748" s="1" t="s">
        <v>9</v>
      </c>
      <c r="C3748">
        <v>395218.86</v>
      </c>
      <c r="D3748" s="1" t="s">
        <v>10</v>
      </c>
      <c r="E3748" s="1" t="s">
        <v>16</v>
      </c>
      <c r="F3748" s="1" t="s">
        <v>12</v>
      </c>
      <c r="G3748" s="1" t="s">
        <v>13</v>
      </c>
      <c r="H3748" s="1" t="s">
        <v>13</v>
      </c>
      <c r="I3748">
        <v>20</v>
      </c>
    </row>
    <row r="3749" spans="1:9" x14ac:dyDescent="0.25">
      <c r="A3749">
        <v>3748</v>
      </c>
      <c r="B3749" s="1" t="s">
        <v>9</v>
      </c>
      <c r="C3749">
        <v>241119</v>
      </c>
      <c r="D3749" s="1" t="s">
        <v>10</v>
      </c>
      <c r="E3749" s="1" t="s">
        <v>16</v>
      </c>
      <c r="F3749" s="1" t="s">
        <v>12</v>
      </c>
      <c r="G3749" s="1" t="s">
        <v>13</v>
      </c>
      <c r="H3749" s="1" t="s">
        <v>13</v>
      </c>
      <c r="I3749">
        <v>47</v>
      </c>
    </row>
    <row r="3750" spans="1:9" x14ac:dyDescent="0.25">
      <c r="A3750">
        <v>3749</v>
      </c>
      <c r="B3750" s="1" t="s">
        <v>9</v>
      </c>
      <c r="C3750">
        <v>445567</v>
      </c>
      <c r="D3750" s="1" t="s">
        <v>18</v>
      </c>
      <c r="E3750" s="1" t="s">
        <v>16</v>
      </c>
      <c r="F3750" s="1" t="s">
        <v>12</v>
      </c>
      <c r="G3750" s="1" t="s">
        <v>13</v>
      </c>
      <c r="H3750" s="1" t="s">
        <v>12</v>
      </c>
      <c r="I3750">
        <v>50</v>
      </c>
    </row>
    <row r="3751" spans="1:9" x14ac:dyDescent="0.25">
      <c r="A3751">
        <v>3750</v>
      </c>
      <c r="B3751" s="1" t="s">
        <v>9</v>
      </c>
      <c r="C3751">
        <v>1116779.8400000001</v>
      </c>
      <c r="D3751" s="1" t="s">
        <v>10</v>
      </c>
      <c r="E3751" s="1" t="s">
        <v>16</v>
      </c>
      <c r="F3751" s="1" t="s">
        <v>12</v>
      </c>
      <c r="G3751" s="1" t="s">
        <v>13</v>
      </c>
      <c r="H3751" s="1" t="s">
        <v>13</v>
      </c>
      <c r="I3751">
        <v>42</v>
      </c>
    </row>
    <row r="3752" spans="1:9" x14ac:dyDescent="0.25">
      <c r="A3752">
        <v>3751</v>
      </c>
      <c r="B3752" s="1" t="s">
        <v>9</v>
      </c>
      <c r="C3752">
        <v>499958.33</v>
      </c>
      <c r="D3752" s="1" t="s">
        <v>10</v>
      </c>
      <c r="E3752" s="1" t="s">
        <v>16</v>
      </c>
      <c r="F3752" s="1" t="s">
        <v>12</v>
      </c>
      <c r="G3752" s="1" t="s">
        <v>13</v>
      </c>
      <c r="H3752" s="1" t="s">
        <v>13</v>
      </c>
      <c r="I3752">
        <v>27</v>
      </c>
    </row>
    <row r="3753" spans="1:9" x14ac:dyDescent="0.25">
      <c r="A3753">
        <v>3752</v>
      </c>
      <c r="B3753" s="1" t="s">
        <v>15</v>
      </c>
      <c r="C3753">
        <v>250000</v>
      </c>
      <c r="D3753" s="1" t="s">
        <v>10</v>
      </c>
      <c r="E3753" s="1" t="s">
        <v>16</v>
      </c>
      <c r="F3753" s="1" t="s">
        <v>12</v>
      </c>
      <c r="G3753" s="1" t="s">
        <v>13</v>
      </c>
      <c r="H3753" s="1" t="s">
        <v>13</v>
      </c>
      <c r="I3753">
        <v>29</v>
      </c>
    </row>
    <row r="3754" spans="1:9" x14ac:dyDescent="0.25">
      <c r="A3754">
        <v>3753</v>
      </c>
      <c r="B3754" s="1" t="s">
        <v>9</v>
      </c>
      <c r="C3754">
        <v>314424</v>
      </c>
      <c r="D3754" s="1" t="s">
        <v>10</v>
      </c>
      <c r="E3754" s="1" t="s">
        <v>16</v>
      </c>
      <c r="F3754" s="1" t="s">
        <v>12</v>
      </c>
      <c r="G3754" s="1" t="s">
        <v>13</v>
      </c>
      <c r="H3754" s="1" t="s">
        <v>13</v>
      </c>
      <c r="I3754">
        <v>24</v>
      </c>
    </row>
    <row r="3755" spans="1:9" x14ac:dyDescent="0.25">
      <c r="A3755">
        <v>3754</v>
      </c>
      <c r="B3755" s="1" t="s">
        <v>15</v>
      </c>
      <c r="C3755">
        <v>367892</v>
      </c>
      <c r="D3755" s="1" t="s">
        <v>10</v>
      </c>
      <c r="E3755" s="1" t="s">
        <v>11</v>
      </c>
      <c r="F3755" s="1" t="s">
        <v>12</v>
      </c>
      <c r="G3755" s="1" t="s">
        <v>13</v>
      </c>
      <c r="H3755" s="1" t="s">
        <v>12</v>
      </c>
      <c r="I3755">
        <v>43</v>
      </c>
    </row>
    <row r="3756" spans="1:9" x14ac:dyDescent="0.25">
      <c r="A3756">
        <v>3755</v>
      </c>
      <c r="B3756" s="1" t="s">
        <v>9</v>
      </c>
      <c r="C3756">
        <v>361180.29</v>
      </c>
      <c r="D3756" s="1" t="s">
        <v>10</v>
      </c>
      <c r="E3756" s="1" t="s">
        <v>11</v>
      </c>
      <c r="F3756" s="1" t="s">
        <v>12</v>
      </c>
      <c r="G3756" s="1" t="s">
        <v>13</v>
      </c>
      <c r="H3756" s="1" t="s">
        <v>13</v>
      </c>
      <c r="I3756">
        <v>28</v>
      </c>
    </row>
    <row r="3757" spans="1:9" x14ac:dyDescent="0.25">
      <c r="A3757">
        <v>3756</v>
      </c>
      <c r="B3757" s="1" t="s">
        <v>9</v>
      </c>
      <c r="C3757">
        <v>330000</v>
      </c>
      <c r="D3757" s="1" t="s">
        <v>10</v>
      </c>
      <c r="E3757" s="1" t="s">
        <v>16</v>
      </c>
      <c r="F3757" s="1" t="s">
        <v>12</v>
      </c>
      <c r="G3757" s="1" t="s">
        <v>13</v>
      </c>
      <c r="H3757" s="1" t="s">
        <v>13</v>
      </c>
      <c r="I3757">
        <v>33</v>
      </c>
    </row>
    <row r="3758" spans="1:9" x14ac:dyDescent="0.25">
      <c r="A3758">
        <v>3757</v>
      </c>
      <c r="B3758" s="1" t="s">
        <v>15</v>
      </c>
      <c r="C3758">
        <v>359544.27</v>
      </c>
      <c r="D3758" s="1" t="s">
        <v>21</v>
      </c>
      <c r="E3758" s="1" t="s">
        <v>16</v>
      </c>
      <c r="F3758" s="1" t="s">
        <v>12</v>
      </c>
      <c r="G3758" s="1" t="s">
        <v>12</v>
      </c>
      <c r="H3758" s="1" t="s">
        <v>13</v>
      </c>
      <c r="I3758">
        <v>40</v>
      </c>
    </row>
    <row r="3759" spans="1:9" x14ac:dyDescent="0.25">
      <c r="A3759">
        <v>3758</v>
      </c>
      <c r="B3759" s="1" t="s">
        <v>15</v>
      </c>
      <c r="C3759">
        <v>204800</v>
      </c>
      <c r="D3759" s="1" t="s">
        <v>10</v>
      </c>
      <c r="E3759" s="1" t="s">
        <v>16</v>
      </c>
      <c r="F3759" s="1" t="s">
        <v>12</v>
      </c>
      <c r="G3759" s="1" t="s">
        <v>13</v>
      </c>
      <c r="H3759" s="1" t="s">
        <v>12</v>
      </c>
      <c r="I3759">
        <v>31</v>
      </c>
    </row>
    <row r="3760" spans="1:9" x14ac:dyDescent="0.25">
      <c r="A3760">
        <v>3759</v>
      </c>
      <c r="B3760" s="1" t="s">
        <v>9</v>
      </c>
      <c r="C3760">
        <v>553159.81000000006</v>
      </c>
      <c r="D3760" s="1" t="s">
        <v>10</v>
      </c>
      <c r="E3760" s="1" t="s">
        <v>16</v>
      </c>
      <c r="F3760" s="1" t="s">
        <v>12</v>
      </c>
      <c r="G3760" s="1" t="s">
        <v>13</v>
      </c>
      <c r="H3760" s="1" t="s">
        <v>13</v>
      </c>
      <c r="I3760">
        <v>21</v>
      </c>
    </row>
    <row r="3761" spans="1:9" x14ac:dyDescent="0.25">
      <c r="A3761">
        <v>3760</v>
      </c>
      <c r="B3761" s="1" t="s">
        <v>9</v>
      </c>
      <c r="C3761">
        <v>370000</v>
      </c>
      <c r="D3761" s="1" t="s">
        <v>10</v>
      </c>
      <c r="E3761" s="1" t="s">
        <v>16</v>
      </c>
      <c r="F3761" s="1" t="s">
        <v>12</v>
      </c>
      <c r="G3761" s="1" t="s">
        <v>13</v>
      </c>
      <c r="H3761" s="1" t="s">
        <v>13</v>
      </c>
      <c r="I3761">
        <v>21</v>
      </c>
    </row>
    <row r="3762" spans="1:9" x14ac:dyDescent="0.25">
      <c r="A3762">
        <v>3761</v>
      </c>
      <c r="B3762" s="1" t="s">
        <v>15</v>
      </c>
      <c r="C3762">
        <v>640745.43999999994</v>
      </c>
      <c r="D3762" s="1" t="s">
        <v>10</v>
      </c>
      <c r="E3762" s="1" t="s">
        <v>16</v>
      </c>
      <c r="F3762" s="1" t="s">
        <v>12</v>
      </c>
      <c r="G3762" s="1" t="s">
        <v>13</v>
      </c>
      <c r="H3762" s="1" t="s">
        <v>13</v>
      </c>
      <c r="I3762">
        <v>43</v>
      </c>
    </row>
    <row r="3763" spans="1:9" x14ac:dyDescent="0.25">
      <c r="A3763">
        <v>3762</v>
      </c>
      <c r="B3763" s="1" t="s">
        <v>9</v>
      </c>
      <c r="C3763">
        <v>3081665</v>
      </c>
      <c r="D3763" s="1" t="s">
        <v>10</v>
      </c>
      <c r="E3763" s="1" t="s">
        <v>11</v>
      </c>
      <c r="F3763" s="1" t="s">
        <v>12</v>
      </c>
      <c r="G3763" s="1" t="s">
        <v>13</v>
      </c>
      <c r="H3763" s="1" t="s">
        <v>13</v>
      </c>
      <c r="I3763">
        <v>52</v>
      </c>
    </row>
    <row r="3764" spans="1:9" x14ac:dyDescent="0.25">
      <c r="A3764">
        <v>3763</v>
      </c>
      <c r="B3764" s="1" t="s">
        <v>9</v>
      </c>
      <c r="C3764">
        <v>486069</v>
      </c>
      <c r="D3764" s="1" t="s">
        <v>18</v>
      </c>
      <c r="E3764" s="1" t="s">
        <v>16</v>
      </c>
      <c r="F3764" s="1" t="s">
        <v>12</v>
      </c>
      <c r="G3764" s="1" t="s">
        <v>13</v>
      </c>
      <c r="H3764" s="1" t="s">
        <v>12</v>
      </c>
      <c r="I3764">
        <v>48</v>
      </c>
    </row>
    <row r="3765" spans="1:9" x14ac:dyDescent="0.25">
      <c r="A3765">
        <v>3764</v>
      </c>
      <c r="B3765" s="1" t="s">
        <v>15</v>
      </c>
      <c r="C3765">
        <v>100900</v>
      </c>
      <c r="D3765" s="1" t="s">
        <v>10</v>
      </c>
      <c r="E3765" s="1" t="s">
        <v>16</v>
      </c>
      <c r="F3765" s="1" t="s">
        <v>12</v>
      </c>
      <c r="G3765" s="1" t="s">
        <v>12</v>
      </c>
      <c r="H3765" s="1" t="s">
        <v>13</v>
      </c>
      <c r="I3765">
        <v>62</v>
      </c>
    </row>
    <row r="3766" spans="1:9" x14ac:dyDescent="0.25">
      <c r="A3766">
        <v>3765</v>
      </c>
      <c r="B3766" s="1" t="s">
        <v>15</v>
      </c>
      <c r="C3766">
        <v>158920</v>
      </c>
      <c r="D3766" s="1" t="s">
        <v>10</v>
      </c>
      <c r="E3766" s="1" t="s">
        <v>16</v>
      </c>
      <c r="F3766" s="1" t="s">
        <v>12</v>
      </c>
      <c r="G3766" s="1" t="s">
        <v>13</v>
      </c>
      <c r="H3766" s="1" t="s">
        <v>13</v>
      </c>
      <c r="I3766">
        <v>39</v>
      </c>
    </row>
    <row r="3767" spans="1:9" x14ac:dyDescent="0.25">
      <c r="A3767">
        <v>3766</v>
      </c>
      <c r="B3767" s="1" t="s">
        <v>9</v>
      </c>
      <c r="C3767">
        <v>297046</v>
      </c>
      <c r="D3767" s="1" t="s">
        <v>17</v>
      </c>
      <c r="E3767" s="1" t="s">
        <v>16</v>
      </c>
      <c r="F3767" s="1" t="s">
        <v>12</v>
      </c>
      <c r="G3767" s="1" t="s">
        <v>12</v>
      </c>
      <c r="H3767" s="1" t="s">
        <v>13</v>
      </c>
      <c r="I3767">
        <v>50</v>
      </c>
    </row>
    <row r="3768" spans="1:9" x14ac:dyDescent="0.25">
      <c r="A3768">
        <v>3767</v>
      </c>
      <c r="B3768" s="1" t="s">
        <v>15</v>
      </c>
      <c r="C3768">
        <v>297046</v>
      </c>
      <c r="D3768" s="1" t="s">
        <v>18</v>
      </c>
      <c r="E3768" s="1" t="s">
        <v>16</v>
      </c>
      <c r="F3768" s="1" t="s">
        <v>12</v>
      </c>
      <c r="G3768" s="1" t="s">
        <v>13</v>
      </c>
      <c r="H3768" s="1" t="s">
        <v>12</v>
      </c>
      <c r="I3768">
        <v>39</v>
      </c>
    </row>
    <row r="3769" spans="1:9" x14ac:dyDescent="0.25">
      <c r="A3769">
        <v>3768</v>
      </c>
      <c r="B3769" s="1" t="s">
        <v>15</v>
      </c>
      <c r="C3769">
        <v>248558.8</v>
      </c>
      <c r="D3769" s="1" t="s">
        <v>10</v>
      </c>
      <c r="E3769" s="1" t="s">
        <v>16</v>
      </c>
      <c r="F3769" s="1" t="s">
        <v>12</v>
      </c>
      <c r="G3769" s="1" t="s">
        <v>13</v>
      </c>
      <c r="H3769" s="1" t="s">
        <v>13</v>
      </c>
      <c r="I3769">
        <v>23</v>
      </c>
    </row>
    <row r="3770" spans="1:9" x14ac:dyDescent="0.25">
      <c r="A3770">
        <v>3769</v>
      </c>
      <c r="B3770" s="1" t="s">
        <v>9</v>
      </c>
      <c r="C3770">
        <v>300000</v>
      </c>
      <c r="D3770" s="1" t="s">
        <v>10</v>
      </c>
      <c r="E3770" s="1" t="s">
        <v>16</v>
      </c>
      <c r="F3770" s="1" t="s">
        <v>12</v>
      </c>
      <c r="G3770" s="1" t="s">
        <v>13</v>
      </c>
      <c r="H3770" s="1" t="s">
        <v>13</v>
      </c>
      <c r="I3770">
        <v>22</v>
      </c>
    </row>
    <row r="3771" spans="1:9" x14ac:dyDescent="0.25">
      <c r="A3771">
        <v>3770</v>
      </c>
      <c r="B3771" s="1" t="s">
        <v>9</v>
      </c>
      <c r="C3771">
        <v>71904.240000000005</v>
      </c>
      <c r="D3771" s="1" t="s">
        <v>10</v>
      </c>
      <c r="E3771" s="1" t="s">
        <v>16</v>
      </c>
      <c r="F3771" s="1" t="s">
        <v>12</v>
      </c>
      <c r="G3771" s="1" t="s">
        <v>13</v>
      </c>
      <c r="H3771" s="1" t="s">
        <v>13</v>
      </c>
      <c r="I3771">
        <v>47</v>
      </c>
    </row>
    <row r="3772" spans="1:9" x14ac:dyDescent="0.25">
      <c r="A3772">
        <v>3771</v>
      </c>
      <c r="B3772" s="1" t="s">
        <v>9</v>
      </c>
      <c r="C3772">
        <v>1450000</v>
      </c>
      <c r="D3772" s="1" t="s">
        <v>10</v>
      </c>
      <c r="E3772" s="1" t="s">
        <v>16</v>
      </c>
      <c r="F3772" s="1" t="s">
        <v>12</v>
      </c>
      <c r="G3772" s="1" t="s">
        <v>13</v>
      </c>
      <c r="H3772" s="1" t="s">
        <v>13</v>
      </c>
      <c r="I3772">
        <v>40</v>
      </c>
    </row>
    <row r="3773" spans="1:9" x14ac:dyDescent="0.25">
      <c r="A3773">
        <v>3772</v>
      </c>
      <c r="B3773" s="1" t="s">
        <v>15</v>
      </c>
      <c r="C3773">
        <v>297046</v>
      </c>
      <c r="D3773" s="1" t="s">
        <v>18</v>
      </c>
      <c r="E3773" s="1" t="s">
        <v>16</v>
      </c>
      <c r="F3773" s="1" t="s">
        <v>12</v>
      </c>
      <c r="G3773" s="1" t="s">
        <v>12</v>
      </c>
      <c r="H3773" s="1" t="s">
        <v>13</v>
      </c>
      <c r="I3773">
        <v>48</v>
      </c>
    </row>
    <row r="3774" spans="1:9" x14ac:dyDescent="0.25">
      <c r="A3774">
        <v>3773</v>
      </c>
      <c r="B3774" s="1" t="s">
        <v>9</v>
      </c>
      <c r="C3774">
        <v>343798</v>
      </c>
      <c r="D3774" s="1" t="s">
        <v>10</v>
      </c>
      <c r="E3774" s="1" t="s">
        <v>16</v>
      </c>
      <c r="F3774" s="1" t="s">
        <v>12</v>
      </c>
      <c r="G3774" s="1" t="s">
        <v>13</v>
      </c>
      <c r="H3774" s="1" t="s">
        <v>13</v>
      </c>
      <c r="I3774">
        <v>62</v>
      </c>
    </row>
    <row r="3775" spans="1:9" x14ac:dyDescent="0.25">
      <c r="A3775">
        <v>3774</v>
      </c>
      <c r="B3775" s="1" t="s">
        <v>9</v>
      </c>
      <c r="C3775">
        <v>927301.89</v>
      </c>
      <c r="D3775" s="1" t="s">
        <v>10</v>
      </c>
      <c r="E3775" s="1" t="s">
        <v>11</v>
      </c>
      <c r="F3775" s="1" t="s">
        <v>12</v>
      </c>
      <c r="G3775" s="1" t="s">
        <v>13</v>
      </c>
      <c r="H3775" s="1" t="s">
        <v>13</v>
      </c>
      <c r="I3775">
        <v>37</v>
      </c>
    </row>
    <row r="3776" spans="1:9" x14ac:dyDescent="0.25">
      <c r="A3776">
        <v>3775</v>
      </c>
      <c r="B3776" s="1" t="s">
        <v>9</v>
      </c>
      <c r="C3776">
        <v>670455.76</v>
      </c>
      <c r="D3776" s="1" t="s">
        <v>10</v>
      </c>
      <c r="E3776" s="1" t="s">
        <v>16</v>
      </c>
      <c r="F3776" s="1" t="s">
        <v>12</v>
      </c>
      <c r="G3776" s="1" t="s">
        <v>13</v>
      </c>
      <c r="H3776" s="1" t="s">
        <v>13</v>
      </c>
      <c r="I3776">
        <v>33</v>
      </c>
    </row>
    <row r="3777" spans="1:9" x14ac:dyDescent="0.25">
      <c r="A3777">
        <v>3776</v>
      </c>
      <c r="B3777" s="1" t="s">
        <v>9</v>
      </c>
      <c r="C3777">
        <v>559022.46</v>
      </c>
      <c r="D3777" s="1" t="s">
        <v>10</v>
      </c>
      <c r="E3777" s="1" t="s">
        <v>16</v>
      </c>
      <c r="F3777" s="1" t="s">
        <v>12</v>
      </c>
      <c r="G3777" s="1" t="s">
        <v>13</v>
      </c>
      <c r="H3777" s="1" t="s">
        <v>13</v>
      </c>
      <c r="I3777">
        <v>38</v>
      </c>
    </row>
    <row r="3778" spans="1:9" x14ac:dyDescent="0.25">
      <c r="A3778">
        <v>3777</v>
      </c>
      <c r="B3778" s="1" t="s">
        <v>9</v>
      </c>
      <c r="C3778">
        <v>581009</v>
      </c>
      <c r="D3778" s="1" t="s">
        <v>10</v>
      </c>
      <c r="E3778" s="1" t="s">
        <v>16</v>
      </c>
      <c r="F3778" s="1" t="s">
        <v>12</v>
      </c>
      <c r="G3778" s="1" t="s">
        <v>13</v>
      </c>
      <c r="H3778" s="1" t="s">
        <v>13</v>
      </c>
      <c r="I3778">
        <v>49</v>
      </c>
    </row>
    <row r="3779" spans="1:9" x14ac:dyDescent="0.25">
      <c r="A3779">
        <v>3778</v>
      </c>
      <c r="B3779" s="1" t="s">
        <v>15</v>
      </c>
      <c r="C3779">
        <v>1608290</v>
      </c>
      <c r="D3779" s="1" t="s">
        <v>10</v>
      </c>
      <c r="E3779" s="1" t="s">
        <v>11</v>
      </c>
      <c r="F3779" s="1" t="s">
        <v>12</v>
      </c>
      <c r="G3779" s="1" t="s">
        <v>13</v>
      </c>
      <c r="H3779" s="1" t="s">
        <v>13</v>
      </c>
      <c r="I3779">
        <v>36</v>
      </c>
    </row>
    <row r="3780" spans="1:9" x14ac:dyDescent="0.25">
      <c r="A3780">
        <v>3779</v>
      </c>
      <c r="B3780" s="1" t="s">
        <v>15</v>
      </c>
      <c r="C3780">
        <v>1168690</v>
      </c>
      <c r="D3780" s="1" t="s">
        <v>10</v>
      </c>
      <c r="E3780" s="1" t="s">
        <v>16</v>
      </c>
      <c r="F3780" s="1" t="s">
        <v>12</v>
      </c>
      <c r="G3780" s="1" t="s">
        <v>12</v>
      </c>
      <c r="H3780" s="1" t="s">
        <v>13</v>
      </c>
      <c r="I3780">
        <v>54</v>
      </c>
    </row>
    <row r="3781" spans="1:9" x14ac:dyDescent="0.25">
      <c r="A3781">
        <v>3780</v>
      </c>
      <c r="B3781" s="1" t="s">
        <v>15</v>
      </c>
      <c r="C3781">
        <v>1109001.29</v>
      </c>
      <c r="D3781" s="1" t="s">
        <v>10</v>
      </c>
      <c r="E3781" s="1" t="s">
        <v>16</v>
      </c>
      <c r="F3781" s="1" t="s">
        <v>12</v>
      </c>
      <c r="G3781" s="1" t="s">
        <v>13</v>
      </c>
      <c r="H3781" s="1" t="s">
        <v>13</v>
      </c>
      <c r="I3781">
        <v>49</v>
      </c>
    </row>
    <row r="3782" spans="1:9" x14ac:dyDescent="0.25">
      <c r="A3782">
        <v>3781</v>
      </c>
      <c r="B3782" s="1" t="s">
        <v>9</v>
      </c>
      <c r="C3782">
        <v>409616.24</v>
      </c>
      <c r="D3782" s="1" t="s">
        <v>10</v>
      </c>
      <c r="E3782" s="1" t="s">
        <v>16</v>
      </c>
      <c r="F3782" s="1" t="s">
        <v>12</v>
      </c>
      <c r="G3782" s="1" t="s">
        <v>13</v>
      </c>
      <c r="H3782" s="1" t="s">
        <v>13</v>
      </c>
      <c r="I3782">
        <v>57</v>
      </c>
    </row>
    <row r="3783" spans="1:9" x14ac:dyDescent="0.25">
      <c r="A3783">
        <v>3782</v>
      </c>
      <c r="B3783" s="1" t="s">
        <v>15</v>
      </c>
      <c r="C3783">
        <v>184000</v>
      </c>
      <c r="D3783" s="1" t="s">
        <v>10</v>
      </c>
      <c r="E3783" s="1" t="s">
        <v>16</v>
      </c>
      <c r="F3783" s="1" t="s">
        <v>12</v>
      </c>
      <c r="G3783" s="1" t="s">
        <v>13</v>
      </c>
      <c r="H3783" s="1" t="s">
        <v>13</v>
      </c>
      <c r="I3783">
        <v>53</v>
      </c>
    </row>
    <row r="3784" spans="1:9" x14ac:dyDescent="0.25">
      <c r="A3784">
        <v>3783</v>
      </c>
      <c r="B3784" s="1" t="s">
        <v>9</v>
      </c>
      <c r="C3784">
        <v>113333</v>
      </c>
      <c r="D3784" s="1" t="s">
        <v>10</v>
      </c>
      <c r="E3784" s="1" t="s">
        <v>16</v>
      </c>
      <c r="F3784" s="1" t="s">
        <v>12</v>
      </c>
      <c r="G3784" s="1" t="s">
        <v>13</v>
      </c>
      <c r="H3784" s="1" t="s">
        <v>13</v>
      </c>
      <c r="I3784">
        <v>38</v>
      </c>
    </row>
    <row r="3785" spans="1:9" x14ac:dyDescent="0.25">
      <c r="A3785">
        <v>3784</v>
      </c>
      <c r="B3785" s="1" t="s">
        <v>9</v>
      </c>
      <c r="C3785">
        <v>278030</v>
      </c>
      <c r="D3785" s="1" t="s">
        <v>18</v>
      </c>
      <c r="E3785" s="1" t="s">
        <v>16</v>
      </c>
      <c r="F3785" s="1" t="s">
        <v>12</v>
      </c>
      <c r="G3785" s="1" t="s">
        <v>13</v>
      </c>
      <c r="H3785" s="1" t="s">
        <v>13</v>
      </c>
      <c r="I3785">
        <v>24</v>
      </c>
    </row>
    <row r="3786" spans="1:9" x14ac:dyDescent="0.25">
      <c r="A3786">
        <v>3785</v>
      </c>
      <c r="B3786" s="1" t="s">
        <v>9</v>
      </c>
      <c r="C3786">
        <v>297046</v>
      </c>
      <c r="D3786" s="1" t="s">
        <v>18</v>
      </c>
      <c r="E3786" s="1" t="s">
        <v>16</v>
      </c>
      <c r="F3786" s="1" t="s">
        <v>12</v>
      </c>
      <c r="G3786" s="1" t="s">
        <v>13</v>
      </c>
      <c r="H3786" s="1" t="s">
        <v>13</v>
      </c>
      <c r="I3786">
        <v>60</v>
      </c>
    </row>
    <row r="3787" spans="1:9" x14ac:dyDescent="0.25">
      <c r="A3787">
        <v>3786</v>
      </c>
      <c r="B3787" s="1" t="s">
        <v>15</v>
      </c>
      <c r="C3787">
        <v>707680.19</v>
      </c>
      <c r="D3787" s="1" t="s">
        <v>10</v>
      </c>
      <c r="E3787" s="1" t="s">
        <v>16</v>
      </c>
      <c r="F3787" s="1" t="s">
        <v>12</v>
      </c>
      <c r="G3787" s="1" t="s">
        <v>13</v>
      </c>
      <c r="H3787" s="1" t="s">
        <v>13</v>
      </c>
      <c r="I3787">
        <v>19</v>
      </c>
    </row>
    <row r="3788" spans="1:9" x14ac:dyDescent="0.25">
      <c r="A3788">
        <v>3787</v>
      </c>
      <c r="B3788" s="1" t="s">
        <v>15</v>
      </c>
      <c r="C3788">
        <v>361811</v>
      </c>
      <c r="D3788" s="1" t="s">
        <v>18</v>
      </c>
      <c r="E3788" s="1" t="s">
        <v>16</v>
      </c>
      <c r="F3788" s="1" t="s">
        <v>12</v>
      </c>
      <c r="G3788" s="1" t="s">
        <v>13</v>
      </c>
      <c r="H3788" s="1" t="s">
        <v>13</v>
      </c>
      <c r="I3788">
        <v>48</v>
      </c>
    </row>
    <row r="3789" spans="1:9" x14ac:dyDescent="0.25">
      <c r="A3789">
        <v>3788</v>
      </c>
      <c r="B3789" s="1" t="s">
        <v>15</v>
      </c>
      <c r="C3789">
        <v>350158.37</v>
      </c>
      <c r="D3789" s="1" t="s">
        <v>10</v>
      </c>
      <c r="E3789" s="1" t="s">
        <v>16</v>
      </c>
      <c r="F3789" s="1" t="s">
        <v>12</v>
      </c>
      <c r="G3789" s="1" t="s">
        <v>13</v>
      </c>
      <c r="H3789" s="1" t="s">
        <v>13</v>
      </c>
      <c r="I3789">
        <v>36</v>
      </c>
    </row>
    <row r="3790" spans="1:9" x14ac:dyDescent="0.25">
      <c r="A3790">
        <v>3789</v>
      </c>
      <c r="B3790" s="1" t="s">
        <v>9</v>
      </c>
      <c r="C3790">
        <v>459101.7</v>
      </c>
      <c r="D3790" s="1" t="s">
        <v>14</v>
      </c>
      <c r="E3790" s="1" t="s">
        <v>11</v>
      </c>
      <c r="F3790" s="1" t="s">
        <v>12</v>
      </c>
      <c r="G3790" s="1" t="s">
        <v>13</v>
      </c>
      <c r="H3790" s="1" t="s">
        <v>13</v>
      </c>
      <c r="I3790">
        <v>65</v>
      </c>
    </row>
    <row r="3791" spans="1:9" x14ac:dyDescent="0.25">
      <c r="A3791">
        <v>3790</v>
      </c>
      <c r="B3791" s="1" t="s">
        <v>9</v>
      </c>
      <c r="C3791">
        <v>2369994</v>
      </c>
      <c r="D3791" s="1" t="s">
        <v>10</v>
      </c>
      <c r="E3791" s="1" t="s">
        <v>11</v>
      </c>
      <c r="F3791" s="1" t="s">
        <v>12</v>
      </c>
      <c r="G3791" s="1" t="s">
        <v>13</v>
      </c>
      <c r="H3791" s="1" t="s">
        <v>13</v>
      </c>
      <c r="I3791">
        <v>59</v>
      </c>
    </row>
    <row r="3792" spans="1:9" x14ac:dyDescent="0.25">
      <c r="A3792">
        <v>3791</v>
      </c>
      <c r="B3792" s="1" t="s">
        <v>9</v>
      </c>
      <c r="C3792">
        <v>340000</v>
      </c>
      <c r="D3792" s="1" t="s">
        <v>10</v>
      </c>
      <c r="E3792" s="1" t="s">
        <v>16</v>
      </c>
      <c r="F3792" s="1" t="s">
        <v>12</v>
      </c>
      <c r="G3792" s="1" t="s">
        <v>12</v>
      </c>
      <c r="H3792" s="1" t="s">
        <v>12</v>
      </c>
      <c r="I3792">
        <v>43</v>
      </c>
    </row>
    <row r="3793" spans="1:9" x14ac:dyDescent="0.25">
      <c r="A3793">
        <v>3792</v>
      </c>
      <c r="B3793" s="1" t="s">
        <v>15</v>
      </c>
      <c r="C3793">
        <v>284340</v>
      </c>
      <c r="D3793" s="1" t="s">
        <v>10</v>
      </c>
      <c r="E3793" s="1" t="s">
        <v>16</v>
      </c>
      <c r="F3793" s="1" t="s">
        <v>12</v>
      </c>
      <c r="G3793" s="1" t="s">
        <v>13</v>
      </c>
      <c r="H3793" s="1" t="s">
        <v>13</v>
      </c>
      <c r="I3793">
        <v>20</v>
      </c>
    </row>
    <row r="3794" spans="1:9" x14ac:dyDescent="0.25">
      <c r="A3794">
        <v>3793</v>
      </c>
      <c r="B3794" s="1" t="s">
        <v>15</v>
      </c>
      <c r="C3794">
        <v>1927866</v>
      </c>
      <c r="D3794" s="1" t="s">
        <v>14</v>
      </c>
      <c r="E3794" s="1" t="s">
        <v>11</v>
      </c>
      <c r="F3794" s="1" t="s">
        <v>12</v>
      </c>
      <c r="G3794" s="1" t="s">
        <v>13</v>
      </c>
      <c r="H3794" s="1" t="s">
        <v>13</v>
      </c>
      <c r="I3794">
        <v>70</v>
      </c>
    </row>
    <row r="3795" spans="1:9" x14ac:dyDescent="0.25">
      <c r="A3795">
        <v>3794</v>
      </c>
      <c r="B3795" s="1" t="s">
        <v>9</v>
      </c>
      <c r="C3795">
        <v>465906.4</v>
      </c>
      <c r="D3795" s="1" t="s">
        <v>10</v>
      </c>
      <c r="E3795" s="1" t="s">
        <v>16</v>
      </c>
      <c r="F3795" s="1" t="s">
        <v>12</v>
      </c>
      <c r="G3795" s="1" t="s">
        <v>13</v>
      </c>
      <c r="H3795" s="1" t="s">
        <v>13</v>
      </c>
      <c r="I3795">
        <v>27</v>
      </c>
    </row>
    <row r="3796" spans="1:9" x14ac:dyDescent="0.25">
      <c r="A3796">
        <v>3795</v>
      </c>
      <c r="B3796" s="1" t="s">
        <v>15</v>
      </c>
      <c r="C3796">
        <v>297044.99</v>
      </c>
      <c r="D3796" s="1" t="s">
        <v>19</v>
      </c>
      <c r="E3796" s="1" t="s">
        <v>16</v>
      </c>
      <c r="F3796" s="1" t="s">
        <v>12</v>
      </c>
      <c r="G3796" s="1" t="s">
        <v>12</v>
      </c>
      <c r="H3796" s="1" t="s">
        <v>13</v>
      </c>
      <c r="I3796">
        <v>56</v>
      </c>
    </row>
    <row r="3797" spans="1:9" x14ac:dyDescent="0.25">
      <c r="A3797">
        <v>3796</v>
      </c>
      <c r="B3797" s="1" t="s">
        <v>9</v>
      </c>
      <c r="C3797">
        <v>400000</v>
      </c>
      <c r="D3797" s="1" t="s">
        <v>10</v>
      </c>
      <c r="E3797" s="1" t="s">
        <v>16</v>
      </c>
      <c r="F3797" s="1" t="s">
        <v>12</v>
      </c>
      <c r="G3797" s="1" t="s">
        <v>13</v>
      </c>
      <c r="H3797" s="1" t="s">
        <v>13</v>
      </c>
      <c r="I3797">
        <v>43</v>
      </c>
    </row>
    <row r="3798" spans="1:9" x14ac:dyDescent="0.25">
      <c r="A3798">
        <v>3797</v>
      </c>
      <c r="B3798" s="1" t="s">
        <v>9</v>
      </c>
      <c r="C3798">
        <v>297046</v>
      </c>
      <c r="D3798" s="1" t="s">
        <v>17</v>
      </c>
      <c r="E3798" s="1" t="s">
        <v>16</v>
      </c>
      <c r="F3798" s="1" t="s">
        <v>12</v>
      </c>
      <c r="G3798" s="1" t="s">
        <v>13</v>
      </c>
      <c r="H3798" s="1" t="s">
        <v>13</v>
      </c>
      <c r="I3798">
        <v>26</v>
      </c>
    </row>
    <row r="3799" spans="1:9" x14ac:dyDescent="0.25">
      <c r="A3799">
        <v>3798</v>
      </c>
      <c r="B3799" s="1" t="s">
        <v>9</v>
      </c>
      <c r="C3799">
        <v>278030</v>
      </c>
      <c r="D3799" s="1" t="s">
        <v>17</v>
      </c>
      <c r="E3799" s="1" t="s">
        <v>16</v>
      </c>
      <c r="F3799" s="1" t="s">
        <v>12</v>
      </c>
      <c r="G3799" s="1" t="s">
        <v>13</v>
      </c>
      <c r="H3799" s="1" t="s">
        <v>12</v>
      </c>
      <c r="I3799">
        <v>29</v>
      </c>
    </row>
    <row r="3800" spans="1:9" x14ac:dyDescent="0.25">
      <c r="A3800">
        <v>3799</v>
      </c>
      <c r="B3800" s="1" t="s">
        <v>15</v>
      </c>
      <c r="C3800">
        <v>404467</v>
      </c>
      <c r="D3800" s="1" t="s">
        <v>17</v>
      </c>
      <c r="E3800" s="1" t="s">
        <v>16</v>
      </c>
      <c r="F3800" s="1" t="s">
        <v>12</v>
      </c>
      <c r="G3800" s="1" t="s">
        <v>12</v>
      </c>
      <c r="H3800" s="1" t="s">
        <v>13</v>
      </c>
      <c r="I3800">
        <v>63</v>
      </c>
    </row>
    <row r="3801" spans="1:9" x14ac:dyDescent="0.25">
      <c r="A3801">
        <v>3800</v>
      </c>
      <c r="B3801" s="1" t="s">
        <v>15</v>
      </c>
      <c r="C3801">
        <v>954415.34</v>
      </c>
      <c r="D3801" s="1" t="s">
        <v>10</v>
      </c>
      <c r="E3801" s="1" t="s">
        <v>16</v>
      </c>
      <c r="F3801" s="1" t="s">
        <v>12</v>
      </c>
      <c r="G3801" s="1" t="s">
        <v>13</v>
      </c>
      <c r="H3801" s="1" t="s">
        <v>13</v>
      </c>
      <c r="I3801">
        <v>29</v>
      </c>
    </row>
    <row r="3802" spans="1:9" x14ac:dyDescent="0.25">
      <c r="A3802">
        <v>3801</v>
      </c>
      <c r="B3802" s="1" t="s">
        <v>9</v>
      </c>
      <c r="C3802">
        <v>494792</v>
      </c>
      <c r="D3802" s="1" t="s">
        <v>10</v>
      </c>
      <c r="E3802" s="1" t="s">
        <v>16</v>
      </c>
      <c r="F3802" s="1" t="s">
        <v>12</v>
      </c>
      <c r="G3802" s="1" t="s">
        <v>13</v>
      </c>
      <c r="H3802" s="1" t="s">
        <v>13</v>
      </c>
      <c r="I3802">
        <v>28</v>
      </c>
    </row>
    <row r="3803" spans="1:9" x14ac:dyDescent="0.25">
      <c r="A3803">
        <v>3802</v>
      </c>
      <c r="B3803" s="1" t="s">
        <v>9</v>
      </c>
      <c r="C3803">
        <v>405798</v>
      </c>
      <c r="D3803" s="1" t="s">
        <v>17</v>
      </c>
      <c r="E3803" s="1" t="s">
        <v>16</v>
      </c>
      <c r="F3803" s="1" t="s">
        <v>12</v>
      </c>
      <c r="G3803" s="1" t="s">
        <v>13</v>
      </c>
      <c r="H3803" s="1" t="s">
        <v>13</v>
      </c>
      <c r="I3803">
        <v>35</v>
      </c>
    </row>
    <row r="3804" spans="1:9" x14ac:dyDescent="0.25">
      <c r="A3804">
        <v>3803</v>
      </c>
      <c r="B3804" s="1" t="s">
        <v>15</v>
      </c>
      <c r="C3804">
        <v>274453.13</v>
      </c>
      <c r="D3804" s="1" t="s">
        <v>10</v>
      </c>
      <c r="E3804" s="1" t="s">
        <v>16</v>
      </c>
      <c r="F3804" s="1" t="s">
        <v>12</v>
      </c>
      <c r="G3804" s="1" t="s">
        <v>13</v>
      </c>
      <c r="H3804" s="1" t="s">
        <v>13</v>
      </c>
      <c r="I3804">
        <v>31</v>
      </c>
    </row>
    <row r="3805" spans="1:9" x14ac:dyDescent="0.25">
      <c r="A3805">
        <v>3804</v>
      </c>
      <c r="B3805" s="1" t="s">
        <v>9</v>
      </c>
      <c r="C3805">
        <v>411350</v>
      </c>
      <c r="D3805" s="1" t="s">
        <v>10</v>
      </c>
      <c r="E3805" s="1" t="s">
        <v>16</v>
      </c>
      <c r="F3805" s="1" t="s">
        <v>12</v>
      </c>
      <c r="G3805" s="1" t="s">
        <v>13</v>
      </c>
      <c r="H3805" s="1" t="s">
        <v>13</v>
      </c>
      <c r="I3805">
        <v>24</v>
      </c>
    </row>
    <row r="3806" spans="1:9" x14ac:dyDescent="0.25">
      <c r="A3806">
        <v>3805</v>
      </c>
      <c r="B3806" s="1" t="s">
        <v>15</v>
      </c>
      <c r="C3806">
        <v>1586316</v>
      </c>
      <c r="D3806" s="1" t="s">
        <v>10</v>
      </c>
      <c r="E3806" s="1" t="s">
        <v>11</v>
      </c>
      <c r="F3806" s="1" t="s">
        <v>12</v>
      </c>
      <c r="G3806" s="1" t="s">
        <v>13</v>
      </c>
      <c r="H3806" s="1" t="s">
        <v>12</v>
      </c>
      <c r="I3806">
        <v>39</v>
      </c>
    </row>
    <row r="3807" spans="1:9" x14ac:dyDescent="0.25">
      <c r="A3807">
        <v>3806</v>
      </c>
      <c r="B3807" s="1" t="s">
        <v>15</v>
      </c>
      <c r="C3807">
        <v>221483.33</v>
      </c>
      <c r="D3807" s="1" t="s">
        <v>10</v>
      </c>
      <c r="E3807" s="1" t="s">
        <v>16</v>
      </c>
      <c r="F3807" s="1" t="s">
        <v>12</v>
      </c>
      <c r="G3807" s="1" t="s">
        <v>13</v>
      </c>
      <c r="H3807" s="1" t="s">
        <v>13</v>
      </c>
      <c r="I3807">
        <v>25</v>
      </c>
    </row>
    <row r="3808" spans="1:9" x14ac:dyDescent="0.25">
      <c r="A3808">
        <v>3807</v>
      </c>
      <c r="B3808" s="1" t="s">
        <v>15</v>
      </c>
      <c r="C3808">
        <v>297046</v>
      </c>
      <c r="D3808" s="1" t="s">
        <v>17</v>
      </c>
      <c r="E3808" s="1" t="s">
        <v>16</v>
      </c>
      <c r="F3808" s="1" t="s">
        <v>12</v>
      </c>
      <c r="G3808" s="1" t="s">
        <v>12</v>
      </c>
      <c r="H3808" s="1" t="s">
        <v>13</v>
      </c>
      <c r="I3808">
        <v>32</v>
      </c>
    </row>
    <row r="3809" spans="1:9" x14ac:dyDescent="0.25">
      <c r="A3809">
        <v>3808</v>
      </c>
      <c r="B3809" s="1" t="s">
        <v>15</v>
      </c>
      <c r="C3809">
        <v>355311.73</v>
      </c>
      <c r="D3809" s="1" t="s">
        <v>10</v>
      </c>
      <c r="E3809" s="1" t="s">
        <v>11</v>
      </c>
      <c r="F3809" s="1" t="s">
        <v>12</v>
      </c>
      <c r="G3809" s="1" t="s">
        <v>13</v>
      </c>
      <c r="H3809" s="1" t="s">
        <v>13</v>
      </c>
      <c r="I3809">
        <v>51</v>
      </c>
    </row>
    <row r="3810" spans="1:9" x14ac:dyDescent="0.25">
      <c r="A3810">
        <v>3809</v>
      </c>
      <c r="B3810" s="1" t="s">
        <v>9</v>
      </c>
      <c r="C3810">
        <v>632709.64</v>
      </c>
      <c r="D3810" s="1" t="s">
        <v>10</v>
      </c>
      <c r="E3810" s="1" t="s">
        <v>16</v>
      </c>
      <c r="F3810" s="1" t="s">
        <v>12</v>
      </c>
      <c r="G3810" s="1" t="s">
        <v>13</v>
      </c>
      <c r="H3810" s="1" t="s">
        <v>13</v>
      </c>
      <c r="I3810">
        <v>20</v>
      </c>
    </row>
    <row r="3811" spans="1:9" x14ac:dyDescent="0.25">
      <c r="A3811">
        <v>3810</v>
      </c>
      <c r="B3811" s="1" t="s">
        <v>9</v>
      </c>
      <c r="C3811">
        <v>305152</v>
      </c>
      <c r="D3811" s="1" t="s">
        <v>18</v>
      </c>
      <c r="E3811" s="1" t="s">
        <v>16</v>
      </c>
      <c r="F3811" s="1" t="s">
        <v>12</v>
      </c>
      <c r="G3811" s="1" t="s">
        <v>13</v>
      </c>
      <c r="H3811" s="1" t="s">
        <v>12</v>
      </c>
      <c r="I3811">
        <v>41</v>
      </c>
    </row>
    <row r="3812" spans="1:9" x14ac:dyDescent="0.25">
      <c r="A3812">
        <v>3811</v>
      </c>
      <c r="B3812" s="1" t="s">
        <v>9</v>
      </c>
      <c r="C3812">
        <v>347514</v>
      </c>
      <c r="D3812" s="1" t="s">
        <v>10</v>
      </c>
      <c r="E3812" s="1" t="s">
        <v>16</v>
      </c>
      <c r="F3812" s="1" t="s">
        <v>12</v>
      </c>
      <c r="G3812" s="1" t="s">
        <v>13</v>
      </c>
      <c r="H3812" s="1" t="s">
        <v>12</v>
      </c>
      <c r="I3812">
        <v>32</v>
      </c>
    </row>
    <row r="3813" spans="1:9" x14ac:dyDescent="0.25">
      <c r="A3813">
        <v>3812</v>
      </c>
      <c r="B3813" s="1" t="s">
        <v>15</v>
      </c>
      <c r="C3813">
        <v>461827</v>
      </c>
      <c r="D3813" s="1" t="s">
        <v>18</v>
      </c>
      <c r="E3813" s="1" t="s">
        <v>16</v>
      </c>
      <c r="F3813" s="1" t="s">
        <v>12</v>
      </c>
      <c r="G3813" s="1" t="s">
        <v>13</v>
      </c>
      <c r="H3813" s="1" t="s">
        <v>13</v>
      </c>
      <c r="I3813">
        <v>52</v>
      </c>
    </row>
    <row r="3814" spans="1:9" x14ac:dyDescent="0.25">
      <c r="A3814">
        <v>3813</v>
      </c>
      <c r="B3814" s="1" t="s">
        <v>9</v>
      </c>
      <c r="C3814">
        <v>297050</v>
      </c>
      <c r="D3814" s="1" t="s">
        <v>18</v>
      </c>
      <c r="E3814" s="1" t="s">
        <v>16</v>
      </c>
      <c r="F3814" s="1" t="s">
        <v>12</v>
      </c>
      <c r="G3814" s="1" t="s">
        <v>13</v>
      </c>
      <c r="H3814" s="1" t="s">
        <v>12</v>
      </c>
      <c r="I3814">
        <v>29</v>
      </c>
    </row>
    <row r="3815" spans="1:9" x14ac:dyDescent="0.25">
      <c r="A3815">
        <v>3814</v>
      </c>
      <c r="B3815" s="1" t="s">
        <v>15</v>
      </c>
      <c r="C3815">
        <v>740950</v>
      </c>
      <c r="D3815" s="1" t="s">
        <v>10</v>
      </c>
      <c r="E3815" s="1" t="s">
        <v>16</v>
      </c>
      <c r="F3815" s="1" t="s">
        <v>12</v>
      </c>
      <c r="G3815" s="1" t="s">
        <v>13</v>
      </c>
      <c r="H3815" s="1" t="s">
        <v>12</v>
      </c>
      <c r="I3815">
        <v>27</v>
      </c>
    </row>
    <row r="3816" spans="1:9" x14ac:dyDescent="0.25">
      <c r="A3816">
        <v>3815</v>
      </c>
      <c r="B3816" s="1" t="s">
        <v>15</v>
      </c>
      <c r="C3816">
        <v>457581</v>
      </c>
      <c r="D3816" s="1" t="s">
        <v>10</v>
      </c>
      <c r="E3816" s="1" t="s">
        <v>11</v>
      </c>
      <c r="F3816" s="1" t="s">
        <v>12</v>
      </c>
      <c r="G3816" s="1" t="s">
        <v>13</v>
      </c>
      <c r="H3816" s="1" t="s">
        <v>12</v>
      </c>
      <c r="I3816">
        <v>26</v>
      </c>
    </row>
    <row r="3817" spans="1:9" x14ac:dyDescent="0.25">
      <c r="A3817">
        <v>3816</v>
      </c>
      <c r="B3817" s="1" t="s">
        <v>15</v>
      </c>
      <c r="C3817">
        <v>800000</v>
      </c>
      <c r="D3817" s="1" t="s">
        <v>10</v>
      </c>
      <c r="E3817" s="1" t="s">
        <v>16</v>
      </c>
      <c r="F3817" s="1" t="s">
        <v>12</v>
      </c>
      <c r="G3817" s="1" t="s">
        <v>13</v>
      </c>
      <c r="H3817" s="1" t="s">
        <v>13</v>
      </c>
      <c r="I3817">
        <v>31</v>
      </c>
    </row>
    <row r="3818" spans="1:9" x14ac:dyDescent="0.25">
      <c r="A3818">
        <v>3817</v>
      </c>
      <c r="B3818" s="1" t="s">
        <v>9</v>
      </c>
      <c r="C3818">
        <v>1725596</v>
      </c>
      <c r="D3818" s="1" t="s">
        <v>14</v>
      </c>
      <c r="E3818" s="1" t="s">
        <v>11</v>
      </c>
      <c r="F3818" s="1" t="s">
        <v>12</v>
      </c>
      <c r="G3818" s="1" t="s">
        <v>13</v>
      </c>
      <c r="H3818" s="1" t="s">
        <v>13</v>
      </c>
      <c r="I3818">
        <v>59</v>
      </c>
    </row>
    <row r="3819" spans="1:9" x14ac:dyDescent="0.25">
      <c r="A3819">
        <v>3818</v>
      </c>
      <c r="B3819" s="1" t="s">
        <v>15</v>
      </c>
      <c r="C3819">
        <v>322000</v>
      </c>
      <c r="D3819" s="1" t="s">
        <v>10</v>
      </c>
      <c r="E3819" s="1" t="s">
        <v>16</v>
      </c>
      <c r="F3819" s="1" t="s">
        <v>12</v>
      </c>
      <c r="G3819" s="1" t="s">
        <v>12</v>
      </c>
      <c r="H3819" s="1" t="s">
        <v>12</v>
      </c>
      <c r="I3819">
        <v>57</v>
      </c>
    </row>
    <row r="3820" spans="1:9" x14ac:dyDescent="0.25">
      <c r="A3820">
        <v>3819</v>
      </c>
      <c r="B3820" s="1" t="s">
        <v>15</v>
      </c>
      <c r="C3820">
        <v>1099684.5</v>
      </c>
      <c r="D3820" s="1" t="s">
        <v>10</v>
      </c>
      <c r="E3820" s="1" t="s">
        <v>11</v>
      </c>
      <c r="F3820" s="1" t="s">
        <v>12</v>
      </c>
      <c r="G3820" s="1" t="s">
        <v>13</v>
      </c>
      <c r="H3820" s="1" t="s">
        <v>13</v>
      </c>
      <c r="I3820">
        <v>27</v>
      </c>
    </row>
    <row r="3821" spans="1:9" x14ac:dyDescent="0.25">
      <c r="A3821">
        <v>3820</v>
      </c>
      <c r="B3821" s="1" t="s">
        <v>9</v>
      </c>
      <c r="C3821">
        <v>278030</v>
      </c>
      <c r="D3821" s="1" t="s">
        <v>19</v>
      </c>
      <c r="E3821" s="1" t="s">
        <v>16</v>
      </c>
      <c r="F3821" s="1" t="s">
        <v>12</v>
      </c>
      <c r="G3821" s="1" t="s">
        <v>13</v>
      </c>
      <c r="H3821" s="1" t="s">
        <v>13</v>
      </c>
      <c r="I3821">
        <v>57</v>
      </c>
    </row>
    <row r="3822" spans="1:9" x14ac:dyDescent="0.25">
      <c r="A3822">
        <v>3821</v>
      </c>
      <c r="B3822" s="1" t="s">
        <v>15</v>
      </c>
      <c r="C3822">
        <v>427677</v>
      </c>
      <c r="D3822" s="1" t="s">
        <v>14</v>
      </c>
      <c r="E3822" s="1" t="s">
        <v>11</v>
      </c>
      <c r="F3822" s="1" t="s">
        <v>12</v>
      </c>
      <c r="G3822" s="1" t="s">
        <v>13</v>
      </c>
      <c r="H3822" s="1" t="s">
        <v>13</v>
      </c>
      <c r="I3822">
        <v>78</v>
      </c>
    </row>
    <row r="3823" spans="1:9" x14ac:dyDescent="0.25">
      <c r="A3823">
        <v>3822</v>
      </c>
      <c r="B3823" s="1" t="s">
        <v>9</v>
      </c>
      <c r="C3823">
        <v>408034</v>
      </c>
      <c r="D3823" s="1" t="s">
        <v>10</v>
      </c>
      <c r="E3823" s="1" t="s">
        <v>16</v>
      </c>
      <c r="F3823" s="1" t="s">
        <v>12</v>
      </c>
      <c r="G3823" s="1" t="s">
        <v>12</v>
      </c>
      <c r="H3823" s="1" t="s">
        <v>13</v>
      </c>
      <c r="I3823">
        <v>57</v>
      </c>
    </row>
    <row r="3824" spans="1:9" x14ac:dyDescent="0.25">
      <c r="A3824">
        <v>3823</v>
      </c>
      <c r="B3824" s="1" t="s">
        <v>15</v>
      </c>
      <c r="C3824">
        <v>1120000</v>
      </c>
      <c r="D3824" s="1" t="s">
        <v>10</v>
      </c>
      <c r="E3824" s="1" t="s">
        <v>16</v>
      </c>
      <c r="F3824" s="1" t="s">
        <v>12</v>
      </c>
      <c r="G3824" s="1" t="s">
        <v>13</v>
      </c>
      <c r="H3824" s="1" t="s">
        <v>13</v>
      </c>
      <c r="I3824">
        <v>52</v>
      </c>
    </row>
    <row r="3825" spans="1:9" x14ac:dyDescent="0.25">
      <c r="A3825">
        <v>3824</v>
      </c>
      <c r="B3825" s="1" t="s">
        <v>15</v>
      </c>
      <c r="C3825">
        <v>639148</v>
      </c>
      <c r="D3825" s="1" t="s">
        <v>18</v>
      </c>
      <c r="E3825" s="1" t="s">
        <v>16</v>
      </c>
      <c r="F3825" s="1" t="s">
        <v>12</v>
      </c>
      <c r="G3825" s="1" t="s">
        <v>12</v>
      </c>
      <c r="H3825" s="1" t="s">
        <v>12</v>
      </c>
      <c r="I3825">
        <v>56</v>
      </c>
    </row>
    <row r="3826" spans="1:9" x14ac:dyDescent="0.25">
      <c r="A3826">
        <v>3825</v>
      </c>
      <c r="B3826" s="1" t="s">
        <v>9</v>
      </c>
      <c r="C3826">
        <v>838750.29</v>
      </c>
      <c r="D3826" s="1" t="s">
        <v>10</v>
      </c>
      <c r="E3826" s="1" t="s">
        <v>16</v>
      </c>
      <c r="F3826" s="1" t="s">
        <v>12</v>
      </c>
      <c r="G3826" s="1" t="s">
        <v>13</v>
      </c>
      <c r="H3826" s="1" t="s">
        <v>13</v>
      </c>
      <c r="I3826">
        <v>26</v>
      </c>
    </row>
    <row r="3827" spans="1:9" x14ac:dyDescent="0.25">
      <c r="A3827">
        <v>3826</v>
      </c>
      <c r="B3827" s="1" t="s">
        <v>15</v>
      </c>
      <c r="C3827">
        <v>564821.48</v>
      </c>
      <c r="D3827" s="1" t="s">
        <v>14</v>
      </c>
      <c r="E3827" s="1" t="s">
        <v>11</v>
      </c>
      <c r="F3827" s="1" t="s">
        <v>12</v>
      </c>
      <c r="G3827" s="1" t="s">
        <v>13</v>
      </c>
      <c r="H3827" s="1" t="s">
        <v>13</v>
      </c>
      <c r="I3827">
        <v>58</v>
      </c>
    </row>
    <row r="3828" spans="1:9" x14ac:dyDescent="0.25">
      <c r="A3828">
        <v>3827</v>
      </c>
      <c r="B3828" s="1" t="s">
        <v>9</v>
      </c>
      <c r="C3828">
        <v>788174.72</v>
      </c>
      <c r="D3828" s="1" t="s">
        <v>10</v>
      </c>
      <c r="E3828" s="1" t="s">
        <v>16</v>
      </c>
      <c r="F3828" s="1" t="s">
        <v>12</v>
      </c>
      <c r="G3828" s="1" t="s">
        <v>13</v>
      </c>
      <c r="H3828" s="1" t="s">
        <v>13</v>
      </c>
      <c r="I3828">
        <v>20</v>
      </c>
    </row>
    <row r="3829" spans="1:9" x14ac:dyDescent="0.25">
      <c r="A3829">
        <v>3828</v>
      </c>
      <c r="B3829" s="1" t="s">
        <v>15</v>
      </c>
      <c r="C3829">
        <v>420405</v>
      </c>
      <c r="D3829" s="1" t="s">
        <v>10</v>
      </c>
      <c r="E3829" s="1" t="s">
        <v>11</v>
      </c>
      <c r="F3829" s="1" t="s">
        <v>12</v>
      </c>
      <c r="G3829" s="1" t="s">
        <v>13</v>
      </c>
      <c r="H3829" s="1" t="s">
        <v>13</v>
      </c>
      <c r="I3829">
        <v>21</v>
      </c>
    </row>
    <row r="3830" spans="1:9" x14ac:dyDescent="0.25">
      <c r="A3830">
        <v>3829</v>
      </c>
      <c r="B3830" s="1" t="s">
        <v>15</v>
      </c>
      <c r="C3830">
        <v>933264</v>
      </c>
      <c r="D3830" s="1" t="s">
        <v>18</v>
      </c>
      <c r="E3830" s="1" t="s">
        <v>16</v>
      </c>
      <c r="F3830" s="1" t="s">
        <v>12</v>
      </c>
      <c r="G3830" s="1" t="s">
        <v>13</v>
      </c>
      <c r="H3830" s="1" t="s">
        <v>12</v>
      </c>
      <c r="I3830">
        <v>40</v>
      </c>
    </row>
    <row r="3831" spans="1:9" x14ac:dyDescent="0.25">
      <c r="A3831">
        <v>3830</v>
      </c>
      <c r="B3831" s="1" t="s">
        <v>15</v>
      </c>
      <c r="C3831">
        <v>1454350</v>
      </c>
      <c r="D3831" s="1" t="s">
        <v>10</v>
      </c>
      <c r="E3831" s="1" t="s">
        <v>16</v>
      </c>
      <c r="F3831" s="1" t="s">
        <v>12</v>
      </c>
      <c r="G3831" s="1" t="s">
        <v>13</v>
      </c>
      <c r="H3831" s="1" t="s">
        <v>13</v>
      </c>
      <c r="I3831">
        <v>36</v>
      </c>
    </row>
    <row r="3832" spans="1:9" x14ac:dyDescent="0.25">
      <c r="A3832">
        <v>3831</v>
      </c>
      <c r="B3832" s="1" t="s">
        <v>15</v>
      </c>
      <c r="C3832">
        <v>280000</v>
      </c>
      <c r="D3832" s="1" t="s">
        <v>17</v>
      </c>
      <c r="E3832" s="1" t="s">
        <v>16</v>
      </c>
      <c r="F3832" s="1" t="s">
        <v>12</v>
      </c>
      <c r="G3832" s="1" t="s">
        <v>13</v>
      </c>
      <c r="H3832" s="1" t="s">
        <v>13</v>
      </c>
      <c r="I3832">
        <v>33</v>
      </c>
    </row>
    <row r="3833" spans="1:9" x14ac:dyDescent="0.25">
      <c r="A3833">
        <v>3832</v>
      </c>
      <c r="B3833" s="1" t="s">
        <v>15</v>
      </c>
      <c r="C3833">
        <v>39884.97</v>
      </c>
      <c r="D3833" s="1" t="s">
        <v>10</v>
      </c>
      <c r="E3833" s="1" t="s">
        <v>11</v>
      </c>
      <c r="F3833" s="1" t="s">
        <v>12</v>
      </c>
      <c r="G3833" s="1" t="s">
        <v>13</v>
      </c>
      <c r="H3833" s="1" t="s">
        <v>13</v>
      </c>
      <c r="I3833">
        <v>28</v>
      </c>
    </row>
    <row r="3834" spans="1:9" x14ac:dyDescent="0.25">
      <c r="A3834">
        <v>3833</v>
      </c>
      <c r="B3834" s="1" t="s">
        <v>9</v>
      </c>
      <c r="C3834">
        <v>809513.38</v>
      </c>
      <c r="D3834" s="1" t="s">
        <v>10</v>
      </c>
      <c r="E3834" s="1" t="s">
        <v>16</v>
      </c>
      <c r="F3834" s="1" t="s">
        <v>12</v>
      </c>
      <c r="G3834" s="1" t="s">
        <v>13</v>
      </c>
      <c r="H3834" s="1" t="s">
        <v>13</v>
      </c>
      <c r="I3834">
        <v>36</v>
      </c>
    </row>
    <row r="3835" spans="1:9" x14ac:dyDescent="0.25">
      <c r="A3835">
        <v>3834</v>
      </c>
      <c r="B3835" s="1" t="s">
        <v>9</v>
      </c>
      <c r="C3835">
        <v>190140</v>
      </c>
      <c r="D3835" s="1" t="s">
        <v>10</v>
      </c>
      <c r="E3835" s="1" t="s">
        <v>16</v>
      </c>
      <c r="F3835" s="1" t="s">
        <v>12</v>
      </c>
      <c r="G3835" s="1" t="s">
        <v>12</v>
      </c>
      <c r="H3835" s="1" t="s">
        <v>13</v>
      </c>
      <c r="I3835">
        <v>31</v>
      </c>
    </row>
    <row r="3836" spans="1:9" x14ac:dyDescent="0.25">
      <c r="A3836">
        <v>3835</v>
      </c>
      <c r="B3836" s="1" t="s">
        <v>9</v>
      </c>
      <c r="C3836">
        <v>297045</v>
      </c>
      <c r="D3836" s="1" t="s">
        <v>17</v>
      </c>
      <c r="E3836" s="1" t="s">
        <v>16</v>
      </c>
      <c r="F3836" s="1" t="s">
        <v>12</v>
      </c>
      <c r="G3836" s="1" t="s">
        <v>13</v>
      </c>
      <c r="H3836" s="1" t="s">
        <v>13</v>
      </c>
      <c r="I3836">
        <v>52</v>
      </c>
    </row>
    <row r="3837" spans="1:9" x14ac:dyDescent="0.25">
      <c r="A3837">
        <v>3836</v>
      </c>
      <c r="B3837" s="1" t="s">
        <v>9</v>
      </c>
      <c r="C3837">
        <v>468380.06</v>
      </c>
      <c r="D3837" s="1" t="s">
        <v>10</v>
      </c>
      <c r="E3837" s="1" t="s">
        <v>16</v>
      </c>
      <c r="F3837" s="1" t="s">
        <v>12</v>
      </c>
      <c r="G3837" s="1" t="s">
        <v>13</v>
      </c>
      <c r="H3837" s="1" t="s">
        <v>13</v>
      </c>
      <c r="I3837">
        <v>61</v>
      </c>
    </row>
    <row r="3838" spans="1:9" x14ac:dyDescent="0.25">
      <c r="A3838">
        <v>3837</v>
      </c>
      <c r="B3838" s="1" t="s">
        <v>9</v>
      </c>
      <c r="C3838">
        <v>628752.38</v>
      </c>
      <c r="D3838" s="1" t="s">
        <v>10</v>
      </c>
      <c r="E3838" s="1" t="s">
        <v>16</v>
      </c>
      <c r="F3838" s="1" t="s">
        <v>12</v>
      </c>
      <c r="G3838" s="1" t="s">
        <v>13</v>
      </c>
      <c r="H3838" s="1" t="s">
        <v>13</v>
      </c>
      <c r="I3838">
        <v>29</v>
      </c>
    </row>
    <row r="3839" spans="1:9" x14ac:dyDescent="0.25">
      <c r="A3839">
        <v>3838</v>
      </c>
      <c r="B3839" s="1" t="s">
        <v>15</v>
      </c>
      <c r="C3839">
        <v>781283.24</v>
      </c>
      <c r="D3839" s="1" t="s">
        <v>10</v>
      </c>
      <c r="E3839" s="1" t="s">
        <v>11</v>
      </c>
      <c r="F3839" s="1" t="s">
        <v>12</v>
      </c>
      <c r="G3839" s="1" t="s">
        <v>13</v>
      </c>
      <c r="H3839" s="1" t="s">
        <v>13</v>
      </c>
      <c r="I3839">
        <v>30</v>
      </c>
    </row>
    <row r="3840" spans="1:9" x14ac:dyDescent="0.25">
      <c r="A3840">
        <v>3839</v>
      </c>
      <c r="B3840" s="1" t="s">
        <v>15</v>
      </c>
      <c r="C3840">
        <v>4364464.75</v>
      </c>
      <c r="D3840" s="1" t="s">
        <v>10</v>
      </c>
      <c r="E3840" s="1" t="s">
        <v>11</v>
      </c>
      <c r="F3840" s="1" t="s">
        <v>12</v>
      </c>
      <c r="G3840" s="1" t="s">
        <v>13</v>
      </c>
      <c r="H3840" s="1" t="s">
        <v>13</v>
      </c>
      <c r="I3840">
        <v>39</v>
      </c>
    </row>
    <row r="3841" spans="1:9" x14ac:dyDescent="0.25">
      <c r="A3841">
        <v>3840</v>
      </c>
      <c r="B3841" s="1" t="s">
        <v>9</v>
      </c>
      <c r="C3841">
        <v>493736.09</v>
      </c>
      <c r="D3841" s="1" t="s">
        <v>10</v>
      </c>
      <c r="E3841" s="1" t="s">
        <v>16</v>
      </c>
      <c r="F3841" s="1" t="s">
        <v>12</v>
      </c>
      <c r="G3841" s="1" t="s">
        <v>12</v>
      </c>
      <c r="H3841" s="1" t="s">
        <v>13</v>
      </c>
      <c r="I3841">
        <v>31</v>
      </c>
    </row>
    <row r="3842" spans="1:9" x14ac:dyDescent="0.25">
      <c r="A3842">
        <v>3841</v>
      </c>
      <c r="B3842" s="1" t="s">
        <v>9</v>
      </c>
      <c r="C3842">
        <v>914000</v>
      </c>
      <c r="D3842" s="1" t="s">
        <v>10</v>
      </c>
      <c r="E3842" s="1" t="s">
        <v>16</v>
      </c>
      <c r="F3842" s="1" t="s">
        <v>12</v>
      </c>
      <c r="G3842" s="1" t="s">
        <v>13</v>
      </c>
      <c r="H3842" s="1" t="s">
        <v>13</v>
      </c>
      <c r="I3842">
        <v>27</v>
      </c>
    </row>
    <row r="3843" spans="1:9" x14ac:dyDescent="0.25">
      <c r="A3843">
        <v>3842</v>
      </c>
      <c r="B3843" s="1" t="s">
        <v>9</v>
      </c>
      <c r="C3843">
        <v>278030</v>
      </c>
      <c r="D3843" s="1" t="s">
        <v>19</v>
      </c>
      <c r="E3843" s="1" t="s">
        <v>16</v>
      </c>
      <c r="F3843" s="1" t="s">
        <v>12</v>
      </c>
      <c r="G3843" s="1" t="s">
        <v>13</v>
      </c>
      <c r="H3843" s="1" t="s">
        <v>13</v>
      </c>
      <c r="I3843">
        <v>34</v>
      </c>
    </row>
    <row r="3844" spans="1:9" x14ac:dyDescent="0.25">
      <c r="A3844">
        <v>3843</v>
      </c>
      <c r="B3844" s="1" t="s">
        <v>15</v>
      </c>
      <c r="C3844">
        <v>1192788</v>
      </c>
      <c r="D3844" s="1" t="s">
        <v>14</v>
      </c>
      <c r="E3844" s="1" t="s">
        <v>11</v>
      </c>
      <c r="F3844" s="1" t="s">
        <v>12</v>
      </c>
      <c r="G3844" s="1" t="s">
        <v>13</v>
      </c>
      <c r="H3844" s="1" t="s">
        <v>13</v>
      </c>
      <c r="I3844">
        <v>71</v>
      </c>
    </row>
    <row r="3845" spans="1:9" x14ac:dyDescent="0.25">
      <c r="A3845">
        <v>3844</v>
      </c>
      <c r="B3845" s="1" t="s">
        <v>15</v>
      </c>
      <c r="C3845">
        <v>1203125</v>
      </c>
      <c r="D3845" s="1" t="s">
        <v>10</v>
      </c>
      <c r="E3845" s="1" t="s">
        <v>16</v>
      </c>
      <c r="F3845" s="1" t="s">
        <v>12</v>
      </c>
      <c r="G3845" s="1" t="s">
        <v>13</v>
      </c>
      <c r="H3845" s="1" t="s">
        <v>13</v>
      </c>
      <c r="I3845">
        <v>35</v>
      </c>
    </row>
    <row r="3846" spans="1:9" x14ac:dyDescent="0.25">
      <c r="A3846">
        <v>3845</v>
      </c>
      <c r="B3846" s="1" t="s">
        <v>15</v>
      </c>
      <c r="C3846">
        <v>405871</v>
      </c>
      <c r="D3846" s="1" t="s">
        <v>18</v>
      </c>
      <c r="E3846" s="1" t="s">
        <v>16</v>
      </c>
      <c r="F3846" s="1" t="s">
        <v>12</v>
      </c>
      <c r="G3846" s="1" t="s">
        <v>13</v>
      </c>
      <c r="H3846" s="1" t="s">
        <v>13</v>
      </c>
      <c r="I3846">
        <v>67</v>
      </c>
    </row>
    <row r="3847" spans="1:9" x14ac:dyDescent="0.25">
      <c r="A3847">
        <v>3846</v>
      </c>
      <c r="B3847" s="1" t="s">
        <v>9</v>
      </c>
      <c r="C3847">
        <v>641216.5</v>
      </c>
      <c r="D3847" s="1" t="s">
        <v>10</v>
      </c>
      <c r="E3847" s="1" t="s">
        <v>16</v>
      </c>
      <c r="F3847" s="1" t="s">
        <v>12</v>
      </c>
      <c r="G3847" s="1" t="s">
        <v>13</v>
      </c>
      <c r="H3847" s="1" t="s">
        <v>13</v>
      </c>
      <c r="I3847">
        <v>28</v>
      </c>
    </row>
    <row r="3848" spans="1:9" x14ac:dyDescent="0.25">
      <c r="A3848">
        <v>3847</v>
      </c>
      <c r="B3848" s="1" t="s">
        <v>9</v>
      </c>
      <c r="C3848">
        <v>310000</v>
      </c>
      <c r="D3848" s="1" t="s">
        <v>10</v>
      </c>
      <c r="E3848" s="1" t="s">
        <v>16</v>
      </c>
      <c r="F3848" s="1" t="s">
        <v>12</v>
      </c>
      <c r="G3848" s="1" t="s">
        <v>13</v>
      </c>
      <c r="H3848" s="1" t="s">
        <v>13</v>
      </c>
      <c r="I3848">
        <v>28</v>
      </c>
    </row>
    <row r="3849" spans="1:9" x14ac:dyDescent="0.25">
      <c r="A3849">
        <v>3848</v>
      </c>
      <c r="B3849" s="1" t="s">
        <v>9</v>
      </c>
      <c r="C3849">
        <v>613320</v>
      </c>
      <c r="D3849" s="1" t="s">
        <v>21</v>
      </c>
      <c r="E3849" s="1" t="s">
        <v>16</v>
      </c>
      <c r="F3849" s="1" t="s">
        <v>12</v>
      </c>
      <c r="G3849" s="1" t="s">
        <v>12</v>
      </c>
      <c r="H3849" s="1" t="s">
        <v>13</v>
      </c>
      <c r="I3849">
        <v>72</v>
      </c>
    </row>
    <row r="3850" spans="1:9" x14ac:dyDescent="0.25">
      <c r="A3850">
        <v>3849</v>
      </c>
      <c r="B3850" s="1" t="s">
        <v>9</v>
      </c>
      <c r="C3850">
        <v>276964.47999999998</v>
      </c>
      <c r="D3850" s="1" t="s">
        <v>10</v>
      </c>
      <c r="E3850" s="1" t="s">
        <v>16</v>
      </c>
      <c r="F3850" s="1" t="s">
        <v>12</v>
      </c>
      <c r="G3850" s="1" t="s">
        <v>12</v>
      </c>
      <c r="H3850" s="1" t="s">
        <v>12</v>
      </c>
      <c r="I3850">
        <v>28</v>
      </c>
    </row>
    <row r="3851" spans="1:9" x14ac:dyDescent="0.25">
      <c r="A3851">
        <v>3850</v>
      </c>
      <c r="B3851" s="1" t="s">
        <v>9</v>
      </c>
      <c r="C3851">
        <v>449750</v>
      </c>
      <c r="D3851" s="1" t="s">
        <v>10</v>
      </c>
      <c r="E3851" s="1" t="s">
        <v>16</v>
      </c>
      <c r="F3851" s="1" t="s">
        <v>12</v>
      </c>
      <c r="G3851" s="1" t="s">
        <v>13</v>
      </c>
      <c r="H3851" s="1" t="s">
        <v>13</v>
      </c>
      <c r="I3851">
        <v>28</v>
      </c>
    </row>
    <row r="3852" spans="1:9" x14ac:dyDescent="0.25">
      <c r="A3852">
        <v>3851</v>
      </c>
      <c r="B3852" s="1" t="s">
        <v>9</v>
      </c>
      <c r="C3852">
        <v>887689.45</v>
      </c>
      <c r="D3852" s="1" t="s">
        <v>10</v>
      </c>
      <c r="E3852" s="1" t="s">
        <v>11</v>
      </c>
      <c r="F3852" s="1" t="s">
        <v>12</v>
      </c>
      <c r="G3852" s="1" t="s">
        <v>13</v>
      </c>
      <c r="H3852" s="1" t="s">
        <v>13</v>
      </c>
      <c r="I3852">
        <v>29</v>
      </c>
    </row>
    <row r="3853" spans="1:9" x14ac:dyDescent="0.25">
      <c r="A3853">
        <v>3852</v>
      </c>
      <c r="B3853" s="1" t="s">
        <v>15</v>
      </c>
      <c r="C3853">
        <v>729230.7</v>
      </c>
      <c r="D3853" s="1" t="s">
        <v>10</v>
      </c>
      <c r="E3853" s="1" t="s">
        <v>11</v>
      </c>
      <c r="F3853" s="1" t="s">
        <v>12</v>
      </c>
      <c r="G3853" s="1" t="s">
        <v>13</v>
      </c>
      <c r="H3853" s="1" t="s">
        <v>13</v>
      </c>
      <c r="I3853">
        <v>27</v>
      </c>
    </row>
    <row r="3854" spans="1:9" x14ac:dyDescent="0.25">
      <c r="A3854">
        <v>3853</v>
      </c>
      <c r="B3854" s="1" t="s">
        <v>9</v>
      </c>
      <c r="C3854">
        <v>388492</v>
      </c>
      <c r="D3854" s="1" t="s">
        <v>10</v>
      </c>
      <c r="E3854" s="1" t="s">
        <v>16</v>
      </c>
      <c r="F3854" s="1" t="s">
        <v>12</v>
      </c>
      <c r="G3854" s="1" t="s">
        <v>13</v>
      </c>
      <c r="H3854" s="1" t="s">
        <v>13</v>
      </c>
      <c r="I3854">
        <v>21</v>
      </c>
    </row>
    <row r="3855" spans="1:9" x14ac:dyDescent="0.25">
      <c r="A3855">
        <v>3854</v>
      </c>
      <c r="B3855" s="1" t="s">
        <v>9</v>
      </c>
      <c r="C3855">
        <v>396286</v>
      </c>
      <c r="D3855" s="1" t="s">
        <v>10</v>
      </c>
      <c r="E3855" s="1" t="s">
        <v>16</v>
      </c>
      <c r="F3855" s="1" t="s">
        <v>12</v>
      </c>
      <c r="G3855" s="1" t="s">
        <v>13</v>
      </c>
      <c r="H3855" s="1" t="s">
        <v>13</v>
      </c>
      <c r="I3855">
        <v>37</v>
      </c>
    </row>
    <row r="3856" spans="1:9" x14ac:dyDescent="0.25">
      <c r="A3856">
        <v>3855</v>
      </c>
      <c r="B3856" s="1" t="s">
        <v>15</v>
      </c>
      <c r="C3856">
        <v>1386388</v>
      </c>
      <c r="D3856" s="1" t="s">
        <v>14</v>
      </c>
      <c r="E3856" s="1" t="s">
        <v>11</v>
      </c>
      <c r="F3856" s="1" t="s">
        <v>12</v>
      </c>
      <c r="G3856" s="1" t="s">
        <v>13</v>
      </c>
      <c r="H3856" s="1" t="s">
        <v>13</v>
      </c>
      <c r="I3856">
        <v>75</v>
      </c>
    </row>
    <row r="3857" spans="1:9" x14ac:dyDescent="0.25">
      <c r="A3857">
        <v>3856</v>
      </c>
      <c r="B3857" s="1" t="s">
        <v>15</v>
      </c>
      <c r="C3857">
        <v>983308</v>
      </c>
      <c r="D3857" s="1" t="s">
        <v>10</v>
      </c>
      <c r="E3857" s="1" t="s">
        <v>16</v>
      </c>
      <c r="F3857" s="1" t="s">
        <v>12</v>
      </c>
      <c r="G3857" s="1" t="s">
        <v>13</v>
      </c>
      <c r="H3857" s="1" t="s">
        <v>13</v>
      </c>
      <c r="I3857">
        <v>27</v>
      </c>
    </row>
    <row r="3858" spans="1:9" x14ac:dyDescent="0.25">
      <c r="A3858">
        <v>3857</v>
      </c>
      <c r="B3858" s="1" t="s">
        <v>9</v>
      </c>
      <c r="C3858">
        <v>1007583</v>
      </c>
      <c r="D3858" s="1" t="s">
        <v>18</v>
      </c>
      <c r="E3858" s="1" t="s">
        <v>16</v>
      </c>
      <c r="F3858" s="1" t="s">
        <v>12</v>
      </c>
      <c r="G3858" s="1" t="s">
        <v>13</v>
      </c>
      <c r="H3858" s="1" t="s">
        <v>13</v>
      </c>
      <c r="I3858">
        <v>76</v>
      </c>
    </row>
    <row r="3859" spans="1:9" x14ac:dyDescent="0.25">
      <c r="A3859">
        <v>3858</v>
      </c>
      <c r="B3859" s="1" t="s">
        <v>15</v>
      </c>
      <c r="C3859">
        <v>1104599</v>
      </c>
      <c r="D3859" s="1" t="s">
        <v>10</v>
      </c>
      <c r="E3859" s="1" t="s">
        <v>11</v>
      </c>
      <c r="F3859" s="1" t="s">
        <v>12</v>
      </c>
      <c r="G3859" s="1" t="s">
        <v>13</v>
      </c>
      <c r="H3859" s="1" t="s">
        <v>13</v>
      </c>
      <c r="I3859">
        <v>50</v>
      </c>
    </row>
    <row r="3860" spans="1:9" x14ac:dyDescent="0.25">
      <c r="A3860">
        <v>3859</v>
      </c>
      <c r="B3860" s="1" t="s">
        <v>9</v>
      </c>
      <c r="C3860">
        <v>350605.15</v>
      </c>
      <c r="D3860" s="1" t="s">
        <v>10</v>
      </c>
      <c r="E3860" s="1" t="s">
        <v>16</v>
      </c>
      <c r="F3860" s="1" t="s">
        <v>12</v>
      </c>
      <c r="G3860" s="1" t="s">
        <v>13</v>
      </c>
      <c r="H3860" s="1" t="s">
        <v>13</v>
      </c>
      <c r="I3860">
        <v>31</v>
      </c>
    </row>
    <row r="3861" spans="1:9" x14ac:dyDescent="0.25">
      <c r="A3861">
        <v>3860</v>
      </c>
      <c r="B3861" s="1" t="s">
        <v>9</v>
      </c>
      <c r="C3861">
        <v>348749.4</v>
      </c>
      <c r="D3861" s="1" t="s">
        <v>10</v>
      </c>
      <c r="E3861" s="1" t="s">
        <v>16</v>
      </c>
      <c r="F3861" s="1" t="s">
        <v>12</v>
      </c>
      <c r="G3861" s="1" t="s">
        <v>13</v>
      </c>
      <c r="H3861" s="1" t="s">
        <v>13</v>
      </c>
      <c r="I3861">
        <v>55</v>
      </c>
    </row>
    <row r="3862" spans="1:9" x14ac:dyDescent="0.25">
      <c r="A3862">
        <v>3861</v>
      </c>
      <c r="B3862" s="1" t="s">
        <v>9</v>
      </c>
      <c r="C3862">
        <v>299784</v>
      </c>
      <c r="D3862" s="1" t="s">
        <v>18</v>
      </c>
      <c r="E3862" s="1" t="s">
        <v>16</v>
      </c>
      <c r="F3862" s="1" t="s">
        <v>12</v>
      </c>
      <c r="G3862" s="1" t="s">
        <v>13</v>
      </c>
      <c r="H3862" s="1" t="s">
        <v>13</v>
      </c>
      <c r="I3862">
        <v>56</v>
      </c>
    </row>
    <row r="3863" spans="1:9" x14ac:dyDescent="0.25">
      <c r="A3863">
        <v>3862</v>
      </c>
      <c r="B3863" s="1" t="s">
        <v>15</v>
      </c>
      <c r="C3863">
        <v>540083</v>
      </c>
      <c r="D3863" s="1" t="s">
        <v>18</v>
      </c>
      <c r="E3863" s="1" t="s">
        <v>16</v>
      </c>
      <c r="F3863" s="1" t="s">
        <v>12</v>
      </c>
      <c r="G3863" s="1" t="s">
        <v>12</v>
      </c>
      <c r="H3863" s="1" t="s">
        <v>12</v>
      </c>
      <c r="I3863">
        <v>55</v>
      </c>
    </row>
    <row r="3864" spans="1:9" x14ac:dyDescent="0.25">
      <c r="A3864">
        <v>3863</v>
      </c>
      <c r="B3864" s="1" t="s">
        <v>9</v>
      </c>
      <c r="C3864">
        <v>991228.7</v>
      </c>
      <c r="D3864" s="1" t="s">
        <v>10</v>
      </c>
      <c r="E3864" s="1" t="s">
        <v>16</v>
      </c>
      <c r="F3864" s="1" t="s">
        <v>12</v>
      </c>
      <c r="G3864" s="1" t="s">
        <v>13</v>
      </c>
      <c r="H3864" s="1" t="s">
        <v>13</v>
      </c>
      <c r="I3864">
        <v>44</v>
      </c>
    </row>
    <row r="3865" spans="1:9" x14ac:dyDescent="0.25">
      <c r="A3865">
        <v>3864</v>
      </c>
      <c r="B3865" s="1" t="s">
        <v>9</v>
      </c>
      <c r="C3865">
        <v>278030</v>
      </c>
      <c r="D3865" s="1" t="s">
        <v>19</v>
      </c>
      <c r="E3865" s="1" t="s">
        <v>16</v>
      </c>
      <c r="F3865" s="1" t="s">
        <v>12</v>
      </c>
      <c r="G3865" s="1" t="s">
        <v>13</v>
      </c>
      <c r="H3865" s="1" t="s">
        <v>13</v>
      </c>
      <c r="I3865">
        <v>49</v>
      </c>
    </row>
    <row r="3866" spans="1:9" x14ac:dyDescent="0.25">
      <c r="A3866">
        <v>3865</v>
      </c>
      <c r="B3866" s="1" t="s">
        <v>15</v>
      </c>
      <c r="C3866">
        <v>306545</v>
      </c>
      <c r="D3866" s="1" t="s">
        <v>10</v>
      </c>
      <c r="E3866" s="1" t="s">
        <v>11</v>
      </c>
      <c r="F3866" s="1" t="s">
        <v>12</v>
      </c>
      <c r="G3866" s="1" t="s">
        <v>13</v>
      </c>
      <c r="H3866" s="1" t="s">
        <v>12</v>
      </c>
      <c r="I3866">
        <v>39</v>
      </c>
    </row>
    <row r="3867" spans="1:9" x14ac:dyDescent="0.25">
      <c r="A3867">
        <v>3866</v>
      </c>
      <c r="B3867" s="1" t="s">
        <v>9</v>
      </c>
      <c r="C3867">
        <v>639121.35</v>
      </c>
      <c r="D3867" s="1" t="s">
        <v>10</v>
      </c>
      <c r="E3867" s="1" t="s">
        <v>16</v>
      </c>
      <c r="F3867" s="1" t="s">
        <v>12</v>
      </c>
      <c r="G3867" s="1" t="s">
        <v>13</v>
      </c>
      <c r="H3867" s="1" t="s">
        <v>13</v>
      </c>
      <c r="I3867">
        <v>36</v>
      </c>
    </row>
    <row r="3868" spans="1:9" x14ac:dyDescent="0.25">
      <c r="A3868">
        <v>3867</v>
      </c>
      <c r="B3868" s="1" t="s">
        <v>9</v>
      </c>
      <c r="C3868">
        <v>422514.14</v>
      </c>
      <c r="D3868" s="1" t="s">
        <v>10</v>
      </c>
      <c r="E3868" s="1" t="s">
        <v>16</v>
      </c>
      <c r="F3868" s="1" t="s">
        <v>12</v>
      </c>
      <c r="G3868" s="1" t="s">
        <v>13</v>
      </c>
      <c r="H3868" s="1" t="s">
        <v>13</v>
      </c>
      <c r="I3868">
        <v>33</v>
      </c>
    </row>
    <row r="3869" spans="1:9" x14ac:dyDescent="0.25">
      <c r="A3869">
        <v>3868</v>
      </c>
      <c r="B3869" s="1" t="s">
        <v>9</v>
      </c>
      <c r="C3869">
        <v>639148</v>
      </c>
      <c r="D3869" s="1" t="s">
        <v>18</v>
      </c>
      <c r="E3869" s="1" t="s">
        <v>16</v>
      </c>
      <c r="F3869" s="1" t="s">
        <v>12</v>
      </c>
      <c r="G3869" s="1" t="s">
        <v>13</v>
      </c>
      <c r="H3869" s="1" t="s">
        <v>13</v>
      </c>
      <c r="I3869">
        <v>61</v>
      </c>
    </row>
    <row r="3870" spans="1:9" x14ac:dyDescent="0.25">
      <c r="A3870">
        <v>3869</v>
      </c>
      <c r="B3870" s="1" t="s">
        <v>15</v>
      </c>
      <c r="C3870">
        <v>438762.65</v>
      </c>
      <c r="D3870" s="1" t="s">
        <v>10</v>
      </c>
      <c r="E3870" s="1" t="s">
        <v>16</v>
      </c>
      <c r="F3870" s="1" t="s">
        <v>12</v>
      </c>
      <c r="G3870" s="1" t="s">
        <v>13</v>
      </c>
      <c r="H3870" s="1" t="s">
        <v>12</v>
      </c>
      <c r="I3870">
        <v>24</v>
      </c>
    </row>
    <row r="3871" spans="1:9" x14ac:dyDescent="0.25">
      <c r="A3871">
        <v>3870</v>
      </c>
      <c r="B3871" s="1" t="s">
        <v>9</v>
      </c>
      <c r="C3871">
        <v>940646.55</v>
      </c>
      <c r="D3871" s="1" t="s">
        <v>10</v>
      </c>
      <c r="E3871" s="1" t="s">
        <v>16</v>
      </c>
      <c r="F3871" s="1" t="s">
        <v>12</v>
      </c>
      <c r="G3871" s="1" t="s">
        <v>13</v>
      </c>
      <c r="H3871" s="1" t="s">
        <v>13</v>
      </c>
      <c r="I3871">
        <v>55</v>
      </c>
    </row>
    <row r="3872" spans="1:9" x14ac:dyDescent="0.25">
      <c r="A3872">
        <v>3871</v>
      </c>
      <c r="B3872" s="1" t="s">
        <v>9</v>
      </c>
      <c r="C3872">
        <v>298248.25</v>
      </c>
      <c r="D3872" s="1" t="s">
        <v>10</v>
      </c>
      <c r="E3872" s="1" t="s">
        <v>16</v>
      </c>
      <c r="F3872" s="1" t="s">
        <v>12</v>
      </c>
      <c r="G3872" s="1" t="s">
        <v>13</v>
      </c>
      <c r="H3872" s="1" t="s">
        <v>13</v>
      </c>
      <c r="I3872">
        <v>26</v>
      </c>
    </row>
    <row r="3873" spans="1:9" x14ac:dyDescent="0.25">
      <c r="A3873">
        <v>3872</v>
      </c>
      <c r="B3873" s="1" t="s">
        <v>9</v>
      </c>
      <c r="C3873">
        <v>450513.01</v>
      </c>
      <c r="D3873" s="1" t="s">
        <v>10</v>
      </c>
      <c r="E3873" s="1" t="s">
        <v>11</v>
      </c>
      <c r="F3873" s="1" t="s">
        <v>12</v>
      </c>
      <c r="G3873" s="1" t="s">
        <v>13</v>
      </c>
      <c r="H3873" s="1" t="s">
        <v>13</v>
      </c>
      <c r="I3873">
        <v>39</v>
      </c>
    </row>
    <row r="3874" spans="1:9" x14ac:dyDescent="0.25">
      <c r="A3874">
        <v>3873</v>
      </c>
      <c r="B3874" s="1" t="s">
        <v>9</v>
      </c>
      <c r="C3874">
        <v>1213949</v>
      </c>
      <c r="D3874" s="1" t="s">
        <v>10</v>
      </c>
      <c r="E3874" s="1" t="s">
        <v>11</v>
      </c>
      <c r="F3874" s="1" t="s">
        <v>12</v>
      </c>
      <c r="G3874" s="1" t="s">
        <v>13</v>
      </c>
      <c r="H3874" s="1" t="s">
        <v>13</v>
      </c>
      <c r="I3874">
        <v>41</v>
      </c>
    </row>
    <row r="3875" spans="1:9" x14ac:dyDescent="0.25">
      <c r="A3875">
        <v>3874</v>
      </c>
      <c r="B3875" s="1" t="s">
        <v>9</v>
      </c>
      <c r="C3875">
        <v>377729.94</v>
      </c>
      <c r="D3875" s="1" t="s">
        <v>10</v>
      </c>
      <c r="E3875" s="1" t="s">
        <v>16</v>
      </c>
      <c r="F3875" s="1" t="s">
        <v>12</v>
      </c>
      <c r="G3875" s="1" t="s">
        <v>13</v>
      </c>
      <c r="H3875" s="1" t="s">
        <v>13</v>
      </c>
      <c r="I3875">
        <v>36</v>
      </c>
    </row>
    <row r="3876" spans="1:9" x14ac:dyDescent="0.25">
      <c r="A3876">
        <v>3875</v>
      </c>
      <c r="B3876" s="1" t="s">
        <v>15</v>
      </c>
      <c r="C3876">
        <v>1605450</v>
      </c>
      <c r="D3876" s="1" t="s">
        <v>10</v>
      </c>
      <c r="E3876" s="1" t="s">
        <v>16</v>
      </c>
      <c r="F3876" s="1" t="s">
        <v>12</v>
      </c>
      <c r="G3876" s="1" t="s">
        <v>13</v>
      </c>
      <c r="H3876" s="1" t="s">
        <v>13</v>
      </c>
      <c r="I3876">
        <v>38</v>
      </c>
    </row>
    <row r="3877" spans="1:9" x14ac:dyDescent="0.25">
      <c r="A3877">
        <v>3876</v>
      </c>
      <c r="B3877" s="1" t="s">
        <v>9</v>
      </c>
      <c r="C3877">
        <v>297102</v>
      </c>
      <c r="D3877" s="1" t="s">
        <v>18</v>
      </c>
      <c r="E3877" s="1" t="s">
        <v>16</v>
      </c>
      <c r="F3877" s="1" t="s">
        <v>12</v>
      </c>
      <c r="G3877" s="1" t="s">
        <v>13</v>
      </c>
      <c r="H3877" s="1" t="s">
        <v>12</v>
      </c>
      <c r="I3877">
        <v>64</v>
      </c>
    </row>
    <row r="3878" spans="1:9" x14ac:dyDescent="0.25">
      <c r="A3878">
        <v>3877</v>
      </c>
      <c r="B3878" s="1" t="s">
        <v>9</v>
      </c>
      <c r="C3878">
        <v>391637.5</v>
      </c>
      <c r="D3878" s="1" t="s">
        <v>10</v>
      </c>
      <c r="E3878" s="1" t="s">
        <v>16</v>
      </c>
      <c r="F3878" s="1" t="s">
        <v>12</v>
      </c>
      <c r="G3878" s="1" t="s">
        <v>13</v>
      </c>
      <c r="H3878" s="1" t="s">
        <v>13</v>
      </c>
      <c r="I3878">
        <v>49</v>
      </c>
    </row>
    <row r="3879" spans="1:9" x14ac:dyDescent="0.25">
      <c r="A3879">
        <v>3878</v>
      </c>
      <c r="B3879" s="1" t="s">
        <v>9</v>
      </c>
      <c r="C3879">
        <v>317719</v>
      </c>
      <c r="D3879" s="1" t="s">
        <v>17</v>
      </c>
      <c r="E3879" s="1" t="s">
        <v>16</v>
      </c>
      <c r="F3879" s="1" t="s">
        <v>12</v>
      </c>
      <c r="G3879" s="1" t="s">
        <v>12</v>
      </c>
      <c r="H3879" s="1" t="s">
        <v>13</v>
      </c>
      <c r="I3879">
        <v>34</v>
      </c>
    </row>
    <row r="3880" spans="1:9" x14ac:dyDescent="0.25">
      <c r="A3880">
        <v>3879</v>
      </c>
      <c r="B3880" s="1" t="s">
        <v>15</v>
      </c>
      <c r="C3880">
        <v>1161829.5</v>
      </c>
      <c r="D3880" s="1" t="s">
        <v>10</v>
      </c>
      <c r="E3880" s="1" t="s">
        <v>11</v>
      </c>
      <c r="F3880" s="1" t="s">
        <v>12</v>
      </c>
      <c r="G3880" s="1" t="s">
        <v>13</v>
      </c>
      <c r="H3880" s="1" t="s">
        <v>13</v>
      </c>
      <c r="I3880">
        <v>32</v>
      </c>
    </row>
    <row r="3881" spans="1:9" x14ac:dyDescent="0.25">
      <c r="A3881">
        <v>3880</v>
      </c>
      <c r="B3881" s="1" t="s">
        <v>15</v>
      </c>
      <c r="C3881">
        <v>297050</v>
      </c>
      <c r="D3881" s="1" t="s">
        <v>17</v>
      </c>
      <c r="E3881" s="1" t="s">
        <v>16</v>
      </c>
      <c r="F3881" s="1" t="s">
        <v>12</v>
      </c>
      <c r="G3881" s="1" t="s">
        <v>13</v>
      </c>
      <c r="H3881" s="1" t="s">
        <v>13</v>
      </c>
      <c r="I3881">
        <v>55</v>
      </c>
    </row>
    <row r="3882" spans="1:9" x14ac:dyDescent="0.25">
      <c r="A3882">
        <v>3881</v>
      </c>
      <c r="B3882" s="1" t="s">
        <v>9</v>
      </c>
      <c r="C3882">
        <v>1117420.3</v>
      </c>
      <c r="D3882" s="1" t="s">
        <v>10</v>
      </c>
      <c r="E3882" s="1" t="s">
        <v>16</v>
      </c>
      <c r="F3882" s="1" t="s">
        <v>12</v>
      </c>
      <c r="G3882" s="1" t="s">
        <v>13</v>
      </c>
      <c r="H3882" s="1" t="s">
        <v>13</v>
      </c>
      <c r="I3882">
        <v>52</v>
      </c>
    </row>
    <row r="3883" spans="1:9" x14ac:dyDescent="0.25">
      <c r="A3883">
        <v>3882</v>
      </c>
      <c r="B3883" s="1" t="s">
        <v>9</v>
      </c>
      <c r="C3883">
        <v>472721.91999999998</v>
      </c>
      <c r="D3883" s="1" t="s">
        <v>10</v>
      </c>
      <c r="E3883" s="1" t="s">
        <v>16</v>
      </c>
      <c r="F3883" s="1" t="s">
        <v>12</v>
      </c>
      <c r="G3883" s="1" t="s">
        <v>13</v>
      </c>
      <c r="H3883" s="1" t="s">
        <v>13</v>
      </c>
      <c r="I3883">
        <v>60</v>
      </c>
    </row>
    <row r="3884" spans="1:9" x14ac:dyDescent="0.25">
      <c r="A3884">
        <v>3883</v>
      </c>
      <c r="B3884" s="1" t="s">
        <v>15</v>
      </c>
      <c r="C3884">
        <v>300018</v>
      </c>
      <c r="D3884" s="1" t="s">
        <v>17</v>
      </c>
      <c r="E3884" s="1" t="s">
        <v>16</v>
      </c>
      <c r="F3884" s="1" t="s">
        <v>12</v>
      </c>
      <c r="G3884" s="1" t="s">
        <v>13</v>
      </c>
      <c r="H3884" s="1" t="s">
        <v>13</v>
      </c>
      <c r="I3884">
        <v>55</v>
      </c>
    </row>
    <row r="3885" spans="1:9" x14ac:dyDescent="0.25">
      <c r="A3885">
        <v>3884</v>
      </c>
      <c r="B3885" s="1" t="s">
        <v>9</v>
      </c>
      <c r="C3885">
        <v>235200</v>
      </c>
      <c r="D3885" s="1" t="s">
        <v>10</v>
      </c>
      <c r="E3885" s="1" t="s">
        <v>16</v>
      </c>
      <c r="F3885" s="1" t="s">
        <v>12</v>
      </c>
      <c r="G3885" s="1" t="s">
        <v>13</v>
      </c>
      <c r="H3885" s="1" t="s">
        <v>12</v>
      </c>
      <c r="I3885">
        <v>24</v>
      </c>
    </row>
    <row r="3886" spans="1:9" x14ac:dyDescent="0.25">
      <c r="A3886">
        <v>3885</v>
      </c>
      <c r="B3886" s="1" t="s">
        <v>15</v>
      </c>
      <c r="C3886">
        <v>180000</v>
      </c>
      <c r="D3886" s="1" t="s">
        <v>10</v>
      </c>
      <c r="E3886" s="1" t="s">
        <v>16</v>
      </c>
      <c r="F3886" s="1" t="s">
        <v>12</v>
      </c>
      <c r="G3886" s="1" t="s">
        <v>12</v>
      </c>
      <c r="H3886" s="1" t="s">
        <v>13</v>
      </c>
      <c r="I3886">
        <v>30</v>
      </c>
    </row>
    <row r="3887" spans="1:9" x14ac:dyDescent="0.25">
      <c r="A3887">
        <v>3886</v>
      </c>
      <c r="B3887" s="1" t="s">
        <v>9</v>
      </c>
      <c r="C3887">
        <v>639148</v>
      </c>
      <c r="D3887" s="1" t="s">
        <v>18</v>
      </c>
      <c r="E3887" s="1" t="s">
        <v>16</v>
      </c>
      <c r="F3887" s="1" t="s">
        <v>12</v>
      </c>
      <c r="G3887" s="1" t="s">
        <v>13</v>
      </c>
      <c r="H3887" s="1" t="s">
        <v>13</v>
      </c>
      <c r="I3887">
        <v>58</v>
      </c>
    </row>
    <row r="3888" spans="1:9" x14ac:dyDescent="0.25">
      <c r="A3888">
        <v>3887</v>
      </c>
      <c r="B3888" s="1" t="s">
        <v>15</v>
      </c>
      <c r="C3888">
        <v>1461535</v>
      </c>
      <c r="D3888" s="1" t="s">
        <v>14</v>
      </c>
      <c r="E3888" s="1" t="s">
        <v>11</v>
      </c>
      <c r="F3888" s="1" t="s">
        <v>12</v>
      </c>
      <c r="G3888" s="1" t="s">
        <v>13</v>
      </c>
      <c r="H3888" s="1" t="s">
        <v>13</v>
      </c>
      <c r="I3888">
        <v>55</v>
      </c>
    </row>
    <row r="3889" spans="1:9" x14ac:dyDescent="0.25">
      <c r="A3889">
        <v>3888</v>
      </c>
      <c r="B3889" s="1" t="s">
        <v>15</v>
      </c>
      <c r="C3889">
        <v>297046</v>
      </c>
      <c r="D3889" s="1" t="s">
        <v>17</v>
      </c>
      <c r="E3889" s="1" t="s">
        <v>16</v>
      </c>
      <c r="F3889" s="1" t="s">
        <v>12</v>
      </c>
      <c r="G3889" s="1" t="s">
        <v>13</v>
      </c>
      <c r="H3889" s="1" t="s">
        <v>13</v>
      </c>
      <c r="I3889">
        <v>60</v>
      </c>
    </row>
    <row r="3890" spans="1:9" x14ac:dyDescent="0.25">
      <c r="A3890">
        <v>3889</v>
      </c>
      <c r="B3890" s="1" t="s">
        <v>9</v>
      </c>
      <c r="C3890">
        <v>208067.25</v>
      </c>
      <c r="D3890" s="1" t="s">
        <v>10</v>
      </c>
      <c r="E3890" s="1" t="s">
        <v>11</v>
      </c>
      <c r="F3890" s="1" t="s">
        <v>12</v>
      </c>
      <c r="G3890" s="1" t="s">
        <v>13</v>
      </c>
      <c r="H3890" s="1" t="s">
        <v>13</v>
      </c>
      <c r="I3890">
        <v>46</v>
      </c>
    </row>
    <row r="3891" spans="1:9" x14ac:dyDescent="0.25">
      <c r="A3891">
        <v>3890</v>
      </c>
      <c r="B3891" s="1" t="s">
        <v>15</v>
      </c>
      <c r="C3891">
        <v>260000</v>
      </c>
      <c r="D3891" s="1" t="s">
        <v>10</v>
      </c>
      <c r="E3891" s="1" t="s">
        <v>16</v>
      </c>
      <c r="F3891" s="1" t="s">
        <v>12</v>
      </c>
      <c r="G3891" s="1" t="s">
        <v>13</v>
      </c>
      <c r="H3891" s="1" t="s">
        <v>13</v>
      </c>
      <c r="I3891">
        <v>29</v>
      </c>
    </row>
    <row r="3892" spans="1:9" x14ac:dyDescent="0.25">
      <c r="A3892">
        <v>3891</v>
      </c>
      <c r="B3892" s="1" t="s">
        <v>9</v>
      </c>
      <c r="C3892">
        <v>274969.43</v>
      </c>
      <c r="D3892" s="1" t="s">
        <v>10</v>
      </c>
      <c r="E3892" s="1" t="s">
        <v>16</v>
      </c>
      <c r="F3892" s="1" t="s">
        <v>12</v>
      </c>
      <c r="G3892" s="1" t="s">
        <v>13</v>
      </c>
      <c r="H3892" s="1" t="s">
        <v>13</v>
      </c>
      <c r="I3892">
        <v>31</v>
      </c>
    </row>
    <row r="3893" spans="1:9" x14ac:dyDescent="0.25">
      <c r="A3893">
        <v>3892</v>
      </c>
      <c r="B3893" s="1" t="s">
        <v>9</v>
      </c>
      <c r="C3893">
        <v>1392687.83</v>
      </c>
      <c r="D3893" s="1" t="s">
        <v>10</v>
      </c>
      <c r="E3893" s="1" t="s">
        <v>16</v>
      </c>
      <c r="F3893" s="1" t="s">
        <v>12</v>
      </c>
      <c r="G3893" s="1" t="s">
        <v>13</v>
      </c>
      <c r="H3893" s="1" t="s">
        <v>13</v>
      </c>
      <c r="I3893">
        <v>55</v>
      </c>
    </row>
    <row r="3894" spans="1:9" x14ac:dyDescent="0.25">
      <c r="A3894">
        <v>3893</v>
      </c>
      <c r="B3894" s="1" t="s">
        <v>9</v>
      </c>
      <c r="C3894">
        <v>546354</v>
      </c>
      <c r="D3894" s="1" t="s">
        <v>18</v>
      </c>
      <c r="E3894" s="1" t="s">
        <v>16</v>
      </c>
      <c r="F3894" s="1" t="s">
        <v>12</v>
      </c>
      <c r="G3894" s="1" t="s">
        <v>12</v>
      </c>
      <c r="H3894" s="1" t="s">
        <v>12</v>
      </c>
      <c r="I3894">
        <v>81</v>
      </c>
    </row>
    <row r="3895" spans="1:9" x14ac:dyDescent="0.25">
      <c r="A3895">
        <v>3894</v>
      </c>
      <c r="B3895" s="1" t="s">
        <v>15</v>
      </c>
      <c r="C3895">
        <v>297046</v>
      </c>
      <c r="D3895" s="1" t="s">
        <v>17</v>
      </c>
      <c r="E3895" s="1" t="s">
        <v>16</v>
      </c>
      <c r="F3895" s="1" t="s">
        <v>13</v>
      </c>
      <c r="G3895" s="1" t="s">
        <v>13</v>
      </c>
      <c r="H3895" s="1" t="s">
        <v>13</v>
      </c>
      <c r="I3895">
        <v>52</v>
      </c>
    </row>
    <row r="3896" spans="1:9" x14ac:dyDescent="0.25">
      <c r="A3896">
        <v>3895</v>
      </c>
      <c r="B3896" s="1" t="s">
        <v>9</v>
      </c>
      <c r="C3896">
        <v>459260</v>
      </c>
      <c r="D3896" s="1" t="s">
        <v>10</v>
      </c>
      <c r="E3896" s="1" t="s">
        <v>16</v>
      </c>
      <c r="F3896" s="1" t="s">
        <v>12</v>
      </c>
      <c r="G3896" s="1" t="s">
        <v>13</v>
      </c>
      <c r="H3896" s="1" t="s">
        <v>13</v>
      </c>
      <c r="I3896">
        <v>37</v>
      </c>
    </row>
    <row r="3897" spans="1:9" x14ac:dyDescent="0.25">
      <c r="A3897">
        <v>3896</v>
      </c>
      <c r="B3897" s="1" t="s">
        <v>9</v>
      </c>
      <c r="C3897">
        <v>721709.3</v>
      </c>
      <c r="D3897" s="1" t="s">
        <v>10</v>
      </c>
      <c r="E3897" s="1" t="s">
        <v>11</v>
      </c>
      <c r="F3897" s="1" t="s">
        <v>12</v>
      </c>
      <c r="G3897" s="1" t="s">
        <v>13</v>
      </c>
      <c r="H3897" s="1" t="s">
        <v>13</v>
      </c>
      <c r="I3897">
        <v>45</v>
      </c>
    </row>
    <row r="3898" spans="1:9" x14ac:dyDescent="0.25">
      <c r="A3898">
        <v>3897</v>
      </c>
      <c r="B3898" s="1" t="s">
        <v>15</v>
      </c>
      <c r="C3898">
        <v>465877</v>
      </c>
      <c r="D3898" s="1" t="s">
        <v>10</v>
      </c>
      <c r="E3898" s="1" t="s">
        <v>16</v>
      </c>
      <c r="F3898" s="1" t="s">
        <v>12</v>
      </c>
      <c r="G3898" s="1" t="s">
        <v>13</v>
      </c>
      <c r="H3898" s="1" t="s">
        <v>12</v>
      </c>
      <c r="I3898">
        <v>36</v>
      </c>
    </row>
    <row r="3899" spans="1:9" x14ac:dyDescent="0.25">
      <c r="A3899">
        <v>3898</v>
      </c>
      <c r="B3899" s="1" t="s">
        <v>15</v>
      </c>
      <c r="C3899">
        <v>658917</v>
      </c>
      <c r="D3899" s="1" t="s">
        <v>10</v>
      </c>
      <c r="E3899" s="1" t="s">
        <v>11</v>
      </c>
      <c r="F3899" s="1" t="s">
        <v>12</v>
      </c>
      <c r="G3899" s="1" t="s">
        <v>13</v>
      </c>
      <c r="H3899" s="1" t="s">
        <v>12</v>
      </c>
      <c r="I3899">
        <v>36</v>
      </c>
    </row>
    <row r="3900" spans="1:9" x14ac:dyDescent="0.25">
      <c r="A3900">
        <v>3899</v>
      </c>
      <c r="B3900" s="1" t="s">
        <v>9</v>
      </c>
      <c r="C3900">
        <v>2658295.4300000002</v>
      </c>
      <c r="D3900" s="1" t="s">
        <v>10</v>
      </c>
      <c r="E3900" s="1" t="s">
        <v>16</v>
      </c>
      <c r="F3900" s="1" t="s">
        <v>12</v>
      </c>
      <c r="G3900" s="1" t="s">
        <v>12</v>
      </c>
      <c r="H3900" s="1" t="s">
        <v>13</v>
      </c>
      <c r="I3900">
        <v>30</v>
      </c>
    </row>
    <row r="3901" spans="1:9" x14ac:dyDescent="0.25">
      <c r="A3901">
        <v>3900</v>
      </c>
      <c r="B3901" s="1" t="s">
        <v>9</v>
      </c>
      <c r="C3901">
        <v>583221.81999999995</v>
      </c>
      <c r="D3901" s="1" t="s">
        <v>10</v>
      </c>
      <c r="E3901" s="1" t="s">
        <v>16</v>
      </c>
      <c r="F3901" s="1" t="s">
        <v>12</v>
      </c>
      <c r="G3901" s="1" t="s">
        <v>12</v>
      </c>
      <c r="H3901" s="1" t="s">
        <v>13</v>
      </c>
      <c r="I3901">
        <v>53</v>
      </c>
    </row>
    <row r="3902" spans="1:9" x14ac:dyDescent="0.25">
      <c r="A3902">
        <v>3901</v>
      </c>
      <c r="B3902" s="1" t="s">
        <v>9</v>
      </c>
      <c r="C3902">
        <v>297046</v>
      </c>
      <c r="D3902" s="1" t="s">
        <v>18</v>
      </c>
      <c r="E3902" s="1" t="s">
        <v>16</v>
      </c>
      <c r="F3902" s="1" t="s">
        <v>12</v>
      </c>
      <c r="G3902" s="1" t="s">
        <v>13</v>
      </c>
      <c r="H3902" s="1" t="s">
        <v>13</v>
      </c>
      <c r="I3902">
        <v>32</v>
      </c>
    </row>
    <row r="3903" spans="1:9" x14ac:dyDescent="0.25">
      <c r="A3903">
        <v>3902</v>
      </c>
      <c r="B3903" s="1" t="s">
        <v>15</v>
      </c>
      <c r="C3903">
        <v>572000</v>
      </c>
      <c r="D3903" s="1" t="s">
        <v>10</v>
      </c>
      <c r="E3903" s="1" t="s">
        <v>16</v>
      </c>
      <c r="F3903" s="1" t="s">
        <v>12</v>
      </c>
      <c r="G3903" s="1" t="s">
        <v>13</v>
      </c>
      <c r="H3903" s="1" t="s">
        <v>13</v>
      </c>
      <c r="I3903">
        <v>50</v>
      </c>
    </row>
    <row r="3904" spans="1:9" x14ac:dyDescent="0.25">
      <c r="A3904">
        <v>3903</v>
      </c>
      <c r="B3904" s="1" t="s">
        <v>9</v>
      </c>
      <c r="C3904">
        <v>705100</v>
      </c>
      <c r="D3904" s="1" t="s">
        <v>10</v>
      </c>
      <c r="E3904" s="1" t="s">
        <v>16</v>
      </c>
      <c r="F3904" s="1" t="s">
        <v>12</v>
      </c>
      <c r="G3904" s="1" t="s">
        <v>13</v>
      </c>
      <c r="H3904" s="1" t="s">
        <v>13</v>
      </c>
      <c r="I3904">
        <v>64</v>
      </c>
    </row>
    <row r="3905" spans="1:9" x14ac:dyDescent="0.25">
      <c r="A3905">
        <v>3904</v>
      </c>
      <c r="B3905" s="1" t="s">
        <v>9</v>
      </c>
      <c r="C3905">
        <v>366181.5</v>
      </c>
      <c r="D3905" s="1" t="s">
        <v>10</v>
      </c>
      <c r="E3905" s="1" t="s">
        <v>16</v>
      </c>
      <c r="F3905" s="1" t="s">
        <v>12</v>
      </c>
      <c r="G3905" s="1" t="s">
        <v>13</v>
      </c>
      <c r="H3905" s="1" t="s">
        <v>13</v>
      </c>
      <c r="I3905">
        <v>33</v>
      </c>
    </row>
    <row r="3906" spans="1:9" x14ac:dyDescent="0.25">
      <c r="A3906">
        <v>3905</v>
      </c>
      <c r="B3906" s="1" t="s">
        <v>9</v>
      </c>
      <c r="C3906">
        <v>639148</v>
      </c>
      <c r="D3906" s="1" t="s">
        <v>18</v>
      </c>
      <c r="E3906" s="1" t="s">
        <v>16</v>
      </c>
      <c r="F3906" s="1" t="s">
        <v>12</v>
      </c>
      <c r="G3906" s="1" t="s">
        <v>13</v>
      </c>
      <c r="H3906" s="1" t="s">
        <v>12</v>
      </c>
      <c r="I3906">
        <v>41</v>
      </c>
    </row>
    <row r="3907" spans="1:9" x14ac:dyDescent="0.25">
      <c r="A3907">
        <v>3906</v>
      </c>
      <c r="B3907" s="1" t="s">
        <v>9</v>
      </c>
      <c r="C3907">
        <v>883100</v>
      </c>
      <c r="D3907" s="1" t="s">
        <v>10</v>
      </c>
      <c r="E3907" s="1" t="s">
        <v>11</v>
      </c>
      <c r="F3907" s="1" t="s">
        <v>12</v>
      </c>
      <c r="G3907" s="1" t="s">
        <v>13</v>
      </c>
      <c r="H3907" s="1" t="s">
        <v>13</v>
      </c>
      <c r="I3907">
        <v>48</v>
      </c>
    </row>
    <row r="3908" spans="1:9" x14ac:dyDescent="0.25">
      <c r="A3908">
        <v>3907</v>
      </c>
      <c r="B3908" s="1" t="s">
        <v>15</v>
      </c>
      <c r="C3908">
        <v>634458.85</v>
      </c>
      <c r="D3908" s="1" t="s">
        <v>10</v>
      </c>
      <c r="E3908" s="1" t="s">
        <v>11</v>
      </c>
      <c r="F3908" s="1" t="s">
        <v>12</v>
      </c>
      <c r="G3908" s="1" t="s">
        <v>13</v>
      </c>
      <c r="H3908" s="1" t="s">
        <v>13</v>
      </c>
      <c r="I3908">
        <v>37</v>
      </c>
    </row>
    <row r="3909" spans="1:9" x14ac:dyDescent="0.25">
      <c r="A3909">
        <v>3908</v>
      </c>
      <c r="B3909" s="1" t="s">
        <v>9</v>
      </c>
      <c r="C3909">
        <v>700000</v>
      </c>
      <c r="D3909" s="1" t="s">
        <v>10</v>
      </c>
      <c r="E3909" s="1" t="s">
        <v>16</v>
      </c>
      <c r="F3909" s="1" t="s">
        <v>12</v>
      </c>
      <c r="G3909" s="1" t="s">
        <v>13</v>
      </c>
      <c r="H3909" s="1" t="s">
        <v>13</v>
      </c>
      <c r="I3909">
        <v>46</v>
      </c>
    </row>
    <row r="3910" spans="1:9" x14ac:dyDescent="0.25">
      <c r="A3910">
        <v>3909</v>
      </c>
      <c r="B3910" s="1" t="s">
        <v>9</v>
      </c>
      <c r="C3910">
        <v>583859.75</v>
      </c>
      <c r="D3910" s="1" t="s">
        <v>10</v>
      </c>
      <c r="E3910" s="1" t="s">
        <v>16</v>
      </c>
      <c r="F3910" s="1" t="s">
        <v>12</v>
      </c>
      <c r="G3910" s="1" t="s">
        <v>13</v>
      </c>
      <c r="H3910" s="1" t="s">
        <v>13</v>
      </c>
      <c r="I3910">
        <v>62</v>
      </c>
    </row>
    <row r="3911" spans="1:9" x14ac:dyDescent="0.25">
      <c r="A3911">
        <v>3910</v>
      </c>
      <c r="B3911" s="1" t="s">
        <v>15</v>
      </c>
      <c r="C3911">
        <v>649238.17000000004</v>
      </c>
      <c r="D3911" s="1" t="s">
        <v>10</v>
      </c>
      <c r="E3911" s="1" t="s">
        <v>16</v>
      </c>
      <c r="F3911" s="1" t="s">
        <v>12</v>
      </c>
      <c r="G3911" s="1" t="s">
        <v>13</v>
      </c>
      <c r="H3911" s="1" t="s">
        <v>13</v>
      </c>
      <c r="I3911">
        <v>27</v>
      </c>
    </row>
    <row r="3912" spans="1:9" x14ac:dyDescent="0.25">
      <c r="A3912">
        <v>3911</v>
      </c>
      <c r="B3912" s="1" t="s">
        <v>15</v>
      </c>
      <c r="C3912">
        <v>1341939</v>
      </c>
      <c r="D3912" s="1" t="s">
        <v>14</v>
      </c>
      <c r="E3912" s="1" t="s">
        <v>11</v>
      </c>
      <c r="F3912" s="1" t="s">
        <v>12</v>
      </c>
      <c r="G3912" s="1" t="s">
        <v>13</v>
      </c>
      <c r="H3912" s="1" t="s">
        <v>13</v>
      </c>
      <c r="I3912">
        <v>76</v>
      </c>
    </row>
    <row r="3913" spans="1:9" x14ac:dyDescent="0.25">
      <c r="A3913">
        <v>3912</v>
      </c>
      <c r="B3913" s="1" t="s">
        <v>15</v>
      </c>
      <c r="C3913">
        <v>170248</v>
      </c>
      <c r="D3913" s="1" t="s">
        <v>10</v>
      </c>
      <c r="E3913" s="1" t="s">
        <v>16</v>
      </c>
      <c r="F3913" s="1" t="s">
        <v>12</v>
      </c>
      <c r="G3913" s="1" t="s">
        <v>13</v>
      </c>
      <c r="H3913" s="1" t="s">
        <v>13</v>
      </c>
      <c r="I3913">
        <v>20</v>
      </c>
    </row>
    <row r="3914" spans="1:9" x14ac:dyDescent="0.25">
      <c r="A3914">
        <v>3913</v>
      </c>
      <c r="B3914" s="1" t="s">
        <v>9</v>
      </c>
      <c r="C3914">
        <v>301566</v>
      </c>
      <c r="D3914" s="1" t="s">
        <v>17</v>
      </c>
      <c r="E3914" s="1" t="s">
        <v>16</v>
      </c>
      <c r="F3914" s="1" t="s">
        <v>12</v>
      </c>
      <c r="G3914" s="1" t="s">
        <v>13</v>
      </c>
      <c r="H3914" s="1" t="s">
        <v>12</v>
      </c>
      <c r="I3914">
        <v>26</v>
      </c>
    </row>
    <row r="3915" spans="1:9" x14ac:dyDescent="0.25">
      <c r="A3915">
        <v>3914</v>
      </c>
      <c r="B3915" s="1" t="s">
        <v>9</v>
      </c>
      <c r="C3915">
        <v>326841</v>
      </c>
      <c r="D3915" s="1" t="s">
        <v>18</v>
      </c>
      <c r="E3915" s="1" t="s">
        <v>16</v>
      </c>
      <c r="F3915" s="1" t="s">
        <v>12</v>
      </c>
      <c r="G3915" s="1" t="s">
        <v>13</v>
      </c>
      <c r="H3915" s="1" t="s">
        <v>12</v>
      </c>
      <c r="I3915">
        <v>51</v>
      </c>
    </row>
    <row r="3916" spans="1:9" x14ac:dyDescent="0.25">
      <c r="A3916">
        <v>3915</v>
      </c>
      <c r="B3916" s="1" t="s">
        <v>9</v>
      </c>
      <c r="C3916">
        <v>260561</v>
      </c>
      <c r="D3916" s="1" t="s">
        <v>10</v>
      </c>
      <c r="E3916" s="1" t="s">
        <v>16</v>
      </c>
      <c r="F3916" s="1" t="s">
        <v>12</v>
      </c>
      <c r="G3916" s="1" t="s">
        <v>13</v>
      </c>
      <c r="H3916" s="1" t="s">
        <v>13</v>
      </c>
      <c r="I3916">
        <v>52</v>
      </c>
    </row>
    <row r="3917" spans="1:9" x14ac:dyDescent="0.25">
      <c r="A3917">
        <v>3916</v>
      </c>
      <c r="B3917" s="1" t="s">
        <v>9</v>
      </c>
      <c r="C3917">
        <v>478496</v>
      </c>
      <c r="D3917" s="1" t="s">
        <v>18</v>
      </c>
      <c r="E3917" s="1" t="s">
        <v>16</v>
      </c>
      <c r="F3917" s="1" t="s">
        <v>12</v>
      </c>
      <c r="G3917" s="1" t="s">
        <v>13</v>
      </c>
      <c r="H3917" s="1" t="s">
        <v>13</v>
      </c>
      <c r="I3917">
        <v>31</v>
      </c>
    </row>
    <row r="3918" spans="1:9" x14ac:dyDescent="0.25">
      <c r="A3918">
        <v>3917</v>
      </c>
      <c r="B3918" s="1" t="s">
        <v>9</v>
      </c>
      <c r="C3918">
        <v>297046</v>
      </c>
      <c r="D3918" s="1" t="s">
        <v>17</v>
      </c>
      <c r="E3918" s="1" t="s">
        <v>16</v>
      </c>
      <c r="F3918" s="1" t="s">
        <v>12</v>
      </c>
      <c r="G3918" s="1" t="s">
        <v>13</v>
      </c>
      <c r="H3918" s="1" t="s">
        <v>13</v>
      </c>
      <c r="I3918">
        <v>59</v>
      </c>
    </row>
    <row r="3919" spans="1:9" x14ac:dyDescent="0.25">
      <c r="A3919">
        <v>3918</v>
      </c>
      <c r="B3919" s="1" t="s">
        <v>15</v>
      </c>
      <c r="C3919">
        <v>360000</v>
      </c>
      <c r="D3919" s="1" t="s">
        <v>10</v>
      </c>
      <c r="E3919" s="1" t="s">
        <v>16</v>
      </c>
      <c r="F3919" s="1" t="s">
        <v>12</v>
      </c>
      <c r="G3919" s="1" t="s">
        <v>13</v>
      </c>
      <c r="H3919" s="1" t="s">
        <v>13</v>
      </c>
      <c r="I3919">
        <v>23</v>
      </c>
    </row>
    <row r="3920" spans="1:9" x14ac:dyDescent="0.25">
      <c r="A3920">
        <v>3919</v>
      </c>
      <c r="B3920" s="1" t="s">
        <v>15</v>
      </c>
      <c r="C3920">
        <v>297046</v>
      </c>
      <c r="D3920" s="1" t="s">
        <v>17</v>
      </c>
      <c r="E3920" s="1" t="s">
        <v>16</v>
      </c>
      <c r="F3920" s="1" t="s">
        <v>12</v>
      </c>
      <c r="G3920" s="1" t="s">
        <v>13</v>
      </c>
      <c r="H3920" s="1" t="s">
        <v>13</v>
      </c>
      <c r="I3920">
        <v>43</v>
      </c>
    </row>
    <row r="3921" spans="1:9" x14ac:dyDescent="0.25">
      <c r="A3921">
        <v>3920</v>
      </c>
      <c r="B3921" s="1" t="s">
        <v>9</v>
      </c>
      <c r="C3921">
        <v>10</v>
      </c>
      <c r="D3921" s="1" t="s">
        <v>10</v>
      </c>
      <c r="E3921" s="1" t="s">
        <v>16</v>
      </c>
      <c r="F3921" s="1" t="s">
        <v>12</v>
      </c>
      <c r="G3921" s="1" t="s">
        <v>13</v>
      </c>
      <c r="H3921" s="1" t="s">
        <v>13</v>
      </c>
      <c r="I3921">
        <v>42</v>
      </c>
    </row>
    <row r="3922" spans="1:9" x14ac:dyDescent="0.25">
      <c r="A3922">
        <v>3921</v>
      </c>
      <c r="B3922" s="1" t="s">
        <v>9</v>
      </c>
      <c r="C3922">
        <v>310124</v>
      </c>
      <c r="D3922" s="1" t="s">
        <v>18</v>
      </c>
      <c r="E3922" s="1" t="s">
        <v>16</v>
      </c>
      <c r="F3922" s="1" t="s">
        <v>12</v>
      </c>
      <c r="G3922" s="1" t="s">
        <v>12</v>
      </c>
      <c r="H3922" s="1" t="s">
        <v>12</v>
      </c>
      <c r="I3922">
        <v>48</v>
      </c>
    </row>
    <row r="3923" spans="1:9" x14ac:dyDescent="0.25">
      <c r="A3923">
        <v>3922</v>
      </c>
      <c r="B3923" s="1" t="s">
        <v>9</v>
      </c>
      <c r="C3923">
        <v>148800</v>
      </c>
      <c r="D3923" s="1" t="s">
        <v>10</v>
      </c>
      <c r="E3923" s="1" t="s">
        <v>16</v>
      </c>
      <c r="F3923" s="1" t="s">
        <v>12</v>
      </c>
      <c r="G3923" s="1" t="s">
        <v>13</v>
      </c>
      <c r="H3923" s="1" t="s">
        <v>13</v>
      </c>
      <c r="I3923">
        <v>54</v>
      </c>
    </row>
    <row r="3924" spans="1:9" x14ac:dyDescent="0.25">
      <c r="A3924">
        <v>3923</v>
      </c>
      <c r="B3924" s="1" t="s">
        <v>9</v>
      </c>
      <c r="C3924">
        <v>192600</v>
      </c>
      <c r="D3924" s="1" t="s">
        <v>10</v>
      </c>
      <c r="E3924" s="1" t="s">
        <v>16</v>
      </c>
      <c r="F3924" s="1" t="s">
        <v>12</v>
      </c>
      <c r="G3924" s="1" t="s">
        <v>12</v>
      </c>
      <c r="H3924" s="1" t="s">
        <v>12</v>
      </c>
      <c r="I3924">
        <v>48</v>
      </c>
    </row>
    <row r="3925" spans="1:9" x14ac:dyDescent="0.25">
      <c r="A3925">
        <v>3924</v>
      </c>
      <c r="B3925" s="1" t="s">
        <v>9</v>
      </c>
      <c r="C3925">
        <v>305704</v>
      </c>
      <c r="D3925" s="1" t="s">
        <v>18</v>
      </c>
      <c r="E3925" s="1" t="s">
        <v>16</v>
      </c>
      <c r="F3925" s="1" t="s">
        <v>12</v>
      </c>
      <c r="G3925" s="1" t="s">
        <v>13</v>
      </c>
      <c r="H3925" s="1" t="s">
        <v>12</v>
      </c>
      <c r="I3925">
        <v>42</v>
      </c>
    </row>
    <row r="3926" spans="1:9" x14ac:dyDescent="0.25">
      <c r="A3926">
        <v>3925</v>
      </c>
      <c r="B3926" s="1" t="s">
        <v>9</v>
      </c>
      <c r="C3926">
        <v>297046</v>
      </c>
      <c r="D3926" s="1" t="s">
        <v>17</v>
      </c>
      <c r="E3926" s="1" t="s">
        <v>16</v>
      </c>
      <c r="F3926" s="1" t="s">
        <v>12</v>
      </c>
      <c r="G3926" s="1" t="s">
        <v>13</v>
      </c>
      <c r="H3926" s="1" t="s">
        <v>13</v>
      </c>
      <c r="I3926">
        <v>48</v>
      </c>
    </row>
    <row r="3927" spans="1:9" x14ac:dyDescent="0.25">
      <c r="A3927">
        <v>3926</v>
      </c>
      <c r="B3927" s="1" t="s">
        <v>9</v>
      </c>
      <c r="C3927">
        <v>1481119.18</v>
      </c>
      <c r="D3927" s="1" t="s">
        <v>10</v>
      </c>
      <c r="E3927" s="1" t="s">
        <v>16</v>
      </c>
      <c r="F3927" s="1" t="s">
        <v>12</v>
      </c>
      <c r="G3927" s="1" t="s">
        <v>13</v>
      </c>
      <c r="H3927" s="1" t="s">
        <v>13</v>
      </c>
      <c r="I3927">
        <v>29</v>
      </c>
    </row>
    <row r="3928" spans="1:9" x14ac:dyDescent="0.25">
      <c r="A3928">
        <v>3927</v>
      </c>
      <c r="B3928" s="1" t="s">
        <v>15</v>
      </c>
      <c r="C3928">
        <v>220000</v>
      </c>
      <c r="D3928" s="1" t="s">
        <v>10</v>
      </c>
      <c r="E3928" s="1" t="s">
        <v>16</v>
      </c>
      <c r="F3928" s="1" t="s">
        <v>12</v>
      </c>
      <c r="G3928" s="1" t="s">
        <v>13</v>
      </c>
      <c r="H3928" s="1" t="s">
        <v>13</v>
      </c>
      <c r="I3928">
        <v>58</v>
      </c>
    </row>
    <row r="3929" spans="1:9" x14ac:dyDescent="0.25">
      <c r="A3929">
        <v>3928</v>
      </c>
      <c r="B3929" s="1" t="s">
        <v>15</v>
      </c>
      <c r="C3929">
        <v>856546</v>
      </c>
      <c r="D3929" s="1" t="s">
        <v>10</v>
      </c>
      <c r="E3929" s="1" t="s">
        <v>11</v>
      </c>
      <c r="F3929" s="1" t="s">
        <v>12</v>
      </c>
      <c r="G3929" s="1" t="s">
        <v>13</v>
      </c>
      <c r="H3929" s="1" t="s">
        <v>13</v>
      </c>
      <c r="I3929">
        <v>36</v>
      </c>
    </row>
    <row r="3930" spans="1:9" x14ac:dyDescent="0.25">
      <c r="A3930">
        <v>3929</v>
      </c>
      <c r="B3930" s="1" t="s">
        <v>15</v>
      </c>
      <c r="C3930">
        <v>358640</v>
      </c>
      <c r="D3930" s="1" t="s">
        <v>18</v>
      </c>
      <c r="E3930" s="1" t="s">
        <v>16</v>
      </c>
      <c r="F3930" s="1" t="s">
        <v>12</v>
      </c>
      <c r="G3930" s="1" t="s">
        <v>13</v>
      </c>
      <c r="H3930" s="1" t="s">
        <v>12</v>
      </c>
      <c r="I3930">
        <v>24</v>
      </c>
    </row>
    <row r="3931" spans="1:9" x14ac:dyDescent="0.25">
      <c r="A3931">
        <v>3930</v>
      </c>
      <c r="B3931" s="1" t="s">
        <v>9</v>
      </c>
      <c r="C3931">
        <v>345000</v>
      </c>
      <c r="D3931" s="1" t="s">
        <v>10</v>
      </c>
      <c r="E3931" s="1" t="s">
        <v>16</v>
      </c>
      <c r="F3931" s="1" t="s">
        <v>12</v>
      </c>
      <c r="G3931" s="1" t="s">
        <v>13</v>
      </c>
      <c r="H3931" s="1" t="s">
        <v>13</v>
      </c>
      <c r="I3931">
        <v>62</v>
      </c>
    </row>
    <row r="3932" spans="1:9" x14ac:dyDescent="0.25">
      <c r="A3932">
        <v>3931</v>
      </c>
      <c r="B3932" s="1" t="s">
        <v>9</v>
      </c>
      <c r="C3932">
        <v>292400</v>
      </c>
      <c r="D3932" s="1" t="s">
        <v>10</v>
      </c>
      <c r="E3932" s="1" t="s">
        <v>16</v>
      </c>
      <c r="F3932" s="1" t="s">
        <v>12</v>
      </c>
      <c r="G3932" s="1" t="s">
        <v>13</v>
      </c>
      <c r="H3932" s="1" t="s">
        <v>13</v>
      </c>
      <c r="I3932">
        <v>34</v>
      </c>
    </row>
    <row r="3933" spans="1:9" x14ac:dyDescent="0.25">
      <c r="A3933">
        <v>3932</v>
      </c>
      <c r="B3933" s="1" t="s">
        <v>15</v>
      </c>
      <c r="C3933">
        <v>445400</v>
      </c>
      <c r="D3933" s="1" t="s">
        <v>10</v>
      </c>
      <c r="E3933" s="1" t="s">
        <v>11</v>
      </c>
      <c r="F3933" s="1" t="s">
        <v>12</v>
      </c>
      <c r="G3933" s="1" t="s">
        <v>13</v>
      </c>
      <c r="H3933" s="1" t="s">
        <v>12</v>
      </c>
      <c r="I3933">
        <v>52</v>
      </c>
    </row>
    <row r="3934" spans="1:9" x14ac:dyDescent="0.25">
      <c r="A3934">
        <v>3933</v>
      </c>
      <c r="B3934" s="1" t="s">
        <v>9</v>
      </c>
      <c r="C3934">
        <v>300000</v>
      </c>
      <c r="D3934" s="1" t="s">
        <v>10</v>
      </c>
      <c r="E3934" s="1" t="s">
        <v>16</v>
      </c>
      <c r="F3934" s="1" t="s">
        <v>12</v>
      </c>
      <c r="G3934" s="1" t="s">
        <v>13</v>
      </c>
      <c r="H3934" s="1" t="s">
        <v>13</v>
      </c>
      <c r="I3934">
        <v>50</v>
      </c>
    </row>
    <row r="3935" spans="1:9" x14ac:dyDescent="0.25">
      <c r="A3935">
        <v>3934</v>
      </c>
      <c r="B3935" s="1" t="s">
        <v>15</v>
      </c>
      <c r="C3935">
        <v>343391</v>
      </c>
      <c r="D3935" s="1" t="s">
        <v>10</v>
      </c>
      <c r="E3935" s="1" t="s">
        <v>16</v>
      </c>
      <c r="F3935" s="1" t="s">
        <v>12</v>
      </c>
      <c r="G3935" s="1" t="s">
        <v>13</v>
      </c>
      <c r="H3935" s="1" t="s">
        <v>13</v>
      </c>
      <c r="I3935">
        <v>40</v>
      </c>
    </row>
    <row r="3936" spans="1:9" x14ac:dyDescent="0.25">
      <c r="A3936">
        <v>3935</v>
      </c>
      <c r="B3936" s="1" t="s">
        <v>9</v>
      </c>
      <c r="C3936">
        <v>64275.12</v>
      </c>
      <c r="D3936" s="1" t="s">
        <v>10</v>
      </c>
      <c r="E3936" s="1" t="s">
        <v>16</v>
      </c>
      <c r="F3936" s="1" t="s">
        <v>12</v>
      </c>
      <c r="G3936" s="1" t="s">
        <v>13</v>
      </c>
      <c r="H3936" s="1" t="s">
        <v>13</v>
      </c>
      <c r="I3936">
        <v>31</v>
      </c>
    </row>
    <row r="3937" spans="1:9" x14ac:dyDescent="0.25">
      <c r="A3937">
        <v>3936</v>
      </c>
      <c r="B3937" s="1" t="s">
        <v>9</v>
      </c>
      <c r="C3937">
        <v>278030</v>
      </c>
      <c r="D3937" s="1" t="s">
        <v>19</v>
      </c>
      <c r="E3937" s="1" t="s">
        <v>16</v>
      </c>
      <c r="F3937" s="1" t="s">
        <v>12</v>
      </c>
      <c r="G3937" s="1" t="s">
        <v>13</v>
      </c>
      <c r="H3937" s="1" t="s">
        <v>13</v>
      </c>
      <c r="I3937">
        <v>42</v>
      </c>
    </row>
    <row r="3938" spans="1:9" x14ac:dyDescent="0.25">
      <c r="A3938">
        <v>3937</v>
      </c>
      <c r="B3938" s="1" t="s">
        <v>9</v>
      </c>
      <c r="C3938">
        <v>367154.08</v>
      </c>
      <c r="D3938" s="1" t="s">
        <v>10</v>
      </c>
      <c r="E3938" s="1" t="s">
        <v>16</v>
      </c>
      <c r="F3938" s="1" t="s">
        <v>12</v>
      </c>
      <c r="G3938" s="1" t="s">
        <v>13</v>
      </c>
      <c r="H3938" s="1" t="s">
        <v>12</v>
      </c>
      <c r="I3938">
        <v>58</v>
      </c>
    </row>
    <row r="3939" spans="1:9" x14ac:dyDescent="0.25">
      <c r="A3939">
        <v>3938</v>
      </c>
      <c r="B3939" s="1" t="s">
        <v>15</v>
      </c>
      <c r="C3939">
        <v>508158.5</v>
      </c>
      <c r="D3939" s="1" t="s">
        <v>10</v>
      </c>
      <c r="E3939" s="1" t="s">
        <v>11</v>
      </c>
      <c r="F3939" s="1" t="s">
        <v>12</v>
      </c>
      <c r="G3939" s="1" t="s">
        <v>13</v>
      </c>
      <c r="H3939" s="1" t="s">
        <v>13</v>
      </c>
      <c r="I3939">
        <v>27</v>
      </c>
    </row>
    <row r="3940" spans="1:9" x14ac:dyDescent="0.25">
      <c r="A3940">
        <v>3939</v>
      </c>
      <c r="B3940" s="1" t="s">
        <v>15</v>
      </c>
      <c r="C3940">
        <v>138000</v>
      </c>
      <c r="D3940" s="1" t="s">
        <v>10</v>
      </c>
      <c r="E3940" s="1" t="s">
        <v>16</v>
      </c>
      <c r="F3940" s="1" t="s">
        <v>12</v>
      </c>
      <c r="G3940" s="1" t="s">
        <v>12</v>
      </c>
      <c r="H3940" s="1" t="s">
        <v>12</v>
      </c>
      <c r="I3940">
        <v>59</v>
      </c>
    </row>
    <row r="3941" spans="1:9" x14ac:dyDescent="0.25">
      <c r="A3941">
        <v>3940</v>
      </c>
      <c r="B3941" s="1" t="s">
        <v>9</v>
      </c>
      <c r="C3941">
        <v>53261.99</v>
      </c>
      <c r="D3941" s="1" t="s">
        <v>10</v>
      </c>
      <c r="E3941" s="1" t="s">
        <v>16</v>
      </c>
      <c r="F3941" s="1" t="s">
        <v>12</v>
      </c>
      <c r="G3941" s="1" t="s">
        <v>13</v>
      </c>
      <c r="H3941" s="1" t="s">
        <v>13</v>
      </c>
      <c r="I3941">
        <v>26</v>
      </c>
    </row>
    <row r="3942" spans="1:9" x14ac:dyDescent="0.25">
      <c r="A3942">
        <v>3941</v>
      </c>
      <c r="B3942" s="1" t="s">
        <v>15</v>
      </c>
      <c r="C3942">
        <v>1787275</v>
      </c>
      <c r="D3942" s="1" t="s">
        <v>14</v>
      </c>
      <c r="E3942" s="1" t="s">
        <v>11</v>
      </c>
      <c r="F3942" s="1" t="s">
        <v>12</v>
      </c>
      <c r="G3942" s="1" t="s">
        <v>13</v>
      </c>
      <c r="H3942" s="1" t="s">
        <v>13</v>
      </c>
      <c r="I3942">
        <v>67</v>
      </c>
    </row>
    <row r="3943" spans="1:9" x14ac:dyDescent="0.25">
      <c r="A3943">
        <v>3942</v>
      </c>
      <c r="B3943" s="1" t="s">
        <v>15</v>
      </c>
      <c r="C3943">
        <v>475269</v>
      </c>
      <c r="D3943" s="1" t="s">
        <v>18</v>
      </c>
      <c r="E3943" s="1" t="s">
        <v>16</v>
      </c>
      <c r="F3943" s="1" t="s">
        <v>12</v>
      </c>
      <c r="G3943" s="1" t="s">
        <v>13</v>
      </c>
      <c r="H3943" s="1" t="s">
        <v>12</v>
      </c>
      <c r="I3943">
        <v>64</v>
      </c>
    </row>
    <row r="3944" spans="1:9" x14ac:dyDescent="0.25">
      <c r="A3944">
        <v>3943</v>
      </c>
      <c r="B3944" s="1" t="s">
        <v>15</v>
      </c>
      <c r="C3944">
        <v>1955324</v>
      </c>
      <c r="D3944" s="1" t="s">
        <v>10</v>
      </c>
      <c r="E3944" s="1" t="s">
        <v>11</v>
      </c>
      <c r="F3944" s="1" t="s">
        <v>12</v>
      </c>
      <c r="G3944" s="1" t="s">
        <v>13</v>
      </c>
      <c r="H3944" s="1" t="s">
        <v>12</v>
      </c>
      <c r="I3944">
        <v>37</v>
      </c>
    </row>
    <row r="3945" spans="1:9" x14ac:dyDescent="0.25">
      <c r="A3945">
        <v>3944</v>
      </c>
      <c r="B3945" s="1" t="s">
        <v>9</v>
      </c>
      <c r="C3945">
        <v>4348062</v>
      </c>
      <c r="D3945" s="1" t="s">
        <v>10</v>
      </c>
      <c r="E3945" s="1" t="s">
        <v>16</v>
      </c>
      <c r="F3945" s="1" t="s">
        <v>12</v>
      </c>
      <c r="G3945" s="1" t="s">
        <v>13</v>
      </c>
      <c r="H3945" s="1" t="s">
        <v>13</v>
      </c>
      <c r="I3945">
        <v>43</v>
      </c>
    </row>
    <row r="3946" spans="1:9" x14ac:dyDescent="0.25">
      <c r="A3946">
        <v>3945</v>
      </c>
      <c r="B3946" s="1" t="s">
        <v>15</v>
      </c>
      <c r="C3946">
        <v>278030</v>
      </c>
      <c r="D3946" s="1" t="s">
        <v>19</v>
      </c>
      <c r="E3946" s="1" t="s">
        <v>16</v>
      </c>
      <c r="F3946" s="1" t="s">
        <v>12</v>
      </c>
      <c r="G3946" s="1" t="s">
        <v>13</v>
      </c>
      <c r="H3946" s="1" t="s">
        <v>13</v>
      </c>
      <c r="I3946">
        <v>24</v>
      </c>
    </row>
    <row r="3947" spans="1:9" x14ac:dyDescent="0.25">
      <c r="A3947">
        <v>3946</v>
      </c>
      <c r="B3947" s="1" t="s">
        <v>9</v>
      </c>
      <c r="C3947">
        <v>278030</v>
      </c>
      <c r="D3947" s="1" t="s">
        <v>19</v>
      </c>
      <c r="E3947" s="1" t="s">
        <v>16</v>
      </c>
      <c r="F3947" s="1" t="s">
        <v>12</v>
      </c>
      <c r="G3947" s="1" t="s">
        <v>13</v>
      </c>
      <c r="H3947" s="1" t="s">
        <v>13</v>
      </c>
      <c r="I3947">
        <v>28</v>
      </c>
    </row>
    <row r="3948" spans="1:9" x14ac:dyDescent="0.25">
      <c r="A3948">
        <v>3947</v>
      </c>
      <c r="B3948" s="1" t="s">
        <v>9</v>
      </c>
      <c r="C3948">
        <v>297062</v>
      </c>
      <c r="D3948" s="1" t="s">
        <v>18</v>
      </c>
      <c r="E3948" s="1" t="s">
        <v>16</v>
      </c>
      <c r="F3948" s="1" t="s">
        <v>12</v>
      </c>
      <c r="G3948" s="1" t="s">
        <v>12</v>
      </c>
      <c r="H3948" s="1" t="s">
        <v>12</v>
      </c>
      <c r="I3948">
        <v>46</v>
      </c>
    </row>
    <row r="3949" spans="1:9" x14ac:dyDescent="0.25">
      <c r="A3949">
        <v>3948</v>
      </c>
      <c r="B3949" s="1" t="s">
        <v>15</v>
      </c>
      <c r="C3949">
        <v>433430</v>
      </c>
      <c r="D3949" s="1" t="s">
        <v>10</v>
      </c>
      <c r="E3949" s="1" t="s">
        <v>11</v>
      </c>
      <c r="F3949" s="1" t="s">
        <v>12</v>
      </c>
      <c r="G3949" s="1" t="s">
        <v>13</v>
      </c>
      <c r="H3949" s="1" t="s">
        <v>12</v>
      </c>
      <c r="I3949">
        <v>48</v>
      </c>
    </row>
    <row r="3950" spans="1:9" x14ac:dyDescent="0.25">
      <c r="A3950">
        <v>3949</v>
      </c>
      <c r="B3950" s="1" t="s">
        <v>15</v>
      </c>
      <c r="C3950">
        <v>220000</v>
      </c>
      <c r="D3950" s="1" t="s">
        <v>10</v>
      </c>
      <c r="E3950" s="1" t="s">
        <v>16</v>
      </c>
      <c r="F3950" s="1" t="s">
        <v>12</v>
      </c>
      <c r="G3950" s="1" t="s">
        <v>13</v>
      </c>
      <c r="H3950" s="1" t="s">
        <v>13</v>
      </c>
      <c r="I3950">
        <v>20</v>
      </c>
    </row>
    <row r="3951" spans="1:9" x14ac:dyDescent="0.25">
      <c r="A3951">
        <v>3950</v>
      </c>
      <c r="B3951" s="1" t="s">
        <v>9</v>
      </c>
      <c r="C3951">
        <v>202390</v>
      </c>
      <c r="D3951" s="1" t="s">
        <v>10</v>
      </c>
      <c r="E3951" s="1" t="s">
        <v>16</v>
      </c>
      <c r="F3951" s="1" t="s">
        <v>12</v>
      </c>
      <c r="G3951" s="1" t="s">
        <v>12</v>
      </c>
      <c r="H3951" s="1" t="s">
        <v>12</v>
      </c>
      <c r="I3951">
        <v>19</v>
      </c>
    </row>
    <row r="3952" spans="1:9" x14ac:dyDescent="0.25">
      <c r="A3952">
        <v>3951</v>
      </c>
      <c r="B3952" s="1" t="s">
        <v>9</v>
      </c>
      <c r="C3952">
        <v>721233.92000000004</v>
      </c>
      <c r="D3952" s="1" t="s">
        <v>10</v>
      </c>
      <c r="E3952" s="1" t="s">
        <v>16</v>
      </c>
      <c r="F3952" s="1" t="s">
        <v>12</v>
      </c>
      <c r="G3952" s="1" t="s">
        <v>13</v>
      </c>
      <c r="H3952" s="1" t="s">
        <v>13</v>
      </c>
      <c r="I3952">
        <v>27</v>
      </c>
    </row>
    <row r="3953" spans="1:9" x14ac:dyDescent="0.25">
      <c r="A3953">
        <v>3952</v>
      </c>
      <c r="B3953" s="1" t="s">
        <v>9</v>
      </c>
      <c r="C3953">
        <v>255000</v>
      </c>
      <c r="D3953" s="1" t="s">
        <v>10</v>
      </c>
      <c r="E3953" s="1" t="s">
        <v>16</v>
      </c>
      <c r="F3953" s="1" t="s">
        <v>12</v>
      </c>
      <c r="G3953" s="1" t="s">
        <v>12</v>
      </c>
      <c r="H3953" s="1" t="s">
        <v>13</v>
      </c>
      <c r="I3953">
        <v>34</v>
      </c>
    </row>
    <row r="3954" spans="1:9" x14ac:dyDescent="0.25">
      <c r="A3954">
        <v>3953</v>
      </c>
      <c r="B3954" s="1" t="s">
        <v>9</v>
      </c>
      <c r="C3954">
        <v>728571.8</v>
      </c>
      <c r="D3954" s="1" t="s">
        <v>10</v>
      </c>
      <c r="E3954" s="1" t="s">
        <v>11</v>
      </c>
      <c r="F3954" s="1" t="s">
        <v>12</v>
      </c>
      <c r="G3954" s="1" t="s">
        <v>13</v>
      </c>
      <c r="H3954" s="1" t="s">
        <v>13</v>
      </c>
      <c r="I3954">
        <v>38</v>
      </c>
    </row>
    <row r="3955" spans="1:9" x14ac:dyDescent="0.25">
      <c r="A3955">
        <v>3954</v>
      </c>
      <c r="B3955" s="1" t="s">
        <v>9</v>
      </c>
      <c r="C3955">
        <v>950000</v>
      </c>
      <c r="D3955" s="1" t="s">
        <v>10</v>
      </c>
      <c r="E3955" s="1" t="s">
        <v>16</v>
      </c>
      <c r="F3955" s="1" t="s">
        <v>12</v>
      </c>
      <c r="G3955" s="1" t="s">
        <v>13</v>
      </c>
      <c r="H3955" s="1" t="s">
        <v>13</v>
      </c>
      <c r="I3955">
        <v>41</v>
      </c>
    </row>
    <row r="3956" spans="1:9" x14ac:dyDescent="0.25">
      <c r="A3956">
        <v>3955</v>
      </c>
      <c r="B3956" s="1" t="s">
        <v>15</v>
      </c>
      <c r="C3956">
        <v>964738.22</v>
      </c>
      <c r="D3956" s="1" t="s">
        <v>10</v>
      </c>
      <c r="E3956" s="1" t="s">
        <v>16</v>
      </c>
      <c r="F3956" s="1" t="s">
        <v>12</v>
      </c>
      <c r="G3956" s="1" t="s">
        <v>13</v>
      </c>
      <c r="H3956" s="1" t="s">
        <v>13</v>
      </c>
      <c r="I3956">
        <v>35</v>
      </c>
    </row>
    <row r="3957" spans="1:9" x14ac:dyDescent="0.25">
      <c r="A3957">
        <v>3956</v>
      </c>
      <c r="B3957" s="1" t="s">
        <v>9</v>
      </c>
      <c r="C3957">
        <v>510415.15</v>
      </c>
      <c r="D3957" s="1" t="s">
        <v>10</v>
      </c>
      <c r="E3957" s="1" t="s">
        <v>16</v>
      </c>
      <c r="F3957" s="1" t="s">
        <v>12</v>
      </c>
      <c r="G3957" s="1" t="s">
        <v>13</v>
      </c>
      <c r="H3957" s="1" t="s">
        <v>13</v>
      </c>
      <c r="I3957">
        <v>34</v>
      </c>
    </row>
    <row r="3958" spans="1:9" x14ac:dyDescent="0.25">
      <c r="A3958">
        <v>3957</v>
      </c>
      <c r="B3958" s="1" t="s">
        <v>9</v>
      </c>
      <c r="C3958">
        <v>183865</v>
      </c>
      <c r="D3958" s="1" t="s">
        <v>10</v>
      </c>
      <c r="E3958" s="1" t="s">
        <v>16</v>
      </c>
      <c r="F3958" s="1" t="s">
        <v>12</v>
      </c>
      <c r="G3958" s="1" t="s">
        <v>13</v>
      </c>
      <c r="H3958" s="1" t="s">
        <v>13</v>
      </c>
      <c r="I3958">
        <v>21</v>
      </c>
    </row>
    <row r="3959" spans="1:9" x14ac:dyDescent="0.25">
      <c r="A3959">
        <v>3958</v>
      </c>
      <c r="B3959" s="1" t="s">
        <v>9</v>
      </c>
      <c r="C3959">
        <v>1470000</v>
      </c>
      <c r="D3959" s="1" t="s">
        <v>10</v>
      </c>
      <c r="E3959" s="1" t="s">
        <v>16</v>
      </c>
      <c r="F3959" s="1" t="s">
        <v>12</v>
      </c>
      <c r="G3959" s="1" t="s">
        <v>12</v>
      </c>
      <c r="H3959" s="1" t="s">
        <v>12</v>
      </c>
      <c r="I3959">
        <v>55</v>
      </c>
    </row>
    <row r="3960" spans="1:9" x14ac:dyDescent="0.25">
      <c r="A3960">
        <v>3959</v>
      </c>
      <c r="B3960" s="1" t="s">
        <v>15</v>
      </c>
      <c r="C3960">
        <v>200000</v>
      </c>
      <c r="D3960" s="1" t="s">
        <v>10</v>
      </c>
      <c r="E3960" s="1" t="s">
        <v>16</v>
      </c>
      <c r="F3960" s="1" t="s">
        <v>12</v>
      </c>
      <c r="G3960" s="1" t="s">
        <v>13</v>
      </c>
      <c r="H3960" s="1" t="s">
        <v>13</v>
      </c>
      <c r="I3960">
        <v>27</v>
      </c>
    </row>
    <row r="3961" spans="1:9" x14ac:dyDescent="0.25">
      <c r="A3961">
        <v>3960</v>
      </c>
      <c r="B3961" s="1" t="s">
        <v>15</v>
      </c>
      <c r="C3961">
        <v>344981</v>
      </c>
      <c r="D3961" s="1" t="s">
        <v>10</v>
      </c>
      <c r="E3961" s="1" t="s">
        <v>16</v>
      </c>
      <c r="F3961" s="1" t="s">
        <v>12</v>
      </c>
      <c r="G3961" s="1" t="s">
        <v>13</v>
      </c>
      <c r="H3961" s="1" t="s">
        <v>13</v>
      </c>
      <c r="I3961">
        <v>35</v>
      </c>
    </row>
    <row r="3962" spans="1:9" x14ac:dyDescent="0.25">
      <c r="A3962">
        <v>3961</v>
      </c>
      <c r="B3962" s="1" t="s">
        <v>15</v>
      </c>
      <c r="C3962">
        <v>1332630</v>
      </c>
      <c r="D3962" s="1" t="s">
        <v>10</v>
      </c>
      <c r="E3962" s="1" t="s">
        <v>11</v>
      </c>
      <c r="F3962" s="1" t="s">
        <v>12</v>
      </c>
      <c r="G3962" s="1" t="s">
        <v>13</v>
      </c>
      <c r="H3962" s="1" t="s">
        <v>12</v>
      </c>
      <c r="I3962">
        <v>42</v>
      </c>
    </row>
    <row r="3963" spans="1:9" x14ac:dyDescent="0.25">
      <c r="A3963">
        <v>3962</v>
      </c>
      <c r="B3963" s="1" t="s">
        <v>9</v>
      </c>
      <c r="C3963">
        <v>612532.43999999994</v>
      </c>
      <c r="D3963" s="1" t="s">
        <v>14</v>
      </c>
      <c r="E3963" s="1" t="s">
        <v>11</v>
      </c>
      <c r="F3963" s="1" t="s">
        <v>12</v>
      </c>
      <c r="G3963" s="1" t="s">
        <v>13</v>
      </c>
      <c r="H3963" s="1" t="s">
        <v>13</v>
      </c>
      <c r="I3963">
        <v>67</v>
      </c>
    </row>
    <row r="3964" spans="1:9" x14ac:dyDescent="0.25">
      <c r="A3964">
        <v>3963</v>
      </c>
      <c r="B3964" s="1" t="s">
        <v>15</v>
      </c>
      <c r="C3964">
        <v>355145</v>
      </c>
      <c r="D3964" s="1" t="s">
        <v>10</v>
      </c>
      <c r="E3964" s="1" t="s">
        <v>11</v>
      </c>
      <c r="F3964" s="1" t="s">
        <v>12</v>
      </c>
      <c r="G3964" s="1" t="s">
        <v>13</v>
      </c>
      <c r="H3964" s="1" t="s">
        <v>13</v>
      </c>
      <c r="I3964">
        <v>42</v>
      </c>
    </row>
    <row r="3965" spans="1:9" x14ac:dyDescent="0.25">
      <c r="A3965">
        <v>3964</v>
      </c>
      <c r="B3965" s="1" t="s">
        <v>15</v>
      </c>
      <c r="C3965">
        <v>346474.5</v>
      </c>
      <c r="D3965" s="1" t="s">
        <v>10</v>
      </c>
      <c r="E3965" s="1" t="s">
        <v>16</v>
      </c>
      <c r="F3965" s="1" t="s">
        <v>12</v>
      </c>
      <c r="G3965" s="1" t="s">
        <v>13</v>
      </c>
      <c r="H3965" s="1" t="s">
        <v>12</v>
      </c>
      <c r="I3965">
        <v>30</v>
      </c>
    </row>
    <row r="3966" spans="1:9" x14ac:dyDescent="0.25">
      <c r="A3966">
        <v>3965</v>
      </c>
      <c r="B3966" s="1" t="s">
        <v>9</v>
      </c>
      <c r="C3966">
        <v>2380634</v>
      </c>
      <c r="D3966" s="1" t="s">
        <v>10</v>
      </c>
      <c r="E3966" s="1" t="s">
        <v>16</v>
      </c>
      <c r="F3966" s="1" t="s">
        <v>12</v>
      </c>
      <c r="G3966" s="1" t="s">
        <v>13</v>
      </c>
      <c r="H3966" s="1" t="s">
        <v>13</v>
      </c>
      <c r="I3966">
        <v>36</v>
      </c>
    </row>
    <row r="3967" spans="1:9" x14ac:dyDescent="0.25">
      <c r="A3967">
        <v>3966</v>
      </c>
      <c r="B3967" s="1" t="s">
        <v>9</v>
      </c>
      <c r="C3967">
        <v>366350</v>
      </c>
      <c r="D3967" s="1" t="s">
        <v>10</v>
      </c>
      <c r="E3967" s="1" t="s">
        <v>16</v>
      </c>
      <c r="F3967" s="1" t="s">
        <v>12</v>
      </c>
      <c r="G3967" s="1" t="s">
        <v>12</v>
      </c>
      <c r="H3967" s="1" t="s">
        <v>13</v>
      </c>
      <c r="I3967">
        <v>35</v>
      </c>
    </row>
    <row r="3968" spans="1:9" x14ac:dyDescent="0.25">
      <c r="A3968">
        <v>3967</v>
      </c>
      <c r="B3968" s="1" t="s">
        <v>9</v>
      </c>
      <c r="C3968">
        <v>420716.74</v>
      </c>
      <c r="D3968" s="1" t="s">
        <v>10</v>
      </c>
      <c r="E3968" s="1" t="s">
        <v>16</v>
      </c>
      <c r="F3968" s="1" t="s">
        <v>12</v>
      </c>
      <c r="G3968" s="1" t="s">
        <v>13</v>
      </c>
      <c r="H3968" s="1" t="s">
        <v>13</v>
      </c>
      <c r="I3968">
        <v>34</v>
      </c>
    </row>
    <row r="3969" spans="1:9" x14ac:dyDescent="0.25">
      <c r="A3969">
        <v>3968</v>
      </c>
      <c r="B3969" s="1" t="s">
        <v>15</v>
      </c>
      <c r="C3969">
        <v>175000</v>
      </c>
      <c r="D3969" s="1" t="s">
        <v>10</v>
      </c>
      <c r="E3969" s="1" t="s">
        <v>16</v>
      </c>
      <c r="F3969" s="1" t="s">
        <v>12</v>
      </c>
      <c r="G3969" s="1" t="s">
        <v>13</v>
      </c>
      <c r="H3969" s="1" t="s">
        <v>12</v>
      </c>
      <c r="I3969">
        <v>40</v>
      </c>
    </row>
    <row r="3970" spans="1:9" x14ac:dyDescent="0.25">
      <c r="A3970">
        <v>3969</v>
      </c>
      <c r="B3970" s="1" t="s">
        <v>9</v>
      </c>
      <c r="C3970">
        <v>278030.99</v>
      </c>
      <c r="D3970" s="1" t="s">
        <v>19</v>
      </c>
      <c r="E3970" s="1" t="s">
        <v>16</v>
      </c>
      <c r="F3970" s="1" t="s">
        <v>12</v>
      </c>
      <c r="G3970" s="1" t="s">
        <v>13</v>
      </c>
      <c r="H3970" s="1" t="s">
        <v>13</v>
      </c>
      <c r="I3970">
        <v>44</v>
      </c>
    </row>
    <row r="3971" spans="1:9" x14ac:dyDescent="0.25">
      <c r="A3971">
        <v>3970</v>
      </c>
      <c r="B3971" s="1" t="s">
        <v>9</v>
      </c>
      <c r="C3971">
        <v>971125</v>
      </c>
      <c r="D3971" s="1" t="s">
        <v>10</v>
      </c>
      <c r="E3971" s="1" t="s">
        <v>16</v>
      </c>
      <c r="F3971" s="1" t="s">
        <v>12</v>
      </c>
      <c r="G3971" s="1" t="s">
        <v>13</v>
      </c>
      <c r="H3971" s="1" t="s">
        <v>13</v>
      </c>
      <c r="I3971">
        <v>30</v>
      </c>
    </row>
    <row r="3972" spans="1:9" x14ac:dyDescent="0.25">
      <c r="A3972">
        <v>3971</v>
      </c>
      <c r="B3972" s="1" t="s">
        <v>15</v>
      </c>
      <c r="C3972">
        <v>190413.08</v>
      </c>
      <c r="D3972" s="1" t="s">
        <v>10</v>
      </c>
      <c r="E3972" s="1" t="s">
        <v>16</v>
      </c>
      <c r="F3972" s="1" t="s">
        <v>12</v>
      </c>
      <c r="G3972" s="1" t="s">
        <v>13</v>
      </c>
      <c r="H3972" s="1" t="s">
        <v>13</v>
      </c>
      <c r="I3972">
        <v>20</v>
      </c>
    </row>
    <row r="3973" spans="1:9" x14ac:dyDescent="0.25">
      <c r="A3973">
        <v>3972</v>
      </c>
      <c r="B3973" s="1" t="s">
        <v>9</v>
      </c>
      <c r="C3973">
        <v>1682812</v>
      </c>
      <c r="D3973" s="1" t="s">
        <v>10</v>
      </c>
      <c r="E3973" s="1" t="s">
        <v>11</v>
      </c>
      <c r="F3973" s="1" t="s">
        <v>12</v>
      </c>
      <c r="G3973" s="1" t="s">
        <v>13</v>
      </c>
      <c r="H3973" s="1" t="s">
        <v>12</v>
      </c>
      <c r="I3973">
        <v>46</v>
      </c>
    </row>
    <row r="3974" spans="1:9" x14ac:dyDescent="0.25">
      <c r="A3974">
        <v>3973</v>
      </c>
      <c r="B3974" s="1" t="s">
        <v>15</v>
      </c>
      <c r="C3974">
        <v>483156.54</v>
      </c>
      <c r="D3974" s="1" t="s">
        <v>10</v>
      </c>
      <c r="E3974" s="1" t="s">
        <v>16</v>
      </c>
      <c r="F3974" s="1" t="s">
        <v>12</v>
      </c>
      <c r="G3974" s="1" t="s">
        <v>13</v>
      </c>
      <c r="H3974" s="1" t="s">
        <v>13</v>
      </c>
      <c r="I3974">
        <v>41</v>
      </c>
    </row>
    <row r="3975" spans="1:9" x14ac:dyDescent="0.25">
      <c r="A3975">
        <v>3974</v>
      </c>
      <c r="B3975" s="1" t="s">
        <v>15</v>
      </c>
      <c r="C3975">
        <v>567792</v>
      </c>
      <c r="D3975" s="1" t="s">
        <v>10</v>
      </c>
      <c r="E3975" s="1" t="s">
        <v>11</v>
      </c>
      <c r="F3975" s="1" t="s">
        <v>12</v>
      </c>
      <c r="G3975" s="1" t="s">
        <v>13</v>
      </c>
      <c r="H3975" s="1" t="s">
        <v>12</v>
      </c>
      <c r="I3975">
        <v>51</v>
      </c>
    </row>
    <row r="3976" spans="1:9" x14ac:dyDescent="0.25">
      <c r="A3976">
        <v>3975</v>
      </c>
      <c r="B3976" s="1" t="s">
        <v>15</v>
      </c>
      <c r="C3976">
        <v>216627</v>
      </c>
      <c r="D3976" s="1" t="s">
        <v>10</v>
      </c>
      <c r="E3976" s="1" t="s">
        <v>16</v>
      </c>
      <c r="F3976" s="1" t="s">
        <v>12</v>
      </c>
      <c r="G3976" s="1" t="s">
        <v>13</v>
      </c>
      <c r="H3976" s="1" t="s">
        <v>13</v>
      </c>
      <c r="I3976">
        <v>42</v>
      </c>
    </row>
    <row r="3977" spans="1:9" x14ac:dyDescent="0.25">
      <c r="A3977">
        <v>3976</v>
      </c>
      <c r="B3977" s="1" t="s">
        <v>15</v>
      </c>
      <c r="C3977">
        <v>297045</v>
      </c>
      <c r="D3977" s="1" t="s">
        <v>17</v>
      </c>
      <c r="E3977" s="1" t="s">
        <v>16</v>
      </c>
      <c r="F3977" s="1" t="s">
        <v>12</v>
      </c>
      <c r="G3977" s="1" t="s">
        <v>12</v>
      </c>
      <c r="H3977" s="1" t="s">
        <v>13</v>
      </c>
      <c r="I3977">
        <v>27</v>
      </c>
    </row>
    <row r="3978" spans="1:9" x14ac:dyDescent="0.25">
      <c r="A3978">
        <v>3977</v>
      </c>
      <c r="B3978" s="1" t="s">
        <v>15</v>
      </c>
      <c r="C3978">
        <v>833130.24</v>
      </c>
      <c r="D3978" s="1" t="s">
        <v>10</v>
      </c>
      <c r="E3978" s="1" t="s">
        <v>16</v>
      </c>
      <c r="F3978" s="1" t="s">
        <v>12</v>
      </c>
      <c r="G3978" s="1" t="s">
        <v>13</v>
      </c>
      <c r="H3978" s="1" t="s">
        <v>13</v>
      </c>
      <c r="I3978">
        <v>26</v>
      </c>
    </row>
    <row r="3979" spans="1:9" x14ac:dyDescent="0.25">
      <c r="A3979">
        <v>3978</v>
      </c>
      <c r="B3979" s="1" t="s">
        <v>15</v>
      </c>
      <c r="C3979">
        <v>278030</v>
      </c>
      <c r="D3979" s="1" t="s">
        <v>17</v>
      </c>
      <c r="E3979" s="1" t="s">
        <v>16</v>
      </c>
      <c r="F3979" s="1" t="s">
        <v>12</v>
      </c>
      <c r="G3979" s="1" t="s">
        <v>13</v>
      </c>
      <c r="H3979" s="1" t="s">
        <v>13</v>
      </c>
      <c r="I3979">
        <v>33</v>
      </c>
    </row>
    <row r="3980" spans="1:9" x14ac:dyDescent="0.25">
      <c r="A3980">
        <v>3979</v>
      </c>
      <c r="B3980" s="1" t="s">
        <v>9</v>
      </c>
      <c r="C3980">
        <v>326749</v>
      </c>
      <c r="D3980" s="1" t="s">
        <v>18</v>
      </c>
      <c r="E3980" s="1" t="s">
        <v>16</v>
      </c>
      <c r="F3980" s="1" t="s">
        <v>12</v>
      </c>
      <c r="G3980" s="1" t="s">
        <v>13</v>
      </c>
      <c r="H3980" s="1" t="s">
        <v>13</v>
      </c>
      <c r="I3980">
        <v>51</v>
      </c>
    </row>
    <row r="3981" spans="1:9" x14ac:dyDescent="0.25">
      <c r="A3981">
        <v>3980</v>
      </c>
      <c r="B3981" s="1" t="s">
        <v>9</v>
      </c>
      <c r="C3981">
        <v>367410</v>
      </c>
      <c r="D3981" s="1" t="s">
        <v>10</v>
      </c>
      <c r="E3981" s="1" t="s">
        <v>11</v>
      </c>
      <c r="F3981" s="1" t="s">
        <v>12</v>
      </c>
      <c r="G3981" s="1" t="s">
        <v>13</v>
      </c>
      <c r="H3981" s="1" t="s">
        <v>12</v>
      </c>
      <c r="I3981">
        <v>57</v>
      </c>
    </row>
    <row r="3982" spans="1:9" x14ac:dyDescent="0.25">
      <c r="A3982">
        <v>3981</v>
      </c>
      <c r="B3982" s="1" t="s">
        <v>9</v>
      </c>
      <c r="C3982">
        <v>1011737</v>
      </c>
      <c r="D3982" s="1" t="s">
        <v>10</v>
      </c>
      <c r="E3982" s="1" t="s">
        <v>11</v>
      </c>
      <c r="F3982" s="1" t="s">
        <v>12</v>
      </c>
      <c r="G3982" s="1" t="s">
        <v>13</v>
      </c>
      <c r="H3982" s="1" t="s">
        <v>13</v>
      </c>
      <c r="I3982">
        <v>48</v>
      </c>
    </row>
    <row r="3983" spans="1:9" x14ac:dyDescent="0.25">
      <c r="A3983">
        <v>3982</v>
      </c>
      <c r="B3983" s="1" t="s">
        <v>15</v>
      </c>
      <c r="C3983">
        <v>595614.09</v>
      </c>
      <c r="D3983" s="1" t="s">
        <v>10</v>
      </c>
      <c r="E3983" s="1" t="s">
        <v>16</v>
      </c>
      <c r="F3983" s="1" t="s">
        <v>12</v>
      </c>
      <c r="G3983" s="1" t="s">
        <v>13</v>
      </c>
      <c r="H3983" s="1" t="s">
        <v>13</v>
      </c>
      <c r="I3983">
        <v>21</v>
      </c>
    </row>
    <row r="3984" spans="1:9" x14ac:dyDescent="0.25">
      <c r="A3984">
        <v>3983</v>
      </c>
      <c r="B3984" s="1" t="s">
        <v>9</v>
      </c>
      <c r="C3984">
        <v>736585.85</v>
      </c>
      <c r="D3984" s="1" t="s">
        <v>10</v>
      </c>
      <c r="E3984" s="1" t="s">
        <v>16</v>
      </c>
      <c r="F3984" s="1" t="s">
        <v>12</v>
      </c>
      <c r="G3984" s="1" t="s">
        <v>13</v>
      </c>
      <c r="H3984" s="1" t="s">
        <v>13</v>
      </c>
      <c r="I3984">
        <v>36</v>
      </c>
    </row>
    <row r="3985" spans="1:9" x14ac:dyDescent="0.25">
      <c r="A3985">
        <v>3984</v>
      </c>
      <c r="B3985" s="1" t="s">
        <v>9</v>
      </c>
      <c r="C3985">
        <v>477796.63</v>
      </c>
      <c r="D3985" s="1" t="s">
        <v>10</v>
      </c>
      <c r="E3985" s="1" t="s">
        <v>11</v>
      </c>
      <c r="F3985" s="1" t="s">
        <v>12</v>
      </c>
      <c r="G3985" s="1" t="s">
        <v>13</v>
      </c>
      <c r="H3985" s="1" t="s">
        <v>13</v>
      </c>
      <c r="I3985">
        <v>36</v>
      </c>
    </row>
    <row r="3986" spans="1:9" x14ac:dyDescent="0.25">
      <c r="A3986">
        <v>3985</v>
      </c>
      <c r="B3986" s="1" t="s">
        <v>15</v>
      </c>
      <c r="C3986">
        <v>445567</v>
      </c>
      <c r="D3986" s="1" t="s">
        <v>18</v>
      </c>
      <c r="E3986" s="1" t="s">
        <v>16</v>
      </c>
      <c r="F3986" s="1" t="s">
        <v>12</v>
      </c>
      <c r="G3986" s="1" t="s">
        <v>13</v>
      </c>
      <c r="H3986" s="1" t="s">
        <v>12</v>
      </c>
      <c r="I3986">
        <v>51</v>
      </c>
    </row>
    <row r="3987" spans="1:9" x14ac:dyDescent="0.25">
      <c r="A3987">
        <v>3986</v>
      </c>
      <c r="B3987" s="1" t="s">
        <v>9</v>
      </c>
      <c r="C3987">
        <v>284281</v>
      </c>
      <c r="D3987" s="1" t="s">
        <v>17</v>
      </c>
      <c r="E3987" s="1" t="s">
        <v>16</v>
      </c>
      <c r="F3987" s="1" t="s">
        <v>13</v>
      </c>
      <c r="G3987" s="1" t="s">
        <v>13</v>
      </c>
      <c r="H3987" s="1" t="s">
        <v>13</v>
      </c>
      <c r="I3987">
        <v>30</v>
      </c>
    </row>
    <row r="3988" spans="1:9" x14ac:dyDescent="0.25">
      <c r="A3988">
        <v>3987</v>
      </c>
      <c r="B3988" s="1" t="s">
        <v>9</v>
      </c>
      <c r="C3988">
        <v>3591705.08</v>
      </c>
      <c r="D3988" s="1" t="s">
        <v>10</v>
      </c>
      <c r="E3988" s="1" t="s">
        <v>16</v>
      </c>
      <c r="F3988" s="1" t="s">
        <v>12</v>
      </c>
      <c r="G3988" s="1" t="s">
        <v>13</v>
      </c>
      <c r="H3988" s="1" t="s">
        <v>13</v>
      </c>
      <c r="I3988">
        <v>36</v>
      </c>
    </row>
    <row r="3989" spans="1:9" x14ac:dyDescent="0.25">
      <c r="A3989">
        <v>3988</v>
      </c>
      <c r="B3989" s="1" t="s">
        <v>15</v>
      </c>
      <c r="C3989">
        <v>358246.66</v>
      </c>
      <c r="D3989" s="1" t="s">
        <v>10</v>
      </c>
      <c r="E3989" s="1" t="s">
        <v>16</v>
      </c>
      <c r="F3989" s="1" t="s">
        <v>12</v>
      </c>
      <c r="G3989" s="1" t="s">
        <v>13</v>
      </c>
      <c r="H3989" s="1" t="s">
        <v>13</v>
      </c>
      <c r="I3989">
        <v>28</v>
      </c>
    </row>
    <row r="3990" spans="1:9" x14ac:dyDescent="0.25">
      <c r="A3990">
        <v>3989</v>
      </c>
      <c r="B3990" s="1" t="s">
        <v>9</v>
      </c>
      <c r="C3990">
        <v>297163</v>
      </c>
      <c r="D3990" s="1" t="s">
        <v>17</v>
      </c>
      <c r="E3990" s="1" t="s">
        <v>16</v>
      </c>
      <c r="F3990" s="1" t="s">
        <v>12</v>
      </c>
      <c r="G3990" s="1" t="s">
        <v>13</v>
      </c>
      <c r="H3990" s="1" t="s">
        <v>13</v>
      </c>
      <c r="I3990">
        <v>37</v>
      </c>
    </row>
    <row r="3991" spans="1:9" x14ac:dyDescent="0.25">
      <c r="A3991">
        <v>3990</v>
      </c>
      <c r="B3991" s="1" t="s">
        <v>9</v>
      </c>
      <c r="C3991">
        <v>360000</v>
      </c>
      <c r="D3991" s="1" t="s">
        <v>10</v>
      </c>
      <c r="E3991" s="1" t="s">
        <v>16</v>
      </c>
      <c r="F3991" s="1" t="s">
        <v>12</v>
      </c>
      <c r="G3991" s="1" t="s">
        <v>13</v>
      </c>
      <c r="H3991" s="1" t="s">
        <v>13</v>
      </c>
      <c r="I3991">
        <v>54</v>
      </c>
    </row>
    <row r="3992" spans="1:9" x14ac:dyDescent="0.25">
      <c r="A3992">
        <v>3991</v>
      </c>
      <c r="B3992" s="1" t="s">
        <v>15</v>
      </c>
      <c r="C3992">
        <v>30000</v>
      </c>
      <c r="D3992" s="1" t="s">
        <v>10</v>
      </c>
      <c r="E3992" s="1" t="s">
        <v>16</v>
      </c>
      <c r="F3992" s="1" t="s">
        <v>12</v>
      </c>
      <c r="G3992" s="1" t="s">
        <v>12</v>
      </c>
      <c r="H3992" s="1" t="s">
        <v>13</v>
      </c>
      <c r="I3992">
        <v>40</v>
      </c>
    </row>
    <row r="3993" spans="1:9" x14ac:dyDescent="0.25">
      <c r="A3993">
        <v>3992</v>
      </c>
      <c r="B3993" s="1" t="s">
        <v>15</v>
      </c>
      <c r="C3993">
        <v>164853.32999999999</v>
      </c>
      <c r="D3993" s="1" t="s">
        <v>10</v>
      </c>
      <c r="E3993" s="1" t="s">
        <v>16</v>
      </c>
      <c r="F3993" s="1" t="s">
        <v>12</v>
      </c>
      <c r="G3993" s="1" t="s">
        <v>13</v>
      </c>
      <c r="H3993" s="1" t="s">
        <v>13</v>
      </c>
      <c r="I3993">
        <v>25</v>
      </c>
    </row>
    <row r="3994" spans="1:9" x14ac:dyDescent="0.25">
      <c r="A3994">
        <v>3993</v>
      </c>
      <c r="B3994" s="1" t="s">
        <v>15</v>
      </c>
      <c r="C3994">
        <v>867373.5</v>
      </c>
      <c r="D3994" s="1" t="s">
        <v>10</v>
      </c>
      <c r="E3994" s="1" t="s">
        <v>11</v>
      </c>
      <c r="F3994" s="1" t="s">
        <v>12</v>
      </c>
      <c r="G3994" s="1" t="s">
        <v>13</v>
      </c>
      <c r="H3994" s="1" t="s">
        <v>13</v>
      </c>
      <c r="I3994">
        <v>32</v>
      </c>
    </row>
    <row r="3995" spans="1:9" x14ac:dyDescent="0.25">
      <c r="A3995">
        <v>3994</v>
      </c>
      <c r="B3995" s="1" t="s">
        <v>15</v>
      </c>
      <c r="C3995">
        <v>1301692.07</v>
      </c>
      <c r="D3995" s="1" t="s">
        <v>10</v>
      </c>
      <c r="E3995" s="1" t="s">
        <v>16</v>
      </c>
      <c r="F3995" s="1" t="s">
        <v>12</v>
      </c>
      <c r="G3995" s="1" t="s">
        <v>13</v>
      </c>
      <c r="H3995" s="1" t="s">
        <v>13</v>
      </c>
      <c r="I3995">
        <v>40</v>
      </c>
    </row>
    <row r="3996" spans="1:9" x14ac:dyDescent="0.25">
      <c r="A3996">
        <v>3995</v>
      </c>
      <c r="B3996" s="1" t="s">
        <v>15</v>
      </c>
      <c r="C3996">
        <v>382400</v>
      </c>
      <c r="D3996" s="1" t="s">
        <v>10</v>
      </c>
      <c r="E3996" s="1" t="s">
        <v>16</v>
      </c>
      <c r="F3996" s="1" t="s">
        <v>12</v>
      </c>
      <c r="G3996" s="1" t="s">
        <v>13</v>
      </c>
      <c r="H3996" s="1" t="s">
        <v>13</v>
      </c>
      <c r="I3996">
        <v>35</v>
      </c>
    </row>
    <row r="3997" spans="1:9" x14ac:dyDescent="0.25">
      <c r="A3997">
        <v>3996</v>
      </c>
      <c r="B3997" s="1" t="s">
        <v>9</v>
      </c>
      <c r="C3997">
        <v>423687.09</v>
      </c>
      <c r="D3997" s="1" t="s">
        <v>10</v>
      </c>
      <c r="E3997" s="1" t="s">
        <v>16</v>
      </c>
      <c r="F3997" s="1" t="s">
        <v>12</v>
      </c>
      <c r="G3997" s="1" t="s">
        <v>13</v>
      </c>
      <c r="H3997" s="1" t="s">
        <v>13</v>
      </c>
      <c r="I3997">
        <v>52</v>
      </c>
    </row>
    <row r="3998" spans="1:9" x14ac:dyDescent="0.25">
      <c r="A3998">
        <v>3997</v>
      </c>
      <c r="B3998" s="1" t="s">
        <v>9</v>
      </c>
      <c r="C3998">
        <v>342028</v>
      </c>
      <c r="D3998" s="1" t="s">
        <v>10</v>
      </c>
      <c r="E3998" s="1" t="s">
        <v>16</v>
      </c>
      <c r="F3998" s="1" t="s">
        <v>12</v>
      </c>
      <c r="G3998" s="1" t="s">
        <v>13</v>
      </c>
      <c r="H3998" s="1" t="s">
        <v>13</v>
      </c>
      <c r="I3998">
        <v>24</v>
      </c>
    </row>
    <row r="3999" spans="1:9" x14ac:dyDescent="0.25">
      <c r="A3999">
        <v>3998</v>
      </c>
      <c r="B3999" s="1" t="s">
        <v>9</v>
      </c>
      <c r="C3999">
        <v>300018</v>
      </c>
      <c r="D3999" s="1" t="s">
        <v>18</v>
      </c>
      <c r="E3999" s="1" t="s">
        <v>16</v>
      </c>
      <c r="F3999" s="1" t="s">
        <v>12</v>
      </c>
      <c r="G3999" s="1" t="s">
        <v>13</v>
      </c>
      <c r="H3999" s="1" t="s">
        <v>12</v>
      </c>
      <c r="I3999">
        <v>46</v>
      </c>
    </row>
    <row r="4000" spans="1:9" x14ac:dyDescent="0.25">
      <c r="A4000">
        <v>3999</v>
      </c>
      <c r="B4000" s="1" t="s">
        <v>15</v>
      </c>
      <c r="C4000">
        <v>981847.5</v>
      </c>
      <c r="D4000" s="1" t="s">
        <v>10</v>
      </c>
      <c r="E4000" s="1" t="s">
        <v>16</v>
      </c>
      <c r="F4000" s="1" t="s">
        <v>12</v>
      </c>
      <c r="G4000" s="1" t="s">
        <v>13</v>
      </c>
      <c r="H4000" s="1" t="s">
        <v>13</v>
      </c>
      <c r="I4000">
        <v>34</v>
      </c>
    </row>
    <row r="4001" spans="1:9" x14ac:dyDescent="0.25">
      <c r="A4001">
        <v>4000</v>
      </c>
      <c r="B4001" s="1" t="s">
        <v>15</v>
      </c>
      <c r="C4001">
        <v>602132.81000000006</v>
      </c>
      <c r="D4001" s="1" t="s">
        <v>10</v>
      </c>
      <c r="E4001" s="1" t="s">
        <v>16</v>
      </c>
      <c r="F4001" s="1" t="s">
        <v>12</v>
      </c>
      <c r="G4001" s="1" t="s">
        <v>13</v>
      </c>
      <c r="H4001" s="1" t="s">
        <v>13</v>
      </c>
      <c r="I4001">
        <v>23</v>
      </c>
    </row>
    <row r="4002" spans="1:9" x14ac:dyDescent="0.25">
      <c r="A4002">
        <v>4001</v>
      </c>
      <c r="B4002" s="1" t="s">
        <v>9</v>
      </c>
      <c r="C4002">
        <v>357501.47</v>
      </c>
      <c r="D4002" s="1" t="s">
        <v>10</v>
      </c>
      <c r="E4002" s="1" t="s">
        <v>16</v>
      </c>
      <c r="F4002" s="1" t="s">
        <v>12</v>
      </c>
      <c r="G4002" s="1" t="s">
        <v>12</v>
      </c>
      <c r="H4002" s="1" t="s">
        <v>13</v>
      </c>
      <c r="I4002">
        <v>31</v>
      </c>
    </row>
    <row r="4003" spans="1:9" x14ac:dyDescent="0.25">
      <c r="A4003">
        <v>4002</v>
      </c>
      <c r="B4003" s="1" t="s">
        <v>9</v>
      </c>
      <c r="C4003">
        <v>278030</v>
      </c>
      <c r="D4003" s="1" t="s">
        <v>18</v>
      </c>
      <c r="E4003" s="1" t="s">
        <v>16</v>
      </c>
      <c r="F4003" s="1" t="s">
        <v>12</v>
      </c>
      <c r="G4003" s="1" t="s">
        <v>13</v>
      </c>
      <c r="H4003" s="1" t="s">
        <v>13</v>
      </c>
      <c r="I4003">
        <v>30</v>
      </c>
    </row>
    <row r="4004" spans="1:9" x14ac:dyDescent="0.25">
      <c r="A4004">
        <v>4003</v>
      </c>
      <c r="B4004" s="1" t="s">
        <v>9</v>
      </c>
      <c r="C4004">
        <v>396946.3</v>
      </c>
      <c r="D4004" s="1" t="s">
        <v>10</v>
      </c>
      <c r="E4004" s="1" t="s">
        <v>11</v>
      </c>
      <c r="F4004" s="1" t="s">
        <v>12</v>
      </c>
      <c r="G4004" s="1" t="s">
        <v>13</v>
      </c>
      <c r="H4004" s="1" t="s">
        <v>13</v>
      </c>
      <c r="I4004">
        <v>58</v>
      </c>
    </row>
    <row r="4005" spans="1:9" x14ac:dyDescent="0.25">
      <c r="A4005">
        <v>4004</v>
      </c>
      <c r="B4005" s="1" t="s">
        <v>15</v>
      </c>
      <c r="C4005">
        <v>550668.84</v>
      </c>
      <c r="D4005" s="1" t="s">
        <v>10</v>
      </c>
      <c r="E4005" s="1" t="s">
        <v>16</v>
      </c>
      <c r="F4005" s="1" t="s">
        <v>12</v>
      </c>
      <c r="G4005" s="1" t="s">
        <v>13</v>
      </c>
      <c r="H4005" s="1" t="s">
        <v>13</v>
      </c>
      <c r="I4005">
        <v>23</v>
      </c>
    </row>
    <row r="4006" spans="1:9" x14ac:dyDescent="0.25">
      <c r="A4006">
        <v>4005</v>
      </c>
      <c r="B4006" s="1" t="s">
        <v>9</v>
      </c>
      <c r="C4006">
        <v>403983</v>
      </c>
      <c r="D4006" s="1" t="s">
        <v>18</v>
      </c>
      <c r="E4006" s="1" t="s">
        <v>16</v>
      </c>
      <c r="F4006" s="1" t="s">
        <v>12</v>
      </c>
      <c r="G4006" s="1" t="s">
        <v>12</v>
      </c>
      <c r="H4006" s="1" t="s">
        <v>12</v>
      </c>
      <c r="I4006">
        <v>54</v>
      </c>
    </row>
    <row r="4007" spans="1:9" x14ac:dyDescent="0.25">
      <c r="A4007">
        <v>4006</v>
      </c>
      <c r="B4007" s="1" t="s">
        <v>9</v>
      </c>
      <c r="C4007">
        <v>359809.91</v>
      </c>
      <c r="D4007" s="1" t="s">
        <v>10</v>
      </c>
      <c r="E4007" s="1" t="s">
        <v>16</v>
      </c>
      <c r="F4007" s="1" t="s">
        <v>12</v>
      </c>
      <c r="G4007" s="1" t="s">
        <v>13</v>
      </c>
      <c r="H4007" s="1" t="s">
        <v>13</v>
      </c>
      <c r="I4007">
        <v>24</v>
      </c>
    </row>
    <row r="4008" spans="1:9" x14ac:dyDescent="0.25">
      <c r="A4008">
        <v>4007</v>
      </c>
      <c r="B4008" s="1" t="s">
        <v>15</v>
      </c>
      <c r="C4008">
        <v>297045</v>
      </c>
      <c r="D4008" s="1" t="s">
        <v>17</v>
      </c>
      <c r="E4008" s="1" t="s">
        <v>16</v>
      </c>
      <c r="F4008" s="1" t="s">
        <v>12</v>
      </c>
      <c r="G4008" s="1" t="s">
        <v>12</v>
      </c>
      <c r="H4008" s="1" t="s">
        <v>12</v>
      </c>
      <c r="I4008">
        <v>58</v>
      </c>
    </row>
    <row r="4009" spans="1:9" x14ac:dyDescent="0.25">
      <c r="A4009">
        <v>4008</v>
      </c>
      <c r="B4009" s="1" t="s">
        <v>15</v>
      </c>
      <c r="C4009">
        <v>300018</v>
      </c>
      <c r="D4009" s="1" t="s">
        <v>17</v>
      </c>
      <c r="E4009" s="1" t="s">
        <v>16</v>
      </c>
      <c r="F4009" s="1" t="s">
        <v>12</v>
      </c>
      <c r="G4009" s="1" t="s">
        <v>13</v>
      </c>
      <c r="H4009" s="1" t="s">
        <v>13</v>
      </c>
      <c r="I4009">
        <v>58</v>
      </c>
    </row>
    <row r="4010" spans="1:9" x14ac:dyDescent="0.25">
      <c r="A4010">
        <v>4009</v>
      </c>
      <c r="B4010" s="1" t="s">
        <v>9</v>
      </c>
      <c r="C4010">
        <v>200518.6</v>
      </c>
      <c r="D4010" s="1" t="s">
        <v>14</v>
      </c>
      <c r="E4010" s="1" t="s">
        <v>11</v>
      </c>
      <c r="F4010" s="1" t="s">
        <v>12</v>
      </c>
      <c r="G4010" s="1" t="s">
        <v>13</v>
      </c>
      <c r="H4010" s="1" t="s">
        <v>13</v>
      </c>
      <c r="I4010">
        <v>40</v>
      </c>
    </row>
    <row r="4011" spans="1:9" x14ac:dyDescent="0.25">
      <c r="A4011">
        <v>4010</v>
      </c>
      <c r="B4011" s="1" t="s">
        <v>15</v>
      </c>
      <c r="C4011">
        <v>1690006.94</v>
      </c>
      <c r="D4011" s="1" t="s">
        <v>10</v>
      </c>
      <c r="E4011" s="1" t="s">
        <v>16</v>
      </c>
      <c r="F4011" s="1" t="s">
        <v>12</v>
      </c>
      <c r="G4011" s="1" t="s">
        <v>13</v>
      </c>
      <c r="H4011" s="1" t="s">
        <v>13</v>
      </c>
      <c r="I4011">
        <v>45</v>
      </c>
    </row>
    <row r="4012" spans="1:9" x14ac:dyDescent="0.25">
      <c r="A4012">
        <v>4011</v>
      </c>
      <c r="B4012" s="1" t="s">
        <v>9</v>
      </c>
      <c r="C4012">
        <v>297046</v>
      </c>
      <c r="D4012" s="1" t="s">
        <v>17</v>
      </c>
      <c r="E4012" s="1" t="s">
        <v>16</v>
      </c>
      <c r="F4012" s="1" t="s">
        <v>12</v>
      </c>
      <c r="G4012" s="1" t="s">
        <v>13</v>
      </c>
      <c r="H4012" s="1" t="s">
        <v>13</v>
      </c>
      <c r="I4012">
        <v>35</v>
      </c>
    </row>
    <row r="4013" spans="1:9" x14ac:dyDescent="0.25">
      <c r="A4013">
        <v>4012</v>
      </c>
      <c r="B4013" s="1" t="s">
        <v>15</v>
      </c>
      <c r="C4013">
        <v>1739958</v>
      </c>
      <c r="D4013" s="1" t="s">
        <v>10</v>
      </c>
      <c r="E4013" s="1" t="s">
        <v>11</v>
      </c>
      <c r="F4013" s="1" t="s">
        <v>12</v>
      </c>
      <c r="G4013" s="1" t="s">
        <v>13</v>
      </c>
      <c r="H4013" s="1" t="s">
        <v>13</v>
      </c>
      <c r="I4013">
        <v>43</v>
      </c>
    </row>
    <row r="4014" spans="1:9" x14ac:dyDescent="0.25">
      <c r="A4014">
        <v>4013</v>
      </c>
      <c r="B4014" s="1" t="s">
        <v>9</v>
      </c>
      <c r="C4014">
        <v>420359.27</v>
      </c>
      <c r="D4014" s="1" t="s">
        <v>10</v>
      </c>
      <c r="E4014" s="1" t="s">
        <v>16</v>
      </c>
      <c r="F4014" s="1" t="s">
        <v>12</v>
      </c>
      <c r="G4014" s="1" t="s">
        <v>13</v>
      </c>
      <c r="H4014" s="1" t="s">
        <v>13</v>
      </c>
      <c r="I4014">
        <v>48</v>
      </c>
    </row>
    <row r="4015" spans="1:9" x14ac:dyDescent="0.25">
      <c r="A4015">
        <v>4014</v>
      </c>
      <c r="B4015" s="1" t="s">
        <v>9</v>
      </c>
      <c r="C4015">
        <v>841178</v>
      </c>
      <c r="D4015" s="1" t="s">
        <v>10</v>
      </c>
      <c r="E4015" s="1" t="s">
        <v>11</v>
      </c>
      <c r="F4015" s="1" t="s">
        <v>12</v>
      </c>
      <c r="G4015" s="1" t="s">
        <v>13</v>
      </c>
      <c r="H4015" s="1" t="s">
        <v>13</v>
      </c>
      <c r="I4015">
        <v>46</v>
      </c>
    </row>
    <row r="4016" spans="1:9" x14ac:dyDescent="0.25">
      <c r="A4016">
        <v>4015</v>
      </c>
      <c r="B4016" s="1" t="s">
        <v>9</v>
      </c>
      <c r="C4016">
        <v>1778646</v>
      </c>
      <c r="D4016" s="1" t="s">
        <v>10</v>
      </c>
      <c r="E4016" s="1" t="s">
        <v>16</v>
      </c>
      <c r="F4016" s="1" t="s">
        <v>12</v>
      </c>
      <c r="G4016" s="1" t="s">
        <v>13</v>
      </c>
      <c r="H4016" s="1" t="s">
        <v>13</v>
      </c>
      <c r="I4016">
        <v>33</v>
      </c>
    </row>
    <row r="4017" spans="1:9" x14ac:dyDescent="0.25">
      <c r="A4017">
        <v>4016</v>
      </c>
      <c r="B4017" s="1" t="s">
        <v>15</v>
      </c>
      <c r="C4017">
        <v>979284</v>
      </c>
      <c r="D4017" s="1" t="s">
        <v>14</v>
      </c>
      <c r="E4017" s="1" t="s">
        <v>11</v>
      </c>
      <c r="F4017" s="1" t="s">
        <v>12</v>
      </c>
      <c r="G4017" s="1" t="s">
        <v>13</v>
      </c>
      <c r="H4017" s="1" t="s">
        <v>13</v>
      </c>
      <c r="I4017">
        <v>63</v>
      </c>
    </row>
    <row r="4018" spans="1:9" x14ac:dyDescent="0.25">
      <c r="A4018">
        <v>4017</v>
      </c>
      <c r="B4018" s="1" t="s">
        <v>15</v>
      </c>
      <c r="C4018">
        <v>206000</v>
      </c>
      <c r="D4018" s="1" t="s">
        <v>10</v>
      </c>
      <c r="E4018" s="1" t="s">
        <v>16</v>
      </c>
      <c r="F4018" s="1" t="s">
        <v>12</v>
      </c>
      <c r="G4018" s="1" t="s">
        <v>12</v>
      </c>
      <c r="H4018" s="1" t="s">
        <v>13</v>
      </c>
      <c r="I4018">
        <v>34</v>
      </c>
    </row>
    <row r="4019" spans="1:9" x14ac:dyDescent="0.25">
      <c r="A4019">
        <v>4018</v>
      </c>
      <c r="B4019" s="1" t="s">
        <v>9</v>
      </c>
      <c r="C4019">
        <v>109259.63</v>
      </c>
      <c r="D4019" s="1" t="s">
        <v>10</v>
      </c>
      <c r="E4019" s="1" t="s">
        <v>16</v>
      </c>
      <c r="F4019" s="1" t="s">
        <v>12</v>
      </c>
      <c r="G4019" s="1" t="s">
        <v>13</v>
      </c>
      <c r="H4019" s="1" t="s">
        <v>12</v>
      </c>
      <c r="I4019">
        <v>23</v>
      </c>
    </row>
    <row r="4020" spans="1:9" x14ac:dyDescent="0.25">
      <c r="A4020">
        <v>4019</v>
      </c>
      <c r="B4020" s="1" t="s">
        <v>9</v>
      </c>
      <c r="C4020">
        <v>378297</v>
      </c>
      <c r="D4020" s="1" t="s">
        <v>14</v>
      </c>
      <c r="E4020" s="1" t="s">
        <v>11</v>
      </c>
      <c r="F4020" s="1" t="s">
        <v>12</v>
      </c>
      <c r="G4020" s="1" t="s">
        <v>13</v>
      </c>
      <c r="H4020" s="1" t="s">
        <v>13</v>
      </c>
      <c r="I4020">
        <v>71</v>
      </c>
    </row>
    <row r="4021" spans="1:9" x14ac:dyDescent="0.25">
      <c r="A4021">
        <v>4020</v>
      </c>
      <c r="B4021" s="1" t="s">
        <v>9</v>
      </c>
      <c r="C4021">
        <v>336445.2</v>
      </c>
      <c r="D4021" s="1" t="s">
        <v>10</v>
      </c>
      <c r="E4021" s="1" t="s">
        <v>16</v>
      </c>
      <c r="F4021" s="1" t="s">
        <v>12</v>
      </c>
      <c r="G4021" s="1" t="s">
        <v>13</v>
      </c>
      <c r="H4021" s="1" t="s">
        <v>12</v>
      </c>
      <c r="I4021">
        <v>31</v>
      </c>
    </row>
    <row r="4022" spans="1:9" x14ac:dyDescent="0.25">
      <c r="A4022">
        <v>4021</v>
      </c>
      <c r="B4022" s="1" t="s">
        <v>9</v>
      </c>
      <c r="C4022">
        <v>278030</v>
      </c>
      <c r="D4022" s="1" t="s">
        <v>19</v>
      </c>
      <c r="E4022" s="1" t="s">
        <v>16</v>
      </c>
      <c r="F4022" s="1" t="s">
        <v>12</v>
      </c>
      <c r="G4022" s="1" t="s">
        <v>13</v>
      </c>
      <c r="H4022" s="1" t="s">
        <v>13</v>
      </c>
      <c r="I4022">
        <v>65</v>
      </c>
    </row>
    <row r="4023" spans="1:9" x14ac:dyDescent="0.25">
      <c r="A4023">
        <v>4022</v>
      </c>
      <c r="B4023" s="1" t="s">
        <v>9</v>
      </c>
      <c r="C4023">
        <v>500000</v>
      </c>
      <c r="D4023" s="1" t="s">
        <v>10</v>
      </c>
      <c r="E4023" s="1" t="s">
        <v>16</v>
      </c>
      <c r="F4023" s="1" t="s">
        <v>12</v>
      </c>
      <c r="G4023" s="1" t="s">
        <v>12</v>
      </c>
      <c r="H4023" s="1" t="s">
        <v>13</v>
      </c>
      <c r="I4023">
        <v>38</v>
      </c>
    </row>
    <row r="4024" spans="1:9" x14ac:dyDescent="0.25">
      <c r="A4024">
        <v>4023</v>
      </c>
      <c r="B4024" s="1" t="s">
        <v>9</v>
      </c>
      <c r="C4024">
        <v>516550</v>
      </c>
      <c r="D4024" s="1" t="s">
        <v>10</v>
      </c>
      <c r="E4024" s="1" t="s">
        <v>16</v>
      </c>
      <c r="F4024" s="1" t="s">
        <v>12</v>
      </c>
      <c r="G4024" s="1" t="s">
        <v>12</v>
      </c>
      <c r="H4024" s="1" t="s">
        <v>13</v>
      </c>
      <c r="I4024">
        <v>31</v>
      </c>
    </row>
    <row r="4025" spans="1:9" x14ac:dyDescent="0.25">
      <c r="A4025">
        <v>4024</v>
      </c>
      <c r="B4025" s="1" t="s">
        <v>9</v>
      </c>
      <c r="C4025">
        <v>406045.76</v>
      </c>
      <c r="D4025" s="1" t="s">
        <v>10</v>
      </c>
      <c r="E4025" s="1" t="s">
        <v>16</v>
      </c>
      <c r="F4025" s="1" t="s">
        <v>12</v>
      </c>
      <c r="G4025" s="1" t="s">
        <v>12</v>
      </c>
      <c r="H4025" s="1" t="s">
        <v>13</v>
      </c>
      <c r="I4025">
        <v>49</v>
      </c>
    </row>
    <row r="4026" spans="1:9" x14ac:dyDescent="0.25">
      <c r="A4026">
        <v>4025</v>
      </c>
      <c r="B4026" s="1" t="s">
        <v>9</v>
      </c>
      <c r="C4026">
        <v>7214352.2000000002</v>
      </c>
      <c r="D4026" s="1" t="s">
        <v>10</v>
      </c>
      <c r="E4026" s="1" t="s">
        <v>11</v>
      </c>
      <c r="F4026" s="1" t="s">
        <v>12</v>
      </c>
      <c r="G4026" s="1" t="s">
        <v>13</v>
      </c>
      <c r="H4026" s="1" t="s">
        <v>13</v>
      </c>
      <c r="I4026">
        <v>55</v>
      </c>
    </row>
    <row r="4027" spans="1:9" x14ac:dyDescent="0.25">
      <c r="A4027">
        <v>4026</v>
      </c>
      <c r="B4027" s="1" t="s">
        <v>9</v>
      </c>
      <c r="C4027">
        <v>423168</v>
      </c>
      <c r="D4027" s="1" t="s">
        <v>10</v>
      </c>
      <c r="E4027" s="1" t="s">
        <v>16</v>
      </c>
      <c r="F4027" s="1" t="s">
        <v>12</v>
      </c>
      <c r="G4027" s="1" t="s">
        <v>13</v>
      </c>
      <c r="H4027" s="1" t="s">
        <v>13</v>
      </c>
      <c r="I4027">
        <v>21</v>
      </c>
    </row>
    <row r="4028" spans="1:9" x14ac:dyDescent="0.25">
      <c r="A4028">
        <v>4027</v>
      </c>
      <c r="B4028" s="1" t="s">
        <v>15</v>
      </c>
      <c r="C4028">
        <v>278030.99</v>
      </c>
      <c r="D4028" s="1" t="s">
        <v>17</v>
      </c>
      <c r="E4028" s="1" t="s">
        <v>16</v>
      </c>
      <c r="F4028" s="1" t="s">
        <v>12</v>
      </c>
      <c r="G4028" s="1" t="s">
        <v>13</v>
      </c>
      <c r="H4028" s="1" t="s">
        <v>13</v>
      </c>
      <c r="I4028">
        <v>42</v>
      </c>
    </row>
    <row r="4029" spans="1:9" x14ac:dyDescent="0.25">
      <c r="A4029">
        <v>4028</v>
      </c>
      <c r="B4029" s="1" t="s">
        <v>15</v>
      </c>
      <c r="C4029">
        <v>284460.38</v>
      </c>
      <c r="D4029" s="1" t="s">
        <v>10</v>
      </c>
      <c r="E4029" s="1" t="s">
        <v>16</v>
      </c>
      <c r="F4029" s="1" t="s">
        <v>12</v>
      </c>
      <c r="G4029" s="1" t="s">
        <v>13</v>
      </c>
      <c r="H4029" s="1" t="s">
        <v>13</v>
      </c>
      <c r="I4029">
        <v>34</v>
      </c>
    </row>
    <row r="4030" spans="1:9" x14ac:dyDescent="0.25">
      <c r="A4030">
        <v>4029</v>
      </c>
      <c r="B4030" s="1" t="s">
        <v>9</v>
      </c>
      <c r="C4030">
        <v>510949.44</v>
      </c>
      <c r="D4030" s="1" t="s">
        <v>10</v>
      </c>
      <c r="E4030" s="1" t="s">
        <v>16</v>
      </c>
      <c r="F4030" s="1" t="s">
        <v>12</v>
      </c>
      <c r="G4030" s="1" t="s">
        <v>13</v>
      </c>
      <c r="H4030" s="1" t="s">
        <v>13</v>
      </c>
      <c r="I4030">
        <v>38</v>
      </c>
    </row>
    <row r="4031" spans="1:9" x14ac:dyDescent="0.25">
      <c r="A4031">
        <v>4030</v>
      </c>
      <c r="B4031" s="1" t="s">
        <v>15</v>
      </c>
      <c r="C4031">
        <v>622677.26</v>
      </c>
      <c r="D4031" s="1" t="s">
        <v>10</v>
      </c>
      <c r="E4031" s="1" t="s">
        <v>11</v>
      </c>
      <c r="F4031" s="1" t="s">
        <v>12</v>
      </c>
      <c r="G4031" s="1" t="s">
        <v>13</v>
      </c>
      <c r="H4031" s="1" t="s">
        <v>13</v>
      </c>
      <c r="I4031">
        <v>31</v>
      </c>
    </row>
    <row r="4032" spans="1:9" x14ac:dyDescent="0.25">
      <c r="A4032">
        <v>4031</v>
      </c>
      <c r="B4032" s="1" t="s">
        <v>9</v>
      </c>
      <c r="C4032">
        <v>578406.36</v>
      </c>
      <c r="D4032" s="1" t="s">
        <v>10</v>
      </c>
      <c r="E4032" s="1" t="s">
        <v>11</v>
      </c>
      <c r="F4032" s="1" t="s">
        <v>12</v>
      </c>
      <c r="G4032" s="1" t="s">
        <v>13</v>
      </c>
      <c r="H4032" s="1" t="s">
        <v>13</v>
      </c>
      <c r="I4032">
        <v>28</v>
      </c>
    </row>
    <row r="4033" spans="1:9" x14ac:dyDescent="0.25">
      <c r="A4033">
        <v>4032</v>
      </c>
      <c r="B4033" s="1" t="s">
        <v>9</v>
      </c>
      <c r="C4033">
        <v>383231</v>
      </c>
      <c r="D4033" s="1" t="s">
        <v>10</v>
      </c>
      <c r="E4033" s="1" t="s">
        <v>11</v>
      </c>
      <c r="F4033" s="1" t="s">
        <v>12</v>
      </c>
      <c r="G4033" s="1" t="s">
        <v>13</v>
      </c>
      <c r="H4033" s="1" t="s">
        <v>13</v>
      </c>
      <c r="I4033">
        <v>23</v>
      </c>
    </row>
    <row r="4034" spans="1:9" x14ac:dyDescent="0.25">
      <c r="A4034">
        <v>4033</v>
      </c>
      <c r="B4034" s="1" t="s">
        <v>9</v>
      </c>
      <c r="C4034">
        <v>415668.65</v>
      </c>
      <c r="D4034" s="1" t="s">
        <v>10</v>
      </c>
      <c r="E4034" s="1" t="s">
        <v>16</v>
      </c>
      <c r="F4034" s="1" t="s">
        <v>12</v>
      </c>
      <c r="G4034" s="1" t="s">
        <v>12</v>
      </c>
      <c r="H4034" s="1" t="s">
        <v>13</v>
      </c>
      <c r="I4034">
        <v>58</v>
      </c>
    </row>
    <row r="4035" spans="1:9" x14ac:dyDescent="0.25">
      <c r="A4035">
        <v>4034</v>
      </c>
      <c r="B4035" s="1" t="s">
        <v>15</v>
      </c>
      <c r="C4035">
        <v>948047</v>
      </c>
      <c r="D4035" s="1" t="s">
        <v>10</v>
      </c>
      <c r="E4035" s="1" t="s">
        <v>11</v>
      </c>
      <c r="F4035" s="1" t="s">
        <v>12</v>
      </c>
      <c r="G4035" s="1" t="s">
        <v>13</v>
      </c>
      <c r="H4035" s="1" t="s">
        <v>12</v>
      </c>
      <c r="I4035">
        <v>32</v>
      </c>
    </row>
    <row r="4036" spans="1:9" x14ac:dyDescent="0.25">
      <c r="A4036">
        <v>4035</v>
      </c>
      <c r="B4036" s="1" t="s">
        <v>9</v>
      </c>
      <c r="C4036">
        <v>343391</v>
      </c>
      <c r="D4036" s="1" t="s">
        <v>10</v>
      </c>
      <c r="E4036" s="1" t="s">
        <v>16</v>
      </c>
      <c r="F4036" s="1" t="s">
        <v>12</v>
      </c>
      <c r="G4036" s="1" t="s">
        <v>13</v>
      </c>
      <c r="H4036" s="1" t="s">
        <v>13</v>
      </c>
      <c r="I4036">
        <v>48</v>
      </c>
    </row>
    <row r="4037" spans="1:9" x14ac:dyDescent="0.25">
      <c r="A4037">
        <v>4036</v>
      </c>
      <c r="B4037" s="1" t="s">
        <v>15</v>
      </c>
      <c r="C4037">
        <v>320000</v>
      </c>
      <c r="D4037" s="1" t="s">
        <v>10</v>
      </c>
      <c r="E4037" s="1" t="s">
        <v>16</v>
      </c>
      <c r="F4037" s="1" t="s">
        <v>12</v>
      </c>
      <c r="G4037" s="1" t="s">
        <v>13</v>
      </c>
      <c r="H4037" s="1" t="s">
        <v>13</v>
      </c>
      <c r="I4037">
        <v>69</v>
      </c>
    </row>
    <row r="4038" spans="1:9" x14ac:dyDescent="0.25">
      <c r="A4038">
        <v>4037</v>
      </c>
      <c r="B4038" s="1" t="s">
        <v>15</v>
      </c>
      <c r="C4038">
        <v>840000</v>
      </c>
      <c r="D4038" s="1" t="s">
        <v>10</v>
      </c>
      <c r="E4038" s="1" t="s">
        <v>16</v>
      </c>
      <c r="F4038" s="1" t="s">
        <v>12</v>
      </c>
      <c r="G4038" s="1" t="s">
        <v>13</v>
      </c>
      <c r="H4038" s="1" t="s">
        <v>13</v>
      </c>
      <c r="I4038">
        <v>29</v>
      </c>
    </row>
    <row r="4039" spans="1:9" x14ac:dyDescent="0.25">
      <c r="A4039">
        <v>4038</v>
      </c>
      <c r="B4039" s="1" t="s">
        <v>9</v>
      </c>
      <c r="C4039">
        <v>371173.26</v>
      </c>
      <c r="D4039" s="1" t="s">
        <v>10</v>
      </c>
      <c r="E4039" s="1" t="s">
        <v>16</v>
      </c>
      <c r="F4039" s="1" t="s">
        <v>12</v>
      </c>
      <c r="G4039" s="1" t="s">
        <v>13</v>
      </c>
      <c r="H4039" s="1" t="s">
        <v>13</v>
      </c>
      <c r="I4039">
        <v>31</v>
      </c>
    </row>
    <row r="4040" spans="1:9" x14ac:dyDescent="0.25">
      <c r="A4040">
        <v>4039</v>
      </c>
      <c r="B4040" s="1" t="s">
        <v>9</v>
      </c>
      <c r="C4040">
        <v>570368</v>
      </c>
      <c r="D4040" s="1" t="s">
        <v>10</v>
      </c>
      <c r="E4040" s="1" t="s">
        <v>16</v>
      </c>
      <c r="F4040" s="1" t="s">
        <v>12</v>
      </c>
      <c r="G4040" s="1" t="s">
        <v>13</v>
      </c>
      <c r="H4040" s="1" t="s">
        <v>13</v>
      </c>
      <c r="I4040">
        <v>33</v>
      </c>
    </row>
    <row r="4041" spans="1:9" x14ac:dyDescent="0.25">
      <c r="A4041">
        <v>4040</v>
      </c>
      <c r="B4041" s="1" t="s">
        <v>15</v>
      </c>
      <c r="C4041">
        <v>1206489.07</v>
      </c>
      <c r="D4041" s="1" t="s">
        <v>10</v>
      </c>
      <c r="E4041" s="1" t="s">
        <v>16</v>
      </c>
      <c r="F4041" s="1" t="s">
        <v>12</v>
      </c>
      <c r="G4041" s="1" t="s">
        <v>13</v>
      </c>
      <c r="H4041" s="1" t="s">
        <v>13</v>
      </c>
      <c r="I4041">
        <v>29</v>
      </c>
    </row>
    <row r="4042" spans="1:9" x14ac:dyDescent="0.25">
      <c r="A4042">
        <v>4041</v>
      </c>
      <c r="B4042" s="1" t="s">
        <v>9</v>
      </c>
      <c r="C4042">
        <v>143537.5</v>
      </c>
      <c r="D4042" s="1" t="s">
        <v>10</v>
      </c>
      <c r="E4042" s="1" t="s">
        <v>16</v>
      </c>
      <c r="F4042" s="1" t="s">
        <v>12</v>
      </c>
      <c r="G4042" s="1" t="s">
        <v>13</v>
      </c>
      <c r="H4042" s="1" t="s">
        <v>13</v>
      </c>
      <c r="I4042">
        <v>31</v>
      </c>
    </row>
    <row r="4043" spans="1:9" x14ac:dyDescent="0.25">
      <c r="A4043">
        <v>4042</v>
      </c>
      <c r="B4043" s="1" t="s">
        <v>9</v>
      </c>
      <c r="C4043">
        <v>450000</v>
      </c>
      <c r="D4043" s="1" t="s">
        <v>10</v>
      </c>
      <c r="E4043" s="1" t="s">
        <v>16</v>
      </c>
      <c r="F4043" s="1" t="s">
        <v>12</v>
      </c>
      <c r="G4043" s="1" t="s">
        <v>12</v>
      </c>
      <c r="H4043" s="1" t="s">
        <v>13</v>
      </c>
      <c r="I4043">
        <v>39</v>
      </c>
    </row>
    <row r="4044" spans="1:9" x14ac:dyDescent="0.25">
      <c r="A4044">
        <v>4043</v>
      </c>
      <c r="B4044" s="1" t="s">
        <v>9</v>
      </c>
      <c r="C4044">
        <v>297046</v>
      </c>
      <c r="D4044" s="1" t="s">
        <v>17</v>
      </c>
      <c r="E4044" s="1" t="s">
        <v>16</v>
      </c>
      <c r="F4044" s="1" t="s">
        <v>12</v>
      </c>
      <c r="G4044" s="1" t="s">
        <v>13</v>
      </c>
      <c r="H4044" s="1" t="s">
        <v>13</v>
      </c>
      <c r="I4044">
        <v>64</v>
      </c>
    </row>
    <row r="4045" spans="1:9" x14ac:dyDescent="0.25">
      <c r="A4045">
        <v>4044</v>
      </c>
      <c r="B4045" s="1" t="s">
        <v>9</v>
      </c>
      <c r="C4045">
        <v>45500</v>
      </c>
      <c r="D4045" s="1" t="s">
        <v>10</v>
      </c>
      <c r="E4045" s="1" t="s">
        <v>16</v>
      </c>
      <c r="F4045" s="1" t="s">
        <v>12</v>
      </c>
      <c r="G4045" s="1" t="s">
        <v>12</v>
      </c>
      <c r="H4045" s="1" t="s">
        <v>13</v>
      </c>
      <c r="I4045">
        <v>41</v>
      </c>
    </row>
    <row r="4046" spans="1:9" x14ac:dyDescent="0.25">
      <c r="A4046">
        <v>4045</v>
      </c>
      <c r="B4046" s="1" t="s">
        <v>9</v>
      </c>
      <c r="C4046">
        <v>310740</v>
      </c>
      <c r="D4046" s="1" t="s">
        <v>10</v>
      </c>
      <c r="E4046" s="1" t="s">
        <v>16</v>
      </c>
      <c r="F4046" s="1" t="s">
        <v>12</v>
      </c>
      <c r="G4046" s="1" t="s">
        <v>13</v>
      </c>
      <c r="H4046" s="1" t="s">
        <v>13</v>
      </c>
      <c r="I4046">
        <v>39</v>
      </c>
    </row>
    <row r="4047" spans="1:9" x14ac:dyDescent="0.25">
      <c r="A4047">
        <v>4046</v>
      </c>
      <c r="B4047" s="1" t="s">
        <v>15</v>
      </c>
      <c r="C4047">
        <v>1739889.52</v>
      </c>
      <c r="D4047" s="1" t="s">
        <v>10</v>
      </c>
      <c r="E4047" s="1" t="s">
        <v>11</v>
      </c>
      <c r="F4047" s="1" t="s">
        <v>12</v>
      </c>
      <c r="G4047" s="1" t="s">
        <v>13</v>
      </c>
      <c r="H4047" s="1" t="s">
        <v>13</v>
      </c>
      <c r="I4047">
        <v>38</v>
      </c>
    </row>
    <row r="4048" spans="1:9" x14ac:dyDescent="0.25">
      <c r="A4048">
        <v>4047</v>
      </c>
      <c r="B4048" s="1" t="s">
        <v>15</v>
      </c>
      <c r="C4048">
        <v>4453.22</v>
      </c>
      <c r="D4048" s="1" t="s">
        <v>10</v>
      </c>
      <c r="E4048" s="1" t="s">
        <v>11</v>
      </c>
      <c r="F4048" s="1" t="s">
        <v>12</v>
      </c>
      <c r="G4048" s="1" t="s">
        <v>13</v>
      </c>
      <c r="H4048" s="1" t="s">
        <v>13</v>
      </c>
      <c r="I4048">
        <v>24</v>
      </c>
    </row>
    <row r="4049" spans="1:9" x14ac:dyDescent="0.25">
      <c r="A4049">
        <v>4048</v>
      </c>
      <c r="B4049" s="1" t="s">
        <v>9</v>
      </c>
      <c r="C4049">
        <v>845279</v>
      </c>
      <c r="D4049" s="1" t="s">
        <v>10</v>
      </c>
      <c r="E4049" s="1" t="s">
        <v>16</v>
      </c>
      <c r="F4049" s="1" t="s">
        <v>12</v>
      </c>
      <c r="G4049" s="1" t="s">
        <v>13</v>
      </c>
      <c r="H4049" s="1" t="s">
        <v>13</v>
      </c>
      <c r="I4049">
        <v>41</v>
      </c>
    </row>
    <row r="4050" spans="1:9" x14ac:dyDescent="0.25">
      <c r="A4050">
        <v>4049</v>
      </c>
      <c r="B4050" s="1" t="s">
        <v>15</v>
      </c>
      <c r="C4050">
        <v>222000</v>
      </c>
      <c r="D4050" s="1" t="s">
        <v>10</v>
      </c>
      <c r="E4050" s="1" t="s">
        <v>16</v>
      </c>
      <c r="F4050" s="1" t="s">
        <v>12</v>
      </c>
      <c r="G4050" s="1" t="s">
        <v>13</v>
      </c>
      <c r="H4050" s="1" t="s">
        <v>13</v>
      </c>
      <c r="I4050">
        <v>61</v>
      </c>
    </row>
    <row r="4051" spans="1:9" x14ac:dyDescent="0.25">
      <c r="A4051">
        <v>4050</v>
      </c>
      <c r="B4051" s="1" t="s">
        <v>9</v>
      </c>
      <c r="C4051">
        <v>350672.26</v>
      </c>
      <c r="D4051" s="1" t="s">
        <v>10</v>
      </c>
      <c r="E4051" s="1" t="s">
        <v>16</v>
      </c>
      <c r="F4051" s="1" t="s">
        <v>12</v>
      </c>
      <c r="G4051" s="1" t="s">
        <v>13</v>
      </c>
      <c r="H4051" s="1" t="s">
        <v>13</v>
      </c>
      <c r="I4051">
        <v>34</v>
      </c>
    </row>
    <row r="4052" spans="1:9" x14ac:dyDescent="0.25">
      <c r="A4052">
        <v>4051</v>
      </c>
      <c r="B4052" s="1" t="s">
        <v>9</v>
      </c>
      <c r="C4052">
        <v>782348.4</v>
      </c>
      <c r="D4052" s="1" t="s">
        <v>10</v>
      </c>
      <c r="E4052" s="1" t="s">
        <v>16</v>
      </c>
      <c r="F4052" s="1" t="s">
        <v>12</v>
      </c>
      <c r="G4052" s="1" t="s">
        <v>13</v>
      </c>
      <c r="H4052" s="1" t="s">
        <v>13</v>
      </c>
      <c r="I4052">
        <v>27</v>
      </c>
    </row>
    <row r="4053" spans="1:9" x14ac:dyDescent="0.25">
      <c r="A4053">
        <v>4052</v>
      </c>
      <c r="B4053" s="1" t="s">
        <v>9</v>
      </c>
      <c r="C4053">
        <v>278030</v>
      </c>
      <c r="D4053" s="1" t="s">
        <v>19</v>
      </c>
      <c r="E4053" s="1" t="s">
        <v>16</v>
      </c>
      <c r="F4053" s="1" t="s">
        <v>12</v>
      </c>
      <c r="G4053" s="1" t="s">
        <v>13</v>
      </c>
      <c r="H4053" s="1" t="s">
        <v>13</v>
      </c>
      <c r="I4053">
        <v>57</v>
      </c>
    </row>
    <row r="4054" spans="1:9" x14ac:dyDescent="0.25">
      <c r="A4054">
        <v>4053</v>
      </c>
      <c r="B4054" s="1" t="s">
        <v>15</v>
      </c>
      <c r="C4054">
        <v>269309.07</v>
      </c>
      <c r="D4054" s="1" t="s">
        <v>10</v>
      </c>
      <c r="E4054" s="1" t="s">
        <v>11</v>
      </c>
      <c r="F4054" s="1" t="s">
        <v>12</v>
      </c>
      <c r="G4054" s="1" t="s">
        <v>13</v>
      </c>
      <c r="H4054" s="1" t="s">
        <v>13</v>
      </c>
      <c r="I4054">
        <v>28</v>
      </c>
    </row>
    <row r="4055" spans="1:9" x14ac:dyDescent="0.25">
      <c r="A4055">
        <v>4054</v>
      </c>
      <c r="B4055" s="1" t="s">
        <v>15</v>
      </c>
      <c r="C4055">
        <v>742483</v>
      </c>
      <c r="D4055" s="1" t="s">
        <v>18</v>
      </c>
      <c r="E4055" s="1" t="s">
        <v>16</v>
      </c>
      <c r="F4055" s="1" t="s">
        <v>12</v>
      </c>
      <c r="G4055" s="1" t="s">
        <v>13</v>
      </c>
      <c r="H4055" s="1" t="s">
        <v>13</v>
      </c>
      <c r="I4055">
        <v>50</v>
      </c>
    </row>
    <row r="4056" spans="1:9" x14ac:dyDescent="0.25">
      <c r="A4056">
        <v>4055</v>
      </c>
      <c r="B4056" s="1" t="s">
        <v>9</v>
      </c>
      <c r="C4056">
        <v>566297</v>
      </c>
      <c r="D4056" s="1" t="s">
        <v>18</v>
      </c>
      <c r="E4056" s="1" t="s">
        <v>16</v>
      </c>
      <c r="F4056" s="1" t="s">
        <v>12</v>
      </c>
      <c r="G4056" s="1" t="s">
        <v>13</v>
      </c>
      <c r="H4056" s="1" t="s">
        <v>12</v>
      </c>
      <c r="I4056">
        <v>42</v>
      </c>
    </row>
    <row r="4057" spans="1:9" x14ac:dyDescent="0.25">
      <c r="A4057">
        <v>4056</v>
      </c>
      <c r="B4057" s="1" t="s">
        <v>9</v>
      </c>
      <c r="C4057">
        <v>816719</v>
      </c>
      <c r="D4057" s="1" t="s">
        <v>10</v>
      </c>
      <c r="E4057" s="1" t="s">
        <v>11</v>
      </c>
      <c r="F4057" s="1" t="s">
        <v>12</v>
      </c>
      <c r="G4057" s="1" t="s">
        <v>13</v>
      </c>
      <c r="H4057" s="1" t="s">
        <v>13</v>
      </c>
      <c r="I4057">
        <v>56</v>
      </c>
    </row>
    <row r="4058" spans="1:9" x14ac:dyDescent="0.25">
      <c r="A4058">
        <v>4057</v>
      </c>
      <c r="B4058" s="1" t="s">
        <v>9</v>
      </c>
      <c r="C4058">
        <v>818075.21</v>
      </c>
      <c r="D4058" s="1" t="s">
        <v>14</v>
      </c>
      <c r="E4058" s="1" t="s">
        <v>11</v>
      </c>
      <c r="F4058" s="1" t="s">
        <v>12</v>
      </c>
      <c r="G4058" s="1" t="s">
        <v>13</v>
      </c>
      <c r="H4058" s="1" t="s">
        <v>13</v>
      </c>
      <c r="I4058">
        <v>81</v>
      </c>
    </row>
    <row r="4059" spans="1:9" x14ac:dyDescent="0.25">
      <c r="A4059">
        <v>4058</v>
      </c>
      <c r="B4059" s="1" t="s">
        <v>15</v>
      </c>
      <c r="C4059">
        <v>312500</v>
      </c>
      <c r="D4059" s="1" t="s">
        <v>10</v>
      </c>
      <c r="E4059" s="1" t="s">
        <v>16</v>
      </c>
      <c r="F4059" s="1" t="s">
        <v>12</v>
      </c>
      <c r="G4059" s="1" t="s">
        <v>13</v>
      </c>
      <c r="H4059" s="1" t="s">
        <v>13</v>
      </c>
      <c r="I4059">
        <v>38</v>
      </c>
    </row>
    <row r="4060" spans="1:9" x14ac:dyDescent="0.25">
      <c r="A4060">
        <v>4059</v>
      </c>
      <c r="B4060" s="1" t="s">
        <v>9</v>
      </c>
      <c r="C4060">
        <v>278030</v>
      </c>
      <c r="D4060" s="1" t="s">
        <v>19</v>
      </c>
      <c r="E4060" s="1" t="s">
        <v>16</v>
      </c>
      <c r="F4060" s="1" t="s">
        <v>12</v>
      </c>
      <c r="G4060" s="1" t="s">
        <v>13</v>
      </c>
      <c r="H4060" s="1" t="s">
        <v>13</v>
      </c>
      <c r="I4060">
        <v>32</v>
      </c>
    </row>
    <row r="4061" spans="1:9" x14ac:dyDescent="0.25">
      <c r="A4061">
        <v>4060</v>
      </c>
      <c r="B4061" s="1" t="s">
        <v>9</v>
      </c>
      <c r="C4061">
        <v>354060.87</v>
      </c>
      <c r="D4061" s="1" t="s">
        <v>10</v>
      </c>
      <c r="E4061" s="1" t="s">
        <v>16</v>
      </c>
      <c r="F4061" s="1" t="s">
        <v>12</v>
      </c>
      <c r="G4061" s="1" t="s">
        <v>13</v>
      </c>
      <c r="H4061" s="1" t="s">
        <v>13</v>
      </c>
      <c r="I4061">
        <v>36</v>
      </c>
    </row>
    <row r="4062" spans="1:9" x14ac:dyDescent="0.25">
      <c r="A4062">
        <v>4061</v>
      </c>
      <c r="B4062" s="1" t="s">
        <v>9</v>
      </c>
      <c r="C4062">
        <v>585035.6</v>
      </c>
      <c r="D4062" s="1" t="s">
        <v>10</v>
      </c>
      <c r="E4062" s="1" t="s">
        <v>11</v>
      </c>
      <c r="F4062" s="1" t="s">
        <v>12</v>
      </c>
      <c r="G4062" s="1" t="s">
        <v>13</v>
      </c>
      <c r="H4062" s="1" t="s">
        <v>13</v>
      </c>
      <c r="I4062">
        <v>31</v>
      </c>
    </row>
    <row r="4063" spans="1:9" x14ac:dyDescent="0.25">
      <c r="A4063">
        <v>4062</v>
      </c>
      <c r="B4063" s="1" t="s">
        <v>9</v>
      </c>
      <c r="C4063">
        <v>120498.44</v>
      </c>
      <c r="D4063" s="1" t="s">
        <v>10</v>
      </c>
      <c r="E4063" s="1" t="s">
        <v>16</v>
      </c>
      <c r="F4063" s="1" t="s">
        <v>12</v>
      </c>
      <c r="G4063" s="1" t="s">
        <v>13</v>
      </c>
      <c r="H4063" s="1" t="s">
        <v>13</v>
      </c>
      <c r="I4063">
        <v>23</v>
      </c>
    </row>
    <row r="4064" spans="1:9" x14ac:dyDescent="0.25">
      <c r="A4064">
        <v>4063</v>
      </c>
      <c r="B4064" s="1" t="s">
        <v>9</v>
      </c>
      <c r="C4064">
        <v>728961.19</v>
      </c>
      <c r="D4064" s="1" t="s">
        <v>10</v>
      </c>
      <c r="E4064" s="1" t="s">
        <v>16</v>
      </c>
      <c r="F4064" s="1" t="s">
        <v>12</v>
      </c>
      <c r="G4064" s="1" t="s">
        <v>13</v>
      </c>
      <c r="H4064" s="1" t="s">
        <v>13</v>
      </c>
      <c r="I4064">
        <v>35</v>
      </c>
    </row>
    <row r="4065" spans="1:9" x14ac:dyDescent="0.25">
      <c r="A4065">
        <v>4064</v>
      </c>
      <c r="B4065" s="1" t="s">
        <v>9</v>
      </c>
      <c r="C4065">
        <v>787001</v>
      </c>
      <c r="D4065" s="1" t="s">
        <v>10</v>
      </c>
      <c r="E4065" s="1" t="s">
        <v>16</v>
      </c>
      <c r="F4065" s="1" t="s">
        <v>12</v>
      </c>
      <c r="G4065" s="1" t="s">
        <v>13</v>
      </c>
      <c r="H4065" s="1" t="s">
        <v>13</v>
      </c>
      <c r="I4065">
        <v>39</v>
      </c>
    </row>
    <row r="4066" spans="1:9" x14ac:dyDescent="0.25">
      <c r="A4066">
        <v>4065</v>
      </c>
      <c r="B4066" s="1" t="s">
        <v>9</v>
      </c>
      <c r="C4066">
        <v>589997</v>
      </c>
      <c r="D4066" s="1" t="s">
        <v>10</v>
      </c>
      <c r="E4066" s="1" t="s">
        <v>11</v>
      </c>
      <c r="F4066" s="1" t="s">
        <v>12</v>
      </c>
      <c r="G4066" s="1" t="s">
        <v>13</v>
      </c>
      <c r="H4066" s="1" t="s">
        <v>13</v>
      </c>
      <c r="I4066">
        <v>48</v>
      </c>
    </row>
    <row r="4067" spans="1:9" x14ac:dyDescent="0.25">
      <c r="A4067">
        <v>4066</v>
      </c>
      <c r="B4067" s="1" t="s">
        <v>15</v>
      </c>
      <c r="C4067">
        <v>278031</v>
      </c>
      <c r="D4067" s="1" t="s">
        <v>18</v>
      </c>
      <c r="E4067" s="1" t="s">
        <v>16</v>
      </c>
      <c r="F4067" s="1" t="s">
        <v>12</v>
      </c>
      <c r="G4067" s="1" t="s">
        <v>13</v>
      </c>
      <c r="H4067" s="1" t="s">
        <v>13</v>
      </c>
      <c r="I4067">
        <v>51</v>
      </c>
    </row>
    <row r="4068" spans="1:9" x14ac:dyDescent="0.25">
      <c r="A4068">
        <v>4067</v>
      </c>
      <c r="B4068" s="1" t="s">
        <v>9</v>
      </c>
      <c r="C4068">
        <v>450368.88</v>
      </c>
      <c r="D4068" s="1" t="s">
        <v>10</v>
      </c>
      <c r="E4068" s="1" t="s">
        <v>16</v>
      </c>
      <c r="F4068" s="1" t="s">
        <v>12</v>
      </c>
      <c r="G4068" s="1" t="s">
        <v>13</v>
      </c>
      <c r="H4068" s="1" t="s">
        <v>13</v>
      </c>
      <c r="I4068">
        <v>26</v>
      </c>
    </row>
    <row r="4069" spans="1:9" x14ac:dyDescent="0.25">
      <c r="A4069">
        <v>4068</v>
      </c>
      <c r="B4069" s="1" t="s">
        <v>9</v>
      </c>
      <c r="C4069">
        <v>800000</v>
      </c>
      <c r="D4069" s="1" t="s">
        <v>10</v>
      </c>
      <c r="E4069" s="1" t="s">
        <v>16</v>
      </c>
      <c r="F4069" s="1" t="s">
        <v>12</v>
      </c>
      <c r="G4069" s="1" t="s">
        <v>13</v>
      </c>
      <c r="H4069" s="1" t="s">
        <v>13</v>
      </c>
      <c r="I4069">
        <v>26</v>
      </c>
    </row>
    <row r="4070" spans="1:9" x14ac:dyDescent="0.25">
      <c r="A4070">
        <v>4069</v>
      </c>
      <c r="B4070" s="1" t="s">
        <v>9</v>
      </c>
      <c r="C4070">
        <v>394263</v>
      </c>
      <c r="D4070" s="1" t="s">
        <v>18</v>
      </c>
      <c r="E4070" s="1" t="s">
        <v>16</v>
      </c>
      <c r="F4070" s="1" t="s">
        <v>12</v>
      </c>
      <c r="G4070" s="1" t="s">
        <v>12</v>
      </c>
      <c r="H4070" s="1" t="s">
        <v>12</v>
      </c>
      <c r="I4070">
        <v>51</v>
      </c>
    </row>
    <row r="4071" spans="1:9" x14ac:dyDescent="0.25">
      <c r="A4071">
        <v>4070</v>
      </c>
      <c r="B4071" s="1" t="s">
        <v>9</v>
      </c>
      <c r="C4071">
        <v>145210</v>
      </c>
      <c r="D4071" s="1" t="s">
        <v>10</v>
      </c>
      <c r="E4071" s="1" t="s">
        <v>16</v>
      </c>
      <c r="F4071" s="1" t="s">
        <v>12</v>
      </c>
      <c r="G4071" s="1" t="s">
        <v>13</v>
      </c>
      <c r="H4071" s="1" t="s">
        <v>12</v>
      </c>
      <c r="I4071">
        <v>23</v>
      </c>
    </row>
    <row r="4072" spans="1:9" x14ac:dyDescent="0.25">
      <c r="A4072">
        <v>4071</v>
      </c>
      <c r="B4072" s="1" t="s">
        <v>9</v>
      </c>
      <c r="C4072">
        <v>381127</v>
      </c>
      <c r="D4072" s="1" t="s">
        <v>10</v>
      </c>
      <c r="E4072" s="1" t="s">
        <v>16</v>
      </c>
      <c r="F4072" s="1" t="s">
        <v>12</v>
      </c>
      <c r="G4072" s="1" t="s">
        <v>13</v>
      </c>
      <c r="H4072" s="1" t="s">
        <v>13</v>
      </c>
      <c r="I4072">
        <v>21</v>
      </c>
    </row>
    <row r="4073" spans="1:9" x14ac:dyDescent="0.25">
      <c r="A4073">
        <v>4072</v>
      </c>
      <c r="B4073" s="1" t="s">
        <v>9</v>
      </c>
      <c r="C4073">
        <v>674607.4</v>
      </c>
      <c r="D4073" s="1" t="s">
        <v>10</v>
      </c>
      <c r="E4073" s="1" t="s">
        <v>11</v>
      </c>
      <c r="F4073" s="1" t="s">
        <v>12</v>
      </c>
      <c r="G4073" s="1" t="s">
        <v>13</v>
      </c>
      <c r="H4073" s="1" t="s">
        <v>13</v>
      </c>
      <c r="I4073">
        <v>64</v>
      </c>
    </row>
    <row r="4074" spans="1:9" x14ac:dyDescent="0.25">
      <c r="A4074">
        <v>4073</v>
      </c>
      <c r="B4074" s="1" t="s">
        <v>9</v>
      </c>
      <c r="C4074">
        <v>60000</v>
      </c>
      <c r="D4074" s="1" t="s">
        <v>10</v>
      </c>
      <c r="E4074" s="1" t="s">
        <v>16</v>
      </c>
      <c r="F4074" s="1" t="s">
        <v>12</v>
      </c>
      <c r="G4074" s="1" t="s">
        <v>13</v>
      </c>
      <c r="H4074" s="1" t="s">
        <v>12</v>
      </c>
      <c r="I4074">
        <v>56</v>
      </c>
    </row>
    <row r="4075" spans="1:9" x14ac:dyDescent="0.25">
      <c r="A4075">
        <v>4074</v>
      </c>
      <c r="B4075" s="1" t="s">
        <v>9</v>
      </c>
      <c r="C4075">
        <v>278030</v>
      </c>
      <c r="D4075" s="1" t="s">
        <v>19</v>
      </c>
      <c r="E4075" s="1" t="s">
        <v>16</v>
      </c>
      <c r="F4075" s="1" t="s">
        <v>12</v>
      </c>
      <c r="G4075" s="1" t="s">
        <v>13</v>
      </c>
      <c r="H4075" s="1" t="s">
        <v>13</v>
      </c>
      <c r="I4075">
        <v>62</v>
      </c>
    </row>
    <row r="4076" spans="1:9" x14ac:dyDescent="0.25">
      <c r="A4076">
        <v>4075</v>
      </c>
      <c r="B4076" s="1" t="s">
        <v>9</v>
      </c>
      <c r="C4076">
        <v>594092</v>
      </c>
      <c r="D4076" s="1" t="s">
        <v>18</v>
      </c>
      <c r="E4076" s="1" t="s">
        <v>16</v>
      </c>
      <c r="F4076" s="1" t="s">
        <v>12</v>
      </c>
      <c r="G4076" s="1" t="s">
        <v>13</v>
      </c>
      <c r="H4076" s="1" t="s">
        <v>13</v>
      </c>
      <c r="I4076">
        <v>41</v>
      </c>
    </row>
    <row r="4077" spans="1:9" x14ac:dyDescent="0.25">
      <c r="A4077">
        <v>4076</v>
      </c>
      <c r="B4077" s="1" t="s">
        <v>15</v>
      </c>
      <c r="C4077">
        <v>438521</v>
      </c>
      <c r="D4077" s="1" t="s">
        <v>14</v>
      </c>
      <c r="E4077" s="1" t="s">
        <v>11</v>
      </c>
      <c r="F4077" s="1" t="s">
        <v>12</v>
      </c>
      <c r="G4077" s="1" t="s">
        <v>13</v>
      </c>
      <c r="H4077" s="1" t="s">
        <v>13</v>
      </c>
      <c r="I4077">
        <v>86</v>
      </c>
    </row>
    <row r="4078" spans="1:9" x14ac:dyDescent="0.25">
      <c r="A4078">
        <v>4077</v>
      </c>
      <c r="B4078" s="1" t="s">
        <v>9</v>
      </c>
      <c r="C4078">
        <v>527053.81999999995</v>
      </c>
      <c r="D4078" s="1" t="s">
        <v>10</v>
      </c>
      <c r="E4078" s="1" t="s">
        <v>16</v>
      </c>
      <c r="F4078" s="1" t="s">
        <v>12</v>
      </c>
      <c r="G4078" s="1" t="s">
        <v>13</v>
      </c>
      <c r="H4078" s="1" t="s">
        <v>13</v>
      </c>
      <c r="I4078">
        <v>40</v>
      </c>
    </row>
    <row r="4079" spans="1:9" x14ac:dyDescent="0.25">
      <c r="A4079">
        <v>4078</v>
      </c>
      <c r="B4079" s="1" t="s">
        <v>15</v>
      </c>
      <c r="C4079">
        <v>528600.52</v>
      </c>
      <c r="D4079" s="1" t="s">
        <v>10</v>
      </c>
      <c r="E4079" s="1" t="s">
        <v>16</v>
      </c>
      <c r="F4079" s="1" t="s">
        <v>12</v>
      </c>
      <c r="G4079" s="1" t="s">
        <v>13</v>
      </c>
      <c r="H4079" s="1" t="s">
        <v>13</v>
      </c>
      <c r="I4079">
        <v>59</v>
      </c>
    </row>
    <row r="4080" spans="1:9" x14ac:dyDescent="0.25">
      <c r="A4080">
        <v>4079</v>
      </c>
      <c r="B4080" s="1" t="s">
        <v>15</v>
      </c>
      <c r="C4080">
        <v>447030.7</v>
      </c>
      <c r="D4080" s="1" t="s">
        <v>10</v>
      </c>
      <c r="E4080" s="1" t="s">
        <v>11</v>
      </c>
      <c r="F4080" s="1" t="s">
        <v>12</v>
      </c>
      <c r="G4080" s="1" t="s">
        <v>13</v>
      </c>
      <c r="H4080" s="1" t="s">
        <v>13</v>
      </c>
      <c r="I4080">
        <v>29</v>
      </c>
    </row>
    <row r="4081" spans="1:9" x14ac:dyDescent="0.25">
      <c r="A4081">
        <v>4080</v>
      </c>
      <c r="B4081" s="1" t="s">
        <v>9</v>
      </c>
      <c r="C4081">
        <v>67307.199999999997</v>
      </c>
      <c r="D4081" s="1" t="s">
        <v>10</v>
      </c>
      <c r="E4081" s="1" t="s">
        <v>16</v>
      </c>
      <c r="F4081" s="1" t="s">
        <v>12</v>
      </c>
      <c r="G4081" s="1" t="s">
        <v>13</v>
      </c>
      <c r="H4081" s="1" t="s">
        <v>13</v>
      </c>
      <c r="I4081">
        <v>33</v>
      </c>
    </row>
    <row r="4082" spans="1:9" x14ac:dyDescent="0.25">
      <c r="A4082">
        <v>4081</v>
      </c>
      <c r="B4082" s="1" t="s">
        <v>15</v>
      </c>
      <c r="C4082">
        <v>2849858.1</v>
      </c>
      <c r="D4082" s="1" t="s">
        <v>10</v>
      </c>
      <c r="E4082" s="1" t="s">
        <v>11</v>
      </c>
      <c r="F4082" s="1" t="s">
        <v>12</v>
      </c>
      <c r="G4082" s="1" t="s">
        <v>13</v>
      </c>
      <c r="H4082" s="1" t="s">
        <v>13</v>
      </c>
      <c r="I4082">
        <v>58</v>
      </c>
    </row>
    <row r="4083" spans="1:9" x14ac:dyDescent="0.25">
      <c r="A4083">
        <v>4082</v>
      </c>
      <c r="B4083" s="1" t="s">
        <v>9</v>
      </c>
      <c r="C4083">
        <v>701516.48</v>
      </c>
      <c r="D4083" s="1" t="s">
        <v>10</v>
      </c>
      <c r="E4083" s="1" t="s">
        <v>16</v>
      </c>
      <c r="F4083" s="1" t="s">
        <v>12</v>
      </c>
      <c r="G4083" s="1" t="s">
        <v>13</v>
      </c>
      <c r="H4083" s="1" t="s">
        <v>13</v>
      </c>
      <c r="I4083">
        <v>38</v>
      </c>
    </row>
    <row r="4084" spans="1:9" x14ac:dyDescent="0.25">
      <c r="A4084">
        <v>4083</v>
      </c>
      <c r="B4084" s="1" t="s">
        <v>9</v>
      </c>
      <c r="C4084">
        <v>278030</v>
      </c>
      <c r="D4084" s="1" t="s">
        <v>19</v>
      </c>
      <c r="E4084" s="1" t="s">
        <v>16</v>
      </c>
      <c r="F4084" s="1" t="s">
        <v>12</v>
      </c>
      <c r="G4084" s="1" t="s">
        <v>13</v>
      </c>
      <c r="H4084" s="1" t="s">
        <v>13</v>
      </c>
      <c r="I4084">
        <v>49</v>
      </c>
    </row>
    <row r="4085" spans="1:9" x14ac:dyDescent="0.25">
      <c r="A4085">
        <v>4084</v>
      </c>
      <c r="B4085" s="1" t="s">
        <v>9</v>
      </c>
      <c r="C4085">
        <v>114590</v>
      </c>
      <c r="D4085" s="1" t="s">
        <v>10</v>
      </c>
      <c r="E4085" s="1" t="s">
        <v>16</v>
      </c>
      <c r="F4085" s="1" t="s">
        <v>12</v>
      </c>
      <c r="G4085" s="1" t="s">
        <v>13</v>
      </c>
      <c r="H4085" s="1" t="s">
        <v>13</v>
      </c>
      <c r="I4085">
        <v>40</v>
      </c>
    </row>
    <row r="4086" spans="1:9" x14ac:dyDescent="0.25">
      <c r="A4086">
        <v>4085</v>
      </c>
      <c r="B4086" s="1" t="s">
        <v>15</v>
      </c>
      <c r="C4086">
        <v>586357</v>
      </c>
      <c r="D4086" s="1" t="s">
        <v>14</v>
      </c>
      <c r="E4086" s="1" t="s">
        <v>11</v>
      </c>
      <c r="F4086" s="1" t="s">
        <v>12</v>
      </c>
      <c r="G4086" s="1" t="s">
        <v>13</v>
      </c>
      <c r="H4086" s="1" t="s">
        <v>13</v>
      </c>
      <c r="I4086">
        <v>87</v>
      </c>
    </row>
    <row r="4087" spans="1:9" x14ac:dyDescent="0.25">
      <c r="A4087">
        <v>4086</v>
      </c>
      <c r="B4087" s="1" t="s">
        <v>15</v>
      </c>
      <c r="C4087">
        <v>41860.550000000003</v>
      </c>
      <c r="D4087" s="1" t="s">
        <v>10</v>
      </c>
      <c r="E4087" s="1" t="s">
        <v>16</v>
      </c>
      <c r="F4087" s="1" t="s">
        <v>12</v>
      </c>
      <c r="G4087" s="1" t="s">
        <v>12</v>
      </c>
      <c r="H4087" s="1" t="s">
        <v>13</v>
      </c>
      <c r="I4087">
        <v>39</v>
      </c>
    </row>
    <row r="4088" spans="1:9" x14ac:dyDescent="0.25">
      <c r="A4088">
        <v>4087</v>
      </c>
      <c r="B4088" s="1" t="s">
        <v>9</v>
      </c>
      <c r="C4088">
        <v>385000</v>
      </c>
      <c r="D4088" s="1" t="s">
        <v>10</v>
      </c>
      <c r="E4088" s="1" t="s">
        <v>16</v>
      </c>
      <c r="F4088" s="1" t="s">
        <v>12</v>
      </c>
      <c r="G4088" s="1" t="s">
        <v>13</v>
      </c>
      <c r="H4088" s="1" t="s">
        <v>13</v>
      </c>
      <c r="I4088">
        <v>46</v>
      </c>
    </row>
    <row r="4089" spans="1:9" x14ac:dyDescent="0.25">
      <c r="A4089">
        <v>4088</v>
      </c>
      <c r="B4089" s="1" t="s">
        <v>9</v>
      </c>
      <c r="C4089">
        <v>373320</v>
      </c>
      <c r="D4089" s="1" t="s">
        <v>10</v>
      </c>
      <c r="E4089" s="1" t="s">
        <v>16</v>
      </c>
      <c r="F4089" s="1" t="s">
        <v>12</v>
      </c>
      <c r="G4089" s="1" t="s">
        <v>13</v>
      </c>
      <c r="H4089" s="1" t="s">
        <v>13</v>
      </c>
      <c r="I4089">
        <v>47</v>
      </c>
    </row>
    <row r="4090" spans="1:9" x14ac:dyDescent="0.25">
      <c r="A4090">
        <v>4089</v>
      </c>
      <c r="B4090" s="1" t="s">
        <v>9</v>
      </c>
      <c r="C4090">
        <v>356455</v>
      </c>
      <c r="D4090" s="1" t="s">
        <v>18</v>
      </c>
      <c r="E4090" s="1" t="s">
        <v>16</v>
      </c>
      <c r="F4090" s="1" t="s">
        <v>12</v>
      </c>
      <c r="G4090" s="1" t="s">
        <v>13</v>
      </c>
      <c r="H4090" s="1" t="s">
        <v>12</v>
      </c>
      <c r="I4090">
        <v>50</v>
      </c>
    </row>
    <row r="4091" spans="1:9" x14ac:dyDescent="0.25">
      <c r="A4091">
        <v>4090</v>
      </c>
      <c r="B4091" s="1" t="s">
        <v>15</v>
      </c>
      <c r="C4091">
        <v>383932.5</v>
      </c>
      <c r="D4091" s="1" t="s">
        <v>10</v>
      </c>
      <c r="E4091" s="1" t="s">
        <v>16</v>
      </c>
      <c r="F4091" s="1" t="s">
        <v>12</v>
      </c>
      <c r="G4091" s="1" t="s">
        <v>13</v>
      </c>
      <c r="H4091" s="1" t="s">
        <v>13</v>
      </c>
      <c r="I4091">
        <v>27</v>
      </c>
    </row>
    <row r="4092" spans="1:9" x14ac:dyDescent="0.25">
      <c r="A4092">
        <v>4091</v>
      </c>
      <c r="B4092" s="1" t="s">
        <v>15</v>
      </c>
      <c r="C4092">
        <v>432394.93</v>
      </c>
      <c r="D4092" s="1" t="s">
        <v>10</v>
      </c>
      <c r="E4092" s="1" t="s">
        <v>16</v>
      </c>
      <c r="F4092" s="1" t="s">
        <v>12</v>
      </c>
      <c r="G4092" s="1" t="s">
        <v>13</v>
      </c>
      <c r="H4092" s="1" t="s">
        <v>13</v>
      </c>
      <c r="I4092">
        <v>25</v>
      </c>
    </row>
    <row r="4093" spans="1:9" x14ac:dyDescent="0.25">
      <c r="A4093">
        <v>4092</v>
      </c>
      <c r="B4093" s="1" t="s">
        <v>15</v>
      </c>
      <c r="C4093">
        <v>347675</v>
      </c>
      <c r="D4093" s="1" t="s">
        <v>10</v>
      </c>
      <c r="E4093" s="1" t="s">
        <v>16</v>
      </c>
      <c r="F4093" s="1" t="s">
        <v>12</v>
      </c>
      <c r="G4093" s="1" t="s">
        <v>13</v>
      </c>
      <c r="H4093" s="1" t="s">
        <v>13</v>
      </c>
      <c r="I4093">
        <v>36</v>
      </c>
    </row>
    <row r="4094" spans="1:9" x14ac:dyDescent="0.25">
      <c r="A4094">
        <v>4093</v>
      </c>
      <c r="B4094" s="1" t="s">
        <v>15</v>
      </c>
      <c r="C4094">
        <v>297045</v>
      </c>
      <c r="D4094" s="1" t="s">
        <v>17</v>
      </c>
      <c r="E4094" s="1" t="s">
        <v>16</v>
      </c>
      <c r="F4094" s="1" t="s">
        <v>12</v>
      </c>
      <c r="G4094" s="1" t="s">
        <v>12</v>
      </c>
      <c r="H4094" s="1" t="s">
        <v>13</v>
      </c>
      <c r="I4094">
        <v>39</v>
      </c>
    </row>
    <row r="4095" spans="1:9" x14ac:dyDescent="0.25">
      <c r="A4095">
        <v>4094</v>
      </c>
      <c r="B4095" s="1" t="s">
        <v>9</v>
      </c>
      <c r="C4095">
        <v>305704</v>
      </c>
      <c r="D4095" s="1" t="s">
        <v>17</v>
      </c>
      <c r="E4095" s="1" t="s">
        <v>16</v>
      </c>
      <c r="F4095" s="1" t="s">
        <v>12</v>
      </c>
      <c r="G4095" s="1" t="s">
        <v>13</v>
      </c>
      <c r="H4095" s="1" t="s">
        <v>13</v>
      </c>
      <c r="I4095">
        <v>34</v>
      </c>
    </row>
    <row r="4096" spans="1:9" x14ac:dyDescent="0.25">
      <c r="A4096">
        <v>4095</v>
      </c>
      <c r="B4096" s="1" t="s">
        <v>9</v>
      </c>
      <c r="C4096">
        <v>2586422</v>
      </c>
      <c r="D4096" s="1" t="s">
        <v>10</v>
      </c>
      <c r="E4096" s="1" t="s">
        <v>11</v>
      </c>
      <c r="F4096" s="1" t="s">
        <v>12</v>
      </c>
      <c r="G4096" s="1" t="s">
        <v>13</v>
      </c>
      <c r="H4096" s="1" t="s">
        <v>13</v>
      </c>
      <c r="I4096">
        <v>43</v>
      </c>
    </row>
    <row r="4097" spans="1:9" x14ac:dyDescent="0.25">
      <c r="A4097">
        <v>4096</v>
      </c>
      <c r="B4097" s="1" t="s">
        <v>9</v>
      </c>
      <c r="C4097">
        <v>106000</v>
      </c>
      <c r="D4097" s="1" t="s">
        <v>10</v>
      </c>
      <c r="E4097" s="1" t="s">
        <v>16</v>
      </c>
      <c r="F4097" s="1" t="s">
        <v>12</v>
      </c>
      <c r="G4097" s="1" t="s">
        <v>13</v>
      </c>
      <c r="H4097" s="1" t="s">
        <v>13</v>
      </c>
      <c r="I4097">
        <v>22</v>
      </c>
    </row>
    <row r="4098" spans="1:9" x14ac:dyDescent="0.25">
      <c r="A4098">
        <v>4097</v>
      </c>
      <c r="B4098" s="1" t="s">
        <v>15</v>
      </c>
      <c r="C4098">
        <v>201666.67</v>
      </c>
      <c r="D4098" s="1" t="s">
        <v>10</v>
      </c>
      <c r="E4098" s="1" t="s">
        <v>16</v>
      </c>
      <c r="F4098" s="1" t="s">
        <v>12</v>
      </c>
      <c r="G4098" s="1" t="s">
        <v>12</v>
      </c>
      <c r="H4098" s="1" t="s">
        <v>13</v>
      </c>
      <c r="I4098">
        <v>49</v>
      </c>
    </row>
    <row r="4099" spans="1:9" x14ac:dyDescent="0.25">
      <c r="A4099">
        <v>4098</v>
      </c>
      <c r="B4099" s="1" t="s">
        <v>15</v>
      </c>
      <c r="C4099">
        <v>523886</v>
      </c>
      <c r="D4099" s="1" t="s">
        <v>18</v>
      </c>
      <c r="E4099" s="1" t="s">
        <v>16</v>
      </c>
      <c r="F4099" s="1" t="s">
        <v>12</v>
      </c>
      <c r="G4099" s="1" t="s">
        <v>13</v>
      </c>
      <c r="H4099" s="1" t="s">
        <v>13</v>
      </c>
      <c r="I4099">
        <v>23</v>
      </c>
    </row>
    <row r="4100" spans="1:9" x14ac:dyDescent="0.25">
      <c r="A4100">
        <v>4099</v>
      </c>
      <c r="B4100" s="1" t="s">
        <v>15</v>
      </c>
      <c r="C4100">
        <v>329720</v>
      </c>
      <c r="D4100" s="1" t="s">
        <v>17</v>
      </c>
      <c r="E4100" s="1" t="s">
        <v>16</v>
      </c>
      <c r="F4100" s="1" t="s">
        <v>12</v>
      </c>
      <c r="G4100" s="1" t="s">
        <v>12</v>
      </c>
      <c r="H4100" s="1" t="s">
        <v>13</v>
      </c>
      <c r="I4100">
        <v>64</v>
      </c>
    </row>
    <row r="4101" spans="1:9" x14ac:dyDescent="0.25">
      <c r="A4101">
        <v>4100</v>
      </c>
      <c r="B4101" s="1" t="s">
        <v>9</v>
      </c>
      <c r="C4101">
        <v>623672</v>
      </c>
      <c r="D4101" s="1" t="s">
        <v>10</v>
      </c>
      <c r="E4101" s="1" t="s">
        <v>16</v>
      </c>
      <c r="F4101" s="1" t="s">
        <v>12</v>
      </c>
      <c r="G4101" s="1" t="s">
        <v>13</v>
      </c>
      <c r="H4101" s="1" t="s">
        <v>13</v>
      </c>
      <c r="I4101">
        <v>51</v>
      </c>
    </row>
    <row r="4102" spans="1:9" x14ac:dyDescent="0.25">
      <c r="A4102">
        <v>4101</v>
      </c>
      <c r="B4102" s="1" t="s">
        <v>15</v>
      </c>
      <c r="C4102">
        <v>2389642.9</v>
      </c>
      <c r="D4102" s="1" t="s">
        <v>14</v>
      </c>
      <c r="E4102" s="1" t="s">
        <v>11</v>
      </c>
      <c r="F4102" s="1" t="s">
        <v>12</v>
      </c>
      <c r="G4102" s="1" t="s">
        <v>13</v>
      </c>
      <c r="H4102" s="1" t="s">
        <v>13</v>
      </c>
      <c r="I4102">
        <v>85</v>
      </c>
    </row>
    <row r="4103" spans="1:9" x14ac:dyDescent="0.25">
      <c r="A4103">
        <v>4102</v>
      </c>
      <c r="B4103" s="1" t="s">
        <v>9</v>
      </c>
      <c r="C4103">
        <v>322916.59999999998</v>
      </c>
      <c r="D4103" s="1" t="s">
        <v>10</v>
      </c>
      <c r="E4103" s="1" t="s">
        <v>16</v>
      </c>
      <c r="F4103" s="1" t="s">
        <v>12</v>
      </c>
      <c r="G4103" s="1" t="s">
        <v>13</v>
      </c>
      <c r="H4103" s="1" t="s">
        <v>12</v>
      </c>
      <c r="I4103">
        <v>39</v>
      </c>
    </row>
    <row r="4104" spans="1:9" x14ac:dyDescent="0.25">
      <c r="A4104">
        <v>4103</v>
      </c>
      <c r="B4104" s="1" t="s">
        <v>15</v>
      </c>
      <c r="C4104">
        <v>299206</v>
      </c>
      <c r="D4104" s="1" t="s">
        <v>10</v>
      </c>
      <c r="E4104" s="1" t="s">
        <v>16</v>
      </c>
      <c r="F4104" s="1" t="s">
        <v>12</v>
      </c>
      <c r="G4104" s="1" t="s">
        <v>13</v>
      </c>
      <c r="H4104" s="1" t="s">
        <v>13</v>
      </c>
      <c r="I4104">
        <v>39</v>
      </c>
    </row>
    <row r="4105" spans="1:9" x14ac:dyDescent="0.25">
      <c r="A4105">
        <v>4104</v>
      </c>
      <c r="B4105" s="1" t="s">
        <v>9</v>
      </c>
      <c r="C4105">
        <v>445761.76</v>
      </c>
      <c r="D4105" s="1" t="s">
        <v>10</v>
      </c>
      <c r="E4105" s="1" t="s">
        <v>16</v>
      </c>
      <c r="F4105" s="1" t="s">
        <v>12</v>
      </c>
      <c r="G4105" s="1" t="s">
        <v>13</v>
      </c>
      <c r="H4105" s="1" t="s">
        <v>13</v>
      </c>
      <c r="I4105">
        <v>30</v>
      </c>
    </row>
    <row r="4106" spans="1:9" x14ac:dyDescent="0.25">
      <c r="A4106">
        <v>4105</v>
      </c>
      <c r="B4106" s="1" t="s">
        <v>9</v>
      </c>
      <c r="C4106">
        <v>297046</v>
      </c>
      <c r="D4106" s="1" t="s">
        <v>17</v>
      </c>
      <c r="E4106" s="1" t="s">
        <v>16</v>
      </c>
      <c r="F4106" s="1" t="s">
        <v>12</v>
      </c>
      <c r="G4106" s="1" t="s">
        <v>13</v>
      </c>
      <c r="H4106" s="1" t="s">
        <v>13</v>
      </c>
      <c r="I4106">
        <v>61</v>
      </c>
    </row>
    <row r="4107" spans="1:9" x14ac:dyDescent="0.25">
      <c r="A4107">
        <v>4106</v>
      </c>
      <c r="B4107" s="1" t="s">
        <v>15</v>
      </c>
      <c r="C4107">
        <v>390833.33</v>
      </c>
      <c r="D4107" s="1" t="s">
        <v>10</v>
      </c>
      <c r="E4107" s="1" t="s">
        <v>16</v>
      </c>
      <c r="F4107" s="1" t="s">
        <v>12</v>
      </c>
      <c r="G4107" s="1" t="s">
        <v>13</v>
      </c>
      <c r="H4107" s="1" t="s">
        <v>13</v>
      </c>
      <c r="I4107">
        <v>41</v>
      </c>
    </row>
    <row r="4108" spans="1:9" x14ac:dyDescent="0.25">
      <c r="A4108">
        <v>4107</v>
      </c>
      <c r="B4108" s="1" t="s">
        <v>15</v>
      </c>
      <c r="C4108">
        <v>29700</v>
      </c>
      <c r="D4108" s="1" t="s">
        <v>10</v>
      </c>
      <c r="E4108" s="1" t="s">
        <v>16</v>
      </c>
      <c r="F4108" s="1" t="s">
        <v>12</v>
      </c>
      <c r="G4108" s="1" t="s">
        <v>13</v>
      </c>
      <c r="H4108" s="1" t="s">
        <v>13</v>
      </c>
      <c r="I4108">
        <v>29</v>
      </c>
    </row>
    <row r="4109" spans="1:9" x14ac:dyDescent="0.25">
      <c r="A4109">
        <v>4108</v>
      </c>
      <c r="B4109" s="1" t="s">
        <v>15</v>
      </c>
      <c r="C4109">
        <v>1186398.1599999999</v>
      </c>
      <c r="D4109" s="1" t="s">
        <v>10</v>
      </c>
      <c r="E4109" s="1" t="s">
        <v>16</v>
      </c>
      <c r="F4109" s="1" t="s">
        <v>12</v>
      </c>
      <c r="G4109" s="1" t="s">
        <v>13</v>
      </c>
      <c r="H4109" s="1" t="s">
        <v>13</v>
      </c>
      <c r="I4109">
        <v>41</v>
      </c>
    </row>
    <row r="4110" spans="1:9" x14ac:dyDescent="0.25">
      <c r="A4110">
        <v>4109</v>
      </c>
      <c r="B4110" s="1" t="s">
        <v>15</v>
      </c>
      <c r="C4110">
        <v>839613</v>
      </c>
      <c r="D4110" s="1" t="s">
        <v>10</v>
      </c>
      <c r="E4110" s="1" t="s">
        <v>16</v>
      </c>
      <c r="F4110" s="1" t="s">
        <v>12</v>
      </c>
      <c r="G4110" s="1" t="s">
        <v>12</v>
      </c>
      <c r="H4110" s="1" t="s">
        <v>13</v>
      </c>
      <c r="I4110">
        <v>29</v>
      </c>
    </row>
    <row r="4111" spans="1:9" x14ac:dyDescent="0.25">
      <c r="A4111">
        <v>4110</v>
      </c>
      <c r="B4111" s="1" t="s">
        <v>15</v>
      </c>
      <c r="C4111">
        <v>1125420</v>
      </c>
      <c r="D4111" s="1" t="s">
        <v>10</v>
      </c>
      <c r="E4111" s="1" t="s">
        <v>11</v>
      </c>
      <c r="F4111" s="1" t="s">
        <v>12</v>
      </c>
      <c r="G4111" s="1" t="s">
        <v>13</v>
      </c>
      <c r="H4111" s="1" t="s">
        <v>12</v>
      </c>
      <c r="I4111">
        <v>29</v>
      </c>
    </row>
    <row r="4112" spans="1:9" x14ac:dyDescent="0.25">
      <c r="A4112">
        <v>4111</v>
      </c>
      <c r="B4112" s="1" t="s">
        <v>15</v>
      </c>
      <c r="C4112">
        <v>432600</v>
      </c>
      <c r="D4112" s="1" t="s">
        <v>10</v>
      </c>
      <c r="E4112" s="1" t="s">
        <v>16</v>
      </c>
      <c r="F4112" s="1" t="s">
        <v>12</v>
      </c>
      <c r="G4112" s="1" t="s">
        <v>13</v>
      </c>
      <c r="H4112" s="1" t="s">
        <v>12</v>
      </c>
      <c r="I4112">
        <v>59</v>
      </c>
    </row>
    <row r="4113" spans="1:9" x14ac:dyDescent="0.25">
      <c r="A4113">
        <v>4112</v>
      </c>
      <c r="B4113" s="1" t="s">
        <v>9</v>
      </c>
      <c r="C4113">
        <v>403983</v>
      </c>
      <c r="D4113" s="1" t="s">
        <v>18</v>
      </c>
      <c r="E4113" s="1" t="s">
        <v>16</v>
      </c>
      <c r="F4113" s="1" t="s">
        <v>12</v>
      </c>
      <c r="G4113" s="1" t="s">
        <v>13</v>
      </c>
      <c r="H4113" s="1" t="s">
        <v>13</v>
      </c>
      <c r="I4113">
        <v>53</v>
      </c>
    </row>
    <row r="4114" spans="1:9" x14ac:dyDescent="0.25">
      <c r="A4114">
        <v>4113</v>
      </c>
      <c r="B4114" s="1" t="s">
        <v>15</v>
      </c>
      <c r="C4114">
        <v>340000</v>
      </c>
      <c r="D4114" s="1" t="s">
        <v>10</v>
      </c>
      <c r="E4114" s="1" t="s">
        <v>16</v>
      </c>
      <c r="F4114" s="1" t="s">
        <v>12</v>
      </c>
      <c r="G4114" s="1" t="s">
        <v>13</v>
      </c>
      <c r="H4114" s="1" t="s">
        <v>12</v>
      </c>
      <c r="I4114">
        <v>43</v>
      </c>
    </row>
    <row r="4115" spans="1:9" x14ac:dyDescent="0.25">
      <c r="A4115">
        <v>4114</v>
      </c>
      <c r="B4115" s="1" t="s">
        <v>15</v>
      </c>
      <c r="C4115">
        <v>1221960.4099999999</v>
      </c>
      <c r="D4115" s="1" t="s">
        <v>10</v>
      </c>
      <c r="E4115" s="1" t="s">
        <v>11</v>
      </c>
      <c r="F4115" s="1" t="s">
        <v>12</v>
      </c>
      <c r="G4115" s="1" t="s">
        <v>13</v>
      </c>
      <c r="H4115" s="1" t="s">
        <v>13</v>
      </c>
      <c r="I4115">
        <v>42</v>
      </c>
    </row>
    <row r="4116" spans="1:9" x14ac:dyDescent="0.25">
      <c r="A4116">
        <v>4115</v>
      </c>
      <c r="B4116" s="1" t="s">
        <v>15</v>
      </c>
      <c r="C4116">
        <v>399934</v>
      </c>
      <c r="D4116" s="1" t="s">
        <v>10</v>
      </c>
      <c r="E4116" s="1" t="s">
        <v>11</v>
      </c>
      <c r="F4116" s="1" t="s">
        <v>12</v>
      </c>
      <c r="G4116" s="1" t="s">
        <v>13</v>
      </c>
      <c r="H4116" s="1" t="s">
        <v>12</v>
      </c>
      <c r="I4116">
        <v>36</v>
      </c>
    </row>
    <row r="4117" spans="1:9" x14ac:dyDescent="0.25">
      <c r="A4117">
        <v>4116</v>
      </c>
      <c r="B4117" s="1" t="s">
        <v>9</v>
      </c>
      <c r="C4117">
        <v>205570</v>
      </c>
      <c r="D4117" s="1" t="s">
        <v>10</v>
      </c>
      <c r="E4117" s="1" t="s">
        <v>16</v>
      </c>
      <c r="F4117" s="1" t="s">
        <v>12</v>
      </c>
      <c r="G4117" s="1" t="s">
        <v>13</v>
      </c>
      <c r="H4117" s="1" t="s">
        <v>13</v>
      </c>
      <c r="I4117">
        <v>38</v>
      </c>
    </row>
    <row r="4118" spans="1:9" x14ac:dyDescent="0.25">
      <c r="A4118">
        <v>4117</v>
      </c>
      <c r="B4118" s="1" t="s">
        <v>15</v>
      </c>
      <c r="C4118">
        <v>300018</v>
      </c>
      <c r="D4118" s="1" t="s">
        <v>17</v>
      </c>
      <c r="E4118" s="1" t="s">
        <v>16</v>
      </c>
      <c r="F4118" s="1" t="s">
        <v>12</v>
      </c>
      <c r="G4118" s="1" t="s">
        <v>13</v>
      </c>
      <c r="H4118" s="1" t="s">
        <v>13</v>
      </c>
      <c r="I4118">
        <v>34</v>
      </c>
    </row>
    <row r="4119" spans="1:9" x14ac:dyDescent="0.25">
      <c r="A4119">
        <v>4118</v>
      </c>
      <c r="B4119" s="1" t="s">
        <v>15</v>
      </c>
      <c r="C4119">
        <v>386161</v>
      </c>
      <c r="D4119" s="1" t="s">
        <v>18</v>
      </c>
      <c r="E4119" s="1" t="s">
        <v>16</v>
      </c>
      <c r="F4119" s="1" t="s">
        <v>12</v>
      </c>
      <c r="G4119" s="1" t="s">
        <v>13</v>
      </c>
      <c r="H4119" s="1" t="s">
        <v>12</v>
      </c>
      <c r="I4119">
        <v>47</v>
      </c>
    </row>
    <row r="4120" spans="1:9" x14ac:dyDescent="0.25">
      <c r="A4120">
        <v>4119</v>
      </c>
      <c r="B4120" s="1" t="s">
        <v>9</v>
      </c>
      <c r="C4120">
        <v>144000</v>
      </c>
      <c r="D4120" s="1" t="s">
        <v>10</v>
      </c>
      <c r="E4120" s="1" t="s">
        <v>16</v>
      </c>
      <c r="F4120" s="1" t="s">
        <v>12</v>
      </c>
      <c r="G4120" s="1" t="s">
        <v>13</v>
      </c>
      <c r="H4120" s="1" t="s">
        <v>13</v>
      </c>
      <c r="I4120">
        <v>35</v>
      </c>
    </row>
    <row r="4121" spans="1:9" x14ac:dyDescent="0.25">
      <c r="A4121">
        <v>4120</v>
      </c>
      <c r="B4121" s="1" t="s">
        <v>9</v>
      </c>
      <c r="C4121">
        <v>394526</v>
      </c>
      <c r="D4121" s="1" t="s">
        <v>18</v>
      </c>
      <c r="E4121" s="1" t="s">
        <v>16</v>
      </c>
      <c r="F4121" s="1" t="s">
        <v>12</v>
      </c>
      <c r="G4121" s="1" t="s">
        <v>13</v>
      </c>
      <c r="H4121" s="1" t="s">
        <v>12</v>
      </c>
      <c r="I4121">
        <v>48</v>
      </c>
    </row>
    <row r="4122" spans="1:9" x14ac:dyDescent="0.25">
      <c r="A4122">
        <v>4121</v>
      </c>
      <c r="B4122" s="1" t="s">
        <v>15</v>
      </c>
      <c r="C4122">
        <v>540083</v>
      </c>
      <c r="D4122" s="1" t="s">
        <v>18</v>
      </c>
      <c r="E4122" s="1" t="s">
        <v>16</v>
      </c>
      <c r="F4122" s="1" t="s">
        <v>12</v>
      </c>
      <c r="G4122" s="1" t="s">
        <v>13</v>
      </c>
      <c r="H4122" s="1" t="s">
        <v>12</v>
      </c>
      <c r="I4122">
        <v>41</v>
      </c>
    </row>
    <row r="4123" spans="1:9" x14ac:dyDescent="0.25">
      <c r="A4123">
        <v>4122</v>
      </c>
      <c r="B4123" s="1" t="s">
        <v>9</v>
      </c>
      <c r="C4123">
        <v>280000</v>
      </c>
      <c r="D4123" s="1" t="s">
        <v>10</v>
      </c>
      <c r="E4123" s="1" t="s">
        <v>16</v>
      </c>
      <c r="F4123" s="1" t="s">
        <v>12</v>
      </c>
      <c r="G4123" s="1" t="s">
        <v>12</v>
      </c>
      <c r="H4123" s="1" t="s">
        <v>13</v>
      </c>
      <c r="I4123">
        <v>26</v>
      </c>
    </row>
    <row r="4124" spans="1:9" x14ac:dyDescent="0.25">
      <c r="A4124">
        <v>4123</v>
      </c>
      <c r="B4124" s="1" t="s">
        <v>9</v>
      </c>
      <c r="C4124">
        <v>350000</v>
      </c>
      <c r="D4124" s="1" t="s">
        <v>10</v>
      </c>
      <c r="E4124" s="1" t="s">
        <v>16</v>
      </c>
      <c r="F4124" s="1" t="s">
        <v>12</v>
      </c>
      <c r="G4124" s="1" t="s">
        <v>13</v>
      </c>
      <c r="H4124" s="1" t="s">
        <v>13</v>
      </c>
      <c r="I4124">
        <v>25</v>
      </c>
    </row>
    <row r="4125" spans="1:9" x14ac:dyDescent="0.25">
      <c r="A4125">
        <v>4124</v>
      </c>
      <c r="B4125" s="1" t="s">
        <v>15</v>
      </c>
      <c r="C4125">
        <v>382000</v>
      </c>
      <c r="D4125" s="1" t="s">
        <v>10</v>
      </c>
      <c r="E4125" s="1" t="s">
        <v>16</v>
      </c>
      <c r="F4125" s="1" t="s">
        <v>12</v>
      </c>
      <c r="G4125" s="1" t="s">
        <v>13</v>
      </c>
      <c r="H4125" s="1" t="s">
        <v>13</v>
      </c>
      <c r="I4125">
        <v>20</v>
      </c>
    </row>
    <row r="4126" spans="1:9" x14ac:dyDescent="0.25">
      <c r="A4126">
        <v>4125</v>
      </c>
      <c r="B4126" s="1" t="s">
        <v>9</v>
      </c>
      <c r="C4126">
        <v>933124</v>
      </c>
      <c r="D4126" s="1" t="s">
        <v>18</v>
      </c>
      <c r="E4126" s="1" t="s">
        <v>16</v>
      </c>
      <c r="F4126" s="1" t="s">
        <v>12</v>
      </c>
      <c r="G4126" s="1" t="s">
        <v>13</v>
      </c>
      <c r="H4126" s="1" t="s">
        <v>13</v>
      </c>
      <c r="I4126">
        <v>49</v>
      </c>
    </row>
    <row r="4127" spans="1:9" x14ac:dyDescent="0.25">
      <c r="A4127">
        <v>4126</v>
      </c>
      <c r="B4127" s="1" t="s">
        <v>15</v>
      </c>
      <c r="C4127">
        <v>865457.02</v>
      </c>
      <c r="D4127" s="1" t="s">
        <v>10</v>
      </c>
      <c r="E4127" s="1" t="s">
        <v>11</v>
      </c>
      <c r="F4127" s="1" t="s">
        <v>12</v>
      </c>
      <c r="G4127" s="1" t="s">
        <v>13</v>
      </c>
      <c r="H4127" s="1" t="s">
        <v>13</v>
      </c>
      <c r="I4127">
        <v>42</v>
      </c>
    </row>
    <row r="4128" spans="1:9" x14ac:dyDescent="0.25">
      <c r="A4128">
        <v>4127</v>
      </c>
      <c r="B4128" s="1" t="s">
        <v>15</v>
      </c>
      <c r="C4128">
        <v>399967</v>
      </c>
      <c r="D4128" s="1" t="s">
        <v>14</v>
      </c>
      <c r="E4128" s="1" t="s">
        <v>11</v>
      </c>
      <c r="F4128" s="1" t="s">
        <v>12</v>
      </c>
      <c r="G4128" s="1" t="s">
        <v>13</v>
      </c>
      <c r="H4128" s="1" t="s">
        <v>13</v>
      </c>
      <c r="I4128">
        <v>82</v>
      </c>
    </row>
    <row r="4129" spans="1:9" x14ac:dyDescent="0.25">
      <c r="A4129">
        <v>4128</v>
      </c>
      <c r="B4129" s="1" t="s">
        <v>9</v>
      </c>
      <c r="C4129">
        <v>436800</v>
      </c>
      <c r="D4129" s="1" t="s">
        <v>10</v>
      </c>
      <c r="E4129" s="1" t="s">
        <v>16</v>
      </c>
      <c r="F4129" s="1" t="s">
        <v>12</v>
      </c>
      <c r="G4129" s="1" t="s">
        <v>13</v>
      </c>
      <c r="H4129" s="1" t="s">
        <v>13</v>
      </c>
      <c r="I4129">
        <v>53</v>
      </c>
    </row>
    <row r="4130" spans="1:9" x14ac:dyDescent="0.25">
      <c r="A4130">
        <v>4129</v>
      </c>
      <c r="B4130" s="1" t="s">
        <v>9</v>
      </c>
      <c r="C4130">
        <v>437896</v>
      </c>
      <c r="D4130" s="1" t="s">
        <v>18</v>
      </c>
      <c r="E4130" s="1" t="s">
        <v>16</v>
      </c>
      <c r="F4130" s="1" t="s">
        <v>12</v>
      </c>
      <c r="G4130" s="1" t="s">
        <v>13</v>
      </c>
      <c r="H4130" s="1" t="s">
        <v>13</v>
      </c>
      <c r="I4130">
        <v>39</v>
      </c>
    </row>
    <row r="4131" spans="1:9" x14ac:dyDescent="0.25">
      <c r="A4131">
        <v>4130</v>
      </c>
      <c r="B4131" s="1" t="s">
        <v>9</v>
      </c>
      <c r="C4131">
        <v>297046</v>
      </c>
      <c r="D4131" s="1" t="s">
        <v>18</v>
      </c>
      <c r="E4131" s="1" t="s">
        <v>16</v>
      </c>
      <c r="F4131" s="1" t="s">
        <v>12</v>
      </c>
      <c r="G4131" s="1" t="s">
        <v>13</v>
      </c>
      <c r="H4131" s="1" t="s">
        <v>13</v>
      </c>
      <c r="I4131">
        <v>54</v>
      </c>
    </row>
    <row r="4132" spans="1:9" x14ac:dyDescent="0.25">
      <c r="A4132">
        <v>4131</v>
      </c>
      <c r="B4132" s="1" t="s">
        <v>15</v>
      </c>
      <c r="C4132">
        <v>720408.6</v>
      </c>
      <c r="D4132" s="1" t="s">
        <v>10</v>
      </c>
      <c r="E4132" s="1" t="s">
        <v>11</v>
      </c>
      <c r="F4132" s="1" t="s">
        <v>12</v>
      </c>
      <c r="G4132" s="1" t="s">
        <v>13</v>
      </c>
      <c r="H4132" s="1" t="s">
        <v>13</v>
      </c>
      <c r="I4132">
        <v>45</v>
      </c>
    </row>
    <row r="4133" spans="1:9" x14ac:dyDescent="0.25">
      <c r="A4133">
        <v>4132</v>
      </c>
      <c r="B4133" s="1" t="s">
        <v>9</v>
      </c>
      <c r="C4133">
        <v>301184</v>
      </c>
      <c r="D4133" s="1" t="s">
        <v>10</v>
      </c>
      <c r="E4133" s="1" t="s">
        <v>16</v>
      </c>
      <c r="F4133" s="1" t="s">
        <v>12</v>
      </c>
      <c r="G4133" s="1" t="s">
        <v>13</v>
      </c>
      <c r="H4133" s="1" t="s">
        <v>13</v>
      </c>
      <c r="I4133">
        <v>46</v>
      </c>
    </row>
    <row r="4134" spans="1:9" x14ac:dyDescent="0.25">
      <c r="A4134">
        <v>4133</v>
      </c>
      <c r="B4134" s="1" t="s">
        <v>9</v>
      </c>
      <c r="C4134">
        <v>230000</v>
      </c>
      <c r="D4134" s="1" t="s">
        <v>10</v>
      </c>
      <c r="E4134" s="1" t="s">
        <v>16</v>
      </c>
      <c r="F4134" s="1" t="s">
        <v>12</v>
      </c>
      <c r="G4134" s="1" t="s">
        <v>13</v>
      </c>
      <c r="H4134" s="1" t="s">
        <v>12</v>
      </c>
      <c r="I4134">
        <v>60</v>
      </c>
    </row>
    <row r="4135" spans="1:9" x14ac:dyDescent="0.25">
      <c r="A4135">
        <v>4134</v>
      </c>
      <c r="B4135" s="1" t="s">
        <v>15</v>
      </c>
      <c r="C4135">
        <v>639148</v>
      </c>
      <c r="D4135" s="1" t="s">
        <v>18</v>
      </c>
      <c r="E4135" s="1" t="s">
        <v>16</v>
      </c>
      <c r="F4135" s="1" t="s">
        <v>12</v>
      </c>
      <c r="G4135" s="1" t="s">
        <v>13</v>
      </c>
      <c r="H4135" s="1" t="s">
        <v>13</v>
      </c>
      <c r="I4135">
        <v>60</v>
      </c>
    </row>
    <row r="4136" spans="1:9" x14ac:dyDescent="0.25">
      <c r="A4136">
        <v>4135</v>
      </c>
      <c r="B4136" s="1" t="s">
        <v>15</v>
      </c>
      <c r="C4136">
        <v>470713.7</v>
      </c>
      <c r="D4136" s="1" t="s">
        <v>10</v>
      </c>
      <c r="E4136" s="1" t="s">
        <v>16</v>
      </c>
      <c r="F4136" s="1" t="s">
        <v>12</v>
      </c>
      <c r="G4136" s="1" t="s">
        <v>13</v>
      </c>
      <c r="H4136" s="1" t="s">
        <v>12</v>
      </c>
      <c r="I4136">
        <v>36</v>
      </c>
    </row>
    <row r="4137" spans="1:9" x14ac:dyDescent="0.25">
      <c r="A4137">
        <v>4136</v>
      </c>
      <c r="B4137" s="1" t="s">
        <v>9</v>
      </c>
      <c r="C4137">
        <v>298482</v>
      </c>
      <c r="D4137" s="1" t="s">
        <v>18</v>
      </c>
      <c r="E4137" s="1" t="s">
        <v>16</v>
      </c>
      <c r="F4137" s="1" t="s">
        <v>12</v>
      </c>
      <c r="G4137" s="1" t="s">
        <v>13</v>
      </c>
      <c r="H4137" s="1" t="s">
        <v>13</v>
      </c>
      <c r="I4137">
        <v>28</v>
      </c>
    </row>
    <row r="4138" spans="1:9" x14ac:dyDescent="0.25">
      <c r="A4138">
        <v>4137</v>
      </c>
      <c r="B4138" s="1" t="s">
        <v>9</v>
      </c>
      <c r="C4138">
        <v>294661.86</v>
      </c>
      <c r="D4138" s="1" t="s">
        <v>10</v>
      </c>
      <c r="E4138" s="1" t="s">
        <v>16</v>
      </c>
      <c r="F4138" s="1" t="s">
        <v>12</v>
      </c>
      <c r="G4138" s="1" t="s">
        <v>13</v>
      </c>
      <c r="H4138" s="1" t="s">
        <v>13</v>
      </c>
      <c r="I4138">
        <v>25</v>
      </c>
    </row>
    <row r="4139" spans="1:9" x14ac:dyDescent="0.25">
      <c r="A4139">
        <v>4138</v>
      </c>
      <c r="B4139" s="1" t="s">
        <v>9</v>
      </c>
      <c r="C4139">
        <v>431178</v>
      </c>
      <c r="D4139" s="1" t="s">
        <v>10</v>
      </c>
      <c r="E4139" s="1" t="s">
        <v>16</v>
      </c>
      <c r="F4139" s="1" t="s">
        <v>12</v>
      </c>
      <c r="G4139" s="1" t="s">
        <v>13</v>
      </c>
      <c r="H4139" s="1" t="s">
        <v>13</v>
      </c>
      <c r="I4139">
        <v>56</v>
      </c>
    </row>
    <row r="4140" spans="1:9" x14ac:dyDescent="0.25">
      <c r="A4140">
        <v>4139</v>
      </c>
      <c r="B4140" s="1" t="s">
        <v>15</v>
      </c>
      <c r="C4140">
        <v>278035</v>
      </c>
      <c r="D4140" s="1" t="s">
        <v>17</v>
      </c>
      <c r="E4140" s="1" t="s">
        <v>16</v>
      </c>
      <c r="F4140" s="1" t="s">
        <v>12</v>
      </c>
      <c r="G4140" s="1" t="s">
        <v>13</v>
      </c>
      <c r="H4140" s="1" t="s">
        <v>13</v>
      </c>
      <c r="I4140">
        <v>49</v>
      </c>
    </row>
    <row r="4141" spans="1:9" x14ac:dyDescent="0.25">
      <c r="A4141">
        <v>4140</v>
      </c>
      <c r="B4141" s="1" t="s">
        <v>15</v>
      </c>
      <c r="C4141">
        <v>628333</v>
      </c>
      <c r="D4141" s="1" t="s">
        <v>10</v>
      </c>
      <c r="E4141" s="1" t="s">
        <v>16</v>
      </c>
      <c r="F4141" s="1" t="s">
        <v>12</v>
      </c>
      <c r="G4141" s="1" t="s">
        <v>13</v>
      </c>
      <c r="H4141" s="1" t="s">
        <v>13</v>
      </c>
      <c r="I4141">
        <v>32</v>
      </c>
    </row>
    <row r="4142" spans="1:9" x14ac:dyDescent="0.25">
      <c r="A4142">
        <v>4141</v>
      </c>
      <c r="B4142" s="1" t="s">
        <v>15</v>
      </c>
      <c r="C4142">
        <v>526107.13</v>
      </c>
      <c r="D4142" s="1" t="s">
        <v>10</v>
      </c>
      <c r="E4142" s="1" t="s">
        <v>11</v>
      </c>
      <c r="F4142" s="1" t="s">
        <v>12</v>
      </c>
      <c r="G4142" s="1" t="s">
        <v>13</v>
      </c>
      <c r="H4142" s="1" t="s">
        <v>13</v>
      </c>
      <c r="I4142">
        <v>37</v>
      </c>
    </row>
    <row r="4143" spans="1:9" x14ac:dyDescent="0.25">
      <c r="A4143">
        <v>4142</v>
      </c>
      <c r="B4143" s="1" t="s">
        <v>15</v>
      </c>
      <c r="C4143">
        <v>278030</v>
      </c>
      <c r="D4143" s="1" t="s">
        <v>19</v>
      </c>
      <c r="E4143" s="1" t="s">
        <v>16</v>
      </c>
      <c r="F4143" s="1" t="s">
        <v>12</v>
      </c>
      <c r="G4143" s="1" t="s">
        <v>13</v>
      </c>
      <c r="H4143" s="1" t="s">
        <v>13</v>
      </c>
      <c r="I4143">
        <v>47</v>
      </c>
    </row>
    <row r="4144" spans="1:9" x14ac:dyDescent="0.25">
      <c r="A4144">
        <v>4143</v>
      </c>
      <c r="B4144" s="1" t="s">
        <v>15</v>
      </c>
      <c r="C4144">
        <v>471872</v>
      </c>
      <c r="D4144" s="1" t="s">
        <v>10</v>
      </c>
      <c r="E4144" s="1" t="s">
        <v>11</v>
      </c>
      <c r="F4144" s="1" t="s">
        <v>12</v>
      </c>
      <c r="G4144" s="1" t="s">
        <v>13</v>
      </c>
      <c r="H4144" s="1" t="s">
        <v>12</v>
      </c>
      <c r="I4144">
        <v>33</v>
      </c>
    </row>
    <row r="4145" spans="1:9" x14ac:dyDescent="0.25">
      <c r="A4145">
        <v>4144</v>
      </c>
      <c r="B4145" s="1" t="s">
        <v>15</v>
      </c>
      <c r="C4145">
        <v>1416053</v>
      </c>
      <c r="D4145" s="1" t="s">
        <v>14</v>
      </c>
      <c r="E4145" s="1" t="s">
        <v>11</v>
      </c>
      <c r="F4145" s="1" t="s">
        <v>12</v>
      </c>
      <c r="G4145" s="1" t="s">
        <v>13</v>
      </c>
      <c r="H4145" s="1" t="s">
        <v>13</v>
      </c>
      <c r="I4145">
        <v>50</v>
      </c>
    </row>
    <row r="4146" spans="1:9" x14ac:dyDescent="0.25">
      <c r="A4146">
        <v>4145</v>
      </c>
      <c r="B4146" s="1" t="s">
        <v>9</v>
      </c>
      <c r="C4146">
        <v>1017377.98</v>
      </c>
      <c r="D4146" s="1" t="s">
        <v>10</v>
      </c>
      <c r="E4146" s="1" t="s">
        <v>16</v>
      </c>
      <c r="F4146" s="1" t="s">
        <v>12</v>
      </c>
      <c r="G4146" s="1" t="s">
        <v>13</v>
      </c>
      <c r="H4146" s="1" t="s">
        <v>13</v>
      </c>
      <c r="I4146">
        <v>48</v>
      </c>
    </row>
    <row r="4147" spans="1:9" x14ac:dyDescent="0.25">
      <c r="A4147">
        <v>4146</v>
      </c>
      <c r="B4147" s="1" t="s">
        <v>15</v>
      </c>
      <c r="C4147">
        <v>159787.23000000001</v>
      </c>
      <c r="D4147" s="1" t="s">
        <v>10</v>
      </c>
      <c r="E4147" s="1" t="s">
        <v>16</v>
      </c>
      <c r="F4147" s="1" t="s">
        <v>12</v>
      </c>
      <c r="G4147" s="1" t="s">
        <v>13</v>
      </c>
      <c r="H4147" s="1" t="s">
        <v>13</v>
      </c>
      <c r="I4147">
        <v>42</v>
      </c>
    </row>
    <row r="4148" spans="1:9" x14ac:dyDescent="0.25">
      <c r="A4148">
        <v>4147</v>
      </c>
      <c r="B4148" s="1" t="s">
        <v>15</v>
      </c>
      <c r="C4148">
        <v>561950</v>
      </c>
      <c r="D4148" s="1" t="s">
        <v>10</v>
      </c>
      <c r="E4148" s="1" t="s">
        <v>11</v>
      </c>
      <c r="F4148" s="1" t="s">
        <v>12</v>
      </c>
      <c r="G4148" s="1" t="s">
        <v>13</v>
      </c>
      <c r="H4148" s="1" t="s">
        <v>12</v>
      </c>
      <c r="I4148">
        <v>32</v>
      </c>
    </row>
    <row r="4149" spans="1:9" x14ac:dyDescent="0.25">
      <c r="A4149">
        <v>4148</v>
      </c>
      <c r="B4149" s="1" t="s">
        <v>9</v>
      </c>
      <c r="C4149">
        <v>500000</v>
      </c>
      <c r="D4149" s="1" t="s">
        <v>10</v>
      </c>
      <c r="E4149" s="1" t="s">
        <v>16</v>
      </c>
      <c r="F4149" s="1" t="s">
        <v>12</v>
      </c>
      <c r="G4149" s="1" t="s">
        <v>12</v>
      </c>
      <c r="H4149" s="1" t="s">
        <v>13</v>
      </c>
      <c r="I4149">
        <v>29</v>
      </c>
    </row>
    <row r="4150" spans="1:9" x14ac:dyDescent="0.25">
      <c r="A4150">
        <v>4149</v>
      </c>
      <c r="B4150" s="1" t="s">
        <v>9</v>
      </c>
      <c r="C4150">
        <v>895921</v>
      </c>
      <c r="D4150" s="1" t="s">
        <v>10</v>
      </c>
      <c r="E4150" s="1" t="s">
        <v>16</v>
      </c>
      <c r="F4150" s="1" t="s">
        <v>12</v>
      </c>
      <c r="G4150" s="1" t="s">
        <v>13</v>
      </c>
      <c r="H4150" s="1" t="s">
        <v>13</v>
      </c>
      <c r="I4150">
        <v>24</v>
      </c>
    </row>
    <row r="4151" spans="1:9" x14ac:dyDescent="0.25">
      <c r="A4151">
        <v>4150</v>
      </c>
      <c r="B4151" s="1" t="s">
        <v>15</v>
      </c>
      <c r="C4151">
        <v>278030</v>
      </c>
      <c r="D4151" s="1" t="s">
        <v>17</v>
      </c>
      <c r="E4151" s="1" t="s">
        <v>16</v>
      </c>
      <c r="F4151" s="1" t="s">
        <v>12</v>
      </c>
      <c r="G4151" s="1" t="s">
        <v>12</v>
      </c>
      <c r="H4151" s="1" t="s">
        <v>13</v>
      </c>
      <c r="I4151">
        <v>29</v>
      </c>
    </row>
    <row r="4152" spans="1:9" x14ac:dyDescent="0.25">
      <c r="A4152">
        <v>4151</v>
      </c>
      <c r="B4152" s="1" t="s">
        <v>9</v>
      </c>
      <c r="C4152">
        <v>534683</v>
      </c>
      <c r="D4152" s="1" t="s">
        <v>18</v>
      </c>
      <c r="E4152" s="1" t="s">
        <v>16</v>
      </c>
      <c r="F4152" s="1" t="s">
        <v>12</v>
      </c>
      <c r="G4152" s="1" t="s">
        <v>12</v>
      </c>
      <c r="H4152" s="1" t="s">
        <v>12</v>
      </c>
      <c r="I4152">
        <v>37</v>
      </c>
    </row>
    <row r="4153" spans="1:9" x14ac:dyDescent="0.25">
      <c r="A4153">
        <v>4152</v>
      </c>
      <c r="B4153" s="1" t="s">
        <v>9</v>
      </c>
      <c r="C4153">
        <v>263305</v>
      </c>
      <c r="D4153" s="1" t="s">
        <v>10</v>
      </c>
      <c r="E4153" s="1" t="s">
        <v>16</v>
      </c>
      <c r="F4153" s="1" t="s">
        <v>12</v>
      </c>
      <c r="G4153" s="1" t="s">
        <v>13</v>
      </c>
      <c r="H4153" s="1" t="s">
        <v>12</v>
      </c>
      <c r="I4153">
        <v>34</v>
      </c>
    </row>
    <row r="4154" spans="1:9" x14ac:dyDescent="0.25">
      <c r="A4154">
        <v>4153</v>
      </c>
      <c r="B4154" s="1" t="s">
        <v>9</v>
      </c>
      <c r="C4154">
        <v>359544.27</v>
      </c>
      <c r="D4154" s="1" t="s">
        <v>21</v>
      </c>
      <c r="E4154" s="1" t="s">
        <v>16</v>
      </c>
      <c r="F4154" s="1" t="s">
        <v>12</v>
      </c>
      <c r="G4154" s="1" t="s">
        <v>12</v>
      </c>
      <c r="H4154" s="1" t="s">
        <v>13</v>
      </c>
      <c r="I4154">
        <v>20</v>
      </c>
    </row>
    <row r="4155" spans="1:9" x14ac:dyDescent="0.25">
      <c r="A4155">
        <v>4154</v>
      </c>
      <c r="B4155" s="1" t="s">
        <v>9</v>
      </c>
      <c r="C4155">
        <v>331059</v>
      </c>
      <c r="D4155" s="1" t="s">
        <v>18</v>
      </c>
      <c r="E4155" s="1" t="s">
        <v>16</v>
      </c>
      <c r="F4155" s="1" t="s">
        <v>12</v>
      </c>
      <c r="G4155" s="1" t="s">
        <v>13</v>
      </c>
      <c r="H4155" s="1" t="s">
        <v>12</v>
      </c>
      <c r="I4155">
        <v>45</v>
      </c>
    </row>
    <row r="4156" spans="1:9" x14ac:dyDescent="0.25">
      <c r="A4156">
        <v>4155</v>
      </c>
      <c r="B4156" s="1" t="s">
        <v>15</v>
      </c>
      <c r="C4156">
        <v>1226666.67</v>
      </c>
      <c r="D4156" s="1" t="s">
        <v>10</v>
      </c>
      <c r="E4156" s="1" t="s">
        <v>16</v>
      </c>
      <c r="F4156" s="1" t="s">
        <v>12</v>
      </c>
      <c r="G4156" s="1" t="s">
        <v>13</v>
      </c>
      <c r="H4156" s="1" t="s">
        <v>13</v>
      </c>
      <c r="I4156">
        <v>26</v>
      </c>
    </row>
    <row r="4157" spans="1:9" x14ac:dyDescent="0.25">
      <c r="A4157">
        <v>4156</v>
      </c>
      <c r="B4157" s="1" t="s">
        <v>15</v>
      </c>
      <c r="C4157">
        <v>750000</v>
      </c>
      <c r="D4157" s="1" t="s">
        <v>10</v>
      </c>
      <c r="E4157" s="1" t="s">
        <v>16</v>
      </c>
      <c r="F4157" s="1" t="s">
        <v>12</v>
      </c>
      <c r="G4157" s="1" t="s">
        <v>13</v>
      </c>
      <c r="H4157" s="1" t="s">
        <v>13</v>
      </c>
      <c r="I4157">
        <v>35</v>
      </c>
    </row>
    <row r="4158" spans="1:9" x14ac:dyDescent="0.25">
      <c r="A4158">
        <v>4157</v>
      </c>
      <c r="B4158" s="1" t="s">
        <v>9</v>
      </c>
      <c r="C4158">
        <v>433710</v>
      </c>
      <c r="D4158" s="1" t="s">
        <v>10</v>
      </c>
      <c r="E4158" s="1" t="s">
        <v>16</v>
      </c>
      <c r="F4158" s="1" t="s">
        <v>12</v>
      </c>
      <c r="G4158" s="1" t="s">
        <v>13</v>
      </c>
      <c r="H4158" s="1" t="s">
        <v>13</v>
      </c>
      <c r="I4158">
        <v>60</v>
      </c>
    </row>
    <row r="4159" spans="1:9" x14ac:dyDescent="0.25">
      <c r="A4159">
        <v>4158</v>
      </c>
      <c r="B4159" s="1" t="s">
        <v>9</v>
      </c>
      <c r="C4159">
        <v>540083</v>
      </c>
      <c r="D4159" s="1" t="s">
        <v>18</v>
      </c>
      <c r="E4159" s="1" t="s">
        <v>16</v>
      </c>
      <c r="F4159" s="1" t="s">
        <v>12</v>
      </c>
      <c r="G4159" s="1" t="s">
        <v>13</v>
      </c>
      <c r="H4159" s="1" t="s">
        <v>12</v>
      </c>
      <c r="I4159">
        <v>54</v>
      </c>
    </row>
    <row r="4160" spans="1:9" x14ac:dyDescent="0.25">
      <c r="A4160">
        <v>4159</v>
      </c>
      <c r="B4160" s="1" t="s">
        <v>9</v>
      </c>
      <c r="C4160">
        <v>575195.69999999995</v>
      </c>
      <c r="D4160" s="1" t="s">
        <v>10</v>
      </c>
      <c r="E4160" s="1" t="s">
        <v>16</v>
      </c>
      <c r="F4160" s="1" t="s">
        <v>12</v>
      </c>
      <c r="G4160" s="1" t="s">
        <v>13</v>
      </c>
      <c r="H4160" s="1" t="s">
        <v>13</v>
      </c>
      <c r="I4160">
        <v>26</v>
      </c>
    </row>
    <row r="4161" spans="1:9" x14ac:dyDescent="0.25">
      <c r="A4161">
        <v>4160</v>
      </c>
      <c r="B4161" s="1" t="s">
        <v>9</v>
      </c>
      <c r="C4161">
        <v>660110</v>
      </c>
      <c r="D4161" s="1" t="s">
        <v>10</v>
      </c>
      <c r="E4161" s="1" t="s">
        <v>16</v>
      </c>
      <c r="F4161" s="1" t="s">
        <v>12</v>
      </c>
      <c r="G4161" s="1" t="s">
        <v>13</v>
      </c>
      <c r="H4161" s="1" t="s">
        <v>13</v>
      </c>
      <c r="I4161">
        <v>54</v>
      </c>
    </row>
    <row r="4162" spans="1:9" x14ac:dyDescent="0.25">
      <c r="A4162">
        <v>4161</v>
      </c>
      <c r="B4162" s="1" t="s">
        <v>9</v>
      </c>
      <c r="C4162">
        <v>344000</v>
      </c>
      <c r="D4162" s="1" t="s">
        <v>10</v>
      </c>
      <c r="E4162" s="1" t="s">
        <v>16</v>
      </c>
      <c r="F4162" s="1" t="s">
        <v>12</v>
      </c>
      <c r="G4162" s="1" t="s">
        <v>13</v>
      </c>
      <c r="H4162" s="1" t="s">
        <v>13</v>
      </c>
      <c r="I4162">
        <v>33</v>
      </c>
    </row>
    <row r="4163" spans="1:9" x14ac:dyDescent="0.25">
      <c r="A4163">
        <v>4162</v>
      </c>
      <c r="B4163" s="1" t="s">
        <v>15</v>
      </c>
      <c r="C4163">
        <v>1201546.2</v>
      </c>
      <c r="D4163" s="1" t="s">
        <v>10</v>
      </c>
      <c r="E4163" s="1" t="s">
        <v>11</v>
      </c>
      <c r="F4163" s="1" t="s">
        <v>12</v>
      </c>
      <c r="G4163" s="1" t="s">
        <v>13</v>
      </c>
      <c r="H4163" s="1" t="s">
        <v>13</v>
      </c>
      <c r="I4163">
        <v>28</v>
      </c>
    </row>
    <row r="4164" spans="1:9" x14ac:dyDescent="0.25">
      <c r="A4164">
        <v>4163</v>
      </c>
      <c r="B4164" s="1" t="s">
        <v>15</v>
      </c>
      <c r="C4164">
        <v>429500</v>
      </c>
      <c r="D4164" s="1" t="s">
        <v>10</v>
      </c>
      <c r="E4164" s="1" t="s">
        <v>16</v>
      </c>
      <c r="F4164" s="1" t="s">
        <v>12</v>
      </c>
      <c r="G4164" s="1" t="s">
        <v>13</v>
      </c>
      <c r="H4164" s="1" t="s">
        <v>13</v>
      </c>
      <c r="I4164">
        <v>53</v>
      </c>
    </row>
    <row r="4165" spans="1:9" x14ac:dyDescent="0.25">
      <c r="A4165">
        <v>4164</v>
      </c>
      <c r="B4165" s="1" t="s">
        <v>9</v>
      </c>
      <c r="C4165">
        <v>78000</v>
      </c>
      <c r="D4165" s="1" t="s">
        <v>10</v>
      </c>
      <c r="E4165" s="1" t="s">
        <v>16</v>
      </c>
      <c r="F4165" s="1" t="s">
        <v>12</v>
      </c>
      <c r="G4165" s="1" t="s">
        <v>13</v>
      </c>
      <c r="H4165" s="1" t="s">
        <v>12</v>
      </c>
      <c r="I4165">
        <v>31</v>
      </c>
    </row>
    <row r="4166" spans="1:9" x14ac:dyDescent="0.25">
      <c r="A4166">
        <v>4165</v>
      </c>
      <c r="B4166" s="1" t="s">
        <v>9</v>
      </c>
      <c r="C4166">
        <v>318620</v>
      </c>
      <c r="D4166" s="1" t="s">
        <v>10</v>
      </c>
      <c r="E4166" s="1" t="s">
        <v>16</v>
      </c>
      <c r="F4166" s="1" t="s">
        <v>12</v>
      </c>
      <c r="G4166" s="1" t="s">
        <v>13</v>
      </c>
      <c r="H4166" s="1" t="s">
        <v>13</v>
      </c>
      <c r="I4166">
        <v>60</v>
      </c>
    </row>
    <row r="4167" spans="1:9" x14ac:dyDescent="0.25">
      <c r="A4167">
        <v>4166</v>
      </c>
      <c r="B4167" s="1" t="s">
        <v>9</v>
      </c>
      <c r="C4167">
        <v>326035</v>
      </c>
      <c r="D4167" s="1" t="s">
        <v>14</v>
      </c>
      <c r="E4167" s="1" t="s">
        <v>11</v>
      </c>
      <c r="F4167" s="1" t="s">
        <v>12</v>
      </c>
      <c r="G4167" s="1" t="s">
        <v>13</v>
      </c>
      <c r="H4167" s="1" t="s">
        <v>13</v>
      </c>
      <c r="I4167">
        <v>67</v>
      </c>
    </row>
    <row r="4168" spans="1:9" x14ac:dyDescent="0.25">
      <c r="A4168">
        <v>4167</v>
      </c>
      <c r="B4168" s="1" t="s">
        <v>9</v>
      </c>
      <c r="C4168">
        <v>73502.649999999994</v>
      </c>
      <c r="D4168" s="1" t="s">
        <v>10</v>
      </c>
      <c r="E4168" s="1" t="s">
        <v>16</v>
      </c>
      <c r="F4168" s="1" t="s">
        <v>12</v>
      </c>
      <c r="G4168" s="1" t="s">
        <v>12</v>
      </c>
      <c r="H4168" s="1" t="s">
        <v>13</v>
      </c>
      <c r="I4168">
        <v>41</v>
      </c>
    </row>
    <row r="4169" spans="1:9" x14ac:dyDescent="0.25">
      <c r="A4169">
        <v>4168</v>
      </c>
      <c r="B4169" s="1" t="s">
        <v>15</v>
      </c>
      <c r="C4169">
        <v>297429</v>
      </c>
      <c r="D4169" s="1" t="s">
        <v>17</v>
      </c>
      <c r="E4169" s="1" t="s">
        <v>16</v>
      </c>
      <c r="F4169" s="1" t="s">
        <v>12</v>
      </c>
      <c r="G4169" s="1" t="s">
        <v>12</v>
      </c>
      <c r="H4169" s="1" t="s">
        <v>12</v>
      </c>
      <c r="I4169">
        <v>38</v>
      </c>
    </row>
    <row r="4170" spans="1:9" x14ac:dyDescent="0.25">
      <c r="A4170">
        <v>4169</v>
      </c>
      <c r="B4170" s="1" t="s">
        <v>9</v>
      </c>
      <c r="C4170">
        <v>104226</v>
      </c>
      <c r="D4170" s="1" t="s">
        <v>10</v>
      </c>
      <c r="E4170" s="1" t="s">
        <v>16</v>
      </c>
      <c r="F4170" s="1" t="s">
        <v>12</v>
      </c>
      <c r="G4170" s="1" t="s">
        <v>13</v>
      </c>
      <c r="H4170" s="1" t="s">
        <v>13</v>
      </c>
      <c r="I4170">
        <v>22</v>
      </c>
    </row>
    <row r="4171" spans="1:9" x14ac:dyDescent="0.25">
      <c r="A4171">
        <v>4170</v>
      </c>
      <c r="B4171" s="1" t="s">
        <v>15</v>
      </c>
      <c r="C4171">
        <v>316043</v>
      </c>
      <c r="D4171" s="1" t="s">
        <v>10</v>
      </c>
      <c r="E4171" s="1" t="s">
        <v>11</v>
      </c>
      <c r="F4171" s="1" t="s">
        <v>12</v>
      </c>
      <c r="G4171" s="1" t="s">
        <v>13</v>
      </c>
      <c r="H4171" s="1" t="s">
        <v>13</v>
      </c>
      <c r="I4171">
        <v>49</v>
      </c>
    </row>
    <row r="4172" spans="1:9" x14ac:dyDescent="0.25">
      <c r="A4172">
        <v>4171</v>
      </c>
      <c r="B4172" s="1" t="s">
        <v>9</v>
      </c>
      <c r="C4172">
        <v>829677.14</v>
      </c>
      <c r="D4172" s="1" t="s">
        <v>10</v>
      </c>
      <c r="E4172" s="1" t="s">
        <v>11</v>
      </c>
      <c r="F4172" s="1" t="s">
        <v>12</v>
      </c>
      <c r="G4172" s="1" t="s">
        <v>13</v>
      </c>
      <c r="H4172" s="1" t="s">
        <v>13</v>
      </c>
      <c r="I4172">
        <v>47</v>
      </c>
    </row>
    <row r="4173" spans="1:9" x14ac:dyDescent="0.25">
      <c r="A4173">
        <v>4172</v>
      </c>
      <c r="B4173" s="1" t="s">
        <v>15</v>
      </c>
      <c r="C4173">
        <v>522807.1</v>
      </c>
      <c r="D4173" s="1" t="s">
        <v>14</v>
      </c>
      <c r="E4173" s="1" t="s">
        <v>11</v>
      </c>
      <c r="F4173" s="1" t="s">
        <v>12</v>
      </c>
      <c r="G4173" s="1" t="s">
        <v>13</v>
      </c>
      <c r="H4173" s="1" t="s">
        <v>13</v>
      </c>
      <c r="I4173">
        <v>70</v>
      </c>
    </row>
    <row r="4174" spans="1:9" x14ac:dyDescent="0.25">
      <c r="A4174">
        <v>4173</v>
      </c>
      <c r="B4174" s="1" t="s">
        <v>9</v>
      </c>
      <c r="C4174">
        <v>299441</v>
      </c>
      <c r="D4174" s="1" t="s">
        <v>17</v>
      </c>
      <c r="E4174" s="1" t="s">
        <v>16</v>
      </c>
      <c r="F4174" s="1" t="s">
        <v>12</v>
      </c>
      <c r="G4174" s="1" t="s">
        <v>12</v>
      </c>
      <c r="H4174" s="1" t="s">
        <v>13</v>
      </c>
      <c r="I4174">
        <v>35</v>
      </c>
    </row>
    <row r="4175" spans="1:9" x14ac:dyDescent="0.25">
      <c r="A4175">
        <v>4174</v>
      </c>
      <c r="B4175" s="1" t="s">
        <v>15</v>
      </c>
      <c r="C4175">
        <v>1594950</v>
      </c>
      <c r="D4175" s="1" t="s">
        <v>10</v>
      </c>
      <c r="E4175" s="1" t="s">
        <v>16</v>
      </c>
      <c r="F4175" s="1" t="s">
        <v>12</v>
      </c>
      <c r="G4175" s="1" t="s">
        <v>13</v>
      </c>
      <c r="H4175" s="1" t="s">
        <v>13</v>
      </c>
      <c r="I4175">
        <v>32</v>
      </c>
    </row>
    <row r="4176" spans="1:9" x14ac:dyDescent="0.25">
      <c r="A4176">
        <v>4175</v>
      </c>
      <c r="B4176" s="1" t="s">
        <v>9</v>
      </c>
      <c r="C4176">
        <v>417317.4</v>
      </c>
      <c r="D4176" s="1" t="s">
        <v>10</v>
      </c>
      <c r="E4176" s="1" t="s">
        <v>16</v>
      </c>
      <c r="F4176" s="1" t="s">
        <v>12</v>
      </c>
      <c r="G4176" s="1" t="s">
        <v>12</v>
      </c>
      <c r="H4176" s="1" t="s">
        <v>13</v>
      </c>
      <c r="I4176">
        <v>32</v>
      </c>
    </row>
    <row r="4177" spans="1:9" x14ac:dyDescent="0.25">
      <c r="A4177">
        <v>4176</v>
      </c>
      <c r="B4177" s="1" t="s">
        <v>9</v>
      </c>
      <c r="C4177">
        <v>428852.94</v>
      </c>
      <c r="D4177" s="1" t="s">
        <v>10</v>
      </c>
      <c r="E4177" s="1" t="s">
        <v>16</v>
      </c>
      <c r="F4177" s="1" t="s">
        <v>12</v>
      </c>
      <c r="G4177" s="1" t="s">
        <v>12</v>
      </c>
      <c r="H4177" s="1" t="s">
        <v>13</v>
      </c>
      <c r="I4177">
        <v>32</v>
      </c>
    </row>
    <row r="4178" spans="1:9" x14ac:dyDescent="0.25">
      <c r="A4178">
        <v>4177</v>
      </c>
      <c r="B4178" s="1" t="s">
        <v>9</v>
      </c>
      <c r="C4178">
        <v>359544.27</v>
      </c>
      <c r="D4178" s="1" t="s">
        <v>21</v>
      </c>
      <c r="E4178" s="1" t="s">
        <v>16</v>
      </c>
      <c r="F4178" s="1" t="s">
        <v>12</v>
      </c>
      <c r="G4178" s="1" t="s">
        <v>12</v>
      </c>
      <c r="H4178" s="1" t="s">
        <v>13</v>
      </c>
      <c r="I4178">
        <v>61</v>
      </c>
    </row>
    <row r="4179" spans="1:9" x14ac:dyDescent="0.25">
      <c r="A4179">
        <v>4178</v>
      </c>
      <c r="B4179" s="1" t="s">
        <v>9</v>
      </c>
      <c r="C4179">
        <v>141509.48000000001</v>
      </c>
      <c r="D4179" s="1" t="s">
        <v>14</v>
      </c>
      <c r="E4179" s="1" t="s">
        <v>11</v>
      </c>
      <c r="F4179" s="1" t="s">
        <v>12</v>
      </c>
      <c r="G4179" s="1" t="s">
        <v>13</v>
      </c>
      <c r="H4179" s="1" t="s">
        <v>13</v>
      </c>
      <c r="I4179">
        <v>93</v>
      </c>
    </row>
    <row r="4180" spans="1:9" x14ac:dyDescent="0.25">
      <c r="A4180">
        <v>4179</v>
      </c>
      <c r="B4180" s="1" t="s">
        <v>9</v>
      </c>
      <c r="C4180">
        <v>480445</v>
      </c>
      <c r="D4180" s="1" t="s">
        <v>10</v>
      </c>
      <c r="E4180" s="1" t="s">
        <v>11</v>
      </c>
      <c r="F4180" s="1" t="s">
        <v>12</v>
      </c>
      <c r="G4180" s="1" t="s">
        <v>13</v>
      </c>
      <c r="H4180" s="1" t="s">
        <v>13</v>
      </c>
      <c r="I4180">
        <v>44</v>
      </c>
    </row>
    <row r="4181" spans="1:9" x14ac:dyDescent="0.25">
      <c r="A4181">
        <v>4180</v>
      </c>
      <c r="B4181" s="1" t="s">
        <v>15</v>
      </c>
      <c r="C4181">
        <v>300000</v>
      </c>
      <c r="D4181" s="1" t="s">
        <v>10</v>
      </c>
      <c r="E4181" s="1" t="s">
        <v>16</v>
      </c>
      <c r="F4181" s="1" t="s">
        <v>12</v>
      </c>
      <c r="G4181" s="1" t="s">
        <v>13</v>
      </c>
      <c r="H4181" s="1" t="s">
        <v>12</v>
      </c>
      <c r="I4181">
        <v>43</v>
      </c>
    </row>
    <row r="4182" spans="1:9" x14ac:dyDescent="0.25">
      <c r="A4182">
        <v>4181</v>
      </c>
      <c r="B4182" s="1" t="s">
        <v>9</v>
      </c>
      <c r="C4182">
        <v>417493.72</v>
      </c>
      <c r="D4182" s="1" t="s">
        <v>10</v>
      </c>
      <c r="E4182" s="1" t="s">
        <v>16</v>
      </c>
      <c r="F4182" s="1" t="s">
        <v>12</v>
      </c>
      <c r="G4182" s="1" t="s">
        <v>12</v>
      </c>
      <c r="H4182" s="1" t="s">
        <v>13</v>
      </c>
      <c r="I4182">
        <v>57</v>
      </c>
    </row>
    <row r="4183" spans="1:9" x14ac:dyDescent="0.25">
      <c r="A4183">
        <v>4182</v>
      </c>
      <c r="B4183" s="1" t="s">
        <v>9</v>
      </c>
      <c r="C4183">
        <v>1709162</v>
      </c>
      <c r="D4183" s="1" t="s">
        <v>10</v>
      </c>
      <c r="E4183" s="1" t="s">
        <v>11</v>
      </c>
      <c r="F4183" s="1" t="s">
        <v>12</v>
      </c>
      <c r="G4183" s="1" t="s">
        <v>13</v>
      </c>
      <c r="H4183" s="1" t="s">
        <v>12</v>
      </c>
      <c r="I4183">
        <v>45</v>
      </c>
    </row>
    <row r="4184" spans="1:9" x14ac:dyDescent="0.25">
      <c r="A4184">
        <v>4183</v>
      </c>
      <c r="B4184" s="1" t="s">
        <v>9</v>
      </c>
      <c r="C4184">
        <v>999555</v>
      </c>
      <c r="D4184" s="1" t="s">
        <v>10</v>
      </c>
      <c r="E4184" s="1" t="s">
        <v>11</v>
      </c>
      <c r="F4184" s="1" t="s">
        <v>12</v>
      </c>
      <c r="G4184" s="1" t="s">
        <v>13</v>
      </c>
      <c r="H4184" s="1" t="s">
        <v>13</v>
      </c>
      <c r="I4184">
        <v>35</v>
      </c>
    </row>
    <row r="4185" spans="1:9" x14ac:dyDescent="0.25">
      <c r="A4185">
        <v>4184</v>
      </c>
      <c r="B4185" s="1" t="s">
        <v>9</v>
      </c>
      <c r="C4185">
        <v>546926.74</v>
      </c>
      <c r="D4185" s="1" t="s">
        <v>10</v>
      </c>
      <c r="E4185" s="1" t="s">
        <v>16</v>
      </c>
      <c r="F4185" s="1" t="s">
        <v>12</v>
      </c>
      <c r="G4185" s="1" t="s">
        <v>13</v>
      </c>
      <c r="H4185" s="1" t="s">
        <v>13</v>
      </c>
      <c r="I4185">
        <v>28</v>
      </c>
    </row>
    <row r="4186" spans="1:9" x14ac:dyDescent="0.25">
      <c r="A4186">
        <v>4185</v>
      </c>
      <c r="B4186" s="1" t="s">
        <v>9</v>
      </c>
      <c r="C4186">
        <v>2000000</v>
      </c>
      <c r="D4186" s="1" t="s">
        <v>10</v>
      </c>
      <c r="E4186" s="1" t="s">
        <v>16</v>
      </c>
      <c r="F4186" s="1" t="s">
        <v>12</v>
      </c>
      <c r="G4186" s="1" t="s">
        <v>13</v>
      </c>
      <c r="H4186" s="1" t="s">
        <v>13</v>
      </c>
      <c r="I4186">
        <v>39</v>
      </c>
    </row>
    <row r="4187" spans="1:9" x14ac:dyDescent="0.25">
      <c r="A4187">
        <v>4186</v>
      </c>
      <c r="B4187" s="1" t="s">
        <v>9</v>
      </c>
      <c r="C4187">
        <v>674614</v>
      </c>
      <c r="D4187" s="1" t="s">
        <v>10</v>
      </c>
      <c r="E4187" s="1" t="s">
        <v>11</v>
      </c>
      <c r="F4187" s="1" t="s">
        <v>12</v>
      </c>
      <c r="G4187" s="1" t="s">
        <v>13</v>
      </c>
      <c r="H4187" s="1" t="s">
        <v>13</v>
      </c>
      <c r="I4187">
        <v>61</v>
      </c>
    </row>
    <row r="4188" spans="1:9" x14ac:dyDescent="0.25">
      <c r="A4188">
        <v>4187</v>
      </c>
      <c r="B4188" s="1" t="s">
        <v>9</v>
      </c>
      <c r="C4188">
        <v>358876</v>
      </c>
      <c r="D4188" s="1" t="s">
        <v>10</v>
      </c>
      <c r="E4188" s="1" t="s">
        <v>16</v>
      </c>
      <c r="F4188" s="1" t="s">
        <v>12</v>
      </c>
      <c r="G4188" s="1" t="s">
        <v>13</v>
      </c>
      <c r="H4188" s="1" t="s">
        <v>13</v>
      </c>
      <c r="I4188">
        <v>28</v>
      </c>
    </row>
    <row r="4189" spans="1:9" x14ac:dyDescent="0.25">
      <c r="A4189">
        <v>4188</v>
      </c>
      <c r="B4189" s="1" t="s">
        <v>9</v>
      </c>
      <c r="C4189">
        <v>886478.2</v>
      </c>
      <c r="D4189" s="1" t="s">
        <v>10</v>
      </c>
      <c r="E4189" s="1" t="s">
        <v>11</v>
      </c>
      <c r="F4189" s="1" t="s">
        <v>12</v>
      </c>
      <c r="G4189" s="1" t="s">
        <v>13</v>
      </c>
      <c r="H4189" s="1" t="s">
        <v>13</v>
      </c>
      <c r="I4189">
        <v>35</v>
      </c>
    </row>
    <row r="4190" spans="1:9" x14ac:dyDescent="0.25">
      <c r="A4190">
        <v>4189</v>
      </c>
      <c r="B4190" s="1" t="s">
        <v>9</v>
      </c>
      <c r="C4190">
        <v>540083</v>
      </c>
      <c r="D4190" s="1" t="s">
        <v>18</v>
      </c>
      <c r="E4190" s="1" t="s">
        <v>16</v>
      </c>
      <c r="F4190" s="1" t="s">
        <v>12</v>
      </c>
      <c r="G4190" s="1" t="s">
        <v>12</v>
      </c>
      <c r="H4190" s="1" t="s">
        <v>12</v>
      </c>
      <c r="I4190">
        <v>47</v>
      </c>
    </row>
    <row r="4191" spans="1:9" x14ac:dyDescent="0.25">
      <c r="A4191">
        <v>4190</v>
      </c>
      <c r="B4191" s="1" t="s">
        <v>15</v>
      </c>
      <c r="C4191">
        <v>483037.91</v>
      </c>
      <c r="D4191" s="1" t="s">
        <v>14</v>
      </c>
      <c r="E4191" s="1" t="s">
        <v>11</v>
      </c>
      <c r="F4191" s="1" t="s">
        <v>12</v>
      </c>
      <c r="G4191" s="1" t="s">
        <v>13</v>
      </c>
      <c r="H4191" s="1" t="s">
        <v>13</v>
      </c>
      <c r="I4191">
        <v>84</v>
      </c>
    </row>
    <row r="4192" spans="1:9" x14ac:dyDescent="0.25">
      <c r="A4192">
        <v>4191</v>
      </c>
      <c r="B4192" s="1" t="s">
        <v>15</v>
      </c>
      <c r="C4192">
        <v>385548</v>
      </c>
      <c r="D4192" s="1" t="s">
        <v>18</v>
      </c>
      <c r="E4192" s="1" t="s">
        <v>16</v>
      </c>
      <c r="F4192" s="1" t="s">
        <v>12</v>
      </c>
      <c r="G4192" s="1" t="s">
        <v>13</v>
      </c>
      <c r="H4192" s="1" t="s">
        <v>13</v>
      </c>
      <c r="I4192">
        <v>62</v>
      </c>
    </row>
    <row r="4193" spans="1:9" x14ac:dyDescent="0.25">
      <c r="A4193">
        <v>4192</v>
      </c>
      <c r="B4193" s="1" t="s">
        <v>9</v>
      </c>
      <c r="C4193">
        <v>2870715.1</v>
      </c>
      <c r="D4193" s="1" t="s">
        <v>10</v>
      </c>
      <c r="E4193" s="1" t="s">
        <v>11</v>
      </c>
      <c r="F4193" s="1" t="s">
        <v>12</v>
      </c>
      <c r="G4193" s="1" t="s">
        <v>13</v>
      </c>
      <c r="H4193" s="1" t="s">
        <v>13</v>
      </c>
      <c r="I4193">
        <v>57</v>
      </c>
    </row>
    <row r="4194" spans="1:9" x14ac:dyDescent="0.25">
      <c r="A4194">
        <v>4193</v>
      </c>
      <c r="B4194" s="1" t="s">
        <v>15</v>
      </c>
      <c r="C4194">
        <v>297044</v>
      </c>
      <c r="D4194" s="1" t="s">
        <v>19</v>
      </c>
      <c r="E4194" s="1" t="s">
        <v>16</v>
      </c>
      <c r="F4194" s="1" t="s">
        <v>12</v>
      </c>
      <c r="G4194" s="1" t="s">
        <v>13</v>
      </c>
      <c r="H4194" s="1" t="s">
        <v>13</v>
      </c>
      <c r="I4194">
        <v>55</v>
      </c>
    </row>
    <row r="4195" spans="1:9" x14ac:dyDescent="0.25">
      <c r="A4195">
        <v>4194</v>
      </c>
      <c r="B4195" s="1" t="s">
        <v>15</v>
      </c>
      <c r="C4195">
        <v>302470</v>
      </c>
      <c r="D4195" s="1" t="s">
        <v>18</v>
      </c>
      <c r="E4195" s="1" t="s">
        <v>16</v>
      </c>
      <c r="F4195" s="1" t="s">
        <v>12</v>
      </c>
      <c r="G4195" s="1" t="s">
        <v>13</v>
      </c>
      <c r="H4195" s="1" t="s">
        <v>13</v>
      </c>
      <c r="I4195">
        <v>24</v>
      </c>
    </row>
    <row r="4196" spans="1:9" x14ac:dyDescent="0.25">
      <c r="A4196">
        <v>4195</v>
      </c>
      <c r="B4196" s="1" t="s">
        <v>15</v>
      </c>
      <c r="C4196">
        <v>297045</v>
      </c>
      <c r="D4196" s="1" t="s">
        <v>18</v>
      </c>
      <c r="E4196" s="1" t="s">
        <v>16</v>
      </c>
      <c r="F4196" s="1" t="s">
        <v>12</v>
      </c>
      <c r="G4196" s="1" t="s">
        <v>13</v>
      </c>
      <c r="H4196" s="1" t="s">
        <v>13</v>
      </c>
      <c r="I4196">
        <v>63</v>
      </c>
    </row>
    <row r="4197" spans="1:9" x14ac:dyDescent="0.25">
      <c r="A4197">
        <v>4196</v>
      </c>
      <c r="B4197" s="1" t="s">
        <v>15</v>
      </c>
      <c r="C4197">
        <v>441000</v>
      </c>
      <c r="D4197" s="1" t="s">
        <v>10</v>
      </c>
      <c r="E4197" s="1" t="s">
        <v>16</v>
      </c>
      <c r="F4197" s="1" t="s">
        <v>12</v>
      </c>
      <c r="G4197" s="1" t="s">
        <v>13</v>
      </c>
      <c r="H4197" s="1" t="s">
        <v>13</v>
      </c>
      <c r="I4197">
        <v>22</v>
      </c>
    </row>
    <row r="4198" spans="1:9" x14ac:dyDescent="0.25">
      <c r="A4198">
        <v>4197</v>
      </c>
      <c r="B4198" s="1" t="s">
        <v>15</v>
      </c>
      <c r="C4198">
        <v>181917</v>
      </c>
      <c r="D4198" s="1" t="s">
        <v>10</v>
      </c>
      <c r="E4198" s="1" t="s">
        <v>16</v>
      </c>
      <c r="F4198" s="1" t="s">
        <v>12</v>
      </c>
      <c r="G4198" s="1" t="s">
        <v>13</v>
      </c>
      <c r="H4198" s="1" t="s">
        <v>13</v>
      </c>
      <c r="I4198">
        <v>53</v>
      </c>
    </row>
    <row r="4199" spans="1:9" x14ac:dyDescent="0.25">
      <c r="A4199">
        <v>4198</v>
      </c>
      <c r="B4199" s="1" t="s">
        <v>9</v>
      </c>
      <c r="C4199">
        <v>297045</v>
      </c>
      <c r="D4199" s="1" t="s">
        <v>18</v>
      </c>
      <c r="E4199" s="1" t="s">
        <v>16</v>
      </c>
      <c r="F4199" s="1" t="s">
        <v>12</v>
      </c>
      <c r="G4199" s="1" t="s">
        <v>13</v>
      </c>
      <c r="H4199" s="1" t="s">
        <v>13</v>
      </c>
      <c r="I4199">
        <v>34</v>
      </c>
    </row>
    <row r="4200" spans="1:9" x14ac:dyDescent="0.25">
      <c r="A4200">
        <v>4199</v>
      </c>
      <c r="B4200" s="1" t="s">
        <v>9</v>
      </c>
      <c r="C4200">
        <v>486648.56</v>
      </c>
      <c r="D4200" s="1" t="s">
        <v>10</v>
      </c>
      <c r="E4200" s="1" t="s">
        <v>16</v>
      </c>
      <c r="F4200" s="1" t="s">
        <v>12</v>
      </c>
      <c r="G4200" s="1" t="s">
        <v>13</v>
      </c>
      <c r="H4200" s="1" t="s">
        <v>13</v>
      </c>
      <c r="I4200">
        <v>39</v>
      </c>
    </row>
    <row r="4201" spans="1:9" x14ac:dyDescent="0.25">
      <c r="A4201">
        <v>4200</v>
      </c>
      <c r="B4201" s="1" t="s">
        <v>9</v>
      </c>
      <c r="C4201">
        <v>359544.27</v>
      </c>
      <c r="D4201" s="1" t="s">
        <v>21</v>
      </c>
      <c r="E4201" s="1" t="s">
        <v>16</v>
      </c>
      <c r="F4201" s="1" t="s">
        <v>12</v>
      </c>
      <c r="G4201" s="1" t="s">
        <v>12</v>
      </c>
      <c r="H4201" s="1" t="s">
        <v>13</v>
      </c>
      <c r="I4201">
        <v>38</v>
      </c>
    </row>
    <row r="4202" spans="1:9" x14ac:dyDescent="0.25">
      <c r="A4202">
        <v>4201</v>
      </c>
      <c r="B4202" s="1" t="s">
        <v>9</v>
      </c>
      <c r="C4202">
        <v>346897.4</v>
      </c>
      <c r="D4202" s="1" t="s">
        <v>10</v>
      </c>
      <c r="E4202" s="1" t="s">
        <v>16</v>
      </c>
      <c r="F4202" s="1" t="s">
        <v>12</v>
      </c>
      <c r="G4202" s="1" t="s">
        <v>13</v>
      </c>
      <c r="H4202" s="1" t="s">
        <v>13</v>
      </c>
      <c r="I4202">
        <v>21</v>
      </c>
    </row>
    <row r="4203" spans="1:9" x14ac:dyDescent="0.25">
      <c r="A4203">
        <v>4202</v>
      </c>
      <c r="B4203" s="1" t="s">
        <v>15</v>
      </c>
      <c r="C4203">
        <v>278030</v>
      </c>
      <c r="D4203" s="1" t="s">
        <v>18</v>
      </c>
      <c r="E4203" s="1" t="s">
        <v>16</v>
      </c>
      <c r="F4203" s="1" t="s">
        <v>12</v>
      </c>
      <c r="G4203" s="1" t="s">
        <v>13</v>
      </c>
      <c r="H4203" s="1" t="s">
        <v>13</v>
      </c>
      <c r="I4203">
        <v>54</v>
      </c>
    </row>
    <row r="4204" spans="1:9" x14ac:dyDescent="0.25">
      <c r="A4204">
        <v>4203</v>
      </c>
      <c r="B4204" s="1" t="s">
        <v>9</v>
      </c>
      <c r="C4204">
        <v>846723.45</v>
      </c>
      <c r="D4204" s="1" t="s">
        <v>10</v>
      </c>
      <c r="E4204" s="1" t="s">
        <v>16</v>
      </c>
      <c r="F4204" s="1" t="s">
        <v>12</v>
      </c>
      <c r="G4204" s="1" t="s">
        <v>13</v>
      </c>
      <c r="H4204" s="1" t="s">
        <v>13</v>
      </c>
      <c r="I4204">
        <v>35</v>
      </c>
    </row>
    <row r="4205" spans="1:9" x14ac:dyDescent="0.25">
      <c r="A4205">
        <v>4204</v>
      </c>
      <c r="B4205" s="1" t="s">
        <v>9</v>
      </c>
      <c r="C4205">
        <v>300018</v>
      </c>
      <c r="D4205" s="1" t="s">
        <v>17</v>
      </c>
      <c r="E4205" s="1" t="s">
        <v>16</v>
      </c>
      <c r="F4205" s="1" t="s">
        <v>12</v>
      </c>
      <c r="G4205" s="1" t="s">
        <v>13</v>
      </c>
      <c r="H4205" s="1" t="s">
        <v>13</v>
      </c>
      <c r="I4205">
        <v>64</v>
      </c>
    </row>
    <row r="4206" spans="1:9" x14ac:dyDescent="0.25">
      <c r="A4206">
        <v>4205</v>
      </c>
      <c r="B4206" s="1" t="s">
        <v>15</v>
      </c>
      <c r="C4206">
        <v>169507</v>
      </c>
      <c r="D4206" s="1" t="s">
        <v>10</v>
      </c>
      <c r="E4206" s="1" t="s">
        <v>16</v>
      </c>
      <c r="F4206" s="1" t="s">
        <v>12</v>
      </c>
      <c r="G4206" s="1" t="s">
        <v>12</v>
      </c>
      <c r="H4206" s="1" t="s">
        <v>13</v>
      </c>
      <c r="I4206">
        <v>53</v>
      </c>
    </row>
    <row r="4207" spans="1:9" x14ac:dyDescent="0.25">
      <c r="A4207">
        <v>4206</v>
      </c>
      <c r="B4207" s="1" t="s">
        <v>9</v>
      </c>
      <c r="C4207">
        <v>302982</v>
      </c>
      <c r="D4207" s="1" t="s">
        <v>18</v>
      </c>
      <c r="E4207" s="1" t="s">
        <v>16</v>
      </c>
      <c r="F4207" s="1" t="s">
        <v>12</v>
      </c>
      <c r="G4207" s="1" t="s">
        <v>13</v>
      </c>
      <c r="H4207" s="1" t="s">
        <v>13</v>
      </c>
      <c r="I4207">
        <v>63</v>
      </c>
    </row>
    <row r="4208" spans="1:9" x14ac:dyDescent="0.25">
      <c r="A4208">
        <v>4207</v>
      </c>
      <c r="B4208" s="1" t="s">
        <v>9</v>
      </c>
      <c r="C4208">
        <v>428571.43</v>
      </c>
      <c r="D4208" s="1" t="s">
        <v>10</v>
      </c>
      <c r="E4208" s="1" t="s">
        <v>16</v>
      </c>
      <c r="F4208" s="1" t="s">
        <v>12</v>
      </c>
      <c r="G4208" s="1" t="s">
        <v>13</v>
      </c>
      <c r="H4208" s="1" t="s">
        <v>13</v>
      </c>
      <c r="I4208">
        <v>34</v>
      </c>
    </row>
    <row r="4209" spans="1:9" x14ac:dyDescent="0.25">
      <c r="A4209">
        <v>4208</v>
      </c>
      <c r="B4209" s="1" t="s">
        <v>9</v>
      </c>
      <c r="C4209">
        <v>418466</v>
      </c>
      <c r="D4209" s="1" t="s">
        <v>10</v>
      </c>
      <c r="E4209" s="1" t="s">
        <v>16</v>
      </c>
      <c r="F4209" s="1" t="s">
        <v>12</v>
      </c>
      <c r="G4209" s="1" t="s">
        <v>13</v>
      </c>
      <c r="H4209" s="1" t="s">
        <v>13</v>
      </c>
      <c r="I4209">
        <v>40</v>
      </c>
    </row>
    <row r="4210" spans="1:9" x14ac:dyDescent="0.25">
      <c r="A4210">
        <v>4209</v>
      </c>
      <c r="B4210" s="1" t="s">
        <v>9</v>
      </c>
      <c r="C4210">
        <v>407937</v>
      </c>
      <c r="D4210" s="1" t="s">
        <v>10</v>
      </c>
      <c r="E4210" s="1" t="s">
        <v>16</v>
      </c>
      <c r="F4210" s="1" t="s">
        <v>12</v>
      </c>
      <c r="G4210" s="1" t="s">
        <v>13</v>
      </c>
      <c r="H4210" s="1" t="s">
        <v>13</v>
      </c>
      <c r="I4210">
        <v>34</v>
      </c>
    </row>
    <row r="4211" spans="1:9" x14ac:dyDescent="0.25">
      <c r="A4211">
        <v>4210</v>
      </c>
      <c r="B4211" s="1" t="s">
        <v>9</v>
      </c>
      <c r="C4211">
        <v>461380</v>
      </c>
      <c r="D4211" s="1" t="s">
        <v>10</v>
      </c>
      <c r="E4211" s="1" t="s">
        <v>16</v>
      </c>
      <c r="F4211" s="1" t="s">
        <v>12</v>
      </c>
      <c r="G4211" s="1" t="s">
        <v>13</v>
      </c>
      <c r="H4211" s="1" t="s">
        <v>13</v>
      </c>
      <c r="I4211">
        <v>30</v>
      </c>
    </row>
    <row r="4212" spans="1:9" x14ac:dyDescent="0.25">
      <c r="A4212">
        <v>4211</v>
      </c>
      <c r="B4212" s="1" t="s">
        <v>9</v>
      </c>
      <c r="C4212">
        <v>746235</v>
      </c>
      <c r="D4212" s="1" t="s">
        <v>10</v>
      </c>
      <c r="E4212" s="1" t="s">
        <v>16</v>
      </c>
      <c r="F4212" s="1" t="s">
        <v>12</v>
      </c>
      <c r="G4212" s="1" t="s">
        <v>13</v>
      </c>
      <c r="H4212" s="1" t="s">
        <v>13</v>
      </c>
      <c r="I4212">
        <v>49</v>
      </c>
    </row>
    <row r="4213" spans="1:9" x14ac:dyDescent="0.25">
      <c r="A4213">
        <v>4212</v>
      </c>
      <c r="B4213" s="1" t="s">
        <v>9</v>
      </c>
      <c r="C4213">
        <v>1041833.32</v>
      </c>
      <c r="D4213" s="1" t="s">
        <v>10</v>
      </c>
      <c r="E4213" s="1" t="s">
        <v>11</v>
      </c>
      <c r="F4213" s="1" t="s">
        <v>12</v>
      </c>
      <c r="G4213" s="1" t="s">
        <v>13</v>
      </c>
      <c r="H4213" s="1" t="s">
        <v>13</v>
      </c>
      <c r="I4213">
        <v>60</v>
      </c>
    </row>
    <row r="4214" spans="1:9" x14ac:dyDescent="0.25">
      <c r="A4214">
        <v>4213</v>
      </c>
      <c r="B4214" s="1" t="s">
        <v>9</v>
      </c>
      <c r="C4214">
        <v>324047</v>
      </c>
      <c r="D4214" s="1" t="s">
        <v>18</v>
      </c>
      <c r="E4214" s="1" t="s">
        <v>16</v>
      </c>
      <c r="F4214" s="1" t="s">
        <v>13</v>
      </c>
      <c r="G4214" s="1" t="s">
        <v>13</v>
      </c>
      <c r="H4214" s="1" t="s">
        <v>13</v>
      </c>
      <c r="I4214">
        <v>65</v>
      </c>
    </row>
    <row r="4215" spans="1:9" x14ac:dyDescent="0.25">
      <c r="A4215">
        <v>4214</v>
      </c>
      <c r="B4215" s="1" t="s">
        <v>15</v>
      </c>
      <c r="C4215">
        <v>1482778.51</v>
      </c>
      <c r="D4215" s="1" t="s">
        <v>10</v>
      </c>
      <c r="E4215" s="1" t="s">
        <v>16</v>
      </c>
      <c r="F4215" s="1" t="s">
        <v>12</v>
      </c>
      <c r="G4215" s="1" t="s">
        <v>13</v>
      </c>
      <c r="H4215" s="1" t="s">
        <v>12</v>
      </c>
      <c r="I4215">
        <v>37</v>
      </c>
    </row>
    <row r="4216" spans="1:9" x14ac:dyDescent="0.25">
      <c r="A4216">
        <v>4215</v>
      </c>
      <c r="B4216" s="1" t="s">
        <v>9</v>
      </c>
      <c r="C4216">
        <v>620245</v>
      </c>
      <c r="D4216" s="1" t="s">
        <v>18</v>
      </c>
      <c r="E4216" s="1" t="s">
        <v>16</v>
      </c>
      <c r="F4216" s="1" t="s">
        <v>12</v>
      </c>
      <c r="G4216" s="1" t="s">
        <v>13</v>
      </c>
      <c r="H4216" s="1" t="s">
        <v>13</v>
      </c>
      <c r="I4216">
        <v>45</v>
      </c>
    </row>
    <row r="4217" spans="1:9" x14ac:dyDescent="0.25">
      <c r="A4217">
        <v>4216</v>
      </c>
      <c r="B4217" s="1" t="s">
        <v>9</v>
      </c>
      <c r="C4217">
        <v>37500</v>
      </c>
      <c r="D4217" s="1" t="s">
        <v>10</v>
      </c>
      <c r="E4217" s="1" t="s">
        <v>16</v>
      </c>
      <c r="F4217" s="1" t="s">
        <v>12</v>
      </c>
      <c r="G4217" s="1" t="s">
        <v>13</v>
      </c>
      <c r="H4217" s="1" t="s">
        <v>12</v>
      </c>
      <c r="I4217">
        <v>47</v>
      </c>
    </row>
    <row r="4218" spans="1:9" x14ac:dyDescent="0.25">
      <c r="A4218">
        <v>4217</v>
      </c>
      <c r="B4218" s="1" t="s">
        <v>15</v>
      </c>
      <c r="C4218">
        <v>297045</v>
      </c>
      <c r="D4218" s="1" t="s">
        <v>17</v>
      </c>
      <c r="E4218" s="1" t="s">
        <v>16</v>
      </c>
      <c r="F4218" s="1" t="s">
        <v>12</v>
      </c>
      <c r="G4218" s="1" t="s">
        <v>13</v>
      </c>
      <c r="H4218" s="1" t="s">
        <v>12</v>
      </c>
      <c r="I4218">
        <v>48</v>
      </c>
    </row>
    <row r="4219" spans="1:9" x14ac:dyDescent="0.25">
      <c r="A4219">
        <v>4218</v>
      </c>
      <c r="B4219" s="1" t="s">
        <v>9</v>
      </c>
      <c r="C4219">
        <v>1810740.4</v>
      </c>
      <c r="D4219" s="1" t="s">
        <v>10</v>
      </c>
      <c r="E4219" s="1" t="s">
        <v>11</v>
      </c>
      <c r="F4219" s="1" t="s">
        <v>12</v>
      </c>
      <c r="G4219" s="1" t="s">
        <v>13</v>
      </c>
      <c r="H4219" s="1" t="s">
        <v>13</v>
      </c>
      <c r="I4219">
        <v>55</v>
      </c>
    </row>
    <row r="4220" spans="1:9" x14ac:dyDescent="0.25">
      <c r="A4220">
        <v>4219</v>
      </c>
      <c r="B4220" s="1" t="s">
        <v>9</v>
      </c>
      <c r="C4220">
        <v>8850000</v>
      </c>
      <c r="D4220" s="1" t="s">
        <v>10</v>
      </c>
      <c r="E4220" s="1" t="s">
        <v>16</v>
      </c>
      <c r="F4220" s="1" t="s">
        <v>12</v>
      </c>
      <c r="G4220" s="1" t="s">
        <v>13</v>
      </c>
      <c r="H4220" s="1" t="s">
        <v>13</v>
      </c>
      <c r="I4220">
        <v>41</v>
      </c>
    </row>
    <row r="4221" spans="1:9" x14ac:dyDescent="0.25">
      <c r="A4221">
        <v>4220</v>
      </c>
      <c r="B4221" s="1" t="s">
        <v>15</v>
      </c>
      <c r="C4221">
        <v>955676</v>
      </c>
      <c r="D4221" s="1" t="s">
        <v>18</v>
      </c>
      <c r="E4221" s="1" t="s">
        <v>16</v>
      </c>
      <c r="F4221" s="1" t="s">
        <v>12</v>
      </c>
      <c r="G4221" s="1" t="s">
        <v>13</v>
      </c>
      <c r="H4221" s="1" t="s">
        <v>13</v>
      </c>
      <c r="I4221">
        <v>38</v>
      </c>
    </row>
    <row r="4222" spans="1:9" x14ac:dyDescent="0.25">
      <c r="A4222">
        <v>4221</v>
      </c>
      <c r="B4222" s="1" t="s">
        <v>9</v>
      </c>
      <c r="C4222">
        <v>278030</v>
      </c>
      <c r="D4222" s="1" t="s">
        <v>19</v>
      </c>
      <c r="E4222" s="1" t="s">
        <v>16</v>
      </c>
      <c r="F4222" s="1" t="s">
        <v>12</v>
      </c>
      <c r="G4222" s="1" t="s">
        <v>13</v>
      </c>
      <c r="H4222" s="1" t="s">
        <v>13</v>
      </c>
      <c r="I4222">
        <v>68</v>
      </c>
    </row>
    <row r="4223" spans="1:9" x14ac:dyDescent="0.25">
      <c r="A4223">
        <v>4222</v>
      </c>
      <c r="B4223" s="1" t="s">
        <v>9</v>
      </c>
      <c r="C4223">
        <v>301502.2</v>
      </c>
      <c r="D4223" s="1" t="s">
        <v>10</v>
      </c>
      <c r="E4223" s="1" t="s">
        <v>16</v>
      </c>
      <c r="F4223" s="1" t="s">
        <v>12</v>
      </c>
      <c r="G4223" s="1" t="s">
        <v>13</v>
      </c>
      <c r="H4223" s="1" t="s">
        <v>13</v>
      </c>
      <c r="I4223">
        <v>29</v>
      </c>
    </row>
    <row r="4224" spans="1:9" x14ac:dyDescent="0.25">
      <c r="A4224">
        <v>4223</v>
      </c>
      <c r="B4224" s="1" t="s">
        <v>9</v>
      </c>
      <c r="C4224">
        <v>1331200</v>
      </c>
      <c r="D4224" s="1" t="s">
        <v>10</v>
      </c>
      <c r="E4224" s="1" t="s">
        <v>16</v>
      </c>
      <c r="F4224" s="1" t="s">
        <v>12</v>
      </c>
      <c r="G4224" s="1" t="s">
        <v>13</v>
      </c>
      <c r="H4224" s="1" t="s">
        <v>13</v>
      </c>
      <c r="I4224">
        <v>31</v>
      </c>
    </row>
    <row r="4225" spans="1:9" x14ac:dyDescent="0.25">
      <c r="A4225">
        <v>4224</v>
      </c>
      <c r="B4225" s="1" t="s">
        <v>15</v>
      </c>
      <c r="C4225">
        <v>368052.97</v>
      </c>
      <c r="D4225" s="1" t="s">
        <v>10</v>
      </c>
      <c r="E4225" s="1" t="s">
        <v>16</v>
      </c>
      <c r="F4225" s="1" t="s">
        <v>12</v>
      </c>
      <c r="G4225" s="1" t="s">
        <v>13</v>
      </c>
      <c r="H4225" s="1" t="s">
        <v>13</v>
      </c>
      <c r="I4225">
        <v>37</v>
      </c>
    </row>
    <row r="4226" spans="1:9" x14ac:dyDescent="0.25">
      <c r="A4226">
        <v>4225</v>
      </c>
      <c r="B4226" s="1" t="s">
        <v>9</v>
      </c>
      <c r="C4226">
        <v>65000</v>
      </c>
      <c r="D4226" s="1" t="s">
        <v>10</v>
      </c>
      <c r="E4226" s="1" t="s">
        <v>16</v>
      </c>
      <c r="F4226" s="1" t="s">
        <v>12</v>
      </c>
      <c r="G4226" s="1" t="s">
        <v>12</v>
      </c>
      <c r="H4226" s="1" t="s">
        <v>13</v>
      </c>
      <c r="I4226">
        <v>33</v>
      </c>
    </row>
    <row r="4227" spans="1:9" x14ac:dyDescent="0.25">
      <c r="A4227">
        <v>4226</v>
      </c>
      <c r="B4227" s="1" t="s">
        <v>15</v>
      </c>
      <c r="C4227">
        <v>4770580</v>
      </c>
      <c r="D4227" s="1" t="s">
        <v>14</v>
      </c>
      <c r="E4227" s="1" t="s">
        <v>11</v>
      </c>
      <c r="F4227" s="1" t="s">
        <v>12</v>
      </c>
      <c r="G4227" s="1" t="s">
        <v>13</v>
      </c>
      <c r="H4227" s="1" t="s">
        <v>13</v>
      </c>
      <c r="I4227">
        <v>82</v>
      </c>
    </row>
    <row r="4228" spans="1:9" x14ac:dyDescent="0.25">
      <c r="A4228">
        <v>4227</v>
      </c>
      <c r="B4228" s="1" t="s">
        <v>9</v>
      </c>
      <c r="C4228">
        <v>1320594.4099999999</v>
      </c>
      <c r="D4228" s="1" t="s">
        <v>10</v>
      </c>
      <c r="E4228" s="1" t="s">
        <v>16</v>
      </c>
      <c r="F4228" s="1" t="s">
        <v>12</v>
      </c>
      <c r="G4228" s="1" t="s">
        <v>13</v>
      </c>
      <c r="H4228" s="1" t="s">
        <v>13</v>
      </c>
      <c r="I4228">
        <v>26</v>
      </c>
    </row>
    <row r="4229" spans="1:9" x14ac:dyDescent="0.25">
      <c r="A4229">
        <v>4228</v>
      </c>
      <c r="B4229" s="1" t="s">
        <v>9</v>
      </c>
      <c r="C4229">
        <v>349825</v>
      </c>
      <c r="D4229" s="1" t="s">
        <v>10</v>
      </c>
      <c r="E4229" s="1" t="s">
        <v>16</v>
      </c>
      <c r="F4229" s="1" t="s">
        <v>12</v>
      </c>
      <c r="G4229" s="1" t="s">
        <v>13</v>
      </c>
      <c r="H4229" s="1" t="s">
        <v>13</v>
      </c>
      <c r="I4229">
        <v>55</v>
      </c>
    </row>
    <row r="4230" spans="1:9" x14ac:dyDescent="0.25">
      <c r="A4230">
        <v>4229</v>
      </c>
      <c r="B4230" s="1" t="s">
        <v>15</v>
      </c>
      <c r="C4230">
        <v>410881.45</v>
      </c>
      <c r="D4230" s="1" t="s">
        <v>10</v>
      </c>
      <c r="E4230" s="1" t="s">
        <v>16</v>
      </c>
      <c r="F4230" s="1" t="s">
        <v>12</v>
      </c>
      <c r="G4230" s="1" t="s">
        <v>13</v>
      </c>
      <c r="H4230" s="1" t="s">
        <v>13</v>
      </c>
      <c r="I4230">
        <v>45</v>
      </c>
    </row>
    <row r="4231" spans="1:9" x14ac:dyDescent="0.25">
      <c r="A4231">
        <v>4230</v>
      </c>
      <c r="B4231" s="1" t="s">
        <v>9</v>
      </c>
      <c r="C4231">
        <v>600000</v>
      </c>
      <c r="D4231" s="1" t="s">
        <v>10</v>
      </c>
      <c r="E4231" s="1" t="s">
        <v>16</v>
      </c>
      <c r="F4231" s="1" t="s">
        <v>12</v>
      </c>
      <c r="G4231" s="1" t="s">
        <v>13</v>
      </c>
      <c r="H4231" s="1" t="s">
        <v>12</v>
      </c>
      <c r="I4231">
        <v>28</v>
      </c>
    </row>
    <row r="4232" spans="1:9" x14ac:dyDescent="0.25">
      <c r="A4232">
        <v>4231</v>
      </c>
      <c r="B4232" s="1" t="s">
        <v>15</v>
      </c>
      <c r="C4232">
        <v>631000</v>
      </c>
      <c r="D4232" s="1" t="s">
        <v>10</v>
      </c>
      <c r="E4232" s="1" t="s">
        <v>16</v>
      </c>
      <c r="F4232" s="1" t="s">
        <v>12</v>
      </c>
      <c r="G4232" s="1" t="s">
        <v>13</v>
      </c>
      <c r="H4232" s="1" t="s">
        <v>13</v>
      </c>
      <c r="I4232">
        <v>32</v>
      </c>
    </row>
    <row r="4233" spans="1:9" x14ac:dyDescent="0.25">
      <c r="A4233">
        <v>4232</v>
      </c>
      <c r="B4233" s="1" t="s">
        <v>9</v>
      </c>
      <c r="C4233">
        <v>1873201.89</v>
      </c>
      <c r="D4233" s="1" t="s">
        <v>10</v>
      </c>
      <c r="E4233" s="1" t="s">
        <v>16</v>
      </c>
      <c r="F4233" s="1" t="s">
        <v>12</v>
      </c>
      <c r="G4233" s="1" t="s">
        <v>13</v>
      </c>
      <c r="H4233" s="1" t="s">
        <v>13</v>
      </c>
      <c r="I4233">
        <v>49</v>
      </c>
    </row>
    <row r="4234" spans="1:9" x14ac:dyDescent="0.25">
      <c r="A4234">
        <v>4233</v>
      </c>
      <c r="B4234" s="1" t="s">
        <v>15</v>
      </c>
      <c r="C4234">
        <v>875386</v>
      </c>
      <c r="D4234" s="1" t="s">
        <v>14</v>
      </c>
      <c r="E4234" s="1" t="s">
        <v>11</v>
      </c>
      <c r="F4234" s="1" t="s">
        <v>12</v>
      </c>
      <c r="G4234" s="1" t="s">
        <v>13</v>
      </c>
      <c r="H4234" s="1" t="s">
        <v>13</v>
      </c>
      <c r="I4234">
        <v>70</v>
      </c>
    </row>
    <row r="4235" spans="1:9" x14ac:dyDescent="0.25">
      <c r="A4235">
        <v>4234</v>
      </c>
      <c r="B4235" s="1" t="s">
        <v>9</v>
      </c>
      <c r="C4235">
        <v>325000</v>
      </c>
      <c r="D4235" s="1" t="s">
        <v>10</v>
      </c>
      <c r="E4235" s="1" t="s">
        <v>16</v>
      </c>
      <c r="F4235" s="1" t="s">
        <v>12</v>
      </c>
      <c r="G4235" s="1" t="s">
        <v>13</v>
      </c>
      <c r="H4235" s="1" t="s">
        <v>13</v>
      </c>
      <c r="I4235">
        <v>55</v>
      </c>
    </row>
    <row r="4236" spans="1:9" x14ac:dyDescent="0.25">
      <c r="A4236">
        <v>4235</v>
      </c>
      <c r="B4236" s="1" t="s">
        <v>9</v>
      </c>
      <c r="C4236">
        <v>300018</v>
      </c>
      <c r="D4236" s="1" t="s">
        <v>18</v>
      </c>
      <c r="E4236" s="1" t="s">
        <v>16</v>
      </c>
      <c r="F4236" s="1" t="s">
        <v>12</v>
      </c>
      <c r="G4236" s="1" t="s">
        <v>13</v>
      </c>
      <c r="H4236" s="1" t="s">
        <v>13</v>
      </c>
      <c r="I4236">
        <v>38</v>
      </c>
    </row>
    <row r="4237" spans="1:9" x14ac:dyDescent="0.25">
      <c r="A4237">
        <v>4236</v>
      </c>
      <c r="B4237" s="1" t="s">
        <v>15</v>
      </c>
      <c r="C4237">
        <v>326749</v>
      </c>
      <c r="D4237" s="1" t="s">
        <v>18</v>
      </c>
      <c r="E4237" s="1" t="s">
        <v>16</v>
      </c>
      <c r="F4237" s="1" t="s">
        <v>12</v>
      </c>
      <c r="G4237" s="1" t="s">
        <v>13</v>
      </c>
      <c r="H4237" s="1" t="s">
        <v>12</v>
      </c>
      <c r="I4237">
        <v>34</v>
      </c>
    </row>
    <row r="4238" spans="1:9" x14ac:dyDescent="0.25">
      <c r="A4238">
        <v>4237</v>
      </c>
      <c r="B4238" s="1" t="s">
        <v>15</v>
      </c>
      <c r="C4238">
        <v>355310.4</v>
      </c>
      <c r="D4238" s="1" t="s">
        <v>10</v>
      </c>
      <c r="E4238" s="1" t="s">
        <v>16</v>
      </c>
      <c r="F4238" s="1" t="s">
        <v>12</v>
      </c>
      <c r="G4238" s="1" t="s">
        <v>13</v>
      </c>
      <c r="H4238" s="1" t="s">
        <v>13</v>
      </c>
      <c r="I4238">
        <v>22</v>
      </c>
    </row>
    <row r="4239" spans="1:9" x14ac:dyDescent="0.25">
      <c r="A4239">
        <v>4238</v>
      </c>
      <c r="B4239" s="1" t="s">
        <v>9</v>
      </c>
      <c r="C4239">
        <v>278030</v>
      </c>
      <c r="D4239" s="1" t="s">
        <v>19</v>
      </c>
      <c r="E4239" s="1" t="s">
        <v>16</v>
      </c>
      <c r="F4239" s="1" t="s">
        <v>12</v>
      </c>
      <c r="G4239" s="1" t="s">
        <v>13</v>
      </c>
      <c r="H4239" s="1" t="s">
        <v>13</v>
      </c>
      <c r="I4239">
        <v>49</v>
      </c>
    </row>
    <row r="4240" spans="1:9" x14ac:dyDescent="0.25">
      <c r="A4240">
        <v>4239</v>
      </c>
      <c r="B4240" s="1" t="s">
        <v>9</v>
      </c>
      <c r="C4240">
        <v>2471513.6</v>
      </c>
      <c r="D4240" s="1" t="s">
        <v>10</v>
      </c>
      <c r="E4240" s="1" t="s">
        <v>11</v>
      </c>
      <c r="F4240" s="1" t="s">
        <v>12</v>
      </c>
      <c r="G4240" s="1" t="s">
        <v>13</v>
      </c>
      <c r="H4240" s="1" t="s">
        <v>13</v>
      </c>
      <c r="I4240">
        <v>56</v>
      </c>
    </row>
    <row r="4241" spans="1:9" x14ac:dyDescent="0.25">
      <c r="A4241">
        <v>4240</v>
      </c>
      <c r="B4241" s="1" t="s">
        <v>9</v>
      </c>
      <c r="C4241">
        <v>297046</v>
      </c>
      <c r="D4241" s="1" t="s">
        <v>18</v>
      </c>
      <c r="E4241" s="1" t="s">
        <v>16</v>
      </c>
      <c r="F4241" s="1" t="s">
        <v>12</v>
      </c>
      <c r="G4241" s="1" t="s">
        <v>13</v>
      </c>
      <c r="H4241" s="1" t="s">
        <v>12</v>
      </c>
      <c r="I4241">
        <v>35</v>
      </c>
    </row>
    <row r="4242" spans="1:9" x14ac:dyDescent="0.25">
      <c r="A4242">
        <v>4241</v>
      </c>
      <c r="B4242" s="1" t="s">
        <v>9</v>
      </c>
      <c r="C4242">
        <v>300018</v>
      </c>
      <c r="D4242" s="1" t="s">
        <v>17</v>
      </c>
      <c r="E4242" s="1" t="s">
        <v>16</v>
      </c>
      <c r="F4242" s="1" t="s">
        <v>12</v>
      </c>
      <c r="G4242" s="1" t="s">
        <v>13</v>
      </c>
      <c r="H4242" s="1" t="s">
        <v>13</v>
      </c>
      <c r="I4242">
        <v>68</v>
      </c>
    </row>
    <row r="4243" spans="1:9" x14ac:dyDescent="0.25">
      <c r="A4243">
        <v>4242</v>
      </c>
      <c r="B4243" s="1" t="s">
        <v>15</v>
      </c>
      <c r="C4243">
        <v>72107</v>
      </c>
      <c r="D4243" s="1" t="s">
        <v>10</v>
      </c>
      <c r="E4243" s="1" t="s">
        <v>16</v>
      </c>
      <c r="F4243" s="1" t="s">
        <v>12</v>
      </c>
      <c r="G4243" s="1" t="s">
        <v>13</v>
      </c>
      <c r="H4243" s="1" t="s">
        <v>12</v>
      </c>
      <c r="I4243">
        <v>24</v>
      </c>
    </row>
    <row r="4244" spans="1:9" x14ac:dyDescent="0.25">
      <c r="A4244">
        <v>4243</v>
      </c>
      <c r="B4244" s="1" t="s">
        <v>15</v>
      </c>
      <c r="C4244">
        <v>348503</v>
      </c>
      <c r="D4244" s="1" t="s">
        <v>10</v>
      </c>
      <c r="E4244" s="1" t="s">
        <v>16</v>
      </c>
      <c r="F4244" s="1" t="s">
        <v>12</v>
      </c>
      <c r="G4244" s="1" t="s">
        <v>13</v>
      </c>
      <c r="H4244" s="1" t="s">
        <v>13</v>
      </c>
      <c r="I4244">
        <v>41</v>
      </c>
    </row>
    <row r="4245" spans="1:9" x14ac:dyDescent="0.25">
      <c r="A4245">
        <v>4244</v>
      </c>
      <c r="B4245" s="1" t="s">
        <v>9</v>
      </c>
      <c r="C4245">
        <v>642383</v>
      </c>
      <c r="D4245" s="1" t="s">
        <v>10</v>
      </c>
      <c r="E4245" s="1" t="s">
        <v>11</v>
      </c>
      <c r="F4245" s="1" t="s">
        <v>12</v>
      </c>
      <c r="G4245" s="1" t="s">
        <v>13</v>
      </c>
      <c r="H4245" s="1" t="s">
        <v>13</v>
      </c>
      <c r="I4245">
        <v>27</v>
      </c>
    </row>
    <row r="4246" spans="1:9" x14ac:dyDescent="0.25">
      <c r="A4246">
        <v>4245</v>
      </c>
      <c r="B4246" s="1" t="s">
        <v>15</v>
      </c>
      <c r="C4246">
        <v>218508.48</v>
      </c>
      <c r="D4246" s="1" t="s">
        <v>10</v>
      </c>
      <c r="E4246" s="1" t="s">
        <v>16</v>
      </c>
      <c r="F4246" s="1" t="s">
        <v>12</v>
      </c>
      <c r="G4246" s="1" t="s">
        <v>12</v>
      </c>
      <c r="H4246" s="1" t="s">
        <v>12</v>
      </c>
      <c r="I4246">
        <v>49</v>
      </c>
    </row>
    <row r="4247" spans="1:9" x14ac:dyDescent="0.25">
      <c r="A4247">
        <v>4246</v>
      </c>
      <c r="B4247" s="1" t="s">
        <v>9</v>
      </c>
      <c r="C4247">
        <v>650000.12</v>
      </c>
      <c r="D4247" s="1" t="s">
        <v>10</v>
      </c>
      <c r="E4247" s="1" t="s">
        <v>16</v>
      </c>
      <c r="F4247" s="1" t="s">
        <v>12</v>
      </c>
      <c r="G4247" s="1" t="s">
        <v>13</v>
      </c>
      <c r="H4247" s="1" t="s">
        <v>13</v>
      </c>
      <c r="I4247">
        <v>27</v>
      </c>
    </row>
    <row r="4248" spans="1:9" x14ac:dyDescent="0.25">
      <c r="A4248">
        <v>4247</v>
      </c>
      <c r="B4248" s="1" t="s">
        <v>9</v>
      </c>
      <c r="C4248">
        <v>406358</v>
      </c>
      <c r="D4248" s="1" t="s">
        <v>18</v>
      </c>
      <c r="E4248" s="1" t="s">
        <v>16</v>
      </c>
      <c r="F4248" s="1" t="s">
        <v>12</v>
      </c>
      <c r="G4248" s="1" t="s">
        <v>13</v>
      </c>
      <c r="H4248" s="1" t="s">
        <v>12</v>
      </c>
      <c r="I4248">
        <v>60</v>
      </c>
    </row>
    <row r="4249" spans="1:9" x14ac:dyDescent="0.25">
      <c r="A4249">
        <v>4248</v>
      </c>
      <c r="B4249" s="1" t="s">
        <v>9</v>
      </c>
      <c r="C4249">
        <v>100000</v>
      </c>
      <c r="D4249" s="1" t="s">
        <v>10</v>
      </c>
      <c r="E4249" s="1" t="s">
        <v>16</v>
      </c>
      <c r="F4249" s="1" t="s">
        <v>12</v>
      </c>
      <c r="G4249" s="1" t="s">
        <v>13</v>
      </c>
      <c r="H4249" s="1" t="s">
        <v>13</v>
      </c>
      <c r="I4249">
        <v>56</v>
      </c>
    </row>
    <row r="4250" spans="1:9" x14ac:dyDescent="0.25">
      <c r="A4250">
        <v>4249</v>
      </c>
      <c r="B4250" s="1" t="s">
        <v>9</v>
      </c>
      <c r="C4250">
        <v>171013.5</v>
      </c>
      <c r="D4250" s="1" t="s">
        <v>10</v>
      </c>
      <c r="E4250" s="1" t="s">
        <v>16</v>
      </c>
      <c r="F4250" s="1" t="s">
        <v>12</v>
      </c>
      <c r="G4250" s="1" t="s">
        <v>13</v>
      </c>
      <c r="H4250" s="1" t="s">
        <v>13</v>
      </c>
      <c r="I4250">
        <v>24</v>
      </c>
    </row>
    <row r="4251" spans="1:9" x14ac:dyDescent="0.25">
      <c r="A4251">
        <v>4250</v>
      </c>
      <c r="B4251" s="1" t="s">
        <v>15</v>
      </c>
      <c r="C4251">
        <v>999660.5</v>
      </c>
      <c r="D4251" s="1" t="s">
        <v>10</v>
      </c>
      <c r="E4251" s="1" t="s">
        <v>16</v>
      </c>
      <c r="F4251" s="1" t="s">
        <v>12</v>
      </c>
      <c r="G4251" s="1" t="s">
        <v>12</v>
      </c>
      <c r="H4251" s="1" t="s">
        <v>13</v>
      </c>
      <c r="I4251">
        <v>30</v>
      </c>
    </row>
    <row r="4252" spans="1:9" x14ac:dyDescent="0.25">
      <c r="A4252">
        <v>4251</v>
      </c>
      <c r="B4252" s="1" t="s">
        <v>9</v>
      </c>
      <c r="C4252">
        <v>370517.81</v>
      </c>
      <c r="D4252" s="1" t="s">
        <v>10</v>
      </c>
      <c r="E4252" s="1" t="s">
        <v>16</v>
      </c>
      <c r="F4252" s="1" t="s">
        <v>12</v>
      </c>
      <c r="G4252" s="1" t="s">
        <v>13</v>
      </c>
      <c r="H4252" s="1" t="s">
        <v>13</v>
      </c>
      <c r="I4252">
        <v>28</v>
      </c>
    </row>
    <row r="4253" spans="1:9" x14ac:dyDescent="0.25">
      <c r="A4253">
        <v>4252</v>
      </c>
      <c r="B4253" s="1" t="s">
        <v>9</v>
      </c>
      <c r="C4253">
        <v>478473.57</v>
      </c>
      <c r="D4253" s="1" t="s">
        <v>10</v>
      </c>
      <c r="E4253" s="1" t="s">
        <v>16</v>
      </c>
      <c r="F4253" s="1" t="s">
        <v>12</v>
      </c>
      <c r="G4253" s="1" t="s">
        <v>13</v>
      </c>
      <c r="H4253" s="1" t="s">
        <v>13</v>
      </c>
      <c r="I4253">
        <v>26</v>
      </c>
    </row>
    <row r="4254" spans="1:9" x14ac:dyDescent="0.25">
      <c r="A4254">
        <v>4253</v>
      </c>
      <c r="B4254" s="1" t="s">
        <v>15</v>
      </c>
      <c r="C4254">
        <v>488864.43</v>
      </c>
      <c r="D4254" s="1" t="s">
        <v>10</v>
      </c>
      <c r="E4254" s="1" t="s">
        <v>11</v>
      </c>
      <c r="F4254" s="1" t="s">
        <v>12</v>
      </c>
      <c r="G4254" s="1" t="s">
        <v>13</v>
      </c>
      <c r="H4254" s="1" t="s">
        <v>13</v>
      </c>
      <c r="I4254">
        <v>25</v>
      </c>
    </row>
    <row r="4255" spans="1:9" x14ac:dyDescent="0.25">
      <c r="A4255">
        <v>4254</v>
      </c>
      <c r="B4255" s="1" t="s">
        <v>9</v>
      </c>
      <c r="C4255">
        <v>440625</v>
      </c>
      <c r="D4255" s="1" t="s">
        <v>10</v>
      </c>
      <c r="E4255" s="1" t="s">
        <v>16</v>
      </c>
      <c r="F4255" s="1" t="s">
        <v>12</v>
      </c>
      <c r="G4255" s="1" t="s">
        <v>13</v>
      </c>
      <c r="H4255" s="1" t="s">
        <v>13</v>
      </c>
      <c r="I4255">
        <v>26</v>
      </c>
    </row>
    <row r="4256" spans="1:9" x14ac:dyDescent="0.25">
      <c r="A4256">
        <v>4255</v>
      </c>
      <c r="B4256" s="1" t="s">
        <v>9</v>
      </c>
      <c r="C4256">
        <v>323266.27</v>
      </c>
      <c r="D4256" s="1" t="s">
        <v>10</v>
      </c>
      <c r="E4256" s="1" t="s">
        <v>16</v>
      </c>
      <c r="F4256" s="1" t="s">
        <v>12</v>
      </c>
      <c r="G4256" s="1" t="s">
        <v>13</v>
      </c>
      <c r="H4256" s="1" t="s">
        <v>13</v>
      </c>
      <c r="I4256">
        <v>26</v>
      </c>
    </row>
    <row r="4257" spans="1:9" x14ac:dyDescent="0.25">
      <c r="A4257">
        <v>4256</v>
      </c>
      <c r="B4257" s="1" t="s">
        <v>9</v>
      </c>
      <c r="C4257">
        <v>525000</v>
      </c>
      <c r="D4257" s="1" t="s">
        <v>10</v>
      </c>
      <c r="E4257" s="1" t="s">
        <v>16</v>
      </c>
      <c r="F4257" s="1" t="s">
        <v>12</v>
      </c>
      <c r="G4257" s="1" t="s">
        <v>13</v>
      </c>
      <c r="H4257" s="1" t="s">
        <v>13</v>
      </c>
      <c r="I4257">
        <v>66</v>
      </c>
    </row>
    <row r="4258" spans="1:9" x14ac:dyDescent="0.25">
      <c r="A4258">
        <v>4257</v>
      </c>
      <c r="B4258" s="1" t="s">
        <v>15</v>
      </c>
      <c r="C4258">
        <v>297045</v>
      </c>
      <c r="D4258" s="1" t="s">
        <v>17</v>
      </c>
      <c r="E4258" s="1" t="s">
        <v>16</v>
      </c>
      <c r="F4258" s="1" t="s">
        <v>12</v>
      </c>
      <c r="G4258" s="1" t="s">
        <v>13</v>
      </c>
      <c r="H4258" s="1" t="s">
        <v>13</v>
      </c>
      <c r="I4258">
        <v>53</v>
      </c>
    </row>
    <row r="4259" spans="1:9" x14ac:dyDescent="0.25">
      <c r="A4259">
        <v>4258</v>
      </c>
      <c r="B4259" s="1" t="s">
        <v>9</v>
      </c>
      <c r="C4259">
        <v>366445.56</v>
      </c>
      <c r="D4259" s="1" t="s">
        <v>10</v>
      </c>
      <c r="E4259" s="1" t="s">
        <v>16</v>
      </c>
      <c r="F4259" s="1" t="s">
        <v>12</v>
      </c>
      <c r="G4259" s="1" t="s">
        <v>13</v>
      </c>
      <c r="H4259" s="1" t="s">
        <v>13</v>
      </c>
      <c r="I4259">
        <v>40</v>
      </c>
    </row>
    <row r="4260" spans="1:9" x14ac:dyDescent="0.25">
      <c r="A4260">
        <v>4259</v>
      </c>
      <c r="B4260" s="1" t="s">
        <v>9</v>
      </c>
      <c r="C4260">
        <v>297586</v>
      </c>
      <c r="D4260" s="1" t="s">
        <v>17</v>
      </c>
      <c r="E4260" s="1" t="s">
        <v>16</v>
      </c>
      <c r="F4260" s="1" t="s">
        <v>12</v>
      </c>
      <c r="G4260" s="1" t="s">
        <v>12</v>
      </c>
      <c r="H4260" s="1" t="s">
        <v>13</v>
      </c>
      <c r="I4260">
        <v>61</v>
      </c>
    </row>
    <row r="4261" spans="1:9" x14ac:dyDescent="0.25">
      <c r="A4261">
        <v>4260</v>
      </c>
      <c r="B4261" s="1" t="s">
        <v>15</v>
      </c>
      <c r="C4261">
        <v>1216185</v>
      </c>
      <c r="D4261" s="1" t="s">
        <v>10</v>
      </c>
      <c r="E4261" s="1" t="s">
        <v>11</v>
      </c>
      <c r="F4261" s="1" t="s">
        <v>12</v>
      </c>
      <c r="G4261" s="1" t="s">
        <v>13</v>
      </c>
      <c r="H4261" s="1" t="s">
        <v>12</v>
      </c>
      <c r="I4261">
        <v>45</v>
      </c>
    </row>
    <row r="4262" spans="1:9" x14ac:dyDescent="0.25">
      <c r="A4262">
        <v>4261</v>
      </c>
      <c r="B4262" s="1" t="s">
        <v>9</v>
      </c>
      <c r="C4262">
        <v>575208.32999999996</v>
      </c>
      <c r="D4262" s="1" t="s">
        <v>10</v>
      </c>
      <c r="E4262" s="1" t="s">
        <v>16</v>
      </c>
      <c r="F4262" s="1" t="s">
        <v>12</v>
      </c>
      <c r="G4262" s="1" t="s">
        <v>13</v>
      </c>
      <c r="H4262" s="1" t="s">
        <v>13</v>
      </c>
      <c r="I4262">
        <v>24</v>
      </c>
    </row>
    <row r="4263" spans="1:9" x14ac:dyDescent="0.25">
      <c r="A4263">
        <v>4262</v>
      </c>
      <c r="B4263" s="1" t="s">
        <v>15</v>
      </c>
      <c r="C4263">
        <v>297046</v>
      </c>
      <c r="D4263" s="1" t="s">
        <v>17</v>
      </c>
      <c r="E4263" s="1" t="s">
        <v>16</v>
      </c>
      <c r="F4263" s="1" t="s">
        <v>12</v>
      </c>
      <c r="G4263" s="1" t="s">
        <v>12</v>
      </c>
      <c r="H4263" s="1" t="s">
        <v>13</v>
      </c>
      <c r="I4263">
        <v>59</v>
      </c>
    </row>
    <row r="4264" spans="1:9" x14ac:dyDescent="0.25">
      <c r="A4264">
        <v>4263</v>
      </c>
      <c r="B4264" s="1" t="s">
        <v>15</v>
      </c>
      <c r="C4264">
        <v>705273</v>
      </c>
      <c r="D4264" s="1" t="s">
        <v>10</v>
      </c>
      <c r="E4264" s="1" t="s">
        <v>16</v>
      </c>
      <c r="F4264" s="1" t="s">
        <v>12</v>
      </c>
      <c r="G4264" s="1" t="s">
        <v>13</v>
      </c>
      <c r="H4264" s="1" t="s">
        <v>13</v>
      </c>
      <c r="I4264">
        <v>45</v>
      </c>
    </row>
    <row r="4265" spans="1:9" x14ac:dyDescent="0.25">
      <c r="A4265">
        <v>4264</v>
      </c>
      <c r="B4265" s="1" t="s">
        <v>15</v>
      </c>
      <c r="C4265">
        <v>889687.5</v>
      </c>
      <c r="D4265" s="1" t="s">
        <v>10</v>
      </c>
      <c r="E4265" s="1" t="s">
        <v>16</v>
      </c>
      <c r="F4265" s="1" t="s">
        <v>12</v>
      </c>
      <c r="G4265" s="1" t="s">
        <v>13</v>
      </c>
      <c r="H4265" s="1" t="s">
        <v>13</v>
      </c>
      <c r="I4265">
        <v>31</v>
      </c>
    </row>
    <row r="4266" spans="1:9" x14ac:dyDescent="0.25">
      <c r="A4266">
        <v>4265</v>
      </c>
      <c r="B4266" s="1" t="s">
        <v>9</v>
      </c>
      <c r="C4266">
        <v>452193</v>
      </c>
      <c r="D4266" s="1" t="s">
        <v>18</v>
      </c>
      <c r="E4266" s="1" t="s">
        <v>16</v>
      </c>
      <c r="F4266" s="1" t="s">
        <v>12</v>
      </c>
      <c r="G4266" s="1" t="s">
        <v>13</v>
      </c>
      <c r="H4266" s="1" t="s">
        <v>13</v>
      </c>
      <c r="I4266">
        <v>58</v>
      </c>
    </row>
    <row r="4267" spans="1:9" x14ac:dyDescent="0.25">
      <c r="A4267">
        <v>4266</v>
      </c>
      <c r="B4267" s="1" t="s">
        <v>15</v>
      </c>
      <c r="C4267">
        <v>367748</v>
      </c>
      <c r="D4267" s="1" t="s">
        <v>18</v>
      </c>
      <c r="E4267" s="1" t="s">
        <v>16</v>
      </c>
      <c r="F4267" s="1" t="s">
        <v>12</v>
      </c>
      <c r="G4267" s="1" t="s">
        <v>13</v>
      </c>
      <c r="H4267" s="1" t="s">
        <v>13</v>
      </c>
      <c r="I4267">
        <v>34</v>
      </c>
    </row>
    <row r="4268" spans="1:9" x14ac:dyDescent="0.25">
      <c r="A4268">
        <v>4267</v>
      </c>
      <c r="B4268" s="1" t="s">
        <v>15</v>
      </c>
      <c r="C4268">
        <v>336000</v>
      </c>
      <c r="D4268" s="1" t="s">
        <v>10</v>
      </c>
      <c r="E4268" s="1" t="s">
        <v>16</v>
      </c>
      <c r="F4268" s="1" t="s">
        <v>12</v>
      </c>
      <c r="G4268" s="1" t="s">
        <v>13</v>
      </c>
      <c r="H4268" s="1" t="s">
        <v>13</v>
      </c>
      <c r="I4268">
        <v>26</v>
      </c>
    </row>
    <row r="4269" spans="1:9" x14ac:dyDescent="0.25">
      <c r="A4269">
        <v>4268</v>
      </c>
      <c r="B4269" s="1" t="s">
        <v>9</v>
      </c>
      <c r="C4269">
        <v>419817.69</v>
      </c>
      <c r="D4269" s="1" t="s">
        <v>10</v>
      </c>
      <c r="E4269" s="1" t="s">
        <v>16</v>
      </c>
      <c r="F4269" s="1" t="s">
        <v>12</v>
      </c>
      <c r="G4269" s="1" t="s">
        <v>12</v>
      </c>
      <c r="H4269" s="1" t="s">
        <v>13</v>
      </c>
      <c r="I4269">
        <v>26</v>
      </c>
    </row>
    <row r="4270" spans="1:9" x14ac:dyDescent="0.25">
      <c r="A4270">
        <v>4269</v>
      </c>
      <c r="B4270" s="1" t="s">
        <v>9</v>
      </c>
      <c r="C4270">
        <v>404468.75</v>
      </c>
      <c r="D4270" s="1" t="s">
        <v>10</v>
      </c>
      <c r="E4270" s="1" t="s">
        <v>16</v>
      </c>
      <c r="F4270" s="1" t="s">
        <v>12</v>
      </c>
      <c r="G4270" s="1" t="s">
        <v>13</v>
      </c>
      <c r="H4270" s="1" t="s">
        <v>13</v>
      </c>
      <c r="I4270">
        <v>28</v>
      </c>
    </row>
    <row r="4271" spans="1:9" x14ac:dyDescent="0.25">
      <c r="A4271">
        <v>4270</v>
      </c>
      <c r="B4271" s="1" t="s">
        <v>9</v>
      </c>
      <c r="C4271">
        <v>279111</v>
      </c>
      <c r="D4271" s="1" t="s">
        <v>17</v>
      </c>
      <c r="E4271" s="1" t="s">
        <v>16</v>
      </c>
      <c r="F4271" s="1" t="s">
        <v>12</v>
      </c>
      <c r="G4271" s="1" t="s">
        <v>13</v>
      </c>
      <c r="H4271" s="1" t="s">
        <v>13</v>
      </c>
      <c r="I4271">
        <v>61</v>
      </c>
    </row>
    <row r="4272" spans="1:9" x14ac:dyDescent="0.25">
      <c r="A4272">
        <v>4271</v>
      </c>
      <c r="B4272" s="1" t="s">
        <v>9</v>
      </c>
      <c r="C4272">
        <v>778719</v>
      </c>
      <c r="D4272" s="1" t="s">
        <v>17</v>
      </c>
      <c r="E4272" s="1" t="s">
        <v>16</v>
      </c>
      <c r="F4272" s="1" t="s">
        <v>12</v>
      </c>
      <c r="G4272" s="1" t="s">
        <v>12</v>
      </c>
      <c r="H4272" s="1" t="s">
        <v>13</v>
      </c>
      <c r="I4272">
        <v>79</v>
      </c>
    </row>
    <row r="4273" spans="1:9" x14ac:dyDescent="0.25">
      <c r="A4273">
        <v>4272</v>
      </c>
      <c r="B4273" s="1" t="s">
        <v>15</v>
      </c>
      <c r="C4273">
        <v>600000</v>
      </c>
      <c r="D4273" s="1" t="s">
        <v>10</v>
      </c>
      <c r="E4273" s="1" t="s">
        <v>16</v>
      </c>
      <c r="F4273" s="1" t="s">
        <v>12</v>
      </c>
      <c r="G4273" s="1" t="s">
        <v>13</v>
      </c>
      <c r="H4273" s="1" t="s">
        <v>13</v>
      </c>
      <c r="I4273">
        <v>40</v>
      </c>
    </row>
    <row r="4274" spans="1:9" x14ac:dyDescent="0.25">
      <c r="A4274">
        <v>4273</v>
      </c>
      <c r="B4274" s="1" t="s">
        <v>9</v>
      </c>
      <c r="C4274">
        <v>800000</v>
      </c>
      <c r="D4274" s="1" t="s">
        <v>10</v>
      </c>
      <c r="E4274" s="1" t="s">
        <v>16</v>
      </c>
      <c r="F4274" s="1" t="s">
        <v>12</v>
      </c>
      <c r="G4274" s="1" t="s">
        <v>13</v>
      </c>
      <c r="H4274" s="1" t="s">
        <v>13</v>
      </c>
      <c r="I4274">
        <v>27</v>
      </c>
    </row>
    <row r="4275" spans="1:9" x14ac:dyDescent="0.25">
      <c r="A4275">
        <v>4274</v>
      </c>
      <c r="B4275" s="1" t="s">
        <v>9</v>
      </c>
      <c r="C4275">
        <v>439012</v>
      </c>
      <c r="D4275" s="1" t="s">
        <v>10</v>
      </c>
      <c r="E4275" s="1" t="s">
        <v>16</v>
      </c>
      <c r="F4275" s="1" t="s">
        <v>12</v>
      </c>
      <c r="G4275" s="1" t="s">
        <v>12</v>
      </c>
      <c r="H4275" s="1" t="s">
        <v>13</v>
      </c>
      <c r="I4275">
        <v>28</v>
      </c>
    </row>
    <row r="4276" spans="1:9" x14ac:dyDescent="0.25">
      <c r="A4276">
        <v>4275</v>
      </c>
      <c r="B4276" s="1" t="s">
        <v>15</v>
      </c>
      <c r="C4276">
        <v>657814.80000000005</v>
      </c>
      <c r="D4276" s="1" t="s">
        <v>10</v>
      </c>
      <c r="E4276" s="1" t="s">
        <v>16</v>
      </c>
      <c r="F4276" s="1" t="s">
        <v>12</v>
      </c>
      <c r="G4276" s="1" t="s">
        <v>13</v>
      </c>
      <c r="H4276" s="1" t="s">
        <v>13</v>
      </c>
      <c r="I4276">
        <v>38</v>
      </c>
    </row>
    <row r="4277" spans="1:9" x14ac:dyDescent="0.25">
      <c r="A4277">
        <v>4276</v>
      </c>
      <c r="B4277" s="1" t="s">
        <v>9</v>
      </c>
      <c r="C4277">
        <v>361976.88</v>
      </c>
      <c r="D4277" s="1" t="s">
        <v>10</v>
      </c>
      <c r="E4277" s="1" t="s">
        <v>16</v>
      </c>
      <c r="F4277" s="1" t="s">
        <v>12</v>
      </c>
      <c r="G4277" s="1" t="s">
        <v>13</v>
      </c>
      <c r="H4277" s="1" t="s">
        <v>13</v>
      </c>
      <c r="I4277">
        <v>60</v>
      </c>
    </row>
    <row r="4278" spans="1:9" x14ac:dyDescent="0.25">
      <c r="A4278">
        <v>4277</v>
      </c>
      <c r="B4278" s="1" t="s">
        <v>9</v>
      </c>
      <c r="C4278">
        <v>307891.19</v>
      </c>
      <c r="D4278" s="1" t="s">
        <v>10</v>
      </c>
      <c r="E4278" s="1" t="s">
        <v>16</v>
      </c>
      <c r="F4278" s="1" t="s">
        <v>12</v>
      </c>
      <c r="G4278" s="1" t="s">
        <v>13</v>
      </c>
      <c r="H4278" s="1" t="s">
        <v>13</v>
      </c>
      <c r="I4278">
        <v>30</v>
      </c>
    </row>
    <row r="4279" spans="1:9" x14ac:dyDescent="0.25">
      <c r="A4279">
        <v>4278</v>
      </c>
      <c r="B4279" s="1" t="s">
        <v>9</v>
      </c>
      <c r="C4279">
        <v>403463</v>
      </c>
      <c r="D4279" s="1" t="s">
        <v>10</v>
      </c>
      <c r="E4279" s="1" t="s">
        <v>16</v>
      </c>
      <c r="F4279" s="1" t="s">
        <v>12</v>
      </c>
      <c r="G4279" s="1" t="s">
        <v>12</v>
      </c>
      <c r="H4279" s="1" t="s">
        <v>13</v>
      </c>
      <c r="I4279">
        <v>32</v>
      </c>
    </row>
    <row r="4280" spans="1:9" x14ac:dyDescent="0.25">
      <c r="A4280">
        <v>4279</v>
      </c>
      <c r="B4280" s="1" t="s">
        <v>9</v>
      </c>
      <c r="C4280">
        <v>1632939</v>
      </c>
      <c r="D4280" s="1" t="s">
        <v>10</v>
      </c>
      <c r="E4280" s="1" t="s">
        <v>11</v>
      </c>
      <c r="F4280" s="1" t="s">
        <v>12</v>
      </c>
      <c r="G4280" s="1" t="s">
        <v>13</v>
      </c>
      <c r="H4280" s="1" t="s">
        <v>13</v>
      </c>
      <c r="I4280">
        <v>58</v>
      </c>
    </row>
    <row r="4281" spans="1:9" x14ac:dyDescent="0.25">
      <c r="A4281">
        <v>4280</v>
      </c>
      <c r="B4281" s="1" t="s">
        <v>9</v>
      </c>
      <c r="C4281">
        <v>360420</v>
      </c>
      <c r="D4281" s="1" t="s">
        <v>18</v>
      </c>
      <c r="E4281" s="1" t="s">
        <v>16</v>
      </c>
      <c r="F4281" s="1" t="s">
        <v>12</v>
      </c>
      <c r="G4281" s="1" t="s">
        <v>13</v>
      </c>
      <c r="H4281" s="1" t="s">
        <v>13</v>
      </c>
      <c r="I4281">
        <v>48</v>
      </c>
    </row>
    <row r="4282" spans="1:9" x14ac:dyDescent="0.25">
      <c r="A4282">
        <v>4281</v>
      </c>
      <c r="B4282" s="1" t="s">
        <v>9</v>
      </c>
      <c r="C4282">
        <v>425043.83</v>
      </c>
      <c r="D4282" s="1" t="s">
        <v>10</v>
      </c>
      <c r="E4282" s="1" t="s">
        <v>16</v>
      </c>
      <c r="F4282" s="1" t="s">
        <v>12</v>
      </c>
      <c r="G4282" s="1" t="s">
        <v>12</v>
      </c>
      <c r="H4282" s="1" t="s">
        <v>13</v>
      </c>
      <c r="I4282">
        <v>23</v>
      </c>
    </row>
    <row r="4283" spans="1:9" x14ac:dyDescent="0.25">
      <c r="A4283">
        <v>4282</v>
      </c>
      <c r="B4283" s="1" t="s">
        <v>9</v>
      </c>
      <c r="C4283">
        <v>204000</v>
      </c>
      <c r="D4283" s="1" t="s">
        <v>10</v>
      </c>
      <c r="E4283" s="1" t="s">
        <v>16</v>
      </c>
      <c r="F4283" s="1" t="s">
        <v>12</v>
      </c>
      <c r="G4283" s="1" t="s">
        <v>13</v>
      </c>
      <c r="H4283" s="1" t="s">
        <v>13</v>
      </c>
      <c r="I4283">
        <v>27</v>
      </c>
    </row>
    <row r="4284" spans="1:9" x14ac:dyDescent="0.25">
      <c r="A4284">
        <v>4283</v>
      </c>
      <c r="B4284" s="1" t="s">
        <v>15</v>
      </c>
      <c r="C4284">
        <v>330000</v>
      </c>
      <c r="D4284" s="1" t="s">
        <v>10</v>
      </c>
      <c r="E4284" s="1" t="s">
        <v>11</v>
      </c>
      <c r="F4284" s="1" t="s">
        <v>12</v>
      </c>
      <c r="G4284" s="1" t="s">
        <v>13</v>
      </c>
      <c r="H4284" s="1" t="s">
        <v>13</v>
      </c>
      <c r="I4284">
        <v>35</v>
      </c>
    </row>
    <row r="4285" spans="1:9" x14ac:dyDescent="0.25">
      <c r="A4285">
        <v>4284</v>
      </c>
      <c r="B4285" s="1" t="s">
        <v>9</v>
      </c>
      <c r="C4285">
        <v>150000</v>
      </c>
      <c r="D4285" s="1" t="s">
        <v>10</v>
      </c>
      <c r="E4285" s="1" t="s">
        <v>16</v>
      </c>
      <c r="F4285" s="1" t="s">
        <v>12</v>
      </c>
      <c r="G4285" s="1" t="s">
        <v>13</v>
      </c>
      <c r="H4285" s="1" t="s">
        <v>13</v>
      </c>
      <c r="I4285">
        <v>36</v>
      </c>
    </row>
    <row r="4286" spans="1:9" x14ac:dyDescent="0.25">
      <c r="A4286">
        <v>4285</v>
      </c>
      <c r="B4286" s="1" t="s">
        <v>15</v>
      </c>
      <c r="C4286">
        <v>362274</v>
      </c>
      <c r="D4286" s="1" t="s">
        <v>10</v>
      </c>
      <c r="E4286" s="1" t="s">
        <v>11</v>
      </c>
      <c r="F4286" s="1" t="s">
        <v>12</v>
      </c>
      <c r="G4286" s="1" t="s">
        <v>13</v>
      </c>
      <c r="H4286" s="1" t="s">
        <v>13</v>
      </c>
      <c r="I4286">
        <v>36</v>
      </c>
    </row>
    <row r="4287" spans="1:9" x14ac:dyDescent="0.25">
      <c r="A4287">
        <v>4286</v>
      </c>
      <c r="B4287" s="1" t="s">
        <v>9</v>
      </c>
      <c r="C4287">
        <v>79749</v>
      </c>
      <c r="D4287" s="1" t="s">
        <v>10</v>
      </c>
      <c r="E4287" s="1" t="s">
        <v>16</v>
      </c>
      <c r="F4287" s="1" t="s">
        <v>12</v>
      </c>
      <c r="G4287" s="1" t="s">
        <v>13</v>
      </c>
      <c r="H4287" s="1" t="s">
        <v>13</v>
      </c>
      <c r="I4287">
        <v>42</v>
      </c>
    </row>
    <row r="4288" spans="1:9" x14ac:dyDescent="0.25">
      <c r="A4288">
        <v>4287</v>
      </c>
      <c r="B4288" s="1" t="s">
        <v>15</v>
      </c>
      <c r="C4288">
        <v>1777096.7</v>
      </c>
      <c r="D4288" s="1" t="s">
        <v>10</v>
      </c>
      <c r="E4288" s="1" t="s">
        <v>11</v>
      </c>
      <c r="F4288" s="1" t="s">
        <v>12</v>
      </c>
      <c r="G4288" s="1" t="s">
        <v>13</v>
      </c>
      <c r="H4288" s="1" t="s">
        <v>13</v>
      </c>
      <c r="I4288">
        <v>39</v>
      </c>
    </row>
    <row r="4289" spans="1:9" x14ac:dyDescent="0.25">
      <c r="A4289">
        <v>4288</v>
      </c>
      <c r="B4289" s="1" t="s">
        <v>9</v>
      </c>
      <c r="C4289">
        <v>297045</v>
      </c>
      <c r="D4289" s="1" t="s">
        <v>17</v>
      </c>
      <c r="E4289" s="1" t="s">
        <v>16</v>
      </c>
      <c r="F4289" s="1" t="s">
        <v>12</v>
      </c>
      <c r="G4289" s="1" t="s">
        <v>13</v>
      </c>
      <c r="H4289" s="1" t="s">
        <v>13</v>
      </c>
      <c r="I4289">
        <v>49</v>
      </c>
    </row>
    <row r="4290" spans="1:9" x14ac:dyDescent="0.25">
      <c r="A4290">
        <v>4289</v>
      </c>
      <c r="B4290" s="1" t="s">
        <v>15</v>
      </c>
      <c r="C4290">
        <v>1751423.3</v>
      </c>
      <c r="D4290" s="1" t="s">
        <v>10</v>
      </c>
      <c r="E4290" s="1" t="s">
        <v>11</v>
      </c>
      <c r="F4290" s="1" t="s">
        <v>12</v>
      </c>
      <c r="G4290" s="1" t="s">
        <v>13</v>
      </c>
      <c r="H4290" s="1" t="s">
        <v>13</v>
      </c>
      <c r="I4290">
        <v>57</v>
      </c>
    </row>
    <row r="4291" spans="1:9" x14ac:dyDescent="0.25">
      <c r="A4291">
        <v>4290</v>
      </c>
      <c r="B4291" s="1" t="s">
        <v>9</v>
      </c>
      <c r="C4291">
        <v>634480</v>
      </c>
      <c r="D4291" s="1" t="s">
        <v>10</v>
      </c>
      <c r="E4291" s="1" t="s">
        <v>16</v>
      </c>
      <c r="F4291" s="1" t="s">
        <v>12</v>
      </c>
      <c r="G4291" s="1" t="s">
        <v>13</v>
      </c>
      <c r="H4291" s="1" t="s">
        <v>13</v>
      </c>
      <c r="I4291">
        <v>38</v>
      </c>
    </row>
    <row r="4292" spans="1:9" x14ac:dyDescent="0.25">
      <c r="A4292">
        <v>4291</v>
      </c>
      <c r="B4292" s="1" t="s">
        <v>9</v>
      </c>
      <c r="C4292">
        <v>445567</v>
      </c>
      <c r="D4292" s="1" t="s">
        <v>18</v>
      </c>
      <c r="E4292" s="1" t="s">
        <v>16</v>
      </c>
      <c r="F4292" s="1" t="s">
        <v>12</v>
      </c>
      <c r="G4292" s="1" t="s">
        <v>13</v>
      </c>
      <c r="H4292" s="1" t="s">
        <v>13</v>
      </c>
      <c r="I4292">
        <v>49</v>
      </c>
    </row>
    <row r="4293" spans="1:9" x14ac:dyDescent="0.25">
      <c r="A4293">
        <v>4292</v>
      </c>
      <c r="B4293" s="1" t="s">
        <v>15</v>
      </c>
      <c r="C4293">
        <v>359544.28</v>
      </c>
      <c r="D4293" s="1" t="s">
        <v>10</v>
      </c>
      <c r="E4293" s="1" t="s">
        <v>16</v>
      </c>
      <c r="F4293" s="1" t="s">
        <v>12</v>
      </c>
      <c r="G4293" s="1" t="s">
        <v>13</v>
      </c>
      <c r="H4293" s="1" t="s">
        <v>12</v>
      </c>
      <c r="I4293">
        <v>29</v>
      </c>
    </row>
    <row r="4294" spans="1:9" x14ac:dyDescent="0.25">
      <c r="A4294">
        <v>4293</v>
      </c>
      <c r="B4294" s="1" t="s">
        <v>9</v>
      </c>
      <c r="C4294">
        <v>315617</v>
      </c>
      <c r="D4294" s="1" t="s">
        <v>17</v>
      </c>
      <c r="E4294" s="1" t="s">
        <v>16</v>
      </c>
      <c r="F4294" s="1" t="s">
        <v>12</v>
      </c>
      <c r="G4294" s="1" t="s">
        <v>13</v>
      </c>
      <c r="H4294" s="1" t="s">
        <v>13</v>
      </c>
      <c r="I4294">
        <v>64</v>
      </c>
    </row>
    <row r="4295" spans="1:9" x14ac:dyDescent="0.25">
      <c r="A4295">
        <v>4294</v>
      </c>
      <c r="B4295" s="1" t="s">
        <v>9</v>
      </c>
      <c r="C4295">
        <v>182777.43</v>
      </c>
      <c r="D4295" s="1" t="s">
        <v>10</v>
      </c>
      <c r="E4295" s="1" t="s">
        <v>16</v>
      </c>
      <c r="F4295" s="1" t="s">
        <v>12</v>
      </c>
      <c r="G4295" s="1" t="s">
        <v>13</v>
      </c>
      <c r="H4295" s="1" t="s">
        <v>13</v>
      </c>
      <c r="I4295">
        <v>42</v>
      </c>
    </row>
    <row r="4296" spans="1:9" x14ac:dyDescent="0.25">
      <c r="A4296">
        <v>4295</v>
      </c>
      <c r="B4296" s="1" t="s">
        <v>15</v>
      </c>
      <c r="C4296">
        <v>338686</v>
      </c>
      <c r="D4296" s="1" t="s">
        <v>10</v>
      </c>
      <c r="E4296" s="1" t="s">
        <v>16</v>
      </c>
      <c r="F4296" s="1" t="s">
        <v>12</v>
      </c>
      <c r="G4296" s="1" t="s">
        <v>12</v>
      </c>
      <c r="H4296" s="1" t="s">
        <v>13</v>
      </c>
      <c r="I4296">
        <v>33</v>
      </c>
    </row>
    <row r="4297" spans="1:9" x14ac:dyDescent="0.25">
      <c r="A4297">
        <v>4296</v>
      </c>
      <c r="B4297" s="1" t="s">
        <v>9</v>
      </c>
      <c r="C4297">
        <v>200000</v>
      </c>
      <c r="D4297" s="1" t="s">
        <v>10</v>
      </c>
      <c r="E4297" s="1" t="s">
        <v>16</v>
      </c>
      <c r="F4297" s="1" t="s">
        <v>12</v>
      </c>
      <c r="G4297" s="1" t="s">
        <v>12</v>
      </c>
      <c r="H4297" s="1" t="s">
        <v>12</v>
      </c>
      <c r="I4297">
        <v>27</v>
      </c>
    </row>
    <row r="4298" spans="1:9" x14ac:dyDescent="0.25">
      <c r="A4298">
        <v>4297</v>
      </c>
      <c r="B4298" s="1" t="s">
        <v>15</v>
      </c>
      <c r="C4298">
        <v>969577</v>
      </c>
      <c r="D4298" s="1" t="s">
        <v>10</v>
      </c>
      <c r="E4298" s="1" t="s">
        <v>11</v>
      </c>
      <c r="F4298" s="1" t="s">
        <v>12</v>
      </c>
      <c r="G4298" s="1" t="s">
        <v>13</v>
      </c>
      <c r="H4298" s="1" t="s">
        <v>12</v>
      </c>
      <c r="I4298">
        <v>44</v>
      </c>
    </row>
    <row r="4299" spans="1:9" x14ac:dyDescent="0.25">
      <c r="A4299">
        <v>4298</v>
      </c>
      <c r="B4299" s="1" t="s">
        <v>9</v>
      </c>
      <c r="C4299">
        <v>543582</v>
      </c>
      <c r="D4299" s="1" t="s">
        <v>10</v>
      </c>
      <c r="E4299" s="1" t="s">
        <v>16</v>
      </c>
      <c r="F4299" s="1" t="s">
        <v>12</v>
      </c>
      <c r="G4299" s="1" t="s">
        <v>13</v>
      </c>
      <c r="H4299" s="1" t="s">
        <v>13</v>
      </c>
      <c r="I4299">
        <v>49</v>
      </c>
    </row>
    <row r="4300" spans="1:9" x14ac:dyDescent="0.25">
      <c r="A4300">
        <v>4299</v>
      </c>
      <c r="B4300" s="1" t="s">
        <v>15</v>
      </c>
      <c r="C4300">
        <v>1478656</v>
      </c>
      <c r="D4300" s="1" t="s">
        <v>14</v>
      </c>
      <c r="E4300" s="1" t="s">
        <v>11</v>
      </c>
      <c r="F4300" s="1" t="s">
        <v>12</v>
      </c>
      <c r="G4300" s="1" t="s">
        <v>13</v>
      </c>
      <c r="H4300" s="1" t="s">
        <v>13</v>
      </c>
      <c r="I4300">
        <v>64</v>
      </c>
    </row>
    <row r="4301" spans="1:9" x14ac:dyDescent="0.25">
      <c r="A4301">
        <v>4300</v>
      </c>
      <c r="B4301" s="1" t="s">
        <v>9</v>
      </c>
      <c r="C4301">
        <v>278030</v>
      </c>
      <c r="D4301" s="1" t="s">
        <v>19</v>
      </c>
      <c r="E4301" s="1" t="s">
        <v>16</v>
      </c>
      <c r="F4301" s="1" t="s">
        <v>12</v>
      </c>
      <c r="G4301" s="1" t="s">
        <v>13</v>
      </c>
      <c r="H4301" s="1" t="s">
        <v>13</v>
      </c>
      <c r="I4301">
        <v>50</v>
      </c>
    </row>
    <row r="4302" spans="1:9" x14ac:dyDescent="0.25">
      <c r="A4302">
        <v>4301</v>
      </c>
      <c r="B4302" s="1" t="s">
        <v>9</v>
      </c>
      <c r="C4302">
        <v>512466.67</v>
      </c>
      <c r="D4302" s="1" t="s">
        <v>10</v>
      </c>
      <c r="E4302" s="1" t="s">
        <v>16</v>
      </c>
      <c r="F4302" s="1" t="s">
        <v>12</v>
      </c>
      <c r="G4302" s="1" t="s">
        <v>13</v>
      </c>
      <c r="H4302" s="1" t="s">
        <v>12</v>
      </c>
      <c r="I4302">
        <v>35</v>
      </c>
    </row>
    <row r="4303" spans="1:9" x14ac:dyDescent="0.25">
      <c r="A4303">
        <v>4302</v>
      </c>
      <c r="B4303" s="1" t="s">
        <v>9</v>
      </c>
      <c r="C4303">
        <v>310124</v>
      </c>
      <c r="D4303" s="1" t="s">
        <v>17</v>
      </c>
      <c r="E4303" s="1" t="s">
        <v>16</v>
      </c>
      <c r="F4303" s="1" t="s">
        <v>12</v>
      </c>
      <c r="G4303" s="1" t="s">
        <v>13</v>
      </c>
      <c r="H4303" s="1" t="s">
        <v>13</v>
      </c>
      <c r="I4303">
        <v>55</v>
      </c>
    </row>
    <row r="4304" spans="1:9" x14ac:dyDescent="0.25">
      <c r="A4304">
        <v>4303</v>
      </c>
      <c r="B4304" s="1" t="s">
        <v>9</v>
      </c>
      <c r="C4304">
        <v>525436.96</v>
      </c>
      <c r="D4304" s="1" t="s">
        <v>10</v>
      </c>
      <c r="E4304" s="1" t="s">
        <v>16</v>
      </c>
      <c r="F4304" s="1" t="s">
        <v>12</v>
      </c>
      <c r="G4304" s="1" t="s">
        <v>13</v>
      </c>
      <c r="H4304" s="1" t="s">
        <v>13</v>
      </c>
      <c r="I4304">
        <v>33</v>
      </c>
    </row>
    <row r="4305" spans="1:9" x14ac:dyDescent="0.25">
      <c r="A4305">
        <v>4304</v>
      </c>
      <c r="B4305" s="1" t="s">
        <v>9</v>
      </c>
      <c r="C4305">
        <v>406608</v>
      </c>
      <c r="D4305" s="1" t="s">
        <v>10</v>
      </c>
      <c r="E4305" s="1" t="s">
        <v>16</v>
      </c>
      <c r="F4305" s="1" t="s">
        <v>12</v>
      </c>
      <c r="G4305" s="1" t="s">
        <v>12</v>
      </c>
      <c r="H4305" s="1" t="s">
        <v>13</v>
      </c>
      <c r="I4305">
        <v>52</v>
      </c>
    </row>
    <row r="4306" spans="1:9" x14ac:dyDescent="0.25">
      <c r="A4306">
        <v>4305</v>
      </c>
      <c r="B4306" s="1" t="s">
        <v>9</v>
      </c>
      <c r="C4306">
        <v>400000</v>
      </c>
      <c r="D4306" s="1" t="s">
        <v>10</v>
      </c>
      <c r="E4306" s="1" t="s">
        <v>16</v>
      </c>
      <c r="F4306" s="1" t="s">
        <v>12</v>
      </c>
      <c r="G4306" s="1" t="s">
        <v>12</v>
      </c>
      <c r="H4306" s="1" t="s">
        <v>13</v>
      </c>
      <c r="I4306">
        <v>41</v>
      </c>
    </row>
    <row r="4307" spans="1:9" x14ac:dyDescent="0.25">
      <c r="A4307">
        <v>4306</v>
      </c>
      <c r="B4307" s="1" t="s">
        <v>15</v>
      </c>
      <c r="C4307">
        <v>400398.51</v>
      </c>
      <c r="D4307" s="1" t="s">
        <v>10</v>
      </c>
      <c r="E4307" s="1" t="s">
        <v>16</v>
      </c>
      <c r="F4307" s="1" t="s">
        <v>12</v>
      </c>
      <c r="G4307" s="1" t="s">
        <v>13</v>
      </c>
      <c r="H4307" s="1" t="s">
        <v>13</v>
      </c>
      <c r="I4307">
        <v>26</v>
      </c>
    </row>
    <row r="4308" spans="1:9" x14ac:dyDescent="0.25">
      <c r="A4308">
        <v>4307</v>
      </c>
      <c r="B4308" s="1" t="s">
        <v>9</v>
      </c>
      <c r="C4308">
        <v>891182.29</v>
      </c>
      <c r="D4308" s="1" t="s">
        <v>10</v>
      </c>
      <c r="E4308" s="1" t="s">
        <v>11</v>
      </c>
      <c r="F4308" s="1" t="s">
        <v>12</v>
      </c>
      <c r="G4308" s="1" t="s">
        <v>13</v>
      </c>
      <c r="H4308" s="1" t="s">
        <v>13</v>
      </c>
      <c r="I4308">
        <v>40</v>
      </c>
    </row>
    <row r="4309" spans="1:9" x14ac:dyDescent="0.25">
      <c r="A4309">
        <v>4308</v>
      </c>
      <c r="B4309" s="1" t="s">
        <v>15</v>
      </c>
      <c r="C4309">
        <v>375988</v>
      </c>
      <c r="D4309" s="1" t="s">
        <v>19</v>
      </c>
      <c r="E4309" s="1" t="s">
        <v>16</v>
      </c>
      <c r="F4309" s="1" t="s">
        <v>12</v>
      </c>
      <c r="G4309" s="1" t="s">
        <v>13</v>
      </c>
      <c r="H4309" s="1" t="s">
        <v>13</v>
      </c>
      <c r="I4309">
        <v>58</v>
      </c>
    </row>
    <row r="4310" spans="1:9" x14ac:dyDescent="0.25">
      <c r="A4310">
        <v>4309</v>
      </c>
      <c r="B4310" s="1" t="s">
        <v>15</v>
      </c>
      <c r="C4310">
        <v>1108329</v>
      </c>
      <c r="D4310" s="1" t="s">
        <v>10</v>
      </c>
      <c r="E4310" s="1" t="s">
        <v>11</v>
      </c>
      <c r="F4310" s="1" t="s">
        <v>12</v>
      </c>
      <c r="G4310" s="1" t="s">
        <v>13</v>
      </c>
      <c r="H4310" s="1" t="s">
        <v>12</v>
      </c>
      <c r="I4310">
        <v>34</v>
      </c>
    </row>
    <row r="4311" spans="1:9" x14ac:dyDescent="0.25">
      <c r="A4311">
        <v>4310</v>
      </c>
      <c r="B4311" s="1" t="s">
        <v>15</v>
      </c>
      <c r="C4311">
        <v>1474575.5</v>
      </c>
      <c r="D4311" s="1" t="s">
        <v>10</v>
      </c>
      <c r="E4311" s="1" t="s">
        <v>11</v>
      </c>
      <c r="F4311" s="1" t="s">
        <v>12</v>
      </c>
      <c r="G4311" s="1" t="s">
        <v>13</v>
      </c>
      <c r="H4311" s="1" t="s">
        <v>13</v>
      </c>
      <c r="I4311">
        <v>46</v>
      </c>
    </row>
    <row r="4312" spans="1:9" x14ac:dyDescent="0.25">
      <c r="A4312">
        <v>4311</v>
      </c>
      <c r="B4312" s="1" t="s">
        <v>15</v>
      </c>
      <c r="C4312">
        <v>363711.95</v>
      </c>
      <c r="D4312" s="1" t="s">
        <v>10</v>
      </c>
      <c r="E4312" s="1" t="s">
        <v>16</v>
      </c>
      <c r="F4312" s="1" t="s">
        <v>12</v>
      </c>
      <c r="G4312" s="1" t="s">
        <v>13</v>
      </c>
      <c r="H4312" s="1" t="s">
        <v>13</v>
      </c>
      <c r="I4312">
        <v>30</v>
      </c>
    </row>
    <row r="4313" spans="1:9" x14ac:dyDescent="0.25">
      <c r="A4313">
        <v>4312</v>
      </c>
      <c r="B4313" s="1" t="s">
        <v>15</v>
      </c>
      <c r="C4313">
        <v>490637</v>
      </c>
      <c r="D4313" s="1" t="s">
        <v>14</v>
      </c>
      <c r="E4313" s="1" t="s">
        <v>11</v>
      </c>
      <c r="F4313" s="1" t="s">
        <v>12</v>
      </c>
      <c r="G4313" s="1" t="s">
        <v>13</v>
      </c>
      <c r="H4313" s="1" t="s">
        <v>13</v>
      </c>
      <c r="I4313">
        <v>71</v>
      </c>
    </row>
    <row r="4314" spans="1:9" x14ac:dyDescent="0.25">
      <c r="A4314">
        <v>4313</v>
      </c>
      <c r="B4314" s="1" t="s">
        <v>15</v>
      </c>
      <c r="C4314">
        <v>279111</v>
      </c>
      <c r="D4314" s="1" t="s">
        <v>18</v>
      </c>
      <c r="E4314" s="1" t="s">
        <v>16</v>
      </c>
      <c r="F4314" s="1" t="s">
        <v>12</v>
      </c>
      <c r="G4314" s="1" t="s">
        <v>13</v>
      </c>
      <c r="H4314" s="1" t="s">
        <v>13</v>
      </c>
      <c r="I4314">
        <v>26</v>
      </c>
    </row>
    <row r="4315" spans="1:9" x14ac:dyDescent="0.25">
      <c r="A4315">
        <v>4314</v>
      </c>
      <c r="B4315" s="1" t="s">
        <v>15</v>
      </c>
      <c r="C4315">
        <v>297050</v>
      </c>
      <c r="D4315" s="1" t="s">
        <v>17</v>
      </c>
      <c r="E4315" s="1" t="s">
        <v>16</v>
      </c>
      <c r="F4315" s="1" t="s">
        <v>12</v>
      </c>
      <c r="G4315" s="1" t="s">
        <v>13</v>
      </c>
      <c r="H4315" s="1" t="s">
        <v>13</v>
      </c>
      <c r="I4315">
        <v>43</v>
      </c>
    </row>
    <row r="4316" spans="1:9" x14ac:dyDescent="0.25">
      <c r="A4316">
        <v>4315</v>
      </c>
      <c r="B4316" s="1" t="s">
        <v>9</v>
      </c>
      <c r="C4316">
        <v>300018</v>
      </c>
      <c r="D4316" s="1" t="s">
        <v>18</v>
      </c>
      <c r="E4316" s="1" t="s">
        <v>16</v>
      </c>
      <c r="F4316" s="1" t="s">
        <v>12</v>
      </c>
      <c r="G4316" s="1" t="s">
        <v>12</v>
      </c>
      <c r="H4316" s="1" t="s">
        <v>12</v>
      </c>
      <c r="I4316">
        <v>32</v>
      </c>
    </row>
    <row r="4317" spans="1:9" x14ac:dyDescent="0.25">
      <c r="A4317">
        <v>4316</v>
      </c>
      <c r="B4317" s="1" t="s">
        <v>15</v>
      </c>
      <c r="C4317">
        <v>297046</v>
      </c>
      <c r="D4317" s="1" t="s">
        <v>18</v>
      </c>
      <c r="E4317" s="1" t="s">
        <v>16</v>
      </c>
      <c r="F4317" s="1" t="s">
        <v>12</v>
      </c>
      <c r="G4317" s="1" t="s">
        <v>12</v>
      </c>
      <c r="H4317" s="1" t="s">
        <v>12</v>
      </c>
      <c r="I4317">
        <v>45</v>
      </c>
    </row>
    <row r="4318" spans="1:9" x14ac:dyDescent="0.25">
      <c r="A4318">
        <v>4317</v>
      </c>
      <c r="B4318" s="1" t="s">
        <v>15</v>
      </c>
      <c r="C4318">
        <v>672276</v>
      </c>
      <c r="D4318" s="1" t="s">
        <v>10</v>
      </c>
      <c r="E4318" s="1" t="s">
        <v>16</v>
      </c>
      <c r="F4318" s="1" t="s">
        <v>12</v>
      </c>
      <c r="G4318" s="1" t="s">
        <v>13</v>
      </c>
      <c r="H4318" s="1" t="s">
        <v>13</v>
      </c>
      <c r="I4318">
        <v>25</v>
      </c>
    </row>
    <row r="4319" spans="1:9" x14ac:dyDescent="0.25">
      <c r="A4319">
        <v>4318</v>
      </c>
      <c r="B4319" s="1" t="s">
        <v>9</v>
      </c>
      <c r="C4319">
        <v>349737.17</v>
      </c>
      <c r="D4319" s="1" t="s">
        <v>10</v>
      </c>
      <c r="E4319" s="1" t="s">
        <v>16</v>
      </c>
      <c r="F4319" s="1" t="s">
        <v>12</v>
      </c>
      <c r="G4319" s="1" t="s">
        <v>13</v>
      </c>
      <c r="H4319" s="1" t="s">
        <v>12</v>
      </c>
      <c r="I4319">
        <v>26</v>
      </c>
    </row>
    <row r="4320" spans="1:9" x14ac:dyDescent="0.25">
      <c r="A4320">
        <v>4319</v>
      </c>
      <c r="B4320" s="1" t="s">
        <v>15</v>
      </c>
      <c r="C4320">
        <v>1584055</v>
      </c>
      <c r="D4320" s="1" t="s">
        <v>10</v>
      </c>
      <c r="E4320" s="1" t="s">
        <v>11</v>
      </c>
      <c r="F4320" s="1" t="s">
        <v>12</v>
      </c>
      <c r="G4320" s="1" t="s">
        <v>13</v>
      </c>
      <c r="H4320" s="1" t="s">
        <v>13</v>
      </c>
      <c r="I4320">
        <v>39</v>
      </c>
    </row>
    <row r="4321" spans="1:9" x14ac:dyDescent="0.25">
      <c r="A4321">
        <v>4320</v>
      </c>
      <c r="B4321" s="1" t="s">
        <v>15</v>
      </c>
      <c r="C4321">
        <v>323296</v>
      </c>
      <c r="D4321" s="1" t="s">
        <v>17</v>
      </c>
      <c r="E4321" s="1" t="s">
        <v>16</v>
      </c>
      <c r="F4321" s="1" t="s">
        <v>12</v>
      </c>
      <c r="G4321" s="1" t="s">
        <v>13</v>
      </c>
      <c r="H4321" s="1" t="s">
        <v>13</v>
      </c>
      <c r="I4321">
        <v>62</v>
      </c>
    </row>
    <row r="4322" spans="1:9" x14ac:dyDescent="0.25">
      <c r="A4322">
        <v>4321</v>
      </c>
      <c r="B4322" s="1" t="s">
        <v>15</v>
      </c>
      <c r="C4322">
        <v>150000</v>
      </c>
      <c r="D4322" s="1" t="s">
        <v>10</v>
      </c>
      <c r="E4322" s="1" t="s">
        <v>16</v>
      </c>
      <c r="F4322" s="1" t="s">
        <v>12</v>
      </c>
      <c r="G4322" s="1" t="s">
        <v>12</v>
      </c>
      <c r="H4322" s="1" t="s">
        <v>13</v>
      </c>
      <c r="I4322">
        <v>62</v>
      </c>
    </row>
    <row r="4323" spans="1:9" x14ac:dyDescent="0.25">
      <c r="A4323">
        <v>4322</v>
      </c>
      <c r="B4323" s="1" t="s">
        <v>15</v>
      </c>
      <c r="C4323">
        <v>1155329</v>
      </c>
      <c r="D4323" s="1" t="s">
        <v>14</v>
      </c>
      <c r="E4323" s="1" t="s">
        <v>11</v>
      </c>
      <c r="F4323" s="1" t="s">
        <v>12</v>
      </c>
      <c r="G4323" s="1" t="s">
        <v>13</v>
      </c>
      <c r="H4323" s="1" t="s">
        <v>13</v>
      </c>
      <c r="I4323">
        <v>68</v>
      </c>
    </row>
    <row r="4324" spans="1:9" x14ac:dyDescent="0.25">
      <c r="A4324">
        <v>4323</v>
      </c>
      <c r="B4324" s="1" t="s">
        <v>9</v>
      </c>
      <c r="C4324">
        <v>339164.9</v>
      </c>
      <c r="D4324" s="1" t="s">
        <v>10</v>
      </c>
      <c r="E4324" s="1" t="s">
        <v>16</v>
      </c>
      <c r="F4324" s="1" t="s">
        <v>12</v>
      </c>
      <c r="G4324" s="1" t="s">
        <v>13</v>
      </c>
      <c r="H4324" s="1" t="s">
        <v>13</v>
      </c>
      <c r="I4324">
        <v>49</v>
      </c>
    </row>
    <row r="4325" spans="1:9" x14ac:dyDescent="0.25">
      <c r="A4325">
        <v>4324</v>
      </c>
      <c r="B4325" s="1" t="s">
        <v>9</v>
      </c>
      <c r="C4325">
        <v>690000</v>
      </c>
      <c r="D4325" s="1" t="s">
        <v>10</v>
      </c>
      <c r="E4325" s="1" t="s">
        <v>16</v>
      </c>
      <c r="F4325" s="1" t="s">
        <v>12</v>
      </c>
      <c r="G4325" s="1" t="s">
        <v>13</v>
      </c>
      <c r="H4325" s="1" t="s">
        <v>13</v>
      </c>
      <c r="I4325">
        <v>24</v>
      </c>
    </row>
    <row r="4326" spans="1:9" x14ac:dyDescent="0.25">
      <c r="A4326">
        <v>4325</v>
      </c>
      <c r="B4326" s="1" t="s">
        <v>15</v>
      </c>
      <c r="C4326">
        <v>506617.9</v>
      </c>
      <c r="D4326" s="1" t="s">
        <v>10</v>
      </c>
      <c r="E4326" s="1" t="s">
        <v>11</v>
      </c>
      <c r="F4326" s="1" t="s">
        <v>12</v>
      </c>
      <c r="G4326" s="1" t="s">
        <v>13</v>
      </c>
      <c r="H4326" s="1" t="s">
        <v>13</v>
      </c>
      <c r="I4326">
        <v>41</v>
      </c>
    </row>
    <row r="4327" spans="1:9" x14ac:dyDescent="0.25">
      <c r="A4327">
        <v>4326</v>
      </c>
      <c r="B4327" s="1" t="s">
        <v>15</v>
      </c>
      <c r="C4327">
        <v>443270</v>
      </c>
      <c r="D4327" s="1" t="s">
        <v>10</v>
      </c>
      <c r="E4327" s="1" t="s">
        <v>16</v>
      </c>
      <c r="F4327" s="1" t="s">
        <v>12</v>
      </c>
      <c r="G4327" s="1" t="s">
        <v>13</v>
      </c>
      <c r="H4327" s="1" t="s">
        <v>13</v>
      </c>
      <c r="I4327">
        <v>43</v>
      </c>
    </row>
    <row r="4328" spans="1:9" x14ac:dyDescent="0.25">
      <c r="A4328">
        <v>4327</v>
      </c>
      <c r="B4328" s="1" t="s">
        <v>9</v>
      </c>
      <c r="C4328">
        <v>963090</v>
      </c>
      <c r="D4328" s="1" t="s">
        <v>10</v>
      </c>
      <c r="E4328" s="1" t="s">
        <v>11</v>
      </c>
      <c r="F4328" s="1" t="s">
        <v>12</v>
      </c>
      <c r="G4328" s="1" t="s">
        <v>13</v>
      </c>
      <c r="H4328" s="1" t="s">
        <v>13</v>
      </c>
      <c r="I4328">
        <v>50</v>
      </c>
    </row>
    <row r="4329" spans="1:9" x14ac:dyDescent="0.25">
      <c r="A4329">
        <v>4328</v>
      </c>
      <c r="B4329" s="1" t="s">
        <v>15</v>
      </c>
      <c r="C4329">
        <v>512500</v>
      </c>
      <c r="D4329" s="1" t="s">
        <v>10</v>
      </c>
      <c r="E4329" s="1" t="s">
        <v>16</v>
      </c>
      <c r="F4329" s="1" t="s">
        <v>12</v>
      </c>
      <c r="G4329" s="1" t="s">
        <v>13</v>
      </c>
      <c r="H4329" s="1" t="s">
        <v>13</v>
      </c>
      <c r="I4329">
        <v>25</v>
      </c>
    </row>
    <row r="4330" spans="1:9" x14ac:dyDescent="0.25">
      <c r="A4330">
        <v>4329</v>
      </c>
      <c r="B4330" s="1" t="s">
        <v>9</v>
      </c>
      <c r="C4330">
        <v>2100000</v>
      </c>
      <c r="D4330" s="1" t="s">
        <v>10</v>
      </c>
      <c r="E4330" s="1" t="s">
        <v>16</v>
      </c>
      <c r="F4330" s="1" t="s">
        <v>12</v>
      </c>
      <c r="G4330" s="1" t="s">
        <v>13</v>
      </c>
      <c r="H4330" s="1" t="s">
        <v>13</v>
      </c>
      <c r="I4330">
        <v>32</v>
      </c>
    </row>
    <row r="4331" spans="1:9" x14ac:dyDescent="0.25">
      <c r="A4331">
        <v>4330</v>
      </c>
      <c r="B4331" s="1" t="s">
        <v>9</v>
      </c>
      <c r="C4331">
        <v>452438</v>
      </c>
      <c r="D4331" s="1" t="s">
        <v>18</v>
      </c>
      <c r="E4331" s="1" t="s">
        <v>16</v>
      </c>
      <c r="F4331" s="1" t="s">
        <v>12</v>
      </c>
      <c r="G4331" s="1" t="s">
        <v>13</v>
      </c>
      <c r="H4331" s="1" t="s">
        <v>13</v>
      </c>
      <c r="I4331">
        <v>63</v>
      </c>
    </row>
    <row r="4332" spans="1:9" x14ac:dyDescent="0.25">
      <c r="A4332">
        <v>4331</v>
      </c>
      <c r="B4332" s="1" t="s">
        <v>9</v>
      </c>
      <c r="C4332">
        <v>2190092.7000000002</v>
      </c>
      <c r="D4332" s="1" t="s">
        <v>10</v>
      </c>
      <c r="E4332" s="1" t="s">
        <v>11</v>
      </c>
      <c r="F4332" s="1" t="s">
        <v>12</v>
      </c>
      <c r="G4332" s="1" t="s">
        <v>13</v>
      </c>
      <c r="H4332" s="1" t="s">
        <v>13</v>
      </c>
      <c r="I4332">
        <v>42</v>
      </c>
    </row>
    <row r="4333" spans="1:9" x14ac:dyDescent="0.25">
      <c r="A4333">
        <v>4332</v>
      </c>
      <c r="B4333" s="1" t="s">
        <v>9</v>
      </c>
      <c r="C4333">
        <v>772533.23</v>
      </c>
      <c r="D4333" s="1" t="s">
        <v>10</v>
      </c>
      <c r="E4333" s="1" t="s">
        <v>16</v>
      </c>
      <c r="F4333" s="1" t="s">
        <v>12</v>
      </c>
      <c r="G4333" s="1" t="s">
        <v>13</v>
      </c>
      <c r="H4333" s="1" t="s">
        <v>13</v>
      </c>
      <c r="I4333">
        <v>48</v>
      </c>
    </row>
    <row r="4334" spans="1:9" x14ac:dyDescent="0.25">
      <c r="A4334">
        <v>4333</v>
      </c>
      <c r="B4334" s="1" t="s">
        <v>9</v>
      </c>
      <c r="C4334">
        <v>378261</v>
      </c>
      <c r="D4334" s="1" t="s">
        <v>14</v>
      </c>
      <c r="E4334" s="1" t="s">
        <v>11</v>
      </c>
      <c r="F4334" s="1" t="s">
        <v>12</v>
      </c>
      <c r="G4334" s="1" t="s">
        <v>13</v>
      </c>
      <c r="H4334" s="1" t="s">
        <v>13</v>
      </c>
      <c r="I4334">
        <v>21</v>
      </c>
    </row>
    <row r="4335" spans="1:9" x14ac:dyDescent="0.25">
      <c r="A4335">
        <v>4334</v>
      </c>
      <c r="B4335" s="1" t="s">
        <v>15</v>
      </c>
      <c r="C4335">
        <v>9437618.4600000009</v>
      </c>
      <c r="D4335" s="1" t="s">
        <v>10</v>
      </c>
      <c r="E4335" s="1" t="s">
        <v>16</v>
      </c>
      <c r="F4335" s="1" t="s">
        <v>12</v>
      </c>
      <c r="G4335" s="1" t="s">
        <v>13</v>
      </c>
      <c r="H4335" s="1" t="s">
        <v>13</v>
      </c>
      <c r="I4335">
        <v>37</v>
      </c>
    </row>
    <row r="4336" spans="1:9" x14ac:dyDescent="0.25">
      <c r="A4336">
        <v>4335</v>
      </c>
      <c r="B4336" s="1" t="s">
        <v>9</v>
      </c>
      <c r="C4336">
        <v>208220.83</v>
      </c>
      <c r="D4336" s="1" t="s">
        <v>10</v>
      </c>
      <c r="E4336" s="1" t="s">
        <v>16</v>
      </c>
      <c r="F4336" s="1" t="s">
        <v>12</v>
      </c>
      <c r="G4336" s="1" t="s">
        <v>12</v>
      </c>
      <c r="H4336" s="1" t="s">
        <v>13</v>
      </c>
      <c r="I4336">
        <v>54</v>
      </c>
    </row>
    <row r="4337" spans="1:9" x14ac:dyDescent="0.25">
      <c r="A4337">
        <v>4336</v>
      </c>
      <c r="B4337" s="1" t="s">
        <v>15</v>
      </c>
      <c r="C4337">
        <v>423276.21</v>
      </c>
      <c r="D4337" s="1" t="s">
        <v>10</v>
      </c>
      <c r="E4337" s="1" t="s">
        <v>16</v>
      </c>
      <c r="F4337" s="1" t="s">
        <v>12</v>
      </c>
      <c r="G4337" s="1" t="s">
        <v>13</v>
      </c>
      <c r="H4337" s="1" t="s">
        <v>13</v>
      </c>
      <c r="I4337">
        <v>18</v>
      </c>
    </row>
    <row r="4338" spans="1:9" x14ac:dyDescent="0.25">
      <c r="A4338">
        <v>4337</v>
      </c>
      <c r="B4338" s="1" t="s">
        <v>15</v>
      </c>
      <c r="C4338">
        <v>179230</v>
      </c>
      <c r="D4338" s="1" t="s">
        <v>10</v>
      </c>
      <c r="E4338" s="1" t="s">
        <v>16</v>
      </c>
      <c r="F4338" s="1" t="s">
        <v>12</v>
      </c>
      <c r="G4338" s="1" t="s">
        <v>13</v>
      </c>
      <c r="H4338" s="1" t="s">
        <v>13</v>
      </c>
      <c r="I4338">
        <v>43</v>
      </c>
    </row>
    <row r="4339" spans="1:9" x14ac:dyDescent="0.25">
      <c r="A4339">
        <v>4338</v>
      </c>
      <c r="B4339" s="1" t="s">
        <v>15</v>
      </c>
      <c r="C4339">
        <v>356455</v>
      </c>
      <c r="D4339" s="1" t="s">
        <v>18</v>
      </c>
      <c r="E4339" s="1" t="s">
        <v>16</v>
      </c>
      <c r="F4339" s="1" t="s">
        <v>12</v>
      </c>
      <c r="G4339" s="1" t="s">
        <v>13</v>
      </c>
      <c r="H4339" s="1" t="s">
        <v>12</v>
      </c>
      <c r="I4339">
        <v>47</v>
      </c>
    </row>
    <row r="4340" spans="1:9" x14ac:dyDescent="0.25">
      <c r="A4340">
        <v>4339</v>
      </c>
      <c r="B4340" s="1" t="s">
        <v>15</v>
      </c>
      <c r="C4340">
        <v>729260.25</v>
      </c>
      <c r="D4340" s="1" t="s">
        <v>10</v>
      </c>
      <c r="E4340" s="1" t="s">
        <v>16</v>
      </c>
      <c r="F4340" s="1" t="s">
        <v>12</v>
      </c>
      <c r="G4340" s="1" t="s">
        <v>13</v>
      </c>
      <c r="H4340" s="1" t="s">
        <v>13</v>
      </c>
      <c r="I4340">
        <v>28</v>
      </c>
    </row>
    <row r="4341" spans="1:9" x14ac:dyDescent="0.25">
      <c r="A4341">
        <v>4340</v>
      </c>
      <c r="B4341" s="1" t="s">
        <v>9</v>
      </c>
      <c r="C4341">
        <v>514804</v>
      </c>
      <c r="D4341" s="1" t="s">
        <v>18</v>
      </c>
      <c r="E4341" s="1" t="s">
        <v>16</v>
      </c>
      <c r="F4341" s="1" t="s">
        <v>12</v>
      </c>
      <c r="G4341" s="1" t="s">
        <v>12</v>
      </c>
      <c r="H4341" s="1" t="s">
        <v>12</v>
      </c>
      <c r="I4341">
        <v>34</v>
      </c>
    </row>
    <row r="4342" spans="1:9" x14ac:dyDescent="0.25">
      <c r="A4342">
        <v>4341</v>
      </c>
      <c r="B4342" s="1" t="s">
        <v>9</v>
      </c>
      <c r="C4342">
        <v>460000</v>
      </c>
      <c r="D4342" s="1" t="s">
        <v>10</v>
      </c>
      <c r="E4342" s="1" t="s">
        <v>16</v>
      </c>
      <c r="F4342" s="1" t="s">
        <v>12</v>
      </c>
      <c r="G4342" s="1" t="s">
        <v>13</v>
      </c>
      <c r="H4342" s="1" t="s">
        <v>12</v>
      </c>
      <c r="I4342">
        <v>25</v>
      </c>
    </row>
    <row r="4343" spans="1:9" x14ac:dyDescent="0.25">
      <c r="A4343">
        <v>4342</v>
      </c>
      <c r="B4343" s="1" t="s">
        <v>9</v>
      </c>
      <c r="C4343">
        <v>2012772</v>
      </c>
      <c r="D4343" s="1" t="s">
        <v>10</v>
      </c>
      <c r="E4343" s="1" t="s">
        <v>11</v>
      </c>
      <c r="F4343" s="1" t="s">
        <v>12</v>
      </c>
      <c r="G4343" s="1" t="s">
        <v>13</v>
      </c>
      <c r="H4343" s="1" t="s">
        <v>13</v>
      </c>
      <c r="I4343">
        <v>43</v>
      </c>
    </row>
    <row r="4344" spans="1:9" x14ac:dyDescent="0.25">
      <c r="A4344">
        <v>4343</v>
      </c>
      <c r="B4344" s="1" t="s">
        <v>15</v>
      </c>
      <c r="C4344">
        <v>504535</v>
      </c>
      <c r="D4344" s="1" t="s">
        <v>10</v>
      </c>
      <c r="E4344" s="1" t="s">
        <v>16</v>
      </c>
      <c r="F4344" s="1" t="s">
        <v>12</v>
      </c>
      <c r="G4344" s="1" t="s">
        <v>13</v>
      </c>
      <c r="H4344" s="1" t="s">
        <v>13</v>
      </c>
      <c r="I4344">
        <v>59</v>
      </c>
    </row>
    <row r="4345" spans="1:9" x14ac:dyDescent="0.25">
      <c r="A4345">
        <v>4344</v>
      </c>
      <c r="B4345" s="1" t="s">
        <v>15</v>
      </c>
      <c r="C4345">
        <v>900088.68</v>
      </c>
      <c r="D4345" s="1" t="s">
        <v>10</v>
      </c>
      <c r="E4345" s="1" t="s">
        <v>11</v>
      </c>
      <c r="F4345" s="1" t="s">
        <v>12</v>
      </c>
      <c r="G4345" s="1" t="s">
        <v>13</v>
      </c>
      <c r="H4345" s="1" t="s">
        <v>13</v>
      </c>
      <c r="I4345">
        <v>62</v>
      </c>
    </row>
    <row r="4346" spans="1:9" x14ac:dyDescent="0.25">
      <c r="A4346">
        <v>4345</v>
      </c>
      <c r="B4346" s="1" t="s">
        <v>9</v>
      </c>
      <c r="C4346">
        <v>430000</v>
      </c>
      <c r="D4346" s="1" t="s">
        <v>10</v>
      </c>
      <c r="E4346" s="1" t="s">
        <v>16</v>
      </c>
      <c r="F4346" s="1" t="s">
        <v>12</v>
      </c>
      <c r="G4346" s="1" t="s">
        <v>13</v>
      </c>
      <c r="H4346" s="1" t="s">
        <v>13</v>
      </c>
      <c r="I4346">
        <v>21</v>
      </c>
    </row>
    <row r="4347" spans="1:9" x14ac:dyDescent="0.25">
      <c r="A4347">
        <v>4346</v>
      </c>
      <c r="B4347" s="1" t="s">
        <v>15</v>
      </c>
      <c r="C4347">
        <v>314416.67</v>
      </c>
      <c r="D4347" s="1" t="s">
        <v>10</v>
      </c>
      <c r="E4347" s="1" t="s">
        <v>16</v>
      </c>
      <c r="F4347" s="1" t="s">
        <v>12</v>
      </c>
      <c r="G4347" s="1" t="s">
        <v>13</v>
      </c>
      <c r="H4347" s="1" t="s">
        <v>13</v>
      </c>
      <c r="I4347">
        <v>21</v>
      </c>
    </row>
    <row r="4348" spans="1:9" x14ac:dyDescent="0.25">
      <c r="A4348">
        <v>4347</v>
      </c>
      <c r="B4348" s="1" t="s">
        <v>9</v>
      </c>
      <c r="C4348">
        <v>3057059.8</v>
      </c>
      <c r="D4348" s="1" t="s">
        <v>10</v>
      </c>
      <c r="E4348" s="1" t="s">
        <v>11</v>
      </c>
      <c r="F4348" s="1" t="s">
        <v>12</v>
      </c>
      <c r="G4348" s="1" t="s">
        <v>13</v>
      </c>
      <c r="H4348" s="1" t="s">
        <v>13</v>
      </c>
      <c r="I4348">
        <v>46</v>
      </c>
    </row>
    <row r="4349" spans="1:9" x14ac:dyDescent="0.25">
      <c r="A4349">
        <v>4348</v>
      </c>
      <c r="B4349" s="1" t="s">
        <v>9</v>
      </c>
      <c r="C4349">
        <v>364892</v>
      </c>
      <c r="D4349" s="1" t="s">
        <v>10</v>
      </c>
      <c r="E4349" s="1" t="s">
        <v>11</v>
      </c>
      <c r="F4349" s="1" t="s">
        <v>12</v>
      </c>
      <c r="G4349" s="1" t="s">
        <v>13</v>
      </c>
      <c r="H4349" s="1" t="s">
        <v>13</v>
      </c>
      <c r="I4349">
        <v>55</v>
      </c>
    </row>
    <row r="4350" spans="1:9" x14ac:dyDescent="0.25">
      <c r="A4350">
        <v>4349</v>
      </c>
      <c r="B4350" s="1" t="s">
        <v>9</v>
      </c>
      <c r="C4350">
        <v>138475</v>
      </c>
      <c r="D4350" s="1" t="s">
        <v>10</v>
      </c>
      <c r="E4350" s="1" t="s">
        <v>16</v>
      </c>
      <c r="F4350" s="1" t="s">
        <v>12</v>
      </c>
      <c r="G4350" s="1" t="s">
        <v>12</v>
      </c>
      <c r="H4350" s="1" t="s">
        <v>13</v>
      </c>
      <c r="I4350">
        <v>21</v>
      </c>
    </row>
    <row r="4351" spans="1:9" x14ac:dyDescent="0.25">
      <c r="A4351">
        <v>4350</v>
      </c>
      <c r="B4351" s="1" t="s">
        <v>9</v>
      </c>
      <c r="C4351">
        <v>687800</v>
      </c>
      <c r="D4351" s="1" t="s">
        <v>10</v>
      </c>
      <c r="E4351" s="1" t="s">
        <v>16</v>
      </c>
      <c r="F4351" s="1" t="s">
        <v>12</v>
      </c>
      <c r="G4351" s="1" t="s">
        <v>13</v>
      </c>
      <c r="H4351" s="1" t="s">
        <v>13</v>
      </c>
      <c r="I4351">
        <v>57</v>
      </c>
    </row>
    <row r="4352" spans="1:9" x14ac:dyDescent="0.25">
      <c r="A4352">
        <v>4351</v>
      </c>
      <c r="B4352" s="1" t="s">
        <v>9</v>
      </c>
      <c r="C4352">
        <v>728392</v>
      </c>
      <c r="D4352" s="1" t="s">
        <v>10</v>
      </c>
      <c r="E4352" s="1" t="s">
        <v>16</v>
      </c>
      <c r="F4352" s="1" t="s">
        <v>12</v>
      </c>
      <c r="G4352" s="1" t="s">
        <v>13</v>
      </c>
      <c r="H4352" s="1" t="s">
        <v>13</v>
      </c>
      <c r="I4352">
        <v>53</v>
      </c>
    </row>
    <row r="4353" spans="1:9" x14ac:dyDescent="0.25">
      <c r="A4353">
        <v>4352</v>
      </c>
      <c r="B4353" s="1" t="s">
        <v>15</v>
      </c>
      <c r="C4353">
        <v>2922222.6</v>
      </c>
      <c r="D4353" s="1" t="s">
        <v>10</v>
      </c>
      <c r="E4353" s="1" t="s">
        <v>11</v>
      </c>
      <c r="F4353" s="1" t="s">
        <v>12</v>
      </c>
      <c r="G4353" s="1" t="s">
        <v>13</v>
      </c>
      <c r="H4353" s="1" t="s">
        <v>13</v>
      </c>
      <c r="I4353">
        <v>57</v>
      </c>
    </row>
    <row r="4354" spans="1:9" x14ac:dyDescent="0.25">
      <c r="A4354">
        <v>4353</v>
      </c>
      <c r="B4354" s="1" t="s">
        <v>9</v>
      </c>
      <c r="C4354">
        <v>451422</v>
      </c>
      <c r="D4354" s="1" t="s">
        <v>10</v>
      </c>
      <c r="E4354" s="1" t="s">
        <v>16</v>
      </c>
      <c r="F4354" s="1" t="s">
        <v>12</v>
      </c>
      <c r="G4354" s="1" t="s">
        <v>13</v>
      </c>
      <c r="H4354" s="1" t="s">
        <v>13</v>
      </c>
      <c r="I4354">
        <v>48</v>
      </c>
    </row>
    <row r="4355" spans="1:9" x14ac:dyDescent="0.25">
      <c r="A4355">
        <v>4354</v>
      </c>
      <c r="B4355" s="1" t="s">
        <v>15</v>
      </c>
      <c r="C4355">
        <v>381331</v>
      </c>
      <c r="D4355" s="1" t="s">
        <v>10</v>
      </c>
      <c r="E4355" s="1" t="s">
        <v>16</v>
      </c>
      <c r="F4355" s="1" t="s">
        <v>12</v>
      </c>
      <c r="G4355" s="1" t="s">
        <v>12</v>
      </c>
      <c r="H4355" s="1" t="s">
        <v>13</v>
      </c>
      <c r="I4355">
        <v>33</v>
      </c>
    </row>
    <row r="4356" spans="1:9" x14ac:dyDescent="0.25">
      <c r="A4356">
        <v>4355</v>
      </c>
      <c r="B4356" s="1" t="s">
        <v>15</v>
      </c>
      <c r="C4356">
        <v>369600</v>
      </c>
      <c r="D4356" s="1" t="s">
        <v>10</v>
      </c>
      <c r="E4356" s="1" t="s">
        <v>16</v>
      </c>
      <c r="F4356" s="1" t="s">
        <v>12</v>
      </c>
      <c r="G4356" s="1" t="s">
        <v>13</v>
      </c>
      <c r="H4356" s="1" t="s">
        <v>13</v>
      </c>
      <c r="I4356">
        <v>32</v>
      </c>
    </row>
    <row r="4357" spans="1:9" x14ac:dyDescent="0.25">
      <c r="A4357">
        <v>4356</v>
      </c>
      <c r="B4357" s="1" t="s">
        <v>15</v>
      </c>
      <c r="C4357">
        <v>587278</v>
      </c>
      <c r="D4357" s="1" t="s">
        <v>14</v>
      </c>
      <c r="E4357" s="1" t="s">
        <v>11</v>
      </c>
      <c r="F4357" s="1" t="s">
        <v>12</v>
      </c>
      <c r="G4357" s="1" t="s">
        <v>13</v>
      </c>
      <c r="H4357" s="1" t="s">
        <v>13</v>
      </c>
      <c r="I4357">
        <v>68</v>
      </c>
    </row>
    <row r="4358" spans="1:9" x14ac:dyDescent="0.25">
      <c r="A4358">
        <v>4357</v>
      </c>
      <c r="B4358" s="1" t="s">
        <v>9</v>
      </c>
      <c r="C4358">
        <v>585255</v>
      </c>
      <c r="D4358" s="1" t="s">
        <v>10</v>
      </c>
      <c r="E4358" s="1" t="s">
        <v>16</v>
      </c>
      <c r="F4358" s="1" t="s">
        <v>12</v>
      </c>
      <c r="G4358" s="1" t="s">
        <v>13</v>
      </c>
      <c r="H4358" s="1" t="s">
        <v>13</v>
      </c>
      <c r="I4358">
        <v>27</v>
      </c>
    </row>
    <row r="4359" spans="1:9" x14ac:dyDescent="0.25">
      <c r="A4359">
        <v>4358</v>
      </c>
      <c r="B4359" s="1" t="s">
        <v>9</v>
      </c>
      <c r="C4359">
        <v>301948</v>
      </c>
      <c r="D4359" s="1" t="s">
        <v>19</v>
      </c>
      <c r="E4359" s="1" t="s">
        <v>16</v>
      </c>
      <c r="F4359" s="1" t="s">
        <v>12</v>
      </c>
      <c r="G4359" s="1" t="s">
        <v>13</v>
      </c>
      <c r="H4359" s="1" t="s">
        <v>13</v>
      </c>
      <c r="I4359">
        <v>63</v>
      </c>
    </row>
    <row r="4360" spans="1:9" x14ac:dyDescent="0.25">
      <c r="A4360">
        <v>4359</v>
      </c>
      <c r="B4360" s="1" t="s">
        <v>9</v>
      </c>
      <c r="C4360">
        <v>1100000</v>
      </c>
      <c r="D4360" s="1" t="s">
        <v>10</v>
      </c>
      <c r="E4360" s="1" t="s">
        <v>16</v>
      </c>
      <c r="F4360" s="1" t="s">
        <v>12</v>
      </c>
      <c r="G4360" s="1" t="s">
        <v>13</v>
      </c>
      <c r="H4360" s="1" t="s">
        <v>13</v>
      </c>
      <c r="I4360">
        <v>34</v>
      </c>
    </row>
    <row r="4361" spans="1:9" x14ac:dyDescent="0.25">
      <c r="A4361">
        <v>4360</v>
      </c>
      <c r="B4361" s="1" t="s">
        <v>15</v>
      </c>
      <c r="C4361">
        <v>297046</v>
      </c>
      <c r="D4361" s="1" t="s">
        <v>17</v>
      </c>
      <c r="E4361" s="1" t="s">
        <v>16</v>
      </c>
      <c r="F4361" s="1" t="s">
        <v>12</v>
      </c>
      <c r="G4361" s="1" t="s">
        <v>13</v>
      </c>
      <c r="H4361" s="1" t="s">
        <v>12</v>
      </c>
      <c r="I4361">
        <v>24</v>
      </c>
    </row>
    <row r="4362" spans="1:9" x14ac:dyDescent="0.25">
      <c r="A4362">
        <v>4361</v>
      </c>
      <c r="B4362" s="1" t="s">
        <v>15</v>
      </c>
      <c r="C4362">
        <v>380000</v>
      </c>
      <c r="D4362" s="1" t="s">
        <v>10</v>
      </c>
      <c r="E4362" s="1" t="s">
        <v>16</v>
      </c>
      <c r="F4362" s="1" t="s">
        <v>12</v>
      </c>
      <c r="G4362" s="1" t="s">
        <v>13</v>
      </c>
      <c r="H4362" s="1" t="s">
        <v>12</v>
      </c>
      <c r="I4362">
        <v>44</v>
      </c>
    </row>
    <row r="4363" spans="1:9" x14ac:dyDescent="0.25">
      <c r="A4363">
        <v>4362</v>
      </c>
      <c r="B4363" s="1" t="s">
        <v>9</v>
      </c>
      <c r="C4363">
        <v>297046</v>
      </c>
      <c r="D4363" s="1" t="s">
        <v>18</v>
      </c>
      <c r="E4363" s="1" t="s">
        <v>16</v>
      </c>
      <c r="F4363" s="1" t="s">
        <v>12</v>
      </c>
      <c r="G4363" s="1" t="s">
        <v>13</v>
      </c>
      <c r="H4363" s="1" t="s">
        <v>12</v>
      </c>
      <c r="I4363">
        <v>25</v>
      </c>
    </row>
    <row r="4364" spans="1:9" x14ac:dyDescent="0.25">
      <c r="A4364">
        <v>4363</v>
      </c>
      <c r="B4364" s="1" t="s">
        <v>15</v>
      </c>
      <c r="C4364">
        <v>1277622</v>
      </c>
      <c r="D4364" s="1" t="s">
        <v>10</v>
      </c>
      <c r="E4364" s="1" t="s">
        <v>11</v>
      </c>
      <c r="F4364" s="1" t="s">
        <v>12</v>
      </c>
      <c r="G4364" s="1" t="s">
        <v>13</v>
      </c>
      <c r="H4364" s="1" t="s">
        <v>12</v>
      </c>
      <c r="I4364">
        <v>48</v>
      </c>
    </row>
    <row r="4365" spans="1:9" x14ac:dyDescent="0.25">
      <c r="A4365">
        <v>4364</v>
      </c>
      <c r="B4365" s="1" t="s">
        <v>9</v>
      </c>
      <c r="C4365">
        <v>450000</v>
      </c>
      <c r="D4365" s="1" t="s">
        <v>10</v>
      </c>
      <c r="E4365" s="1" t="s">
        <v>16</v>
      </c>
      <c r="F4365" s="1" t="s">
        <v>12</v>
      </c>
      <c r="G4365" s="1" t="s">
        <v>13</v>
      </c>
      <c r="H4365" s="1" t="s">
        <v>12</v>
      </c>
      <c r="I4365">
        <v>28</v>
      </c>
    </row>
    <row r="4366" spans="1:9" x14ac:dyDescent="0.25">
      <c r="A4366">
        <v>4365</v>
      </c>
      <c r="B4366" s="1" t="s">
        <v>9</v>
      </c>
      <c r="C4366">
        <v>300018</v>
      </c>
      <c r="D4366" s="1" t="s">
        <v>17</v>
      </c>
      <c r="E4366" s="1" t="s">
        <v>16</v>
      </c>
      <c r="F4366" s="1" t="s">
        <v>12</v>
      </c>
      <c r="G4366" s="1" t="s">
        <v>13</v>
      </c>
      <c r="H4366" s="1" t="s">
        <v>12</v>
      </c>
      <c r="I4366">
        <v>90</v>
      </c>
    </row>
    <row r="4367" spans="1:9" x14ac:dyDescent="0.25">
      <c r="A4367">
        <v>4366</v>
      </c>
      <c r="B4367" s="1" t="s">
        <v>9</v>
      </c>
      <c r="C4367">
        <v>969375</v>
      </c>
      <c r="D4367" s="1" t="s">
        <v>10</v>
      </c>
      <c r="E4367" s="1" t="s">
        <v>16</v>
      </c>
      <c r="F4367" s="1" t="s">
        <v>12</v>
      </c>
      <c r="G4367" s="1" t="s">
        <v>12</v>
      </c>
      <c r="H4367" s="1" t="s">
        <v>13</v>
      </c>
      <c r="I4367">
        <v>53</v>
      </c>
    </row>
    <row r="4368" spans="1:9" x14ac:dyDescent="0.25">
      <c r="A4368">
        <v>4367</v>
      </c>
      <c r="B4368" s="1" t="s">
        <v>15</v>
      </c>
      <c r="C4368">
        <v>1464318</v>
      </c>
      <c r="D4368" s="1" t="s">
        <v>10</v>
      </c>
      <c r="E4368" s="1" t="s">
        <v>11</v>
      </c>
      <c r="F4368" s="1" t="s">
        <v>12</v>
      </c>
      <c r="G4368" s="1" t="s">
        <v>13</v>
      </c>
      <c r="H4368" s="1" t="s">
        <v>13</v>
      </c>
      <c r="I4368">
        <v>55</v>
      </c>
    </row>
    <row r="4369" spans="1:9" x14ac:dyDescent="0.25">
      <c r="A4369">
        <v>4368</v>
      </c>
      <c r="B4369" s="1" t="s">
        <v>9</v>
      </c>
      <c r="C4369">
        <v>127335.61</v>
      </c>
      <c r="D4369" s="1" t="s">
        <v>14</v>
      </c>
      <c r="E4369" s="1" t="s">
        <v>11</v>
      </c>
      <c r="F4369" s="1" t="s">
        <v>12</v>
      </c>
      <c r="G4369" s="1" t="s">
        <v>13</v>
      </c>
      <c r="H4369" s="1" t="s">
        <v>13</v>
      </c>
      <c r="I4369">
        <v>70</v>
      </c>
    </row>
    <row r="4370" spans="1:9" x14ac:dyDescent="0.25">
      <c r="A4370">
        <v>4369</v>
      </c>
      <c r="B4370" s="1" t="s">
        <v>15</v>
      </c>
      <c r="C4370">
        <v>355899.18</v>
      </c>
      <c r="D4370" s="1" t="s">
        <v>14</v>
      </c>
      <c r="E4370" s="1" t="s">
        <v>11</v>
      </c>
      <c r="F4370" s="1" t="s">
        <v>12</v>
      </c>
      <c r="G4370" s="1" t="s">
        <v>13</v>
      </c>
      <c r="H4370" s="1" t="s">
        <v>13</v>
      </c>
      <c r="I4370">
        <v>17</v>
      </c>
    </row>
    <row r="4371" spans="1:9" x14ac:dyDescent="0.25">
      <c r="A4371">
        <v>4370</v>
      </c>
      <c r="B4371" s="1" t="s">
        <v>9</v>
      </c>
      <c r="C4371">
        <v>760293.64</v>
      </c>
      <c r="D4371" s="1" t="s">
        <v>10</v>
      </c>
      <c r="E4371" s="1" t="s">
        <v>16</v>
      </c>
      <c r="F4371" s="1" t="s">
        <v>12</v>
      </c>
      <c r="G4371" s="1" t="s">
        <v>12</v>
      </c>
      <c r="H4371" s="1" t="s">
        <v>13</v>
      </c>
      <c r="I4371">
        <v>57</v>
      </c>
    </row>
    <row r="4372" spans="1:9" x14ac:dyDescent="0.25">
      <c r="A4372">
        <v>4371</v>
      </c>
      <c r="B4372" s="1" t="s">
        <v>15</v>
      </c>
      <c r="C4372">
        <v>902500</v>
      </c>
      <c r="D4372" s="1" t="s">
        <v>10</v>
      </c>
      <c r="E4372" s="1" t="s">
        <v>16</v>
      </c>
      <c r="F4372" s="1" t="s">
        <v>12</v>
      </c>
      <c r="G4372" s="1" t="s">
        <v>13</v>
      </c>
      <c r="H4372" s="1" t="s">
        <v>13</v>
      </c>
      <c r="I4372">
        <v>27</v>
      </c>
    </row>
    <row r="4373" spans="1:9" x14ac:dyDescent="0.25">
      <c r="A4373">
        <v>4372</v>
      </c>
      <c r="B4373" s="1" t="s">
        <v>15</v>
      </c>
      <c r="C4373">
        <v>346500</v>
      </c>
      <c r="D4373" s="1" t="s">
        <v>10</v>
      </c>
      <c r="E4373" s="1" t="s">
        <v>16</v>
      </c>
      <c r="F4373" s="1" t="s">
        <v>12</v>
      </c>
      <c r="G4373" s="1" t="s">
        <v>13</v>
      </c>
      <c r="H4373" s="1" t="s">
        <v>13</v>
      </c>
      <c r="I4373">
        <v>45</v>
      </c>
    </row>
    <row r="4374" spans="1:9" x14ac:dyDescent="0.25">
      <c r="A4374">
        <v>4373</v>
      </c>
      <c r="B4374" s="1" t="s">
        <v>9</v>
      </c>
      <c r="C4374">
        <v>343000</v>
      </c>
      <c r="D4374" s="1" t="s">
        <v>10</v>
      </c>
      <c r="E4374" s="1" t="s">
        <v>16</v>
      </c>
      <c r="F4374" s="1" t="s">
        <v>12</v>
      </c>
      <c r="G4374" s="1" t="s">
        <v>13</v>
      </c>
      <c r="H4374" s="1" t="s">
        <v>13</v>
      </c>
      <c r="I4374">
        <v>51</v>
      </c>
    </row>
    <row r="4375" spans="1:9" x14ac:dyDescent="0.25">
      <c r="A4375">
        <v>4374</v>
      </c>
      <c r="B4375" s="1" t="s">
        <v>9</v>
      </c>
      <c r="C4375">
        <v>297502</v>
      </c>
      <c r="D4375" s="1" t="s">
        <v>18</v>
      </c>
      <c r="E4375" s="1" t="s">
        <v>16</v>
      </c>
      <c r="F4375" s="1" t="s">
        <v>12</v>
      </c>
      <c r="G4375" s="1" t="s">
        <v>13</v>
      </c>
      <c r="H4375" s="1" t="s">
        <v>13</v>
      </c>
      <c r="I4375">
        <v>63</v>
      </c>
    </row>
    <row r="4376" spans="1:9" x14ac:dyDescent="0.25">
      <c r="A4376">
        <v>4375</v>
      </c>
      <c r="B4376" s="1" t="s">
        <v>15</v>
      </c>
      <c r="C4376">
        <v>315617</v>
      </c>
      <c r="D4376" s="1" t="s">
        <v>17</v>
      </c>
      <c r="E4376" s="1" t="s">
        <v>16</v>
      </c>
      <c r="F4376" s="1" t="s">
        <v>12</v>
      </c>
      <c r="G4376" s="1" t="s">
        <v>12</v>
      </c>
      <c r="H4376" s="1" t="s">
        <v>13</v>
      </c>
      <c r="I4376">
        <v>60</v>
      </c>
    </row>
    <row r="4377" spans="1:9" x14ac:dyDescent="0.25">
      <c r="A4377">
        <v>4376</v>
      </c>
      <c r="B4377" s="1" t="s">
        <v>9</v>
      </c>
      <c r="C4377">
        <v>100000</v>
      </c>
      <c r="D4377" s="1" t="s">
        <v>10</v>
      </c>
      <c r="E4377" s="1" t="s">
        <v>16</v>
      </c>
      <c r="F4377" s="1" t="s">
        <v>12</v>
      </c>
      <c r="G4377" s="1" t="s">
        <v>13</v>
      </c>
      <c r="H4377" s="1" t="s">
        <v>12</v>
      </c>
      <c r="I4377">
        <v>37</v>
      </c>
    </row>
    <row r="4378" spans="1:9" x14ac:dyDescent="0.25">
      <c r="A4378">
        <v>4377</v>
      </c>
      <c r="B4378" s="1" t="s">
        <v>9</v>
      </c>
      <c r="C4378">
        <v>100000</v>
      </c>
      <c r="D4378" s="1" t="s">
        <v>10</v>
      </c>
      <c r="E4378" s="1" t="s">
        <v>16</v>
      </c>
      <c r="F4378" s="1" t="s">
        <v>12</v>
      </c>
      <c r="G4378" s="1" t="s">
        <v>12</v>
      </c>
      <c r="H4378" s="1" t="s">
        <v>12</v>
      </c>
      <c r="I4378">
        <v>36</v>
      </c>
    </row>
    <row r="4379" spans="1:9" x14ac:dyDescent="0.25">
      <c r="A4379">
        <v>4378</v>
      </c>
      <c r="B4379" s="1" t="s">
        <v>15</v>
      </c>
      <c r="C4379">
        <v>292533.03999999998</v>
      </c>
      <c r="D4379" s="1" t="s">
        <v>10</v>
      </c>
      <c r="E4379" s="1" t="s">
        <v>11</v>
      </c>
      <c r="F4379" s="1" t="s">
        <v>12</v>
      </c>
      <c r="G4379" s="1" t="s">
        <v>13</v>
      </c>
      <c r="H4379" s="1" t="s">
        <v>13</v>
      </c>
      <c r="I4379">
        <v>25</v>
      </c>
    </row>
    <row r="4380" spans="1:9" x14ac:dyDescent="0.25">
      <c r="A4380">
        <v>4379</v>
      </c>
      <c r="B4380" s="1" t="s">
        <v>15</v>
      </c>
      <c r="C4380">
        <v>297046</v>
      </c>
      <c r="D4380" s="1" t="s">
        <v>17</v>
      </c>
      <c r="E4380" s="1" t="s">
        <v>16</v>
      </c>
      <c r="F4380" s="1" t="s">
        <v>12</v>
      </c>
      <c r="G4380" s="1" t="s">
        <v>13</v>
      </c>
      <c r="H4380" s="1" t="s">
        <v>13</v>
      </c>
      <c r="I4380">
        <v>55</v>
      </c>
    </row>
    <row r="4381" spans="1:9" x14ac:dyDescent="0.25">
      <c r="A4381">
        <v>4380</v>
      </c>
      <c r="B4381" s="1" t="s">
        <v>9</v>
      </c>
      <c r="C4381">
        <v>382136</v>
      </c>
      <c r="D4381" s="1" t="s">
        <v>18</v>
      </c>
      <c r="E4381" s="1" t="s">
        <v>16</v>
      </c>
      <c r="F4381" s="1" t="s">
        <v>12</v>
      </c>
      <c r="G4381" s="1" t="s">
        <v>13</v>
      </c>
      <c r="H4381" s="1" t="s">
        <v>12</v>
      </c>
      <c r="I4381">
        <v>63</v>
      </c>
    </row>
    <row r="4382" spans="1:9" x14ac:dyDescent="0.25">
      <c r="A4382">
        <v>4381</v>
      </c>
      <c r="B4382" s="1" t="s">
        <v>9</v>
      </c>
      <c r="C4382">
        <v>48857.39</v>
      </c>
      <c r="D4382" s="1" t="s">
        <v>10</v>
      </c>
      <c r="E4382" s="1" t="s">
        <v>16</v>
      </c>
      <c r="F4382" s="1" t="s">
        <v>12</v>
      </c>
      <c r="G4382" s="1" t="s">
        <v>13</v>
      </c>
      <c r="H4382" s="1" t="s">
        <v>13</v>
      </c>
      <c r="I4382">
        <v>41</v>
      </c>
    </row>
    <row r="4383" spans="1:9" x14ac:dyDescent="0.25">
      <c r="A4383">
        <v>4382</v>
      </c>
      <c r="B4383" s="1" t="s">
        <v>15</v>
      </c>
      <c r="C4383">
        <v>550000</v>
      </c>
      <c r="D4383" s="1" t="s">
        <v>10</v>
      </c>
      <c r="E4383" s="1" t="s">
        <v>16</v>
      </c>
      <c r="F4383" s="1" t="s">
        <v>12</v>
      </c>
      <c r="G4383" s="1" t="s">
        <v>13</v>
      </c>
      <c r="H4383" s="1" t="s">
        <v>13</v>
      </c>
      <c r="I4383">
        <v>27</v>
      </c>
    </row>
    <row r="4384" spans="1:9" x14ac:dyDescent="0.25">
      <c r="A4384">
        <v>4383</v>
      </c>
      <c r="B4384" s="1" t="s">
        <v>15</v>
      </c>
      <c r="C4384">
        <v>1843614</v>
      </c>
      <c r="D4384" s="1" t="s">
        <v>10</v>
      </c>
      <c r="E4384" s="1" t="s">
        <v>11</v>
      </c>
      <c r="F4384" s="1" t="s">
        <v>12</v>
      </c>
      <c r="G4384" s="1" t="s">
        <v>13</v>
      </c>
      <c r="H4384" s="1" t="s">
        <v>13</v>
      </c>
      <c r="I4384">
        <v>59</v>
      </c>
    </row>
    <row r="4385" spans="1:9" x14ac:dyDescent="0.25">
      <c r="A4385">
        <v>4384</v>
      </c>
      <c r="B4385" s="1" t="s">
        <v>9</v>
      </c>
      <c r="C4385">
        <v>547158</v>
      </c>
      <c r="D4385" s="1" t="s">
        <v>10</v>
      </c>
      <c r="E4385" s="1" t="s">
        <v>11</v>
      </c>
      <c r="F4385" s="1" t="s">
        <v>12</v>
      </c>
      <c r="G4385" s="1" t="s">
        <v>13</v>
      </c>
      <c r="H4385" s="1" t="s">
        <v>12</v>
      </c>
      <c r="I4385">
        <v>22</v>
      </c>
    </row>
    <row r="4386" spans="1:9" x14ac:dyDescent="0.25">
      <c r="A4386">
        <v>4385</v>
      </c>
      <c r="B4386" s="1" t="s">
        <v>15</v>
      </c>
      <c r="C4386">
        <v>1482847</v>
      </c>
      <c r="D4386" s="1" t="s">
        <v>10</v>
      </c>
      <c r="E4386" s="1" t="s">
        <v>11</v>
      </c>
      <c r="F4386" s="1" t="s">
        <v>12</v>
      </c>
      <c r="G4386" s="1" t="s">
        <v>13</v>
      </c>
      <c r="H4386" s="1" t="s">
        <v>12</v>
      </c>
      <c r="I4386">
        <v>29</v>
      </c>
    </row>
    <row r="4387" spans="1:9" x14ac:dyDescent="0.25">
      <c r="A4387">
        <v>4386</v>
      </c>
      <c r="B4387" s="1" t="s">
        <v>15</v>
      </c>
      <c r="C4387">
        <v>927503.14</v>
      </c>
      <c r="D4387" s="1" t="s">
        <v>10</v>
      </c>
      <c r="E4387" s="1" t="s">
        <v>16</v>
      </c>
      <c r="F4387" s="1" t="s">
        <v>12</v>
      </c>
      <c r="G4387" s="1" t="s">
        <v>13</v>
      </c>
      <c r="H4387" s="1" t="s">
        <v>13</v>
      </c>
      <c r="I4387">
        <v>50</v>
      </c>
    </row>
    <row r="4388" spans="1:9" x14ac:dyDescent="0.25">
      <c r="A4388">
        <v>4387</v>
      </c>
      <c r="B4388" s="1" t="s">
        <v>9</v>
      </c>
      <c r="C4388">
        <v>299647</v>
      </c>
      <c r="D4388" s="1" t="s">
        <v>18</v>
      </c>
      <c r="E4388" s="1" t="s">
        <v>16</v>
      </c>
      <c r="F4388" s="1" t="s">
        <v>12</v>
      </c>
      <c r="G4388" s="1" t="s">
        <v>13</v>
      </c>
      <c r="H4388" s="1" t="s">
        <v>12</v>
      </c>
      <c r="I4388">
        <v>36</v>
      </c>
    </row>
    <row r="4389" spans="1:9" x14ac:dyDescent="0.25">
      <c r="A4389">
        <v>4388</v>
      </c>
      <c r="B4389" s="1" t="s">
        <v>9</v>
      </c>
      <c r="C4389">
        <v>967077</v>
      </c>
      <c r="D4389" s="1" t="s">
        <v>10</v>
      </c>
      <c r="E4389" s="1" t="s">
        <v>11</v>
      </c>
      <c r="F4389" s="1" t="s">
        <v>12</v>
      </c>
      <c r="G4389" s="1" t="s">
        <v>13</v>
      </c>
      <c r="H4389" s="1" t="s">
        <v>13</v>
      </c>
      <c r="I4389">
        <v>53</v>
      </c>
    </row>
    <row r="4390" spans="1:9" x14ac:dyDescent="0.25">
      <c r="A4390">
        <v>4389</v>
      </c>
      <c r="B4390" s="1" t="s">
        <v>9</v>
      </c>
      <c r="C4390">
        <v>326749</v>
      </c>
      <c r="D4390" s="1" t="s">
        <v>18</v>
      </c>
      <c r="E4390" s="1" t="s">
        <v>16</v>
      </c>
      <c r="F4390" s="1" t="s">
        <v>12</v>
      </c>
      <c r="G4390" s="1" t="s">
        <v>13</v>
      </c>
      <c r="H4390" s="1" t="s">
        <v>12</v>
      </c>
      <c r="I4390">
        <v>54</v>
      </c>
    </row>
    <row r="4391" spans="1:9" x14ac:dyDescent="0.25">
      <c r="A4391">
        <v>4390</v>
      </c>
      <c r="B4391" s="1" t="s">
        <v>9</v>
      </c>
      <c r="C4391">
        <v>5122871.99</v>
      </c>
      <c r="D4391" s="1" t="s">
        <v>10</v>
      </c>
      <c r="E4391" s="1" t="s">
        <v>11</v>
      </c>
      <c r="F4391" s="1" t="s">
        <v>12</v>
      </c>
      <c r="G4391" s="1" t="s">
        <v>13</v>
      </c>
      <c r="H4391" s="1" t="s">
        <v>13</v>
      </c>
      <c r="I4391">
        <v>47</v>
      </c>
    </row>
    <row r="4392" spans="1:9" x14ac:dyDescent="0.25">
      <c r="A4392">
        <v>4391</v>
      </c>
      <c r="B4392" s="1" t="s">
        <v>15</v>
      </c>
      <c r="C4392">
        <v>530434.05000000005</v>
      </c>
      <c r="D4392" s="1" t="s">
        <v>10</v>
      </c>
      <c r="E4392" s="1" t="s">
        <v>16</v>
      </c>
      <c r="F4392" s="1" t="s">
        <v>12</v>
      </c>
      <c r="G4392" s="1" t="s">
        <v>13</v>
      </c>
      <c r="H4392" s="1" t="s">
        <v>13</v>
      </c>
      <c r="I4392">
        <v>25</v>
      </c>
    </row>
    <row r="4393" spans="1:9" x14ac:dyDescent="0.25">
      <c r="A4393">
        <v>4392</v>
      </c>
      <c r="B4393" s="1" t="s">
        <v>9</v>
      </c>
      <c r="C4393">
        <v>182182</v>
      </c>
      <c r="D4393" s="1" t="s">
        <v>10</v>
      </c>
      <c r="E4393" s="1" t="s">
        <v>16</v>
      </c>
      <c r="F4393" s="1" t="s">
        <v>12</v>
      </c>
      <c r="G4393" s="1" t="s">
        <v>13</v>
      </c>
      <c r="H4393" s="1" t="s">
        <v>13</v>
      </c>
      <c r="I4393">
        <v>26</v>
      </c>
    </row>
    <row r="4394" spans="1:9" x14ac:dyDescent="0.25">
      <c r="A4394">
        <v>4393</v>
      </c>
      <c r="B4394" s="1" t="s">
        <v>9</v>
      </c>
      <c r="C4394">
        <v>278030.99</v>
      </c>
      <c r="D4394" s="1" t="s">
        <v>19</v>
      </c>
      <c r="E4394" s="1" t="s">
        <v>16</v>
      </c>
      <c r="F4394" s="1" t="s">
        <v>12</v>
      </c>
      <c r="G4394" s="1" t="s">
        <v>13</v>
      </c>
      <c r="H4394" s="1" t="s">
        <v>13</v>
      </c>
      <c r="I4394">
        <v>27</v>
      </c>
    </row>
    <row r="4395" spans="1:9" x14ac:dyDescent="0.25">
      <c r="A4395">
        <v>4394</v>
      </c>
      <c r="B4395" s="1" t="s">
        <v>15</v>
      </c>
      <c r="C4395">
        <v>302470</v>
      </c>
      <c r="D4395" s="1" t="s">
        <v>17</v>
      </c>
      <c r="E4395" s="1" t="s">
        <v>16</v>
      </c>
      <c r="F4395" s="1" t="s">
        <v>12</v>
      </c>
      <c r="G4395" s="1" t="s">
        <v>13</v>
      </c>
      <c r="H4395" s="1" t="s">
        <v>13</v>
      </c>
      <c r="I4395">
        <v>54</v>
      </c>
    </row>
    <row r="4396" spans="1:9" x14ac:dyDescent="0.25">
      <c r="A4396">
        <v>4395</v>
      </c>
      <c r="B4396" s="1" t="s">
        <v>9</v>
      </c>
      <c r="C4396">
        <v>347719.55</v>
      </c>
      <c r="D4396" s="1" t="s">
        <v>10</v>
      </c>
      <c r="E4396" s="1" t="s">
        <v>16</v>
      </c>
      <c r="F4396" s="1" t="s">
        <v>12</v>
      </c>
      <c r="G4396" s="1" t="s">
        <v>13</v>
      </c>
      <c r="H4396" s="1" t="s">
        <v>13</v>
      </c>
      <c r="I4396">
        <v>19</v>
      </c>
    </row>
    <row r="4397" spans="1:9" x14ac:dyDescent="0.25">
      <c r="A4397">
        <v>4396</v>
      </c>
      <c r="B4397" s="1" t="s">
        <v>9</v>
      </c>
      <c r="C4397">
        <v>312000</v>
      </c>
      <c r="D4397" s="1" t="s">
        <v>10</v>
      </c>
      <c r="E4397" s="1" t="s">
        <v>16</v>
      </c>
      <c r="F4397" s="1" t="s">
        <v>12</v>
      </c>
      <c r="G4397" s="1" t="s">
        <v>13</v>
      </c>
      <c r="H4397" s="1" t="s">
        <v>12</v>
      </c>
      <c r="I4397">
        <v>64</v>
      </c>
    </row>
    <row r="4398" spans="1:9" x14ac:dyDescent="0.25">
      <c r="A4398">
        <v>4397</v>
      </c>
      <c r="B4398" s="1" t="s">
        <v>9</v>
      </c>
      <c r="C4398">
        <v>310124</v>
      </c>
      <c r="D4398" s="1" t="s">
        <v>18</v>
      </c>
      <c r="E4398" s="1" t="s">
        <v>16</v>
      </c>
      <c r="F4398" s="1" t="s">
        <v>12</v>
      </c>
      <c r="G4398" s="1" t="s">
        <v>13</v>
      </c>
      <c r="H4398" s="1" t="s">
        <v>13</v>
      </c>
      <c r="I4398">
        <v>43</v>
      </c>
    </row>
    <row r="4399" spans="1:9" x14ac:dyDescent="0.25">
      <c r="A4399">
        <v>4398</v>
      </c>
      <c r="B4399" s="1" t="s">
        <v>15</v>
      </c>
      <c r="C4399">
        <v>297046</v>
      </c>
      <c r="D4399" s="1" t="s">
        <v>18</v>
      </c>
      <c r="E4399" s="1" t="s">
        <v>16</v>
      </c>
      <c r="F4399" s="1" t="s">
        <v>12</v>
      </c>
      <c r="G4399" s="1" t="s">
        <v>13</v>
      </c>
      <c r="H4399" s="1" t="s">
        <v>13</v>
      </c>
      <c r="I4399">
        <v>27</v>
      </c>
    </row>
    <row r="4400" spans="1:9" x14ac:dyDescent="0.25">
      <c r="A4400">
        <v>4399</v>
      </c>
      <c r="B4400" s="1" t="s">
        <v>9</v>
      </c>
      <c r="C4400">
        <v>403776</v>
      </c>
      <c r="D4400" s="1" t="s">
        <v>10</v>
      </c>
      <c r="E4400" s="1" t="s">
        <v>16</v>
      </c>
      <c r="F4400" s="1" t="s">
        <v>12</v>
      </c>
      <c r="G4400" s="1" t="s">
        <v>13</v>
      </c>
      <c r="H4400" s="1" t="s">
        <v>13</v>
      </c>
      <c r="I4400">
        <v>23</v>
      </c>
    </row>
    <row r="4401" spans="1:9" x14ac:dyDescent="0.25">
      <c r="A4401">
        <v>4400</v>
      </c>
      <c r="B4401" s="1" t="s">
        <v>15</v>
      </c>
      <c r="C4401">
        <v>1101203</v>
      </c>
      <c r="D4401" s="1" t="s">
        <v>10</v>
      </c>
      <c r="E4401" s="1" t="s">
        <v>11</v>
      </c>
      <c r="F4401" s="1" t="s">
        <v>12</v>
      </c>
      <c r="G4401" s="1" t="s">
        <v>13</v>
      </c>
      <c r="H4401" s="1" t="s">
        <v>13</v>
      </c>
      <c r="I4401">
        <v>28</v>
      </c>
    </row>
    <row r="4402" spans="1:9" x14ac:dyDescent="0.25">
      <c r="A4402">
        <v>4401</v>
      </c>
      <c r="B4402" s="1" t="s">
        <v>9</v>
      </c>
      <c r="C4402">
        <v>615017.5</v>
      </c>
      <c r="D4402" s="1" t="s">
        <v>10</v>
      </c>
      <c r="E4402" s="1" t="s">
        <v>11</v>
      </c>
      <c r="F4402" s="1" t="s">
        <v>12</v>
      </c>
      <c r="G4402" s="1" t="s">
        <v>13</v>
      </c>
      <c r="H4402" s="1" t="s">
        <v>13</v>
      </c>
      <c r="I4402">
        <v>44</v>
      </c>
    </row>
    <row r="4403" spans="1:9" x14ac:dyDescent="0.25">
      <c r="A4403">
        <v>4402</v>
      </c>
      <c r="B4403" s="1" t="s">
        <v>15</v>
      </c>
      <c r="C4403">
        <v>639148</v>
      </c>
      <c r="D4403" s="1" t="s">
        <v>17</v>
      </c>
      <c r="E4403" s="1" t="s">
        <v>16</v>
      </c>
      <c r="F4403" s="1" t="s">
        <v>12</v>
      </c>
      <c r="G4403" s="1" t="s">
        <v>12</v>
      </c>
      <c r="H4403" s="1" t="s">
        <v>13</v>
      </c>
      <c r="I4403">
        <v>66</v>
      </c>
    </row>
    <row r="4404" spans="1:9" x14ac:dyDescent="0.25">
      <c r="A4404">
        <v>4403</v>
      </c>
      <c r="B4404" s="1" t="s">
        <v>9</v>
      </c>
      <c r="C4404">
        <v>297046</v>
      </c>
      <c r="D4404" s="1" t="s">
        <v>17</v>
      </c>
      <c r="E4404" s="1" t="s">
        <v>16</v>
      </c>
      <c r="F4404" s="1" t="s">
        <v>12</v>
      </c>
      <c r="G4404" s="1" t="s">
        <v>12</v>
      </c>
      <c r="H4404" s="1" t="s">
        <v>13</v>
      </c>
      <c r="I4404">
        <v>50</v>
      </c>
    </row>
    <row r="4405" spans="1:9" x14ac:dyDescent="0.25">
      <c r="A4405">
        <v>4404</v>
      </c>
      <c r="B4405" s="1" t="s">
        <v>15</v>
      </c>
      <c r="C4405">
        <v>150000</v>
      </c>
      <c r="D4405" s="1" t="s">
        <v>10</v>
      </c>
      <c r="E4405" s="1" t="s">
        <v>16</v>
      </c>
      <c r="F4405" s="1" t="s">
        <v>12</v>
      </c>
      <c r="G4405" s="1" t="s">
        <v>13</v>
      </c>
      <c r="H4405" s="1" t="s">
        <v>13</v>
      </c>
      <c r="I4405">
        <v>32</v>
      </c>
    </row>
    <row r="4406" spans="1:9" x14ac:dyDescent="0.25">
      <c r="A4406">
        <v>4405</v>
      </c>
      <c r="B4406" s="1" t="s">
        <v>9</v>
      </c>
      <c r="C4406">
        <v>360960</v>
      </c>
      <c r="D4406" s="1" t="s">
        <v>10</v>
      </c>
      <c r="E4406" s="1" t="s">
        <v>16</v>
      </c>
      <c r="F4406" s="1" t="s">
        <v>12</v>
      </c>
      <c r="G4406" s="1" t="s">
        <v>13</v>
      </c>
      <c r="H4406" s="1" t="s">
        <v>13</v>
      </c>
      <c r="I4406">
        <v>38</v>
      </c>
    </row>
    <row r="4407" spans="1:9" x14ac:dyDescent="0.25">
      <c r="A4407">
        <v>4406</v>
      </c>
      <c r="B4407" s="1" t="s">
        <v>15</v>
      </c>
      <c r="C4407">
        <v>338629</v>
      </c>
      <c r="D4407" s="1" t="s">
        <v>18</v>
      </c>
      <c r="E4407" s="1" t="s">
        <v>16</v>
      </c>
      <c r="F4407" s="1" t="s">
        <v>12</v>
      </c>
      <c r="G4407" s="1" t="s">
        <v>13</v>
      </c>
      <c r="H4407" s="1" t="s">
        <v>12</v>
      </c>
      <c r="I4407">
        <v>66</v>
      </c>
    </row>
    <row r="4408" spans="1:9" x14ac:dyDescent="0.25">
      <c r="A4408">
        <v>4407</v>
      </c>
      <c r="B4408" s="1" t="s">
        <v>9</v>
      </c>
      <c r="C4408">
        <v>360000</v>
      </c>
      <c r="D4408" s="1" t="s">
        <v>10</v>
      </c>
      <c r="E4408" s="1" t="s">
        <v>16</v>
      </c>
      <c r="F4408" s="1" t="s">
        <v>12</v>
      </c>
      <c r="G4408" s="1" t="s">
        <v>12</v>
      </c>
      <c r="H4408" s="1" t="s">
        <v>13</v>
      </c>
      <c r="I4408">
        <v>32</v>
      </c>
    </row>
    <row r="4409" spans="1:9" x14ac:dyDescent="0.25">
      <c r="A4409">
        <v>4408</v>
      </c>
      <c r="B4409" s="1" t="s">
        <v>9</v>
      </c>
      <c r="C4409">
        <v>470000</v>
      </c>
      <c r="D4409" s="1" t="s">
        <v>10</v>
      </c>
      <c r="E4409" s="1" t="s">
        <v>16</v>
      </c>
      <c r="F4409" s="1" t="s">
        <v>12</v>
      </c>
      <c r="G4409" s="1" t="s">
        <v>13</v>
      </c>
      <c r="H4409" s="1" t="s">
        <v>13</v>
      </c>
      <c r="I4409">
        <v>52</v>
      </c>
    </row>
    <row r="4410" spans="1:9" x14ac:dyDescent="0.25">
      <c r="A4410">
        <v>4409</v>
      </c>
      <c r="B4410" s="1" t="s">
        <v>15</v>
      </c>
      <c r="C4410">
        <v>418415</v>
      </c>
      <c r="D4410" s="1" t="s">
        <v>10</v>
      </c>
      <c r="E4410" s="1" t="s">
        <v>16</v>
      </c>
      <c r="F4410" s="1" t="s">
        <v>12</v>
      </c>
      <c r="G4410" s="1" t="s">
        <v>13</v>
      </c>
      <c r="H4410" s="1" t="s">
        <v>13</v>
      </c>
      <c r="I4410">
        <v>30</v>
      </c>
    </row>
    <row r="4411" spans="1:9" x14ac:dyDescent="0.25">
      <c r="A4411">
        <v>4410</v>
      </c>
      <c r="B4411" s="1" t="s">
        <v>15</v>
      </c>
      <c r="C4411">
        <v>430627.35</v>
      </c>
      <c r="D4411" s="1" t="s">
        <v>10</v>
      </c>
      <c r="E4411" s="1" t="s">
        <v>16</v>
      </c>
      <c r="F4411" s="1" t="s">
        <v>12</v>
      </c>
      <c r="G4411" s="1" t="s">
        <v>13</v>
      </c>
      <c r="H4411" s="1" t="s">
        <v>13</v>
      </c>
      <c r="I4411">
        <v>31</v>
      </c>
    </row>
    <row r="4412" spans="1:9" x14ac:dyDescent="0.25">
      <c r="A4412">
        <v>4411</v>
      </c>
      <c r="B4412" s="1" t="s">
        <v>9</v>
      </c>
      <c r="C4412">
        <v>325394.86</v>
      </c>
      <c r="D4412" s="1" t="s">
        <v>10</v>
      </c>
      <c r="E4412" s="1" t="s">
        <v>11</v>
      </c>
      <c r="F4412" s="1" t="s">
        <v>12</v>
      </c>
      <c r="G4412" s="1" t="s">
        <v>13</v>
      </c>
      <c r="H4412" s="1" t="s">
        <v>13</v>
      </c>
      <c r="I4412">
        <v>25</v>
      </c>
    </row>
    <row r="4413" spans="1:9" x14ac:dyDescent="0.25">
      <c r="A4413">
        <v>4412</v>
      </c>
      <c r="B4413" s="1" t="s">
        <v>9</v>
      </c>
      <c r="C4413">
        <v>332233.40000000002</v>
      </c>
      <c r="D4413" s="1" t="s">
        <v>10</v>
      </c>
      <c r="E4413" s="1" t="s">
        <v>16</v>
      </c>
      <c r="F4413" s="1" t="s">
        <v>12</v>
      </c>
      <c r="G4413" s="1" t="s">
        <v>13</v>
      </c>
      <c r="H4413" s="1" t="s">
        <v>13</v>
      </c>
      <c r="I4413">
        <v>30</v>
      </c>
    </row>
    <row r="4414" spans="1:9" x14ac:dyDescent="0.25">
      <c r="A4414">
        <v>4413</v>
      </c>
      <c r="B4414" s="1" t="s">
        <v>15</v>
      </c>
      <c r="C4414">
        <v>377248.7</v>
      </c>
      <c r="D4414" s="1" t="s">
        <v>14</v>
      </c>
      <c r="E4414" s="1" t="s">
        <v>11</v>
      </c>
      <c r="F4414" s="1" t="s">
        <v>12</v>
      </c>
      <c r="G4414" s="1" t="s">
        <v>13</v>
      </c>
      <c r="H4414" s="1" t="s">
        <v>13</v>
      </c>
      <c r="I4414">
        <v>83</v>
      </c>
    </row>
    <row r="4415" spans="1:9" x14ac:dyDescent="0.25">
      <c r="A4415">
        <v>4414</v>
      </c>
      <c r="B4415" s="1" t="s">
        <v>15</v>
      </c>
      <c r="C4415">
        <v>150000</v>
      </c>
      <c r="D4415" s="1" t="s">
        <v>10</v>
      </c>
      <c r="E4415" s="1" t="s">
        <v>16</v>
      </c>
      <c r="F4415" s="1" t="s">
        <v>12</v>
      </c>
      <c r="G4415" s="1" t="s">
        <v>12</v>
      </c>
      <c r="H4415" s="1" t="s">
        <v>13</v>
      </c>
      <c r="I4415">
        <v>40</v>
      </c>
    </row>
    <row r="4416" spans="1:9" x14ac:dyDescent="0.25">
      <c r="A4416">
        <v>4415</v>
      </c>
      <c r="B4416" s="1" t="s">
        <v>9</v>
      </c>
      <c r="C4416">
        <v>310544</v>
      </c>
      <c r="D4416" s="1" t="s">
        <v>18</v>
      </c>
      <c r="E4416" s="1" t="s">
        <v>16</v>
      </c>
      <c r="F4416" s="1" t="s">
        <v>12</v>
      </c>
      <c r="G4416" s="1" t="s">
        <v>12</v>
      </c>
      <c r="H4416" s="1" t="s">
        <v>12</v>
      </c>
      <c r="I4416">
        <v>66</v>
      </c>
    </row>
    <row r="4417" spans="1:9" x14ac:dyDescent="0.25">
      <c r="A4417">
        <v>4416</v>
      </c>
      <c r="B4417" s="1" t="s">
        <v>9</v>
      </c>
      <c r="C4417">
        <v>391000</v>
      </c>
      <c r="D4417" s="1" t="s">
        <v>10</v>
      </c>
      <c r="E4417" s="1" t="s">
        <v>16</v>
      </c>
      <c r="F4417" s="1" t="s">
        <v>12</v>
      </c>
      <c r="G4417" s="1" t="s">
        <v>13</v>
      </c>
      <c r="H4417" s="1" t="s">
        <v>13</v>
      </c>
      <c r="I4417">
        <v>36</v>
      </c>
    </row>
    <row r="4418" spans="1:9" x14ac:dyDescent="0.25">
      <c r="A4418">
        <v>4417</v>
      </c>
      <c r="B4418" s="1" t="s">
        <v>9</v>
      </c>
      <c r="C4418">
        <v>356455</v>
      </c>
      <c r="D4418" s="1" t="s">
        <v>18</v>
      </c>
      <c r="E4418" s="1" t="s">
        <v>16</v>
      </c>
      <c r="F4418" s="1" t="s">
        <v>12</v>
      </c>
      <c r="G4418" s="1" t="s">
        <v>13</v>
      </c>
      <c r="H4418" s="1" t="s">
        <v>13</v>
      </c>
      <c r="I4418">
        <v>35</v>
      </c>
    </row>
    <row r="4419" spans="1:9" x14ac:dyDescent="0.25">
      <c r="A4419">
        <v>4418</v>
      </c>
      <c r="B4419" s="1" t="s">
        <v>9</v>
      </c>
      <c r="C4419">
        <v>639148</v>
      </c>
      <c r="D4419" s="1" t="s">
        <v>18</v>
      </c>
      <c r="E4419" s="1" t="s">
        <v>16</v>
      </c>
      <c r="F4419" s="1" t="s">
        <v>12</v>
      </c>
      <c r="G4419" s="1" t="s">
        <v>13</v>
      </c>
      <c r="H4419" s="1" t="s">
        <v>12</v>
      </c>
      <c r="I4419">
        <v>65</v>
      </c>
    </row>
    <row r="4420" spans="1:9" x14ac:dyDescent="0.25">
      <c r="A4420">
        <v>4419</v>
      </c>
      <c r="B4420" s="1" t="s">
        <v>15</v>
      </c>
      <c r="C4420">
        <v>53466</v>
      </c>
      <c r="D4420" s="1" t="s">
        <v>10</v>
      </c>
      <c r="E4420" s="1" t="s">
        <v>11</v>
      </c>
      <c r="F4420" s="1" t="s">
        <v>12</v>
      </c>
      <c r="G4420" s="1" t="s">
        <v>13</v>
      </c>
      <c r="H4420" s="1" t="s">
        <v>13</v>
      </c>
      <c r="I4420">
        <v>59</v>
      </c>
    </row>
    <row r="4421" spans="1:9" x14ac:dyDescent="0.25">
      <c r="A4421">
        <v>4420</v>
      </c>
      <c r="B4421" s="1" t="s">
        <v>9</v>
      </c>
      <c r="C4421">
        <v>423038.54</v>
      </c>
      <c r="D4421" s="1" t="s">
        <v>10</v>
      </c>
      <c r="E4421" s="1" t="s">
        <v>16</v>
      </c>
      <c r="F4421" s="1" t="s">
        <v>12</v>
      </c>
      <c r="G4421" s="1" t="s">
        <v>13</v>
      </c>
      <c r="H4421" s="1" t="s">
        <v>13</v>
      </c>
      <c r="I4421">
        <v>32</v>
      </c>
    </row>
    <row r="4422" spans="1:9" x14ac:dyDescent="0.25">
      <c r="A4422">
        <v>4421</v>
      </c>
      <c r="B4422" s="1" t="s">
        <v>9</v>
      </c>
      <c r="C4422">
        <v>332063.19</v>
      </c>
      <c r="D4422" s="1" t="s">
        <v>10</v>
      </c>
      <c r="E4422" s="1" t="s">
        <v>16</v>
      </c>
      <c r="F4422" s="1" t="s">
        <v>12</v>
      </c>
      <c r="G4422" s="1" t="s">
        <v>13</v>
      </c>
      <c r="H4422" s="1" t="s">
        <v>13</v>
      </c>
      <c r="I4422">
        <v>22</v>
      </c>
    </row>
    <row r="4423" spans="1:9" x14ac:dyDescent="0.25">
      <c r="A4423">
        <v>4422</v>
      </c>
      <c r="B4423" s="1" t="s">
        <v>9</v>
      </c>
      <c r="C4423">
        <v>491465.63</v>
      </c>
      <c r="D4423" s="1" t="s">
        <v>10</v>
      </c>
      <c r="E4423" s="1" t="s">
        <v>16</v>
      </c>
      <c r="F4423" s="1" t="s">
        <v>12</v>
      </c>
      <c r="G4423" s="1" t="s">
        <v>12</v>
      </c>
      <c r="H4423" s="1" t="s">
        <v>13</v>
      </c>
      <c r="I4423">
        <v>26</v>
      </c>
    </row>
    <row r="4424" spans="1:9" x14ac:dyDescent="0.25">
      <c r="A4424">
        <v>4423</v>
      </c>
      <c r="B4424" s="1" t="s">
        <v>9</v>
      </c>
      <c r="C4424">
        <v>633433</v>
      </c>
      <c r="D4424" s="1" t="s">
        <v>18</v>
      </c>
      <c r="E4424" s="1" t="s">
        <v>16</v>
      </c>
      <c r="F4424" s="1" t="s">
        <v>12</v>
      </c>
      <c r="G4424" s="1" t="s">
        <v>13</v>
      </c>
      <c r="H4424" s="1" t="s">
        <v>13</v>
      </c>
      <c r="I4424">
        <v>27</v>
      </c>
    </row>
    <row r="4425" spans="1:9" x14ac:dyDescent="0.25">
      <c r="A4425">
        <v>4424</v>
      </c>
      <c r="B4425" s="1" t="s">
        <v>15</v>
      </c>
      <c r="C4425">
        <v>1021562</v>
      </c>
      <c r="D4425" s="1" t="s">
        <v>10</v>
      </c>
      <c r="E4425" s="1" t="s">
        <v>11</v>
      </c>
      <c r="F4425" s="1" t="s">
        <v>12</v>
      </c>
      <c r="G4425" s="1" t="s">
        <v>13</v>
      </c>
      <c r="H4425" s="1" t="s">
        <v>13</v>
      </c>
      <c r="I4425">
        <v>36</v>
      </c>
    </row>
    <row r="4426" spans="1:9" x14ac:dyDescent="0.25">
      <c r="A4426">
        <v>4425</v>
      </c>
      <c r="B4426" s="1" t="s">
        <v>9</v>
      </c>
      <c r="C4426">
        <v>307850</v>
      </c>
      <c r="D4426" s="1" t="s">
        <v>10</v>
      </c>
      <c r="E4426" s="1" t="s">
        <v>16</v>
      </c>
      <c r="F4426" s="1" t="s">
        <v>12</v>
      </c>
      <c r="G4426" s="1" t="s">
        <v>13</v>
      </c>
      <c r="H4426" s="1" t="s">
        <v>13</v>
      </c>
      <c r="I4426">
        <v>41</v>
      </c>
    </row>
    <row r="4427" spans="1:9" x14ac:dyDescent="0.25">
      <c r="A4427">
        <v>4426</v>
      </c>
      <c r="B4427" s="1" t="s">
        <v>9</v>
      </c>
      <c r="C4427">
        <v>337925.96</v>
      </c>
      <c r="D4427" s="1" t="s">
        <v>10</v>
      </c>
      <c r="E4427" s="1" t="s">
        <v>16</v>
      </c>
      <c r="F4427" s="1" t="s">
        <v>12</v>
      </c>
      <c r="G4427" s="1" t="s">
        <v>13</v>
      </c>
      <c r="H4427" s="1" t="s">
        <v>13</v>
      </c>
      <c r="I4427">
        <v>23</v>
      </c>
    </row>
    <row r="4428" spans="1:9" x14ac:dyDescent="0.25">
      <c r="A4428">
        <v>4427</v>
      </c>
      <c r="B4428" s="1" t="s">
        <v>9</v>
      </c>
      <c r="C4428">
        <v>884003.5</v>
      </c>
      <c r="D4428" s="1" t="s">
        <v>10</v>
      </c>
      <c r="E4428" s="1" t="s">
        <v>16</v>
      </c>
      <c r="F4428" s="1" t="s">
        <v>12</v>
      </c>
      <c r="G4428" s="1" t="s">
        <v>13</v>
      </c>
      <c r="H4428" s="1" t="s">
        <v>13</v>
      </c>
      <c r="I4428">
        <v>25</v>
      </c>
    </row>
    <row r="4429" spans="1:9" x14ac:dyDescent="0.25">
      <c r="A4429">
        <v>4428</v>
      </c>
      <c r="B4429" s="1" t="s">
        <v>9</v>
      </c>
      <c r="C4429">
        <v>514062</v>
      </c>
      <c r="D4429" s="1" t="s">
        <v>18</v>
      </c>
      <c r="E4429" s="1" t="s">
        <v>16</v>
      </c>
      <c r="F4429" s="1" t="s">
        <v>12</v>
      </c>
      <c r="G4429" s="1" t="s">
        <v>13</v>
      </c>
      <c r="H4429" s="1" t="s">
        <v>13</v>
      </c>
      <c r="I4429">
        <v>60</v>
      </c>
    </row>
    <row r="4430" spans="1:9" x14ac:dyDescent="0.25">
      <c r="A4430">
        <v>4429</v>
      </c>
      <c r="B4430" s="1" t="s">
        <v>9</v>
      </c>
      <c r="C4430">
        <v>724000</v>
      </c>
      <c r="D4430" s="1" t="s">
        <v>10</v>
      </c>
      <c r="E4430" s="1" t="s">
        <v>16</v>
      </c>
      <c r="F4430" s="1" t="s">
        <v>12</v>
      </c>
      <c r="G4430" s="1" t="s">
        <v>13</v>
      </c>
      <c r="H4430" s="1" t="s">
        <v>13</v>
      </c>
      <c r="I4430">
        <v>29</v>
      </c>
    </row>
    <row r="4431" spans="1:9" x14ac:dyDescent="0.25">
      <c r="A4431">
        <v>4430</v>
      </c>
      <c r="B4431" s="1" t="s">
        <v>9</v>
      </c>
      <c r="C4431">
        <v>297045</v>
      </c>
      <c r="D4431" s="1" t="s">
        <v>18</v>
      </c>
      <c r="E4431" s="1" t="s">
        <v>16</v>
      </c>
      <c r="F4431" s="1" t="s">
        <v>12</v>
      </c>
      <c r="G4431" s="1" t="s">
        <v>13</v>
      </c>
      <c r="H4431" s="1" t="s">
        <v>12</v>
      </c>
      <c r="I4431">
        <v>56</v>
      </c>
    </row>
    <row r="4432" spans="1:9" x14ac:dyDescent="0.25">
      <c r="A4432">
        <v>4431</v>
      </c>
      <c r="B4432" s="1" t="s">
        <v>9</v>
      </c>
      <c r="C4432">
        <v>487739</v>
      </c>
      <c r="D4432" s="1" t="s">
        <v>18</v>
      </c>
      <c r="E4432" s="1" t="s">
        <v>16</v>
      </c>
      <c r="F4432" s="1" t="s">
        <v>12</v>
      </c>
      <c r="G4432" s="1" t="s">
        <v>13</v>
      </c>
      <c r="H4432" s="1" t="s">
        <v>12</v>
      </c>
      <c r="I4432">
        <v>45</v>
      </c>
    </row>
    <row r="4433" spans="1:9" x14ac:dyDescent="0.25">
      <c r="A4433">
        <v>4432</v>
      </c>
      <c r="B4433" s="1" t="s">
        <v>9</v>
      </c>
      <c r="C4433">
        <v>370609.6</v>
      </c>
      <c r="D4433" s="1" t="s">
        <v>10</v>
      </c>
      <c r="E4433" s="1" t="s">
        <v>16</v>
      </c>
      <c r="F4433" s="1" t="s">
        <v>12</v>
      </c>
      <c r="G4433" s="1" t="s">
        <v>12</v>
      </c>
      <c r="H4433" s="1" t="s">
        <v>13</v>
      </c>
      <c r="I4433">
        <v>59</v>
      </c>
    </row>
    <row r="4434" spans="1:9" x14ac:dyDescent="0.25">
      <c r="A4434">
        <v>4433</v>
      </c>
      <c r="B4434" s="1" t="s">
        <v>9</v>
      </c>
      <c r="C4434">
        <v>287000</v>
      </c>
      <c r="D4434" s="1" t="s">
        <v>10</v>
      </c>
      <c r="E4434" s="1" t="s">
        <v>16</v>
      </c>
      <c r="F4434" s="1" t="s">
        <v>12</v>
      </c>
      <c r="G4434" s="1" t="s">
        <v>13</v>
      </c>
      <c r="H4434" s="1" t="s">
        <v>13</v>
      </c>
      <c r="I4434">
        <v>19</v>
      </c>
    </row>
    <row r="4435" spans="1:9" x14ac:dyDescent="0.25">
      <c r="A4435">
        <v>4434</v>
      </c>
      <c r="B4435" s="1" t="s">
        <v>15</v>
      </c>
      <c r="C4435">
        <v>501367.89</v>
      </c>
      <c r="D4435" s="1" t="s">
        <v>10</v>
      </c>
      <c r="E4435" s="1" t="s">
        <v>16</v>
      </c>
      <c r="F4435" s="1" t="s">
        <v>12</v>
      </c>
      <c r="G4435" s="1" t="s">
        <v>13</v>
      </c>
      <c r="H4435" s="1" t="s">
        <v>13</v>
      </c>
      <c r="I4435">
        <v>27</v>
      </c>
    </row>
    <row r="4436" spans="1:9" x14ac:dyDescent="0.25">
      <c r="A4436">
        <v>4435</v>
      </c>
      <c r="B4436" s="1" t="s">
        <v>9</v>
      </c>
      <c r="C4436">
        <v>644894.4</v>
      </c>
      <c r="D4436" s="1" t="s">
        <v>10</v>
      </c>
      <c r="E4436" s="1" t="s">
        <v>16</v>
      </c>
      <c r="F4436" s="1" t="s">
        <v>12</v>
      </c>
      <c r="G4436" s="1" t="s">
        <v>13</v>
      </c>
      <c r="H4436" s="1" t="s">
        <v>13</v>
      </c>
      <c r="I4436">
        <v>37</v>
      </c>
    </row>
    <row r="4437" spans="1:9" x14ac:dyDescent="0.25">
      <c r="A4437">
        <v>4436</v>
      </c>
      <c r="B4437" s="1" t="s">
        <v>15</v>
      </c>
      <c r="C4437">
        <v>278030.99</v>
      </c>
      <c r="D4437" s="1" t="s">
        <v>19</v>
      </c>
      <c r="E4437" s="1" t="s">
        <v>16</v>
      </c>
      <c r="F4437" s="1" t="s">
        <v>12</v>
      </c>
      <c r="G4437" s="1" t="s">
        <v>13</v>
      </c>
      <c r="H4437" s="1" t="s">
        <v>13</v>
      </c>
      <c r="I4437">
        <v>20</v>
      </c>
    </row>
    <row r="4438" spans="1:9" x14ac:dyDescent="0.25">
      <c r="A4438">
        <v>4437</v>
      </c>
      <c r="B4438" s="1" t="s">
        <v>15</v>
      </c>
      <c r="C4438">
        <v>327716</v>
      </c>
      <c r="D4438" s="1" t="s">
        <v>17</v>
      </c>
      <c r="E4438" s="1" t="s">
        <v>16</v>
      </c>
      <c r="F4438" s="1" t="s">
        <v>12</v>
      </c>
      <c r="G4438" s="1" t="s">
        <v>13</v>
      </c>
      <c r="H4438" s="1" t="s">
        <v>13</v>
      </c>
      <c r="I4438">
        <v>61</v>
      </c>
    </row>
    <row r="4439" spans="1:9" x14ac:dyDescent="0.25">
      <c r="A4439">
        <v>4438</v>
      </c>
      <c r="B4439" s="1" t="s">
        <v>15</v>
      </c>
      <c r="C4439">
        <v>1064074.55</v>
      </c>
      <c r="D4439" s="1" t="s">
        <v>10</v>
      </c>
      <c r="E4439" s="1" t="s">
        <v>16</v>
      </c>
      <c r="F4439" s="1" t="s">
        <v>12</v>
      </c>
      <c r="G4439" s="1" t="s">
        <v>13</v>
      </c>
      <c r="H4439" s="1" t="s">
        <v>13</v>
      </c>
      <c r="I4439">
        <v>21</v>
      </c>
    </row>
    <row r="4440" spans="1:9" x14ac:dyDescent="0.25">
      <c r="A4440">
        <v>4439</v>
      </c>
      <c r="B4440" s="1" t="s">
        <v>9</v>
      </c>
      <c r="C4440">
        <v>419207.05</v>
      </c>
      <c r="D4440" s="1" t="s">
        <v>10</v>
      </c>
      <c r="E4440" s="1" t="s">
        <v>16</v>
      </c>
      <c r="F4440" s="1" t="s">
        <v>12</v>
      </c>
      <c r="G4440" s="1" t="s">
        <v>13</v>
      </c>
      <c r="H4440" s="1" t="s">
        <v>13</v>
      </c>
      <c r="I4440">
        <v>48</v>
      </c>
    </row>
    <row r="4441" spans="1:9" x14ac:dyDescent="0.25">
      <c r="A4441">
        <v>4440</v>
      </c>
      <c r="B4441" s="1" t="s">
        <v>9</v>
      </c>
      <c r="C4441">
        <v>1277200</v>
      </c>
      <c r="D4441" s="1" t="s">
        <v>10</v>
      </c>
      <c r="E4441" s="1" t="s">
        <v>16</v>
      </c>
      <c r="F4441" s="1" t="s">
        <v>12</v>
      </c>
      <c r="G4441" s="1" t="s">
        <v>13</v>
      </c>
      <c r="H4441" s="1" t="s">
        <v>13</v>
      </c>
      <c r="I4441">
        <v>24</v>
      </c>
    </row>
    <row r="4442" spans="1:9" x14ac:dyDescent="0.25">
      <c r="A4442">
        <v>4441</v>
      </c>
      <c r="B4442" s="1" t="s">
        <v>9</v>
      </c>
      <c r="C4442">
        <v>1228919.8500000001</v>
      </c>
      <c r="D4442" s="1" t="s">
        <v>19</v>
      </c>
      <c r="E4442" s="1" t="s">
        <v>16</v>
      </c>
      <c r="F4442" s="1" t="s">
        <v>12</v>
      </c>
      <c r="G4442" s="1" t="s">
        <v>13</v>
      </c>
      <c r="H4442" s="1" t="s">
        <v>13</v>
      </c>
      <c r="I4442">
        <v>53</v>
      </c>
    </row>
    <row r="4443" spans="1:9" x14ac:dyDescent="0.25">
      <c r="A4443">
        <v>4442</v>
      </c>
      <c r="B4443" s="1" t="s">
        <v>9</v>
      </c>
      <c r="C4443">
        <v>1446221.81</v>
      </c>
      <c r="D4443" s="1" t="s">
        <v>10</v>
      </c>
      <c r="E4443" s="1" t="s">
        <v>11</v>
      </c>
      <c r="F4443" s="1" t="s">
        <v>12</v>
      </c>
      <c r="G4443" s="1" t="s">
        <v>13</v>
      </c>
      <c r="H4443" s="1" t="s">
        <v>13</v>
      </c>
      <c r="I4443">
        <v>60</v>
      </c>
    </row>
    <row r="4444" spans="1:9" x14ac:dyDescent="0.25">
      <c r="A4444">
        <v>4443</v>
      </c>
      <c r="B4444" s="1" t="s">
        <v>9</v>
      </c>
      <c r="C4444">
        <v>270900</v>
      </c>
      <c r="D4444" s="1" t="s">
        <v>10</v>
      </c>
      <c r="E4444" s="1" t="s">
        <v>16</v>
      </c>
      <c r="F4444" s="1" t="s">
        <v>12</v>
      </c>
      <c r="G4444" s="1" t="s">
        <v>12</v>
      </c>
      <c r="H4444" s="1" t="s">
        <v>13</v>
      </c>
      <c r="I4444">
        <v>43</v>
      </c>
    </row>
    <row r="4445" spans="1:9" x14ac:dyDescent="0.25">
      <c r="A4445">
        <v>4444</v>
      </c>
      <c r="B4445" s="1" t="s">
        <v>9</v>
      </c>
      <c r="C4445">
        <v>561517</v>
      </c>
      <c r="D4445" s="1" t="s">
        <v>10</v>
      </c>
      <c r="E4445" s="1" t="s">
        <v>11</v>
      </c>
      <c r="F4445" s="1" t="s">
        <v>12</v>
      </c>
      <c r="G4445" s="1" t="s">
        <v>13</v>
      </c>
      <c r="H4445" s="1" t="s">
        <v>13</v>
      </c>
      <c r="I4445">
        <v>42</v>
      </c>
    </row>
    <row r="4446" spans="1:9" x14ac:dyDescent="0.25">
      <c r="A4446">
        <v>4445</v>
      </c>
      <c r="B4446" s="1" t="s">
        <v>9</v>
      </c>
      <c r="C4446">
        <v>297046</v>
      </c>
      <c r="D4446" s="1" t="s">
        <v>18</v>
      </c>
      <c r="E4446" s="1" t="s">
        <v>16</v>
      </c>
      <c r="F4446" s="1" t="s">
        <v>12</v>
      </c>
      <c r="G4446" s="1" t="s">
        <v>13</v>
      </c>
      <c r="H4446" s="1" t="s">
        <v>12</v>
      </c>
      <c r="I4446">
        <v>26</v>
      </c>
    </row>
    <row r="4447" spans="1:9" x14ac:dyDescent="0.25">
      <c r="A4447">
        <v>4446</v>
      </c>
      <c r="B4447" s="1" t="s">
        <v>9</v>
      </c>
      <c r="C4447">
        <v>278030</v>
      </c>
      <c r="D4447" s="1" t="s">
        <v>18</v>
      </c>
      <c r="E4447" s="1" t="s">
        <v>16</v>
      </c>
      <c r="F4447" s="1" t="s">
        <v>12</v>
      </c>
      <c r="G4447" s="1" t="s">
        <v>13</v>
      </c>
      <c r="H4447" s="1" t="s">
        <v>13</v>
      </c>
      <c r="I4447">
        <v>29</v>
      </c>
    </row>
    <row r="4448" spans="1:9" x14ac:dyDescent="0.25">
      <c r="A4448">
        <v>4447</v>
      </c>
      <c r="B4448" s="1" t="s">
        <v>9</v>
      </c>
      <c r="C4448">
        <v>885877.44</v>
      </c>
      <c r="D4448" s="1" t="s">
        <v>10</v>
      </c>
      <c r="E4448" s="1" t="s">
        <v>16</v>
      </c>
      <c r="F4448" s="1" t="s">
        <v>12</v>
      </c>
      <c r="G4448" s="1" t="s">
        <v>13</v>
      </c>
      <c r="H4448" s="1" t="s">
        <v>13</v>
      </c>
      <c r="I4448">
        <v>31</v>
      </c>
    </row>
    <row r="4449" spans="1:9" x14ac:dyDescent="0.25">
      <c r="A4449">
        <v>4448</v>
      </c>
      <c r="B4449" s="1" t="s">
        <v>9</v>
      </c>
      <c r="C4449">
        <v>597978</v>
      </c>
      <c r="D4449" s="1" t="s">
        <v>10</v>
      </c>
      <c r="E4449" s="1" t="s">
        <v>16</v>
      </c>
      <c r="F4449" s="1" t="s">
        <v>12</v>
      </c>
      <c r="G4449" s="1" t="s">
        <v>13</v>
      </c>
      <c r="H4449" s="1" t="s">
        <v>13</v>
      </c>
      <c r="I4449">
        <v>41</v>
      </c>
    </row>
    <row r="4450" spans="1:9" x14ac:dyDescent="0.25">
      <c r="A4450">
        <v>4449</v>
      </c>
      <c r="B4450" s="1" t="s">
        <v>15</v>
      </c>
      <c r="C4450">
        <v>322634</v>
      </c>
      <c r="D4450" s="1" t="s">
        <v>17</v>
      </c>
      <c r="E4450" s="1" t="s">
        <v>16</v>
      </c>
      <c r="F4450" s="1" t="s">
        <v>12</v>
      </c>
      <c r="G4450" s="1" t="s">
        <v>13</v>
      </c>
      <c r="H4450" s="1" t="s">
        <v>13</v>
      </c>
      <c r="I4450">
        <v>79</v>
      </c>
    </row>
    <row r="4451" spans="1:9" x14ac:dyDescent="0.25">
      <c r="A4451">
        <v>4450</v>
      </c>
      <c r="B4451" s="1" t="s">
        <v>9</v>
      </c>
      <c r="C4451">
        <v>680463.53</v>
      </c>
      <c r="D4451" s="1" t="s">
        <v>10</v>
      </c>
      <c r="E4451" s="1" t="s">
        <v>16</v>
      </c>
      <c r="F4451" s="1" t="s">
        <v>12</v>
      </c>
      <c r="G4451" s="1" t="s">
        <v>13</v>
      </c>
      <c r="H4451" s="1" t="s">
        <v>13</v>
      </c>
      <c r="I4451">
        <v>21</v>
      </c>
    </row>
    <row r="4452" spans="1:9" x14ac:dyDescent="0.25">
      <c r="A4452">
        <v>4451</v>
      </c>
      <c r="B4452" s="1" t="s">
        <v>9</v>
      </c>
      <c r="C4452">
        <v>358595.15</v>
      </c>
      <c r="D4452" s="1" t="s">
        <v>10</v>
      </c>
      <c r="E4452" s="1" t="s">
        <v>16</v>
      </c>
      <c r="F4452" s="1" t="s">
        <v>12</v>
      </c>
      <c r="G4452" s="1" t="s">
        <v>13</v>
      </c>
      <c r="H4452" s="1" t="s">
        <v>13</v>
      </c>
      <c r="I4452">
        <v>21</v>
      </c>
    </row>
    <row r="4453" spans="1:9" x14ac:dyDescent="0.25">
      <c r="A4453">
        <v>4452</v>
      </c>
      <c r="B4453" s="1" t="s">
        <v>9</v>
      </c>
      <c r="C4453">
        <v>358784.06</v>
      </c>
      <c r="D4453" s="1" t="s">
        <v>10</v>
      </c>
      <c r="E4453" s="1" t="s">
        <v>16</v>
      </c>
      <c r="F4453" s="1" t="s">
        <v>12</v>
      </c>
      <c r="G4453" s="1" t="s">
        <v>12</v>
      </c>
      <c r="H4453" s="1" t="s">
        <v>13</v>
      </c>
      <c r="I4453">
        <v>40</v>
      </c>
    </row>
    <row r="4454" spans="1:9" x14ac:dyDescent="0.25">
      <c r="A4454">
        <v>4453</v>
      </c>
      <c r="B4454" s="1" t="s">
        <v>9</v>
      </c>
      <c r="C4454">
        <v>639148</v>
      </c>
      <c r="D4454" s="1" t="s">
        <v>18</v>
      </c>
      <c r="E4454" s="1" t="s">
        <v>16</v>
      </c>
      <c r="F4454" s="1" t="s">
        <v>12</v>
      </c>
      <c r="G4454" s="1" t="s">
        <v>13</v>
      </c>
      <c r="H4454" s="1" t="s">
        <v>12</v>
      </c>
      <c r="I4454">
        <v>40</v>
      </c>
    </row>
    <row r="4455" spans="1:9" x14ac:dyDescent="0.25">
      <c r="A4455">
        <v>4454</v>
      </c>
      <c r="B4455" s="1" t="s">
        <v>15</v>
      </c>
      <c r="C4455">
        <v>1428002.29</v>
      </c>
      <c r="D4455" s="1" t="s">
        <v>14</v>
      </c>
      <c r="E4455" s="1" t="s">
        <v>11</v>
      </c>
      <c r="F4455" s="1" t="s">
        <v>12</v>
      </c>
      <c r="G4455" s="1" t="s">
        <v>13</v>
      </c>
      <c r="H4455" s="1" t="s">
        <v>13</v>
      </c>
      <c r="I4455">
        <v>69</v>
      </c>
    </row>
    <row r="4456" spans="1:9" x14ac:dyDescent="0.25">
      <c r="A4456">
        <v>4455</v>
      </c>
      <c r="B4456" s="1" t="s">
        <v>9</v>
      </c>
      <c r="C4456">
        <v>297719</v>
      </c>
      <c r="D4456" s="1" t="s">
        <v>17</v>
      </c>
      <c r="E4456" s="1" t="s">
        <v>16</v>
      </c>
      <c r="F4456" s="1" t="s">
        <v>12</v>
      </c>
      <c r="G4456" s="1" t="s">
        <v>13</v>
      </c>
      <c r="H4456" s="1" t="s">
        <v>13</v>
      </c>
      <c r="I4456">
        <v>37</v>
      </c>
    </row>
    <row r="4457" spans="1:9" x14ac:dyDescent="0.25">
      <c r="A4457">
        <v>4456</v>
      </c>
      <c r="B4457" s="1" t="s">
        <v>15</v>
      </c>
      <c r="C4457">
        <v>1228568</v>
      </c>
      <c r="D4457" s="1" t="s">
        <v>10</v>
      </c>
      <c r="E4457" s="1" t="s">
        <v>11</v>
      </c>
      <c r="F4457" s="1" t="s">
        <v>12</v>
      </c>
      <c r="G4457" s="1" t="s">
        <v>13</v>
      </c>
      <c r="H4457" s="1" t="s">
        <v>13</v>
      </c>
      <c r="I4457">
        <v>44</v>
      </c>
    </row>
    <row r="4458" spans="1:9" x14ac:dyDescent="0.25">
      <c r="A4458">
        <v>4457</v>
      </c>
      <c r="B4458" s="1" t="s">
        <v>15</v>
      </c>
      <c r="C4458">
        <v>764837.91</v>
      </c>
      <c r="D4458" s="1" t="s">
        <v>14</v>
      </c>
      <c r="E4458" s="1" t="s">
        <v>11</v>
      </c>
      <c r="F4458" s="1" t="s">
        <v>12</v>
      </c>
      <c r="G4458" s="1" t="s">
        <v>13</v>
      </c>
      <c r="H4458" s="1" t="s">
        <v>13</v>
      </c>
      <c r="I4458">
        <v>82</v>
      </c>
    </row>
    <row r="4459" spans="1:9" x14ac:dyDescent="0.25">
      <c r="A4459">
        <v>4458</v>
      </c>
      <c r="B4459" s="1" t="s">
        <v>9</v>
      </c>
      <c r="C4459">
        <v>647500</v>
      </c>
      <c r="D4459" s="1" t="s">
        <v>10</v>
      </c>
      <c r="E4459" s="1" t="s">
        <v>16</v>
      </c>
      <c r="F4459" s="1" t="s">
        <v>12</v>
      </c>
      <c r="G4459" s="1" t="s">
        <v>13</v>
      </c>
      <c r="H4459" s="1" t="s">
        <v>13</v>
      </c>
      <c r="I4459">
        <v>25</v>
      </c>
    </row>
    <row r="4460" spans="1:9" x14ac:dyDescent="0.25">
      <c r="A4460">
        <v>4459</v>
      </c>
      <c r="B4460" s="1" t="s">
        <v>9</v>
      </c>
      <c r="C4460">
        <v>230000</v>
      </c>
      <c r="D4460" s="1" t="s">
        <v>10</v>
      </c>
      <c r="E4460" s="1" t="s">
        <v>16</v>
      </c>
      <c r="F4460" s="1" t="s">
        <v>12</v>
      </c>
      <c r="G4460" s="1" t="s">
        <v>13</v>
      </c>
      <c r="H4460" s="1" t="s">
        <v>12</v>
      </c>
      <c r="I4460">
        <v>53</v>
      </c>
    </row>
    <row r="4461" spans="1:9" x14ac:dyDescent="0.25">
      <c r="A4461">
        <v>4460</v>
      </c>
      <c r="B4461" s="1" t="s">
        <v>9</v>
      </c>
      <c r="C4461">
        <v>407769.25</v>
      </c>
      <c r="D4461" s="1" t="s">
        <v>10</v>
      </c>
      <c r="E4461" s="1" t="s">
        <v>16</v>
      </c>
      <c r="F4461" s="1" t="s">
        <v>12</v>
      </c>
      <c r="G4461" s="1" t="s">
        <v>13</v>
      </c>
      <c r="H4461" s="1" t="s">
        <v>13</v>
      </c>
      <c r="I4461">
        <v>29</v>
      </c>
    </row>
    <row r="4462" spans="1:9" x14ac:dyDescent="0.25">
      <c r="A4462">
        <v>4461</v>
      </c>
      <c r="B4462" s="1" t="s">
        <v>9</v>
      </c>
      <c r="C4462">
        <v>372000</v>
      </c>
      <c r="D4462" s="1" t="s">
        <v>10</v>
      </c>
      <c r="E4462" s="1" t="s">
        <v>16</v>
      </c>
      <c r="F4462" s="1" t="s">
        <v>12</v>
      </c>
      <c r="G4462" s="1" t="s">
        <v>13</v>
      </c>
      <c r="H4462" s="1" t="s">
        <v>13</v>
      </c>
      <c r="I4462">
        <v>27</v>
      </c>
    </row>
    <row r="4463" spans="1:9" x14ac:dyDescent="0.25">
      <c r="A4463">
        <v>4462</v>
      </c>
      <c r="B4463" s="1" t="s">
        <v>9</v>
      </c>
      <c r="C4463">
        <v>361806.78</v>
      </c>
      <c r="D4463" s="1" t="s">
        <v>10</v>
      </c>
      <c r="E4463" s="1" t="s">
        <v>16</v>
      </c>
      <c r="F4463" s="1" t="s">
        <v>12</v>
      </c>
      <c r="G4463" s="1" t="s">
        <v>13</v>
      </c>
      <c r="H4463" s="1" t="s">
        <v>13</v>
      </c>
      <c r="I4463">
        <v>22</v>
      </c>
    </row>
    <row r="4464" spans="1:9" x14ac:dyDescent="0.25">
      <c r="A4464">
        <v>4463</v>
      </c>
      <c r="B4464" s="1" t="s">
        <v>15</v>
      </c>
      <c r="C4464">
        <v>514285.71</v>
      </c>
      <c r="D4464" s="1" t="s">
        <v>10</v>
      </c>
      <c r="E4464" s="1" t="s">
        <v>16</v>
      </c>
      <c r="F4464" s="1" t="s">
        <v>12</v>
      </c>
      <c r="G4464" s="1" t="s">
        <v>13</v>
      </c>
      <c r="H4464" s="1" t="s">
        <v>13</v>
      </c>
      <c r="I4464">
        <v>39</v>
      </c>
    </row>
    <row r="4465" spans="1:9" x14ac:dyDescent="0.25">
      <c r="A4465">
        <v>4464</v>
      </c>
      <c r="B4465" s="1" t="s">
        <v>9</v>
      </c>
      <c r="C4465">
        <v>356455</v>
      </c>
      <c r="D4465" s="1" t="s">
        <v>18</v>
      </c>
      <c r="E4465" s="1" t="s">
        <v>16</v>
      </c>
      <c r="F4465" s="1" t="s">
        <v>12</v>
      </c>
      <c r="G4465" s="1" t="s">
        <v>12</v>
      </c>
      <c r="H4465" s="1" t="s">
        <v>12</v>
      </c>
      <c r="I4465">
        <v>46</v>
      </c>
    </row>
    <row r="4466" spans="1:9" x14ac:dyDescent="0.25">
      <c r="A4466">
        <v>4465</v>
      </c>
      <c r="B4466" s="1" t="s">
        <v>15</v>
      </c>
      <c r="C4466">
        <v>278030</v>
      </c>
      <c r="D4466" s="1" t="s">
        <v>17</v>
      </c>
      <c r="E4466" s="1" t="s">
        <v>16</v>
      </c>
      <c r="F4466" s="1" t="s">
        <v>12</v>
      </c>
      <c r="G4466" s="1" t="s">
        <v>12</v>
      </c>
      <c r="H4466" s="1" t="s">
        <v>12</v>
      </c>
      <c r="I4466">
        <v>35</v>
      </c>
    </row>
    <row r="4467" spans="1:9" x14ac:dyDescent="0.25">
      <c r="A4467">
        <v>4466</v>
      </c>
      <c r="B4467" s="1" t="s">
        <v>9</v>
      </c>
      <c r="C4467">
        <v>949839.65</v>
      </c>
      <c r="D4467" s="1" t="s">
        <v>10</v>
      </c>
      <c r="E4467" s="1" t="s">
        <v>16</v>
      </c>
      <c r="F4467" s="1" t="s">
        <v>12</v>
      </c>
      <c r="G4467" s="1" t="s">
        <v>13</v>
      </c>
      <c r="H4467" s="1" t="s">
        <v>13</v>
      </c>
      <c r="I4467">
        <v>25</v>
      </c>
    </row>
    <row r="4468" spans="1:9" x14ac:dyDescent="0.25">
      <c r="A4468">
        <v>4467</v>
      </c>
      <c r="B4468" s="1" t="s">
        <v>9</v>
      </c>
      <c r="C4468">
        <v>410480.22</v>
      </c>
      <c r="D4468" s="1" t="s">
        <v>10</v>
      </c>
      <c r="E4468" s="1" t="s">
        <v>16</v>
      </c>
      <c r="F4468" s="1" t="s">
        <v>12</v>
      </c>
      <c r="G4468" s="1" t="s">
        <v>13</v>
      </c>
      <c r="H4468" s="1" t="s">
        <v>13</v>
      </c>
      <c r="I4468">
        <v>38</v>
      </c>
    </row>
    <row r="4469" spans="1:9" x14ac:dyDescent="0.25">
      <c r="A4469">
        <v>4468</v>
      </c>
      <c r="B4469" s="1" t="s">
        <v>9</v>
      </c>
      <c r="C4469">
        <v>4677217.59</v>
      </c>
      <c r="D4469" s="1" t="s">
        <v>10</v>
      </c>
      <c r="E4469" s="1" t="s">
        <v>11</v>
      </c>
      <c r="F4469" s="1" t="s">
        <v>12</v>
      </c>
      <c r="G4469" s="1" t="s">
        <v>13</v>
      </c>
      <c r="H4469" s="1" t="s">
        <v>13</v>
      </c>
      <c r="I4469">
        <v>52</v>
      </c>
    </row>
    <row r="4470" spans="1:9" x14ac:dyDescent="0.25">
      <c r="A4470">
        <v>4469</v>
      </c>
      <c r="B4470" s="1" t="s">
        <v>9</v>
      </c>
      <c r="C4470">
        <v>466652.81</v>
      </c>
      <c r="D4470" s="1" t="s">
        <v>10</v>
      </c>
      <c r="E4470" s="1" t="s">
        <v>16</v>
      </c>
      <c r="F4470" s="1" t="s">
        <v>12</v>
      </c>
      <c r="G4470" s="1" t="s">
        <v>13</v>
      </c>
      <c r="H4470" s="1" t="s">
        <v>13</v>
      </c>
      <c r="I4470">
        <v>49</v>
      </c>
    </row>
    <row r="4471" spans="1:9" x14ac:dyDescent="0.25">
      <c r="A4471">
        <v>4470</v>
      </c>
      <c r="B4471" s="1" t="s">
        <v>9</v>
      </c>
      <c r="C4471">
        <v>400000</v>
      </c>
      <c r="D4471" s="1" t="s">
        <v>10</v>
      </c>
      <c r="E4471" s="1" t="s">
        <v>16</v>
      </c>
      <c r="F4471" s="1" t="s">
        <v>12</v>
      </c>
      <c r="G4471" s="1" t="s">
        <v>13</v>
      </c>
      <c r="H4471" s="1" t="s">
        <v>13</v>
      </c>
      <c r="I4471">
        <v>21</v>
      </c>
    </row>
    <row r="4472" spans="1:9" x14ac:dyDescent="0.25">
      <c r="A4472">
        <v>4471</v>
      </c>
      <c r="B4472" s="1" t="s">
        <v>15</v>
      </c>
      <c r="C4472">
        <v>365825</v>
      </c>
      <c r="D4472" s="1" t="s">
        <v>10</v>
      </c>
      <c r="E4472" s="1" t="s">
        <v>16</v>
      </c>
      <c r="F4472" s="1" t="s">
        <v>12</v>
      </c>
      <c r="G4472" s="1" t="s">
        <v>13</v>
      </c>
      <c r="H4472" s="1" t="s">
        <v>13</v>
      </c>
      <c r="I4472">
        <v>42</v>
      </c>
    </row>
    <row r="4473" spans="1:9" x14ac:dyDescent="0.25">
      <c r="A4473">
        <v>4472</v>
      </c>
      <c r="B4473" s="1" t="s">
        <v>9</v>
      </c>
      <c r="C4473">
        <v>615550</v>
      </c>
      <c r="D4473" s="1" t="s">
        <v>18</v>
      </c>
      <c r="E4473" s="1" t="s">
        <v>16</v>
      </c>
      <c r="F4473" s="1" t="s">
        <v>12</v>
      </c>
      <c r="G4473" s="1" t="s">
        <v>13</v>
      </c>
      <c r="H4473" s="1" t="s">
        <v>12</v>
      </c>
      <c r="I4473">
        <v>42</v>
      </c>
    </row>
    <row r="4474" spans="1:9" x14ac:dyDescent="0.25">
      <c r="A4474">
        <v>4473</v>
      </c>
      <c r="B4474" s="1" t="s">
        <v>15</v>
      </c>
      <c r="C4474">
        <v>1124365</v>
      </c>
      <c r="D4474" s="1" t="s">
        <v>10</v>
      </c>
      <c r="E4474" s="1" t="s">
        <v>11</v>
      </c>
      <c r="F4474" s="1" t="s">
        <v>12</v>
      </c>
      <c r="G4474" s="1" t="s">
        <v>13</v>
      </c>
      <c r="H4474" s="1" t="s">
        <v>13</v>
      </c>
      <c r="I4474">
        <v>41</v>
      </c>
    </row>
    <row r="4475" spans="1:9" x14ac:dyDescent="0.25">
      <c r="A4475">
        <v>4474</v>
      </c>
      <c r="B4475" s="1" t="s">
        <v>9</v>
      </c>
      <c r="C4475">
        <v>456300.02</v>
      </c>
      <c r="D4475" s="1" t="s">
        <v>10</v>
      </c>
      <c r="E4475" s="1" t="s">
        <v>16</v>
      </c>
      <c r="F4475" s="1" t="s">
        <v>12</v>
      </c>
      <c r="G4475" s="1" t="s">
        <v>12</v>
      </c>
      <c r="H4475" s="1" t="s">
        <v>13</v>
      </c>
      <c r="I4475">
        <v>49</v>
      </c>
    </row>
    <row r="4476" spans="1:9" x14ac:dyDescent="0.25">
      <c r="A4476">
        <v>4475</v>
      </c>
      <c r="B4476" s="1" t="s">
        <v>15</v>
      </c>
      <c r="C4476">
        <v>214584.3</v>
      </c>
      <c r="D4476" s="1" t="s">
        <v>10</v>
      </c>
      <c r="E4476" s="1" t="s">
        <v>11</v>
      </c>
      <c r="F4476" s="1" t="s">
        <v>12</v>
      </c>
      <c r="G4476" s="1" t="s">
        <v>13</v>
      </c>
      <c r="H4476" s="1" t="s">
        <v>13</v>
      </c>
      <c r="I4476">
        <v>51</v>
      </c>
    </row>
    <row r="4477" spans="1:9" x14ac:dyDescent="0.25">
      <c r="A4477">
        <v>4476</v>
      </c>
      <c r="B4477" s="1" t="s">
        <v>9</v>
      </c>
      <c r="C4477">
        <v>361811</v>
      </c>
      <c r="D4477" s="1" t="s">
        <v>18</v>
      </c>
      <c r="E4477" s="1" t="s">
        <v>16</v>
      </c>
      <c r="F4477" s="1" t="s">
        <v>12</v>
      </c>
      <c r="G4477" s="1" t="s">
        <v>13</v>
      </c>
      <c r="H4477" s="1" t="s">
        <v>13</v>
      </c>
      <c r="I4477">
        <v>31</v>
      </c>
    </row>
    <row r="4478" spans="1:9" x14ac:dyDescent="0.25">
      <c r="A4478">
        <v>4477</v>
      </c>
      <c r="B4478" s="1" t="s">
        <v>9</v>
      </c>
      <c r="C4478">
        <v>382136</v>
      </c>
      <c r="D4478" s="1" t="s">
        <v>18</v>
      </c>
      <c r="E4478" s="1" t="s">
        <v>16</v>
      </c>
      <c r="F4478" s="1" t="s">
        <v>12</v>
      </c>
      <c r="G4478" s="1" t="s">
        <v>12</v>
      </c>
      <c r="H4478" s="1" t="s">
        <v>12</v>
      </c>
      <c r="I4478">
        <v>40</v>
      </c>
    </row>
    <row r="4479" spans="1:9" x14ac:dyDescent="0.25">
      <c r="A4479">
        <v>4478</v>
      </c>
      <c r="B4479" s="1" t="s">
        <v>9</v>
      </c>
      <c r="C4479">
        <v>1491283.5</v>
      </c>
      <c r="D4479" s="1" t="s">
        <v>10</v>
      </c>
      <c r="E4479" s="1" t="s">
        <v>11</v>
      </c>
      <c r="F4479" s="1" t="s">
        <v>12</v>
      </c>
      <c r="G4479" s="1" t="s">
        <v>13</v>
      </c>
      <c r="H4479" s="1" t="s">
        <v>13</v>
      </c>
      <c r="I4479">
        <v>43</v>
      </c>
    </row>
    <row r="4480" spans="1:9" x14ac:dyDescent="0.25">
      <c r="A4480">
        <v>4479</v>
      </c>
      <c r="B4480" s="1" t="s">
        <v>9</v>
      </c>
      <c r="C4480">
        <v>618762.76</v>
      </c>
      <c r="D4480" s="1" t="s">
        <v>10</v>
      </c>
      <c r="E4480" s="1" t="s">
        <v>16</v>
      </c>
      <c r="F4480" s="1" t="s">
        <v>12</v>
      </c>
      <c r="G4480" s="1" t="s">
        <v>12</v>
      </c>
      <c r="H4480" s="1" t="s">
        <v>13</v>
      </c>
      <c r="I4480">
        <v>47</v>
      </c>
    </row>
    <row r="4481" spans="1:9" x14ac:dyDescent="0.25">
      <c r="A4481">
        <v>4480</v>
      </c>
      <c r="B4481" s="1" t="s">
        <v>15</v>
      </c>
      <c r="C4481">
        <v>60000</v>
      </c>
      <c r="D4481" s="1" t="s">
        <v>10</v>
      </c>
      <c r="E4481" s="1" t="s">
        <v>16</v>
      </c>
      <c r="F4481" s="1" t="s">
        <v>12</v>
      </c>
      <c r="G4481" s="1" t="s">
        <v>13</v>
      </c>
      <c r="H4481" s="1" t="s">
        <v>12</v>
      </c>
      <c r="I4481">
        <v>46</v>
      </c>
    </row>
    <row r="4482" spans="1:9" x14ac:dyDescent="0.25">
      <c r="A4482">
        <v>4481</v>
      </c>
      <c r="B4482" s="1" t="s">
        <v>9</v>
      </c>
      <c r="C4482">
        <v>297046</v>
      </c>
      <c r="D4482" s="1" t="s">
        <v>17</v>
      </c>
      <c r="E4482" s="1" t="s">
        <v>16</v>
      </c>
      <c r="F4482" s="1" t="s">
        <v>12</v>
      </c>
      <c r="G4482" s="1" t="s">
        <v>13</v>
      </c>
      <c r="H4482" s="1" t="s">
        <v>13</v>
      </c>
      <c r="I4482">
        <v>32</v>
      </c>
    </row>
    <row r="4483" spans="1:9" x14ac:dyDescent="0.25">
      <c r="A4483">
        <v>4482</v>
      </c>
      <c r="B4483" s="1" t="s">
        <v>15</v>
      </c>
      <c r="C4483">
        <v>320000</v>
      </c>
      <c r="D4483" s="1" t="s">
        <v>10</v>
      </c>
      <c r="E4483" s="1" t="s">
        <v>16</v>
      </c>
      <c r="F4483" s="1" t="s">
        <v>12</v>
      </c>
      <c r="G4483" s="1" t="s">
        <v>12</v>
      </c>
      <c r="H4483" s="1" t="s">
        <v>12</v>
      </c>
      <c r="I4483">
        <v>38</v>
      </c>
    </row>
    <row r="4484" spans="1:9" x14ac:dyDescent="0.25">
      <c r="A4484">
        <v>4483</v>
      </c>
      <c r="B4484" s="1" t="s">
        <v>9</v>
      </c>
      <c r="C4484">
        <v>1160779</v>
      </c>
      <c r="D4484" s="1" t="s">
        <v>10</v>
      </c>
      <c r="E4484" s="1" t="s">
        <v>11</v>
      </c>
      <c r="F4484" s="1" t="s">
        <v>12</v>
      </c>
      <c r="G4484" s="1" t="s">
        <v>13</v>
      </c>
      <c r="H4484" s="1" t="s">
        <v>13</v>
      </c>
      <c r="I4484">
        <v>28</v>
      </c>
    </row>
    <row r="4485" spans="1:9" x14ac:dyDescent="0.25">
      <c r="A4485">
        <v>4484</v>
      </c>
      <c r="B4485" s="1" t="s">
        <v>15</v>
      </c>
      <c r="C4485">
        <v>1034000</v>
      </c>
      <c r="D4485" s="1" t="s">
        <v>10</v>
      </c>
      <c r="E4485" s="1" t="s">
        <v>16</v>
      </c>
      <c r="F4485" s="1" t="s">
        <v>12</v>
      </c>
      <c r="G4485" s="1" t="s">
        <v>13</v>
      </c>
      <c r="H4485" s="1" t="s">
        <v>13</v>
      </c>
      <c r="I4485">
        <v>35</v>
      </c>
    </row>
    <row r="4486" spans="1:9" x14ac:dyDescent="0.25">
      <c r="A4486">
        <v>4485</v>
      </c>
      <c r="B4486" s="1" t="s">
        <v>9</v>
      </c>
      <c r="C4486">
        <v>526558</v>
      </c>
      <c r="D4486" s="1" t="s">
        <v>10</v>
      </c>
      <c r="E4486" s="1" t="s">
        <v>16</v>
      </c>
      <c r="F4486" s="1" t="s">
        <v>12</v>
      </c>
      <c r="G4486" s="1" t="s">
        <v>12</v>
      </c>
      <c r="H4486" s="1" t="s">
        <v>13</v>
      </c>
      <c r="I4486">
        <v>47</v>
      </c>
    </row>
    <row r="4487" spans="1:9" x14ac:dyDescent="0.25">
      <c r="A4487">
        <v>4486</v>
      </c>
      <c r="B4487" s="1" t="s">
        <v>9</v>
      </c>
      <c r="C4487">
        <v>957698</v>
      </c>
      <c r="D4487" s="1" t="s">
        <v>10</v>
      </c>
      <c r="E4487" s="1" t="s">
        <v>16</v>
      </c>
      <c r="F4487" s="1" t="s">
        <v>12</v>
      </c>
      <c r="G4487" s="1" t="s">
        <v>13</v>
      </c>
      <c r="H4487" s="1" t="s">
        <v>13</v>
      </c>
      <c r="I4487">
        <v>26</v>
      </c>
    </row>
    <row r="4488" spans="1:9" x14ac:dyDescent="0.25">
      <c r="A4488">
        <v>4487</v>
      </c>
      <c r="B4488" s="1" t="s">
        <v>9</v>
      </c>
      <c r="C4488">
        <v>243270.86</v>
      </c>
      <c r="D4488" s="1" t="s">
        <v>10</v>
      </c>
      <c r="E4488" s="1" t="s">
        <v>16</v>
      </c>
      <c r="F4488" s="1" t="s">
        <v>12</v>
      </c>
      <c r="G4488" s="1" t="s">
        <v>13</v>
      </c>
      <c r="H4488" s="1" t="s">
        <v>13</v>
      </c>
      <c r="I4488">
        <v>49</v>
      </c>
    </row>
    <row r="4489" spans="1:9" x14ac:dyDescent="0.25">
      <c r="A4489">
        <v>4488</v>
      </c>
      <c r="B4489" s="1" t="s">
        <v>9</v>
      </c>
      <c r="C4489">
        <v>709423.79</v>
      </c>
      <c r="D4489" s="1" t="s">
        <v>10</v>
      </c>
      <c r="E4489" s="1" t="s">
        <v>16</v>
      </c>
      <c r="F4489" s="1" t="s">
        <v>12</v>
      </c>
      <c r="G4489" s="1" t="s">
        <v>13</v>
      </c>
      <c r="H4489" s="1" t="s">
        <v>13</v>
      </c>
      <c r="I4489">
        <v>34</v>
      </c>
    </row>
    <row r="4490" spans="1:9" x14ac:dyDescent="0.25">
      <c r="A4490">
        <v>4489</v>
      </c>
      <c r="B4490" s="1" t="s">
        <v>9</v>
      </c>
      <c r="C4490">
        <v>297046</v>
      </c>
      <c r="D4490" s="1" t="s">
        <v>18</v>
      </c>
      <c r="E4490" s="1" t="s">
        <v>16</v>
      </c>
      <c r="F4490" s="1" t="s">
        <v>12</v>
      </c>
      <c r="G4490" s="1" t="s">
        <v>13</v>
      </c>
      <c r="H4490" s="1" t="s">
        <v>13</v>
      </c>
      <c r="I4490">
        <v>54</v>
      </c>
    </row>
    <row r="4491" spans="1:9" x14ac:dyDescent="0.25">
      <c r="A4491">
        <v>4490</v>
      </c>
      <c r="B4491" s="1" t="s">
        <v>15</v>
      </c>
      <c r="C4491">
        <v>297050</v>
      </c>
      <c r="D4491" s="1" t="s">
        <v>17</v>
      </c>
      <c r="E4491" s="1" t="s">
        <v>16</v>
      </c>
      <c r="F4491" s="1" t="s">
        <v>12</v>
      </c>
      <c r="G4491" s="1" t="s">
        <v>13</v>
      </c>
      <c r="H4491" s="1" t="s">
        <v>13</v>
      </c>
      <c r="I4491">
        <v>52</v>
      </c>
    </row>
    <row r="4492" spans="1:9" x14ac:dyDescent="0.25">
      <c r="A4492">
        <v>4491</v>
      </c>
      <c r="B4492" s="1" t="s">
        <v>9</v>
      </c>
      <c r="C4492">
        <v>299647</v>
      </c>
      <c r="D4492" s="1" t="s">
        <v>17</v>
      </c>
      <c r="E4492" s="1" t="s">
        <v>16</v>
      </c>
      <c r="F4492" s="1" t="s">
        <v>12</v>
      </c>
      <c r="G4492" s="1" t="s">
        <v>13</v>
      </c>
      <c r="H4492" s="1" t="s">
        <v>13</v>
      </c>
      <c r="I4492">
        <v>73</v>
      </c>
    </row>
    <row r="4493" spans="1:9" x14ac:dyDescent="0.25">
      <c r="A4493">
        <v>4492</v>
      </c>
      <c r="B4493" s="1" t="s">
        <v>9</v>
      </c>
      <c r="C4493">
        <v>372659.25</v>
      </c>
      <c r="D4493" s="1" t="s">
        <v>10</v>
      </c>
      <c r="E4493" s="1" t="s">
        <v>16</v>
      </c>
      <c r="F4493" s="1" t="s">
        <v>12</v>
      </c>
      <c r="G4493" s="1" t="s">
        <v>12</v>
      </c>
      <c r="H4493" s="1" t="s">
        <v>13</v>
      </c>
      <c r="I4493">
        <v>48</v>
      </c>
    </row>
    <row r="4494" spans="1:9" x14ac:dyDescent="0.25">
      <c r="A4494">
        <v>4493</v>
      </c>
      <c r="B4494" s="1" t="s">
        <v>9</v>
      </c>
      <c r="C4494">
        <v>297050</v>
      </c>
      <c r="D4494" s="1" t="s">
        <v>17</v>
      </c>
      <c r="E4494" s="1" t="s">
        <v>16</v>
      </c>
      <c r="F4494" s="1" t="s">
        <v>12</v>
      </c>
      <c r="G4494" s="1" t="s">
        <v>13</v>
      </c>
      <c r="H4494" s="1" t="s">
        <v>13</v>
      </c>
      <c r="I4494">
        <v>27</v>
      </c>
    </row>
    <row r="4495" spans="1:9" x14ac:dyDescent="0.25">
      <c r="A4495">
        <v>4494</v>
      </c>
      <c r="B4495" s="1" t="s">
        <v>9</v>
      </c>
      <c r="C4495">
        <v>337933.18</v>
      </c>
      <c r="D4495" s="1" t="s">
        <v>10</v>
      </c>
      <c r="E4495" s="1" t="s">
        <v>11</v>
      </c>
      <c r="F4495" s="1" t="s">
        <v>12</v>
      </c>
      <c r="G4495" s="1" t="s">
        <v>13</v>
      </c>
      <c r="H4495" s="1" t="s">
        <v>13</v>
      </c>
      <c r="I4495">
        <v>24</v>
      </c>
    </row>
    <row r="4496" spans="1:9" x14ac:dyDescent="0.25">
      <c r="A4496">
        <v>4495</v>
      </c>
      <c r="B4496" s="1" t="s">
        <v>9</v>
      </c>
      <c r="C4496">
        <v>557416</v>
      </c>
      <c r="D4496" s="1" t="s">
        <v>18</v>
      </c>
      <c r="E4496" s="1" t="s">
        <v>16</v>
      </c>
      <c r="F4496" s="1" t="s">
        <v>12</v>
      </c>
      <c r="G4496" s="1" t="s">
        <v>13</v>
      </c>
      <c r="H4496" s="1" t="s">
        <v>13</v>
      </c>
      <c r="I4496">
        <v>33</v>
      </c>
    </row>
    <row r="4497" spans="1:9" x14ac:dyDescent="0.25">
      <c r="A4497">
        <v>4496</v>
      </c>
      <c r="B4497" s="1" t="s">
        <v>15</v>
      </c>
      <c r="C4497">
        <v>316663</v>
      </c>
      <c r="D4497" s="1" t="s">
        <v>18</v>
      </c>
      <c r="E4497" s="1" t="s">
        <v>16</v>
      </c>
      <c r="F4497" s="1" t="s">
        <v>12</v>
      </c>
      <c r="G4497" s="1" t="s">
        <v>13</v>
      </c>
      <c r="H4497" s="1" t="s">
        <v>12</v>
      </c>
      <c r="I4497">
        <v>32</v>
      </c>
    </row>
    <row r="4498" spans="1:9" x14ac:dyDescent="0.25">
      <c r="A4498">
        <v>4497</v>
      </c>
      <c r="B4498" s="1" t="s">
        <v>15</v>
      </c>
      <c r="C4498">
        <v>779424.25</v>
      </c>
      <c r="D4498" s="1" t="s">
        <v>10</v>
      </c>
      <c r="E4498" s="1" t="s">
        <v>11</v>
      </c>
      <c r="F4498" s="1" t="s">
        <v>12</v>
      </c>
      <c r="G4498" s="1" t="s">
        <v>13</v>
      </c>
      <c r="H4498" s="1" t="s">
        <v>13</v>
      </c>
      <c r="I4498">
        <v>28</v>
      </c>
    </row>
    <row r="4499" spans="1:9" x14ac:dyDescent="0.25">
      <c r="A4499">
        <v>4498</v>
      </c>
      <c r="B4499" s="1" t="s">
        <v>9</v>
      </c>
      <c r="C4499">
        <v>535842.93000000005</v>
      </c>
      <c r="D4499" s="1" t="s">
        <v>10</v>
      </c>
      <c r="E4499" s="1" t="s">
        <v>16</v>
      </c>
      <c r="F4499" s="1" t="s">
        <v>12</v>
      </c>
      <c r="G4499" s="1" t="s">
        <v>13</v>
      </c>
      <c r="H4499" s="1" t="s">
        <v>13</v>
      </c>
      <c r="I4499">
        <v>36</v>
      </c>
    </row>
    <row r="4500" spans="1:9" x14ac:dyDescent="0.25">
      <c r="A4500">
        <v>4499</v>
      </c>
      <c r="B4500" s="1" t="s">
        <v>15</v>
      </c>
      <c r="C4500">
        <v>400000</v>
      </c>
      <c r="D4500" s="1" t="s">
        <v>10</v>
      </c>
      <c r="E4500" s="1" t="s">
        <v>16</v>
      </c>
      <c r="F4500" s="1" t="s">
        <v>12</v>
      </c>
      <c r="G4500" s="1" t="s">
        <v>13</v>
      </c>
      <c r="H4500" s="1" t="s">
        <v>13</v>
      </c>
      <c r="I4500">
        <v>42</v>
      </c>
    </row>
    <row r="4501" spans="1:9" x14ac:dyDescent="0.25">
      <c r="A4501">
        <v>4500</v>
      </c>
      <c r="B4501" s="1" t="s">
        <v>15</v>
      </c>
      <c r="C4501">
        <v>639148</v>
      </c>
      <c r="D4501" s="1" t="s">
        <v>18</v>
      </c>
      <c r="E4501" s="1" t="s">
        <v>16</v>
      </c>
      <c r="F4501" s="1" t="s">
        <v>12</v>
      </c>
      <c r="G4501" s="1" t="s">
        <v>13</v>
      </c>
      <c r="H4501" s="1" t="s">
        <v>13</v>
      </c>
      <c r="I4501">
        <v>56</v>
      </c>
    </row>
    <row r="4502" spans="1:9" x14ac:dyDescent="0.25">
      <c r="A4502">
        <v>4501</v>
      </c>
      <c r="B4502" s="1" t="s">
        <v>15</v>
      </c>
      <c r="C4502">
        <v>404459</v>
      </c>
      <c r="D4502" s="1" t="s">
        <v>18</v>
      </c>
      <c r="E4502" s="1" t="s">
        <v>16</v>
      </c>
      <c r="F4502" s="1" t="s">
        <v>12</v>
      </c>
      <c r="G4502" s="1" t="s">
        <v>13</v>
      </c>
      <c r="H4502" s="1" t="s">
        <v>12</v>
      </c>
      <c r="I4502">
        <v>29</v>
      </c>
    </row>
    <row r="4503" spans="1:9" x14ac:dyDescent="0.25">
      <c r="A4503">
        <v>4502</v>
      </c>
      <c r="B4503" s="1" t="s">
        <v>15</v>
      </c>
      <c r="C4503">
        <v>333320</v>
      </c>
      <c r="D4503" s="1" t="s">
        <v>10</v>
      </c>
      <c r="E4503" s="1" t="s">
        <v>16</v>
      </c>
      <c r="F4503" s="1" t="s">
        <v>12</v>
      </c>
      <c r="G4503" s="1" t="s">
        <v>13</v>
      </c>
      <c r="H4503" s="1" t="s">
        <v>13</v>
      </c>
      <c r="I4503">
        <v>20</v>
      </c>
    </row>
    <row r="4504" spans="1:9" x14ac:dyDescent="0.25">
      <c r="A4504">
        <v>4503</v>
      </c>
      <c r="B4504" s="1" t="s">
        <v>9</v>
      </c>
      <c r="C4504">
        <v>452198.21</v>
      </c>
      <c r="D4504" s="1" t="s">
        <v>10</v>
      </c>
      <c r="E4504" s="1" t="s">
        <v>16</v>
      </c>
      <c r="F4504" s="1" t="s">
        <v>12</v>
      </c>
      <c r="G4504" s="1" t="s">
        <v>13</v>
      </c>
      <c r="H4504" s="1" t="s">
        <v>13</v>
      </c>
      <c r="I4504">
        <v>31</v>
      </c>
    </row>
    <row r="4505" spans="1:9" x14ac:dyDescent="0.25">
      <c r="A4505">
        <v>4504</v>
      </c>
      <c r="B4505" s="1" t="s">
        <v>9</v>
      </c>
      <c r="C4505">
        <v>1260076.52</v>
      </c>
      <c r="D4505" s="1" t="s">
        <v>10</v>
      </c>
      <c r="E4505" s="1" t="s">
        <v>16</v>
      </c>
      <c r="F4505" s="1" t="s">
        <v>12</v>
      </c>
      <c r="G4505" s="1" t="s">
        <v>13</v>
      </c>
      <c r="H4505" s="1" t="s">
        <v>13</v>
      </c>
      <c r="I4505">
        <v>30</v>
      </c>
    </row>
    <row r="4506" spans="1:9" x14ac:dyDescent="0.25">
      <c r="A4506">
        <v>4505</v>
      </c>
      <c r="B4506" s="1" t="s">
        <v>9</v>
      </c>
      <c r="C4506">
        <v>1045500</v>
      </c>
      <c r="D4506" s="1" t="s">
        <v>10</v>
      </c>
      <c r="E4506" s="1" t="s">
        <v>16</v>
      </c>
      <c r="F4506" s="1" t="s">
        <v>12</v>
      </c>
      <c r="G4506" s="1" t="s">
        <v>13</v>
      </c>
      <c r="H4506" s="1" t="s">
        <v>13</v>
      </c>
      <c r="I4506">
        <v>39</v>
      </c>
    </row>
    <row r="4507" spans="1:9" x14ac:dyDescent="0.25">
      <c r="A4507">
        <v>4506</v>
      </c>
      <c r="B4507" s="1" t="s">
        <v>15</v>
      </c>
      <c r="C4507">
        <v>1084830.8400000001</v>
      </c>
      <c r="D4507" s="1" t="s">
        <v>10</v>
      </c>
      <c r="E4507" s="1" t="s">
        <v>11</v>
      </c>
      <c r="F4507" s="1" t="s">
        <v>12</v>
      </c>
      <c r="G4507" s="1" t="s">
        <v>13</v>
      </c>
      <c r="H4507" s="1" t="s">
        <v>13</v>
      </c>
      <c r="I4507">
        <v>36</v>
      </c>
    </row>
    <row r="4508" spans="1:9" x14ac:dyDescent="0.25">
      <c r="A4508">
        <v>4507</v>
      </c>
      <c r="B4508" s="1" t="s">
        <v>9</v>
      </c>
      <c r="C4508">
        <v>322474</v>
      </c>
      <c r="D4508" s="1" t="s">
        <v>17</v>
      </c>
      <c r="E4508" s="1" t="s">
        <v>16</v>
      </c>
      <c r="F4508" s="1" t="s">
        <v>12</v>
      </c>
      <c r="G4508" s="1" t="s">
        <v>13</v>
      </c>
      <c r="H4508" s="1" t="s">
        <v>13</v>
      </c>
      <c r="I4508">
        <v>64</v>
      </c>
    </row>
    <row r="4509" spans="1:9" x14ac:dyDescent="0.25">
      <c r="A4509">
        <v>4508</v>
      </c>
      <c r="B4509" s="1" t="s">
        <v>9</v>
      </c>
      <c r="C4509">
        <v>400000</v>
      </c>
      <c r="D4509" s="1" t="s">
        <v>10</v>
      </c>
      <c r="E4509" s="1" t="s">
        <v>16</v>
      </c>
      <c r="F4509" s="1" t="s">
        <v>12</v>
      </c>
      <c r="G4509" s="1" t="s">
        <v>13</v>
      </c>
      <c r="H4509" s="1" t="s">
        <v>12</v>
      </c>
      <c r="I4509">
        <v>46</v>
      </c>
    </row>
    <row r="4510" spans="1:9" x14ac:dyDescent="0.25">
      <c r="A4510">
        <v>4509</v>
      </c>
      <c r="B4510" s="1" t="s">
        <v>9</v>
      </c>
      <c r="C4510">
        <v>549600</v>
      </c>
      <c r="D4510" s="1" t="s">
        <v>18</v>
      </c>
      <c r="E4510" s="1" t="s">
        <v>16</v>
      </c>
      <c r="F4510" s="1" t="s">
        <v>12</v>
      </c>
      <c r="G4510" s="1" t="s">
        <v>13</v>
      </c>
      <c r="H4510" s="1" t="s">
        <v>13</v>
      </c>
      <c r="I4510">
        <v>57</v>
      </c>
    </row>
    <row r="4511" spans="1:9" x14ac:dyDescent="0.25">
      <c r="A4511">
        <v>4510</v>
      </c>
      <c r="B4511" s="1" t="s">
        <v>15</v>
      </c>
      <c r="C4511">
        <v>280000</v>
      </c>
      <c r="D4511" s="1" t="s">
        <v>10</v>
      </c>
      <c r="E4511" s="1" t="s">
        <v>16</v>
      </c>
      <c r="F4511" s="1" t="s">
        <v>12</v>
      </c>
      <c r="G4511" s="1" t="s">
        <v>13</v>
      </c>
      <c r="H4511" s="1" t="s">
        <v>12</v>
      </c>
      <c r="I4511">
        <v>48</v>
      </c>
    </row>
    <row r="4512" spans="1:9" x14ac:dyDescent="0.25">
      <c r="A4512">
        <v>4511</v>
      </c>
      <c r="B4512" s="1" t="s">
        <v>15</v>
      </c>
      <c r="C4512">
        <v>114474</v>
      </c>
      <c r="D4512" s="1" t="s">
        <v>10</v>
      </c>
      <c r="E4512" s="1" t="s">
        <v>16</v>
      </c>
      <c r="F4512" s="1" t="s">
        <v>12</v>
      </c>
      <c r="G4512" s="1" t="s">
        <v>13</v>
      </c>
      <c r="H4512" s="1" t="s">
        <v>13</v>
      </c>
      <c r="I4512">
        <v>55</v>
      </c>
    </row>
    <row r="4513" spans="1:9" x14ac:dyDescent="0.25">
      <c r="A4513">
        <v>4512</v>
      </c>
      <c r="B4513" s="1" t="s">
        <v>15</v>
      </c>
      <c r="C4513">
        <v>321509.09000000003</v>
      </c>
      <c r="D4513" s="1" t="s">
        <v>10</v>
      </c>
      <c r="E4513" s="1" t="s">
        <v>16</v>
      </c>
      <c r="F4513" s="1" t="s">
        <v>12</v>
      </c>
      <c r="G4513" s="1" t="s">
        <v>13</v>
      </c>
      <c r="H4513" s="1" t="s">
        <v>13</v>
      </c>
      <c r="I4513">
        <v>37</v>
      </c>
    </row>
    <row r="4514" spans="1:9" x14ac:dyDescent="0.25">
      <c r="A4514">
        <v>4513</v>
      </c>
      <c r="B4514" s="1" t="s">
        <v>9</v>
      </c>
      <c r="C4514">
        <v>438418.45</v>
      </c>
      <c r="D4514" s="1" t="s">
        <v>10</v>
      </c>
      <c r="E4514" s="1" t="s">
        <v>16</v>
      </c>
      <c r="F4514" s="1" t="s">
        <v>12</v>
      </c>
      <c r="G4514" s="1" t="s">
        <v>13</v>
      </c>
      <c r="H4514" s="1" t="s">
        <v>13</v>
      </c>
      <c r="I4514">
        <v>43</v>
      </c>
    </row>
    <row r="4515" spans="1:9" x14ac:dyDescent="0.25">
      <c r="A4515">
        <v>4514</v>
      </c>
      <c r="B4515" s="1" t="s">
        <v>9</v>
      </c>
      <c r="C4515">
        <v>617575</v>
      </c>
      <c r="D4515" s="1" t="s">
        <v>18</v>
      </c>
      <c r="E4515" s="1" t="s">
        <v>16</v>
      </c>
      <c r="F4515" s="1" t="s">
        <v>12</v>
      </c>
      <c r="G4515" s="1" t="s">
        <v>13</v>
      </c>
      <c r="H4515" s="1" t="s">
        <v>12</v>
      </c>
      <c r="I4515">
        <v>45</v>
      </c>
    </row>
    <row r="4516" spans="1:9" x14ac:dyDescent="0.25">
      <c r="A4516">
        <v>4515</v>
      </c>
      <c r="B4516" s="1" t="s">
        <v>15</v>
      </c>
      <c r="C4516">
        <v>542628</v>
      </c>
      <c r="D4516" s="1" t="s">
        <v>18</v>
      </c>
      <c r="E4516" s="1" t="s">
        <v>16</v>
      </c>
      <c r="F4516" s="1" t="s">
        <v>12</v>
      </c>
      <c r="G4516" s="1" t="s">
        <v>13</v>
      </c>
      <c r="H4516" s="1" t="s">
        <v>13</v>
      </c>
      <c r="I4516">
        <v>55</v>
      </c>
    </row>
    <row r="4517" spans="1:9" x14ac:dyDescent="0.25">
      <c r="A4517">
        <v>4516</v>
      </c>
      <c r="B4517" s="1" t="s">
        <v>9</v>
      </c>
      <c r="C4517">
        <v>319070.05</v>
      </c>
      <c r="D4517" s="1" t="s">
        <v>10</v>
      </c>
      <c r="E4517" s="1" t="s">
        <v>16</v>
      </c>
      <c r="F4517" s="1" t="s">
        <v>12</v>
      </c>
      <c r="G4517" s="1" t="s">
        <v>13</v>
      </c>
      <c r="H4517" s="1" t="s">
        <v>13</v>
      </c>
      <c r="I4517">
        <v>40</v>
      </c>
    </row>
    <row r="4518" spans="1:9" x14ac:dyDescent="0.25">
      <c r="A4518">
        <v>4517</v>
      </c>
      <c r="B4518" s="1" t="s">
        <v>9</v>
      </c>
      <c r="C4518">
        <v>440000</v>
      </c>
      <c r="D4518" s="1" t="s">
        <v>10</v>
      </c>
      <c r="E4518" s="1" t="s">
        <v>16</v>
      </c>
      <c r="F4518" s="1" t="s">
        <v>12</v>
      </c>
      <c r="G4518" s="1" t="s">
        <v>13</v>
      </c>
      <c r="H4518" s="1" t="s">
        <v>12</v>
      </c>
      <c r="I4518">
        <v>58</v>
      </c>
    </row>
    <row r="4519" spans="1:9" x14ac:dyDescent="0.25">
      <c r="A4519">
        <v>4518</v>
      </c>
      <c r="B4519" s="1" t="s">
        <v>15</v>
      </c>
      <c r="C4519">
        <v>585136.5</v>
      </c>
      <c r="D4519" s="1" t="s">
        <v>10</v>
      </c>
      <c r="E4519" s="1" t="s">
        <v>11</v>
      </c>
      <c r="F4519" s="1" t="s">
        <v>12</v>
      </c>
      <c r="G4519" s="1" t="s">
        <v>13</v>
      </c>
      <c r="H4519" s="1" t="s">
        <v>13</v>
      </c>
      <c r="I4519">
        <v>43</v>
      </c>
    </row>
    <row r="4520" spans="1:9" x14ac:dyDescent="0.25">
      <c r="A4520">
        <v>4519</v>
      </c>
      <c r="B4520" s="1" t="s">
        <v>15</v>
      </c>
      <c r="C4520">
        <v>350000</v>
      </c>
      <c r="D4520" s="1" t="s">
        <v>10</v>
      </c>
      <c r="E4520" s="1" t="s">
        <v>16</v>
      </c>
      <c r="F4520" s="1" t="s">
        <v>12</v>
      </c>
      <c r="G4520" s="1" t="s">
        <v>13</v>
      </c>
      <c r="H4520" s="1" t="s">
        <v>12</v>
      </c>
      <c r="I4520">
        <v>36</v>
      </c>
    </row>
    <row r="4521" spans="1:9" x14ac:dyDescent="0.25">
      <c r="A4521">
        <v>4520</v>
      </c>
      <c r="B4521" s="1" t="s">
        <v>9</v>
      </c>
      <c r="C4521">
        <v>403293</v>
      </c>
      <c r="D4521" s="1" t="s">
        <v>18</v>
      </c>
      <c r="E4521" s="1" t="s">
        <v>16</v>
      </c>
      <c r="F4521" s="1" t="s">
        <v>12</v>
      </c>
      <c r="G4521" s="1" t="s">
        <v>13</v>
      </c>
      <c r="H4521" s="1" t="s">
        <v>12</v>
      </c>
      <c r="I4521">
        <v>62</v>
      </c>
    </row>
    <row r="4522" spans="1:9" x14ac:dyDescent="0.25">
      <c r="A4522">
        <v>4521</v>
      </c>
      <c r="B4522" s="1" t="s">
        <v>9</v>
      </c>
      <c r="C4522">
        <v>323500</v>
      </c>
      <c r="D4522" s="1" t="s">
        <v>10</v>
      </c>
      <c r="E4522" s="1" t="s">
        <v>16</v>
      </c>
      <c r="F4522" s="1" t="s">
        <v>12</v>
      </c>
      <c r="G4522" s="1" t="s">
        <v>13</v>
      </c>
      <c r="H4522" s="1" t="s">
        <v>13</v>
      </c>
      <c r="I4522">
        <v>37</v>
      </c>
    </row>
    <row r="4523" spans="1:9" x14ac:dyDescent="0.25">
      <c r="A4523">
        <v>4522</v>
      </c>
      <c r="B4523" s="1" t="s">
        <v>9</v>
      </c>
      <c r="C4523">
        <v>78000</v>
      </c>
      <c r="D4523" s="1" t="s">
        <v>10</v>
      </c>
      <c r="E4523" s="1" t="s">
        <v>16</v>
      </c>
      <c r="F4523" s="1" t="s">
        <v>12</v>
      </c>
      <c r="G4523" s="1" t="s">
        <v>13</v>
      </c>
      <c r="H4523" s="1" t="s">
        <v>12</v>
      </c>
      <c r="I4523">
        <v>71</v>
      </c>
    </row>
    <row r="4524" spans="1:9" x14ac:dyDescent="0.25">
      <c r="A4524">
        <v>4523</v>
      </c>
      <c r="B4524" s="1" t="s">
        <v>15</v>
      </c>
      <c r="C4524">
        <v>857753.11</v>
      </c>
      <c r="D4524" s="1" t="s">
        <v>10</v>
      </c>
      <c r="E4524" s="1" t="s">
        <v>16</v>
      </c>
      <c r="F4524" s="1" t="s">
        <v>12</v>
      </c>
      <c r="G4524" s="1" t="s">
        <v>13</v>
      </c>
      <c r="H4524" s="1" t="s">
        <v>13</v>
      </c>
      <c r="I4524">
        <v>32</v>
      </c>
    </row>
    <row r="4525" spans="1:9" x14ac:dyDescent="0.25">
      <c r="A4525">
        <v>4524</v>
      </c>
      <c r="B4525" s="1" t="s">
        <v>9</v>
      </c>
      <c r="C4525">
        <v>509509</v>
      </c>
      <c r="D4525" s="1" t="s">
        <v>18</v>
      </c>
      <c r="E4525" s="1" t="s">
        <v>16</v>
      </c>
      <c r="F4525" s="1" t="s">
        <v>12</v>
      </c>
      <c r="G4525" s="1" t="s">
        <v>13</v>
      </c>
      <c r="H4525" s="1" t="s">
        <v>12</v>
      </c>
      <c r="I4525">
        <v>40</v>
      </c>
    </row>
    <row r="4526" spans="1:9" x14ac:dyDescent="0.25">
      <c r="A4526">
        <v>4525</v>
      </c>
      <c r="B4526" s="1" t="s">
        <v>9</v>
      </c>
      <c r="C4526">
        <v>1523214</v>
      </c>
      <c r="D4526" s="1" t="s">
        <v>10</v>
      </c>
      <c r="E4526" s="1" t="s">
        <v>11</v>
      </c>
      <c r="F4526" s="1" t="s">
        <v>12</v>
      </c>
      <c r="G4526" s="1" t="s">
        <v>13</v>
      </c>
      <c r="H4526" s="1" t="s">
        <v>13</v>
      </c>
      <c r="I4526">
        <v>38</v>
      </c>
    </row>
    <row r="4527" spans="1:9" x14ac:dyDescent="0.25">
      <c r="A4527">
        <v>4526</v>
      </c>
      <c r="B4527" s="1" t="s">
        <v>9</v>
      </c>
      <c r="C4527">
        <v>810799.74</v>
      </c>
      <c r="D4527" s="1" t="s">
        <v>10</v>
      </c>
      <c r="E4527" s="1" t="s">
        <v>16</v>
      </c>
      <c r="F4527" s="1" t="s">
        <v>12</v>
      </c>
      <c r="G4527" s="1" t="s">
        <v>13</v>
      </c>
      <c r="H4527" s="1" t="s">
        <v>13</v>
      </c>
      <c r="I4527">
        <v>47</v>
      </c>
    </row>
    <row r="4528" spans="1:9" x14ac:dyDescent="0.25">
      <c r="A4528">
        <v>4527</v>
      </c>
      <c r="B4528" s="1" t="s">
        <v>15</v>
      </c>
      <c r="C4528">
        <v>1143318.2</v>
      </c>
      <c r="D4528" s="1" t="s">
        <v>10</v>
      </c>
      <c r="E4528" s="1" t="s">
        <v>11</v>
      </c>
      <c r="F4528" s="1" t="s">
        <v>12</v>
      </c>
      <c r="G4528" s="1" t="s">
        <v>13</v>
      </c>
      <c r="H4528" s="1" t="s">
        <v>13</v>
      </c>
      <c r="I4528">
        <v>59</v>
      </c>
    </row>
    <row r="4529" spans="1:9" x14ac:dyDescent="0.25">
      <c r="A4529">
        <v>4528</v>
      </c>
      <c r="B4529" s="1" t="s">
        <v>9</v>
      </c>
      <c r="C4529">
        <v>297045</v>
      </c>
      <c r="D4529" s="1" t="s">
        <v>17</v>
      </c>
      <c r="E4529" s="1" t="s">
        <v>16</v>
      </c>
      <c r="F4529" s="1" t="s">
        <v>12</v>
      </c>
      <c r="G4529" s="1" t="s">
        <v>12</v>
      </c>
      <c r="H4529" s="1" t="s">
        <v>13</v>
      </c>
      <c r="I4529">
        <v>76</v>
      </c>
    </row>
    <row r="4530" spans="1:9" x14ac:dyDescent="0.25">
      <c r="A4530">
        <v>4529</v>
      </c>
      <c r="B4530" s="1" t="s">
        <v>9</v>
      </c>
      <c r="C4530">
        <v>365464</v>
      </c>
      <c r="D4530" s="1" t="s">
        <v>10</v>
      </c>
      <c r="E4530" s="1" t="s">
        <v>11</v>
      </c>
      <c r="F4530" s="1" t="s">
        <v>12</v>
      </c>
      <c r="G4530" s="1" t="s">
        <v>13</v>
      </c>
      <c r="H4530" s="1" t="s">
        <v>13</v>
      </c>
      <c r="I4530">
        <v>31</v>
      </c>
    </row>
    <row r="4531" spans="1:9" x14ac:dyDescent="0.25">
      <c r="A4531">
        <v>4530</v>
      </c>
      <c r="B4531" s="1" t="s">
        <v>15</v>
      </c>
      <c r="C4531">
        <v>1957708.6</v>
      </c>
      <c r="D4531" s="1" t="s">
        <v>10</v>
      </c>
      <c r="E4531" s="1" t="s">
        <v>11</v>
      </c>
      <c r="F4531" s="1" t="s">
        <v>12</v>
      </c>
      <c r="G4531" s="1" t="s">
        <v>13</v>
      </c>
      <c r="H4531" s="1" t="s">
        <v>13</v>
      </c>
      <c r="I4531">
        <v>52</v>
      </c>
    </row>
    <row r="4532" spans="1:9" x14ac:dyDescent="0.25">
      <c r="A4532">
        <v>4531</v>
      </c>
      <c r="B4532" s="1" t="s">
        <v>9</v>
      </c>
      <c r="C4532">
        <v>600000</v>
      </c>
      <c r="D4532" s="1" t="s">
        <v>10</v>
      </c>
      <c r="E4532" s="1" t="s">
        <v>16</v>
      </c>
      <c r="F4532" s="1" t="s">
        <v>12</v>
      </c>
      <c r="G4532" s="1" t="s">
        <v>13</v>
      </c>
      <c r="H4532" s="1" t="s">
        <v>13</v>
      </c>
      <c r="I4532">
        <v>32</v>
      </c>
    </row>
    <row r="4533" spans="1:9" x14ac:dyDescent="0.25">
      <c r="A4533">
        <v>4532</v>
      </c>
      <c r="B4533" s="1" t="s">
        <v>9</v>
      </c>
      <c r="C4533">
        <v>161084.29999999999</v>
      </c>
      <c r="D4533" s="1" t="s">
        <v>10</v>
      </c>
      <c r="E4533" s="1" t="s">
        <v>11</v>
      </c>
      <c r="F4533" s="1" t="s">
        <v>12</v>
      </c>
      <c r="G4533" s="1" t="s">
        <v>13</v>
      </c>
      <c r="H4533" s="1" t="s">
        <v>13</v>
      </c>
      <c r="I4533">
        <v>42</v>
      </c>
    </row>
    <row r="4534" spans="1:9" x14ac:dyDescent="0.25">
      <c r="A4534">
        <v>4533</v>
      </c>
      <c r="B4534" s="1" t="s">
        <v>9</v>
      </c>
      <c r="C4534">
        <v>31927.439999999999</v>
      </c>
      <c r="D4534" s="1" t="s">
        <v>10</v>
      </c>
      <c r="E4534" s="1" t="s">
        <v>16</v>
      </c>
      <c r="F4534" s="1" t="s">
        <v>12</v>
      </c>
      <c r="G4534" s="1" t="s">
        <v>12</v>
      </c>
      <c r="H4534" s="1" t="s">
        <v>13</v>
      </c>
      <c r="I4534">
        <v>36</v>
      </c>
    </row>
    <row r="4535" spans="1:9" x14ac:dyDescent="0.25">
      <c r="A4535">
        <v>4534</v>
      </c>
      <c r="B4535" s="1" t="s">
        <v>9</v>
      </c>
      <c r="C4535">
        <v>427590.98</v>
      </c>
      <c r="D4535" s="1" t="s">
        <v>10</v>
      </c>
      <c r="E4535" s="1" t="s">
        <v>16</v>
      </c>
      <c r="F4535" s="1" t="s">
        <v>12</v>
      </c>
      <c r="G4535" s="1" t="s">
        <v>13</v>
      </c>
      <c r="H4535" s="1" t="s">
        <v>12</v>
      </c>
      <c r="I4535">
        <v>61</v>
      </c>
    </row>
    <row r="4536" spans="1:9" x14ac:dyDescent="0.25">
      <c r="A4536">
        <v>4535</v>
      </c>
      <c r="B4536" s="1" t="s">
        <v>9</v>
      </c>
      <c r="C4536">
        <v>543427.36</v>
      </c>
      <c r="D4536" s="1" t="s">
        <v>10</v>
      </c>
      <c r="E4536" s="1" t="s">
        <v>16</v>
      </c>
      <c r="F4536" s="1" t="s">
        <v>12</v>
      </c>
      <c r="G4536" s="1" t="s">
        <v>13</v>
      </c>
      <c r="H4536" s="1" t="s">
        <v>13</v>
      </c>
      <c r="I4536">
        <v>27</v>
      </c>
    </row>
    <row r="4537" spans="1:9" x14ac:dyDescent="0.25">
      <c r="A4537">
        <v>4536</v>
      </c>
      <c r="B4537" s="1" t="s">
        <v>9</v>
      </c>
      <c r="C4537">
        <v>342059.63</v>
      </c>
      <c r="D4537" s="1" t="s">
        <v>10</v>
      </c>
      <c r="E4537" s="1" t="s">
        <v>16</v>
      </c>
      <c r="F4537" s="1" t="s">
        <v>12</v>
      </c>
      <c r="G4537" s="1" t="s">
        <v>13</v>
      </c>
      <c r="H4537" s="1" t="s">
        <v>13</v>
      </c>
      <c r="I4537">
        <v>49</v>
      </c>
    </row>
    <row r="4538" spans="1:9" x14ac:dyDescent="0.25">
      <c r="A4538">
        <v>4537</v>
      </c>
      <c r="B4538" s="1" t="s">
        <v>15</v>
      </c>
      <c r="C4538">
        <v>1870704.54</v>
      </c>
      <c r="D4538" s="1" t="s">
        <v>10</v>
      </c>
      <c r="E4538" s="1" t="s">
        <v>16</v>
      </c>
      <c r="F4538" s="1" t="s">
        <v>12</v>
      </c>
      <c r="G4538" s="1" t="s">
        <v>13</v>
      </c>
      <c r="H4538" s="1" t="s">
        <v>13</v>
      </c>
      <c r="I4538">
        <v>28</v>
      </c>
    </row>
    <row r="4539" spans="1:9" x14ac:dyDescent="0.25">
      <c r="A4539">
        <v>4538</v>
      </c>
      <c r="B4539" s="1" t="s">
        <v>9</v>
      </c>
      <c r="C4539">
        <v>317000</v>
      </c>
      <c r="D4539" s="1" t="s">
        <v>10</v>
      </c>
      <c r="E4539" s="1" t="s">
        <v>16</v>
      </c>
      <c r="F4539" s="1" t="s">
        <v>12</v>
      </c>
      <c r="G4539" s="1" t="s">
        <v>12</v>
      </c>
      <c r="H4539" s="1" t="s">
        <v>13</v>
      </c>
      <c r="I4539">
        <v>53</v>
      </c>
    </row>
    <row r="4540" spans="1:9" x14ac:dyDescent="0.25">
      <c r="A4540">
        <v>4539</v>
      </c>
      <c r="B4540" s="1" t="s">
        <v>15</v>
      </c>
      <c r="C4540">
        <v>403806.82</v>
      </c>
      <c r="D4540" s="1" t="s">
        <v>10</v>
      </c>
      <c r="E4540" s="1" t="s">
        <v>16</v>
      </c>
      <c r="F4540" s="1" t="s">
        <v>12</v>
      </c>
      <c r="G4540" s="1" t="s">
        <v>13</v>
      </c>
      <c r="H4540" s="1" t="s">
        <v>13</v>
      </c>
      <c r="I4540">
        <v>45</v>
      </c>
    </row>
    <row r="4541" spans="1:9" x14ac:dyDescent="0.25">
      <c r="A4541">
        <v>4540</v>
      </c>
      <c r="B4541" s="1" t="s">
        <v>15</v>
      </c>
      <c r="C4541">
        <v>1709089.1</v>
      </c>
      <c r="D4541" s="1" t="s">
        <v>10</v>
      </c>
      <c r="E4541" s="1" t="s">
        <v>11</v>
      </c>
      <c r="F4541" s="1" t="s">
        <v>12</v>
      </c>
      <c r="G4541" s="1" t="s">
        <v>13</v>
      </c>
      <c r="H4541" s="1" t="s">
        <v>13</v>
      </c>
      <c r="I4541">
        <v>49</v>
      </c>
    </row>
    <row r="4542" spans="1:9" x14ac:dyDescent="0.25">
      <c r="A4542">
        <v>4541</v>
      </c>
      <c r="B4542" s="1" t="s">
        <v>9</v>
      </c>
      <c r="C4542">
        <v>278030</v>
      </c>
      <c r="D4542" s="1" t="s">
        <v>19</v>
      </c>
      <c r="E4542" s="1" t="s">
        <v>16</v>
      </c>
      <c r="F4542" s="1" t="s">
        <v>12</v>
      </c>
      <c r="G4542" s="1" t="s">
        <v>13</v>
      </c>
      <c r="H4542" s="1" t="s">
        <v>13</v>
      </c>
      <c r="I4542">
        <v>43</v>
      </c>
    </row>
    <row r="4543" spans="1:9" x14ac:dyDescent="0.25">
      <c r="A4543">
        <v>4542</v>
      </c>
      <c r="B4543" s="1" t="s">
        <v>15</v>
      </c>
      <c r="C4543">
        <v>351531.84</v>
      </c>
      <c r="D4543" s="1" t="s">
        <v>10</v>
      </c>
      <c r="E4543" s="1" t="s">
        <v>16</v>
      </c>
      <c r="F4543" s="1" t="s">
        <v>12</v>
      </c>
      <c r="G4543" s="1" t="s">
        <v>13</v>
      </c>
      <c r="H4543" s="1" t="s">
        <v>13</v>
      </c>
      <c r="I4543">
        <v>35</v>
      </c>
    </row>
    <row r="4544" spans="1:9" x14ac:dyDescent="0.25">
      <c r="A4544">
        <v>4543</v>
      </c>
      <c r="B4544" s="1" t="s">
        <v>15</v>
      </c>
      <c r="C4544">
        <v>568492</v>
      </c>
      <c r="D4544" s="1" t="s">
        <v>10</v>
      </c>
      <c r="E4544" s="1" t="s">
        <v>11</v>
      </c>
      <c r="F4544" s="1" t="s">
        <v>12</v>
      </c>
      <c r="G4544" s="1" t="s">
        <v>13</v>
      </c>
      <c r="H4544" s="1" t="s">
        <v>13</v>
      </c>
      <c r="I4544">
        <v>28</v>
      </c>
    </row>
    <row r="4545" spans="1:9" x14ac:dyDescent="0.25">
      <c r="A4545">
        <v>4544</v>
      </c>
      <c r="B4545" s="1" t="s">
        <v>9</v>
      </c>
      <c r="C4545">
        <v>353607</v>
      </c>
      <c r="D4545" s="1" t="s">
        <v>10</v>
      </c>
      <c r="E4545" s="1" t="s">
        <v>16</v>
      </c>
      <c r="F4545" s="1" t="s">
        <v>12</v>
      </c>
      <c r="G4545" s="1" t="s">
        <v>13</v>
      </c>
      <c r="H4545" s="1" t="s">
        <v>13</v>
      </c>
      <c r="I4545">
        <v>51</v>
      </c>
    </row>
    <row r="4546" spans="1:9" x14ac:dyDescent="0.25">
      <c r="A4546">
        <v>4545</v>
      </c>
      <c r="B4546" s="1" t="s">
        <v>15</v>
      </c>
      <c r="C4546">
        <v>1932000</v>
      </c>
      <c r="D4546" s="1" t="s">
        <v>10</v>
      </c>
      <c r="E4546" s="1" t="s">
        <v>16</v>
      </c>
      <c r="F4546" s="1" t="s">
        <v>12</v>
      </c>
      <c r="G4546" s="1" t="s">
        <v>13</v>
      </c>
      <c r="H4546" s="1" t="s">
        <v>13</v>
      </c>
      <c r="I4546">
        <v>51</v>
      </c>
    </row>
    <row r="4547" spans="1:9" x14ac:dyDescent="0.25">
      <c r="A4547">
        <v>4546</v>
      </c>
      <c r="B4547" s="1" t="s">
        <v>15</v>
      </c>
      <c r="C4547">
        <v>560498</v>
      </c>
      <c r="D4547" s="1" t="s">
        <v>18</v>
      </c>
      <c r="E4547" s="1" t="s">
        <v>16</v>
      </c>
      <c r="F4547" s="1" t="s">
        <v>12</v>
      </c>
      <c r="G4547" s="1" t="s">
        <v>13</v>
      </c>
      <c r="H4547" s="1" t="s">
        <v>12</v>
      </c>
      <c r="I4547">
        <v>51</v>
      </c>
    </row>
    <row r="4548" spans="1:9" x14ac:dyDescent="0.25">
      <c r="A4548">
        <v>4547</v>
      </c>
      <c r="B4548" s="1" t="s">
        <v>9</v>
      </c>
      <c r="C4548">
        <v>566297</v>
      </c>
      <c r="D4548" s="1" t="s">
        <v>17</v>
      </c>
      <c r="E4548" s="1" t="s">
        <v>16</v>
      </c>
      <c r="F4548" s="1" t="s">
        <v>12</v>
      </c>
      <c r="G4548" s="1" t="s">
        <v>13</v>
      </c>
      <c r="H4548" s="1" t="s">
        <v>13</v>
      </c>
      <c r="I4548">
        <v>55</v>
      </c>
    </row>
    <row r="4549" spans="1:9" x14ac:dyDescent="0.25">
      <c r="A4549">
        <v>4548</v>
      </c>
      <c r="B4549" s="1" t="s">
        <v>15</v>
      </c>
      <c r="C4549">
        <v>133037.29999999999</v>
      </c>
      <c r="D4549" s="1" t="s">
        <v>10</v>
      </c>
      <c r="E4549" s="1" t="s">
        <v>11</v>
      </c>
      <c r="F4549" s="1" t="s">
        <v>12</v>
      </c>
      <c r="G4549" s="1" t="s">
        <v>13</v>
      </c>
      <c r="H4549" s="1" t="s">
        <v>13</v>
      </c>
      <c r="I4549">
        <v>25</v>
      </c>
    </row>
    <row r="4550" spans="1:9" x14ac:dyDescent="0.25">
      <c r="A4550">
        <v>4549</v>
      </c>
      <c r="B4550" s="1" t="s">
        <v>9</v>
      </c>
      <c r="C4550">
        <v>1848072</v>
      </c>
      <c r="D4550" s="1" t="s">
        <v>10</v>
      </c>
      <c r="E4550" s="1" t="s">
        <v>11</v>
      </c>
      <c r="F4550" s="1" t="s">
        <v>12</v>
      </c>
      <c r="G4550" s="1" t="s">
        <v>13</v>
      </c>
      <c r="H4550" s="1" t="s">
        <v>12</v>
      </c>
      <c r="I4550">
        <v>63</v>
      </c>
    </row>
    <row r="4551" spans="1:9" x14ac:dyDescent="0.25">
      <c r="A4551">
        <v>4550</v>
      </c>
      <c r="B4551" s="1" t="s">
        <v>9</v>
      </c>
      <c r="C4551">
        <v>1624745.95</v>
      </c>
      <c r="D4551" s="1" t="s">
        <v>10</v>
      </c>
      <c r="E4551" s="1" t="s">
        <v>16</v>
      </c>
      <c r="F4551" s="1" t="s">
        <v>12</v>
      </c>
      <c r="G4551" s="1" t="s">
        <v>13</v>
      </c>
      <c r="H4551" s="1" t="s">
        <v>13</v>
      </c>
      <c r="I4551">
        <v>38</v>
      </c>
    </row>
    <row r="4552" spans="1:9" x14ac:dyDescent="0.25">
      <c r="A4552">
        <v>4551</v>
      </c>
      <c r="B4552" s="1" t="s">
        <v>9</v>
      </c>
      <c r="C4552">
        <v>693063.36</v>
      </c>
      <c r="D4552" s="1" t="s">
        <v>10</v>
      </c>
      <c r="E4552" s="1" t="s">
        <v>16</v>
      </c>
      <c r="F4552" s="1" t="s">
        <v>12</v>
      </c>
      <c r="G4552" s="1" t="s">
        <v>13</v>
      </c>
      <c r="H4552" s="1" t="s">
        <v>13</v>
      </c>
      <c r="I4552">
        <v>45</v>
      </c>
    </row>
    <row r="4553" spans="1:9" x14ac:dyDescent="0.25">
      <c r="A4553">
        <v>4552</v>
      </c>
      <c r="B4553" s="1" t="s">
        <v>9</v>
      </c>
      <c r="C4553">
        <v>476566.67</v>
      </c>
      <c r="D4553" s="1" t="s">
        <v>10</v>
      </c>
      <c r="E4553" s="1" t="s">
        <v>16</v>
      </c>
      <c r="F4553" s="1" t="s">
        <v>12</v>
      </c>
      <c r="G4553" s="1" t="s">
        <v>13</v>
      </c>
      <c r="H4553" s="1" t="s">
        <v>13</v>
      </c>
      <c r="I4553">
        <v>33</v>
      </c>
    </row>
    <row r="4554" spans="1:9" x14ac:dyDescent="0.25">
      <c r="A4554">
        <v>4553</v>
      </c>
      <c r="B4554" s="1" t="s">
        <v>15</v>
      </c>
      <c r="C4554">
        <v>297429</v>
      </c>
      <c r="D4554" s="1" t="s">
        <v>18</v>
      </c>
      <c r="E4554" s="1" t="s">
        <v>16</v>
      </c>
      <c r="F4554" s="1" t="s">
        <v>12</v>
      </c>
      <c r="G4554" s="1" t="s">
        <v>13</v>
      </c>
      <c r="H4554" s="1" t="s">
        <v>12</v>
      </c>
      <c r="I4554">
        <v>65</v>
      </c>
    </row>
    <row r="4555" spans="1:9" x14ac:dyDescent="0.25">
      <c r="A4555">
        <v>4554</v>
      </c>
      <c r="B4555" s="1" t="s">
        <v>9</v>
      </c>
      <c r="C4555">
        <v>35530</v>
      </c>
      <c r="D4555" s="1" t="s">
        <v>10</v>
      </c>
      <c r="E4555" s="1" t="s">
        <v>16</v>
      </c>
      <c r="F4555" s="1" t="s">
        <v>12</v>
      </c>
      <c r="G4555" s="1" t="s">
        <v>12</v>
      </c>
      <c r="H4555" s="1" t="s">
        <v>13</v>
      </c>
      <c r="I4555">
        <v>37</v>
      </c>
    </row>
    <row r="4556" spans="1:9" x14ac:dyDescent="0.25">
      <c r="A4556">
        <v>4555</v>
      </c>
      <c r="B4556" s="1" t="s">
        <v>9</v>
      </c>
      <c r="C4556">
        <v>476562.94</v>
      </c>
      <c r="D4556" s="1" t="s">
        <v>10</v>
      </c>
      <c r="E4556" s="1" t="s">
        <v>16</v>
      </c>
      <c r="F4556" s="1" t="s">
        <v>12</v>
      </c>
      <c r="G4556" s="1" t="s">
        <v>12</v>
      </c>
      <c r="H4556" s="1" t="s">
        <v>13</v>
      </c>
      <c r="I4556">
        <v>32</v>
      </c>
    </row>
    <row r="4557" spans="1:9" x14ac:dyDescent="0.25">
      <c r="A4557">
        <v>4556</v>
      </c>
      <c r="B4557" s="1" t="s">
        <v>15</v>
      </c>
      <c r="C4557">
        <v>297046</v>
      </c>
      <c r="D4557" s="1" t="s">
        <v>17</v>
      </c>
      <c r="E4557" s="1" t="s">
        <v>16</v>
      </c>
      <c r="F4557" s="1" t="s">
        <v>12</v>
      </c>
      <c r="G4557" s="1" t="s">
        <v>12</v>
      </c>
      <c r="H4557" s="1" t="s">
        <v>13</v>
      </c>
      <c r="I4557">
        <v>38</v>
      </c>
    </row>
    <row r="4558" spans="1:9" x14ac:dyDescent="0.25">
      <c r="A4558">
        <v>4557</v>
      </c>
      <c r="B4558" s="1" t="s">
        <v>9</v>
      </c>
      <c r="C4558">
        <v>381640</v>
      </c>
      <c r="D4558" s="1" t="s">
        <v>10</v>
      </c>
      <c r="E4558" s="1" t="s">
        <v>16</v>
      </c>
      <c r="F4558" s="1" t="s">
        <v>12</v>
      </c>
      <c r="G4558" s="1" t="s">
        <v>13</v>
      </c>
      <c r="H4558" s="1" t="s">
        <v>13</v>
      </c>
      <c r="I4558">
        <v>53</v>
      </c>
    </row>
    <row r="4559" spans="1:9" x14ac:dyDescent="0.25">
      <c r="A4559">
        <v>4558</v>
      </c>
      <c r="B4559" s="1" t="s">
        <v>9</v>
      </c>
      <c r="C4559">
        <v>323296</v>
      </c>
      <c r="D4559" s="1" t="s">
        <v>17</v>
      </c>
      <c r="E4559" s="1" t="s">
        <v>16</v>
      </c>
      <c r="F4559" s="1" t="s">
        <v>12</v>
      </c>
      <c r="G4559" s="1" t="s">
        <v>13</v>
      </c>
      <c r="H4559" s="1" t="s">
        <v>13</v>
      </c>
      <c r="I4559">
        <v>31</v>
      </c>
    </row>
    <row r="4560" spans="1:9" x14ac:dyDescent="0.25">
      <c r="A4560">
        <v>4559</v>
      </c>
      <c r="B4560" s="1" t="s">
        <v>9</v>
      </c>
      <c r="C4560">
        <v>1730544</v>
      </c>
      <c r="D4560" s="1" t="s">
        <v>10</v>
      </c>
      <c r="E4560" s="1" t="s">
        <v>16</v>
      </c>
      <c r="F4560" s="1" t="s">
        <v>12</v>
      </c>
      <c r="G4560" s="1" t="s">
        <v>13</v>
      </c>
      <c r="H4560" s="1" t="s">
        <v>13</v>
      </c>
      <c r="I4560">
        <v>31</v>
      </c>
    </row>
    <row r="4561" spans="1:9" x14ac:dyDescent="0.25">
      <c r="A4561">
        <v>4560</v>
      </c>
      <c r="B4561" s="1" t="s">
        <v>9</v>
      </c>
      <c r="C4561">
        <v>670740</v>
      </c>
      <c r="D4561" s="1" t="s">
        <v>10</v>
      </c>
      <c r="E4561" s="1" t="s">
        <v>16</v>
      </c>
      <c r="F4561" s="1" t="s">
        <v>12</v>
      </c>
      <c r="G4561" s="1" t="s">
        <v>13</v>
      </c>
      <c r="H4561" s="1" t="s">
        <v>13</v>
      </c>
      <c r="I4561">
        <v>27</v>
      </c>
    </row>
    <row r="4562" spans="1:9" x14ac:dyDescent="0.25">
      <c r="A4562">
        <v>4561</v>
      </c>
      <c r="B4562" s="1" t="s">
        <v>9</v>
      </c>
      <c r="C4562">
        <v>290000</v>
      </c>
      <c r="D4562" s="1" t="s">
        <v>10</v>
      </c>
      <c r="E4562" s="1" t="s">
        <v>16</v>
      </c>
      <c r="F4562" s="1" t="s">
        <v>12</v>
      </c>
      <c r="G4562" s="1" t="s">
        <v>12</v>
      </c>
      <c r="H4562" s="1" t="s">
        <v>13</v>
      </c>
      <c r="I4562">
        <v>42</v>
      </c>
    </row>
    <row r="4563" spans="1:9" x14ac:dyDescent="0.25">
      <c r="A4563">
        <v>4562</v>
      </c>
      <c r="B4563" s="1" t="s">
        <v>9</v>
      </c>
      <c r="C4563">
        <v>542095.31999999995</v>
      </c>
      <c r="D4563" s="1" t="s">
        <v>14</v>
      </c>
      <c r="E4563" s="1" t="s">
        <v>11</v>
      </c>
      <c r="F4563" s="1" t="s">
        <v>12</v>
      </c>
      <c r="G4563" s="1" t="s">
        <v>13</v>
      </c>
      <c r="H4563" s="1" t="s">
        <v>13</v>
      </c>
      <c r="I4563">
        <v>64</v>
      </c>
    </row>
    <row r="4564" spans="1:9" x14ac:dyDescent="0.25">
      <c r="A4564">
        <v>4563</v>
      </c>
      <c r="B4564" s="1" t="s">
        <v>9</v>
      </c>
      <c r="C4564">
        <v>695574.7</v>
      </c>
      <c r="D4564" s="1" t="s">
        <v>10</v>
      </c>
      <c r="E4564" s="1" t="s">
        <v>16</v>
      </c>
      <c r="F4564" s="1" t="s">
        <v>12</v>
      </c>
      <c r="G4564" s="1" t="s">
        <v>13</v>
      </c>
      <c r="H4564" s="1" t="s">
        <v>13</v>
      </c>
      <c r="I4564">
        <v>55</v>
      </c>
    </row>
    <row r="4565" spans="1:9" x14ac:dyDescent="0.25">
      <c r="A4565">
        <v>4564</v>
      </c>
      <c r="B4565" s="1" t="s">
        <v>9</v>
      </c>
      <c r="C4565">
        <v>299784</v>
      </c>
      <c r="D4565" s="1" t="s">
        <v>18</v>
      </c>
      <c r="E4565" s="1" t="s">
        <v>16</v>
      </c>
      <c r="F4565" s="1" t="s">
        <v>12</v>
      </c>
      <c r="G4565" s="1" t="s">
        <v>13</v>
      </c>
      <c r="H4565" s="1" t="s">
        <v>13</v>
      </c>
      <c r="I4565">
        <v>39</v>
      </c>
    </row>
    <row r="4566" spans="1:9" x14ac:dyDescent="0.25">
      <c r="A4566">
        <v>4565</v>
      </c>
      <c r="B4566" s="1" t="s">
        <v>9</v>
      </c>
      <c r="C4566">
        <v>1166115</v>
      </c>
      <c r="D4566" s="1" t="s">
        <v>10</v>
      </c>
      <c r="E4566" s="1" t="s">
        <v>11</v>
      </c>
      <c r="F4566" s="1" t="s">
        <v>12</v>
      </c>
      <c r="G4566" s="1" t="s">
        <v>13</v>
      </c>
      <c r="H4566" s="1" t="s">
        <v>12</v>
      </c>
      <c r="I4566">
        <v>64</v>
      </c>
    </row>
    <row r="4567" spans="1:9" x14ac:dyDescent="0.25">
      <c r="A4567">
        <v>4566</v>
      </c>
      <c r="B4567" s="1" t="s">
        <v>9</v>
      </c>
      <c r="C4567">
        <v>300018</v>
      </c>
      <c r="D4567" s="1" t="s">
        <v>18</v>
      </c>
      <c r="E4567" s="1" t="s">
        <v>16</v>
      </c>
      <c r="F4567" s="1" t="s">
        <v>12</v>
      </c>
      <c r="G4567" s="1" t="s">
        <v>13</v>
      </c>
      <c r="H4567" s="1" t="s">
        <v>12</v>
      </c>
      <c r="I4567">
        <v>51</v>
      </c>
    </row>
    <row r="4568" spans="1:9" x14ac:dyDescent="0.25">
      <c r="A4568">
        <v>4567</v>
      </c>
      <c r="B4568" s="1" t="s">
        <v>9</v>
      </c>
      <c r="C4568">
        <v>524236.19</v>
      </c>
      <c r="D4568" s="1" t="s">
        <v>10</v>
      </c>
      <c r="E4568" s="1" t="s">
        <v>16</v>
      </c>
      <c r="F4568" s="1" t="s">
        <v>12</v>
      </c>
      <c r="G4568" s="1" t="s">
        <v>13</v>
      </c>
      <c r="H4568" s="1" t="s">
        <v>13</v>
      </c>
      <c r="I4568">
        <v>54</v>
      </c>
    </row>
    <row r="4569" spans="1:9" x14ac:dyDescent="0.25">
      <c r="A4569">
        <v>4568</v>
      </c>
      <c r="B4569" s="1" t="s">
        <v>15</v>
      </c>
      <c r="C4569">
        <v>298155</v>
      </c>
      <c r="D4569" s="1" t="s">
        <v>17</v>
      </c>
      <c r="E4569" s="1" t="s">
        <v>16</v>
      </c>
      <c r="F4569" s="1" t="s">
        <v>12</v>
      </c>
      <c r="G4569" s="1" t="s">
        <v>13</v>
      </c>
      <c r="H4569" s="1" t="s">
        <v>13</v>
      </c>
      <c r="I4569">
        <v>75</v>
      </c>
    </row>
    <row r="4570" spans="1:9" x14ac:dyDescent="0.25">
      <c r="A4570">
        <v>4569</v>
      </c>
      <c r="B4570" s="1" t="s">
        <v>9</v>
      </c>
      <c r="C4570">
        <v>347501.19</v>
      </c>
      <c r="D4570" s="1" t="s">
        <v>10</v>
      </c>
      <c r="E4570" s="1" t="s">
        <v>16</v>
      </c>
      <c r="F4570" s="1" t="s">
        <v>12</v>
      </c>
      <c r="G4570" s="1" t="s">
        <v>13</v>
      </c>
      <c r="H4570" s="1" t="s">
        <v>13</v>
      </c>
      <c r="I4570">
        <v>68</v>
      </c>
    </row>
    <row r="4571" spans="1:9" x14ac:dyDescent="0.25">
      <c r="A4571">
        <v>4570</v>
      </c>
      <c r="B4571" s="1" t="s">
        <v>9</v>
      </c>
      <c r="C4571">
        <v>280000</v>
      </c>
      <c r="D4571" s="1" t="s">
        <v>10</v>
      </c>
      <c r="E4571" s="1" t="s">
        <v>16</v>
      </c>
      <c r="F4571" s="1" t="s">
        <v>12</v>
      </c>
      <c r="G4571" s="1" t="s">
        <v>13</v>
      </c>
      <c r="H4571" s="1" t="s">
        <v>13</v>
      </c>
      <c r="I4571">
        <v>24</v>
      </c>
    </row>
    <row r="4572" spans="1:9" x14ac:dyDescent="0.25">
      <c r="A4572">
        <v>4571</v>
      </c>
      <c r="B4572" s="1" t="s">
        <v>9</v>
      </c>
      <c r="C4572">
        <v>350112.18</v>
      </c>
      <c r="D4572" s="1" t="s">
        <v>10</v>
      </c>
      <c r="E4572" s="1" t="s">
        <v>16</v>
      </c>
      <c r="F4572" s="1" t="s">
        <v>12</v>
      </c>
      <c r="G4572" s="1" t="s">
        <v>13</v>
      </c>
      <c r="H4572" s="1" t="s">
        <v>13</v>
      </c>
      <c r="I4572">
        <v>29</v>
      </c>
    </row>
    <row r="4573" spans="1:9" x14ac:dyDescent="0.25">
      <c r="A4573">
        <v>4572</v>
      </c>
      <c r="B4573" s="1" t="s">
        <v>15</v>
      </c>
      <c r="C4573">
        <v>815000</v>
      </c>
      <c r="D4573" s="1" t="s">
        <v>10</v>
      </c>
      <c r="E4573" s="1" t="s">
        <v>16</v>
      </c>
      <c r="F4573" s="1" t="s">
        <v>12</v>
      </c>
      <c r="G4573" s="1" t="s">
        <v>13</v>
      </c>
      <c r="H4573" s="1" t="s">
        <v>13</v>
      </c>
      <c r="I4573">
        <v>28</v>
      </c>
    </row>
    <row r="4574" spans="1:9" x14ac:dyDescent="0.25">
      <c r="A4574">
        <v>4573</v>
      </c>
      <c r="B4574" s="1" t="s">
        <v>9</v>
      </c>
      <c r="C4574">
        <v>1207124</v>
      </c>
      <c r="D4574" s="1" t="s">
        <v>17</v>
      </c>
      <c r="E4574" s="1" t="s">
        <v>16</v>
      </c>
      <c r="F4574" s="1" t="s">
        <v>12</v>
      </c>
      <c r="G4574" s="1" t="s">
        <v>13</v>
      </c>
      <c r="H4574" s="1" t="s">
        <v>13</v>
      </c>
      <c r="I4574">
        <v>52</v>
      </c>
    </row>
    <row r="4575" spans="1:9" x14ac:dyDescent="0.25">
      <c r="A4575">
        <v>4574</v>
      </c>
      <c r="B4575" s="1" t="s">
        <v>9</v>
      </c>
      <c r="C4575">
        <v>860750.63</v>
      </c>
      <c r="D4575" s="1" t="s">
        <v>10</v>
      </c>
      <c r="E4575" s="1" t="s">
        <v>16</v>
      </c>
      <c r="F4575" s="1" t="s">
        <v>12</v>
      </c>
      <c r="G4575" s="1" t="s">
        <v>13</v>
      </c>
      <c r="H4575" s="1" t="s">
        <v>13</v>
      </c>
      <c r="I4575">
        <v>25</v>
      </c>
    </row>
    <row r="4576" spans="1:9" x14ac:dyDescent="0.25">
      <c r="A4576">
        <v>4575</v>
      </c>
      <c r="B4576" s="1" t="s">
        <v>9</v>
      </c>
      <c r="C4576">
        <v>278030</v>
      </c>
      <c r="D4576" s="1" t="s">
        <v>18</v>
      </c>
      <c r="E4576" s="1" t="s">
        <v>16</v>
      </c>
      <c r="F4576" s="1" t="s">
        <v>12</v>
      </c>
      <c r="G4576" s="1" t="s">
        <v>13</v>
      </c>
      <c r="H4576" s="1" t="s">
        <v>13</v>
      </c>
      <c r="I4576">
        <v>35</v>
      </c>
    </row>
    <row r="4577" spans="1:9" x14ac:dyDescent="0.25">
      <c r="A4577">
        <v>4576</v>
      </c>
      <c r="B4577" s="1" t="s">
        <v>9</v>
      </c>
      <c r="C4577">
        <v>297046</v>
      </c>
      <c r="D4577" s="1" t="s">
        <v>17</v>
      </c>
      <c r="E4577" s="1" t="s">
        <v>16</v>
      </c>
      <c r="F4577" s="1" t="s">
        <v>12</v>
      </c>
      <c r="G4577" s="1" t="s">
        <v>13</v>
      </c>
      <c r="H4577" s="1" t="s">
        <v>13</v>
      </c>
      <c r="I4577">
        <v>56</v>
      </c>
    </row>
    <row r="4578" spans="1:9" x14ac:dyDescent="0.25">
      <c r="A4578">
        <v>4577</v>
      </c>
      <c r="B4578" s="1" t="s">
        <v>15</v>
      </c>
      <c r="C4578">
        <v>391916.75</v>
      </c>
      <c r="D4578" s="1" t="s">
        <v>10</v>
      </c>
      <c r="E4578" s="1" t="s">
        <v>16</v>
      </c>
      <c r="F4578" s="1" t="s">
        <v>12</v>
      </c>
      <c r="G4578" s="1" t="s">
        <v>12</v>
      </c>
      <c r="H4578" s="1" t="s">
        <v>13</v>
      </c>
      <c r="I4578">
        <v>33</v>
      </c>
    </row>
    <row r="4579" spans="1:9" x14ac:dyDescent="0.25">
      <c r="A4579">
        <v>4578</v>
      </c>
      <c r="B4579" s="1" t="s">
        <v>9</v>
      </c>
      <c r="C4579">
        <v>442458</v>
      </c>
      <c r="D4579" s="1" t="s">
        <v>10</v>
      </c>
      <c r="E4579" s="1" t="s">
        <v>16</v>
      </c>
      <c r="F4579" s="1" t="s">
        <v>12</v>
      </c>
      <c r="G4579" s="1" t="s">
        <v>12</v>
      </c>
      <c r="H4579" s="1" t="s">
        <v>13</v>
      </c>
      <c r="I4579">
        <v>27</v>
      </c>
    </row>
    <row r="4580" spans="1:9" x14ac:dyDescent="0.25">
      <c r="A4580">
        <v>4579</v>
      </c>
      <c r="B4580" s="1" t="s">
        <v>9</v>
      </c>
      <c r="C4580">
        <v>639148</v>
      </c>
      <c r="D4580" s="1" t="s">
        <v>18</v>
      </c>
      <c r="E4580" s="1" t="s">
        <v>16</v>
      </c>
      <c r="F4580" s="1" t="s">
        <v>12</v>
      </c>
      <c r="G4580" s="1" t="s">
        <v>13</v>
      </c>
      <c r="H4580" s="1" t="s">
        <v>12</v>
      </c>
      <c r="I4580">
        <v>42</v>
      </c>
    </row>
    <row r="4581" spans="1:9" x14ac:dyDescent="0.25">
      <c r="A4581">
        <v>4580</v>
      </c>
      <c r="B4581" s="1" t="s">
        <v>9</v>
      </c>
      <c r="C4581">
        <v>46091.09</v>
      </c>
      <c r="D4581" s="1" t="s">
        <v>10</v>
      </c>
      <c r="E4581" s="1" t="s">
        <v>16</v>
      </c>
      <c r="F4581" s="1" t="s">
        <v>12</v>
      </c>
      <c r="G4581" s="1" t="s">
        <v>13</v>
      </c>
      <c r="H4581" s="1" t="s">
        <v>13</v>
      </c>
      <c r="I4581">
        <v>43</v>
      </c>
    </row>
    <row r="4582" spans="1:9" x14ac:dyDescent="0.25">
      <c r="A4582">
        <v>4581</v>
      </c>
      <c r="B4582" s="1" t="s">
        <v>15</v>
      </c>
      <c r="C4582">
        <v>361420</v>
      </c>
      <c r="D4582" s="1" t="s">
        <v>18</v>
      </c>
      <c r="E4582" s="1" t="s">
        <v>16</v>
      </c>
      <c r="F4582" s="1" t="s">
        <v>12</v>
      </c>
      <c r="G4582" s="1" t="s">
        <v>13</v>
      </c>
      <c r="H4582" s="1" t="s">
        <v>12</v>
      </c>
      <c r="I4582">
        <v>52</v>
      </c>
    </row>
    <row r="4583" spans="1:9" x14ac:dyDescent="0.25">
      <c r="A4583">
        <v>4582</v>
      </c>
      <c r="B4583" s="1" t="s">
        <v>9</v>
      </c>
      <c r="C4583">
        <v>301853</v>
      </c>
      <c r="D4583" s="1" t="s">
        <v>18</v>
      </c>
      <c r="E4583" s="1" t="s">
        <v>16</v>
      </c>
      <c r="F4583" s="1" t="s">
        <v>12</v>
      </c>
      <c r="G4583" s="1" t="s">
        <v>13</v>
      </c>
      <c r="H4583" s="1" t="s">
        <v>13</v>
      </c>
      <c r="I4583">
        <v>25</v>
      </c>
    </row>
    <row r="4584" spans="1:9" x14ac:dyDescent="0.25">
      <c r="A4584">
        <v>4583</v>
      </c>
      <c r="B4584" s="1" t="s">
        <v>9</v>
      </c>
      <c r="C4584">
        <v>263622.26</v>
      </c>
      <c r="D4584" s="1" t="s">
        <v>10</v>
      </c>
      <c r="E4584" s="1" t="s">
        <v>16</v>
      </c>
      <c r="F4584" s="1" t="s">
        <v>12</v>
      </c>
      <c r="G4584" s="1" t="s">
        <v>13</v>
      </c>
      <c r="H4584" s="1" t="s">
        <v>13</v>
      </c>
      <c r="I4584">
        <v>20</v>
      </c>
    </row>
    <row r="4585" spans="1:9" x14ac:dyDescent="0.25">
      <c r="A4585">
        <v>4584</v>
      </c>
      <c r="B4585" s="1" t="s">
        <v>9</v>
      </c>
      <c r="C4585">
        <v>511600</v>
      </c>
      <c r="D4585" s="1" t="s">
        <v>10</v>
      </c>
      <c r="E4585" s="1" t="s">
        <v>16</v>
      </c>
      <c r="F4585" s="1" t="s">
        <v>12</v>
      </c>
      <c r="G4585" s="1" t="s">
        <v>13</v>
      </c>
      <c r="H4585" s="1" t="s">
        <v>13</v>
      </c>
      <c r="I4585">
        <v>22</v>
      </c>
    </row>
    <row r="4586" spans="1:9" x14ac:dyDescent="0.25">
      <c r="A4586">
        <v>4585</v>
      </c>
      <c r="B4586" s="1" t="s">
        <v>15</v>
      </c>
      <c r="C4586">
        <v>831771.12</v>
      </c>
      <c r="D4586" s="1" t="s">
        <v>10</v>
      </c>
      <c r="E4586" s="1" t="s">
        <v>16</v>
      </c>
      <c r="F4586" s="1" t="s">
        <v>12</v>
      </c>
      <c r="G4586" s="1" t="s">
        <v>13</v>
      </c>
      <c r="H4586" s="1" t="s">
        <v>13</v>
      </c>
      <c r="I4586">
        <v>29</v>
      </c>
    </row>
    <row r="4587" spans="1:9" x14ac:dyDescent="0.25">
      <c r="A4587">
        <v>4586</v>
      </c>
      <c r="B4587" s="1" t="s">
        <v>15</v>
      </c>
      <c r="C4587">
        <v>297045</v>
      </c>
      <c r="D4587" s="1" t="s">
        <v>17</v>
      </c>
      <c r="E4587" s="1" t="s">
        <v>16</v>
      </c>
      <c r="F4587" s="1" t="s">
        <v>12</v>
      </c>
      <c r="G4587" s="1" t="s">
        <v>13</v>
      </c>
      <c r="H4587" s="1" t="s">
        <v>13</v>
      </c>
      <c r="I4587">
        <v>20</v>
      </c>
    </row>
    <row r="4588" spans="1:9" x14ac:dyDescent="0.25">
      <c r="A4588">
        <v>4587</v>
      </c>
      <c r="B4588" s="1" t="s">
        <v>9</v>
      </c>
      <c r="C4588">
        <v>518519</v>
      </c>
      <c r="D4588" s="1" t="s">
        <v>18</v>
      </c>
      <c r="E4588" s="1" t="s">
        <v>16</v>
      </c>
      <c r="F4588" s="1" t="s">
        <v>12</v>
      </c>
      <c r="G4588" s="1" t="s">
        <v>13</v>
      </c>
      <c r="H4588" s="1" t="s">
        <v>12</v>
      </c>
      <c r="I4588">
        <v>43</v>
      </c>
    </row>
    <row r="4589" spans="1:9" x14ac:dyDescent="0.25">
      <c r="A4589">
        <v>4588</v>
      </c>
      <c r="B4589" s="1" t="s">
        <v>9</v>
      </c>
      <c r="C4589">
        <v>239200</v>
      </c>
      <c r="D4589" s="1" t="s">
        <v>10</v>
      </c>
      <c r="E4589" s="1" t="s">
        <v>16</v>
      </c>
      <c r="F4589" s="1" t="s">
        <v>12</v>
      </c>
      <c r="G4589" s="1" t="s">
        <v>13</v>
      </c>
      <c r="H4589" s="1" t="s">
        <v>13</v>
      </c>
      <c r="I4589">
        <v>27</v>
      </c>
    </row>
    <row r="4590" spans="1:9" x14ac:dyDescent="0.25">
      <c r="A4590">
        <v>4589</v>
      </c>
      <c r="B4590" s="1" t="s">
        <v>9</v>
      </c>
      <c r="C4590">
        <v>445567</v>
      </c>
      <c r="D4590" s="1" t="s">
        <v>18</v>
      </c>
      <c r="E4590" s="1" t="s">
        <v>16</v>
      </c>
      <c r="F4590" s="1" t="s">
        <v>12</v>
      </c>
      <c r="G4590" s="1" t="s">
        <v>13</v>
      </c>
      <c r="H4590" s="1" t="s">
        <v>13</v>
      </c>
      <c r="I4590">
        <v>46</v>
      </c>
    </row>
    <row r="4591" spans="1:9" x14ac:dyDescent="0.25">
      <c r="A4591">
        <v>4590</v>
      </c>
      <c r="B4591" s="1" t="s">
        <v>15</v>
      </c>
      <c r="C4591">
        <v>211216</v>
      </c>
      <c r="D4591" s="1" t="s">
        <v>10</v>
      </c>
      <c r="E4591" s="1" t="s">
        <v>11</v>
      </c>
      <c r="F4591" s="1" t="s">
        <v>12</v>
      </c>
      <c r="G4591" s="1" t="s">
        <v>13</v>
      </c>
      <c r="H4591" s="1" t="s">
        <v>13</v>
      </c>
      <c r="I4591">
        <v>34</v>
      </c>
    </row>
    <row r="4592" spans="1:9" x14ac:dyDescent="0.25">
      <c r="A4592">
        <v>4591</v>
      </c>
      <c r="B4592" s="1" t="s">
        <v>9</v>
      </c>
      <c r="C4592">
        <v>410000.02</v>
      </c>
      <c r="D4592" s="1" t="s">
        <v>10</v>
      </c>
      <c r="E4592" s="1" t="s">
        <v>16</v>
      </c>
      <c r="F4592" s="1" t="s">
        <v>12</v>
      </c>
      <c r="G4592" s="1" t="s">
        <v>13</v>
      </c>
      <c r="H4592" s="1" t="s">
        <v>13</v>
      </c>
      <c r="I4592">
        <v>25</v>
      </c>
    </row>
    <row r="4593" spans="1:9" x14ac:dyDescent="0.25">
      <c r="A4593">
        <v>4592</v>
      </c>
      <c r="B4593" s="1" t="s">
        <v>9</v>
      </c>
      <c r="C4593">
        <v>3325777.9</v>
      </c>
      <c r="D4593" s="1" t="s">
        <v>10</v>
      </c>
      <c r="E4593" s="1" t="s">
        <v>11</v>
      </c>
      <c r="F4593" s="1" t="s">
        <v>12</v>
      </c>
      <c r="G4593" s="1" t="s">
        <v>13</v>
      </c>
      <c r="H4593" s="1" t="s">
        <v>13</v>
      </c>
      <c r="I4593">
        <v>62</v>
      </c>
    </row>
    <row r="4594" spans="1:9" x14ac:dyDescent="0.25">
      <c r="A4594">
        <v>4593</v>
      </c>
      <c r="B4594" s="1" t="s">
        <v>15</v>
      </c>
      <c r="C4594">
        <v>306669.62</v>
      </c>
      <c r="D4594" s="1" t="s">
        <v>10</v>
      </c>
      <c r="E4594" s="1" t="s">
        <v>11</v>
      </c>
      <c r="F4594" s="1" t="s">
        <v>12</v>
      </c>
      <c r="G4594" s="1" t="s">
        <v>12</v>
      </c>
      <c r="H4594" s="1" t="s">
        <v>13</v>
      </c>
      <c r="I4594">
        <v>49</v>
      </c>
    </row>
    <row r="4595" spans="1:9" x14ac:dyDescent="0.25">
      <c r="A4595">
        <v>4594</v>
      </c>
      <c r="B4595" s="1" t="s">
        <v>15</v>
      </c>
      <c r="C4595">
        <v>405464.55</v>
      </c>
      <c r="D4595" s="1" t="s">
        <v>10</v>
      </c>
      <c r="E4595" s="1" t="s">
        <v>16</v>
      </c>
      <c r="F4595" s="1" t="s">
        <v>12</v>
      </c>
      <c r="G4595" s="1" t="s">
        <v>13</v>
      </c>
      <c r="H4595" s="1" t="s">
        <v>13</v>
      </c>
      <c r="I4595">
        <v>35</v>
      </c>
    </row>
    <row r="4596" spans="1:9" x14ac:dyDescent="0.25">
      <c r="A4596">
        <v>4595</v>
      </c>
      <c r="B4596" s="1" t="s">
        <v>15</v>
      </c>
      <c r="C4596">
        <v>560987.56000000006</v>
      </c>
      <c r="D4596" s="1" t="s">
        <v>14</v>
      </c>
      <c r="E4596" s="1" t="s">
        <v>11</v>
      </c>
      <c r="F4596" s="1" t="s">
        <v>12</v>
      </c>
      <c r="G4596" s="1" t="s">
        <v>13</v>
      </c>
      <c r="H4596" s="1" t="s">
        <v>13</v>
      </c>
      <c r="I4596">
        <v>69</v>
      </c>
    </row>
    <row r="4597" spans="1:9" x14ac:dyDescent="0.25">
      <c r="A4597">
        <v>4596</v>
      </c>
      <c r="B4597" s="1" t="s">
        <v>9</v>
      </c>
      <c r="C4597">
        <v>374731.55</v>
      </c>
      <c r="D4597" s="1" t="s">
        <v>10</v>
      </c>
      <c r="E4597" s="1" t="s">
        <v>16</v>
      </c>
      <c r="F4597" s="1" t="s">
        <v>12</v>
      </c>
      <c r="G4597" s="1" t="s">
        <v>12</v>
      </c>
      <c r="H4597" s="1" t="s">
        <v>13</v>
      </c>
      <c r="I4597">
        <v>36</v>
      </c>
    </row>
    <row r="4598" spans="1:9" x14ac:dyDescent="0.25">
      <c r="A4598">
        <v>4597</v>
      </c>
      <c r="B4598" s="1" t="s">
        <v>9</v>
      </c>
      <c r="C4598">
        <v>650000</v>
      </c>
      <c r="D4598" s="1" t="s">
        <v>10</v>
      </c>
      <c r="E4598" s="1" t="s">
        <v>16</v>
      </c>
      <c r="F4598" s="1" t="s">
        <v>12</v>
      </c>
      <c r="G4598" s="1" t="s">
        <v>13</v>
      </c>
      <c r="H4598" s="1" t="s">
        <v>13</v>
      </c>
      <c r="I4598">
        <v>45</v>
      </c>
    </row>
    <row r="4599" spans="1:9" x14ac:dyDescent="0.25">
      <c r="A4599">
        <v>4598</v>
      </c>
      <c r="B4599" s="1" t="s">
        <v>9</v>
      </c>
      <c r="C4599">
        <v>358640</v>
      </c>
      <c r="D4599" s="1" t="s">
        <v>17</v>
      </c>
      <c r="E4599" s="1" t="s">
        <v>16</v>
      </c>
      <c r="F4599" s="1" t="s">
        <v>12</v>
      </c>
      <c r="G4599" s="1" t="s">
        <v>12</v>
      </c>
      <c r="H4599" s="1" t="s">
        <v>13</v>
      </c>
      <c r="I4599">
        <v>29</v>
      </c>
    </row>
    <row r="4600" spans="1:9" x14ac:dyDescent="0.25">
      <c r="A4600">
        <v>4599</v>
      </c>
      <c r="B4600" s="1" t="s">
        <v>9</v>
      </c>
      <c r="C4600">
        <v>838786.3</v>
      </c>
      <c r="D4600" s="1" t="s">
        <v>10</v>
      </c>
      <c r="E4600" s="1" t="s">
        <v>16</v>
      </c>
      <c r="F4600" s="1" t="s">
        <v>12</v>
      </c>
      <c r="G4600" s="1" t="s">
        <v>13</v>
      </c>
      <c r="H4600" s="1" t="s">
        <v>13</v>
      </c>
      <c r="I4600">
        <v>79</v>
      </c>
    </row>
    <row r="4601" spans="1:9" x14ac:dyDescent="0.25">
      <c r="A4601">
        <v>4600</v>
      </c>
      <c r="B4601" s="1" t="s">
        <v>9</v>
      </c>
      <c r="C4601">
        <v>34458</v>
      </c>
      <c r="D4601" s="1" t="s">
        <v>10</v>
      </c>
      <c r="E4601" s="1" t="s">
        <v>16</v>
      </c>
      <c r="F4601" s="1" t="s">
        <v>12</v>
      </c>
      <c r="G4601" s="1" t="s">
        <v>13</v>
      </c>
      <c r="H4601" s="1" t="s">
        <v>13</v>
      </c>
      <c r="I4601">
        <v>43</v>
      </c>
    </row>
    <row r="4602" spans="1:9" x14ac:dyDescent="0.25">
      <c r="A4602">
        <v>4601</v>
      </c>
      <c r="B4602" s="1" t="s">
        <v>9</v>
      </c>
      <c r="C4602">
        <v>640000</v>
      </c>
      <c r="D4602" s="1" t="s">
        <v>10</v>
      </c>
      <c r="E4602" s="1" t="s">
        <v>16</v>
      </c>
      <c r="F4602" s="1" t="s">
        <v>12</v>
      </c>
      <c r="G4602" s="1" t="s">
        <v>12</v>
      </c>
      <c r="H4602" s="1" t="s">
        <v>13</v>
      </c>
      <c r="I4602">
        <v>44</v>
      </c>
    </row>
    <row r="4603" spans="1:9" x14ac:dyDescent="0.25">
      <c r="A4603">
        <v>4602</v>
      </c>
      <c r="B4603" s="1" t="s">
        <v>15</v>
      </c>
      <c r="C4603">
        <v>736259</v>
      </c>
      <c r="D4603" s="1" t="s">
        <v>14</v>
      </c>
      <c r="E4603" s="1" t="s">
        <v>11</v>
      </c>
      <c r="F4603" s="1" t="s">
        <v>12</v>
      </c>
      <c r="G4603" s="1" t="s">
        <v>13</v>
      </c>
      <c r="H4603" s="1" t="s">
        <v>13</v>
      </c>
      <c r="I4603">
        <v>82</v>
      </c>
    </row>
    <row r="4604" spans="1:9" x14ac:dyDescent="0.25">
      <c r="A4604">
        <v>4603</v>
      </c>
      <c r="B4604" s="1" t="s">
        <v>9</v>
      </c>
      <c r="C4604">
        <v>366300</v>
      </c>
      <c r="D4604" s="1" t="s">
        <v>10</v>
      </c>
      <c r="E4604" s="1" t="s">
        <v>16</v>
      </c>
      <c r="F4604" s="1" t="s">
        <v>12</v>
      </c>
      <c r="G4604" s="1" t="s">
        <v>12</v>
      </c>
      <c r="H4604" s="1" t="s">
        <v>13</v>
      </c>
      <c r="I4604">
        <v>27</v>
      </c>
    </row>
    <row r="4605" spans="1:9" x14ac:dyDescent="0.25">
      <c r="A4605">
        <v>4604</v>
      </c>
      <c r="B4605" s="1" t="s">
        <v>15</v>
      </c>
      <c r="C4605">
        <v>989476.56</v>
      </c>
      <c r="D4605" s="1" t="s">
        <v>10</v>
      </c>
      <c r="E4605" s="1" t="s">
        <v>11</v>
      </c>
      <c r="F4605" s="1" t="s">
        <v>12</v>
      </c>
      <c r="G4605" s="1" t="s">
        <v>13</v>
      </c>
      <c r="H4605" s="1" t="s">
        <v>13</v>
      </c>
      <c r="I4605">
        <v>31</v>
      </c>
    </row>
    <row r="4606" spans="1:9" x14ac:dyDescent="0.25">
      <c r="A4606">
        <v>4605</v>
      </c>
      <c r="B4606" s="1" t="s">
        <v>9</v>
      </c>
      <c r="C4606">
        <v>664852.56000000006</v>
      </c>
      <c r="D4606" s="1" t="s">
        <v>10</v>
      </c>
      <c r="E4606" s="1" t="s">
        <v>11</v>
      </c>
      <c r="F4606" s="1" t="s">
        <v>12</v>
      </c>
      <c r="G4606" s="1" t="s">
        <v>13</v>
      </c>
      <c r="H4606" s="1" t="s">
        <v>13</v>
      </c>
      <c r="I4606">
        <v>57</v>
      </c>
    </row>
    <row r="4607" spans="1:9" x14ac:dyDescent="0.25">
      <c r="A4607">
        <v>4606</v>
      </c>
      <c r="B4607" s="1" t="s">
        <v>15</v>
      </c>
      <c r="C4607">
        <v>355573.78</v>
      </c>
      <c r="D4607" s="1" t="s">
        <v>10</v>
      </c>
      <c r="E4607" s="1" t="s">
        <v>16</v>
      </c>
      <c r="F4607" s="1" t="s">
        <v>12</v>
      </c>
      <c r="G4607" s="1" t="s">
        <v>13</v>
      </c>
      <c r="H4607" s="1" t="s">
        <v>13</v>
      </c>
      <c r="I4607">
        <v>33</v>
      </c>
    </row>
    <row r="4608" spans="1:9" x14ac:dyDescent="0.25">
      <c r="A4608">
        <v>4607</v>
      </c>
      <c r="B4608" s="1" t="s">
        <v>15</v>
      </c>
      <c r="C4608">
        <v>353478.67</v>
      </c>
      <c r="D4608" s="1" t="s">
        <v>10</v>
      </c>
      <c r="E4608" s="1" t="s">
        <v>16</v>
      </c>
      <c r="F4608" s="1" t="s">
        <v>12</v>
      </c>
      <c r="G4608" s="1" t="s">
        <v>13</v>
      </c>
      <c r="H4608" s="1" t="s">
        <v>13</v>
      </c>
      <c r="I4608">
        <v>26</v>
      </c>
    </row>
    <row r="4609" spans="1:9" x14ac:dyDescent="0.25">
      <c r="A4609">
        <v>4608</v>
      </c>
      <c r="B4609" s="1" t="s">
        <v>9</v>
      </c>
      <c r="C4609">
        <v>308439</v>
      </c>
      <c r="D4609" s="1" t="s">
        <v>17</v>
      </c>
      <c r="E4609" s="1" t="s">
        <v>16</v>
      </c>
      <c r="F4609" s="1" t="s">
        <v>12</v>
      </c>
      <c r="G4609" s="1" t="s">
        <v>12</v>
      </c>
      <c r="H4609" s="1" t="s">
        <v>13</v>
      </c>
      <c r="I4609">
        <v>88</v>
      </c>
    </row>
    <row r="4610" spans="1:9" x14ac:dyDescent="0.25">
      <c r="A4610">
        <v>4609</v>
      </c>
      <c r="B4610" s="1" t="s">
        <v>9</v>
      </c>
      <c r="C4610">
        <v>278030</v>
      </c>
      <c r="D4610" s="1" t="s">
        <v>19</v>
      </c>
      <c r="E4610" s="1" t="s">
        <v>16</v>
      </c>
      <c r="F4610" s="1" t="s">
        <v>12</v>
      </c>
      <c r="G4610" s="1" t="s">
        <v>13</v>
      </c>
      <c r="H4610" s="1" t="s">
        <v>13</v>
      </c>
      <c r="I4610">
        <v>52</v>
      </c>
    </row>
    <row r="4611" spans="1:9" x14ac:dyDescent="0.25">
      <c r="A4611">
        <v>4610</v>
      </c>
      <c r="B4611" s="1" t="s">
        <v>15</v>
      </c>
      <c r="C4611">
        <v>445567</v>
      </c>
      <c r="D4611" s="1" t="s">
        <v>17</v>
      </c>
      <c r="E4611" s="1" t="s">
        <v>16</v>
      </c>
      <c r="F4611" s="1" t="s">
        <v>13</v>
      </c>
      <c r="G4611" s="1" t="s">
        <v>13</v>
      </c>
      <c r="H4611" s="1" t="s">
        <v>13</v>
      </c>
      <c r="I4611">
        <v>78</v>
      </c>
    </row>
    <row r="4612" spans="1:9" x14ac:dyDescent="0.25">
      <c r="A4612">
        <v>4611</v>
      </c>
      <c r="B4612" s="1" t="s">
        <v>9</v>
      </c>
      <c r="C4612">
        <v>390662.05</v>
      </c>
      <c r="D4612" s="1" t="s">
        <v>10</v>
      </c>
      <c r="E4612" s="1" t="s">
        <v>16</v>
      </c>
      <c r="F4612" s="1" t="s">
        <v>12</v>
      </c>
      <c r="G4612" s="1" t="s">
        <v>13</v>
      </c>
      <c r="H4612" s="1" t="s">
        <v>12</v>
      </c>
      <c r="I4612">
        <v>35</v>
      </c>
    </row>
    <row r="4613" spans="1:9" x14ac:dyDescent="0.25">
      <c r="A4613">
        <v>4612</v>
      </c>
      <c r="B4613" s="1" t="s">
        <v>9</v>
      </c>
      <c r="C4613">
        <v>212000</v>
      </c>
      <c r="D4613" s="1" t="s">
        <v>10</v>
      </c>
      <c r="E4613" s="1" t="s">
        <v>16</v>
      </c>
      <c r="F4613" s="1" t="s">
        <v>12</v>
      </c>
      <c r="G4613" s="1" t="s">
        <v>13</v>
      </c>
      <c r="H4613" s="1" t="s">
        <v>13</v>
      </c>
      <c r="I4613">
        <v>24</v>
      </c>
    </row>
    <row r="4614" spans="1:9" x14ac:dyDescent="0.25">
      <c r="A4614">
        <v>4613</v>
      </c>
      <c r="B4614" s="1" t="s">
        <v>15</v>
      </c>
      <c r="C4614">
        <v>308568</v>
      </c>
      <c r="D4614" s="1" t="s">
        <v>18</v>
      </c>
      <c r="E4614" s="1" t="s">
        <v>16</v>
      </c>
      <c r="F4614" s="1" t="s">
        <v>12</v>
      </c>
      <c r="G4614" s="1" t="s">
        <v>13</v>
      </c>
      <c r="H4614" s="1" t="s">
        <v>12</v>
      </c>
      <c r="I4614">
        <v>50</v>
      </c>
    </row>
    <row r="4615" spans="1:9" x14ac:dyDescent="0.25">
      <c r="A4615">
        <v>4614</v>
      </c>
      <c r="B4615" s="1" t="s">
        <v>9</v>
      </c>
      <c r="C4615">
        <v>560465</v>
      </c>
      <c r="D4615" s="1" t="s">
        <v>18</v>
      </c>
      <c r="E4615" s="1" t="s">
        <v>16</v>
      </c>
      <c r="F4615" s="1" t="s">
        <v>12</v>
      </c>
      <c r="G4615" s="1" t="s">
        <v>13</v>
      </c>
      <c r="H4615" s="1" t="s">
        <v>12</v>
      </c>
      <c r="I4615">
        <v>34</v>
      </c>
    </row>
    <row r="4616" spans="1:9" x14ac:dyDescent="0.25">
      <c r="A4616">
        <v>4615</v>
      </c>
      <c r="B4616" s="1" t="s">
        <v>15</v>
      </c>
      <c r="C4616">
        <v>323296</v>
      </c>
      <c r="D4616" s="1" t="s">
        <v>18</v>
      </c>
      <c r="E4616" s="1" t="s">
        <v>16</v>
      </c>
      <c r="F4616" s="1" t="s">
        <v>12</v>
      </c>
      <c r="G4616" s="1" t="s">
        <v>13</v>
      </c>
      <c r="H4616" s="1" t="s">
        <v>12</v>
      </c>
      <c r="I4616">
        <v>48</v>
      </c>
    </row>
    <row r="4617" spans="1:9" x14ac:dyDescent="0.25">
      <c r="A4617">
        <v>4616</v>
      </c>
      <c r="B4617" s="1" t="s">
        <v>9</v>
      </c>
      <c r="C4617">
        <v>392034</v>
      </c>
      <c r="D4617" s="1" t="s">
        <v>10</v>
      </c>
      <c r="E4617" s="1" t="s">
        <v>16</v>
      </c>
      <c r="F4617" s="1" t="s">
        <v>12</v>
      </c>
      <c r="G4617" s="1" t="s">
        <v>13</v>
      </c>
      <c r="H4617" s="1" t="s">
        <v>13</v>
      </c>
      <c r="I4617">
        <v>42</v>
      </c>
    </row>
    <row r="4618" spans="1:9" x14ac:dyDescent="0.25">
      <c r="A4618">
        <v>4617</v>
      </c>
      <c r="B4618" s="1" t="s">
        <v>15</v>
      </c>
      <c r="C4618">
        <v>1700000</v>
      </c>
      <c r="D4618" s="1" t="s">
        <v>10</v>
      </c>
      <c r="E4618" s="1" t="s">
        <v>16</v>
      </c>
      <c r="F4618" s="1" t="s">
        <v>12</v>
      </c>
      <c r="G4618" s="1" t="s">
        <v>13</v>
      </c>
      <c r="H4618" s="1" t="s">
        <v>13</v>
      </c>
      <c r="I4618">
        <v>22</v>
      </c>
    </row>
    <row r="4619" spans="1:9" x14ac:dyDescent="0.25">
      <c r="A4619">
        <v>4618</v>
      </c>
      <c r="B4619" s="1" t="s">
        <v>15</v>
      </c>
      <c r="C4619">
        <v>674375</v>
      </c>
      <c r="D4619" s="1" t="s">
        <v>10</v>
      </c>
      <c r="E4619" s="1" t="s">
        <v>16</v>
      </c>
      <c r="F4619" s="1" t="s">
        <v>12</v>
      </c>
      <c r="G4619" s="1" t="s">
        <v>13</v>
      </c>
      <c r="H4619" s="1" t="s">
        <v>13</v>
      </c>
      <c r="I4619">
        <v>37</v>
      </c>
    </row>
    <row r="4620" spans="1:9" x14ac:dyDescent="0.25">
      <c r="A4620">
        <v>4619</v>
      </c>
      <c r="B4620" s="1" t="s">
        <v>9</v>
      </c>
      <c r="C4620">
        <v>402257.7</v>
      </c>
      <c r="D4620" s="1" t="s">
        <v>10</v>
      </c>
      <c r="E4620" s="1" t="s">
        <v>16</v>
      </c>
      <c r="F4620" s="1" t="s">
        <v>12</v>
      </c>
      <c r="G4620" s="1" t="s">
        <v>13</v>
      </c>
      <c r="H4620" s="1" t="s">
        <v>13</v>
      </c>
      <c r="I4620">
        <v>50</v>
      </c>
    </row>
    <row r="4621" spans="1:9" x14ac:dyDescent="0.25">
      <c r="A4621">
        <v>4620</v>
      </c>
      <c r="B4621" s="1" t="s">
        <v>9</v>
      </c>
      <c r="C4621">
        <v>445433</v>
      </c>
      <c r="D4621" s="1" t="s">
        <v>10</v>
      </c>
      <c r="E4621" s="1" t="s">
        <v>16</v>
      </c>
      <c r="F4621" s="1" t="s">
        <v>12</v>
      </c>
      <c r="G4621" s="1" t="s">
        <v>13</v>
      </c>
      <c r="H4621" s="1" t="s">
        <v>13</v>
      </c>
      <c r="I4621">
        <v>31</v>
      </c>
    </row>
    <row r="4622" spans="1:9" x14ac:dyDescent="0.25">
      <c r="A4622">
        <v>4621</v>
      </c>
      <c r="B4622" s="1" t="s">
        <v>15</v>
      </c>
      <c r="C4622">
        <v>605498</v>
      </c>
      <c r="D4622" s="1" t="s">
        <v>10</v>
      </c>
      <c r="E4622" s="1" t="s">
        <v>16</v>
      </c>
      <c r="F4622" s="1" t="s">
        <v>12</v>
      </c>
      <c r="G4622" s="1" t="s">
        <v>13</v>
      </c>
      <c r="H4622" s="1" t="s">
        <v>13</v>
      </c>
      <c r="I4622">
        <v>26</v>
      </c>
    </row>
    <row r="4623" spans="1:9" x14ac:dyDescent="0.25">
      <c r="A4623">
        <v>4622</v>
      </c>
      <c r="B4623" s="1" t="s">
        <v>15</v>
      </c>
      <c r="C4623">
        <v>897388</v>
      </c>
      <c r="D4623" s="1" t="s">
        <v>10</v>
      </c>
      <c r="E4623" s="1" t="s">
        <v>11</v>
      </c>
      <c r="F4623" s="1" t="s">
        <v>12</v>
      </c>
      <c r="G4623" s="1" t="s">
        <v>13</v>
      </c>
      <c r="H4623" s="1" t="s">
        <v>12</v>
      </c>
      <c r="I4623">
        <v>48</v>
      </c>
    </row>
    <row r="4624" spans="1:9" x14ac:dyDescent="0.25">
      <c r="A4624">
        <v>4623</v>
      </c>
      <c r="B4624" s="1" t="s">
        <v>15</v>
      </c>
      <c r="C4624">
        <v>1167986</v>
      </c>
      <c r="D4624" s="1" t="s">
        <v>10</v>
      </c>
      <c r="E4624" s="1" t="s">
        <v>11</v>
      </c>
      <c r="F4624" s="1" t="s">
        <v>12</v>
      </c>
      <c r="G4624" s="1" t="s">
        <v>13</v>
      </c>
      <c r="H4624" s="1" t="s">
        <v>12</v>
      </c>
      <c r="I4624">
        <v>61</v>
      </c>
    </row>
    <row r="4625" spans="1:9" x14ac:dyDescent="0.25">
      <c r="A4625">
        <v>4624</v>
      </c>
      <c r="B4625" s="1" t="s">
        <v>9</v>
      </c>
      <c r="C4625">
        <v>509509</v>
      </c>
      <c r="D4625" s="1" t="s">
        <v>18</v>
      </c>
      <c r="E4625" s="1" t="s">
        <v>16</v>
      </c>
      <c r="F4625" s="1" t="s">
        <v>12</v>
      </c>
      <c r="G4625" s="1" t="s">
        <v>12</v>
      </c>
      <c r="H4625" s="1" t="s">
        <v>13</v>
      </c>
      <c r="I4625">
        <v>30</v>
      </c>
    </row>
    <row r="4626" spans="1:9" x14ac:dyDescent="0.25">
      <c r="A4626">
        <v>4625</v>
      </c>
      <c r="B4626" s="1" t="s">
        <v>9</v>
      </c>
      <c r="C4626">
        <v>609986</v>
      </c>
      <c r="D4626" s="1" t="s">
        <v>10</v>
      </c>
      <c r="E4626" s="1" t="s">
        <v>16</v>
      </c>
      <c r="F4626" s="1" t="s">
        <v>12</v>
      </c>
      <c r="G4626" s="1" t="s">
        <v>13</v>
      </c>
      <c r="H4626" s="1" t="s">
        <v>13</v>
      </c>
      <c r="I4626">
        <v>26</v>
      </c>
    </row>
    <row r="4627" spans="1:9" x14ac:dyDescent="0.25">
      <c r="A4627">
        <v>4626</v>
      </c>
      <c r="B4627" s="1" t="s">
        <v>15</v>
      </c>
      <c r="C4627">
        <v>775258.33</v>
      </c>
      <c r="D4627" s="1" t="s">
        <v>10</v>
      </c>
      <c r="E4627" s="1" t="s">
        <v>16</v>
      </c>
      <c r="F4627" s="1" t="s">
        <v>12</v>
      </c>
      <c r="G4627" s="1" t="s">
        <v>13</v>
      </c>
      <c r="H4627" s="1" t="s">
        <v>13</v>
      </c>
      <c r="I4627">
        <v>23</v>
      </c>
    </row>
    <row r="4628" spans="1:9" x14ac:dyDescent="0.25">
      <c r="A4628">
        <v>4627</v>
      </c>
      <c r="B4628" s="1" t="s">
        <v>9</v>
      </c>
      <c r="C4628">
        <v>541379.75</v>
      </c>
      <c r="D4628" s="1" t="s">
        <v>10</v>
      </c>
      <c r="E4628" s="1" t="s">
        <v>16</v>
      </c>
      <c r="F4628" s="1" t="s">
        <v>12</v>
      </c>
      <c r="G4628" s="1" t="s">
        <v>12</v>
      </c>
      <c r="H4628" s="1" t="s">
        <v>13</v>
      </c>
      <c r="I4628">
        <v>77</v>
      </c>
    </row>
    <row r="4629" spans="1:9" x14ac:dyDescent="0.25">
      <c r="A4629">
        <v>4628</v>
      </c>
      <c r="B4629" s="1" t="s">
        <v>15</v>
      </c>
      <c r="C4629">
        <v>426935.93</v>
      </c>
      <c r="D4629" s="1" t="s">
        <v>10</v>
      </c>
      <c r="E4629" s="1" t="s">
        <v>16</v>
      </c>
      <c r="F4629" s="1" t="s">
        <v>12</v>
      </c>
      <c r="G4629" s="1" t="s">
        <v>13</v>
      </c>
      <c r="H4629" s="1" t="s">
        <v>13</v>
      </c>
      <c r="I4629">
        <v>28</v>
      </c>
    </row>
    <row r="4630" spans="1:9" x14ac:dyDescent="0.25">
      <c r="A4630">
        <v>4629</v>
      </c>
      <c r="B4630" s="1" t="s">
        <v>9</v>
      </c>
      <c r="C4630">
        <v>13780</v>
      </c>
      <c r="D4630" s="1" t="s">
        <v>10</v>
      </c>
      <c r="E4630" s="1" t="s">
        <v>16</v>
      </c>
      <c r="F4630" s="1" t="s">
        <v>12</v>
      </c>
      <c r="G4630" s="1" t="s">
        <v>13</v>
      </c>
      <c r="H4630" s="1" t="s">
        <v>13</v>
      </c>
      <c r="I4630">
        <v>38</v>
      </c>
    </row>
    <row r="4631" spans="1:9" x14ac:dyDescent="0.25">
      <c r="A4631">
        <v>4630</v>
      </c>
      <c r="B4631" s="1" t="s">
        <v>9</v>
      </c>
      <c r="C4631">
        <v>300018</v>
      </c>
      <c r="D4631" s="1" t="s">
        <v>18</v>
      </c>
      <c r="E4631" s="1" t="s">
        <v>16</v>
      </c>
      <c r="F4631" s="1" t="s">
        <v>12</v>
      </c>
      <c r="G4631" s="1" t="s">
        <v>13</v>
      </c>
      <c r="H4631" s="1" t="s">
        <v>12</v>
      </c>
      <c r="I4631">
        <v>53</v>
      </c>
    </row>
    <row r="4632" spans="1:9" x14ac:dyDescent="0.25">
      <c r="A4632">
        <v>4631</v>
      </c>
      <c r="B4632" s="1" t="s">
        <v>9</v>
      </c>
      <c r="C4632">
        <v>1162023.5</v>
      </c>
      <c r="D4632" s="1" t="s">
        <v>10</v>
      </c>
      <c r="E4632" s="1" t="s">
        <v>11</v>
      </c>
      <c r="F4632" s="1" t="s">
        <v>12</v>
      </c>
      <c r="G4632" s="1" t="s">
        <v>13</v>
      </c>
      <c r="H4632" s="1" t="s">
        <v>13</v>
      </c>
      <c r="I4632">
        <v>38</v>
      </c>
    </row>
    <row r="4633" spans="1:9" x14ac:dyDescent="0.25">
      <c r="A4633">
        <v>4632</v>
      </c>
      <c r="B4633" s="1" t="s">
        <v>15</v>
      </c>
      <c r="C4633">
        <v>297973.5</v>
      </c>
      <c r="D4633" s="1" t="s">
        <v>10</v>
      </c>
      <c r="E4633" s="1" t="s">
        <v>11</v>
      </c>
      <c r="F4633" s="1" t="s">
        <v>12</v>
      </c>
      <c r="G4633" s="1" t="s">
        <v>13</v>
      </c>
      <c r="H4633" s="1" t="s">
        <v>13</v>
      </c>
      <c r="I4633">
        <v>25</v>
      </c>
    </row>
    <row r="4634" spans="1:9" x14ac:dyDescent="0.25">
      <c r="A4634">
        <v>4633</v>
      </c>
      <c r="B4634" s="1" t="s">
        <v>9</v>
      </c>
      <c r="C4634">
        <v>311901.48</v>
      </c>
      <c r="D4634" s="1" t="s">
        <v>10</v>
      </c>
      <c r="E4634" s="1" t="s">
        <v>16</v>
      </c>
      <c r="F4634" s="1" t="s">
        <v>12</v>
      </c>
      <c r="G4634" s="1" t="s">
        <v>13</v>
      </c>
      <c r="H4634" s="1" t="s">
        <v>13</v>
      </c>
      <c r="I4634">
        <v>22</v>
      </c>
    </row>
    <row r="4635" spans="1:9" x14ac:dyDescent="0.25">
      <c r="A4635">
        <v>4634</v>
      </c>
      <c r="B4635" s="1" t="s">
        <v>9</v>
      </c>
      <c r="C4635">
        <v>493312.35</v>
      </c>
      <c r="D4635" s="1" t="s">
        <v>10</v>
      </c>
      <c r="E4635" s="1" t="s">
        <v>16</v>
      </c>
      <c r="F4635" s="1" t="s">
        <v>12</v>
      </c>
      <c r="G4635" s="1" t="s">
        <v>13</v>
      </c>
      <c r="H4635" s="1" t="s">
        <v>13</v>
      </c>
      <c r="I4635">
        <v>51</v>
      </c>
    </row>
    <row r="4636" spans="1:9" x14ac:dyDescent="0.25">
      <c r="A4636">
        <v>4635</v>
      </c>
      <c r="B4636" s="1" t="s">
        <v>15</v>
      </c>
      <c r="C4636">
        <v>1717983</v>
      </c>
      <c r="D4636" s="1" t="s">
        <v>14</v>
      </c>
      <c r="E4636" s="1" t="s">
        <v>11</v>
      </c>
      <c r="F4636" s="1" t="s">
        <v>12</v>
      </c>
      <c r="G4636" s="1" t="s">
        <v>13</v>
      </c>
      <c r="H4636" s="1" t="s">
        <v>13</v>
      </c>
      <c r="I4636">
        <v>68</v>
      </c>
    </row>
    <row r="4637" spans="1:9" x14ac:dyDescent="0.25">
      <c r="A4637">
        <v>4636</v>
      </c>
      <c r="B4637" s="1" t="s">
        <v>15</v>
      </c>
      <c r="C4637">
        <v>343953</v>
      </c>
      <c r="D4637" s="1" t="s">
        <v>10</v>
      </c>
      <c r="E4637" s="1" t="s">
        <v>16</v>
      </c>
      <c r="F4637" s="1" t="s">
        <v>12</v>
      </c>
      <c r="G4637" s="1" t="s">
        <v>13</v>
      </c>
      <c r="H4637" s="1" t="s">
        <v>13</v>
      </c>
      <c r="I4637">
        <v>42</v>
      </c>
    </row>
    <row r="4638" spans="1:9" x14ac:dyDescent="0.25">
      <c r="A4638">
        <v>4637</v>
      </c>
      <c r="B4638" s="1" t="s">
        <v>9</v>
      </c>
      <c r="C4638">
        <v>2766444.9</v>
      </c>
      <c r="D4638" s="1" t="s">
        <v>10</v>
      </c>
      <c r="E4638" s="1" t="s">
        <v>16</v>
      </c>
      <c r="F4638" s="1" t="s">
        <v>12</v>
      </c>
      <c r="G4638" s="1" t="s">
        <v>13</v>
      </c>
      <c r="H4638" s="1" t="s">
        <v>13</v>
      </c>
      <c r="I4638">
        <v>37</v>
      </c>
    </row>
    <row r="4639" spans="1:9" x14ac:dyDescent="0.25">
      <c r="A4639">
        <v>4638</v>
      </c>
      <c r="B4639" s="1" t="s">
        <v>15</v>
      </c>
      <c r="C4639">
        <v>634886.40000000002</v>
      </c>
      <c r="D4639" s="1" t="s">
        <v>10</v>
      </c>
      <c r="E4639" s="1" t="s">
        <v>11</v>
      </c>
      <c r="F4639" s="1" t="s">
        <v>12</v>
      </c>
      <c r="G4639" s="1" t="s">
        <v>13</v>
      </c>
      <c r="H4639" s="1" t="s">
        <v>13</v>
      </c>
      <c r="I4639">
        <v>39</v>
      </c>
    </row>
    <row r="4640" spans="1:9" x14ac:dyDescent="0.25">
      <c r="A4640">
        <v>4639</v>
      </c>
      <c r="B4640" s="1" t="s">
        <v>9</v>
      </c>
      <c r="C4640">
        <v>297046</v>
      </c>
      <c r="D4640" s="1" t="s">
        <v>17</v>
      </c>
      <c r="E4640" s="1" t="s">
        <v>16</v>
      </c>
      <c r="F4640" s="1" t="s">
        <v>12</v>
      </c>
      <c r="G4640" s="1" t="s">
        <v>13</v>
      </c>
      <c r="H4640" s="1" t="s">
        <v>12</v>
      </c>
      <c r="I4640">
        <v>64</v>
      </c>
    </row>
    <row r="4641" spans="1:9" x14ac:dyDescent="0.25">
      <c r="A4641">
        <v>4640</v>
      </c>
      <c r="B4641" s="1" t="s">
        <v>15</v>
      </c>
      <c r="C4641">
        <v>1337734.1000000001</v>
      </c>
      <c r="D4641" s="1" t="s">
        <v>10</v>
      </c>
      <c r="E4641" s="1" t="s">
        <v>16</v>
      </c>
      <c r="F4641" s="1" t="s">
        <v>12</v>
      </c>
      <c r="G4641" s="1" t="s">
        <v>13</v>
      </c>
      <c r="H4641" s="1" t="s">
        <v>13</v>
      </c>
      <c r="I4641">
        <v>26</v>
      </c>
    </row>
    <row r="4642" spans="1:9" x14ac:dyDescent="0.25">
      <c r="A4642">
        <v>4641</v>
      </c>
      <c r="B4642" s="1" t="s">
        <v>9</v>
      </c>
      <c r="C4642">
        <v>193905.3</v>
      </c>
      <c r="D4642" s="1" t="s">
        <v>10</v>
      </c>
      <c r="E4642" s="1" t="s">
        <v>11</v>
      </c>
      <c r="F4642" s="1" t="s">
        <v>12</v>
      </c>
      <c r="G4642" s="1" t="s">
        <v>13</v>
      </c>
      <c r="H4642" s="1" t="s">
        <v>13</v>
      </c>
      <c r="I4642">
        <v>51</v>
      </c>
    </row>
    <row r="4643" spans="1:9" x14ac:dyDescent="0.25">
      <c r="A4643">
        <v>4642</v>
      </c>
      <c r="B4643" s="1" t="s">
        <v>15</v>
      </c>
      <c r="C4643">
        <v>696716</v>
      </c>
      <c r="D4643" s="1" t="s">
        <v>10</v>
      </c>
      <c r="E4643" s="1" t="s">
        <v>11</v>
      </c>
      <c r="F4643" s="1" t="s">
        <v>12</v>
      </c>
      <c r="G4643" s="1" t="s">
        <v>13</v>
      </c>
      <c r="H4643" s="1" t="s">
        <v>12</v>
      </c>
      <c r="I4643">
        <v>35</v>
      </c>
    </row>
    <row r="4644" spans="1:9" x14ac:dyDescent="0.25">
      <c r="A4644">
        <v>4643</v>
      </c>
      <c r="B4644" s="1" t="s">
        <v>9</v>
      </c>
      <c r="C4644">
        <v>312000</v>
      </c>
      <c r="D4644" s="1" t="s">
        <v>10</v>
      </c>
      <c r="E4644" s="1" t="s">
        <v>16</v>
      </c>
      <c r="F4644" s="1" t="s">
        <v>12</v>
      </c>
      <c r="G4644" s="1" t="s">
        <v>12</v>
      </c>
      <c r="H4644" s="1" t="s">
        <v>13</v>
      </c>
      <c r="I4644">
        <v>35</v>
      </c>
    </row>
    <row r="4645" spans="1:9" x14ac:dyDescent="0.25">
      <c r="A4645">
        <v>4644</v>
      </c>
      <c r="B4645" s="1" t="s">
        <v>9</v>
      </c>
      <c r="C4645">
        <v>297045</v>
      </c>
      <c r="D4645" s="1" t="s">
        <v>18</v>
      </c>
      <c r="E4645" s="1" t="s">
        <v>16</v>
      </c>
      <c r="F4645" s="1" t="s">
        <v>12</v>
      </c>
      <c r="G4645" s="1" t="s">
        <v>13</v>
      </c>
      <c r="H4645" s="1" t="s">
        <v>13</v>
      </c>
      <c r="I4645">
        <v>30</v>
      </c>
    </row>
    <row r="4646" spans="1:9" x14ac:dyDescent="0.25">
      <c r="A4646">
        <v>4645</v>
      </c>
      <c r="B4646" s="1" t="s">
        <v>15</v>
      </c>
      <c r="C4646">
        <v>295203</v>
      </c>
      <c r="D4646" s="1" t="s">
        <v>18</v>
      </c>
      <c r="E4646" s="1" t="s">
        <v>16</v>
      </c>
      <c r="F4646" s="1" t="s">
        <v>12</v>
      </c>
      <c r="G4646" s="1" t="s">
        <v>12</v>
      </c>
      <c r="H4646" s="1" t="s">
        <v>12</v>
      </c>
      <c r="I4646">
        <v>35</v>
      </c>
    </row>
    <row r="4647" spans="1:9" x14ac:dyDescent="0.25">
      <c r="A4647">
        <v>4646</v>
      </c>
      <c r="B4647" s="1" t="s">
        <v>15</v>
      </c>
      <c r="C4647">
        <v>392686</v>
      </c>
      <c r="D4647" s="1" t="s">
        <v>10</v>
      </c>
      <c r="E4647" s="1" t="s">
        <v>11</v>
      </c>
      <c r="F4647" s="1" t="s">
        <v>12</v>
      </c>
      <c r="G4647" s="1" t="s">
        <v>13</v>
      </c>
      <c r="H4647" s="1" t="s">
        <v>13</v>
      </c>
      <c r="I4647">
        <v>56</v>
      </c>
    </row>
    <row r="4648" spans="1:9" x14ac:dyDescent="0.25">
      <c r="A4648">
        <v>4647</v>
      </c>
      <c r="B4648" s="1" t="s">
        <v>9</v>
      </c>
      <c r="C4648">
        <v>1544128</v>
      </c>
      <c r="D4648" s="1" t="s">
        <v>10</v>
      </c>
      <c r="E4648" s="1" t="s">
        <v>11</v>
      </c>
      <c r="F4648" s="1" t="s">
        <v>12</v>
      </c>
      <c r="G4648" s="1" t="s">
        <v>13</v>
      </c>
      <c r="H4648" s="1" t="s">
        <v>13</v>
      </c>
      <c r="I4648">
        <v>49</v>
      </c>
    </row>
    <row r="4649" spans="1:9" x14ac:dyDescent="0.25">
      <c r="A4649">
        <v>4648</v>
      </c>
      <c r="B4649" s="1" t="s">
        <v>9</v>
      </c>
      <c r="C4649">
        <v>25000</v>
      </c>
      <c r="D4649" s="1" t="s">
        <v>10</v>
      </c>
      <c r="E4649" s="1" t="s">
        <v>16</v>
      </c>
      <c r="F4649" s="1" t="s">
        <v>12</v>
      </c>
      <c r="G4649" s="1" t="s">
        <v>13</v>
      </c>
      <c r="H4649" s="1" t="s">
        <v>13</v>
      </c>
      <c r="I4649">
        <v>24</v>
      </c>
    </row>
    <row r="4650" spans="1:9" x14ac:dyDescent="0.25">
      <c r="A4650">
        <v>4649</v>
      </c>
      <c r="B4650" s="1" t="s">
        <v>9</v>
      </c>
      <c r="C4650">
        <v>589772.12</v>
      </c>
      <c r="D4650" s="1" t="s">
        <v>10</v>
      </c>
      <c r="E4650" s="1" t="s">
        <v>16</v>
      </c>
      <c r="F4650" s="1" t="s">
        <v>12</v>
      </c>
      <c r="G4650" s="1" t="s">
        <v>13</v>
      </c>
      <c r="H4650" s="1" t="s">
        <v>13</v>
      </c>
      <c r="I4650">
        <v>23</v>
      </c>
    </row>
    <row r="4651" spans="1:9" x14ac:dyDescent="0.25">
      <c r="A4651">
        <v>4650</v>
      </c>
      <c r="B4651" s="1" t="s">
        <v>9</v>
      </c>
      <c r="C4651">
        <v>297045</v>
      </c>
      <c r="D4651" s="1" t="s">
        <v>17</v>
      </c>
      <c r="E4651" s="1" t="s">
        <v>16</v>
      </c>
      <c r="F4651" s="1" t="s">
        <v>12</v>
      </c>
      <c r="G4651" s="1" t="s">
        <v>12</v>
      </c>
      <c r="H4651" s="1" t="s">
        <v>13</v>
      </c>
      <c r="I4651">
        <v>62</v>
      </c>
    </row>
    <row r="4652" spans="1:9" x14ac:dyDescent="0.25">
      <c r="A4652">
        <v>4651</v>
      </c>
      <c r="B4652" s="1" t="s">
        <v>9</v>
      </c>
      <c r="C4652">
        <v>640424.22</v>
      </c>
      <c r="D4652" s="1" t="s">
        <v>10</v>
      </c>
      <c r="E4652" s="1" t="s">
        <v>16</v>
      </c>
      <c r="F4652" s="1" t="s">
        <v>12</v>
      </c>
      <c r="G4652" s="1" t="s">
        <v>13</v>
      </c>
      <c r="H4652" s="1" t="s">
        <v>13</v>
      </c>
      <c r="I4652">
        <v>37</v>
      </c>
    </row>
    <row r="4653" spans="1:9" x14ac:dyDescent="0.25">
      <c r="A4653">
        <v>4652</v>
      </c>
      <c r="B4653" s="1" t="s">
        <v>9</v>
      </c>
      <c r="C4653">
        <v>332791</v>
      </c>
      <c r="D4653" s="1" t="s">
        <v>10</v>
      </c>
      <c r="E4653" s="1" t="s">
        <v>16</v>
      </c>
      <c r="F4653" s="1" t="s">
        <v>12</v>
      </c>
      <c r="G4653" s="1" t="s">
        <v>13</v>
      </c>
      <c r="H4653" s="1" t="s">
        <v>12</v>
      </c>
      <c r="I4653">
        <v>37</v>
      </c>
    </row>
    <row r="4654" spans="1:9" x14ac:dyDescent="0.25">
      <c r="A4654">
        <v>4653</v>
      </c>
      <c r="B4654" s="1" t="s">
        <v>9</v>
      </c>
      <c r="C4654">
        <v>297046</v>
      </c>
      <c r="D4654" s="1" t="s">
        <v>18</v>
      </c>
      <c r="E4654" s="1" t="s">
        <v>16</v>
      </c>
      <c r="F4654" s="1" t="s">
        <v>12</v>
      </c>
      <c r="G4654" s="1" t="s">
        <v>13</v>
      </c>
      <c r="H4654" s="1" t="s">
        <v>12</v>
      </c>
      <c r="I4654">
        <v>55</v>
      </c>
    </row>
    <row r="4655" spans="1:9" x14ac:dyDescent="0.25">
      <c r="A4655">
        <v>4654</v>
      </c>
      <c r="B4655" s="1" t="s">
        <v>9</v>
      </c>
      <c r="C4655">
        <v>424277</v>
      </c>
      <c r="D4655" s="1" t="s">
        <v>18</v>
      </c>
      <c r="E4655" s="1" t="s">
        <v>16</v>
      </c>
      <c r="F4655" s="1" t="s">
        <v>12</v>
      </c>
      <c r="G4655" s="1" t="s">
        <v>13</v>
      </c>
      <c r="H4655" s="1" t="s">
        <v>12</v>
      </c>
      <c r="I4655">
        <v>49</v>
      </c>
    </row>
    <row r="4656" spans="1:9" x14ac:dyDescent="0.25">
      <c r="A4656">
        <v>4655</v>
      </c>
      <c r="B4656" s="1" t="s">
        <v>15</v>
      </c>
      <c r="C4656">
        <v>462065</v>
      </c>
      <c r="D4656" s="1" t="s">
        <v>10</v>
      </c>
      <c r="E4656" s="1" t="s">
        <v>16</v>
      </c>
      <c r="F4656" s="1" t="s">
        <v>12</v>
      </c>
      <c r="G4656" s="1" t="s">
        <v>13</v>
      </c>
      <c r="H4656" s="1" t="s">
        <v>13</v>
      </c>
      <c r="I4656">
        <v>31</v>
      </c>
    </row>
    <row r="4657" spans="1:9" x14ac:dyDescent="0.25">
      <c r="A4657">
        <v>4656</v>
      </c>
      <c r="B4657" s="1" t="s">
        <v>9</v>
      </c>
      <c r="C4657">
        <v>914169.91</v>
      </c>
      <c r="D4657" s="1" t="s">
        <v>10</v>
      </c>
      <c r="E4657" s="1" t="s">
        <v>16</v>
      </c>
      <c r="F4657" s="1" t="s">
        <v>12</v>
      </c>
      <c r="G4657" s="1" t="s">
        <v>13</v>
      </c>
      <c r="H4657" s="1" t="s">
        <v>13</v>
      </c>
      <c r="I4657">
        <v>40</v>
      </c>
    </row>
    <row r="4658" spans="1:9" x14ac:dyDescent="0.25">
      <c r="A4658">
        <v>4657</v>
      </c>
      <c r="B4658" s="1" t="s">
        <v>9</v>
      </c>
      <c r="C4658">
        <v>550000</v>
      </c>
      <c r="D4658" s="1" t="s">
        <v>10</v>
      </c>
      <c r="E4658" s="1" t="s">
        <v>16</v>
      </c>
      <c r="F4658" s="1" t="s">
        <v>12</v>
      </c>
      <c r="G4658" s="1" t="s">
        <v>13</v>
      </c>
      <c r="H4658" s="1" t="s">
        <v>12</v>
      </c>
      <c r="I4658">
        <v>34</v>
      </c>
    </row>
    <row r="4659" spans="1:9" x14ac:dyDescent="0.25">
      <c r="A4659">
        <v>4658</v>
      </c>
      <c r="B4659" s="1" t="s">
        <v>15</v>
      </c>
      <c r="C4659">
        <v>763375.1</v>
      </c>
      <c r="D4659" s="1" t="s">
        <v>10</v>
      </c>
      <c r="E4659" s="1" t="s">
        <v>11</v>
      </c>
      <c r="F4659" s="1" t="s">
        <v>12</v>
      </c>
      <c r="G4659" s="1" t="s">
        <v>13</v>
      </c>
      <c r="H4659" s="1" t="s">
        <v>13</v>
      </c>
      <c r="I4659">
        <v>35</v>
      </c>
    </row>
    <row r="4660" spans="1:9" x14ac:dyDescent="0.25">
      <c r="A4660">
        <v>4659</v>
      </c>
      <c r="B4660" s="1" t="s">
        <v>15</v>
      </c>
      <c r="C4660">
        <v>450000</v>
      </c>
      <c r="D4660" s="1" t="s">
        <v>10</v>
      </c>
      <c r="E4660" s="1" t="s">
        <v>16</v>
      </c>
      <c r="F4660" s="1" t="s">
        <v>12</v>
      </c>
      <c r="G4660" s="1" t="s">
        <v>13</v>
      </c>
      <c r="H4660" s="1" t="s">
        <v>13</v>
      </c>
      <c r="I4660">
        <v>22</v>
      </c>
    </row>
    <row r="4661" spans="1:9" x14ac:dyDescent="0.25">
      <c r="A4661">
        <v>4660</v>
      </c>
      <c r="B4661" s="1" t="s">
        <v>9</v>
      </c>
      <c r="C4661">
        <v>123924</v>
      </c>
      <c r="D4661" s="1" t="s">
        <v>10</v>
      </c>
      <c r="E4661" s="1" t="s">
        <v>16</v>
      </c>
      <c r="F4661" s="1" t="s">
        <v>12</v>
      </c>
      <c r="G4661" s="1" t="s">
        <v>13</v>
      </c>
      <c r="H4661" s="1" t="s">
        <v>13</v>
      </c>
      <c r="I4661">
        <v>19</v>
      </c>
    </row>
    <row r="4662" spans="1:9" x14ac:dyDescent="0.25">
      <c r="A4662">
        <v>4661</v>
      </c>
      <c r="B4662" s="1" t="s">
        <v>9</v>
      </c>
      <c r="C4662">
        <v>391012.95</v>
      </c>
      <c r="D4662" s="1" t="s">
        <v>10</v>
      </c>
      <c r="E4662" s="1" t="s">
        <v>16</v>
      </c>
      <c r="F4662" s="1" t="s">
        <v>12</v>
      </c>
      <c r="G4662" s="1" t="s">
        <v>13</v>
      </c>
      <c r="H4662" s="1" t="s">
        <v>13</v>
      </c>
      <c r="I4662">
        <v>21</v>
      </c>
    </row>
    <row r="4663" spans="1:9" x14ac:dyDescent="0.25">
      <c r="A4663">
        <v>4662</v>
      </c>
      <c r="B4663" s="1" t="s">
        <v>9</v>
      </c>
      <c r="C4663">
        <v>364900</v>
      </c>
      <c r="D4663" s="1" t="s">
        <v>10</v>
      </c>
      <c r="E4663" s="1" t="s">
        <v>16</v>
      </c>
      <c r="F4663" s="1" t="s">
        <v>12</v>
      </c>
      <c r="G4663" s="1" t="s">
        <v>12</v>
      </c>
      <c r="H4663" s="1" t="s">
        <v>13</v>
      </c>
      <c r="I4663">
        <v>62</v>
      </c>
    </row>
    <row r="4664" spans="1:9" x14ac:dyDescent="0.25">
      <c r="A4664">
        <v>4663</v>
      </c>
      <c r="B4664" s="1" t="s">
        <v>9</v>
      </c>
      <c r="C4664">
        <v>796069</v>
      </c>
      <c r="D4664" s="1" t="s">
        <v>10</v>
      </c>
      <c r="E4664" s="1" t="s">
        <v>11</v>
      </c>
      <c r="F4664" s="1" t="s">
        <v>12</v>
      </c>
      <c r="G4664" s="1" t="s">
        <v>13</v>
      </c>
      <c r="H4664" s="1" t="s">
        <v>13</v>
      </c>
      <c r="I4664">
        <v>38</v>
      </c>
    </row>
    <row r="4665" spans="1:9" x14ac:dyDescent="0.25">
      <c r="A4665">
        <v>4664</v>
      </c>
      <c r="B4665" s="1" t="s">
        <v>9</v>
      </c>
      <c r="C4665">
        <v>962757.1</v>
      </c>
      <c r="D4665" s="1" t="s">
        <v>14</v>
      </c>
      <c r="E4665" s="1" t="s">
        <v>11</v>
      </c>
      <c r="F4665" s="1" t="s">
        <v>12</v>
      </c>
      <c r="G4665" s="1" t="s">
        <v>13</v>
      </c>
      <c r="H4665" s="1" t="s">
        <v>13</v>
      </c>
      <c r="I4665">
        <v>63</v>
      </c>
    </row>
    <row r="4666" spans="1:9" x14ac:dyDescent="0.25">
      <c r="A4666">
        <v>4665</v>
      </c>
      <c r="B4666" s="1" t="s">
        <v>9</v>
      </c>
      <c r="C4666">
        <v>1453308</v>
      </c>
      <c r="D4666" s="1" t="s">
        <v>14</v>
      </c>
      <c r="E4666" s="1" t="s">
        <v>11</v>
      </c>
      <c r="F4666" s="1" t="s">
        <v>12</v>
      </c>
      <c r="G4666" s="1" t="s">
        <v>13</v>
      </c>
      <c r="H4666" s="1" t="s">
        <v>13</v>
      </c>
      <c r="I4666">
        <v>70</v>
      </c>
    </row>
    <row r="4667" spans="1:9" x14ac:dyDescent="0.25">
      <c r="A4667">
        <v>4666</v>
      </c>
      <c r="B4667" s="1" t="s">
        <v>9</v>
      </c>
      <c r="C4667">
        <v>746556.41</v>
      </c>
      <c r="D4667" s="1" t="s">
        <v>10</v>
      </c>
      <c r="E4667" s="1" t="s">
        <v>11</v>
      </c>
      <c r="F4667" s="1" t="s">
        <v>12</v>
      </c>
      <c r="G4667" s="1" t="s">
        <v>13</v>
      </c>
      <c r="H4667" s="1" t="s">
        <v>13</v>
      </c>
      <c r="I4667">
        <v>30</v>
      </c>
    </row>
    <row r="4668" spans="1:9" x14ac:dyDescent="0.25">
      <c r="A4668">
        <v>4667</v>
      </c>
      <c r="B4668" s="1" t="s">
        <v>9</v>
      </c>
      <c r="C4668">
        <v>1422542.7</v>
      </c>
      <c r="D4668" s="1" t="s">
        <v>10</v>
      </c>
      <c r="E4668" s="1" t="s">
        <v>11</v>
      </c>
      <c r="F4668" s="1" t="s">
        <v>12</v>
      </c>
      <c r="G4668" s="1" t="s">
        <v>13</v>
      </c>
      <c r="H4668" s="1" t="s">
        <v>13</v>
      </c>
      <c r="I4668">
        <v>60</v>
      </c>
    </row>
    <row r="4669" spans="1:9" x14ac:dyDescent="0.25">
      <c r="A4669">
        <v>4668</v>
      </c>
      <c r="B4669" s="1" t="s">
        <v>9</v>
      </c>
      <c r="C4669">
        <v>1417996.5</v>
      </c>
      <c r="D4669" s="1" t="s">
        <v>10</v>
      </c>
      <c r="E4669" s="1" t="s">
        <v>11</v>
      </c>
      <c r="F4669" s="1" t="s">
        <v>12</v>
      </c>
      <c r="G4669" s="1" t="s">
        <v>13</v>
      </c>
      <c r="H4669" s="1" t="s">
        <v>13</v>
      </c>
      <c r="I4669">
        <v>32</v>
      </c>
    </row>
    <row r="4670" spans="1:9" x14ac:dyDescent="0.25">
      <c r="A4670">
        <v>4669</v>
      </c>
      <c r="B4670" s="1" t="s">
        <v>15</v>
      </c>
      <c r="C4670">
        <v>375882.38</v>
      </c>
      <c r="D4670" s="1" t="s">
        <v>10</v>
      </c>
      <c r="E4670" s="1" t="s">
        <v>16</v>
      </c>
      <c r="F4670" s="1" t="s">
        <v>12</v>
      </c>
      <c r="G4670" s="1" t="s">
        <v>12</v>
      </c>
      <c r="H4670" s="1" t="s">
        <v>13</v>
      </c>
      <c r="I4670">
        <v>56</v>
      </c>
    </row>
    <row r="4671" spans="1:9" x14ac:dyDescent="0.25">
      <c r="A4671">
        <v>4670</v>
      </c>
      <c r="B4671" s="1" t="s">
        <v>15</v>
      </c>
      <c r="C4671">
        <v>348148</v>
      </c>
      <c r="D4671" s="1" t="s">
        <v>14</v>
      </c>
      <c r="E4671" s="1" t="s">
        <v>11</v>
      </c>
      <c r="F4671" s="1" t="s">
        <v>12</v>
      </c>
      <c r="G4671" s="1" t="s">
        <v>13</v>
      </c>
      <c r="H4671" s="1" t="s">
        <v>13</v>
      </c>
      <c r="I4671">
        <v>83</v>
      </c>
    </row>
    <row r="4672" spans="1:9" x14ac:dyDescent="0.25">
      <c r="A4672">
        <v>4671</v>
      </c>
      <c r="B4672" s="1" t="s">
        <v>15</v>
      </c>
      <c r="C4672">
        <v>1564419</v>
      </c>
      <c r="D4672" s="1" t="s">
        <v>10</v>
      </c>
      <c r="E4672" s="1" t="s">
        <v>16</v>
      </c>
      <c r="F4672" s="1" t="s">
        <v>12</v>
      </c>
      <c r="G4672" s="1" t="s">
        <v>13</v>
      </c>
      <c r="H4672" s="1" t="s">
        <v>13</v>
      </c>
      <c r="I4672">
        <v>43</v>
      </c>
    </row>
    <row r="4673" spans="1:9" x14ac:dyDescent="0.25">
      <c r="A4673">
        <v>4672</v>
      </c>
      <c r="B4673" s="1" t="s">
        <v>9</v>
      </c>
      <c r="C4673">
        <v>298054</v>
      </c>
      <c r="D4673" s="1" t="s">
        <v>17</v>
      </c>
      <c r="E4673" s="1" t="s">
        <v>16</v>
      </c>
      <c r="F4673" s="1" t="s">
        <v>13</v>
      </c>
      <c r="G4673" s="1" t="s">
        <v>13</v>
      </c>
      <c r="H4673" s="1" t="s">
        <v>12</v>
      </c>
      <c r="I4673">
        <v>28</v>
      </c>
    </row>
    <row r="4674" spans="1:9" x14ac:dyDescent="0.25">
      <c r="A4674">
        <v>4673</v>
      </c>
      <c r="B4674" s="1" t="s">
        <v>9</v>
      </c>
      <c r="C4674">
        <v>535643.15</v>
      </c>
      <c r="D4674" s="1" t="s">
        <v>10</v>
      </c>
      <c r="E4674" s="1" t="s">
        <v>16</v>
      </c>
      <c r="F4674" s="1" t="s">
        <v>12</v>
      </c>
      <c r="G4674" s="1" t="s">
        <v>13</v>
      </c>
      <c r="H4674" s="1" t="s">
        <v>13</v>
      </c>
      <c r="I4674">
        <v>31</v>
      </c>
    </row>
    <row r="4675" spans="1:9" x14ac:dyDescent="0.25">
      <c r="A4675">
        <v>4674</v>
      </c>
      <c r="B4675" s="1" t="s">
        <v>9</v>
      </c>
      <c r="C4675">
        <v>835000</v>
      </c>
      <c r="D4675" s="1" t="s">
        <v>10</v>
      </c>
      <c r="E4675" s="1" t="s">
        <v>16</v>
      </c>
      <c r="F4675" s="1" t="s">
        <v>12</v>
      </c>
      <c r="G4675" s="1" t="s">
        <v>13</v>
      </c>
      <c r="H4675" s="1" t="s">
        <v>13</v>
      </c>
      <c r="I4675">
        <v>32</v>
      </c>
    </row>
    <row r="4676" spans="1:9" x14ac:dyDescent="0.25">
      <c r="A4676">
        <v>4675</v>
      </c>
      <c r="B4676" s="1" t="s">
        <v>15</v>
      </c>
      <c r="C4676">
        <v>297046</v>
      </c>
      <c r="D4676" s="1" t="s">
        <v>17</v>
      </c>
      <c r="E4676" s="1" t="s">
        <v>16</v>
      </c>
      <c r="F4676" s="1" t="s">
        <v>12</v>
      </c>
      <c r="G4676" s="1" t="s">
        <v>13</v>
      </c>
      <c r="H4676" s="1" t="s">
        <v>13</v>
      </c>
      <c r="I4676">
        <v>25</v>
      </c>
    </row>
    <row r="4677" spans="1:9" x14ac:dyDescent="0.25">
      <c r="A4677">
        <v>4676</v>
      </c>
      <c r="B4677" s="1" t="s">
        <v>9</v>
      </c>
      <c r="C4677">
        <v>185000</v>
      </c>
      <c r="D4677" s="1" t="s">
        <v>10</v>
      </c>
      <c r="E4677" s="1" t="s">
        <v>16</v>
      </c>
      <c r="F4677" s="1" t="s">
        <v>12</v>
      </c>
      <c r="G4677" s="1" t="s">
        <v>13</v>
      </c>
      <c r="H4677" s="1" t="s">
        <v>13</v>
      </c>
      <c r="I4677">
        <v>58</v>
      </c>
    </row>
    <row r="4678" spans="1:9" x14ac:dyDescent="0.25">
      <c r="A4678">
        <v>4677</v>
      </c>
      <c r="B4678" s="1" t="s">
        <v>9</v>
      </c>
      <c r="C4678">
        <v>117100.8</v>
      </c>
      <c r="D4678" s="1" t="s">
        <v>10</v>
      </c>
      <c r="E4678" s="1" t="s">
        <v>16</v>
      </c>
      <c r="F4678" s="1" t="s">
        <v>12</v>
      </c>
      <c r="G4678" s="1" t="s">
        <v>13</v>
      </c>
      <c r="H4678" s="1" t="s">
        <v>13</v>
      </c>
      <c r="I4678">
        <v>30</v>
      </c>
    </row>
    <row r="4679" spans="1:9" x14ac:dyDescent="0.25">
      <c r="A4679">
        <v>4678</v>
      </c>
      <c r="B4679" s="1" t="s">
        <v>15</v>
      </c>
      <c r="C4679">
        <v>515840</v>
      </c>
      <c r="D4679" s="1" t="s">
        <v>10</v>
      </c>
      <c r="E4679" s="1" t="s">
        <v>16</v>
      </c>
      <c r="F4679" s="1" t="s">
        <v>12</v>
      </c>
      <c r="G4679" s="1" t="s">
        <v>13</v>
      </c>
      <c r="H4679" s="1" t="s">
        <v>13</v>
      </c>
      <c r="I4679">
        <v>35</v>
      </c>
    </row>
    <row r="4680" spans="1:9" x14ac:dyDescent="0.25">
      <c r="A4680">
        <v>4679</v>
      </c>
      <c r="B4680" s="1" t="s">
        <v>15</v>
      </c>
      <c r="C4680">
        <v>817600</v>
      </c>
      <c r="D4680" s="1" t="s">
        <v>10</v>
      </c>
      <c r="E4680" s="1" t="s">
        <v>16</v>
      </c>
      <c r="F4680" s="1" t="s">
        <v>12</v>
      </c>
      <c r="G4680" s="1" t="s">
        <v>13</v>
      </c>
      <c r="H4680" s="1" t="s">
        <v>13</v>
      </c>
      <c r="I4680">
        <v>23</v>
      </c>
    </row>
    <row r="4681" spans="1:9" x14ac:dyDescent="0.25">
      <c r="A4681">
        <v>4680</v>
      </c>
      <c r="B4681" s="1" t="s">
        <v>9</v>
      </c>
      <c r="C4681">
        <v>424222</v>
      </c>
      <c r="D4681" s="1" t="s">
        <v>10</v>
      </c>
      <c r="E4681" s="1" t="s">
        <v>16</v>
      </c>
      <c r="F4681" s="1" t="s">
        <v>12</v>
      </c>
      <c r="G4681" s="1" t="s">
        <v>13</v>
      </c>
      <c r="H4681" s="1" t="s">
        <v>13</v>
      </c>
      <c r="I4681">
        <v>59</v>
      </c>
    </row>
    <row r="4682" spans="1:9" x14ac:dyDescent="0.25">
      <c r="A4682">
        <v>4681</v>
      </c>
      <c r="B4682" s="1" t="s">
        <v>9</v>
      </c>
      <c r="C4682">
        <v>298548</v>
      </c>
      <c r="D4682" s="1" t="s">
        <v>19</v>
      </c>
      <c r="E4682" s="1" t="s">
        <v>16</v>
      </c>
      <c r="F4682" s="1" t="s">
        <v>12</v>
      </c>
      <c r="G4682" s="1" t="s">
        <v>13</v>
      </c>
      <c r="H4682" s="1" t="s">
        <v>13</v>
      </c>
      <c r="I4682">
        <v>60</v>
      </c>
    </row>
    <row r="4683" spans="1:9" x14ac:dyDescent="0.25">
      <c r="A4683">
        <v>4682</v>
      </c>
      <c r="B4683" s="1" t="s">
        <v>9</v>
      </c>
      <c r="C4683">
        <v>408978.27</v>
      </c>
      <c r="D4683" s="1" t="s">
        <v>10</v>
      </c>
      <c r="E4683" s="1" t="s">
        <v>16</v>
      </c>
      <c r="F4683" s="1" t="s">
        <v>12</v>
      </c>
      <c r="G4683" s="1" t="s">
        <v>12</v>
      </c>
      <c r="H4683" s="1" t="s">
        <v>13</v>
      </c>
      <c r="I4683">
        <v>27</v>
      </c>
    </row>
    <row r="4684" spans="1:9" x14ac:dyDescent="0.25">
      <c r="A4684">
        <v>4683</v>
      </c>
      <c r="B4684" s="1" t="s">
        <v>9</v>
      </c>
      <c r="C4684">
        <v>445000</v>
      </c>
      <c r="D4684" s="1" t="s">
        <v>10</v>
      </c>
      <c r="E4684" s="1" t="s">
        <v>16</v>
      </c>
      <c r="F4684" s="1" t="s">
        <v>12</v>
      </c>
      <c r="G4684" s="1" t="s">
        <v>12</v>
      </c>
      <c r="H4684" s="1" t="s">
        <v>13</v>
      </c>
      <c r="I4684">
        <v>34</v>
      </c>
    </row>
    <row r="4685" spans="1:9" x14ac:dyDescent="0.25">
      <c r="A4685">
        <v>4684</v>
      </c>
      <c r="B4685" s="1" t="s">
        <v>9</v>
      </c>
      <c r="C4685">
        <v>534683</v>
      </c>
      <c r="D4685" s="1" t="s">
        <v>18</v>
      </c>
      <c r="E4685" s="1" t="s">
        <v>16</v>
      </c>
      <c r="F4685" s="1" t="s">
        <v>12</v>
      </c>
      <c r="G4685" s="1" t="s">
        <v>13</v>
      </c>
      <c r="H4685" s="1" t="s">
        <v>12</v>
      </c>
      <c r="I4685">
        <v>62</v>
      </c>
    </row>
    <row r="4686" spans="1:9" x14ac:dyDescent="0.25">
      <c r="A4686">
        <v>4685</v>
      </c>
      <c r="B4686" s="1" t="s">
        <v>15</v>
      </c>
      <c r="C4686">
        <v>544761.14</v>
      </c>
      <c r="D4686" s="1" t="s">
        <v>10</v>
      </c>
      <c r="E4686" s="1" t="s">
        <v>16</v>
      </c>
      <c r="F4686" s="1" t="s">
        <v>12</v>
      </c>
      <c r="G4686" s="1" t="s">
        <v>13</v>
      </c>
      <c r="H4686" s="1" t="s">
        <v>13</v>
      </c>
      <c r="I4686">
        <v>35</v>
      </c>
    </row>
    <row r="4687" spans="1:9" x14ac:dyDescent="0.25">
      <c r="A4687">
        <v>4686</v>
      </c>
      <c r="B4687" s="1" t="s">
        <v>15</v>
      </c>
      <c r="C4687">
        <v>360000</v>
      </c>
      <c r="D4687" s="1" t="s">
        <v>10</v>
      </c>
      <c r="E4687" s="1" t="s">
        <v>16</v>
      </c>
      <c r="F4687" s="1" t="s">
        <v>12</v>
      </c>
      <c r="G4687" s="1" t="s">
        <v>13</v>
      </c>
      <c r="H4687" s="1" t="s">
        <v>13</v>
      </c>
      <c r="I4687">
        <v>27</v>
      </c>
    </row>
    <row r="4688" spans="1:9" x14ac:dyDescent="0.25">
      <c r="A4688">
        <v>4687</v>
      </c>
      <c r="B4688" s="1" t="s">
        <v>9</v>
      </c>
      <c r="C4688">
        <v>339594</v>
      </c>
      <c r="D4688" s="1" t="s">
        <v>10</v>
      </c>
      <c r="E4688" s="1" t="s">
        <v>16</v>
      </c>
      <c r="F4688" s="1" t="s">
        <v>12</v>
      </c>
      <c r="G4688" s="1" t="s">
        <v>13</v>
      </c>
      <c r="H4688" s="1" t="s">
        <v>13</v>
      </c>
      <c r="I4688">
        <v>24</v>
      </c>
    </row>
    <row r="4689" spans="1:9" x14ac:dyDescent="0.25">
      <c r="A4689">
        <v>4688</v>
      </c>
      <c r="B4689" s="1" t="s">
        <v>15</v>
      </c>
      <c r="C4689">
        <v>608956</v>
      </c>
      <c r="D4689" s="1" t="s">
        <v>10</v>
      </c>
      <c r="E4689" s="1" t="s">
        <v>16</v>
      </c>
      <c r="F4689" s="1" t="s">
        <v>12</v>
      </c>
      <c r="G4689" s="1" t="s">
        <v>13</v>
      </c>
      <c r="H4689" s="1" t="s">
        <v>13</v>
      </c>
      <c r="I4689">
        <v>35</v>
      </c>
    </row>
    <row r="4690" spans="1:9" x14ac:dyDescent="0.25">
      <c r="A4690">
        <v>4689</v>
      </c>
      <c r="B4690" s="1" t="s">
        <v>15</v>
      </c>
      <c r="C4690">
        <v>149134.75</v>
      </c>
      <c r="D4690" s="1" t="s">
        <v>10</v>
      </c>
      <c r="E4690" s="1" t="s">
        <v>16</v>
      </c>
      <c r="F4690" s="1" t="s">
        <v>12</v>
      </c>
      <c r="G4690" s="1" t="s">
        <v>13</v>
      </c>
      <c r="H4690" s="1" t="s">
        <v>13</v>
      </c>
      <c r="I4690">
        <v>44</v>
      </c>
    </row>
    <row r="4691" spans="1:9" x14ac:dyDescent="0.25">
      <c r="A4691">
        <v>4690</v>
      </c>
      <c r="B4691" s="1" t="s">
        <v>9</v>
      </c>
      <c r="C4691">
        <v>603283.5</v>
      </c>
      <c r="D4691" s="1" t="s">
        <v>10</v>
      </c>
      <c r="E4691" s="1" t="s">
        <v>11</v>
      </c>
      <c r="F4691" s="1" t="s">
        <v>12</v>
      </c>
      <c r="G4691" s="1" t="s">
        <v>13</v>
      </c>
      <c r="H4691" s="1" t="s">
        <v>13</v>
      </c>
      <c r="I4691">
        <v>30</v>
      </c>
    </row>
    <row r="4692" spans="1:9" x14ac:dyDescent="0.25">
      <c r="A4692">
        <v>4691</v>
      </c>
      <c r="B4692" s="1" t="s">
        <v>9</v>
      </c>
      <c r="C4692">
        <v>897359.35999999999</v>
      </c>
      <c r="D4692" s="1" t="s">
        <v>10</v>
      </c>
      <c r="E4692" s="1" t="s">
        <v>16</v>
      </c>
      <c r="F4692" s="1" t="s">
        <v>12</v>
      </c>
      <c r="G4692" s="1" t="s">
        <v>13</v>
      </c>
      <c r="H4692" s="1" t="s">
        <v>13</v>
      </c>
      <c r="I4692">
        <v>23</v>
      </c>
    </row>
    <row r="4693" spans="1:9" x14ac:dyDescent="0.25">
      <c r="A4693">
        <v>4692</v>
      </c>
      <c r="B4693" s="1" t="s">
        <v>15</v>
      </c>
      <c r="C4693">
        <v>297046</v>
      </c>
      <c r="D4693" s="1" t="s">
        <v>17</v>
      </c>
      <c r="E4693" s="1" t="s">
        <v>16</v>
      </c>
      <c r="F4693" s="1" t="s">
        <v>12</v>
      </c>
      <c r="G4693" s="1" t="s">
        <v>13</v>
      </c>
      <c r="H4693" s="1" t="s">
        <v>13</v>
      </c>
      <c r="I4693">
        <v>48</v>
      </c>
    </row>
    <row r="4694" spans="1:9" x14ac:dyDescent="0.25">
      <c r="A4694">
        <v>4693</v>
      </c>
      <c r="B4694" s="1" t="s">
        <v>15</v>
      </c>
      <c r="C4694">
        <v>883830.32</v>
      </c>
      <c r="D4694" s="1" t="s">
        <v>10</v>
      </c>
      <c r="E4694" s="1" t="s">
        <v>11</v>
      </c>
      <c r="F4694" s="1" t="s">
        <v>12</v>
      </c>
      <c r="G4694" s="1" t="s">
        <v>13</v>
      </c>
      <c r="H4694" s="1" t="s">
        <v>13</v>
      </c>
      <c r="I4694">
        <v>40</v>
      </c>
    </row>
    <row r="4695" spans="1:9" x14ac:dyDescent="0.25">
      <c r="A4695">
        <v>4694</v>
      </c>
      <c r="B4695" s="1" t="s">
        <v>9</v>
      </c>
      <c r="C4695">
        <v>8962309</v>
      </c>
      <c r="D4695" s="1" t="s">
        <v>14</v>
      </c>
      <c r="E4695" s="1" t="s">
        <v>11</v>
      </c>
      <c r="F4695" s="1" t="s">
        <v>12</v>
      </c>
      <c r="G4695" s="1" t="s">
        <v>13</v>
      </c>
      <c r="H4695" s="1" t="s">
        <v>13</v>
      </c>
      <c r="I4695">
        <v>68</v>
      </c>
    </row>
    <row r="4696" spans="1:9" x14ac:dyDescent="0.25">
      <c r="A4696">
        <v>4695</v>
      </c>
      <c r="B4696" s="1" t="s">
        <v>9</v>
      </c>
      <c r="C4696">
        <v>297046</v>
      </c>
      <c r="D4696" s="1" t="s">
        <v>17</v>
      </c>
      <c r="E4696" s="1" t="s">
        <v>16</v>
      </c>
      <c r="F4696" s="1" t="s">
        <v>12</v>
      </c>
      <c r="G4696" s="1" t="s">
        <v>13</v>
      </c>
      <c r="H4696" s="1" t="s">
        <v>12</v>
      </c>
      <c r="I4696">
        <v>54</v>
      </c>
    </row>
    <row r="4697" spans="1:9" x14ac:dyDescent="0.25">
      <c r="A4697">
        <v>4696</v>
      </c>
      <c r="B4697" s="1" t="s">
        <v>9</v>
      </c>
      <c r="C4697">
        <v>432301.35</v>
      </c>
      <c r="D4697" s="1" t="s">
        <v>10</v>
      </c>
      <c r="E4697" s="1" t="s">
        <v>16</v>
      </c>
      <c r="F4697" s="1" t="s">
        <v>12</v>
      </c>
      <c r="G4697" s="1" t="s">
        <v>13</v>
      </c>
      <c r="H4697" s="1" t="s">
        <v>13</v>
      </c>
      <c r="I4697">
        <v>30</v>
      </c>
    </row>
    <row r="4698" spans="1:9" x14ac:dyDescent="0.25">
      <c r="A4698">
        <v>4697</v>
      </c>
      <c r="B4698" s="1" t="s">
        <v>9</v>
      </c>
      <c r="C4698">
        <v>578941.44999999995</v>
      </c>
      <c r="D4698" s="1" t="s">
        <v>10</v>
      </c>
      <c r="E4698" s="1" t="s">
        <v>16</v>
      </c>
      <c r="F4698" s="1" t="s">
        <v>12</v>
      </c>
      <c r="G4698" s="1" t="s">
        <v>13</v>
      </c>
      <c r="H4698" s="1" t="s">
        <v>13</v>
      </c>
      <c r="I4698">
        <v>23</v>
      </c>
    </row>
    <row r="4699" spans="1:9" x14ac:dyDescent="0.25">
      <c r="A4699">
        <v>4698</v>
      </c>
      <c r="B4699" s="1" t="s">
        <v>15</v>
      </c>
      <c r="C4699">
        <v>2923075.5</v>
      </c>
      <c r="D4699" s="1" t="s">
        <v>10</v>
      </c>
      <c r="E4699" s="1" t="s">
        <v>11</v>
      </c>
      <c r="F4699" s="1" t="s">
        <v>12</v>
      </c>
      <c r="G4699" s="1" t="s">
        <v>13</v>
      </c>
      <c r="H4699" s="1" t="s">
        <v>13</v>
      </c>
      <c r="I4699">
        <v>53</v>
      </c>
    </row>
    <row r="4700" spans="1:9" x14ac:dyDescent="0.25">
      <c r="A4700">
        <v>4699</v>
      </c>
      <c r="B4700" s="1" t="s">
        <v>15</v>
      </c>
      <c r="C4700">
        <v>540376</v>
      </c>
      <c r="D4700" s="1" t="s">
        <v>10</v>
      </c>
      <c r="E4700" s="1" t="s">
        <v>16</v>
      </c>
      <c r="F4700" s="1" t="s">
        <v>12</v>
      </c>
      <c r="G4700" s="1" t="s">
        <v>13</v>
      </c>
      <c r="H4700" s="1" t="s">
        <v>13</v>
      </c>
      <c r="I4700">
        <v>35</v>
      </c>
    </row>
    <row r="4701" spans="1:9" x14ac:dyDescent="0.25">
      <c r="A4701">
        <v>4700</v>
      </c>
      <c r="B4701" s="1" t="s">
        <v>15</v>
      </c>
      <c r="C4701">
        <v>1040470</v>
      </c>
      <c r="D4701" s="1" t="s">
        <v>10</v>
      </c>
      <c r="E4701" s="1" t="s">
        <v>11</v>
      </c>
      <c r="F4701" s="1" t="s">
        <v>12</v>
      </c>
      <c r="G4701" s="1" t="s">
        <v>13</v>
      </c>
      <c r="H4701" s="1" t="s">
        <v>12</v>
      </c>
      <c r="I4701">
        <v>53</v>
      </c>
    </row>
    <row r="4702" spans="1:9" x14ac:dyDescent="0.25">
      <c r="A4702">
        <v>4701</v>
      </c>
      <c r="B4702" s="1" t="s">
        <v>9</v>
      </c>
      <c r="C4702">
        <v>297046</v>
      </c>
      <c r="D4702" s="1" t="s">
        <v>18</v>
      </c>
      <c r="E4702" s="1" t="s">
        <v>16</v>
      </c>
      <c r="F4702" s="1" t="s">
        <v>12</v>
      </c>
      <c r="G4702" s="1" t="s">
        <v>13</v>
      </c>
      <c r="H4702" s="1" t="s">
        <v>13</v>
      </c>
      <c r="I4702">
        <v>21</v>
      </c>
    </row>
    <row r="4703" spans="1:9" x14ac:dyDescent="0.25">
      <c r="A4703">
        <v>4702</v>
      </c>
      <c r="B4703" s="1" t="s">
        <v>9</v>
      </c>
      <c r="C4703">
        <v>500136.83</v>
      </c>
      <c r="D4703" s="1" t="s">
        <v>10</v>
      </c>
      <c r="E4703" s="1" t="s">
        <v>16</v>
      </c>
      <c r="F4703" s="1" t="s">
        <v>12</v>
      </c>
      <c r="G4703" s="1" t="s">
        <v>13</v>
      </c>
      <c r="H4703" s="1" t="s">
        <v>13</v>
      </c>
      <c r="I4703">
        <v>35</v>
      </c>
    </row>
    <row r="4704" spans="1:9" x14ac:dyDescent="0.25">
      <c r="A4704">
        <v>4703</v>
      </c>
      <c r="B4704" s="1" t="s">
        <v>9</v>
      </c>
      <c r="C4704">
        <v>353539</v>
      </c>
      <c r="D4704" s="1" t="s">
        <v>18</v>
      </c>
      <c r="E4704" s="1" t="s">
        <v>16</v>
      </c>
      <c r="F4704" s="1" t="s">
        <v>12</v>
      </c>
      <c r="G4704" s="1" t="s">
        <v>13</v>
      </c>
      <c r="H4704" s="1" t="s">
        <v>13</v>
      </c>
      <c r="I4704">
        <v>56</v>
      </c>
    </row>
    <row r="4705" spans="1:9" x14ac:dyDescent="0.25">
      <c r="A4705">
        <v>4704</v>
      </c>
      <c r="B4705" s="1" t="s">
        <v>9</v>
      </c>
      <c r="C4705">
        <v>450677.08</v>
      </c>
      <c r="D4705" s="1" t="s">
        <v>10</v>
      </c>
      <c r="E4705" s="1" t="s">
        <v>16</v>
      </c>
      <c r="F4705" s="1" t="s">
        <v>12</v>
      </c>
      <c r="G4705" s="1" t="s">
        <v>13</v>
      </c>
      <c r="H4705" s="1" t="s">
        <v>13</v>
      </c>
      <c r="I4705">
        <v>28</v>
      </c>
    </row>
    <row r="4706" spans="1:9" x14ac:dyDescent="0.25">
      <c r="A4706">
        <v>4705</v>
      </c>
      <c r="B4706" s="1" t="s">
        <v>9</v>
      </c>
      <c r="C4706">
        <v>65449</v>
      </c>
      <c r="D4706" s="1" t="s">
        <v>10</v>
      </c>
      <c r="E4706" s="1" t="s">
        <v>16</v>
      </c>
      <c r="F4706" s="1" t="s">
        <v>12</v>
      </c>
      <c r="G4706" s="1" t="s">
        <v>12</v>
      </c>
      <c r="H4706" s="1" t="s">
        <v>13</v>
      </c>
      <c r="I4706">
        <v>59</v>
      </c>
    </row>
    <row r="4707" spans="1:9" x14ac:dyDescent="0.25">
      <c r="A4707">
        <v>4706</v>
      </c>
      <c r="B4707" s="1" t="s">
        <v>9</v>
      </c>
      <c r="C4707">
        <v>505464</v>
      </c>
      <c r="D4707" s="1" t="s">
        <v>18</v>
      </c>
      <c r="E4707" s="1" t="s">
        <v>16</v>
      </c>
      <c r="F4707" s="1" t="s">
        <v>12</v>
      </c>
      <c r="G4707" s="1" t="s">
        <v>13</v>
      </c>
      <c r="H4707" s="1" t="s">
        <v>13</v>
      </c>
      <c r="I4707">
        <v>61</v>
      </c>
    </row>
    <row r="4708" spans="1:9" x14ac:dyDescent="0.25">
      <c r="A4708">
        <v>4707</v>
      </c>
      <c r="B4708" s="1" t="s">
        <v>9</v>
      </c>
      <c r="C4708">
        <v>1594555.67</v>
      </c>
      <c r="D4708" s="1" t="s">
        <v>10</v>
      </c>
      <c r="E4708" s="1" t="s">
        <v>11</v>
      </c>
      <c r="F4708" s="1" t="s">
        <v>12</v>
      </c>
      <c r="G4708" s="1" t="s">
        <v>13</v>
      </c>
      <c r="H4708" s="1" t="s">
        <v>13</v>
      </c>
      <c r="I4708">
        <v>49</v>
      </c>
    </row>
    <row r="4709" spans="1:9" x14ac:dyDescent="0.25">
      <c r="A4709">
        <v>4708</v>
      </c>
      <c r="B4709" s="1" t="s">
        <v>15</v>
      </c>
      <c r="C4709">
        <v>359544.27</v>
      </c>
      <c r="D4709" s="1" t="s">
        <v>21</v>
      </c>
      <c r="E4709" s="1" t="s">
        <v>16</v>
      </c>
      <c r="F4709" s="1" t="s">
        <v>12</v>
      </c>
      <c r="G4709" s="1" t="s">
        <v>12</v>
      </c>
      <c r="H4709" s="1" t="s">
        <v>13</v>
      </c>
      <c r="I4709">
        <v>44</v>
      </c>
    </row>
    <row r="4710" spans="1:9" x14ac:dyDescent="0.25">
      <c r="A4710">
        <v>4709</v>
      </c>
      <c r="B4710" s="1" t="s">
        <v>9</v>
      </c>
      <c r="C4710">
        <v>550000</v>
      </c>
      <c r="D4710" s="1" t="s">
        <v>10</v>
      </c>
      <c r="E4710" s="1" t="s">
        <v>16</v>
      </c>
      <c r="F4710" s="1" t="s">
        <v>12</v>
      </c>
      <c r="G4710" s="1" t="s">
        <v>13</v>
      </c>
      <c r="H4710" s="1" t="s">
        <v>13</v>
      </c>
      <c r="I4710">
        <v>39</v>
      </c>
    </row>
    <row r="4711" spans="1:9" x14ac:dyDescent="0.25">
      <c r="A4711">
        <v>4710</v>
      </c>
      <c r="B4711" s="1" t="s">
        <v>9</v>
      </c>
      <c r="C4711">
        <v>1482404.13</v>
      </c>
      <c r="D4711" s="1" t="s">
        <v>10</v>
      </c>
      <c r="E4711" s="1" t="s">
        <v>16</v>
      </c>
      <c r="F4711" s="1" t="s">
        <v>12</v>
      </c>
      <c r="G4711" s="1" t="s">
        <v>13</v>
      </c>
      <c r="H4711" s="1" t="s">
        <v>13</v>
      </c>
      <c r="I4711">
        <v>56</v>
      </c>
    </row>
    <row r="4712" spans="1:9" x14ac:dyDescent="0.25">
      <c r="A4712">
        <v>4711</v>
      </c>
      <c r="B4712" s="1" t="s">
        <v>9</v>
      </c>
      <c r="C4712">
        <v>562232.44999999995</v>
      </c>
      <c r="D4712" s="1" t="s">
        <v>10</v>
      </c>
      <c r="E4712" s="1" t="s">
        <v>11</v>
      </c>
      <c r="F4712" s="1" t="s">
        <v>12</v>
      </c>
      <c r="G4712" s="1" t="s">
        <v>13</v>
      </c>
      <c r="H4712" s="1" t="s">
        <v>13</v>
      </c>
      <c r="I4712">
        <v>47</v>
      </c>
    </row>
    <row r="4713" spans="1:9" x14ac:dyDescent="0.25">
      <c r="A4713">
        <v>4712</v>
      </c>
      <c r="B4713" s="1" t="s">
        <v>15</v>
      </c>
      <c r="C4713">
        <v>160481</v>
      </c>
      <c r="D4713" s="1" t="s">
        <v>10</v>
      </c>
      <c r="E4713" s="1" t="s">
        <v>11</v>
      </c>
      <c r="F4713" s="1" t="s">
        <v>12</v>
      </c>
      <c r="G4713" s="1" t="s">
        <v>13</v>
      </c>
      <c r="H4713" s="1" t="s">
        <v>13</v>
      </c>
      <c r="I4713">
        <v>26</v>
      </c>
    </row>
    <row r="4714" spans="1:9" x14ac:dyDescent="0.25">
      <c r="A4714">
        <v>4713</v>
      </c>
      <c r="B4714" s="1" t="s">
        <v>15</v>
      </c>
      <c r="C4714">
        <v>239681</v>
      </c>
      <c r="D4714" s="1" t="s">
        <v>10</v>
      </c>
      <c r="E4714" s="1" t="s">
        <v>16</v>
      </c>
      <c r="F4714" s="1" t="s">
        <v>12</v>
      </c>
      <c r="G4714" s="1" t="s">
        <v>13</v>
      </c>
      <c r="H4714" s="1" t="s">
        <v>13</v>
      </c>
      <c r="I4714">
        <v>34</v>
      </c>
    </row>
    <row r="4715" spans="1:9" x14ac:dyDescent="0.25">
      <c r="A4715">
        <v>4714</v>
      </c>
      <c r="B4715" s="1" t="s">
        <v>9</v>
      </c>
      <c r="C4715">
        <v>331398</v>
      </c>
      <c r="D4715" s="1" t="s">
        <v>10</v>
      </c>
      <c r="E4715" s="1" t="s">
        <v>16</v>
      </c>
      <c r="F4715" s="1" t="s">
        <v>12</v>
      </c>
      <c r="G4715" s="1" t="s">
        <v>13</v>
      </c>
      <c r="H4715" s="1" t="s">
        <v>13</v>
      </c>
      <c r="I4715">
        <v>30</v>
      </c>
    </row>
    <row r="4716" spans="1:9" x14ac:dyDescent="0.25">
      <c r="A4716">
        <v>4715</v>
      </c>
      <c r="B4716" s="1" t="s">
        <v>15</v>
      </c>
      <c r="C4716">
        <v>426396.51</v>
      </c>
      <c r="D4716" s="1" t="s">
        <v>10</v>
      </c>
      <c r="E4716" s="1" t="s">
        <v>16</v>
      </c>
      <c r="F4716" s="1" t="s">
        <v>12</v>
      </c>
      <c r="G4716" s="1" t="s">
        <v>13</v>
      </c>
      <c r="H4716" s="1" t="s">
        <v>13</v>
      </c>
      <c r="I4716">
        <v>22</v>
      </c>
    </row>
    <row r="4717" spans="1:9" x14ac:dyDescent="0.25">
      <c r="A4717">
        <v>4716</v>
      </c>
      <c r="B4717" s="1" t="s">
        <v>15</v>
      </c>
      <c r="C4717">
        <v>297046</v>
      </c>
      <c r="D4717" s="1" t="s">
        <v>17</v>
      </c>
      <c r="E4717" s="1" t="s">
        <v>16</v>
      </c>
      <c r="F4717" s="1" t="s">
        <v>12</v>
      </c>
      <c r="G4717" s="1" t="s">
        <v>12</v>
      </c>
      <c r="H4717" s="1" t="s">
        <v>13</v>
      </c>
      <c r="I4717">
        <v>27</v>
      </c>
    </row>
    <row r="4718" spans="1:9" x14ac:dyDescent="0.25">
      <c r="A4718">
        <v>4717</v>
      </c>
      <c r="B4718" s="1" t="s">
        <v>9</v>
      </c>
      <c r="C4718">
        <v>807660.97</v>
      </c>
      <c r="D4718" s="1" t="s">
        <v>10</v>
      </c>
      <c r="E4718" s="1" t="s">
        <v>16</v>
      </c>
      <c r="F4718" s="1" t="s">
        <v>12</v>
      </c>
      <c r="G4718" s="1" t="s">
        <v>13</v>
      </c>
      <c r="H4718" s="1" t="s">
        <v>13</v>
      </c>
      <c r="I4718">
        <v>28</v>
      </c>
    </row>
    <row r="4719" spans="1:9" x14ac:dyDescent="0.25">
      <c r="A4719">
        <v>4718</v>
      </c>
      <c r="B4719" s="1" t="s">
        <v>15</v>
      </c>
      <c r="C4719">
        <v>346508.45</v>
      </c>
      <c r="D4719" s="1" t="s">
        <v>10</v>
      </c>
      <c r="E4719" s="1" t="s">
        <v>16</v>
      </c>
      <c r="F4719" s="1" t="s">
        <v>12</v>
      </c>
      <c r="G4719" s="1" t="s">
        <v>13</v>
      </c>
      <c r="H4719" s="1" t="s">
        <v>13</v>
      </c>
      <c r="I4719">
        <v>46</v>
      </c>
    </row>
    <row r="4720" spans="1:9" x14ac:dyDescent="0.25">
      <c r="A4720">
        <v>4719</v>
      </c>
      <c r="B4720" s="1" t="s">
        <v>9</v>
      </c>
      <c r="C4720">
        <v>578500</v>
      </c>
      <c r="D4720" s="1" t="s">
        <v>10</v>
      </c>
      <c r="E4720" s="1" t="s">
        <v>16</v>
      </c>
      <c r="F4720" s="1" t="s">
        <v>12</v>
      </c>
      <c r="G4720" s="1" t="s">
        <v>12</v>
      </c>
      <c r="H4720" s="1" t="s">
        <v>13</v>
      </c>
      <c r="I4720">
        <v>56</v>
      </c>
    </row>
    <row r="4721" spans="1:9" x14ac:dyDescent="0.25">
      <c r="A4721">
        <v>4720</v>
      </c>
      <c r="B4721" s="1" t="s">
        <v>9</v>
      </c>
      <c r="C4721">
        <v>278030</v>
      </c>
      <c r="D4721" s="1" t="s">
        <v>19</v>
      </c>
      <c r="E4721" s="1" t="s">
        <v>16</v>
      </c>
      <c r="F4721" s="1" t="s">
        <v>12</v>
      </c>
      <c r="G4721" s="1" t="s">
        <v>13</v>
      </c>
      <c r="H4721" s="1" t="s">
        <v>13</v>
      </c>
      <c r="I4721">
        <v>36</v>
      </c>
    </row>
    <row r="4722" spans="1:9" x14ac:dyDescent="0.25">
      <c r="A4722">
        <v>4721</v>
      </c>
      <c r="B4722" s="1" t="s">
        <v>9</v>
      </c>
      <c r="C4722">
        <v>439367.6</v>
      </c>
      <c r="D4722" s="1" t="s">
        <v>10</v>
      </c>
      <c r="E4722" s="1" t="s">
        <v>16</v>
      </c>
      <c r="F4722" s="1" t="s">
        <v>12</v>
      </c>
      <c r="G4722" s="1" t="s">
        <v>12</v>
      </c>
      <c r="H4722" s="1" t="s">
        <v>13</v>
      </c>
      <c r="I4722">
        <v>57</v>
      </c>
    </row>
    <row r="4723" spans="1:9" x14ac:dyDescent="0.25">
      <c r="A4723">
        <v>4722</v>
      </c>
      <c r="B4723" s="1" t="s">
        <v>15</v>
      </c>
      <c r="C4723">
        <v>297046</v>
      </c>
      <c r="D4723" s="1" t="s">
        <v>17</v>
      </c>
      <c r="E4723" s="1" t="s">
        <v>16</v>
      </c>
      <c r="F4723" s="1" t="s">
        <v>12</v>
      </c>
      <c r="G4723" s="1" t="s">
        <v>13</v>
      </c>
      <c r="H4723" s="1" t="s">
        <v>13</v>
      </c>
      <c r="I4723">
        <v>41</v>
      </c>
    </row>
    <row r="4724" spans="1:9" x14ac:dyDescent="0.25">
      <c r="A4724">
        <v>4723</v>
      </c>
      <c r="B4724" s="1" t="s">
        <v>9</v>
      </c>
      <c r="C4724">
        <v>744485.75</v>
      </c>
      <c r="D4724" s="1" t="s">
        <v>10</v>
      </c>
      <c r="E4724" s="1" t="s">
        <v>11</v>
      </c>
      <c r="F4724" s="1" t="s">
        <v>12</v>
      </c>
      <c r="G4724" s="1" t="s">
        <v>13</v>
      </c>
      <c r="H4724" s="1" t="s">
        <v>13</v>
      </c>
      <c r="I4724">
        <v>54</v>
      </c>
    </row>
    <row r="4725" spans="1:9" x14ac:dyDescent="0.25">
      <c r="A4725">
        <v>4724</v>
      </c>
      <c r="B4725" s="1" t="s">
        <v>15</v>
      </c>
      <c r="C4725">
        <v>587429</v>
      </c>
      <c r="D4725" s="1" t="s">
        <v>10</v>
      </c>
      <c r="E4725" s="1" t="s">
        <v>16</v>
      </c>
      <c r="F4725" s="1" t="s">
        <v>12</v>
      </c>
      <c r="G4725" s="1" t="s">
        <v>13</v>
      </c>
      <c r="H4725" s="1" t="s">
        <v>13</v>
      </c>
      <c r="I4725">
        <v>43</v>
      </c>
    </row>
    <row r="4726" spans="1:9" x14ac:dyDescent="0.25">
      <c r="A4726">
        <v>4725</v>
      </c>
      <c r="B4726" s="1" t="s">
        <v>9</v>
      </c>
      <c r="C4726">
        <v>297045</v>
      </c>
      <c r="D4726" s="1" t="s">
        <v>18</v>
      </c>
      <c r="E4726" s="1" t="s">
        <v>16</v>
      </c>
      <c r="F4726" s="1" t="s">
        <v>12</v>
      </c>
      <c r="G4726" s="1" t="s">
        <v>13</v>
      </c>
      <c r="H4726" s="1" t="s">
        <v>13</v>
      </c>
      <c r="I4726">
        <v>45</v>
      </c>
    </row>
    <row r="4727" spans="1:9" x14ac:dyDescent="0.25">
      <c r="A4727">
        <v>4726</v>
      </c>
      <c r="B4727" s="1" t="s">
        <v>9</v>
      </c>
      <c r="C4727">
        <v>600000</v>
      </c>
      <c r="D4727" s="1" t="s">
        <v>10</v>
      </c>
      <c r="E4727" s="1" t="s">
        <v>16</v>
      </c>
      <c r="F4727" s="1" t="s">
        <v>12</v>
      </c>
      <c r="G4727" s="1" t="s">
        <v>12</v>
      </c>
      <c r="H4727" s="1" t="s">
        <v>13</v>
      </c>
      <c r="I4727">
        <v>46</v>
      </c>
    </row>
    <row r="4728" spans="1:9" x14ac:dyDescent="0.25">
      <c r="A4728">
        <v>4727</v>
      </c>
      <c r="B4728" s="1" t="s">
        <v>9</v>
      </c>
      <c r="C4728">
        <v>471303</v>
      </c>
      <c r="D4728" s="1" t="s">
        <v>10</v>
      </c>
      <c r="E4728" s="1" t="s">
        <v>11</v>
      </c>
      <c r="F4728" s="1" t="s">
        <v>12</v>
      </c>
      <c r="G4728" s="1" t="s">
        <v>13</v>
      </c>
      <c r="H4728" s="1" t="s">
        <v>12</v>
      </c>
      <c r="I4728">
        <v>56</v>
      </c>
    </row>
    <row r="4729" spans="1:9" x14ac:dyDescent="0.25">
      <c r="A4729">
        <v>4728</v>
      </c>
      <c r="B4729" s="1" t="s">
        <v>9</v>
      </c>
      <c r="C4729">
        <v>584267</v>
      </c>
      <c r="D4729" s="1" t="s">
        <v>10</v>
      </c>
      <c r="E4729" s="1" t="s">
        <v>16</v>
      </c>
      <c r="F4729" s="1" t="s">
        <v>12</v>
      </c>
      <c r="G4729" s="1" t="s">
        <v>13</v>
      </c>
      <c r="H4729" s="1" t="s">
        <v>13</v>
      </c>
      <c r="I4729">
        <v>34</v>
      </c>
    </row>
    <row r="4730" spans="1:9" x14ac:dyDescent="0.25">
      <c r="A4730">
        <v>4729</v>
      </c>
      <c r="B4730" s="1" t="s">
        <v>15</v>
      </c>
      <c r="C4730">
        <v>455696</v>
      </c>
      <c r="D4730" s="1" t="s">
        <v>10</v>
      </c>
      <c r="E4730" s="1" t="s">
        <v>11</v>
      </c>
      <c r="F4730" s="1" t="s">
        <v>12</v>
      </c>
      <c r="G4730" s="1" t="s">
        <v>13</v>
      </c>
      <c r="H4730" s="1" t="s">
        <v>13</v>
      </c>
      <c r="I4730">
        <v>35</v>
      </c>
    </row>
    <row r="4731" spans="1:9" x14ac:dyDescent="0.25">
      <c r="A4731">
        <v>4730</v>
      </c>
      <c r="B4731" s="1" t="s">
        <v>9</v>
      </c>
      <c r="C4731">
        <v>508567.57</v>
      </c>
      <c r="D4731" s="1" t="s">
        <v>10</v>
      </c>
      <c r="E4731" s="1" t="s">
        <v>16</v>
      </c>
      <c r="F4731" s="1" t="s">
        <v>12</v>
      </c>
      <c r="G4731" s="1" t="s">
        <v>13</v>
      </c>
      <c r="H4731" s="1" t="s">
        <v>13</v>
      </c>
      <c r="I4731">
        <v>28</v>
      </c>
    </row>
    <row r="4732" spans="1:9" x14ac:dyDescent="0.25">
      <c r="A4732">
        <v>4731</v>
      </c>
      <c r="B4732" s="1" t="s">
        <v>9</v>
      </c>
      <c r="C4732">
        <v>780062.6</v>
      </c>
      <c r="D4732" s="1" t="s">
        <v>10</v>
      </c>
      <c r="E4732" s="1" t="s">
        <v>16</v>
      </c>
      <c r="F4732" s="1" t="s">
        <v>12</v>
      </c>
      <c r="G4732" s="1" t="s">
        <v>13</v>
      </c>
      <c r="H4732" s="1" t="s">
        <v>13</v>
      </c>
      <c r="I4732">
        <v>41</v>
      </c>
    </row>
    <row r="4733" spans="1:9" x14ac:dyDescent="0.25">
      <c r="A4733">
        <v>4732</v>
      </c>
      <c r="B4733" s="1" t="s">
        <v>15</v>
      </c>
      <c r="C4733">
        <v>299152</v>
      </c>
      <c r="D4733" s="1" t="s">
        <v>10</v>
      </c>
      <c r="E4733" s="1" t="s">
        <v>11</v>
      </c>
      <c r="F4733" s="1" t="s">
        <v>12</v>
      </c>
      <c r="G4733" s="1" t="s">
        <v>13</v>
      </c>
      <c r="H4733" s="1" t="s">
        <v>13</v>
      </c>
      <c r="I4733">
        <v>48</v>
      </c>
    </row>
    <row r="4734" spans="1:9" x14ac:dyDescent="0.25">
      <c r="A4734">
        <v>4733</v>
      </c>
      <c r="B4734" s="1" t="s">
        <v>9</v>
      </c>
      <c r="C4734">
        <v>83752.679999999993</v>
      </c>
      <c r="D4734" s="1" t="s">
        <v>10</v>
      </c>
      <c r="E4734" s="1" t="s">
        <v>16</v>
      </c>
      <c r="F4734" s="1" t="s">
        <v>12</v>
      </c>
      <c r="G4734" s="1" t="s">
        <v>12</v>
      </c>
      <c r="H4734" s="1" t="s">
        <v>13</v>
      </c>
      <c r="I4734">
        <v>33</v>
      </c>
    </row>
    <row r="4735" spans="1:9" x14ac:dyDescent="0.25">
      <c r="A4735">
        <v>4734</v>
      </c>
      <c r="B4735" s="1" t="s">
        <v>15</v>
      </c>
      <c r="C4735">
        <v>566297</v>
      </c>
      <c r="D4735" s="1" t="s">
        <v>18</v>
      </c>
      <c r="E4735" s="1" t="s">
        <v>16</v>
      </c>
      <c r="F4735" s="1" t="s">
        <v>12</v>
      </c>
      <c r="G4735" s="1" t="s">
        <v>12</v>
      </c>
      <c r="H4735" s="1" t="s">
        <v>13</v>
      </c>
      <c r="I4735">
        <v>59</v>
      </c>
    </row>
    <row r="4736" spans="1:9" x14ac:dyDescent="0.25">
      <c r="A4736">
        <v>4735</v>
      </c>
      <c r="B4736" s="1" t="s">
        <v>9</v>
      </c>
      <c r="C4736">
        <v>515703.75</v>
      </c>
      <c r="D4736" s="1" t="s">
        <v>10</v>
      </c>
      <c r="E4736" s="1" t="s">
        <v>11</v>
      </c>
      <c r="F4736" s="1" t="s">
        <v>12</v>
      </c>
      <c r="G4736" s="1" t="s">
        <v>13</v>
      </c>
      <c r="H4736" s="1" t="s">
        <v>13</v>
      </c>
      <c r="I4736">
        <v>49</v>
      </c>
    </row>
    <row r="4737" spans="1:9" x14ac:dyDescent="0.25">
      <c r="A4737">
        <v>4736</v>
      </c>
      <c r="B4737" s="1" t="s">
        <v>9</v>
      </c>
      <c r="C4737">
        <v>666888.57999999996</v>
      </c>
      <c r="D4737" s="1" t="s">
        <v>10</v>
      </c>
      <c r="E4737" s="1" t="s">
        <v>16</v>
      </c>
      <c r="F4737" s="1" t="s">
        <v>12</v>
      </c>
      <c r="G4737" s="1" t="s">
        <v>13</v>
      </c>
      <c r="H4737" s="1" t="s">
        <v>13</v>
      </c>
      <c r="I4737">
        <v>57</v>
      </c>
    </row>
    <row r="4738" spans="1:9" x14ac:dyDescent="0.25">
      <c r="A4738">
        <v>4737</v>
      </c>
      <c r="B4738" s="1" t="s">
        <v>15</v>
      </c>
      <c r="C4738">
        <v>597692</v>
      </c>
      <c r="D4738" s="1" t="s">
        <v>10</v>
      </c>
      <c r="E4738" s="1" t="s">
        <v>16</v>
      </c>
      <c r="F4738" s="1" t="s">
        <v>12</v>
      </c>
      <c r="G4738" s="1" t="s">
        <v>13</v>
      </c>
      <c r="H4738" s="1" t="s">
        <v>13</v>
      </c>
      <c r="I4738">
        <v>40</v>
      </c>
    </row>
    <row r="4739" spans="1:9" x14ac:dyDescent="0.25">
      <c r="A4739">
        <v>4738</v>
      </c>
      <c r="B4739" s="1" t="s">
        <v>9</v>
      </c>
      <c r="C4739">
        <v>377274.53</v>
      </c>
      <c r="D4739" s="1" t="s">
        <v>10</v>
      </c>
      <c r="E4739" s="1" t="s">
        <v>16</v>
      </c>
      <c r="F4739" s="1" t="s">
        <v>12</v>
      </c>
      <c r="G4739" s="1" t="s">
        <v>12</v>
      </c>
      <c r="H4739" s="1" t="s">
        <v>13</v>
      </c>
      <c r="I4739">
        <v>21</v>
      </c>
    </row>
    <row r="4740" spans="1:9" x14ac:dyDescent="0.25">
      <c r="A4740">
        <v>4739</v>
      </c>
      <c r="B4740" s="1" t="s">
        <v>9</v>
      </c>
      <c r="C4740">
        <v>426954</v>
      </c>
      <c r="D4740" s="1" t="s">
        <v>10</v>
      </c>
      <c r="E4740" s="1" t="s">
        <v>11</v>
      </c>
      <c r="F4740" s="1" t="s">
        <v>12</v>
      </c>
      <c r="G4740" s="1" t="s">
        <v>13</v>
      </c>
      <c r="H4740" s="1" t="s">
        <v>13</v>
      </c>
      <c r="I4740">
        <v>27</v>
      </c>
    </row>
    <row r="4741" spans="1:9" x14ac:dyDescent="0.25">
      <c r="A4741">
        <v>4740</v>
      </c>
      <c r="B4741" s="1" t="s">
        <v>9</v>
      </c>
      <c r="C4741">
        <v>406273.76</v>
      </c>
      <c r="D4741" s="1" t="s">
        <v>10</v>
      </c>
      <c r="E4741" s="1" t="s">
        <v>16</v>
      </c>
      <c r="F4741" s="1" t="s">
        <v>12</v>
      </c>
      <c r="G4741" s="1" t="s">
        <v>13</v>
      </c>
      <c r="H4741" s="1" t="s">
        <v>13</v>
      </c>
      <c r="I4741">
        <v>30</v>
      </c>
    </row>
    <row r="4742" spans="1:9" x14ac:dyDescent="0.25">
      <c r="A4742">
        <v>4741</v>
      </c>
      <c r="B4742" s="1" t="s">
        <v>15</v>
      </c>
      <c r="C4742">
        <v>278030</v>
      </c>
      <c r="D4742" s="1" t="s">
        <v>17</v>
      </c>
      <c r="E4742" s="1" t="s">
        <v>16</v>
      </c>
      <c r="F4742" s="1" t="s">
        <v>12</v>
      </c>
      <c r="G4742" s="1" t="s">
        <v>13</v>
      </c>
      <c r="H4742" s="1" t="s">
        <v>13</v>
      </c>
      <c r="I4742">
        <v>34</v>
      </c>
    </row>
    <row r="4743" spans="1:9" x14ac:dyDescent="0.25">
      <c r="A4743">
        <v>4742</v>
      </c>
      <c r="B4743" s="1" t="s">
        <v>9</v>
      </c>
      <c r="C4743">
        <v>478916.7</v>
      </c>
      <c r="D4743" s="1" t="s">
        <v>10</v>
      </c>
      <c r="E4743" s="1" t="s">
        <v>16</v>
      </c>
      <c r="F4743" s="1" t="s">
        <v>12</v>
      </c>
      <c r="G4743" s="1" t="s">
        <v>12</v>
      </c>
      <c r="H4743" s="1" t="s">
        <v>13</v>
      </c>
      <c r="I4743">
        <v>48</v>
      </c>
    </row>
    <row r="4744" spans="1:9" x14ac:dyDescent="0.25">
      <c r="A4744">
        <v>4743</v>
      </c>
      <c r="B4744" s="1" t="s">
        <v>9</v>
      </c>
      <c r="C4744">
        <v>713217</v>
      </c>
      <c r="D4744" s="1" t="s">
        <v>10</v>
      </c>
      <c r="E4744" s="1" t="s">
        <v>11</v>
      </c>
      <c r="F4744" s="1" t="s">
        <v>12</v>
      </c>
      <c r="G4744" s="1" t="s">
        <v>13</v>
      </c>
      <c r="H4744" s="1" t="s">
        <v>13</v>
      </c>
      <c r="I4744">
        <v>32</v>
      </c>
    </row>
    <row r="4745" spans="1:9" x14ac:dyDescent="0.25">
      <c r="A4745">
        <v>4744</v>
      </c>
      <c r="B4745" s="1" t="s">
        <v>9</v>
      </c>
      <c r="C4745">
        <v>380000</v>
      </c>
      <c r="D4745" s="1" t="s">
        <v>10</v>
      </c>
      <c r="E4745" s="1" t="s">
        <v>16</v>
      </c>
      <c r="F4745" s="1" t="s">
        <v>12</v>
      </c>
      <c r="G4745" s="1" t="s">
        <v>13</v>
      </c>
      <c r="H4745" s="1" t="s">
        <v>12</v>
      </c>
      <c r="I4745">
        <v>22</v>
      </c>
    </row>
    <row r="4746" spans="1:9" x14ac:dyDescent="0.25">
      <c r="A4746">
        <v>4745</v>
      </c>
      <c r="B4746" s="1" t="s">
        <v>9</v>
      </c>
      <c r="C4746">
        <v>371789</v>
      </c>
      <c r="D4746" s="1" t="s">
        <v>18</v>
      </c>
      <c r="E4746" s="1" t="s">
        <v>16</v>
      </c>
      <c r="F4746" s="1" t="s">
        <v>12</v>
      </c>
      <c r="G4746" s="1" t="s">
        <v>13</v>
      </c>
      <c r="H4746" s="1" t="s">
        <v>13</v>
      </c>
      <c r="I4746">
        <v>55</v>
      </c>
    </row>
    <row r="4747" spans="1:9" x14ac:dyDescent="0.25">
      <c r="A4747">
        <v>4746</v>
      </c>
      <c r="B4747" s="1" t="s">
        <v>9</v>
      </c>
      <c r="C4747">
        <v>409656.48</v>
      </c>
      <c r="D4747" s="1" t="s">
        <v>10</v>
      </c>
      <c r="E4747" s="1" t="s">
        <v>16</v>
      </c>
      <c r="F4747" s="1" t="s">
        <v>12</v>
      </c>
      <c r="G4747" s="1" t="s">
        <v>12</v>
      </c>
      <c r="H4747" s="1" t="s">
        <v>13</v>
      </c>
      <c r="I4747">
        <v>59</v>
      </c>
    </row>
    <row r="4748" spans="1:9" x14ac:dyDescent="0.25">
      <c r="A4748">
        <v>4747</v>
      </c>
      <c r="B4748" s="1" t="s">
        <v>9</v>
      </c>
      <c r="C4748">
        <v>297045</v>
      </c>
      <c r="D4748" s="1" t="s">
        <v>17</v>
      </c>
      <c r="E4748" s="1" t="s">
        <v>16</v>
      </c>
      <c r="F4748" s="1" t="s">
        <v>12</v>
      </c>
      <c r="G4748" s="1" t="s">
        <v>12</v>
      </c>
      <c r="H4748" s="1" t="s">
        <v>13</v>
      </c>
      <c r="I4748">
        <v>27</v>
      </c>
    </row>
    <row r="4749" spans="1:9" x14ac:dyDescent="0.25">
      <c r="A4749">
        <v>4748</v>
      </c>
      <c r="B4749" s="1" t="s">
        <v>9</v>
      </c>
      <c r="C4749">
        <v>554879.49</v>
      </c>
      <c r="D4749" s="1" t="s">
        <v>10</v>
      </c>
      <c r="E4749" s="1" t="s">
        <v>16</v>
      </c>
      <c r="F4749" s="1" t="s">
        <v>12</v>
      </c>
      <c r="G4749" s="1" t="s">
        <v>13</v>
      </c>
      <c r="H4749" s="1" t="s">
        <v>13</v>
      </c>
      <c r="I4749">
        <v>30</v>
      </c>
    </row>
    <row r="4750" spans="1:9" x14ac:dyDescent="0.25">
      <c r="A4750">
        <v>4749</v>
      </c>
      <c r="B4750" s="1" t="s">
        <v>15</v>
      </c>
      <c r="C4750">
        <v>686166</v>
      </c>
      <c r="D4750" s="1" t="s">
        <v>18</v>
      </c>
      <c r="E4750" s="1" t="s">
        <v>16</v>
      </c>
      <c r="F4750" s="1" t="s">
        <v>12</v>
      </c>
      <c r="G4750" s="1" t="s">
        <v>13</v>
      </c>
      <c r="H4750" s="1" t="s">
        <v>13</v>
      </c>
      <c r="I4750">
        <v>37</v>
      </c>
    </row>
    <row r="4751" spans="1:9" x14ac:dyDescent="0.25">
      <c r="A4751">
        <v>4750</v>
      </c>
      <c r="B4751" s="1" t="s">
        <v>15</v>
      </c>
      <c r="C4751">
        <v>919460.32</v>
      </c>
      <c r="D4751" s="1" t="s">
        <v>10</v>
      </c>
      <c r="E4751" s="1" t="s">
        <v>11</v>
      </c>
      <c r="F4751" s="1" t="s">
        <v>12</v>
      </c>
      <c r="G4751" s="1" t="s">
        <v>13</v>
      </c>
      <c r="H4751" s="1" t="s">
        <v>13</v>
      </c>
      <c r="I4751">
        <v>57</v>
      </c>
    </row>
    <row r="4752" spans="1:9" x14ac:dyDescent="0.25">
      <c r="A4752">
        <v>4751</v>
      </c>
      <c r="B4752" s="1" t="s">
        <v>9</v>
      </c>
      <c r="C4752">
        <v>426614.9</v>
      </c>
      <c r="D4752" s="1" t="s">
        <v>10</v>
      </c>
      <c r="E4752" s="1" t="s">
        <v>16</v>
      </c>
      <c r="F4752" s="1" t="s">
        <v>12</v>
      </c>
      <c r="G4752" s="1" t="s">
        <v>13</v>
      </c>
      <c r="H4752" s="1" t="s">
        <v>13</v>
      </c>
      <c r="I4752">
        <v>33</v>
      </c>
    </row>
    <row r="4753" spans="1:9" x14ac:dyDescent="0.25">
      <c r="A4753">
        <v>4752</v>
      </c>
      <c r="B4753" s="1" t="s">
        <v>15</v>
      </c>
      <c r="C4753">
        <v>297046</v>
      </c>
      <c r="D4753" s="1" t="s">
        <v>17</v>
      </c>
      <c r="E4753" s="1" t="s">
        <v>16</v>
      </c>
      <c r="F4753" s="1" t="s">
        <v>12</v>
      </c>
      <c r="G4753" s="1" t="s">
        <v>13</v>
      </c>
      <c r="H4753" s="1" t="s">
        <v>13</v>
      </c>
      <c r="I4753">
        <v>47</v>
      </c>
    </row>
    <row r="4754" spans="1:9" x14ac:dyDescent="0.25">
      <c r="A4754">
        <v>4753</v>
      </c>
      <c r="B4754" s="1" t="s">
        <v>9</v>
      </c>
      <c r="C4754">
        <v>54143</v>
      </c>
      <c r="D4754" s="1" t="s">
        <v>10</v>
      </c>
      <c r="E4754" s="1" t="s">
        <v>16</v>
      </c>
      <c r="F4754" s="1" t="s">
        <v>12</v>
      </c>
      <c r="G4754" s="1" t="s">
        <v>13</v>
      </c>
      <c r="H4754" s="1" t="s">
        <v>13</v>
      </c>
      <c r="I4754">
        <v>28</v>
      </c>
    </row>
    <row r="4755" spans="1:9" x14ac:dyDescent="0.25">
      <c r="A4755">
        <v>4754</v>
      </c>
      <c r="B4755" s="1" t="s">
        <v>9</v>
      </c>
      <c r="C4755">
        <v>289033.15000000002</v>
      </c>
      <c r="D4755" s="1" t="s">
        <v>10</v>
      </c>
      <c r="E4755" s="1" t="s">
        <v>16</v>
      </c>
      <c r="F4755" s="1" t="s">
        <v>12</v>
      </c>
      <c r="G4755" s="1" t="s">
        <v>12</v>
      </c>
      <c r="H4755" s="1" t="s">
        <v>13</v>
      </c>
      <c r="I4755">
        <v>21</v>
      </c>
    </row>
    <row r="4756" spans="1:9" x14ac:dyDescent="0.25">
      <c r="A4756">
        <v>4755</v>
      </c>
      <c r="B4756" s="1" t="s">
        <v>9</v>
      </c>
      <c r="C4756">
        <v>485785</v>
      </c>
      <c r="D4756" s="1" t="s">
        <v>10</v>
      </c>
      <c r="E4756" s="1" t="s">
        <v>16</v>
      </c>
      <c r="F4756" s="1" t="s">
        <v>12</v>
      </c>
      <c r="G4756" s="1" t="s">
        <v>13</v>
      </c>
      <c r="H4756" s="1" t="s">
        <v>12</v>
      </c>
      <c r="I4756">
        <v>28</v>
      </c>
    </row>
    <row r="4757" spans="1:9" x14ac:dyDescent="0.25">
      <c r="A4757">
        <v>4756</v>
      </c>
      <c r="B4757" s="1" t="s">
        <v>9</v>
      </c>
      <c r="C4757">
        <v>349627.57</v>
      </c>
      <c r="D4757" s="1" t="s">
        <v>10</v>
      </c>
      <c r="E4757" s="1" t="s">
        <v>16</v>
      </c>
      <c r="F4757" s="1" t="s">
        <v>12</v>
      </c>
      <c r="G4757" s="1" t="s">
        <v>13</v>
      </c>
      <c r="H4757" s="1" t="s">
        <v>13</v>
      </c>
      <c r="I4757">
        <v>21</v>
      </c>
    </row>
    <row r="4758" spans="1:9" x14ac:dyDescent="0.25">
      <c r="A4758">
        <v>4757</v>
      </c>
      <c r="B4758" s="1" t="s">
        <v>15</v>
      </c>
      <c r="C4758">
        <v>173160</v>
      </c>
      <c r="D4758" s="1" t="s">
        <v>10</v>
      </c>
      <c r="E4758" s="1" t="s">
        <v>16</v>
      </c>
      <c r="F4758" s="1" t="s">
        <v>12</v>
      </c>
      <c r="G4758" s="1" t="s">
        <v>13</v>
      </c>
      <c r="H4758" s="1" t="s">
        <v>13</v>
      </c>
      <c r="I4758">
        <v>35</v>
      </c>
    </row>
    <row r="4759" spans="1:9" x14ac:dyDescent="0.25">
      <c r="A4759">
        <v>4758</v>
      </c>
      <c r="B4759" s="1" t="s">
        <v>15</v>
      </c>
      <c r="C4759">
        <v>40000</v>
      </c>
      <c r="D4759" s="1" t="s">
        <v>10</v>
      </c>
      <c r="E4759" s="1" t="s">
        <v>16</v>
      </c>
      <c r="F4759" s="1" t="s">
        <v>12</v>
      </c>
      <c r="G4759" s="1" t="s">
        <v>12</v>
      </c>
      <c r="H4759" s="1" t="s">
        <v>13</v>
      </c>
      <c r="I4759">
        <v>58</v>
      </c>
    </row>
    <row r="4760" spans="1:9" x14ac:dyDescent="0.25">
      <c r="A4760">
        <v>4759</v>
      </c>
      <c r="B4760" s="1" t="s">
        <v>9</v>
      </c>
      <c r="C4760">
        <v>904989</v>
      </c>
      <c r="D4760" s="1" t="s">
        <v>10</v>
      </c>
      <c r="E4760" s="1" t="s">
        <v>11</v>
      </c>
      <c r="F4760" s="1" t="s">
        <v>12</v>
      </c>
      <c r="G4760" s="1" t="s">
        <v>13</v>
      </c>
      <c r="H4760" s="1" t="s">
        <v>13</v>
      </c>
      <c r="I4760">
        <v>39</v>
      </c>
    </row>
    <row r="4761" spans="1:9" x14ac:dyDescent="0.25">
      <c r="A4761">
        <v>4760</v>
      </c>
      <c r="B4761" s="1" t="s">
        <v>9</v>
      </c>
      <c r="C4761">
        <v>648302.5</v>
      </c>
      <c r="D4761" s="1" t="s">
        <v>10</v>
      </c>
      <c r="E4761" s="1" t="s">
        <v>11</v>
      </c>
      <c r="F4761" s="1" t="s">
        <v>12</v>
      </c>
      <c r="G4761" s="1" t="s">
        <v>13</v>
      </c>
      <c r="H4761" s="1" t="s">
        <v>13</v>
      </c>
      <c r="I4761">
        <v>59</v>
      </c>
    </row>
    <row r="4762" spans="1:9" x14ac:dyDescent="0.25">
      <c r="A4762">
        <v>4761</v>
      </c>
      <c r="B4762" s="1" t="s">
        <v>9</v>
      </c>
      <c r="C4762">
        <v>278030</v>
      </c>
      <c r="D4762" s="1" t="s">
        <v>19</v>
      </c>
      <c r="E4762" s="1" t="s">
        <v>16</v>
      </c>
      <c r="F4762" s="1" t="s">
        <v>12</v>
      </c>
      <c r="G4762" s="1" t="s">
        <v>13</v>
      </c>
      <c r="H4762" s="1" t="s">
        <v>13</v>
      </c>
      <c r="I4762">
        <v>55</v>
      </c>
    </row>
    <row r="4763" spans="1:9" x14ac:dyDescent="0.25">
      <c r="A4763">
        <v>4762</v>
      </c>
      <c r="B4763" s="1" t="s">
        <v>15</v>
      </c>
      <c r="C4763">
        <v>639148</v>
      </c>
      <c r="D4763" s="1" t="s">
        <v>18</v>
      </c>
      <c r="E4763" s="1" t="s">
        <v>16</v>
      </c>
      <c r="F4763" s="1" t="s">
        <v>12</v>
      </c>
      <c r="G4763" s="1" t="s">
        <v>13</v>
      </c>
      <c r="H4763" s="1" t="s">
        <v>12</v>
      </c>
      <c r="I4763">
        <v>73</v>
      </c>
    </row>
    <row r="4764" spans="1:9" x14ac:dyDescent="0.25">
      <c r="A4764">
        <v>4763</v>
      </c>
      <c r="B4764" s="1" t="s">
        <v>9</v>
      </c>
      <c r="C4764">
        <v>488672.53</v>
      </c>
      <c r="D4764" s="1" t="s">
        <v>10</v>
      </c>
      <c r="E4764" s="1" t="s">
        <v>16</v>
      </c>
      <c r="F4764" s="1" t="s">
        <v>12</v>
      </c>
      <c r="G4764" s="1" t="s">
        <v>13</v>
      </c>
      <c r="H4764" s="1" t="s">
        <v>13</v>
      </c>
      <c r="I4764">
        <v>34</v>
      </c>
    </row>
    <row r="4765" spans="1:9" x14ac:dyDescent="0.25">
      <c r="A4765">
        <v>4764</v>
      </c>
      <c r="B4765" s="1" t="s">
        <v>9</v>
      </c>
      <c r="C4765">
        <v>278030</v>
      </c>
      <c r="D4765" s="1" t="s">
        <v>19</v>
      </c>
      <c r="E4765" s="1" t="s">
        <v>16</v>
      </c>
      <c r="F4765" s="1" t="s">
        <v>12</v>
      </c>
      <c r="G4765" s="1" t="s">
        <v>13</v>
      </c>
      <c r="H4765" s="1" t="s">
        <v>12</v>
      </c>
      <c r="I4765">
        <v>49</v>
      </c>
    </row>
    <row r="4766" spans="1:9" x14ac:dyDescent="0.25">
      <c r="A4766">
        <v>4765</v>
      </c>
      <c r="B4766" s="1" t="s">
        <v>15</v>
      </c>
      <c r="C4766">
        <v>700000</v>
      </c>
      <c r="D4766" s="1" t="s">
        <v>10</v>
      </c>
      <c r="E4766" s="1" t="s">
        <v>16</v>
      </c>
      <c r="F4766" s="1" t="s">
        <v>12</v>
      </c>
      <c r="G4766" s="1" t="s">
        <v>13</v>
      </c>
      <c r="H4766" s="1" t="s">
        <v>13</v>
      </c>
      <c r="I4766">
        <v>32</v>
      </c>
    </row>
    <row r="4767" spans="1:9" x14ac:dyDescent="0.25">
      <c r="A4767">
        <v>4766</v>
      </c>
      <c r="B4767" s="1" t="s">
        <v>15</v>
      </c>
      <c r="C4767">
        <v>1214806</v>
      </c>
      <c r="D4767" s="1" t="s">
        <v>10</v>
      </c>
      <c r="E4767" s="1" t="s">
        <v>11</v>
      </c>
      <c r="F4767" s="1" t="s">
        <v>12</v>
      </c>
      <c r="G4767" s="1" t="s">
        <v>13</v>
      </c>
      <c r="H4767" s="1" t="s">
        <v>13</v>
      </c>
      <c r="I4767">
        <v>32</v>
      </c>
    </row>
    <row r="4768" spans="1:9" x14ac:dyDescent="0.25">
      <c r="A4768">
        <v>4767</v>
      </c>
      <c r="B4768" s="1" t="s">
        <v>15</v>
      </c>
      <c r="C4768">
        <v>299784</v>
      </c>
      <c r="D4768" s="1" t="s">
        <v>18</v>
      </c>
      <c r="E4768" s="1" t="s">
        <v>16</v>
      </c>
      <c r="F4768" s="1" t="s">
        <v>12</v>
      </c>
      <c r="G4768" s="1" t="s">
        <v>12</v>
      </c>
      <c r="H4768" s="1" t="s">
        <v>12</v>
      </c>
      <c r="I4768">
        <v>32</v>
      </c>
    </row>
    <row r="4769" spans="1:9" x14ac:dyDescent="0.25">
      <c r="A4769">
        <v>4768</v>
      </c>
      <c r="B4769" s="1" t="s">
        <v>15</v>
      </c>
      <c r="C4769">
        <v>1590894.7</v>
      </c>
      <c r="D4769" s="1" t="s">
        <v>10</v>
      </c>
      <c r="E4769" s="1" t="s">
        <v>11</v>
      </c>
      <c r="F4769" s="1" t="s">
        <v>12</v>
      </c>
      <c r="G4769" s="1" t="s">
        <v>13</v>
      </c>
      <c r="H4769" s="1" t="s">
        <v>13</v>
      </c>
      <c r="I4769">
        <v>44</v>
      </c>
    </row>
    <row r="4770" spans="1:9" x14ac:dyDescent="0.25">
      <c r="A4770">
        <v>4769</v>
      </c>
      <c r="B4770" s="1" t="s">
        <v>9</v>
      </c>
      <c r="C4770">
        <v>259227</v>
      </c>
      <c r="D4770" s="1" t="s">
        <v>10</v>
      </c>
      <c r="E4770" s="1" t="s">
        <v>16</v>
      </c>
      <c r="F4770" s="1" t="s">
        <v>12</v>
      </c>
      <c r="G4770" s="1" t="s">
        <v>13</v>
      </c>
      <c r="H4770" s="1" t="s">
        <v>13</v>
      </c>
      <c r="I4770">
        <v>31</v>
      </c>
    </row>
    <row r="4771" spans="1:9" x14ac:dyDescent="0.25">
      <c r="A4771">
        <v>4770</v>
      </c>
      <c r="B4771" s="1" t="s">
        <v>15</v>
      </c>
      <c r="C4771">
        <v>756936.6</v>
      </c>
      <c r="D4771" s="1" t="s">
        <v>10</v>
      </c>
      <c r="E4771" s="1" t="s">
        <v>11</v>
      </c>
      <c r="F4771" s="1" t="s">
        <v>12</v>
      </c>
      <c r="G4771" s="1" t="s">
        <v>13</v>
      </c>
      <c r="H4771" s="1" t="s">
        <v>13</v>
      </c>
      <c r="I4771">
        <v>48</v>
      </c>
    </row>
    <row r="4772" spans="1:9" x14ac:dyDescent="0.25">
      <c r="A4772">
        <v>4771</v>
      </c>
      <c r="B4772" s="1" t="s">
        <v>9</v>
      </c>
      <c r="C4772">
        <v>1744589.38</v>
      </c>
      <c r="D4772" s="1" t="s">
        <v>10</v>
      </c>
      <c r="E4772" s="1" t="s">
        <v>11</v>
      </c>
      <c r="F4772" s="1" t="s">
        <v>12</v>
      </c>
      <c r="G4772" s="1" t="s">
        <v>13</v>
      </c>
      <c r="H4772" s="1" t="s">
        <v>13</v>
      </c>
      <c r="I4772">
        <v>35</v>
      </c>
    </row>
    <row r="4773" spans="1:9" x14ac:dyDescent="0.25">
      <c r="A4773">
        <v>4772</v>
      </c>
      <c r="B4773" s="1" t="s">
        <v>9</v>
      </c>
      <c r="C4773">
        <v>288287</v>
      </c>
      <c r="D4773" s="1" t="s">
        <v>10</v>
      </c>
      <c r="E4773" s="1" t="s">
        <v>16</v>
      </c>
      <c r="F4773" s="1" t="s">
        <v>12</v>
      </c>
      <c r="G4773" s="1" t="s">
        <v>13</v>
      </c>
      <c r="H4773" s="1" t="s">
        <v>13</v>
      </c>
      <c r="I4773">
        <v>21</v>
      </c>
    </row>
    <row r="4774" spans="1:9" x14ac:dyDescent="0.25">
      <c r="A4774">
        <v>4773</v>
      </c>
      <c r="B4774" s="1" t="s">
        <v>9</v>
      </c>
      <c r="C4774">
        <v>278031</v>
      </c>
      <c r="D4774" s="1" t="s">
        <v>17</v>
      </c>
      <c r="E4774" s="1" t="s">
        <v>16</v>
      </c>
      <c r="F4774" s="1" t="s">
        <v>12</v>
      </c>
      <c r="G4774" s="1" t="s">
        <v>13</v>
      </c>
      <c r="H4774" s="1" t="s">
        <v>13</v>
      </c>
      <c r="I4774">
        <v>39</v>
      </c>
    </row>
    <row r="4775" spans="1:9" x14ac:dyDescent="0.25">
      <c r="A4775">
        <v>4774</v>
      </c>
      <c r="B4775" s="1" t="s">
        <v>15</v>
      </c>
      <c r="C4775">
        <v>297046</v>
      </c>
      <c r="D4775" s="1" t="s">
        <v>18</v>
      </c>
      <c r="E4775" s="1" t="s">
        <v>16</v>
      </c>
      <c r="F4775" s="1" t="s">
        <v>12</v>
      </c>
      <c r="G4775" s="1" t="s">
        <v>13</v>
      </c>
      <c r="H4775" s="1" t="s">
        <v>12</v>
      </c>
      <c r="I4775">
        <v>24</v>
      </c>
    </row>
    <row r="4776" spans="1:9" x14ac:dyDescent="0.25">
      <c r="A4776">
        <v>4775</v>
      </c>
      <c r="B4776" s="1" t="s">
        <v>15</v>
      </c>
      <c r="C4776">
        <v>334110</v>
      </c>
      <c r="D4776" s="1" t="s">
        <v>10</v>
      </c>
      <c r="E4776" s="1" t="s">
        <v>16</v>
      </c>
      <c r="F4776" s="1" t="s">
        <v>12</v>
      </c>
      <c r="G4776" s="1" t="s">
        <v>13</v>
      </c>
      <c r="H4776" s="1" t="s">
        <v>12</v>
      </c>
      <c r="I4776">
        <v>31</v>
      </c>
    </row>
    <row r="4777" spans="1:9" x14ac:dyDescent="0.25">
      <c r="A4777">
        <v>4776</v>
      </c>
      <c r="B4777" s="1" t="s">
        <v>9</v>
      </c>
      <c r="C4777">
        <v>121288.4</v>
      </c>
      <c r="D4777" s="1" t="s">
        <v>10</v>
      </c>
      <c r="E4777" s="1" t="s">
        <v>16</v>
      </c>
      <c r="F4777" s="1" t="s">
        <v>12</v>
      </c>
      <c r="G4777" s="1" t="s">
        <v>12</v>
      </c>
      <c r="H4777" s="1" t="s">
        <v>13</v>
      </c>
      <c r="I4777">
        <v>28</v>
      </c>
    </row>
    <row r="4778" spans="1:9" x14ac:dyDescent="0.25">
      <c r="A4778">
        <v>4777</v>
      </c>
      <c r="B4778" s="1" t="s">
        <v>9</v>
      </c>
      <c r="C4778">
        <v>617386</v>
      </c>
      <c r="D4778" s="1" t="s">
        <v>18</v>
      </c>
      <c r="E4778" s="1" t="s">
        <v>16</v>
      </c>
      <c r="F4778" s="1" t="s">
        <v>12</v>
      </c>
      <c r="G4778" s="1" t="s">
        <v>13</v>
      </c>
      <c r="H4778" s="1" t="s">
        <v>13</v>
      </c>
      <c r="I4778">
        <v>40</v>
      </c>
    </row>
    <row r="4779" spans="1:9" x14ac:dyDescent="0.25">
      <c r="A4779">
        <v>4778</v>
      </c>
      <c r="B4779" s="1" t="s">
        <v>9</v>
      </c>
      <c r="C4779">
        <v>50000</v>
      </c>
      <c r="D4779" s="1" t="s">
        <v>10</v>
      </c>
      <c r="E4779" s="1" t="s">
        <v>16</v>
      </c>
      <c r="F4779" s="1" t="s">
        <v>12</v>
      </c>
      <c r="G4779" s="1" t="s">
        <v>12</v>
      </c>
      <c r="H4779" s="1" t="s">
        <v>12</v>
      </c>
      <c r="I4779">
        <v>41</v>
      </c>
    </row>
    <row r="4780" spans="1:9" x14ac:dyDescent="0.25">
      <c r="A4780">
        <v>4779</v>
      </c>
      <c r="B4780" s="1" t="s">
        <v>15</v>
      </c>
      <c r="C4780">
        <v>179772.13</v>
      </c>
      <c r="D4780" s="1" t="s">
        <v>10</v>
      </c>
      <c r="E4780" s="1" t="s">
        <v>16</v>
      </c>
      <c r="F4780" s="1" t="s">
        <v>12</v>
      </c>
      <c r="G4780" s="1" t="s">
        <v>13</v>
      </c>
      <c r="H4780" s="1" t="s">
        <v>13</v>
      </c>
      <c r="I4780">
        <v>23</v>
      </c>
    </row>
    <row r="4781" spans="1:9" x14ac:dyDescent="0.25">
      <c r="A4781">
        <v>4780</v>
      </c>
      <c r="B4781" s="1" t="s">
        <v>15</v>
      </c>
      <c r="C4781">
        <v>1602859</v>
      </c>
      <c r="D4781" s="1" t="s">
        <v>10</v>
      </c>
      <c r="E4781" s="1" t="s">
        <v>11</v>
      </c>
      <c r="F4781" s="1" t="s">
        <v>12</v>
      </c>
      <c r="G4781" s="1" t="s">
        <v>13</v>
      </c>
      <c r="H4781" s="1" t="s">
        <v>12</v>
      </c>
      <c r="I4781">
        <v>36</v>
      </c>
    </row>
    <row r="4782" spans="1:9" x14ac:dyDescent="0.25">
      <c r="A4782">
        <v>4781</v>
      </c>
      <c r="B4782" s="1" t="s">
        <v>15</v>
      </c>
      <c r="C4782">
        <v>410351</v>
      </c>
      <c r="D4782" s="1" t="s">
        <v>18</v>
      </c>
      <c r="E4782" s="1" t="s">
        <v>16</v>
      </c>
      <c r="F4782" s="1" t="s">
        <v>12</v>
      </c>
      <c r="G4782" s="1" t="s">
        <v>12</v>
      </c>
      <c r="H4782" s="1" t="s">
        <v>13</v>
      </c>
      <c r="I4782">
        <v>54</v>
      </c>
    </row>
    <row r="4783" spans="1:9" x14ac:dyDescent="0.25">
      <c r="A4783">
        <v>4782</v>
      </c>
      <c r="B4783" s="1" t="s">
        <v>9</v>
      </c>
      <c r="C4783">
        <v>339953</v>
      </c>
      <c r="D4783" s="1" t="s">
        <v>10</v>
      </c>
      <c r="E4783" s="1" t="s">
        <v>16</v>
      </c>
      <c r="F4783" s="1" t="s">
        <v>12</v>
      </c>
      <c r="G4783" s="1" t="s">
        <v>13</v>
      </c>
      <c r="H4783" s="1" t="s">
        <v>13</v>
      </c>
      <c r="I4783">
        <v>33</v>
      </c>
    </row>
    <row r="4784" spans="1:9" x14ac:dyDescent="0.25">
      <c r="A4784">
        <v>4783</v>
      </c>
      <c r="B4784" s="1" t="s">
        <v>9</v>
      </c>
      <c r="C4784">
        <v>753198</v>
      </c>
      <c r="D4784" s="1" t="s">
        <v>10</v>
      </c>
      <c r="E4784" s="1" t="s">
        <v>11</v>
      </c>
      <c r="F4784" s="1" t="s">
        <v>12</v>
      </c>
      <c r="G4784" s="1" t="s">
        <v>13</v>
      </c>
      <c r="H4784" s="1" t="s">
        <v>13</v>
      </c>
      <c r="I4784">
        <v>51</v>
      </c>
    </row>
    <row r="4785" spans="1:9" x14ac:dyDescent="0.25">
      <c r="A4785">
        <v>4784</v>
      </c>
      <c r="B4785" s="1" t="s">
        <v>9</v>
      </c>
      <c r="C4785">
        <v>697743.71</v>
      </c>
      <c r="D4785" s="1" t="s">
        <v>10</v>
      </c>
      <c r="E4785" s="1" t="s">
        <v>16</v>
      </c>
      <c r="F4785" s="1" t="s">
        <v>12</v>
      </c>
      <c r="G4785" s="1" t="s">
        <v>12</v>
      </c>
      <c r="H4785" s="1" t="s">
        <v>13</v>
      </c>
      <c r="I4785">
        <v>29</v>
      </c>
    </row>
    <row r="4786" spans="1:9" x14ac:dyDescent="0.25">
      <c r="A4786">
        <v>4785</v>
      </c>
      <c r="B4786" s="1" t="s">
        <v>15</v>
      </c>
      <c r="C4786">
        <v>445739.84</v>
      </c>
      <c r="D4786" s="1" t="s">
        <v>10</v>
      </c>
      <c r="E4786" s="1" t="s">
        <v>16</v>
      </c>
      <c r="F4786" s="1" t="s">
        <v>12</v>
      </c>
      <c r="G4786" s="1" t="s">
        <v>13</v>
      </c>
      <c r="H4786" s="1" t="s">
        <v>13</v>
      </c>
      <c r="I4786">
        <v>29</v>
      </c>
    </row>
    <row r="4787" spans="1:9" x14ac:dyDescent="0.25">
      <c r="A4787">
        <v>4786</v>
      </c>
      <c r="B4787" s="1" t="s">
        <v>15</v>
      </c>
      <c r="C4787">
        <v>660555.53</v>
      </c>
      <c r="D4787" s="1" t="s">
        <v>10</v>
      </c>
      <c r="E4787" s="1" t="s">
        <v>16</v>
      </c>
      <c r="F4787" s="1" t="s">
        <v>12</v>
      </c>
      <c r="G4787" s="1" t="s">
        <v>13</v>
      </c>
      <c r="H4787" s="1" t="s">
        <v>13</v>
      </c>
      <c r="I4787">
        <v>20</v>
      </c>
    </row>
    <row r="4788" spans="1:9" x14ac:dyDescent="0.25">
      <c r="A4788">
        <v>4787</v>
      </c>
      <c r="B4788" s="1" t="s">
        <v>15</v>
      </c>
      <c r="C4788">
        <v>278030</v>
      </c>
      <c r="D4788" s="1" t="s">
        <v>19</v>
      </c>
      <c r="E4788" s="1" t="s">
        <v>16</v>
      </c>
      <c r="F4788" s="1" t="s">
        <v>12</v>
      </c>
      <c r="G4788" s="1" t="s">
        <v>13</v>
      </c>
      <c r="H4788" s="1" t="s">
        <v>13</v>
      </c>
      <c r="I4788">
        <v>60</v>
      </c>
    </row>
    <row r="4789" spans="1:9" x14ac:dyDescent="0.25">
      <c r="A4789">
        <v>4788</v>
      </c>
      <c r="B4789" s="1" t="s">
        <v>9</v>
      </c>
      <c r="C4789">
        <v>666625.48</v>
      </c>
      <c r="D4789" s="1" t="s">
        <v>10</v>
      </c>
      <c r="E4789" s="1" t="s">
        <v>11</v>
      </c>
      <c r="F4789" s="1" t="s">
        <v>12</v>
      </c>
      <c r="G4789" s="1" t="s">
        <v>13</v>
      </c>
      <c r="H4789" s="1" t="s">
        <v>13</v>
      </c>
      <c r="I4789">
        <v>37</v>
      </c>
    </row>
    <row r="4790" spans="1:9" x14ac:dyDescent="0.25">
      <c r="A4790">
        <v>4789</v>
      </c>
      <c r="B4790" s="1" t="s">
        <v>9</v>
      </c>
      <c r="C4790">
        <v>1024313.1</v>
      </c>
      <c r="D4790" s="1" t="s">
        <v>10</v>
      </c>
      <c r="E4790" s="1" t="s">
        <v>16</v>
      </c>
      <c r="F4790" s="1" t="s">
        <v>12</v>
      </c>
      <c r="G4790" s="1" t="s">
        <v>13</v>
      </c>
      <c r="H4790" s="1" t="s">
        <v>13</v>
      </c>
      <c r="I4790">
        <v>26</v>
      </c>
    </row>
    <row r="4791" spans="1:9" x14ac:dyDescent="0.25">
      <c r="A4791">
        <v>4790</v>
      </c>
      <c r="B4791" s="1" t="s">
        <v>9</v>
      </c>
      <c r="C4791">
        <v>375000</v>
      </c>
      <c r="D4791" s="1" t="s">
        <v>10</v>
      </c>
      <c r="E4791" s="1" t="s">
        <v>16</v>
      </c>
      <c r="F4791" s="1" t="s">
        <v>12</v>
      </c>
      <c r="G4791" s="1" t="s">
        <v>13</v>
      </c>
      <c r="H4791" s="1" t="s">
        <v>13</v>
      </c>
      <c r="I4791">
        <v>60</v>
      </c>
    </row>
    <row r="4792" spans="1:9" x14ac:dyDescent="0.25">
      <c r="A4792">
        <v>4791</v>
      </c>
      <c r="B4792" s="1" t="s">
        <v>9</v>
      </c>
      <c r="C4792">
        <v>445567</v>
      </c>
      <c r="D4792" s="1" t="s">
        <v>17</v>
      </c>
      <c r="E4792" s="1" t="s">
        <v>16</v>
      </c>
      <c r="F4792" s="1" t="s">
        <v>12</v>
      </c>
      <c r="G4792" s="1" t="s">
        <v>13</v>
      </c>
      <c r="H4792" s="1" t="s">
        <v>13</v>
      </c>
      <c r="I4792">
        <v>54</v>
      </c>
    </row>
    <row r="4793" spans="1:9" x14ac:dyDescent="0.25">
      <c r="A4793">
        <v>4792</v>
      </c>
      <c r="B4793" s="1" t="s">
        <v>9</v>
      </c>
      <c r="C4793">
        <v>297139</v>
      </c>
      <c r="D4793" s="1" t="s">
        <v>17</v>
      </c>
      <c r="E4793" s="1" t="s">
        <v>16</v>
      </c>
      <c r="F4793" s="1" t="s">
        <v>12</v>
      </c>
      <c r="G4793" s="1" t="s">
        <v>13</v>
      </c>
      <c r="H4793" s="1" t="s">
        <v>13</v>
      </c>
      <c r="I4793">
        <v>56</v>
      </c>
    </row>
    <row r="4794" spans="1:9" x14ac:dyDescent="0.25">
      <c r="A4794">
        <v>4793</v>
      </c>
      <c r="B4794" s="1" t="s">
        <v>9</v>
      </c>
      <c r="C4794">
        <v>2250000</v>
      </c>
      <c r="D4794" s="1" t="s">
        <v>10</v>
      </c>
      <c r="E4794" s="1" t="s">
        <v>16</v>
      </c>
      <c r="F4794" s="1" t="s">
        <v>12</v>
      </c>
      <c r="G4794" s="1" t="s">
        <v>13</v>
      </c>
      <c r="H4794" s="1" t="s">
        <v>13</v>
      </c>
      <c r="I4794">
        <v>54</v>
      </c>
    </row>
    <row r="4795" spans="1:9" x14ac:dyDescent="0.25">
      <c r="A4795">
        <v>4794</v>
      </c>
      <c r="B4795" s="1" t="s">
        <v>9</v>
      </c>
      <c r="C4795">
        <v>534619.65</v>
      </c>
      <c r="D4795" s="1" t="s">
        <v>10</v>
      </c>
      <c r="E4795" s="1" t="s">
        <v>16</v>
      </c>
      <c r="F4795" s="1" t="s">
        <v>12</v>
      </c>
      <c r="G4795" s="1" t="s">
        <v>13</v>
      </c>
      <c r="H4795" s="1" t="s">
        <v>13</v>
      </c>
      <c r="I4795">
        <v>25</v>
      </c>
    </row>
    <row r="4796" spans="1:9" x14ac:dyDescent="0.25">
      <c r="A4796">
        <v>4795</v>
      </c>
      <c r="B4796" s="1" t="s">
        <v>9</v>
      </c>
      <c r="C4796">
        <v>408532</v>
      </c>
      <c r="D4796" s="1" t="s">
        <v>10</v>
      </c>
      <c r="E4796" s="1" t="s">
        <v>16</v>
      </c>
      <c r="F4796" s="1" t="s">
        <v>12</v>
      </c>
      <c r="G4796" s="1" t="s">
        <v>13</v>
      </c>
      <c r="H4796" s="1" t="s">
        <v>13</v>
      </c>
      <c r="I4796">
        <v>29</v>
      </c>
    </row>
    <row r="4797" spans="1:9" x14ac:dyDescent="0.25">
      <c r="A4797">
        <v>4796</v>
      </c>
      <c r="B4797" s="1" t="s">
        <v>15</v>
      </c>
      <c r="C4797">
        <v>308439</v>
      </c>
      <c r="D4797" s="1" t="s">
        <v>17</v>
      </c>
      <c r="E4797" s="1" t="s">
        <v>16</v>
      </c>
      <c r="F4797" s="1" t="s">
        <v>12</v>
      </c>
      <c r="G4797" s="1" t="s">
        <v>13</v>
      </c>
      <c r="H4797" s="1" t="s">
        <v>13</v>
      </c>
      <c r="I4797">
        <v>31</v>
      </c>
    </row>
    <row r="4798" spans="1:9" x14ac:dyDescent="0.25">
      <c r="A4798">
        <v>4797</v>
      </c>
      <c r="B4798" s="1" t="s">
        <v>9</v>
      </c>
      <c r="C4798">
        <v>489279</v>
      </c>
      <c r="D4798" s="1" t="s">
        <v>10</v>
      </c>
      <c r="E4798" s="1" t="s">
        <v>16</v>
      </c>
      <c r="F4798" s="1" t="s">
        <v>12</v>
      </c>
      <c r="G4798" s="1" t="s">
        <v>13</v>
      </c>
      <c r="H4798" s="1" t="s">
        <v>13</v>
      </c>
      <c r="I4798">
        <v>49</v>
      </c>
    </row>
    <row r="4799" spans="1:9" x14ac:dyDescent="0.25">
      <c r="A4799">
        <v>4798</v>
      </c>
      <c r="B4799" s="1" t="s">
        <v>15</v>
      </c>
      <c r="C4799">
        <v>56667</v>
      </c>
      <c r="D4799" s="1" t="s">
        <v>10</v>
      </c>
      <c r="E4799" s="1" t="s">
        <v>16</v>
      </c>
      <c r="F4799" s="1" t="s">
        <v>12</v>
      </c>
      <c r="G4799" s="1" t="s">
        <v>13</v>
      </c>
      <c r="H4799" s="1" t="s">
        <v>13</v>
      </c>
      <c r="I4799">
        <v>28</v>
      </c>
    </row>
    <row r="4800" spans="1:9" x14ac:dyDescent="0.25">
      <c r="A4800">
        <v>4799</v>
      </c>
      <c r="B4800" s="1" t="s">
        <v>15</v>
      </c>
      <c r="C4800">
        <v>297045</v>
      </c>
      <c r="D4800" s="1" t="s">
        <v>18</v>
      </c>
      <c r="E4800" s="1" t="s">
        <v>16</v>
      </c>
      <c r="F4800" s="1" t="s">
        <v>12</v>
      </c>
      <c r="G4800" s="1" t="s">
        <v>13</v>
      </c>
      <c r="H4800" s="1" t="s">
        <v>12</v>
      </c>
      <c r="I4800">
        <v>50</v>
      </c>
    </row>
    <row r="4801" spans="1:9" x14ac:dyDescent="0.25">
      <c r="A4801">
        <v>4800</v>
      </c>
      <c r="B4801" s="1" t="s">
        <v>15</v>
      </c>
      <c r="C4801">
        <v>278030</v>
      </c>
      <c r="D4801" s="1" t="s">
        <v>19</v>
      </c>
      <c r="E4801" s="1" t="s">
        <v>16</v>
      </c>
      <c r="F4801" s="1" t="s">
        <v>12</v>
      </c>
      <c r="G4801" s="1" t="s">
        <v>13</v>
      </c>
      <c r="H4801" s="1" t="s">
        <v>13</v>
      </c>
      <c r="I4801">
        <v>55</v>
      </c>
    </row>
    <row r="4802" spans="1:9" x14ac:dyDescent="0.25">
      <c r="A4802">
        <v>4801</v>
      </c>
      <c r="B4802" s="1" t="s">
        <v>15</v>
      </c>
      <c r="C4802">
        <v>468369</v>
      </c>
      <c r="D4802" s="1" t="s">
        <v>10</v>
      </c>
      <c r="E4802" s="1" t="s">
        <v>16</v>
      </c>
      <c r="F4802" s="1" t="s">
        <v>12</v>
      </c>
      <c r="G4802" s="1" t="s">
        <v>13</v>
      </c>
      <c r="H4802" s="1" t="s">
        <v>13</v>
      </c>
      <c r="I4802">
        <v>30</v>
      </c>
    </row>
    <row r="4803" spans="1:9" x14ac:dyDescent="0.25">
      <c r="A4803">
        <v>4802</v>
      </c>
      <c r="B4803" s="1" t="s">
        <v>15</v>
      </c>
      <c r="C4803">
        <v>559270.94999999995</v>
      </c>
      <c r="D4803" s="1" t="s">
        <v>10</v>
      </c>
      <c r="E4803" s="1" t="s">
        <v>16</v>
      </c>
      <c r="F4803" s="1" t="s">
        <v>12</v>
      </c>
      <c r="G4803" s="1" t="s">
        <v>13</v>
      </c>
      <c r="H4803" s="1" t="s">
        <v>13</v>
      </c>
      <c r="I4803">
        <v>30</v>
      </c>
    </row>
    <row r="4804" spans="1:9" x14ac:dyDescent="0.25">
      <c r="A4804">
        <v>4803</v>
      </c>
      <c r="B4804" s="1" t="s">
        <v>9</v>
      </c>
      <c r="C4804">
        <v>352855</v>
      </c>
      <c r="D4804" s="1" t="s">
        <v>10</v>
      </c>
      <c r="E4804" s="1" t="s">
        <v>16</v>
      </c>
      <c r="F4804" s="1" t="s">
        <v>12</v>
      </c>
      <c r="G4804" s="1" t="s">
        <v>13</v>
      </c>
      <c r="H4804" s="1" t="s">
        <v>13</v>
      </c>
      <c r="I4804">
        <v>35</v>
      </c>
    </row>
    <row r="4805" spans="1:9" x14ac:dyDescent="0.25">
      <c r="A4805">
        <v>4804</v>
      </c>
      <c r="B4805" s="1" t="s">
        <v>9</v>
      </c>
      <c r="C4805">
        <v>685483.06</v>
      </c>
      <c r="D4805" s="1" t="s">
        <v>10</v>
      </c>
      <c r="E4805" s="1" t="s">
        <v>11</v>
      </c>
      <c r="F4805" s="1" t="s">
        <v>12</v>
      </c>
      <c r="G4805" s="1" t="s">
        <v>13</v>
      </c>
      <c r="H4805" s="1" t="s">
        <v>13</v>
      </c>
      <c r="I4805">
        <v>41</v>
      </c>
    </row>
    <row r="4806" spans="1:9" x14ac:dyDescent="0.25">
      <c r="A4806">
        <v>4805</v>
      </c>
      <c r="B4806" s="1" t="s">
        <v>9</v>
      </c>
      <c r="C4806">
        <v>105542.83</v>
      </c>
      <c r="D4806" s="1" t="s">
        <v>14</v>
      </c>
      <c r="E4806" s="1" t="s">
        <v>11</v>
      </c>
      <c r="F4806" s="1" t="s">
        <v>12</v>
      </c>
      <c r="G4806" s="1" t="s">
        <v>13</v>
      </c>
      <c r="H4806" s="1" t="s">
        <v>13</v>
      </c>
      <c r="I4806">
        <v>69</v>
      </c>
    </row>
    <row r="4807" spans="1:9" x14ac:dyDescent="0.25">
      <c r="A4807">
        <v>4806</v>
      </c>
      <c r="B4807" s="1" t="s">
        <v>9</v>
      </c>
      <c r="C4807">
        <v>639148</v>
      </c>
      <c r="D4807" s="1" t="s">
        <v>18</v>
      </c>
      <c r="E4807" s="1" t="s">
        <v>16</v>
      </c>
      <c r="F4807" s="1" t="s">
        <v>12</v>
      </c>
      <c r="G4807" s="1" t="s">
        <v>13</v>
      </c>
      <c r="H4807" s="1" t="s">
        <v>13</v>
      </c>
      <c r="I4807">
        <v>64</v>
      </c>
    </row>
    <row r="4808" spans="1:9" x14ac:dyDescent="0.25">
      <c r="A4808">
        <v>4807</v>
      </c>
      <c r="B4808" s="1" t="s">
        <v>9</v>
      </c>
      <c r="C4808">
        <v>80000</v>
      </c>
      <c r="D4808" s="1" t="s">
        <v>10</v>
      </c>
      <c r="E4808" s="1" t="s">
        <v>16</v>
      </c>
      <c r="F4808" s="1" t="s">
        <v>12</v>
      </c>
      <c r="G4808" s="1" t="s">
        <v>12</v>
      </c>
      <c r="H4808" s="1" t="s">
        <v>13</v>
      </c>
      <c r="I4808">
        <v>44</v>
      </c>
    </row>
    <row r="4809" spans="1:9" x14ac:dyDescent="0.25">
      <c r="A4809">
        <v>4808</v>
      </c>
      <c r="B4809" s="1" t="s">
        <v>9</v>
      </c>
      <c r="C4809">
        <v>2624502</v>
      </c>
      <c r="D4809" s="1" t="s">
        <v>10</v>
      </c>
      <c r="E4809" s="1" t="s">
        <v>16</v>
      </c>
      <c r="F4809" s="1" t="s">
        <v>12</v>
      </c>
      <c r="G4809" s="1" t="s">
        <v>13</v>
      </c>
      <c r="H4809" s="1" t="s">
        <v>13</v>
      </c>
      <c r="I4809">
        <v>49</v>
      </c>
    </row>
    <row r="4810" spans="1:9" x14ac:dyDescent="0.25">
      <c r="A4810">
        <v>4809</v>
      </c>
      <c r="B4810" s="1" t="s">
        <v>9</v>
      </c>
      <c r="C4810">
        <v>536035.42000000004</v>
      </c>
      <c r="D4810" s="1" t="s">
        <v>10</v>
      </c>
      <c r="E4810" s="1" t="s">
        <v>16</v>
      </c>
      <c r="F4810" s="1" t="s">
        <v>12</v>
      </c>
      <c r="G4810" s="1" t="s">
        <v>13</v>
      </c>
      <c r="H4810" s="1" t="s">
        <v>13</v>
      </c>
      <c r="I4810">
        <v>61</v>
      </c>
    </row>
    <row r="4811" spans="1:9" x14ac:dyDescent="0.25">
      <c r="A4811">
        <v>4810</v>
      </c>
      <c r="B4811" s="1" t="s">
        <v>15</v>
      </c>
      <c r="C4811">
        <v>371041.65</v>
      </c>
      <c r="D4811" s="1" t="s">
        <v>10</v>
      </c>
      <c r="E4811" s="1" t="s">
        <v>16</v>
      </c>
      <c r="F4811" s="1" t="s">
        <v>12</v>
      </c>
      <c r="G4811" s="1" t="s">
        <v>13</v>
      </c>
      <c r="H4811" s="1" t="s">
        <v>13</v>
      </c>
      <c r="I4811">
        <v>32</v>
      </c>
    </row>
    <row r="4812" spans="1:9" x14ac:dyDescent="0.25">
      <c r="A4812">
        <v>4811</v>
      </c>
      <c r="B4812" s="1" t="s">
        <v>15</v>
      </c>
      <c r="C4812">
        <v>696716</v>
      </c>
      <c r="D4812" s="1" t="s">
        <v>10</v>
      </c>
      <c r="E4812" s="1" t="s">
        <v>11</v>
      </c>
      <c r="F4812" s="1" t="s">
        <v>12</v>
      </c>
      <c r="G4812" s="1" t="s">
        <v>13</v>
      </c>
      <c r="H4812" s="1" t="s">
        <v>12</v>
      </c>
      <c r="I4812">
        <v>42</v>
      </c>
    </row>
    <row r="4813" spans="1:9" x14ac:dyDescent="0.25">
      <c r="A4813">
        <v>4812</v>
      </c>
      <c r="B4813" s="1" t="s">
        <v>9</v>
      </c>
      <c r="C4813">
        <v>384348.31</v>
      </c>
      <c r="D4813" s="1" t="s">
        <v>10</v>
      </c>
      <c r="E4813" s="1" t="s">
        <v>16</v>
      </c>
      <c r="F4813" s="1" t="s">
        <v>12</v>
      </c>
      <c r="G4813" s="1" t="s">
        <v>13</v>
      </c>
      <c r="H4813" s="1" t="s">
        <v>13</v>
      </c>
      <c r="I4813">
        <v>27</v>
      </c>
    </row>
    <row r="4814" spans="1:9" x14ac:dyDescent="0.25">
      <c r="A4814">
        <v>4813</v>
      </c>
      <c r="B4814" s="1" t="s">
        <v>15</v>
      </c>
      <c r="C4814">
        <v>240000</v>
      </c>
      <c r="D4814" s="1" t="s">
        <v>10</v>
      </c>
      <c r="E4814" s="1" t="s">
        <v>16</v>
      </c>
      <c r="F4814" s="1" t="s">
        <v>12</v>
      </c>
      <c r="G4814" s="1" t="s">
        <v>12</v>
      </c>
      <c r="H4814" s="1" t="s">
        <v>13</v>
      </c>
      <c r="I4814">
        <v>27</v>
      </c>
    </row>
    <row r="4815" spans="1:9" x14ac:dyDescent="0.25">
      <c r="A4815">
        <v>4814</v>
      </c>
      <c r="B4815" s="1" t="s">
        <v>9</v>
      </c>
      <c r="C4815">
        <v>141509.48000000001</v>
      </c>
      <c r="D4815" s="1" t="s">
        <v>14</v>
      </c>
      <c r="E4815" s="1" t="s">
        <v>11</v>
      </c>
      <c r="F4815" s="1" t="s">
        <v>12</v>
      </c>
      <c r="G4815" s="1" t="s">
        <v>13</v>
      </c>
      <c r="H4815" s="1" t="s">
        <v>13</v>
      </c>
      <c r="I4815">
        <v>82</v>
      </c>
    </row>
    <row r="4816" spans="1:9" x14ac:dyDescent="0.25">
      <c r="A4816">
        <v>4815</v>
      </c>
      <c r="B4816" s="1" t="s">
        <v>15</v>
      </c>
      <c r="C4816">
        <v>2803065.68</v>
      </c>
      <c r="D4816" s="1" t="s">
        <v>10</v>
      </c>
      <c r="E4816" s="1" t="s">
        <v>11</v>
      </c>
      <c r="F4816" s="1" t="s">
        <v>12</v>
      </c>
      <c r="G4816" s="1" t="s">
        <v>13</v>
      </c>
      <c r="H4816" s="1" t="s">
        <v>13</v>
      </c>
      <c r="I4816">
        <v>49</v>
      </c>
    </row>
    <row r="4817" spans="1:9" x14ac:dyDescent="0.25">
      <c r="A4817">
        <v>4816</v>
      </c>
      <c r="B4817" s="1" t="s">
        <v>9</v>
      </c>
      <c r="C4817">
        <v>806339.27</v>
      </c>
      <c r="D4817" s="1" t="s">
        <v>10</v>
      </c>
      <c r="E4817" s="1" t="s">
        <v>11</v>
      </c>
      <c r="F4817" s="1" t="s">
        <v>12</v>
      </c>
      <c r="G4817" s="1" t="s">
        <v>13</v>
      </c>
      <c r="H4817" s="1" t="s">
        <v>13</v>
      </c>
      <c r="I4817">
        <v>51</v>
      </c>
    </row>
    <row r="4818" spans="1:9" x14ac:dyDescent="0.25">
      <c r="A4818">
        <v>4817</v>
      </c>
      <c r="B4818" s="1" t="s">
        <v>9</v>
      </c>
      <c r="C4818">
        <v>509509</v>
      </c>
      <c r="D4818" s="1" t="s">
        <v>18</v>
      </c>
      <c r="E4818" s="1" t="s">
        <v>16</v>
      </c>
      <c r="F4818" s="1" t="s">
        <v>12</v>
      </c>
      <c r="G4818" s="1" t="s">
        <v>13</v>
      </c>
      <c r="H4818" s="1" t="s">
        <v>12</v>
      </c>
      <c r="I4818">
        <v>58</v>
      </c>
    </row>
    <row r="4819" spans="1:9" x14ac:dyDescent="0.25">
      <c r="A4819">
        <v>4818</v>
      </c>
      <c r="B4819" s="1" t="s">
        <v>9</v>
      </c>
      <c r="C4819">
        <v>384956</v>
      </c>
      <c r="D4819" s="1" t="s">
        <v>18</v>
      </c>
      <c r="E4819" s="1" t="s">
        <v>16</v>
      </c>
      <c r="F4819" s="1" t="s">
        <v>12</v>
      </c>
      <c r="G4819" s="1" t="s">
        <v>13</v>
      </c>
      <c r="H4819" s="1" t="s">
        <v>12</v>
      </c>
      <c r="I4819">
        <v>42</v>
      </c>
    </row>
    <row r="4820" spans="1:9" x14ac:dyDescent="0.25">
      <c r="A4820">
        <v>4819</v>
      </c>
      <c r="B4820" s="1" t="s">
        <v>15</v>
      </c>
      <c r="C4820">
        <v>1399635</v>
      </c>
      <c r="D4820" s="1" t="s">
        <v>14</v>
      </c>
      <c r="E4820" s="1" t="s">
        <v>11</v>
      </c>
      <c r="F4820" s="1" t="s">
        <v>12</v>
      </c>
      <c r="G4820" s="1" t="s">
        <v>13</v>
      </c>
      <c r="H4820" s="1" t="s">
        <v>13</v>
      </c>
      <c r="I4820">
        <v>66</v>
      </c>
    </row>
    <row r="4821" spans="1:9" x14ac:dyDescent="0.25">
      <c r="A4821">
        <v>4820</v>
      </c>
      <c r="B4821" s="1" t="s">
        <v>9</v>
      </c>
      <c r="C4821">
        <v>336308.54</v>
      </c>
      <c r="D4821" s="1" t="s">
        <v>10</v>
      </c>
      <c r="E4821" s="1" t="s">
        <v>16</v>
      </c>
      <c r="F4821" s="1" t="s">
        <v>12</v>
      </c>
      <c r="G4821" s="1" t="s">
        <v>12</v>
      </c>
      <c r="H4821" s="1" t="s">
        <v>13</v>
      </c>
      <c r="I4821">
        <v>21</v>
      </c>
    </row>
    <row r="4822" spans="1:9" x14ac:dyDescent="0.25">
      <c r="A4822">
        <v>4821</v>
      </c>
      <c r="B4822" s="1" t="s">
        <v>9</v>
      </c>
      <c r="C4822">
        <v>388655.68</v>
      </c>
      <c r="D4822" s="1" t="s">
        <v>10</v>
      </c>
      <c r="E4822" s="1" t="s">
        <v>16</v>
      </c>
      <c r="F4822" s="1" t="s">
        <v>12</v>
      </c>
      <c r="G4822" s="1" t="s">
        <v>13</v>
      </c>
      <c r="H4822" s="1" t="s">
        <v>13</v>
      </c>
      <c r="I4822">
        <v>36</v>
      </c>
    </row>
    <row r="4823" spans="1:9" x14ac:dyDescent="0.25">
      <c r="A4823">
        <v>4822</v>
      </c>
      <c r="B4823" s="1" t="s">
        <v>9</v>
      </c>
      <c r="C4823">
        <v>458950</v>
      </c>
      <c r="D4823" s="1" t="s">
        <v>10</v>
      </c>
      <c r="E4823" s="1" t="s">
        <v>16</v>
      </c>
      <c r="F4823" s="1" t="s">
        <v>12</v>
      </c>
      <c r="G4823" s="1" t="s">
        <v>13</v>
      </c>
      <c r="H4823" s="1" t="s">
        <v>13</v>
      </c>
      <c r="I4823">
        <v>40</v>
      </c>
    </row>
    <row r="4824" spans="1:9" x14ac:dyDescent="0.25">
      <c r="A4824">
        <v>4823</v>
      </c>
      <c r="B4824" s="1" t="s">
        <v>9</v>
      </c>
      <c r="C4824">
        <v>205604.33</v>
      </c>
      <c r="D4824" s="1" t="s">
        <v>10</v>
      </c>
      <c r="E4824" s="1" t="s">
        <v>16</v>
      </c>
      <c r="F4824" s="1" t="s">
        <v>12</v>
      </c>
      <c r="G4824" s="1" t="s">
        <v>13</v>
      </c>
      <c r="H4824" s="1" t="s">
        <v>13</v>
      </c>
      <c r="I4824">
        <v>31</v>
      </c>
    </row>
    <row r="4825" spans="1:9" x14ac:dyDescent="0.25">
      <c r="A4825">
        <v>4824</v>
      </c>
      <c r="B4825" s="1" t="s">
        <v>15</v>
      </c>
      <c r="C4825">
        <v>459530.58</v>
      </c>
      <c r="D4825" s="1" t="s">
        <v>10</v>
      </c>
      <c r="E4825" s="1" t="s">
        <v>16</v>
      </c>
      <c r="F4825" s="1" t="s">
        <v>12</v>
      </c>
      <c r="G4825" s="1" t="s">
        <v>13</v>
      </c>
      <c r="H4825" s="1" t="s">
        <v>13</v>
      </c>
      <c r="I4825">
        <v>50</v>
      </c>
    </row>
    <row r="4826" spans="1:9" x14ac:dyDescent="0.25">
      <c r="A4826">
        <v>4825</v>
      </c>
      <c r="B4826" s="1" t="s">
        <v>9</v>
      </c>
      <c r="C4826">
        <v>507184</v>
      </c>
      <c r="D4826" s="1" t="s">
        <v>10</v>
      </c>
      <c r="E4826" s="1" t="s">
        <v>11</v>
      </c>
      <c r="F4826" s="1" t="s">
        <v>12</v>
      </c>
      <c r="G4826" s="1" t="s">
        <v>13</v>
      </c>
      <c r="H4826" s="1" t="s">
        <v>12</v>
      </c>
      <c r="I4826">
        <v>60</v>
      </c>
    </row>
    <row r="4827" spans="1:9" x14ac:dyDescent="0.25">
      <c r="A4827">
        <v>4826</v>
      </c>
      <c r="B4827" s="1" t="s">
        <v>9</v>
      </c>
      <c r="C4827">
        <v>302709.55</v>
      </c>
      <c r="D4827" s="1" t="s">
        <v>10</v>
      </c>
      <c r="E4827" s="1" t="s">
        <v>16</v>
      </c>
      <c r="F4827" s="1" t="s">
        <v>12</v>
      </c>
      <c r="G4827" s="1" t="s">
        <v>13</v>
      </c>
      <c r="H4827" s="1" t="s">
        <v>13</v>
      </c>
      <c r="I4827">
        <v>32</v>
      </c>
    </row>
    <row r="4828" spans="1:9" x14ac:dyDescent="0.25">
      <c r="A4828">
        <v>4827</v>
      </c>
      <c r="B4828" s="1" t="s">
        <v>9</v>
      </c>
      <c r="C4828">
        <v>430371</v>
      </c>
      <c r="D4828" s="1" t="s">
        <v>18</v>
      </c>
      <c r="E4828" s="1" t="s">
        <v>16</v>
      </c>
      <c r="F4828" s="1" t="s">
        <v>12</v>
      </c>
      <c r="G4828" s="1" t="s">
        <v>13</v>
      </c>
      <c r="H4828" s="1" t="s">
        <v>13</v>
      </c>
      <c r="I4828">
        <v>35</v>
      </c>
    </row>
    <row r="4829" spans="1:9" x14ac:dyDescent="0.25">
      <c r="A4829">
        <v>4828</v>
      </c>
      <c r="B4829" s="1" t="s">
        <v>9</v>
      </c>
      <c r="C4829">
        <v>440373</v>
      </c>
      <c r="D4829" s="1" t="s">
        <v>10</v>
      </c>
      <c r="E4829" s="1" t="s">
        <v>11</v>
      </c>
      <c r="F4829" s="1" t="s">
        <v>12</v>
      </c>
      <c r="G4829" s="1" t="s">
        <v>13</v>
      </c>
      <c r="H4829" s="1" t="s">
        <v>13</v>
      </c>
      <c r="I4829">
        <v>35</v>
      </c>
    </row>
    <row r="4830" spans="1:9" x14ac:dyDescent="0.25">
      <c r="A4830">
        <v>4829</v>
      </c>
      <c r="B4830" s="1" t="s">
        <v>9</v>
      </c>
      <c r="C4830">
        <v>1871180.58</v>
      </c>
      <c r="D4830" s="1" t="s">
        <v>10</v>
      </c>
      <c r="E4830" s="1" t="s">
        <v>16</v>
      </c>
      <c r="F4830" s="1" t="s">
        <v>12</v>
      </c>
      <c r="G4830" s="1" t="s">
        <v>13</v>
      </c>
      <c r="H4830" s="1" t="s">
        <v>13</v>
      </c>
      <c r="I4830">
        <v>39</v>
      </c>
    </row>
    <row r="4831" spans="1:9" x14ac:dyDescent="0.25">
      <c r="A4831">
        <v>4830</v>
      </c>
      <c r="B4831" s="1" t="s">
        <v>15</v>
      </c>
      <c r="C4831">
        <v>504571</v>
      </c>
      <c r="D4831" s="1" t="s">
        <v>10</v>
      </c>
      <c r="E4831" s="1" t="s">
        <v>11</v>
      </c>
      <c r="F4831" s="1" t="s">
        <v>12</v>
      </c>
      <c r="G4831" s="1" t="s">
        <v>13</v>
      </c>
      <c r="H4831" s="1" t="s">
        <v>12</v>
      </c>
      <c r="I4831">
        <v>59</v>
      </c>
    </row>
    <row r="4832" spans="1:9" x14ac:dyDescent="0.25">
      <c r="A4832">
        <v>4831</v>
      </c>
      <c r="B4832" s="1" t="s">
        <v>15</v>
      </c>
      <c r="C4832">
        <v>686170</v>
      </c>
      <c r="D4832" s="1" t="s">
        <v>18</v>
      </c>
      <c r="E4832" s="1" t="s">
        <v>16</v>
      </c>
      <c r="F4832" s="1" t="s">
        <v>12</v>
      </c>
      <c r="G4832" s="1" t="s">
        <v>13</v>
      </c>
      <c r="H4832" s="1" t="s">
        <v>12</v>
      </c>
      <c r="I4832">
        <v>38</v>
      </c>
    </row>
    <row r="4833" spans="1:9" x14ac:dyDescent="0.25">
      <c r="A4833">
        <v>4832</v>
      </c>
      <c r="B4833" s="1" t="s">
        <v>15</v>
      </c>
      <c r="C4833">
        <v>1072765</v>
      </c>
      <c r="D4833" s="1" t="s">
        <v>10</v>
      </c>
      <c r="E4833" s="1" t="s">
        <v>11</v>
      </c>
      <c r="F4833" s="1" t="s">
        <v>12</v>
      </c>
      <c r="G4833" s="1" t="s">
        <v>13</v>
      </c>
      <c r="H4833" s="1" t="s">
        <v>12</v>
      </c>
      <c r="I4833">
        <v>41</v>
      </c>
    </row>
    <row r="4834" spans="1:9" x14ac:dyDescent="0.25">
      <c r="A4834">
        <v>4833</v>
      </c>
      <c r="B4834" s="1" t="s">
        <v>9</v>
      </c>
      <c r="C4834">
        <v>665586.97</v>
      </c>
      <c r="D4834" s="1" t="s">
        <v>10</v>
      </c>
      <c r="E4834" s="1" t="s">
        <v>16</v>
      </c>
      <c r="F4834" s="1" t="s">
        <v>12</v>
      </c>
      <c r="G4834" s="1" t="s">
        <v>13</v>
      </c>
      <c r="H4834" s="1" t="s">
        <v>13</v>
      </c>
      <c r="I4834">
        <v>27</v>
      </c>
    </row>
    <row r="4835" spans="1:9" x14ac:dyDescent="0.25">
      <c r="A4835">
        <v>4834</v>
      </c>
      <c r="B4835" s="1" t="s">
        <v>15</v>
      </c>
      <c r="C4835">
        <v>317915</v>
      </c>
      <c r="D4835" s="1" t="s">
        <v>10</v>
      </c>
      <c r="E4835" s="1" t="s">
        <v>16</v>
      </c>
      <c r="F4835" s="1" t="s">
        <v>12</v>
      </c>
      <c r="G4835" s="1" t="s">
        <v>12</v>
      </c>
      <c r="H4835" s="1" t="s">
        <v>13</v>
      </c>
      <c r="I4835">
        <v>54</v>
      </c>
    </row>
    <row r="4836" spans="1:9" x14ac:dyDescent="0.25">
      <c r="A4836">
        <v>4835</v>
      </c>
      <c r="B4836" s="1" t="s">
        <v>9</v>
      </c>
      <c r="C4836">
        <v>297046</v>
      </c>
      <c r="D4836" s="1" t="s">
        <v>17</v>
      </c>
      <c r="E4836" s="1" t="s">
        <v>16</v>
      </c>
      <c r="F4836" s="1" t="s">
        <v>12</v>
      </c>
      <c r="G4836" s="1" t="s">
        <v>13</v>
      </c>
      <c r="H4836" s="1" t="s">
        <v>13</v>
      </c>
      <c r="I4836">
        <v>51</v>
      </c>
    </row>
    <row r="4837" spans="1:9" x14ac:dyDescent="0.25">
      <c r="A4837">
        <v>4836</v>
      </c>
      <c r="B4837" s="1" t="s">
        <v>15</v>
      </c>
      <c r="C4837">
        <v>1182150</v>
      </c>
      <c r="D4837" s="1" t="s">
        <v>10</v>
      </c>
      <c r="E4837" s="1" t="s">
        <v>16</v>
      </c>
      <c r="F4837" s="1" t="s">
        <v>12</v>
      </c>
      <c r="G4837" s="1" t="s">
        <v>13</v>
      </c>
      <c r="H4837" s="1" t="s">
        <v>13</v>
      </c>
      <c r="I4837">
        <v>47</v>
      </c>
    </row>
    <row r="4838" spans="1:9" x14ac:dyDescent="0.25">
      <c r="A4838">
        <v>4837</v>
      </c>
      <c r="B4838" s="1" t="s">
        <v>9</v>
      </c>
      <c r="C4838">
        <v>278030</v>
      </c>
      <c r="D4838" s="1" t="s">
        <v>19</v>
      </c>
      <c r="E4838" s="1" t="s">
        <v>16</v>
      </c>
      <c r="F4838" s="1" t="s">
        <v>12</v>
      </c>
      <c r="G4838" s="1" t="s">
        <v>13</v>
      </c>
      <c r="H4838" s="1" t="s">
        <v>13</v>
      </c>
      <c r="I4838">
        <v>67</v>
      </c>
    </row>
    <row r="4839" spans="1:9" x14ac:dyDescent="0.25">
      <c r="A4839">
        <v>4838</v>
      </c>
      <c r="B4839" s="1" t="s">
        <v>9</v>
      </c>
      <c r="C4839">
        <v>925292.5</v>
      </c>
      <c r="D4839" s="1" t="s">
        <v>10</v>
      </c>
      <c r="E4839" s="1" t="s">
        <v>11</v>
      </c>
      <c r="F4839" s="1" t="s">
        <v>12</v>
      </c>
      <c r="G4839" s="1" t="s">
        <v>13</v>
      </c>
      <c r="H4839" s="1" t="s">
        <v>13</v>
      </c>
      <c r="I4839">
        <v>59</v>
      </c>
    </row>
    <row r="4840" spans="1:9" x14ac:dyDescent="0.25">
      <c r="A4840">
        <v>4839</v>
      </c>
      <c r="B4840" s="1" t="s">
        <v>9</v>
      </c>
      <c r="C4840">
        <v>278030</v>
      </c>
      <c r="D4840" s="1" t="s">
        <v>18</v>
      </c>
      <c r="E4840" s="1" t="s">
        <v>16</v>
      </c>
      <c r="F4840" s="1" t="s">
        <v>12</v>
      </c>
      <c r="G4840" s="1" t="s">
        <v>13</v>
      </c>
      <c r="H4840" s="1" t="s">
        <v>13</v>
      </c>
      <c r="I4840">
        <v>46</v>
      </c>
    </row>
    <row r="4841" spans="1:9" x14ac:dyDescent="0.25">
      <c r="A4841">
        <v>4840</v>
      </c>
      <c r="B4841" s="1" t="s">
        <v>9</v>
      </c>
      <c r="C4841">
        <v>411350</v>
      </c>
      <c r="D4841" s="1" t="s">
        <v>10</v>
      </c>
      <c r="E4841" s="1" t="s">
        <v>16</v>
      </c>
      <c r="F4841" s="1" t="s">
        <v>12</v>
      </c>
      <c r="G4841" s="1" t="s">
        <v>13</v>
      </c>
      <c r="H4841" s="1" t="s">
        <v>13</v>
      </c>
      <c r="I4841">
        <v>44</v>
      </c>
    </row>
    <row r="4842" spans="1:9" x14ac:dyDescent="0.25">
      <c r="A4842">
        <v>4841</v>
      </c>
      <c r="B4842" s="1" t="s">
        <v>15</v>
      </c>
      <c r="C4842">
        <v>2186234</v>
      </c>
      <c r="D4842" s="1" t="s">
        <v>10</v>
      </c>
      <c r="E4842" s="1" t="s">
        <v>16</v>
      </c>
      <c r="F4842" s="1" t="s">
        <v>12</v>
      </c>
      <c r="G4842" s="1" t="s">
        <v>13</v>
      </c>
      <c r="H4842" s="1" t="s">
        <v>13</v>
      </c>
      <c r="I4842">
        <v>39</v>
      </c>
    </row>
    <row r="4843" spans="1:9" x14ac:dyDescent="0.25">
      <c r="A4843">
        <v>4842</v>
      </c>
      <c r="B4843" s="1" t="s">
        <v>9</v>
      </c>
      <c r="C4843">
        <v>2153787.6800000002</v>
      </c>
      <c r="D4843" s="1" t="s">
        <v>10</v>
      </c>
      <c r="E4843" s="1" t="s">
        <v>16</v>
      </c>
      <c r="F4843" s="1" t="s">
        <v>12</v>
      </c>
      <c r="G4843" s="1" t="s">
        <v>13</v>
      </c>
      <c r="H4843" s="1" t="s">
        <v>13</v>
      </c>
      <c r="I4843">
        <v>41</v>
      </c>
    </row>
    <row r="4844" spans="1:9" x14ac:dyDescent="0.25">
      <c r="A4844">
        <v>4843</v>
      </c>
      <c r="B4844" s="1" t="s">
        <v>15</v>
      </c>
      <c r="C4844">
        <v>258118.56</v>
      </c>
      <c r="D4844" s="1" t="s">
        <v>10</v>
      </c>
      <c r="E4844" s="1" t="s">
        <v>16</v>
      </c>
      <c r="F4844" s="1" t="s">
        <v>12</v>
      </c>
      <c r="G4844" s="1" t="s">
        <v>13</v>
      </c>
      <c r="H4844" s="1" t="s">
        <v>13</v>
      </c>
      <c r="I4844">
        <v>21</v>
      </c>
    </row>
    <row r="4845" spans="1:9" x14ac:dyDescent="0.25">
      <c r="A4845">
        <v>4844</v>
      </c>
      <c r="B4845" s="1" t="s">
        <v>9</v>
      </c>
      <c r="C4845">
        <v>420248</v>
      </c>
      <c r="D4845" s="1" t="s">
        <v>18</v>
      </c>
      <c r="E4845" s="1" t="s">
        <v>16</v>
      </c>
      <c r="F4845" s="1" t="s">
        <v>12</v>
      </c>
      <c r="G4845" s="1" t="s">
        <v>13</v>
      </c>
      <c r="H4845" s="1" t="s">
        <v>12</v>
      </c>
      <c r="I4845">
        <v>33</v>
      </c>
    </row>
    <row r="4846" spans="1:9" x14ac:dyDescent="0.25">
      <c r="A4846">
        <v>4845</v>
      </c>
      <c r="B4846" s="1" t="s">
        <v>9</v>
      </c>
      <c r="C4846">
        <v>734210</v>
      </c>
      <c r="D4846" s="1" t="s">
        <v>10</v>
      </c>
      <c r="E4846" s="1" t="s">
        <v>16</v>
      </c>
      <c r="F4846" s="1" t="s">
        <v>12</v>
      </c>
      <c r="G4846" s="1" t="s">
        <v>13</v>
      </c>
      <c r="H4846" s="1" t="s">
        <v>13</v>
      </c>
      <c r="I4846">
        <v>54</v>
      </c>
    </row>
    <row r="4847" spans="1:9" x14ac:dyDescent="0.25">
      <c r="A4847">
        <v>4846</v>
      </c>
      <c r="B4847" s="1" t="s">
        <v>15</v>
      </c>
      <c r="C4847">
        <v>406011</v>
      </c>
      <c r="D4847" s="1" t="s">
        <v>10</v>
      </c>
      <c r="E4847" s="1" t="s">
        <v>16</v>
      </c>
      <c r="F4847" s="1" t="s">
        <v>12</v>
      </c>
      <c r="G4847" s="1" t="s">
        <v>13</v>
      </c>
      <c r="H4847" s="1" t="s">
        <v>13</v>
      </c>
      <c r="I4847">
        <v>33</v>
      </c>
    </row>
    <row r="4848" spans="1:9" x14ac:dyDescent="0.25">
      <c r="A4848">
        <v>4847</v>
      </c>
      <c r="B4848" s="1" t="s">
        <v>9</v>
      </c>
      <c r="C4848">
        <v>500000</v>
      </c>
      <c r="D4848" s="1" t="s">
        <v>10</v>
      </c>
      <c r="E4848" s="1" t="s">
        <v>16</v>
      </c>
      <c r="F4848" s="1" t="s">
        <v>12</v>
      </c>
      <c r="G4848" s="1" t="s">
        <v>13</v>
      </c>
      <c r="H4848" s="1" t="s">
        <v>13</v>
      </c>
      <c r="I4848">
        <v>40</v>
      </c>
    </row>
    <row r="4849" spans="1:9" x14ac:dyDescent="0.25">
      <c r="A4849">
        <v>4848</v>
      </c>
      <c r="B4849" s="1" t="s">
        <v>9</v>
      </c>
      <c r="C4849">
        <v>81932.259999999995</v>
      </c>
      <c r="D4849" s="1" t="s">
        <v>10</v>
      </c>
      <c r="E4849" s="1" t="s">
        <v>16</v>
      </c>
      <c r="F4849" s="1" t="s">
        <v>12</v>
      </c>
      <c r="G4849" s="1" t="s">
        <v>13</v>
      </c>
      <c r="H4849" s="1" t="s">
        <v>13</v>
      </c>
      <c r="I4849">
        <v>39</v>
      </c>
    </row>
    <row r="4850" spans="1:9" x14ac:dyDescent="0.25">
      <c r="A4850">
        <v>4849</v>
      </c>
      <c r="B4850" s="1" t="s">
        <v>9</v>
      </c>
      <c r="C4850">
        <v>316920</v>
      </c>
      <c r="D4850" s="1" t="s">
        <v>10</v>
      </c>
      <c r="E4850" s="1" t="s">
        <v>16</v>
      </c>
      <c r="F4850" s="1" t="s">
        <v>12</v>
      </c>
      <c r="G4850" s="1" t="s">
        <v>13</v>
      </c>
      <c r="H4850" s="1" t="s">
        <v>13</v>
      </c>
      <c r="I4850">
        <v>34</v>
      </c>
    </row>
    <row r="4851" spans="1:9" x14ac:dyDescent="0.25">
      <c r="A4851">
        <v>4850</v>
      </c>
      <c r="B4851" s="1" t="s">
        <v>9</v>
      </c>
      <c r="C4851">
        <v>417792.18</v>
      </c>
      <c r="D4851" s="1" t="s">
        <v>10</v>
      </c>
      <c r="E4851" s="1" t="s">
        <v>16</v>
      </c>
      <c r="F4851" s="1" t="s">
        <v>12</v>
      </c>
      <c r="G4851" s="1" t="s">
        <v>13</v>
      </c>
      <c r="H4851" s="1" t="s">
        <v>13</v>
      </c>
      <c r="I4851">
        <v>37</v>
      </c>
    </row>
    <row r="4852" spans="1:9" x14ac:dyDescent="0.25">
      <c r="A4852">
        <v>4851</v>
      </c>
      <c r="B4852" s="1" t="s">
        <v>15</v>
      </c>
      <c r="C4852">
        <v>297046</v>
      </c>
      <c r="D4852" s="1" t="s">
        <v>17</v>
      </c>
      <c r="E4852" s="1" t="s">
        <v>16</v>
      </c>
      <c r="F4852" s="1" t="s">
        <v>12</v>
      </c>
      <c r="G4852" s="1" t="s">
        <v>13</v>
      </c>
      <c r="H4852" s="1" t="s">
        <v>13</v>
      </c>
      <c r="I4852">
        <v>55</v>
      </c>
    </row>
    <row r="4853" spans="1:9" x14ac:dyDescent="0.25">
      <c r="A4853">
        <v>4852</v>
      </c>
      <c r="B4853" s="1" t="s">
        <v>9</v>
      </c>
      <c r="C4853">
        <v>371296.25</v>
      </c>
      <c r="D4853" s="1" t="s">
        <v>10</v>
      </c>
      <c r="E4853" s="1" t="s">
        <v>11</v>
      </c>
      <c r="F4853" s="1" t="s">
        <v>12</v>
      </c>
      <c r="G4853" s="1" t="s">
        <v>13</v>
      </c>
      <c r="H4853" s="1" t="s">
        <v>13</v>
      </c>
      <c r="I4853">
        <v>49</v>
      </c>
    </row>
    <row r="4854" spans="1:9" x14ac:dyDescent="0.25">
      <c r="A4854">
        <v>4853</v>
      </c>
      <c r="B4854" s="1" t="s">
        <v>9</v>
      </c>
      <c r="C4854">
        <v>639148</v>
      </c>
      <c r="D4854" s="1" t="s">
        <v>18</v>
      </c>
      <c r="E4854" s="1" t="s">
        <v>16</v>
      </c>
      <c r="F4854" s="1" t="s">
        <v>12</v>
      </c>
      <c r="G4854" s="1" t="s">
        <v>13</v>
      </c>
      <c r="H4854" s="1" t="s">
        <v>13</v>
      </c>
      <c r="I4854">
        <v>63</v>
      </c>
    </row>
    <row r="4855" spans="1:9" x14ac:dyDescent="0.25">
      <c r="A4855">
        <v>4854</v>
      </c>
      <c r="B4855" s="1" t="s">
        <v>15</v>
      </c>
      <c r="C4855">
        <v>453750</v>
      </c>
      <c r="D4855" s="1" t="s">
        <v>10</v>
      </c>
      <c r="E4855" s="1" t="s">
        <v>16</v>
      </c>
      <c r="F4855" s="1" t="s">
        <v>12</v>
      </c>
      <c r="G4855" s="1" t="s">
        <v>12</v>
      </c>
      <c r="H4855" s="1" t="s">
        <v>13</v>
      </c>
      <c r="I4855">
        <v>27</v>
      </c>
    </row>
    <row r="4856" spans="1:9" x14ac:dyDescent="0.25">
      <c r="A4856">
        <v>4855</v>
      </c>
      <c r="B4856" s="1" t="s">
        <v>9</v>
      </c>
      <c r="C4856">
        <v>889043.09</v>
      </c>
      <c r="D4856" s="1" t="s">
        <v>10</v>
      </c>
      <c r="E4856" s="1" t="s">
        <v>11</v>
      </c>
      <c r="F4856" s="1" t="s">
        <v>12</v>
      </c>
      <c r="G4856" s="1" t="s">
        <v>13</v>
      </c>
      <c r="H4856" s="1" t="s">
        <v>13</v>
      </c>
      <c r="I4856">
        <v>32</v>
      </c>
    </row>
    <row r="4857" spans="1:9" x14ac:dyDescent="0.25">
      <c r="A4857">
        <v>4856</v>
      </c>
      <c r="B4857" s="1" t="s">
        <v>9</v>
      </c>
      <c r="C4857">
        <v>278030</v>
      </c>
      <c r="D4857" s="1" t="s">
        <v>17</v>
      </c>
      <c r="E4857" s="1" t="s">
        <v>16</v>
      </c>
      <c r="F4857" s="1" t="s">
        <v>12</v>
      </c>
      <c r="G4857" s="1" t="s">
        <v>12</v>
      </c>
      <c r="H4857" s="1" t="s">
        <v>13</v>
      </c>
      <c r="I4857">
        <v>48</v>
      </c>
    </row>
    <row r="4858" spans="1:9" x14ac:dyDescent="0.25">
      <c r="A4858">
        <v>4857</v>
      </c>
      <c r="B4858" s="1" t="s">
        <v>9</v>
      </c>
      <c r="C4858">
        <v>660392</v>
      </c>
      <c r="D4858" s="1" t="s">
        <v>17</v>
      </c>
      <c r="E4858" s="1" t="s">
        <v>16</v>
      </c>
      <c r="F4858" s="1" t="s">
        <v>12</v>
      </c>
      <c r="G4858" s="1" t="s">
        <v>12</v>
      </c>
      <c r="H4858" s="1" t="s">
        <v>13</v>
      </c>
      <c r="I4858">
        <v>53</v>
      </c>
    </row>
    <row r="4859" spans="1:9" x14ac:dyDescent="0.25">
      <c r="A4859">
        <v>4858</v>
      </c>
      <c r="B4859" s="1" t="s">
        <v>9</v>
      </c>
      <c r="C4859">
        <v>491840</v>
      </c>
      <c r="D4859" s="1" t="s">
        <v>14</v>
      </c>
      <c r="E4859" s="1" t="s">
        <v>11</v>
      </c>
      <c r="F4859" s="1" t="s">
        <v>12</v>
      </c>
      <c r="G4859" s="1" t="s">
        <v>13</v>
      </c>
      <c r="H4859" s="1" t="s">
        <v>13</v>
      </c>
      <c r="I4859">
        <v>72</v>
      </c>
    </row>
    <row r="4860" spans="1:9" x14ac:dyDescent="0.25">
      <c r="A4860">
        <v>4859</v>
      </c>
      <c r="B4860" s="1" t="s">
        <v>9</v>
      </c>
      <c r="C4860">
        <v>1089300</v>
      </c>
      <c r="D4860" s="1" t="s">
        <v>10</v>
      </c>
      <c r="E4860" s="1" t="s">
        <v>16</v>
      </c>
      <c r="F4860" s="1" t="s">
        <v>12</v>
      </c>
      <c r="G4860" s="1" t="s">
        <v>13</v>
      </c>
      <c r="H4860" s="1" t="s">
        <v>13</v>
      </c>
      <c r="I4860">
        <v>49</v>
      </c>
    </row>
    <row r="4861" spans="1:9" x14ac:dyDescent="0.25">
      <c r="A4861">
        <v>4860</v>
      </c>
      <c r="B4861" s="1" t="s">
        <v>15</v>
      </c>
      <c r="C4861">
        <v>352830</v>
      </c>
      <c r="D4861" s="1" t="s">
        <v>10</v>
      </c>
      <c r="E4861" s="1" t="s">
        <v>16</v>
      </c>
      <c r="F4861" s="1" t="s">
        <v>12</v>
      </c>
      <c r="G4861" s="1" t="s">
        <v>13</v>
      </c>
      <c r="H4861" s="1" t="s">
        <v>13</v>
      </c>
      <c r="I4861">
        <v>22</v>
      </c>
    </row>
    <row r="4862" spans="1:9" x14ac:dyDescent="0.25">
      <c r="A4862">
        <v>4861</v>
      </c>
      <c r="B4862" s="1" t="s">
        <v>9</v>
      </c>
      <c r="C4862">
        <v>1417056.5</v>
      </c>
      <c r="D4862" s="1" t="s">
        <v>10</v>
      </c>
      <c r="E4862" s="1" t="s">
        <v>11</v>
      </c>
      <c r="F4862" s="1" t="s">
        <v>12</v>
      </c>
      <c r="G4862" s="1" t="s">
        <v>13</v>
      </c>
      <c r="H4862" s="1" t="s">
        <v>13</v>
      </c>
      <c r="I4862">
        <v>55</v>
      </c>
    </row>
    <row r="4863" spans="1:9" x14ac:dyDescent="0.25">
      <c r="A4863">
        <v>4862</v>
      </c>
      <c r="B4863" s="1" t="s">
        <v>15</v>
      </c>
      <c r="C4863">
        <v>974906</v>
      </c>
      <c r="D4863" s="1" t="s">
        <v>10</v>
      </c>
      <c r="E4863" s="1" t="s">
        <v>11</v>
      </c>
      <c r="F4863" s="1" t="s">
        <v>12</v>
      </c>
      <c r="G4863" s="1" t="s">
        <v>13</v>
      </c>
      <c r="H4863" s="1" t="s">
        <v>13</v>
      </c>
      <c r="I4863">
        <v>50</v>
      </c>
    </row>
    <row r="4864" spans="1:9" x14ac:dyDescent="0.25">
      <c r="A4864">
        <v>4863</v>
      </c>
      <c r="B4864" s="1" t="s">
        <v>15</v>
      </c>
      <c r="C4864">
        <v>430924</v>
      </c>
      <c r="D4864" s="1" t="s">
        <v>10</v>
      </c>
      <c r="E4864" s="1" t="s">
        <v>16</v>
      </c>
      <c r="F4864" s="1" t="s">
        <v>12</v>
      </c>
      <c r="G4864" s="1" t="s">
        <v>13</v>
      </c>
      <c r="H4864" s="1" t="s">
        <v>13</v>
      </c>
      <c r="I4864">
        <v>45</v>
      </c>
    </row>
    <row r="4865" spans="1:9" x14ac:dyDescent="0.25">
      <c r="A4865">
        <v>4864</v>
      </c>
      <c r="B4865" s="1" t="s">
        <v>15</v>
      </c>
      <c r="C4865">
        <v>218650</v>
      </c>
      <c r="D4865" s="1" t="s">
        <v>10</v>
      </c>
      <c r="E4865" s="1" t="s">
        <v>16</v>
      </c>
      <c r="F4865" s="1" t="s">
        <v>12</v>
      </c>
      <c r="G4865" s="1" t="s">
        <v>13</v>
      </c>
      <c r="H4865" s="1" t="s">
        <v>12</v>
      </c>
      <c r="I4865">
        <v>50</v>
      </c>
    </row>
    <row r="4866" spans="1:9" x14ac:dyDescent="0.25">
      <c r="A4866">
        <v>4865</v>
      </c>
      <c r="B4866" s="1" t="s">
        <v>9</v>
      </c>
      <c r="C4866">
        <v>459223</v>
      </c>
      <c r="D4866" s="1" t="s">
        <v>18</v>
      </c>
      <c r="E4866" s="1" t="s">
        <v>16</v>
      </c>
      <c r="F4866" s="1" t="s">
        <v>12</v>
      </c>
      <c r="G4866" s="1" t="s">
        <v>13</v>
      </c>
      <c r="H4866" s="1" t="s">
        <v>13</v>
      </c>
      <c r="I4866">
        <v>58</v>
      </c>
    </row>
    <row r="4867" spans="1:9" x14ac:dyDescent="0.25">
      <c r="A4867">
        <v>4866</v>
      </c>
      <c r="B4867" s="1" t="s">
        <v>9</v>
      </c>
      <c r="C4867">
        <v>105750</v>
      </c>
      <c r="D4867" s="1" t="s">
        <v>10</v>
      </c>
      <c r="E4867" s="1" t="s">
        <v>16</v>
      </c>
      <c r="F4867" s="1" t="s">
        <v>12</v>
      </c>
      <c r="G4867" s="1" t="s">
        <v>13</v>
      </c>
      <c r="H4867" s="1" t="s">
        <v>13</v>
      </c>
      <c r="I4867">
        <v>38</v>
      </c>
    </row>
    <row r="4868" spans="1:9" x14ac:dyDescent="0.25">
      <c r="A4868">
        <v>4867</v>
      </c>
      <c r="B4868" s="1" t="s">
        <v>9</v>
      </c>
      <c r="C4868">
        <v>341002</v>
      </c>
      <c r="D4868" s="1" t="s">
        <v>10</v>
      </c>
      <c r="E4868" s="1" t="s">
        <v>16</v>
      </c>
      <c r="F4868" s="1" t="s">
        <v>12</v>
      </c>
      <c r="G4868" s="1" t="s">
        <v>13</v>
      </c>
      <c r="H4868" s="1" t="s">
        <v>13</v>
      </c>
      <c r="I4868">
        <v>36</v>
      </c>
    </row>
    <row r="4869" spans="1:9" x14ac:dyDescent="0.25">
      <c r="A4869">
        <v>4868</v>
      </c>
      <c r="B4869" s="1" t="s">
        <v>9</v>
      </c>
      <c r="C4869">
        <v>497566.22</v>
      </c>
      <c r="D4869" s="1" t="s">
        <v>10</v>
      </c>
      <c r="E4869" s="1" t="s">
        <v>16</v>
      </c>
      <c r="F4869" s="1" t="s">
        <v>12</v>
      </c>
      <c r="G4869" s="1" t="s">
        <v>13</v>
      </c>
      <c r="H4869" s="1" t="s">
        <v>13</v>
      </c>
      <c r="I4869">
        <v>34</v>
      </c>
    </row>
    <row r="4870" spans="1:9" x14ac:dyDescent="0.25">
      <c r="A4870">
        <v>4869</v>
      </c>
      <c r="B4870" s="1" t="s">
        <v>15</v>
      </c>
      <c r="C4870">
        <v>407547.36</v>
      </c>
      <c r="D4870" s="1" t="s">
        <v>10</v>
      </c>
      <c r="E4870" s="1" t="s">
        <v>11</v>
      </c>
      <c r="F4870" s="1" t="s">
        <v>12</v>
      </c>
      <c r="G4870" s="1" t="s">
        <v>13</v>
      </c>
      <c r="H4870" s="1" t="s">
        <v>13</v>
      </c>
      <c r="I4870">
        <v>61</v>
      </c>
    </row>
    <row r="4871" spans="1:9" x14ac:dyDescent="0.25">
      <c r="A4871">
        <v>4870</v>
      </c>
      <c r="B4871" s="1" t="s">
        <v>9</v>
      </c>
      <c r="C4871">
        <v>1190858.8</v>
      </c>
      <c r="D4871" s="1" t="s">
        <v>10</v>
      </c>
      <c r="E4871" s="1" t="s">
        <v>11</v>
      </c>
      <c r="F4871" s="1" t="s">
        <v>12</v>
      </c>
      <c r="G4871" s="1" t="s">
        <v>13</v>
      </c>
      <c r="H4871" s="1" t="s">
        <v>13</v>
      </c>
      <c r="I4871">
        <v>59</v>
      </c>
    </row>
    <row r="4872" spans="1:9" x14ac:dyDescent="0.25">
      <c r="A4872">
        <v>4871</v>
      </c>
      <c r="B4872" s="1" t="s">
        <v>15</v>
      </c>
      <c r="C4872">
        <v>297139</v>
      </c>
      <c r="D4872" s="1" t="s">
        <v>18</v>
      </c>
      <c r="E4872" s="1" t="s">
        <v>16</v>
      </c>
      <c r="F4872" s="1" t="s">
        <v>12</v>
      </c>
      <c r="G4872" s="1" t="s">
        <v>12</v>
      </c>
      <c r="H4872" s="1" t="s">
        <v>12</v>
      </c>
      <c r="I4872">
        <v>63</v>
      </c>
    </row>
    <row r="4873" spans="1:9" x14ac:dyDescent="0.25">
      <c r="A4873">
        <v>4872</v>
      </c>
      <c r="B4873" s="1" t="s">
        <v>15</v>
      </c>
      <c r="C4873">
        <v>199099.7</v>
      </c>
      <c r="D4873" s="1" t="s">
        <v>10</v>
      </c>
      <c r="E4873" s="1" t="s">
        <v>11</v>
      </c>
      <c r="F4873" s="1" t="s">
        <v>12</v>
      </c>
      <c r="G4873" s="1" t="s">
        <v>13</v>
      </c>
      <c r="H4873" s="1" t="s">
        <v>13</v>
      </c>
      <c r="I4873">
        <v>24</v>
      </c>
    </row>
    <row r="4874" spans="1:9" x14ac:dyDescent="0.25">
      <c r="A4874">
        <v>4873</v>
      </c>
      <c r="B4874" s="1" t="s">
        <v>15</v>
      </c>
      <c r="C4874">
        <v>368050</v>
      </c>
      <c r="D4874" s="1" t="s">
        <v>10</v>
      </c>
      <c r="E4874" s="1" t="s">
        <v>16</v>
      </c>
      <c r="F4874" s="1" t="s">
        <v>12</v>
      </c>
      <c r="G4874" s="1" t="s">
        <v>13</v>
      </c>
      <c r="H4874" s="1" t="s">
        <v>13</v>
      </c>
      <c r="I4874">
        <v>42</v>
      </c>
    </row>
    <row r="4875" spans="1:9" x14ac:dyDescent="0.25">
      <c r="A4875">
        <v>4874</v>
      </c>
      <c r="B4875" s="1" t="s">
        <v>9</v>
      </c>
      <c r="C4875">
        <v>433136</v>
      </c>
      <c r="D4875" s="1" t="s">
        <v>10</v>
      </c>
      <c r="E4875" s="1" t="s">
        <v>16</v>
      </c>
      <c r="F4875" s="1" t="s">
        <v>12</v>
      </c>
      <c r="G4875" s="1" t="s">
        <v>13</v>
      </c>
      <c r="H4875" s="1" t="s">
        <v>13</v>
      </c>
      <c r="I4875">
        <v>50</v>
      </c>
    </row>
    <row r="4876" spans="1:9" x14ac:dyDescent="0.25">
      <c r="A4876">
        <v>4875</v>
      </c>
      <c r="B4876" s="1" t="s">
        <v>9</v>
      </c>
      <c r="C4876">
        <v>1295895</v>
      </c>
      <c r="D4876" s="1" t="s">
        <v>10</v>
      </c>
      <c r="E4876" s="1" t="s">
        <v>16</v>
      </c>
      <c r="F4876" s="1" t="s">
        <v>12</v>
      </c>
      <c r="G4876" s="1" t="s">
        <v>13</v>
      </c>
      <c r="H4876" s="1" t="s">
        <v>13</v>
      </c>
      <c r="I4876">
        <v>32</v>
      </c>
    </row>
    <row r="4877" spans="1:9" x14ac:dyDescent="0.25">
      <c r="A4877">
        <v>4876</v>
      </c>
      <c r="B4877" s="1" t="s">
        <v>9</v>
      </c>
      <c r="C4877">
        <v>898140</v>
      </c>
      <c r="D4877" s="1" t="s">
        <v>10</v>
      </c>
      <c r="E4877" s="1" t="s">
        <v>16</v>
      </c>
      <c r="F4877" s="1" t="s">
        <v>12</v>
      </c>
      <c r="G4877" s="1" t="s">
        <v>13</v>
      </c>
      <c r="H4877" s="1" t="s">
        <v>13</v>
      </c>
      <c r="I4877">
        <v>28</v>
      </c>
    </row>
    <row r="4878" spans="1:9" x14ac:dyDescent="0.25">
      <c r="A4878">
        <v>4877</v>
      </c>
      <c r="B4878" s="1" t="s">
        <v>9</v>
      </c>
      <c r="C4878">
        <v>532775.64</v>
      </c>
      <c r="D4878" s="1" t="s">
        <v>10</v>
      </c>
      <c r="E4878" s="1" t="s">
        <v>16</v>
      </c>
      <c r="F4878" s="1" t="s">
        <v>12</v>
      </c>
      <c r="G4878" s="1" t="s">
        <v>13</v>
      </c>
      <c r="H4878" s="1" t="s">
        <v>13</v>
      </c>
      <c r="I4878">
        <v>47</v>
      </c>
    </row>
    <row r="4879" spans="1:9" x14ac:dyDescent="0.25">
      <c r="A4879">
        <v>4878</v>
      </c>
      <c r="B4879" s="1" t="s">
        <v>15</v>
      </c>
      <c r="C4879">
        <v>635080.35</v>
      </c>
      <c r="D4879" s="1" t="s">
        <v>14</v>
      </c>
      <c r="E4879" s="1" t="s">
        <v>11</v>
      </c>
      <c r="F4879" s="1" t="s">
        <v>12</v>
      </c>
      <c r="G4879" s="1" t="s">
        <v>13</v>
      </c>
      <c r="H4879" s="1" t="s">
        <v>13</v>
      </c>
      <c r="I4879">
        <v>65</v>
      </c>
    </row>
    <row r="4880" spans="1:9" x14ac:dyDescent="0.25">
      <c r="A4880">
        <v>4879</v>
      </c>
      <c r="B4880" s="1" t="s">
        <v>15</v>
      </c>
      <c r="C4880">
        <v>278030</v>
      </c>
      <c r="D4880" s="1" t="s">
        <v>19</v>
      </c>
      <c r="E4880" s="1" t="s">
        <v>16</v>
      </c>
      <c r="F4880" s="1" t="s">
        <v>12</v>
      </c>
      <c r="G4880" s="1" t="s">
        <v>13</v>
      </c>
      <c r="H4880" s="1" t="s">
        <v>13</v>
      </c>
      <c r="I4880">
        <v>59</v>
      </c>
    </row>
    <row r="4881" spans="1:9" x14ac:dyDescent="0.25">
      <c r="A4881">
        <v>4880</v>
      </c>
      <c r="B4881" s="1" t="s">
        <v>9</v>
      </c>
      <c r="C4881">
        <v>3082593.2</v>
      </c>
      <c r="D4881" s="1" t="s">
        <v>10</v>
      </c>
      <c r="E4881" s="1" t="s">
        <v>11</v>
      </c>
      <c r="F4881" s="1" t="s">
        <v>12</v>
      </c>
      <c r="G4881" s="1" t="s">
        <v>13</v>
      </c>
      <c r="H4881" s="1" t="s">
        <v>13</v>
      </c>
      <c r="I4881">
        <v>55</v>
      </c>
    </row>
    <row r="4882" spans="1:9" x14ac:dyDescent="0.25">
      <c r="A4882">
        <v>4881</v>
      </c>
      <c r="B4882" s="1" t="s">
        <v>9</v>
      </c>
      <c r="C4882">
        <v>457783.1</v>
      </c>
      <c r="D4882" s="1" t="s">
        <v>10</v>
      </c>
      <c r="E4882" s="1" t="s">
        <v>16</v>
      </c>
      <c r="F4882" s="1" t="s">
        <v>12</v>
      </c>
      <c r="G4882" s="1" t="s">
        <v>13</v>
      </c>
      <c r="H4882" s="1" t="s">
        <v>13</v>
      </c>
      <c r="I4882">
        <v>30</v>
      </c>
    </row>
    <row r="4883" spans="1:9" x14ac:dyDescent="0.25">
      <c r="A4883">
        <v>4882</v>
      </c>
      <c r="B4883" s="1" t="s">
        <v>15</v>
      </c>
      <c r="C4883">
        <v>452286.93</v>
      </c>
      <c r="D4883" s="1" t="s">
        <v>10</v>
      </c>
      <c r="E4883" s="1" t="s">
        <v>11</v>
      </c>
      <c r="F4883" s="1" t="s">
        <v>12</v>
      </c>
      <c r="G4883" s="1" t="s">
        <v>13</v>
      </c>
      <c r="H4883" s="1" t="s">
        <v>13</v>
      </c>
      <c r="I4883">
        <v>40</v>
      </c>
    </row>
    <row r="4884" spans="1:9" x14ac:dyDescent="0.25">
      <c r="A4884">
        <v>4883</v>
      </c>
      <c r="B4884" s="1" t="s">
        <v>9</v>
      </c>
      <c r="C4884">
        <v>389877.39</v>
      </c>
      <c r="D4884" s="1" t="s">
        <v>10</v>
      </c>
      <c r="E4884" s="1" t="s">
        <v>16</v>
      </c>
      <c r="F4884" s="1" t="s">
        <v>12</v>
      </c>
      <c r="G4884" s="1" t="s">
        <v>13</v>
      </c>
      <c r="H4884" s="1" t="s">
        <v>13</v>
      </c>
      <c r="I4884">
        <v>31</v>
      </c>
    </row>
    <row r="4885" spans="1:9" x14ac:dyDescent="0.25">
      <c r="A4885">
        <v>4884</v>
      </c>
      <c r="B4885" s="1" t="s">
        <v>9</v>
      </c>
      <c r="C4885">
        <v>693332.47999999998</v>
      </c>
      <c r="D4885" s="1" t="s">
        <v>10</v>
      </c>
      <c r="E4885" s="1" t="s">
        <v>16</v>
      </c>
      <c r="F4885" s="1" t="s">
        <v>12</v>
      </c>
      <c r="G4885" s="1" t="s">
        <v>13</v>
      </c>
      <c r="H4885" s="1" t="s">
        <v>13</v>
      </c>
      <c r="I4885">
        <v>20</v>
      </c>
    </row>
    <row r="4886" spans="1:9" x14ac:dyDescent="0.25">
      <c r="A4886">
        <v>4885</v>
      </c>
      <c r="B4886" s="1" t="s">
        <v>9</v>
      </c>
      <c r="C4886">
        <v>278030</v>
      </c>
      <c r="D4886" s="1" t="s">
        <v>19</v>
      </c>
      <c r="E4886" s="1" t="s">
        <v>16</v>
      </c>
      <c r="F4886" s="1" t="s">
        <v>12</v>
      </c>
      <c r="G4886" s="1" t="s">
        <v>13</v>
      </c>
      <c r="H4886" s="1" t="s">
        <v>13</v>
      </c>
      <c r="I4886">
        <v>49</v>
      </c>
    </row>
    <row r="4887" spans="1:9" x14ac:dyDescent="0.25">
      <c r="A4887">
        <v>4886</v>
      </c>
      <c r="B4887" s="1" t="s">
        <v>9</v>
      </c>
      <c r="C4887">
        <v>394319</v>
      </c>
      <c r="D4887" s="1" t="s">
        <v>10</v>
      </c>
      <c r="E4887" s="1" t="s">
        <v>16</v>
      </c>
      <c r="F4887" s="1" t="s">
        <v>12</v>
      </c>
      <c r="G4887" s="1" t="s">
        <v>13</v>
      </c>
      <c r="H4887" s="1" t="s">
        <v>13</v>
      </c>
      <c r="I4887">
        <v>34</v>
      </c>
    </row>
    <row r="4888" spans="1:9" x14ac:dyDescent="0.25">
      <c r="A4888">
        <v>4887</v>
      </c>
      <c r="B4888" s="1" t="s">
        <v>15</v>
      </c>
      <c r="C4888">
        <v>351823</v>
      </c>
      <c r="D4888" s="1" t="s">
        <v>10</v>
      </c>
      <c r="E4888" s="1" t="s">
        <v>11</v>
      </c>
      <c r="F4888" s="1" t="s">
        <v>12</v>
      </c>
      <c r="G4888" s="1" t="s">
        <v>13</v>
      </c>
      <c r="H4888" s="1" t="s">
        <v>13</v>
      </c>
      <c r="I4888">
        <v>27</v>
      </c>
    </row>
    <row r="4889" spans="1:9" x14ac:dyDescent="0.25">
      <c r="A4889">
        <v>4888</v>
      </c>
      <c r="B4889" s="1" t="s">
        <v>9</v>
      </c>
      <c r="C4889">
        <v>2326097.7000000002</v>
      </c>
      <c r="D4889" s="1" t="s">
        <v>10</v>
      </c>
      <c r="E4889" s="1" t="s">
        <v>11</v>
      </c>
      <c r="F4889" s="1" t="s">
        <v>12</v>
      </c>
      <c r="G4889" s="1" t="s">
        <v>13</v>
      </c>
      <c r="H4889" s="1" t="s">
        <v>13</v>
      </c>
      <c r="I4889">
        <v>54</v>
      </c>
    </row>
    <row r="4890" spans="1:9" x14ac:dyDescent="0.25">
      <c r="A4890">
        <v>4889</v>
      </c>
      <c r="B4890" s="1" t="s">
        <v>9</v>
      </c>
      <c r="C4890">
        <v>267520</v>
      </c>
      <c r="D4890" s="1" t="s">
        <v>10</v>
      </c>
      <c r="E4890" s="1" t="s">
        <v>16</v>
      </c>
      <c r="F4890" s="1" t="s">
        <v>12</v>
      </c>
      <c r="G4890" s="1" t="s">
        <v>13</v>
      </c>
      <c r="H4890" s="1" t="s">
        <v>13</v>
      </c>
      <c r="I4890">
        <v>56</v>
      </c>
    </row>
    <row r="4891" spans="1:9" x14ac:dyDescent="0.25">
      <c r="A4891">
        <v>4890</v>
      </c>
      <c r="B4891" s="1" t="s">
        <v>9</v>
      </c>
      <c r="C4891">
        <v>1645618</v>
      </c>
      <c r="D4891" s="1" t="s">
        <v>10</v>
      </c>
      <c r="E4891" s="1" t="s">
        <v>16</v>
      </c>
      <c r="F4891" s="1" t="s">
        <v>12</v>
      </c>
      <c r="G4891" s="1" t="s">
        <v>13</v>
      </c>
      <c r="H4891" s="1" t="s">
        <v>13</v>
      </c>
      <c r="I4891">
        <v>28</v>
      </c>
    </row>
    <row r="4892" spans="1:9" x14ac:dyDescent="0.25">
      <c r="A4892">
        <v>4891</v>
      </c>
      <c r="B4892" s="1" t="s">
        <v>9</v>
      </c>
      <c r="C4892">
        <v>278030</v>
      </c>
      <c r="D4892" s="1" t="s">
        <v>19</v>
      </c>
      <c r="E4892" s="1" t="s">
        <v>16</v>
      </c>
      <c r="F4892" s="1" t="s">
        <v>12</v>
      </c>
      <c r="G4892" s="1" t="s">
        <v>13</v>
      </c>
      <c r="H4892" s="1" t="s">
        <v>13</v>
      </c>
      <c r="I4892">
        <v>58</v>
      </c>
    </row>
    <row r="4893" spans="1:9" x14ac:dyDescent="0.25">
      <c r="A4893">
        <v>4892</v>
      </c>
      <c r="B4893" s="1" t="s">
        <v>9</v>
      </c>
      <c r="C4893">
        <v>38615</v>
      </c>
      <c r="D4893" s="1" t="s">
        <v>10</v>
      </c>
      <c r="E4893" s="1" t="s">
        <v>16</v>
      </c>
      <c r="F4893" s="1" t="s">
        <v>12</v>
      </c>
      <c r="G4893" s="1" t="s">
        <v>13</v>
      </c>
      <c r="H4893" s="1" t="s">
        <v>13</v>
      </c>
      <c r="I4893">
        <v>26</v>
      </c>
    </row>
    <row r="4894" spans="1:9" x14ac:dyDescent="0.25">
      <c r="A4894">
        <v>4893</v>
      </c>
      <c r="B4894" s="1" t="s">
        <v>9</v>
      </c>
      <c r="C4894">
        <v>586357</v>
      </c>
      <c r="D4894" s="1" t="s">
        <v>14</v>
      </c>
      <c r="E4894" s="1" t="s">
        <v>11</v>
      </c>
      <c r="F4894" s="1" t="s">
        <v>12</v>
      </c>
      <c r="G4894" s="1" t="s">
        <v>13</v>
      </c>
      <c r="H4894" s="1" t="s">
        <v>13</v>
      </c>
      <c r="I4894">
        <v>91</v>
      </c>
    </row>
    <row r="4895" spans="1:9" x14ac:dyDescent="0.25">
      <c r="A4895">
        <v>4894</v>
      </c>
      <c r="B4895" s="1" t="s">
        <v>9</v>
      </c>
      <c r="C4895">
        <v>633542.55000000005</v>
      </c>
      <c r="D4895" s="1" t="s">
        <v>10</v>
      </c>
      <c r="E4895" s="1" t="s">
        <v>16</v>
      </c>
      <c r="F4895" s="1" t="s">
        <v>12</v>
      </c>
      <c r="G4895" s="1" t="s">
        <v>13</v>
      </c>
      <c r="H4895" s="1" t="s">
        <v>13</v>
      </c>
      <c r="I4895">
        <v>37</v>
      </c>
    </row>
    <row r="4896" spans="1:9" x14ac:dyDescent="0.25">
      <c r="A4896">
        <v>4895</v>
      </c>
      <c r="B4896" s="1" t="s">
        <v>9</v>
      </c>
      <c r="C4896">
        <v>501669</v>
      </c>
      <c r="D4896" s="1" t="s">
        <v>18</v>
      </c>
      <c r="E4896" s="1" t="s">
        <v>16</v>
      </c>
      <c r="F4896" s="1" t="s">
        <v>12</v>
      </c>
      <c r="G4896" s="1" t="s">
        <v>13</v>
      </c>
      <c r="H4896" s="1" t="s">
        <v>13</v>
      </c>
      <c r="I4896">
        <v>44</v>
      </c>
    </row>
    <row r="4897" spans="1:9" x14ac:dyDescent="0.25">
      <c r="A4897">
        <v>4896</v>
      </c>
      <c r="B4897" s="1" t="s">
        <v>15</v>
      </c>
      <c r="C4897">
        <v>787199</v>
      </c>
      <c r="D4897" s="1" t="s">
        <v>14</v>
      </c>
      <c r="E4897" s="1" t="s">
        <v>11</v>
      </c>
      <c r="F4897" s="1" t="s">
        <v>12</v>
      </c>
      <c r="G4897" s="1" t="s">
        <v>13</v>
      </c>
      <c r="H4897" s="1" t="s">
        <v>13</v>
      </c>
      <c r="I4897">
        <v>78</v>
      </c>
    </row>
    <row r="4898" spans="1:9" x14ac:dyDescent="0.25">
      <c r="A4898">
        <v>4897</v>
      </c>
      <c r="B4898" s="1" t="s">
        <v>9</v>
      </c>
      <c r="C4898">
        <v>230792.07</v>
      </c>
      <c r="D4898" s="1" t="s">
        <v>10</v>
      </c>
      <c r="E4898" s="1" t="s">
        <v>11</v>
      </c>
      <c r="F4898" s="1" t="s">
        <v>12</v>
      </c>
      <c r="G4898" s="1" t="s">
        <v>13</v>
      </c>
      <c r="H4898" s="1" t="s">
        <v>13</v>
      </c>
      <c r="I4898">
        <v>48</v>
      </c>
    </row>
    <row r="4899" spans="1:9" x14ac:dyDescent="0.25">
      <c r="A4899">
        <v>4898</v>
      </c>
      <c r="B4899" s="1" t="s">
        <v>9</v>
      </c>
      <c r="C4899">
        <v>295503</v>
      </c>
      <c r="D4899" s="1" t="s">
        <v>10</v>
      </c>
      <c r="E4899" s="1" t="s">
        <v>16</v>
      </c>
      <c r="F4899" s="1" t="s">
        <v>12</v>
      </c>
      <c r="G4899" s="1" t="s">
        <v>13</v>
      </c>
      <c r="H4899" s="1" t="s">
        <v>13</v>
      </c>
      <c r="I4899">
        <v>34</v>
      </c>
    </row>
    <row r="4900" spans="1:9" x14ac:dyDescent="0.25">
      <c r="A4900">
        <v>4899</v>
      </c>
      <c r="B4900" s="1" t="s">
        <v>9</v>
      </c>
      <c r="C4900">
        <v>1220204</v>
      </c>
      <c r="D4900" s="1" t="s">
        <v>10</v>
      </c>
      <c r="E4900" s="1" t="s">
        <v>11</v>
      </c>
      <c r="F4900" s="1" t="s">
        <v>12</v>
      </c>
      <c r="G4900" s="1" t="s">
        <v>13</v>
      </c>
      <c r="H4900" s="1" t="s">
        <v>13</v>
      </c>
      <c r="I4900">
        <v>45</v>
      </c>
    </row>
    <row r="4901" spans="1:9" x14ac:dyDescent="0.25">
      <c r="A4901">
        <v>4900</v>
      </c>
      <c r="B4901" s="1" t="s">
        <v>9</v>
      </c>
      <c r="C4901">
        <v>639148</v>
      </c>
      <c r="D4901" s="1" t="s">
        <v>18</v>
      </c>
      <c r="E4901" s="1" t="s">
        <v>16</v>
      </c>
      <c r="F4901" s="1" t="s">
        <v>12</v>
      </c>
      <c r="G4901" s="1" t="s">
        <v>13</v>
      </c>
      <c r="H4901" s="1" t="s">
        <v>12</v>
      </c>
      <c r="I4901">
        <v>60</v>
      </c>
    </row>
    <row r="4902" spans="1:9" x14ac:dyDescent="0.25">
      <c r="A4902">
        <v>4901</v>
      </c>
      <c r="B4902" s="1" t="s">
        <v>15</v>
      </c>
      <c r="C4902">
        <v>898639.65</v>
      </c>
      <c r="D4902" s="1" t="s">
        <v>10</v>
      </c>
      <c r="E4902" s="1" t="s">
        <v>11</v>
      </c>
      <c r="F4902" s="1" t="s">
        <v>12</v>
      </c>
      <c r="G4902" s="1" t="s">
        <v>13</v>
      </c>
      <c r="H4902" s="1" t="s">
        <v>13</v>
      </c>
      <c r="I4902">
        <v>32</v>
      </c>
    </row>
    <row r="4903" spans="1:9" x14ac:dyDescent="0.25">
      <c r="A4903">
        <v>4902</v>
      </c>
      <c r="B4903" s="1" t="s">
        <v>9</v>
      </c>
      <c r="C4903">
        <v>278030</v>
      </c>
      <c r="D4903" s="1" t="s">
        <v>19</v>
      </c>
      <c r="E4903" s="1" t="s">
        <v>16</v>
      </c>
      <c r="F4903" s="1" t="s">
        <v>12</v>
      </c>
      <c r="G4903" s="1" t="s">
        <v>13</v>
      </c>
      <c r="H4903" s="1" t="s">
        <v>13</v>
      </c>
      <c r="I4903">
        <v>53</v>
      </c>
    </row>
    <row r="4904" spans="1:9" x14ac:dyDescent="0.25">
      <c r="A4904">
        <v>4903</v>
      </c>
      <c r="B4904" s="1" t="s">
        <v>9</v>
      </c>
      <c r="C4904">
        <v>310124</v>
      </c>
      <c r="D4904" s="1" t="s">
        <v>18</v>
      </c>
      <c r="E4904" s="1" t="s">
        <v>16</v>
      </c>
      <c r="F4904" s="1" t="s">
        <v>12</v>
      </c>
      <c r="G4904" s="1" t="s">
        <v>13</v>
      </c>
      <c r="H4904" s="1" t="s">
        <v>13</v>
      </c>
      <c r="I4904">
        <v>57</v>
      </c>
    </row>
    <row r="4905" spans="1:9" x14ac:dyDescent="0.25">
      <c r="A4905">
        <v>4904</v>
      </c>
      <c r="B4905" s="1" t="s">
        <v>9</v>
      </c>
      <c r="C4905">
        <v>991376.88</v>
      </c>
      <c r="D4905" s="1" t="s">
        <v>10</v>
      </c>
      <c r="E4905" s="1" t="s">
        <v>16</v>
      </c>
      <c r="F4905" s="1" t="s">
        <v>12</v>
      </c>
      <c r="G4905" s="1" t="s">
        <v>13</v>
      </c>
      <c r="H4905" s="1" t="s">
        <v>13</v>
      </c>
      <c r="I4905">
        <v>45</v>
      </c>
    </row>
    <row r="4906" spans="1:9" x14ac:dyDescent="0.25">
      <c r="A4906">
        <v>4905</v>
      </c>
      <c r="B4906" s="1" t="s">
        <v>9</v>
      </c>
      <c r="C4906">
        <v>308921.96000000002</v>
      </c>
      <c r="D4906" s="1" t="s">
        <v>10</v>
      </c>
      <c r="E4906" s="1" t="s">
        <v>16</v>
      </c>
      <c r="F4906" s="1" t="s">
        <v>12</v>
      </c>
      <c r="G4906" s="1" t="s">
        <v>13</v>
      </c>
      <c r="H4906" s="1" t="s">
        <v>13</v>
      </c>
      <c r="I4906">
        <v>24</v>
      </c>
    </row>
    <row r="4907" spans="1:9" x14ac:dyDescent="0.25">
      <c r="A4907">
        <v>4906</v>
      </c>
      <c r="B4907" s="1" t="s">
        <v>15</v>
      </c>
      <c r="C4907">
        <v>297046</v>
      </c>
      <c r="D4907" s="1" t="s">
        <v>17</v>
      </c>
      <c r="E4907" s="1" t="s">
        <v>16</v>
      </c>
      <c r="F4907" s="1" t="s">
        <v>12</v>
      </c>
      <c r="G4907" s="1" t="s">
        <v>12</v>
      </c>
      <c r="H4907" s="1" t="s">
        <v>13</v>
      </c>
      <c r="I4907">
        <v>39</v>
      </c>
    </row>
    <row r="4908" spans="1:9" x14ac:dyDescent="0.25">
      <c r="A4908">
        <v>4907</v>
      </c>
      <c r="B4908" s="1" t="s">
        <v>9</v>
      </c>
      <c r="C4908">
        <v>347568.48</v>
      </c>
      <c r="D4908" s="1" t="s">
        <v>10</v>
      </c>
      <c r="E4908" s="1" t="s">
        <v>16</v>
      </c>
      <c r="F4908" s="1" t="s">
        <v>12</v>
      </c>
      <c r="G4908" s="1" t="s">
        <v>13</v>
      </c>
      <c r="H4908" s="1" t="s">
        <v>13</v>
      </c>
      <c r="I4908">
        <v>27</v>
      </c>
    </row>
    <row r="4909" spans="1:9" x14ac:dyDescent="0.25">
      <c r="A4909">
        <v>4908</v>
      </c>
      <c r="B4909" s="1" t="s">
        <v>9</v>
      </c>
      <c r="C4909">
        <v>297045</v>
      </c>
      <c r="D4909" s="1" t="s">
        <v>18</v>
      </c>
      <c r="E4909" s="1" t="s">
        <v>16</v>
      </c>
      <c r="F4909" s="1" t="s">
        <v>12</v>
      </c>
      <c r="G4909" s="1" t="s">
        <v>13</v>
      </c>
      <c r="H4909" s="1" t="s">
        <v>12</v>
      </c>
      <c r="I4909">
        <v>57</v>
      </c>
    </row>
    <row r="4910" spans="1:9" x14ac:dyDescent="0.25">
      <c r="A4910">
        <v>4909</v>
      </c>
      <c r="B4910" s="1" t="s">
        <v>9</v>
      </c>
      <c r="C4910">
        <v>353906</v>
      </c>
      <c r="D4910" s="1" t="s">
        <v>18</v>
      </c>
      <c r="E4910" s="1" t="s">
        <v>16</v>
      </c>
      <c r="F4910" s="1" t="s">
        <v>12</v>
      </c>
      <c r="G4910" s="1" t="s">
        <v>13</v>
      </c>
      <c r="H4910" s="1" t="s">
        <v>13</v>
      </c>
      <c r="I4910">
        <v>42</v>
      </c>
    </row>
    <row r="4911" spans="1:9" x14ac:dyDescent="0.25">
      <c r="A4911">
        <v>4910</v>
      </c>
      <c r="B4911" s="1" t="s">
        <v>9</v>
      </c>
      <c r="C4911">
        <v>77230</v>
      </c>
      <c r="D4911" s="1" t="s">
        <v>10</v>
      </c>
      <c r="E4911" s="1" t="s">
        <v>16</v>
      </c>
      <c r="F4911" s="1" t="s">
        <v>12</v>
      </c>
      <c r="G4911" s="1" t="s">
        <v>13</v>
      </c>
      <c r="H4911" s="1" t="s">
        <v>13</v>
      </c>
      <c r="I4911">
        <v>22</v>
      </c>
    </row>
    <row r="4912" spans="1:9" x14ac:dyDescent="0.25">
      <c r="A4912">
        <v>4911</v>
      </c>
      <c r="B4912" s="1" t="s">
        <v>9</v>
      </c>
      <c r="C4912">
        <v>335206</v>
      </c>
      <c r="D4912" s="1" t="s">
        <v>10</v>
      </c>
      <c r="E4912" s="1" t="s">
        <v>16</v>
      </c>
      <c r="F4912" s="1" t="s">
        <v>12</v>
      </c>
      <c r="G4912" s="1" t="s">
        <v>13</v>
      </c>
      <c r="H4912" s="1" t="s">
        <v>13</v>
      </c>
      <c r="I4912">
        <v>37</v>
      </c>
    </row>
    <row r="4913" spans="1:9" x14ac:dyDescent="0.25">
      <c r="A4913">
        <v>4912</v>
      </c>
      <c r="B4913" s="1" t="s">
        <v>9</v>
      </c>
      <c r="C4913">
        <v>328196</v>
      </c>
      <c r="D4913" s="1" t="s">
        <v>18</v>
      </c>
      <c r="E4913" s="1" t="s">
        <v>16</v>
      </c>
      <c r="F4913" s="1" t="s">
        <v>12</v>
      </c>
      <c r="G4913" s="1" t="s">
        <v>12</v>
      </c>
      <c r="H4913" s="1" t="s">
        <v>12</v>
      </c>
      <c r="I4913">
        <v>37</v>
      </c>
    </row>
    <row r="4914" spans="1:9" x14ac:dyDescent="0.25">
      <c r="A4914">
        <v>4913</v>
      </c>
      <c r="B4914" s="1" t="s">
        <v>15</v>
      </c>
      <c r="C4914">
        <v>1354854</v>
      </c>
      <c r="D4914" s="1" t="s">
        <v>10</v>
      </c>
      <c r="E4914" s="1" t="s">
        <v>11</v>
      </c>
      <c r="F4914" s="1" t="s">
        <v>12</v>
      </c>
      <c r="G4914" s="1" t="s">
        <v>13</v>
      </c>
      <c r="H4914" s="1" t="s">
        <v>12</v>
      </c>
      <c r="I4914">
        <v>42</v>
      </c>
    </row>
    <row r="4915" spans="1:9" x14ac:dyDescent="0.25">
      <c r="A4915">
        <v>4914</v>
      </c>
      <c r="B4915" s="1" t="s">
        <v>15</v>
      </c>
      <c r="C4915">
        <v>2021471.57</v>
      </c>
      <c r="D4915" s="1" t="s">
        <v>10</v>
      </c>
      <c r="E4915" s="1" t="s">
        <v>11</v>
      </c>
      <c r="F4915" s="1" t="s">
        <v>12</v>
      </c>
      <c r="G4915" s="1" t="s">
        <v>13</v>
      </c>
      <c r="H4915" s="1" t="s">
        <v>13</v>
      </c>
      <c r="I4915">
        <v>38</v>
      </c>
    </row>
    <row r="4916" spans="1:9" x14ac:dyDescent="0.25">
      <c r="A4916">
        <v>4915</v>
      </c>
      <c r="B4916" s="1" t="s">
        <v>9</v>
      </c>
      <c r="C4916">
        <v>2753365.06</v>
      </c>
      <c r="D4916" s="1" t="s">
        <v>10</v>
      </c>
      <c r="E4916" s="1" t="s">
        <v>11</v>
      </c>
      <c r="F4916" s="1" t="s">
        <v>12</v>
      </c>
      <c r="G4916" s="1" t="s">
        <v>13</v>
      </c>
      <c r="H4916" s="1" t="s">
        <v>13</v>
      </c>
      <c r="I4916">
        <v>27</v>
      </c>
    </row>
    <row r="4917" spans="1:9" x14ac:dyDescent="0.25">
      <c r="A4917">
        <v>4916</v>
      </c>
      <c r="B4917" s="1" t="s">
        <v>9</v>
      </c>
      <c r="C4917">
        <v>242000</v>
      </c>
      <c r="D4917" s="1" t="s">
        <v>10</v>
      </c>
      <c r="E4917" s="1" t="s">
        <v>16</v>
      </c>
      <c r="F4917" s="1" t="s">
        <v>12</v>
      </c>
      <c r="G4917" s="1" t="s">
        <v>13</v>
      </c>
      <c r="H4917" s="1" t="s">
        <v>13</v>
      </c>
      <c r="I4917">
        <v>22</v>
      </c>
    </row>
    <row r="4918" spans="1:9" x14ac:dyDescent="0.25">
      <c r="A4918">
        <v>4917</v>
      </c>
      <c r="B4918" s="1" t="s">
        <v>15</v>
      </c>
      <c r="C4918">
        <v>278030</v>
      </c>
      <c r="D4918" s="1" t="s">
        <v>17</v>
      </c>
      <c r="E4918" s="1" t="s">
        <v>16</v>
      </c>
      <c r="F4918" s="1" t="s">
        <v>12</v>
      </c>
      <c r="G4918" s="1" t="s">
        <v>13</v>
      </c>
      <c r="H4918" s="1" t="s">
        <v>13</v>
      </c>
      <c r="I4918">
        <v>60</v>
      </c>
    </row>
    <row r="4919" spans="1:9" x14ac:dyDescent="0.25">
      <c r="A4919">
        <v>4918</v>
      </c>
      <c r="B4919" s="1" t="s">
        <v>9</v>
      </c>
      <c r="C4919">
        <v>370681.59999999998</v>
      </c>
      <c r="D4919" s="1" t="s">
        <v>10</v>
      </c>
      <c r="E4919" s="1" t="s">
        <v>16</v>
      </c>
      <c r="F4919" s="1" t="s">
        <v>12</v>
      </c>
      <c r="G4919" s="1" t="s">
        <v>13</v>
      </c>
      <c r="H4919" s="1" t="s">
        <v>13</v>
      </c>
      <c r="I4919">
        <v>28</v>
      </c>
    </row>
    <row r="4920" spans="1:9" x14ac:dyDescent="0.25">
      <c r="A4920">
        <v>4919</v>
      </c>
      <c r="B4920" s="1" t="s">
        <v>9</v>
      </c>
      <c r="C4920">
        <v>195150</v>
      </c>
      <c r="D4920" s="1" t="s">
        <v>10</v>
      </c>
      <c r="E4920" s="1" t="s">
        <v>16</v>
      </c>
      <c r="F4920" s="1" t="s">
        <v>12</v>
      </c>
      <c r="G4920" s="1" t="s">
        <v>13</v>
      </c>
      <c r="H4920" s="1" t="s">
        <v>13</v>
      </c>
      <c r="I4920">
        <v>36</v>
      </c>
    </row>
    <row r="4921" spans="1:9" x14ac:dyDescent="0.25">
      <c r="A4921">
        <v>4920</v>
      </c>
      <c r="B4921" s="1" t="s">
        <v>9</v>
      </c>
      <c r="C4921">
        <v>404463</v>
      </c>
      <c r="D4921" s="1" t="s">
        <v>18</v>
      </c>
      <c r="E4921" s="1" t="s">
        <v>16</v>
      </c>
      <c r="F4921" s="1" t="s">
        <v>12</v>
      </c>
      <c r="G4921" s="1" t="s">
        <v>13</v>
      </c>
      <c r="H4921" s="1" t="s">
        <v>13</v>
      </c>
      <c r="I4921">
        <v>43</v>
      </c>
    </row>
    <row r="4922" spans="1:9" x14ac:dyDescent="0.25">
      <c r="A4922">
        <v>4921</v>
      </c>
      <c r="B4922" s="1" t="s">
        <v>9</v>
      </c>
      <c r="C4922">
        <v>581349.26</v>
      </c>
      <c r="D4922" s="1" t="s">
        <v>10</v>
      </c>
      <c r="E4922" s="1" t="s">
        <v>16</v>
      </c>
      <c r="F4922" s="1" t="s">
        <v>12</v>
      </c>
      <c r="G4922" s="1" t="s">
        <v>13</v>
      </c>
      <c r="H4922" s="1" t="s">
        <v>13</v>
      </c>
      <c r="I4922">
        <v>46</v>
      </c>
    </row>
    <row r="4923" spans="1:9" x14ac:dyDescent="0.25">
      <c r="A4923">
        <v>4922</v>
      </c>
      <c r="B4923" s="1" t="s">
        <v>9</v>
      </c>
      <c r="C4923">
        <v>903746</v>
      </c>
      <c r="D4923" s="1" t="s">
        <v>10</v>
      </c>
      <c r="E4923" s="1" t="s">
        <v>16</v>
      </c>
      <c r="F4923" s="1" t="s">
        <v>12</v>
      </c>
      <c r="G4923" s="1" t="s">
        <v>13</v>
      </c>
      <c r="H4923" s="1" t="s">
        <v>13</v>
      </c>
      <c r="I4923">
        <v>32</v>
      </c>
    </row>
    <row r="4924" spans="1:9" x14ac:dyDescent="0.25">
      <c r="A4924">
        <v>4923</v>
      </c>
      <c r="B4924" s="1" t="s">
        <v>9</v>
      </c>
      <c r="C4924">
        <v>278030</v>
      </c>
      <c r="D4924" s="1" t="s">
        <v>19</v>
      </c>
      <c r="E4924" s="1" t="s">
        <v>16</v>
      </c>
      <c r="F4924" s="1" t="s">
        <v>12</v>
      </c>
      <c r="G4924" s="1" t="s">
        <v>13</v>
      </c>
      <c r="H4924" s="1" t="s">
        <v>13</v>
      </c>
      <c r="I4924">
        <v>69</v>
      </c>
    </row>
    <row r="4925" spans="1:9" x14ac:dyDescent="0.25">
      <c r="A4925">
        <v>4924</v>
      </c>
      <c r="B4925" s="1" t="s">
        <v>15</v>
      </c>
      <c r="C4925">
        <v>25000</v>
      </c>
      <c r="D4925" s="1" t="s">
        <v>10</v>
      </c>
      <c r="E4925" s="1" t="s">
        <v>16</v>
      </c>
      <c r="F4925" s="1" t="s">
        <v>12</v>
      </c>
      <c r="G4925" s="1" t="s">
        <v>13</v>
      </c>
      <c r="H4925" s="1" t="s">
        <v>13</v>
      </c>
      <c r="I4925">
        <v>49</v>
      </c>
    </row>
    <row r="4926" spans="1:9" x14ac:dyDescent="0.25">
      <c r="A4926">
        <v>4925</v>
      </c>
      <c r="B4926" s="1" t="s">
        <v>9</v>
      </c>
      <c r="C4926">
        <v>1558990</v>
      </c>
      <c r="D4926" s="1" t="s">
        <v>10</v>
      </c>
      <c r="E4926" s="1" t="s">
        <v>11</v>
      </c>
      <c r="F4926" s="1" t="s">
        <v>12</v>
      </c>
      <c r="G4926" s="1" t="s">
        <v>13</v>
      </c>
      <c r="H4926" s="1" t="s">
        <v>13</v>
      </c>
      <c r="I4926">
        <v>43</v>
      </c>
    </row>
    <row r="4927" spans="1:9" x14ac:dyDescent="0.25">
      <c r="A4927">
        <v>4926</v>
      </c>
      <c r="B4927" s="1" t="s">
        <v>9</v>
      </c>
      <c r="C4927">
        <v>1177435.8899999999</v>
      </c>
      <c r="D4927" s="1" t="s">
        <v>10</v>
      </c>
      <c r="E4927" s="1" t="s">
        <v>16</v>
      </c>
      <c r="F4927" s="1" t="s">
        <v>12</v>
      </c>
      <c r="G4927" s="1" t="s">
        <v>13</v>
      </c>
      <c r="H4927" s="1" t="s">
        <v>13</v>
      </c>
      <c r="I4927">
        <v>28</v>
      </c>
    </row>
    <row r="4928" spans="1:9" x14ac:dyDescent="0.25">
      <c r="A4928">
        <v>4927</v>
      </c>
      <c r="B4928" s="1" t="s">
        <v>15</v>
      </c>
      <c r="C4928">
        <v>199760.73</v>
      </c>
      <c r="D4928" s="1" t="s">
        <v>10</v>
      </c>
      <c r="E4928" s="1" t="s">
        <v>16</v>
      </c>
      <c r="F4928" s="1" t="s">
        <v>12</v>
      </c>
      <c r="G4928" s="1" t="s">
        <v>13</v>
      </c>
      <c r="H4928" s="1" t="s">
        <v>13</v>
      </c>
      <c r="I4928">
        <v>46</v>
      </c>
    </row>
    <row r="4929" spans="1:9" x14ac:dyDescent="0.25">
      <c r="A4929">
        <v>4928</v>
      </c>
      <c r="B4929" s="1" t="s">
        <v>9</v>
      </c>
      <c r="C4929">
        <v>827454</v>
      </c>
      <c r="D4929" s="1" t="s">
        <v>10</v>
      </c>
      <c r="E4929" s="1" t="s">
        <v>16</v>
      </c>
      <c r="F4929" s="1" t="s">
        <v>12</v>
      </c>
      <c r="G4929" s="1" t="s">
        <v>13</v>
      </c>
      <c r="H4929" s="1" t="s">
        <v>13</v>
      </c>
      <c r="I4929">
        <v>22</v>
      </c>
    </row>
    <row r="4930" spans="1:9" x14ac:dyDescent="0.25">
      <c r="A4930">
        <v>4929</v>
      </c>
      <c r="B4930" s="1" t="s">
        <v>9</v>
      </c>
      <c r="C4930">
        <v>297045</v>
      </c>
      <c r="D4930" s="1" t="s">
        <v>17</v>
      </c>
      <c r="E4930" s="1" t="s">
        <v>16</v>
      </c>
      <c r="F4930" s="1" t="s">
        <v>12</v>
      </c>
      <c r="G4930" s="1" t="s">
        <v>13</v>
      </c>
      <c r="H4930" s="1" t="s">
        <v>13</v>
      </c>
      <c r="I4930">
        <v>59</v>
      </c>
    </row>
    <row r="4931" spans="1:9" x14ac:dyDescent="0.25">
      <c r="A4931">
        <v>4930</v>
      </c>
      <c r="B4931" s="1" t="s">
        <v>9</v>
      </c>
      <c r="C4931">
        <v>842792.5</v>
      </c>
      <c r="D4931" s="1" t="s">
        <v>10</v>
      </c>
      <c r="E4931" s="1" t="s">
        <v>11</v>
      </c>
      <c r="F4931" s="1" t="s">
        <v>12</v>
      </c>
      <c r="G4931" s="1" t="s">
        <v>13</v>
      </c>
      <c r="H4931" s="1" t="s">
        <v>13</v>
      </c>
      <c r="I4931">
        <v>33</v>
      </c>
    </row>
    <row r="4932" spans="1:9" x14ac:dyDescent="0.25">
      <c r="A4932">
        <v>4931</v>
      </c>
      <c r="B4932" s="1" t="s">
        <v>15</v>
      </c>
      <c r="C4932">
        <v>297046</v>
      </c>
      <c r="D4932" s="1" t="s">
        <v>17</v>
      </c>
      <c r="E4932" s="1" t="s">
        <v>16</v>
      </c>
      <c r="F4932" s="1" t="s">
        <v>12</v>
      </c>
      <c r="G4932" s="1" t="s">
        <v>12</v>
      </c>
      <c r="H4932" s="1" t="s">
        <v>13</v>
      </c>
      <c r="I4932">
        <v>33</v>
      </c>
    </row>
    <row r="4933" spans="1:9" x14ac:dyDescent="0.25">
      <c r="A4933">
        <v>4932</v>
      </c>
      <c r="B4933" s="1" t="s">
        <v>9</v>
      </c>
      <c r="C4933">
        <v>268990.86</v>
      </c>
      <c r="D4933" s="1" t="s">
        <v>10</v>
      </c>
      <c r="E4933" s="1" t="s">
        <v>16</v>
      </c>
      <c r="F4933" s="1" t="s">
        <v>12</v>
      </c>
      <c r="G4933" s="1" t="s">
        <v>13</v>
      </c>
      <c r="H4933" s="1" t="s">
        <v>13</v>
      </c>
      <c r="I4933">
        <v>26</v>
      </c>
    </row>
    <row r="4934" spans="1:9" x14ac:dyDescent="0.25">
      <c r="A4934">
        <v>4933</v>
      </c>
      <c r="B4934" s="1" t="s">
        <v>15</v>
      </c>
      <c r="C4934">
        <v>953508</v>
      </c>
      <c r="D4934" s="1" t="s">
        <v>14</v>
      </c>
      <c r="E4934" s="1" t="s">
        <v>11</v>
      </c>
      <c r="F4934" s="1" t="s">
        <v>12</v>
      </c>
      <c r="G4934" s="1" t="s">
        <v>13</v>
      </c>
      <c r="H4934" s="1" t="s">
        <v>13</v>
      </c>
      <c r="I4934">
        <v>70</v>
      </c>
    </row>
    <row r="4935" spans="1:9" x14ac:dyDescent="0.25">
      <c r="A4935">
        <v>4934</v>
      </c>
      <c r="B4935" s="1" t="s">
        <v>15</v>
      </c>
      <c r="C4935">
        <v>292120</v>
      </c>
      <c r="D4935" s="1" t="s">
        <v>10</v>
      </c>
      <c r="E4935" s="1" t="s">
        <v>16</v>
      </c>
      <c r="F4935" s="1" t="s">
        <v>12</v>
      </c>
      <c r="G4935" s="1" t="s">
        <v>13</v>
      </c>
      <c r="H4935" s="1" t="s">
        <v>13</v>
      </c>
      <c r="I4935">
        <v>26</v>
      </c>
    </row>
    <row r="4936" spans="1:9" x14ac:dyDescent="0.25">
      <c r="A4936">
        <v>4935</v>
      </c>
      <c r="B4936" s="1" t="s">
        <v>15</v>
      </c>
      <c r="C4936">
        <v>2417560.34</v>
      </c>
      <c r="D4936" s="1" t="s">
        <v>10</v>
      </c>
      <c r="E4936" s="1" t="s">
        <v>11</v>
      </c>
      <c r="F4936" s="1" t="s">
        <v>12</v>
      </c>
      <c r="G4936" s="1" t="s">
        <v>13</v>
      </c>
      <c r="H4936" s="1" t="s">
        <v>13</v>
      </c>
      <c r="I4936">
        <v>53</v>
      </c>
    </row>
    <row r="4937" spans="1:9" x14ac:dyDescent="0.25">
      <c r="A4937">
        <v>4936</v>
      </c>
      <c r="B4937" s="1" t="s">
        <v>15</v>
      </c>
      <c r="C4937">
        <v>5000</v>
      </c>
      <c r="D4937" s="1" t="s">
        <v>10</v>
      </c>
      <c r="E4937" s="1" t="s">
        <v>16</v>
      </c>
      <c r="F4937" s="1" t="s">
        <v>12</v>
      </c>
      <c r="G4937" s="1" t="s">
        <v>13</v>
      </c>
      <c r="H4937" s="1" t="s">
        <v>13</v>
      </c>
      <c r="I4937">
        <v>39</v>
      </c>
    </row>
    <row r="4938" spans="1:9" x14ac:dyDescent="0.25">
      <c r="A4938">
        <v>4937</v>
      </c>
      <c r="B4938" s="1" t="s">
        <v>9</v>
      </c>
      <c r="C4938">
        <v>631606.25</v>
      </c>
      <c r="D4938" s="1" t="s">
        <v>10</v>
      </c>
      <c r="E4938" s="1" t="s">
        <v>16</v>
      </c>
      <c r="F4938" s="1" t="s">
        <v>12</v>
      </c>
      <c r="G4938" s="1" t="s">
        <v>12</v>
      </c>
      <c r="H4938" s="1" t="s">
        <v>13</v>
      </c>
      <c r="I4938">
        <v>20</v>
      </c>
    </row>
    <row r="4939" spans="1:9" x14ac:dyDescent="0.25">
      <c r="A4939">
        <v>4938</v>
      </c>
      <c r="B4939" s="1" t="s">
        <v>9</v>
      </c>
      <c r="C4939">
        <v>299441</v>
      </c>
      <c r="D4939" s="1" t="s">
        <v>18</v>
      </c>
      <c r="E4939" s="1" t="s">
        <v>16</v>
      </c>
      <c r="F4939" s="1" t="s">
        <v>12</v>
      </c>
      <c r="G4939" s="1" t="s">
        <v>13</v>
      </c>
      <c r="H4939" s="1" t="s">
        <v>13</v>
      </c>
      <c r="I4939">
        <v>31</v>
      </c>
    </row>
    <row r="4940" spans="1:9" x14ac:dyDescent="0.25">
      <c r="A4940">
        <v>4939</v>
      </c>
      <c r="B4940" s="1" t="s">
        <v>15</v>
      </c>
      <c r="C4940">
        <v>233740</v>
      </c>
      <c r="D4940" s="1" t="s">
        <v>10</v>
      </c>
      <c r="E4940" s="1" t="s">
        <v>16</v>
      </c>
      <c r="F4940" s="1" t="s">
        <v>12</v>
      </c>
      <c r="G4940" s="1" t="s">
        <v>13</v>
      </c>
      <c r="H4940" s="1" t="s">
        <v>13</v>
      </c>
      <c r="I4940">
        <v>18</v>
      </c>
    </row>
    <row r="4941" spans="1:9" x14ac:dyDescent="0.25">
      <c r="A4941">
        <v>4940</v>
      </c>
      <c r="B4941" s="1" t="s">
        <v>9</v>
      </c>
      <c r="C4941">
        <v>297046</v>
      </c>
      <c r="D4941" s="1" t="s">
        <v>17</v>
      </c>
      <c r="E4941" s="1" t="s">
        <v>16</v>
      </c>
      <c r="F4941" s="1" t="s">
        <v>12</v>
      </c>
      <c r="G4941" s="1" t="s">
        <v>13</v>
      </c>
      <c r="H4941" s="1" t="s">
        <v>13</v>
      </c>
      <c r="I4941">
        <v>40</v>
      </c>
    </row>
    <row r="4942" spans="1:9" x14ac:dyDescent="0.25">
      <c r="A4942">
        <v>4941</v>
      </c>
      <c r="B4942" s="1" t="s">
        <v>15</v>
      </c>
      <c r="C4942">
        <v>278030</v>
      </c>
      <c r="D4942" s="1" t="s">
        <v>17</v>
      </c>
      <c r="E4942" s="1" t="s">
        <v>16</v>
      </c>
      <c r="F4942" s="1" t="s">
        <v>12</v>
      </c>
      <c r="G4942" s="1" t="s">
        <v>13</v>
      </c>
      <c r="H4942" s="1" t="s">
        <v>13</v>
      </c>
      <c r="I4942">
        <v>50</v>
      </c>
    </row>
    <row r="4943" spans="1:9" x14ac:dyDescent="0.25">
      <c r="A4943">
        <v>4942</v>
      </c>
      <c r="B4943" s="1" t="s">
        <v>9</v>
      </c>
      <c r="C4943">
        <v>3670341.6</v>
      </c>
      <c r="D4943" s="1" t="s">
        <v>10</v>
      </c>
      <c r="E4943" s="1" t="s">
        <v>16</v>
      </c>
      <c r="F4943" s="1" t="s">
        <v>12</v>
      </c>
      <c r="G4943" s="1" t="s">
        <v>13</v>
      </c>
      <c r="H4943" s="1" t="s">
        <v>13</v>
      </c>
      <c r="I4943">
        <v>42</v>
      </c>
    </row>
    <row r="4944" spans="1:9" x14ac:dyDescent="0.25">
      <c r="A4944">
        <v>4943</v>
      </c>
      <c r="B4944" s="1" t="s">
        <v>9</v>
      </c>
      <c r="C4944">
        <v>350050.88</v>
      </c>
      <c r="D4944" s="1" t="s">
        <v>10</v>
      </c>
      <c r="E4944" s="1" t="s">
        <v>16</v>
      </c>
      <c r="F4944" s="1" t="s">
        <v>12</v>
      </c>
      <c r="G4944" s="1" t="s">
        <v>13</v>
      </c>
      <c r="H4944" s="1" t="s">
        <v>13</v>
      </c>
      <c r="I4944">
        <v>26</v>
      </c>
    </row>
    <row r="4945" spans="1:9" x14ac:dyDescent="0.25">
      <c r="A4945">
        <v>4944</v>
      </c>
      <c r="B4945" s="1" t="s">
        <v>9</v>
      </c>
      <c r="C4945">
        <v>1225741</v>
      </c>
      <c r="D4945" s="1" t="s">
        <v>10</v>
      </c>
      <c r="E4945" s="1" t="s">
        <v>16</v>
      </c>
      <c r="F4945" s="1" t="s">
        <v>12</v>
      </c>
      <c r="G4945" s="1" t="s">
        <v>13</v>
      </c>
      <c r="H4945" s="1" t="s">
        <v>13</v>
      </c>
      <c r="I4945">
        <v>57</v>
      </c>
    </row>
    <row r="4946" spans="1:9" x14ac:dyDescent="0.25">
      <c r="A4946">
        <v>4945</v>
      </c>
      <c r="B4946" s="1" t="s">
        <v>15</v>
      </c>
      <c r="C4946">
        <v>297045</v>
      </c>
      <c r="D4946" s="1" t="s">
        <v>17</v>
      </c>
      <c r="E4946" s="1" t="s">
        <v>16</v>
      </c>
      <c r="F4946" s="1" t="s">
        <v>12</v>
      </c>
      <c r="G4946" s="1" t="s">
        <v>13</v>
      </c>
      <c r="H4946" s="1" t="s">
        <v>13</v>
      </c>
      <c r="I4946">
        <v>35</v>
      </c>
    </row>
    <row r="4947" spans="1:9" x14ac:dyDescent="0.25">
      <c r="A4947">
        <v>4946</v>
      </c>
      <c r="B4947" s="1" t="s">
        <v>9</v>
      </c>
      <c r="C4947">
        <v>278030</v>
      </c>
      <c r="D4947" s="1" t="s">
        <v>19</v>
      </c>
      <c r="E4947" s="1" t="s">
        <v>16</v>
      </c>
      <c r="F4947" s="1" t="s">
        <v>12</v>
      </c>
      <c r="G4947" s="1" t="s">
        <v>13</v>
      </c>
      <c r="H4947" s="1" t="s">
        <v>13</v>
      </c>
      <c r="I4947">
        <v>37</v>
      </c>
    </row>
    <row r="4948" spans="1:9" x14ac:dyDescent="0.25">
      <c r="A4948">
        <v>4947</v>
      </c>
      <c r="B4948" s="1" t="s">
        <v>15</v>
      </c>
      <c r="C4948">
        <v>1158417</v>
      </c>
      <c r="D4948" s="1" t="s">
        <v>10</v>
      </c>
      <c r="E4948" s="1" t="s">
        <v>11</v>
      </c>
      <c r="F4948" s="1" t="s">
        <v>12</v>
      </c>
      <c r="G4948" s="1" t="s">
        <v>13</v>
      </c>
      <c r="H4948" s="1" t="s">
        <v>13</v>
      </c>
      <c r="I4948">
        <v>39</v>
      </c>
    </row>
    <row r="4949" spans="1:9" x14ac:dyDescent="0.25">
      <c r="A4949">
        <v>4948</v>
      </c>
      <c r="B4949" s="1" t="s">
        <v>15</v>
      </c>
      <c r="C4949">
        <v>297046</v>
      </c>
      <c r="D4949" s="1" t="s">
        <v>17</v>
      </c>
      <c r="E4949" s="1" t="s">
        <v>16</v>
      </c>
      <c r="F4949" s="1" t="s">
        <v>12</v>
      </c>
      <c r="G4949" s="1" t="s">
        <v>13</v>
      </c>
      <c r="H4949" s="1" t="s">
        <v>13</v>
      </c>
      <c r="I4949">
        <v>24</v>
      </c>
    </row>
    <row r="4950" spans="1:9" x14ac:dyDescent="0.25">
      <c r="A4950">
        <v>4949</v>
      </c>
      <c r="B4950" s="1" t="s">
        <v>9</v>
      </c>
      <c r="C4950">
        <v>1376386</v>
      </c>
      <c r="D4950" s="1" t="s">
        <v>14</v>
      </c>
      <c r="E4950" s="1" t="s">
        <v>11</v>
      </c>
      <c r="F4950" s="1" t="s">
        <v>12</v>
      </c>
      <c r="G4950" s="1" t="s">
        <v>13</v>
      </c>
      <c r="H4950" s="1" t="s">
        <v>13</v>
      </c>
      <c r="I4950">
        <v>67</v>
      </c>
    </row>
    <row r="4951" spans="1:9" x14ac:dyDescent="0.25">
      <c r="A4951">
        <v>4950</v>
      </c>
      <c r="B4951" s="1" t="s">
        <v>9</v>
      </c>
      <c r="C4951">
        <v>4206651</v>
      </c>
      <c r="D4951" s="1" t="s">
        <v>10</v>
      </c>
      <c r="E4951" s="1" t="s">
        <v>11</v>
      </c>
      <c r="F4951" s="1" t="s">
        <v>12</v>
      </c>
      <c r="G4951" s="1" t="s">
        <v>13</v>
      </c>
      <c r="H4951" s="1" t="s">
        <v>13</v>
      </c>
      <c r="I4951">
        <v>69</v>
      </c>
    </row>
    <row r="4952" spans="1:9" x14ac:dyDescent="0.25">
      <c r="A4952">
        <v>4951</v>
      </c>
      <c r="B4952" s="1" t="s">
        <v>9</v>
      </c>
      <c r="C4952">
        <v>545415</v>
      </c>
      <c r="D4952" s="1" t="s">
        <v>10</v>
      </c>
      <c r="E4952" s="1" t="s">
        <v>16</v>
      </c>
      <c r="F4952" s="1" t="s">
        <v>12</v>
      </c>
      <c r="G4952" s="1" t="s">
        <v>13</v>
      </c>
      <c r="H4952" s="1" t="s">
        <v>13</v>
      </c>
      <c r="I4952">
        <v>20</v>
      </c>
    </row>
    <row r="4953" spans="1:9" x14ac:dyDescent="0.25">
      <c r="A4953">
        <v>4952</v>
      </c>
      <c r="B4953" s="1" t="s">
        <v>15</v>
      </c>
      <c r="C4953">
        <v>330000</v>
      </c>
      <c r="D4953" s="1" t="s">
        <v>10</v>
      </c>
      <c r="E4953" s="1" t="s">
        <v>16</v>
      </c>
      <c r="F4953" s="1" t="s">
        <v>12</v>
      </c>
      <c r="G4953" s="1" t="s">
        <v>13</v>
      </c>
      <c r="H4953" s="1" t="s">
        <v>13</v>
      </c>
      <c r="I4953">
        <v>25</v>
      </c>
    </row>
    <row r="4954" spans="1:9" x14ac:dyDescent="0.25">
      <c r="A4954">
        <v>4953</v>
      </c>
      <c r="B4954" s="1" t="s">
        <v>9</v>
      </c>
      <c r="C4954">
        <v>297046</v>
      </c>
      <c r="D4954" s="1" t="s">
        <v>17</v>
      </c>
      <c r="E4954" s="1" t="s">
        <v>16</v>
      </c>
      <c r="F4954" s="1" t="s">
        <v>12</v>
      </c>
      <c r="G4954" s="1" t="s">
        <v>13</v>
      </c>
      <c r="H4954" s="1" t="s">
        <v>13</v>
      </c>
      <c r="I4954">
        <v>62</v>
      </c>
    </row>
    <row r="4955" spans="1:9" x14ac:dyDescent="0.25">
      <c r="A4955">
        <v>4954</v>
      </c>
      <c r="B4955" s="1" t="s">
        <v>9</v>
      </c>
      <c r="C4955">
        <v>479252.04</v>
      </c>
      <c r="D4955" s="1" t="s">
        <v>10</v>
      </c>
      <c r="E4955" s="1" t="s">
        <v>16</v>
      </c>
      <c r="F4955" s="1" t="s">
        <v>12</v>
      </c>
      <c r="G4955" s="1" t="s">
        <v>13</v>
      </c>
      <c r="H4955" s="1" t="s">
        <v>13</v>
      </c>
      <c r="I4955">
        <v>25</v>
      </c>
    </row>
    <row r="4956" spans="1:9" x14ac:dyDescent="0.25">
      <c r="A4956">
        <v>4955</v>
      </c>
      <c r="B4956" s="1" t="s">
        <v>15</v>
      </c>
      <c r="C4956">
        <v>371690</v>
      </c>
      <c r="D4956" s="1" t="s">
        <v>10</v>
      </c>
      <c r="E4956" s="1" t="s">
        <v>16</v>
      </c>
      <c r="F4956" s="1" t="s">
        <v>12</v>
      </c>
      <c r="G4956" s="1" t="s">
        <v>13</v>
      </c>
      <c r="H4956" s="1" t="s">
        <v>13</v>
      </c>
      <c r="I4956">
        <v>48</v>
      </c>
    </row>
    <row r="4957" spans="1:9" x14ac:dyDescent="0.25">
      <c r="A4957">
        <v>4956</v>
      </c>
      <c r="B4957" s="1" t="s">
        <v>15</v>
      </c>
      <c r="C4957">
        <v>1200000</v>
      </c>
      <c r="D4957" s="1" t="s">
        <v>10</v>
      </c>
      <c r="E4957" s="1" t="s">
        <v>16</v>
      </c>
      <c r="F4957" s="1" t="s">
        <v>12</v>
      </c>
      <c r="G4957" s="1" t="s">
        <v>12</v>
      </c>
      <c r="H4957" s="1" t="s">
        <v>13</v>
      </c>
      <c r="I4957">
        <v>78</v>
      </c>
    </row>
    <row r="4958" spans="1:9" x14ac:dyDescent="0.25">
      <c r="A4958">
        <v>4957</v>
      </c>
      <c r="B4958" s="1" t="s">
        <v>9</v>
      </c>
      <c r="C4958">
        <v>428960.15</v>
      </c>
      <c r="D4958" s="1" t="s">
        <v>10</v>
      </c>
      <c r="E4958" s="1" t="s">
        <v>16</v>
      </c>
      <c r="F4958" s="1" t="s">
        <v>12</v>
      </c>
      <c r="G4958" s="1" t="s">
        <v>13</v>
      </c>
      <c r="H4958" s="1" t="s">
        <v>13</v>
      </c>
      <c r="I4958">
        <v>41</v>
      </c>
    </row>
    <row r="4959" spans="1:9" x14ac:dyDescent="0.25">
      <c r="A4959">
        <v>4958</v>
      </c>
      <c r="B4959" s="1" t="s">
        <v>9</v>
      </c>
      <c r="C4959">
        <v>290000</v>
      </c>
      <c r="D4959" s="1" t="s">
        <v>10</v>
      </c>
      <c r="E4959" s="1" t="s">
        <v>16</v>
      </c>
      <c r="F4959" s="1" t="s">
        <v>12</v>
      </c>
      <c r="G4959" s="1" t="s">
        <v>12</v>
      </c>
      <c r="H4959" s="1" t="s">
        <v>13</v>
      </c>
      <c r="I4959">
        <v>37</v>
      </c>
    </row>
    <row r="4960" spans="1:9" x14ac:dyDescent="0.25">
      <c r="A4960">
        <v>4959</v>
      </c>
      <c r="B4960" s="1" t="s">
        <v>9</v>
      </c>
      <c r="C4960">
        <v>543612.26</v>
      </c>
      <c r="D4960" s="1" t="s">
        <v>10</v>
      </c>
      <c r="E4960" s="1" t="s">
        <v>11</v>
      </c>
      <c r="F4960" s="1" t="s">
        <v>12</v>
      </c>
      <c r="G4960" s="1" t="s">
        <v>13</v>
      </c>
      <c r="H4960" s="1" t="s">
        <v>13</v>
      </c>
      <c r="I4960">
        <v>39</v>
      </c>
    </row>
    <row r="4961" spans="1:9" x14ac:dyDescent="0.25">
      <c r="A4961">
        <v>4960</v>
      </c>
      <c r="B4961" s="1" t="s">
        <v>9</v>
      </c>
      <c r="C4961">
        <v>149130</v>
      </c>
      <c r="D4961" s="1" t="s">
        <v>10</v>
      </c>
      <c r="E4961" s="1" t="s">
        <v>16</v>
      </c>
      <c r="F4961" s="1" t="s">
        <v>12</v>
      </c>
      <c r="G4961" s="1" t="s">
        <v>12</v>
      </c>
      <c r="H4961" s="1" t="s">
        <v>12</v>
      </c>
      <c r="I4961">
        <v>29</v>
      </c>
    </row>
    <row r="4962" spans="1:9" x14ac:dyDescent="0.25">
      <c r="A4962">
        <v>4961</v>
      </c>
      <c r="B4962" s="1" t="s">
        <v>9</v>
      </c>
      <c r="C4962">
        <v>347603</v>
      </c>
      <c r="D4962" s="1" t="s">
        <v>18</v>
      </c>
      <c r="E4962" s="1" t="s">
        <v>16</v>
      </c>
      <c r="F4962" s="1" t="s">
        <v>12</v>
      </c>
      <c r="G4962" s="1" t="s">
        <v>13</v>
      </c>
      <c r="H4962" s="1" t="s">
        <v>12</v>
      </c>
      <c r="I4962">
        <v>46</v>
      </c>
    </row>
    <row r="4963" spans="1:9" x14ac:dyDescent="0.25">
      <c r="A4963">
        <v>4962</v>
      </c>
      <c r="B4963" s="1" t="s">
        <v>9</v>
      </c>
      <c r="C4963">
        <v>1211650.6299999999</v>
      </c>
      <c r="D4963" s="1" t="s">
        <v>10</v>
      </c>
      <c r="E4963" s="1" t="s">
        <v>16</v>
      </c>
      <c r="F4963" s="1" t="s">
        <v>12</v>
      </c>
      <c r="G4963" s="1" t="s">
        <v>13</v>
      </c>
      <c r="H4963" s="1" t="s">
        <v>13</v>
      </c>
      <c r="I4963">
        <v>61</v>
      </c>
    </row>
    <row r="4964" spans="1:9" x14ac:dyDescent="0.25">
      <c r="A4964">
        <v>4963</v>
      </c>
      <c r="B4964" s="1" t="s">
        <v>15</v>
      </c>
      <c r="C4964">
        <v>714152</v>
      </c>
      <c r="D4964" s="1" t="s">
        <v>10</v>
      </c>
      <c r="E4964" s="1" t="s">
        <v>16</v>
      </c>
      <c r="F4964" s="1" t="s">
        <v>12</v>
      </c>
      <c r="G4964" s="1" t="s">
        <v>13</v>
      </c>
      <c r="H4964" s="1" t="s">
        <v>13</v>
      </c>
      <c r="I4964">
        <v>31</v>
      </c>
    </row>
    <row r="4965" spans="1:9" x14ac:dyDescent="0.25">
      <c r="A4965">
        <v>4964</v>
      </c>
      <c r="B4965" s="1" t="s">
        <v>9</v>
      </c>
      <c r="C4965">
        <v>298000</v>
      </c>
      <c r="D4965" s="1" t="s">
        <v>17</v>
      </c>
      <c r="E4965" s="1" t="s">
        <v>16</v>
      </c>
      <c r="F4965" s="1" t="s">
        <v>12</v>
      </c>
      <c r="G4965" s="1" t="s">
        <v>12</v>
      </c>
      <c r="H4965" s="1" t="s">
        <v>13</v>
      </c>
      <c r="I4965">
        <v>31</v>
      </c>
    </row>
    <row r="4966" spans="1:9" x14ac:dyDescent="0.25">
      <c r="A4966">
        <v>4965</v>
      </c>
      <c r="B4966" s="1" t="s">
        <v>15</v>
      </c>
      <c r="C4966">
        <v>349768</v>
      </c>
      <c r="D4966" s="1" t="s">
        <v>10</v>
      </c>
      <c r="E4966" s="1" t="s">
        <v>11</v>
      </c>
      <c r="F4966" s="1" t="s">
        <v>12</v>
      </c>
      <c r="G4966" s="1" t="s">
        <v>13</v>
      </c>
      <c r="H4966" s="1" t="s">
        <v>12</v>
      </c>
      <c r="I4966">
        <v>55</v>
      </c>
    </row>
    <row r="4967" spans="1:9" x14ac:dyDescent="0.25">
      <c r="A4967">
        <v>4966</v>
      </c>
      <c r="B4967" s="1" t="s">
        <v>15</v>
      </c>
      <c r="C4967">
        <v>297046</v>
      </c>
      <c r="D4967" s="1" t="s">
        <v>17</v>
      </c>
      <c r="E4967" s="1" t="s">
        <v>16</v>
      </c>
      <c r="F4967" s="1" t="s">
        <v>13</v>
      </c>
      <c r="G4967" s="1" t="s">
        <v>13</v>
      </c>
      <c r="H4967" s="1" t="s">
        <v>13</v>
      </c>
      <c r="I4967">
        <v>43</v>
      </c>
    </row>
    <row r="4968" spans="1:9" x14ac:dyDescent="0.25">
      <c r="A4968">
        <v>4967</v>
      </c>
      <c r="B4968" s="1" t="s">
        <v>9</v>
      </c>
      <c r="C4968">
        <v>428928.14</v>
      </c>
      <c r="D4968" s="1" t="s">
        <v>10</v>
      </c>
      <c r="E4968" s="1" t="s">
        <v>16</v>
      </c>
      <c r="F4968" s="1" t="s">
        <v>12</v>
      </c>
      <c r="G4968" s="1" t="s">
        <v>13</v>
      </c>
      <c r="H4968" s="1" t="s">
        <v>13</v>
      </c>
      <c r="I4968">
        <v>36</v>
      </c>
    </row>
    <row r="4969" spans="1:9" x14ac:dyDescent="0.25">
      <c r="A4969">
        <v>4968</v>
      </c>
      <c r="B4969" s="1" t="s">
        <v>15</v>
      </c>
      <c r="C4969">
        <v>446938.37</v>
      </c>
      <c r="D4969" s="1" t="s">
        <v>10</v>
      </c>
      <c r="E4969" s="1" t="s">
        <v>16</v>
      </c>
      <c r="F4969" s="1" t="s">
        <v>12</v>
      </c>
      <c r="G4969" s="1" t="s">
        <v>13</v>
      </c>
      <c r="H4969" s="1" t="s">
        <v>12</v>
      </c>
      <c r="I4969">
        <v>30</v>
      </c>
    </row>
    <row r="4970" spans="1:9" x14ac:dyDescent="0.25">
      <c r="A4970">
        <v>4969</v>
      </c>
      <c r="B4970" s="1" t="s">
        <v>15</v>
      </c>
      <c r="C4970">
        <v>968467.27</v>
      </c>
      <c r="D4970" s="1" t="s">
        <v>10</v>
      </c>
      <c r="E4970" s="1" t="s">
        <v>16</v>
      </c>
      <c r="F4970" s="1" t="s">
        <v>12</v>
      </c>
      <c r="G4970" s="1" t="s">
        <v>13</v>
      </c>
      <c r="H4970" s="1" t="s">
        <v>13</v>
      </c>
      <c r="I4970">
        <v>33</v>
      </c>
    </row>
    <row r="4971" spans="1:9" x14ac:dyDescent="0.25">
      <c r="A4971">
        <v>4970</v>
      </c>
      <c r="B4971" s="1" t="s">
        <v>15</v>
      </c>
      <c r="C4971">
        <v>302470</v>
      </c>
      <c r="D4971" s="1" t="s">
        <v>18</v>
      </c>
      <c r="E4971" s="1" t="s">
        <v>16</v>
      </c>
      <c r="F4971" s="1" t="s">
        <v>12</v>
      </c>
      <c r="G4971" s="1" t="s">
        <v>13</v>
      </c>
      <c r="H4971" s="1" t="s">
        <v>13</v>
      </c>
      <c r="I4971">
        <v>23</v>
      </c>
    </row>
    <row r="4972" spans="1:9" x14ac:dyDescent="0.25">
      <c r="A4972">
        <v>4971</v>
      </c>
      <c r="B4972" s="1" t="s">
        <v>9</v>
      </c>
      <c r="C4972">
        <v>742053.13</v>
      </c>
      <c r="D4972" s="1" t="s">
        <v>10</v>
      </c>
      <c r="E4972" s="1" t="s">
        <v>11</v>
      </c>
      <c r="F4972" s="1" t="s">
        <v>12</v>
      </c>
      <c r="G4972" s="1" t="s">
        <v>13</v>
      </c>
      <c r="H4972" s="1" t="s">
        <v>13</v>
      </c>
      <c r="I4972">
        <v>39</v>
      </c>
    </row>
    <row r="4973" spans="1:9" x14ac:dyDescent="0.25">
      <c r="A4973">
        <v>4972</v>
      </c>
      <c r="B4973" s="1" t="s">
        <v>9</v>
      </c>
      <c r="C4973">
        <v>442402.66</v>
      </c>
      <c r="D4973" s="1" t="s">
        <v>10</v>
      </c>
      <c r="E4973" s="1" t="s">
        <v>16</v>
      </c>
      <c r="F4973" s="1" t="s">
        <v>12</v>
      </c>
      <c r="G4973" s="1" t="s">
        <v>13</v>
      </c>
      <c r="H4973" s="1" t="s">
        <v>13</v>
      </c>
      <c r="I4973">
        <v>33</v>
      </c>
    </row>
    <row r="4974" spans="1:9" x14ac:dyDescent="0.25">
      <c r="A4974">
        <v>4973</v>
      </c>
      <c r="B4974" s="1" t="s">
        <v>9</v>
      </c>
      <c r="C4974">
        <v>911494.56</v>
      </c>
      <c r="D4974" s="1" t="s">
        <v>10</v>
      </c>
      <c r="E4974" s="1" t="s">
        <v>16</v>
      </c>
      <c r="F4974" s="1" t="s">
        <v>12</v>
      </c>
      <c r="G4974" s="1" t="s">
        <v>13</v>
      </c>
      <c r="H4974" s="1" t="s">
        <v>13</v>
      </c>
      <c r="I4974">
        <v>41</v>
      </c>
    </row>
    <row r="4975" spans="1:9" x14ac:dyDescent="0.25">
      <c r="A4975">
        <v>4974</v>
      </c>
      <c r="B4975" s="1" t="s">
        <v>15</v>
      </c>
      <c r="C4975">
        <v>1000000</v>
      </c>
      <c r="D4975" s="1" t="s">
        <v>10</v>
      </c>
      <c r="E4975" s="1" t="s">
        <v>16</v>
      </c>
      <c r="F4975" s="1" t="s">
        <v>12</v>
      </c>
      <c r="G4975" s="1" t="s">
        <v>13</v>
      </c>
      <c r="H4975" s="1" t="s">
        <v>13</v>
      </c>
      <c r="I4975">
        <v>37</v>
      </c>
    </row>
    <row r="4976" spans="1:9" x14ac:dyDescent="0.25">
      <c r="A4976">
        <v>4975</v>
      </c>
      <c r="B4976" s="1" t="s">
        <v>15</v>
      </c>
      <c r="C4976">
        <v>415284</v>
      </c>
      <c r="D4976" s="1" t="s">
        <v>14</v>
      </c>
      <c r="E4976" s="1" t="s">
        <v>11</v>
      </c>
      <c r="F4976" s="1" t="s">
        <v>12</v>
      </c>
      <c r="G4976" s="1" t="s">
        <v>13</v>
      </c>
      <c r="H4976" s="1" t="s">
        <v>13</v>
      </c>
      <c r="I4976">
        <v>66</v>
      </c>
    </row>
    <row r="4977" spans="1:9" x14ac:dyDescent="0.25">
      <c r="A4977">
        <v>4976</v>
      </c>
      <c r="B4977" s="1" t="s">
        <v>9</v>
      </c>
      <c r="C4977">
        <v>278030</v>
      </c>
      <c r="D4977" s="1" t="s">
        <v>18</v>
      </c>
      <c r="E4977" s="1" t="s">
        <v>16</v>
      </c>
      <c r="F4977" s="1" t="s">
        <v>12</v>
      </c>
      <c r="G4977" s="1" t="s">
        <v>13</v>
      </c>
      <c r="H4977" s="1" t="s">
        <v>12</v>
      </c>
      <c r="I4977">
        <v>25</v>
      </c>
    </row>
    <row r="4978" spans="1:9" x14ac:dyDescent="0.25">
      <c r="A4978">
        <v>4977</v>
      </c>
      <c r="B4978" s="1" t="s">
        <v>9</v>
      </c>
      <c r="C4978">
        <v>346518.97</v>
      </c>
      <c r="D4978" s="1" t="s">
        <v>10</v>
      </c>
      <c r="E4978" s="1" t="s">
        <v>16</v>
      </c>
      <c r="F4978" s="1" t="s">
        <v>12</v>
      </c>
      <c r="G4978" s="1" t="s">
        <v>13</v>
      </c>
      <c r="H4978" s="1" t="s">
        <v>13</v>
      </c>
      <c r="I4978">
        <v>22</v>
      </c>
    </row>
    <row r="4979" spans="1:9" x14ac:dyDescent="0.25">
      <c r="A4979">
        <v>4978</v>
      </c>
      <c r="B4979" s="1" t="s">
        <v>15</v>
      </c>
      <c r="C4979">
        <v>1261759.8799999999</v>
      </c>
      <c r="D4979" s="1" t="s">
        <v>10</v>
      </c>
      <c r="E4979" s="1" t="s">
        <v>11</v>
      </c>
      <c r="F4979" s="1" t="s">
        <v>12</v>
      </c>
      <c r="G4979" s="1" t="s">
        <v>13</v>
      </c>
      <c r="H4979" s="1" t="s">
        <v>13</v>
      </c>
      <c r="I4979">
        <v>35</v>
      </c>
    </row>
    <row r="4980" spans="1:9" x14ac:dyDescent="0.25">
      <c r="A4980">
        <v>4979</v>
      </c>
      <c r="B4980" s="1" t="s">
        <v>9</v>
      </c>
      <c r="C4980">
        <v>889320.28</v>
      </c>
      <c r="D4980" s="1" t="s">
        <v>21</v>
      </c>
      <c r="E4980" s="1" t="s">
        <v>16</v>
      </c>
      <c r="F4980" s="1" t="s">
        <v>12</v>
      </c>
      <c r="G4980" s="1" t="s">
        <v>13</v>
      </c>
      <c r="H4980" s="1" t="s">
        <v>13</v>
      </c>
      <c r="I4980">
        <v>59</v>
      </c>
    </row>
    <row r="4981" spans="1:9" x14ac:dyDescent="0.25">
      <c r="A4981">
        <v>4980</v>
      </c>
      <c r="B4981" s="1" t="s">
        <v>9</v>
      </c>
      <c r="C4981">
        <v>297046</v>
      </c>
      <c r="D4981" s="1" t="s">
        <v>18</v>
      </c>
      <c r="E4981" s="1" t="s">
        <v>16</v>
      </c>
      <c r="F4981" s="1" t="s">
        <v>12</v>
      </c>
      <c r="G4981" s="1" t="s">
        <v>12</v>
      </c>
      <c r="H4981" s="1" t="s">
        <v>12</v>
      </c>
      <c r="I4981">
        <v>36</v>
      </c>
    </row>
    <row r="4982" spans="1:9" x14ac:dyDescent="0.25">
      <c r="A4982">
        <v>4981</v>
      </c>
      <c r="B4982" s="1" t="s">
        <v>9</v>
      </c>
      <c r="C4982">
        <v>385702</v>
      </c>
      <c r="D4982" s="1" t="s">
        <v>18</v>
      </c>
      <c r="E4982" s="1" t="s">
        <v>16</v>
      </c>
      <c r="F4982" s="1" t="s">
        <v>12</v>
      </c>
      <c r="G4982" s="1" t="s">
        <v>13</v>
      </c>
      <c r="H4982" s="1" t="s">
        <v>12</v>
      </c>
      <c r="I4982">
        <v>39</v>
      </c>
    </row>
    <row r="4983" spans="1:9" x14ac:dyDescent="0.25">
      <c r="A4983">
        <v>4982</v>
      </c>
      <c r="B4983" s="1" t="s">
        <v>9</v>
      </c>
      <c r="C4983">
        <v>299647</v>
      </c>
      <c r="D4983" s="1" t="s">
        <v>17</v>
      </c>
      <c r="E4983" s="1" t="s">
        <v>16</v>
      </c>
      <c r="F4983" s="1" t="s">
        <v>12</v>
      </c>
      <c r="G4983" s="1" t="s">
        <v>13</v>
      </c>
      <c r="H4983" s="1" t="s">
        <v>13</v>
      </c>
      <c r="I4983">
        <v>67</v>
      </c>
    </row>
    <row r="4984" spans="1:9" x14ac:dyDescent="0.25">
      <c r="A4984">
        <v>4983</v>
      </c>
      <c r="B4984" s="1" t="s">
        <v>15</v>
      </c>
      <c r="C4984">
        <v>324345.28000000003</v>
      </c>
      <c r="D4984" s="1" t="s">
        <v>10</v>
      </c>
      <c r="E4984" s="1" t="s">
        <v>16</v>
      </c>
      <c r="F4984" s="1" t="s">
        <v>12</v>
      </c>
      <c r="G4984" s="1" t="s">
        <v>13</v>
      </c>
      <c r="H4984" s="1" t="s">
        <v>13</v>
      </c>
      <c r="I4984">
        <v>38</v>
      </c>
    </row>
    <row r="4985" spans="1:9" x14ac:dyDescent="0.25">
      <c r="A4985">
        <v>4984</v>
      </c>
      <c r="B4985" s="1" t="s">
        <v>9</v>
      </c>
      <c r="C4985">
        <v>331181</v>
      </c>
      <c r="D4985" s="1" t="s">
        <v>18</v>
      </c>
      <c r="E4985" s="1" t="s">
        <v>16</v>
      </c>
      <c r="F4985" s="1" t="s">
        <v>12</v>
      </c>
      <c r="G4985" s="1" t="s">
        <v>12</v>
      </c>
      <c r="H4985" s="1" t="s">
        <v>12</v>
      </c>
      <c r="I4985">
        <v>55</v>
      </c>
    </row>
    <row r="4986" spans="1:9" x14ac:dyDescent="0.25">
      <c r="A4986">
        <v>4985</v>
      </c>
      <c r="B4986" s="1" t="s">
        <v>15</v>
      </c>
      <c r="C4986">
        <v>376777</v>
      </c>
      <c r="D4986" s="1" t="s">
        <v>10</v>
      </c>
      <c r="E4986" s="1" t="s">
        <v>16</v>
      </c>
      <c r="F4986" s="1" t="s">
        <v>12</v>
      </c>
      <c r="G4986" s="1" t="s">
        <v>13</v>
      </c>
      <c r="H4986" s="1" t="s">
        <v>12</v>
      </c>
      <c r="I4986">
        <v>33</v>
      </c>
    </row>
    <row r="4987" spans="1:9" x14ac:dyDescent="0.25">
      <c r="A4987">
        <v>4986</v>
      </c>
      <c r="B4987" s="1" t="s">
        <v>15</v>
      </c>
      <c r="C4987">
        <v>356455</v>
      </c>
      <c r="D4987" s="1" t="s">
        <v>18</v>
      </c>
      <c r="E4987" s="1" t="s">
        <v>16</v>
      </c>
      <c r="F4987" s="1" t="s">
        <v>12</v>
      </c>
      <c r="G4987" s="1" t="s">
        <v>13</v>
      </c>
      <c r="H4987" s="1" t="s">
        <v>13</v>
      </c>
      <c r="I4987">
        <v>63</v>
      </c>
    </row>
    <row r="4988" spans="1:9" x14ac:dyDescent="0.25">
      <c r="A4988">
        <v>4987</v>
      </c>
      <c r="B4988" s="1" t="s">
        <v>9</v>
      </c>
      <c r="C4988">
        <v>1912797.11</v>
      </c>
      <c r="D4988" s="1" t="s">
        <v>10</v>
      </c>
      <c r="E4988" s="1" t="s">
        <v>16</v>
      </c>
      <c r="F4988" s="1" t="s">
        <v>12</v>
      </c>
      <c r="G4988" s="1" t="s">
        <v>13</v>
      </c>
      <c r="H4988" s="1" t="s">
        <v>13</v>
      </c>
      <c r="I4988">
        <v>49</v>
      </c>
    </row>
    <row r="4989" spans="1:9" x14ac:dyDescent="0.25">
      <c r="A4989">
        <v>4988</v>
      </c>
      <c r="B4989" s="1" t="s">
        <v>15</v>
      </c>
      <c r="C4989">
        <v>1709530</v>
      </c>
      <c r="D4989" s="1" t="s">
        <v>10</v>
      </c>
      <c r="E4989" s="1" t="s">
        <v>11</v>
      </c>
      <c r="F4989" s="1" t="s">
        <v>12</v>
      </c>
      <c r="G4989" s="1" t="s">
        <v>13</v>
      </c>
      <c r="H4989" s="1" t="s">
        <v>12</v>
      </c>
      <c r="I4989">
        <v>44</v>
      </c>
    </row>
    <row r="4990" spans="1:9" x14ac:dyDescent="0.25">
      <c r="A4990">
        <v>4989</v>
      </c>
      <c r="B4990" s="1" t="s">
        <v>9</v>
      </c>
      <c r="C4990">
        <v>882417.74</v>
      </c>
      <c r="D4990" s="1" t="s">
        <v>10</v>
      </c>
      <c r="E4990" s="1" t="s">
        <v>16</v>
      </c>
      <c r="F4990" s="1" t="s">
        <v>12</v>
      </c>
      <c r="G4990" s="1" t="s">
        <v>13</v>
      </c>
      <c r="H4990" s="1" t="s">
        <v>13</v>
      </c>
      <c r="I4990">
        <v>38</v>
      </c>
    </row>
    <row r="4991" spans="1:9" x14ac:dyDescent="0.25">
      <c r="A4991">
        <v>4990</v>
      </c>
      <c r="B4991" s="1" t="s">
        <v>15</v>
      </c>
      <c r="C4991">
        <v>438889.6</v>
      </c>
      <c r="D4991" s="1" t="s">
        <v>10</v>
      </c>
      <c r="E4991" s="1" t="s">
        <v>16</v>
      </c>
      <c r="F4991" s="1" t="s">
        <v>12</v>
      </c>
      <c r="G4991" s="1" t="s">
        <v>13</v>
      </c>
      <c r="H4991" s="1" t="s">
        <v>13</v>
      </c>
      <c r="I4991">
        <v>31</v>
      </c>
    </row>
    <row r="4992" spans="1:9" x14ac:dyDescent="0.25">
      <c r="A4992">
        <v>4991</v>
      </c>
      <c r="B4992" s="1" t="s">
        <v>15</v>
      </c>
      <c r="C4992">
        <v>335860.17</v>
      </c>
      <c r="D4992" s="1" t="s">
        <v>10</v>
      </c>
      <c r="E4992" s="1" t="s">
        <v>11</v>
      </c>
      <c r="F4992" s="1" t="s">
        <v>12</v>
      </c>
      <c r="G4992" s="1" t="s">
        <v>13</v>
      </c>
      <c r="H4992" s="1" t="s">
        <v>13</v>
      </c>
      <c r="I4992">
        <v>35</v>
      </c>
    </row>
    <row r="4993" spans="1:9" x14ac:dyDescent="0.25">
      <c r="A4993">
        <v>4992</v>
      </c>
      <c r="B4993" s="1" t="s">
        <v>9</v>
      </c>
      <c r="C4993">
        <v>501500</v>
      </c>
      <c r="D4993" s="1" t="s">
        <v>10</v>
      </c>
      <c r="E4993" s="1" t="s">
        <v>16</v>
      </c>
      <c r="F4993" s="1" t="s">
        <v>12</v>
      </c>
      <c r="G4993" s="1" t="s">
        <v>13</v>
      </c>
      <c r="H4993" s="1" t="s">
        <v>13</v>
      </c>
      <c r="I4993">
        <v>29</v>
      </c>
    </row>
    <row r="4994" spans="1:9" x14ac:dyDescent="0.25">
      <c r="A4994">
        <v>4993</v>
      </c>
      <c r="B4994" s="1" t="s">
        <v>15</v>
      </c>
      <c r="C4994">
        <v>354835</v>
      </c>
      <c r="D4994" s="1" t="s">
        <v>10</v>
      </c>
      <c r="E4994" s="1" t="s">
        <v>16</v>
      </c>
      <c r="F4994" s="1" t="s">
        <v>12</v>
      </c>
      <c r="G4994" s="1" t="s">
        <v>13</v>
      </c>
      <c r="H4994" s="1" t="s">
        <v>12</v>
      </c>
      <c r="I4994">
        <v>26</v>
      </c>
    </row>
    <row r="4995" spans="1:9" x14ac:dyDescent="0.25">
      <c r="A4995">
        <v>4994</v>
      </c>
      <c r="B4995" s="1" t="s">
        <v>9</v>
      </c>
      <c r="C4995">
        <v>501040.18</v>
      </c>
      <c r="D4995" s="1" t="s">
        <v>10</v>
      </c>
      <c r="E4995" s="1" t="s">
        <v>16</v>
      </c>
      <c r="F4995" s="1" t="s">
        <v>12</v>
      </c>
      <c r="G4995" s="1" t="s">
        <v>13</v>
      </c>
      <c r="H4995" s="1" t="s">
        <v>13</v>
      </c>
      <c r="I4995">
        <v>57</v>
      </c>
    </row>
    <row r="4996" spans="1:9" x14ac:dyDescent="0.25">
      <c r="A4996">
        <v>4995</v>
      </c>
      <c r="B4996" s="1" t="s">
        <v>15</v>
      </c>
      <c r="C4996">
        <v>958367.36</v>
      </c>
      <c r="D4996" s="1" t="s">
        <v>10</v>
      </c>
      <c r="E4996" s="1" t="s">
        <v>11</v>
      </c>
      <c r="F4996" s="1" t="s">
        <v>12</v>
      </c>
      <c r="G4996" s="1" t="s">
        <v>13</v>
      </c>
      <c r="H4996" s="1" t="s">
        <v>13</v>
      </c>
      <c r="I4996">
        <v>38</v>
      </c>
    </row>
    <row r="4997" spans="1:9" x14ac:dyDescent="0.25">
      <c r="A4997">
        <v>4996</v>
      </c>
      <c r="B4997" s="1" t="s">
        <v>15</v>
      </c>
      <c r="C4997">
        <v>407579</v>
      </c>
      <c r="D4997" s="1" t="s">
        <v>10</v>
      </c>
      <c r="E4997" s="1" t="s">
        <v>11</v>
      </c>
      <c r="F4997" s="1" t="s">
        <v>12</v>
      </c>
      <c r="G4997" s="1" t="s">
        <v>13</v>
      </c>
      <c r="H4997" s="1" t="s">
        <v>13</v>
      </c>
      <c r="I4997">
        <v>43</v>
      </c>
    </row>
    <row r="4998" spans="1:9" x14ac:dyDescent="0.25">
      <c r="A4998">
        <v>4997</v>
      </c>
      <c r="B4998" s="1" t="s">
        <v>15</v>
      </c>
      <c r="C4998">
        <v>400000</v>
      </c>
      <c r="D4998" s="1" t="s">
        <v>10</v>
      </c>
      <c r="E4998" s="1" t="s">
        <v>16</v>
      </c>
      <c r="F4998" s="1" t="s">
        <v>12</v>
      </c>
      <c r="G4998" s="1" t="s">
        <v>13</v>
      </c>
      <c r="H4998" s="1" t="s">
        <v>13</v>
      </c>
      <c r="I4998">
        <v>62</v>
      </c>
    </row>
    <row r="4999" spans="1:9" x14ac:dyDescent="0.25">
      <c r="A4999">
        <v>4998</v>
      </c>
      <c r="B4999" s="1" t="s">
        <v>15</v>
      </c>
      <c r="C4999">
        <v>1367154</v>
      </c>
      <c r="D4999" s="1" t="s">
        <v>10</v>
      </c>
      <c r="E4999" s="1" t="s">
        <v>11</v>
      </c>
      <c r="F4999" s="1" t="s">
        <v>12</v>
      </c>
      <c r="G4999" s="1" t="s">
        <v>13</v>
      </c>
      <c r="H4999" s="1" t="s">
        <v>12</v>
      </c>
      <c r="I4999">
        <v>56</v>
      </c>
    </row>
    <row r="5000" spans="1:9" x14ac:dyDescent="0.25">
      <c r="A5000">
        <v>4999</v>
      </c>
      <c r="B5000" s="1" t="s">
        <v>9</v>
      </c>
      <c r="C5000">
        <v>1898332.8</v>
      </c>
      <c r="D5000" s="1" t="s">
        <v>10</v>
      </c>
      <c r="E5000" s="1" t="s">
        <v>16</v>
      </c>
      <c r="F5000" s="1" t="s">
        <v>12</v>
      </c>
      <c r="G5000" s="1" t="s">
        <v>12</v>
      </c>
      <c r="H5000" s="1" t="s">
        <v>13</v>
      </c>
      <c r="I5000">
        <v>42</v>
      </c>
    </row>
    <row r="5001" spans="1:9" x14ac:dyDescent="0.25">
      <c r="A5001">
        <v>5000</v>
      </c>
      <c r="B5001" s="1" t="s">
        <v>9</v>
      </c>
      <c r="C5001">
        <v>489078.33</v>
      </c>
      <c r="D5001" s="1" t="s">
        <v>10</v>
      </c>
      <c r="E5001" s="1" t="s">
        <v>16</v>
      </c>
      <c r="F5001" s="1" t="s">
        <v>12</v>
      </c>
      <c r="G5001" s="1" t="s">
        <v>13</v>
      </c>
      <c r="H5001" s="1" t="s">
        <v>13</v>
      </c>
      <c r="I5001">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33BB4-F223-4DB3-9A6E-6DF28E4D8310}">
  <dimension ref="A1"/>
  <sheetViews>
    <sheetView workbookViewId="0">
      <selection activeCell="Q19" sqref="Q19"/>
    </sheetView>
  </sheetViews>
  <sheetFormatPr baseColWidth="10" defaultRowHeight="15" x14ac:dyDescent="0.25"/>
  <sheetData>
    <row r="1" spans="1:1" ht="15.75" x14ac:dyDescent="0.25">
      <c r="A1" s="3" t="s">
        <v>22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203CE-5D29-4D8F-BA20-D453CA389017}">
  <dimension ref="A1:C9"/>
  <sheetViews>
    <sheetView workbookViewId="0">
      <selection activeCell="B10" sqref="B10"/>
    </sheetView>
  </sheetViews>
  <sheetFormatPr baseColWidth="10" defaultRowHeight="15" x14ac:dyDescent="0.25"/>
  <cols>
    <col min="1" max="1" width="42.7109375" customWidth="1"/>
    <col min="2" max="2" width="29.5703125" bestFit="1" customWidth="1"/>
    <col min="3" max="3" width="21.42578125" bestFit="1" customWidth="1"/>
  </cols>
  <sheetData>
    <row r="1" spans="1:3" ht="47.25" x14ac:dyDescent="0.25">
      <c r="A1" s="4" t="s">
        <v>23</v>
      </c>
    </row>
    <row r="2" spans="1:3" ht="126" x14ac:dyDescent="0.25">
      <c r="A2" s="5" t="s">
        <v>24</v>
      </c>
    </row>
    <row r="3" spans="1:3" x14ac:dyDescent="0.25">
      <c r="B3" s="6" t="s">
        <v>30</v>
      </c>
      <c r="C3" s="6" t="s">
        <v>31</v>
      </c>
    </row>
    <row r="4" spans="1:3" ht="15.75" x14ac:dyDescent="0.25">
      <c r="A4" s="3" t="s">
        <v>25</v>
      </c>
      <c r="B4">
        <f>MIN(moras!C2:C5001)</f>
        <v>10</v>
      </c>
      <c r="C4">
        <f>MIN(moras!I2:I5001)</f>
        <v>14</v>
      </c>
    </row>
    <row r="5" spans="1:3" ht="15.75" x14ac:dyDescent="0.25">
      <c r="A5" s="3" t="s">
        <v>26</v>
      </c>
      <c r="B5">
        <f>_xlfn.QUARTILE.INC(moras!C2:C5001,1)</f>
        <v>297429</v>
      </c>
      <c r="C5">
        <f>_xlfn.QUARTILE.INC(moras!I2:I5001,1)</f>
        <v>31</v>
      </c>
    </row>
    <row r="6" spans="1:3" ht="15.75" x14ac:dyDescent="0.25">
      <c r="A6" s="3" t="s">
        <v>32</v>
      </c>
      <c r="B6">
        <f>_xlfn.QUARTILE.INC(moras!C2:C5001,2)</f>
        <v>408495</v>
      </c>
      <c r="C6">
        <f>_xlfn.QUARTILE.INC(moras!I2:I5001,2)</f>
        <v>40</v>
      </c>
    </row>
    <row r="7" spans="1:3" ht="15.75" x14ac:dyDescent="0.25">
      <c r="A7" s="3" t="s">
        <v>27</v>
      </c>
      <c r="B7">
        <f>_xlfn.QUARTILE.INC(moras!C2:C5001,3)</f>
        <v>700000</v>
      </c>
      <c r="C7">
        <f>_xlfn.QUARTILE.INC(moras!I2:I5001,3)</f>
        <v>52</v>
      </c>
    </row>
    <row r="8" spans="1:3" ht="15.75" x14ac:dyDescent="0.25">
      <c r="A8" s="3" t="s">
        <v>28</v>
      </c>
      <c r="B8">
        <f>MAX(moras!C2:C5001)</f>
        <v>16858742</v>
      </c>
      <c r="C8">
        <f>MAX(moras!I2:I5001)</f>
        <v>99</v>
      </c>
    </row>
    <row r="9" spans="1:3" ht="15.75" x14ac:dyDescent="0.25">
      <c r="A9" s="3" t="s">
        <v>29</v>
      </c>
      <c r="B9">
        <f>AVERAGE(moras!C2:C5001)</f>
        <v>657534.29237142205</v>
      </c>
      <c r="C9">
        <f>AVERAGE(moras!I2:I5001)</f>
        <v>41.906343806283772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4BAF6-070F-4A0D-B12C-C1501118CBF7}">
  <dimension ref="A1:E5004"/>
  <sheetViews>
    <sheetView workbookViewId="0"/>
  </sheetViews>
  <sheetFormatPr baseColWidth="10" defaultRowHeight="15" x14ac:dyDescent="0.25"/>
  <cols>
    <col min="1" max="1" width="35" customWidth="1"/>
    <col min="2" max="2" width="9" bestFit="1" customWidth="1"/>
    <col min="3" max="3" width="15.85546875" bestFit="1" customWidth="1"/>
    <col min="4" max="4" width="11.85546875" bestFit="1" customWidth="1"/>
    <col min="5" max="5" width="14.42578125" bestFit="1" customWidth="1"/>
  </cols>
  <sheetData>
    <row r="1" spans="1:5" ht="110.25" x14ac:dyDescent="0.25">
      <c r="A1" s="4" t="s">
        <v>33</v>
      </c>
    </row>
    <row r="2" spans="1:5" ht="204.75" x14ac:dyDescent="0.25">
      <c r="A2" s="5" t="s">
        <v>34</v>
      </c>
    </row>
    <row r="3" spans="1:5" ht="15.75" x14ac:dyDescent="0.25">
      <c r="B3" s="7" t="s">
        <v>36</v>
      </c>
      <c r="C3" s="7"/>
      <c r="D3" s="7" t="s">
        <v>31</v>
      </c>
      <c r="E3" s="7"/>
    </row>
    <row r="4" spans="1:5" ht="15.75" x14ac:dyDescent="0.25">
      <c r="B4" s="3" t="s">
        <v>35</v>
      </c>
      <c r="C4" s="3" t="s">
        <v>38</v>
      </c>
      <c r="D4" s="3" t="s">
        <v>37</v>
      </c>
      <c r="E4" s="3" t="s">
        <v>38</v>
      </c>
    </row>
    <row r="5" spans="1:5" x14ac:dyDescent="0.25">
      <c r="B5">
        <f xml:space="preserve"> (moras!C2 - AVERAGE(moras!$C$2:$C$5001)) / _xlfn.STDEV.P(moras!$C$2:$C$5001)</f>
        <v>-0.81084850110934203</v>
      </c>
      <c r="C5" t="str">
        <f>IF(ABS(B5)&gt;1.96,"Atipico","Normal")</f>
        <v>Normal</v>
      </c>
      <c r="D5">
        <f>(moras!I2 - AVERAGE(moras!$I$2:$I$5001)) / _xlfn.STDEV.P(moras!$I$2:$I$5001)</f>
        <v>6.6104782630796582E-3</v>
      </c>
      <c r="E5" t="str">
        <f>IF(ABS(D5)&gt;1.96,"Atipico","Normal")</f>
        <v>Normal</v>
      </c>
    </row>
    <row r="6" spans="1:5" x14ac:dyDescent="0.25">
      <c r="B6">
        <f xml:space="preserve"> (moras!C3 - AVERAGE(moras!$C$2:$C$5001)) / _xlfn.STDEV.P(moras!$C$2:$C$5001)</f>
        <v>3.2771118748616281</v>
      </c>
      <c r="C6" t="str">
        <f>IF(ABS(B6)&gt;1.96,"Atipico","Normal")</f>
        <v>Atipico</v>
      </c>
      <c r="D6">
        <f xml:space="preserve"> (moras!I3 - AVERAGE(moras!$I$2:$I$5001)) / _xlfn.STDEV.P(moras!$I$2:$I$5001)</f>
        <v>2.4769942300180725</v>
      </c>
      <c r="E6" t="str">
        <f t="shared" ref="E6:E69" si="0">IF(ABS(D6)&gt;1.96,"Atipico","Normal")</f>
        <v>Atipico</v>
      </c>
    </row>
    <row r="7" spans="1:5" x14ac:dyDescent="0.25">
      <c r="B7">
        <f xml:space="preserve"> (moras!C4 - AVERAGE(moras!$C$2:$C$5001)) / _xlfn.STDEV.P(moras!$C$2:$C$5001)</f>
        <v>-0.47729452784271698</v>
      </c>
      <c r="C7" t="str">
        <f>IF(ABS(B7)&gt;1.96,"Atipico","Normal")</f>
        <v>Normal</v>
      </c>
      <c r="D7">
        <f xml:space="preserve"> (moras!I4 - AVERAGE(moras!$I$2:$I$5001)) / _xlfn.STDEV.P(moras!$I$2:$I$5001)</f>
        <v>0.2183576569849362</v>
      </c>
      <c r="E7" t="str">
        <f t="shared" si="0"/>
        <v>Normal</v>
      </c>
    </row>
    <row r="8" spans="1:5" x14ac:dyDescent="0.25">
      <c r="B8">
        <f xml:space="preserve"> (moras!C5 - AVERAGE(moras!$C$2:$C$5001)) / _xlfn.STDEV.P(moras!$C$2:$C$5001)</f>
        <v>-0.13883525714351982</v>
      </c>
      <c r="C8" t="str">
        <f>IF(ABS(B8)&gt;1.96,"Atipico","Normal")</f>
        <v>Normal</v>
      </c>
      <c r="D8">
        <f xml:space="preserve"> (moras!I5 - AVERAGE(moras!$I$2:$I$5001)) / _xlfn.STDEV.P(moras!$I$2:$I$5001)</f>
        <v>0.50068722861407822</v>
      </c>
      <c r="E8" t="str">
        <f t="shared" si="0"/>
        <v>Normal</v>
      </c>
    </row>
    <row r="9" spans="1:5" x14ac:dyDescent="0.25">
      <c r="B9">
        <f xml:space="preserve"> (moras!C6 - AVERAGE(moras!$C$2:$C$5001)) / _xlfn.STDEV.P(moras!$C$2:$C$5001)</f>
        <v>-0.55188377910397379</v>
      </c>
      <c r="C9" t="str">
        <f>IF(ABS(B9)&gt;1.96,"Atipico","Normal")</f>
        <v>Normal</v>
      </c>
      <c r="D9">
        <f xml:space="preserve"> (moras!I6 - AVERAGE(moras!$I$2:$I$5001)) / _xlfn.STDEV.P(moras!$I$2:$I$5001)</f>
        <v>6.6104782630796582E-3</v>
      </c>
      <c r="E9" t="str">
        <f t="shared" si="0"/>
        <v>Normal</v>
      </c>
    </row>
    <row r="10" spans="1:5" x14ac:dyDescent="0.25">
      <c r="B10">
        <f xml:space="preserve"> (moras!C7 - AVERAGE(moras!$C$2:$C$5001)) / _xlfn.STDEV.P(moras!$C$2:$C$5001)</f>
        <v>-0.3210968851834754</v>
      </c>
      <c r="C10" t="str">
        <f>IF(ABS(B10)&gt;1.96,"Atipico","Normal")</f>
        <v>Normal</v>
      </c>
      <c r="D10">
        <f xml:space="preserve"> (moras!I7 - AVERAGE(moras!$I$2:$I$5001)) / _xlfn.STDEV.P(moras!$I$2:$I$5001)</f>
        <v>0.14777526407765068</v>
      </c>
      <c r="E10" t="str">
        <f t="shared" si="0"/>
        <v>Normal</v>
      </c>
    </row>
    <row r="11" spans="1:5" x14ac:dyDescent="0.25">
      <c r="B11">
        <f xml:space="preserve"> (moras!C8 - AVERAGE(moras!$C$2:$C$5001)) / _xlfn.STDEV.P(moras!$C$2:$C$5001)</f>
        <v>0.24315271543662123</v>
      </c>
      <c r="C11" t="str">
        <f>IF(ABS(B11)&gt;1.96,"Atipico","Normal")</f>
        <v>Normal</v>
      </c>
      <c r="D11">
        <f xml:space="preserve"> (moras!I8 - AVERAGE(moras!$I$2:$I$5001)) / _xlfn.STDEV.P(moras!$I$2:$I$5001)</f>
        <v>-0.27571909336606237</v>
      </c>
      <c r="E11" t="str">
        <f t="shared" si="0"/>
        <v>Normal</v>
      </c>
    </row>
    <row r="12" spans="1:5" x14ac:dyDescent="0.25">
      <c r="B12">
        <f xml:space="preserve"> (moras!C9 - AVERAGE(moras!$C$2:$C$5001)) / _xlfn.STDEV.P(moras!$C$2:$C$5001)</f>
        <v>-0.31634919861337696</v>
      </c>
      <c r="C12" t="str">
        <f>IF(ABS(B12)&gt;1.96,"Atipico","Normal")</f>
        <v>Normal</v>
      </c>
      <c r="D12">
        <f xml:space="preserve"> (moras!I9 - AVERAGE(moras!$I$2:$I$5001)) / _xlfn.STDEV.P(moras!$I$2:$I$5001)</f>
        <v>-0.41688387918063341</v>
      </c>
      <c r="E12" t="str">
        <f t="shared" si="0"/>
        <v>Normal</v>
      </c>
    </row>
    <row r="13" spans="1:5" x14ac:dyDescent="0.25">
      <c r="B13">
        <f xml:space="preserve"> (moras!C10 - AVERAGE(moras!$C$2:$C$5001)) / _xlfn.STDEV.P(moras!$C$2:$C$5001)</f>
        <v>-0.48442475151353193</v>
      </c>
      <c r="C13" t="str">
        <f>IF(ABS(B13)&gt;1.96,"Atipico","Normal")</f>
        <v>Normal</v>
      </c>
      <c r="D13">
        <f xml:space="preserve"> (moras!I10 - AVERAGE(moras!$I$2:$I$5001)) / _xlfn.STDEV.P(moras!$I$2:$I$5001)</f>
        <v>-1.4756197727899161</v>
      </c>
      <c r="E13" t="str">
        <f t="shared" si="0"/>
        <v>Normal</v>
      </c>
    </row>
    <row r="14" spans="1:5" x14ac:dyDescent="0.25">
      <c r="B14">
        <f xml:space="preserve"> (moras!C11 - AVERAGE(moras!$C$2:$C$5001)) / _xlfn.STDEV.P(moras!$C$2:$C$5001)</f>
        <v>4.9568222345768174</v>
      </c>
      <c r="C14" t="str">
        <f>IF(ABS(B14)&gt;1.96,"Atipico","Normal")</f>
        <v>Atipico</v>
      </c>
      <c r="D14">
        <f xml:space="preserve"> (moras!I11 - AVERAGE(moras!$I$2:$I$5001)) / _xlfn.STDEV.P(moras!$I$2:$I$5001)</f>
        <v>-0.13455430755149136</v>
      </c>
      <c r="E14" t="str">
        <f t="shared" si="0"/>
        <v>Normal</v>
      </c>
    </row>
    <row r="15" spans="1:5" x14ac:dyDescent="0.25">
      <c r="B15">
        <f xml:space="preserve"> (moras!C12 - AVERAGE(moras!$C$2:$C$5001)) / _xlfn.STDEV.P(moras!$C$2:$C$5001)</f>
        <v>0.66894991034990492</v>
      </c>
      <c r="C15" t="str">
        <f t="shared" ref="C15:C78" si="1">IF(ABS(B15)&gt;1.96,"Atipico","Normal")</f>
        <v>Normal</v>
      </c>
      <c r="D15">
        <f xml:space="preserve"> (moras!I12 - AVERAGE(moras!$I$2:$I$5001)) / _xlfn.STDEV.P(moras!$I$2:$I$5001)</f>
        <v>-0.84037823662434652</v>
      </c>
      <c r="E15" t="str">
        <f t="shared" si="0"/>
        <v>Normal</v>
      </c>
    </row>
    <row r="16" spans="1:5" x14ac:dyDescent="0.25">
      <c r="B16">
        <f xml:space="preserve"> (moras!C13 - AVERAGE(moras!$C$2:$C$5001)) / _xlfn.STDEV.P(moras!$C$2:$C$5001)</f>
        <v>0.45947457988510548</v>
      </c>
      <c r="C16" t="str">
        <f t="shared" si="1"/>
        <v>Normal</v>
      </c>
      <c r="D16">
        <f xml:space="preserve"> (moras!I13 - AVERAGE(moras!$I$2:$I$5001)) / _xlfn.STDEV.P(moras!$I$2:$I$5001)</f>
        <v>1.1359287647796479</v>
      </c>
      <c r="E16" t="str">
        <f t="shared" si="0"/>
        <v>Normal</v>
      </c>
    </row>
    <row r="17" spans="2:5" x14ac:dyDescent="0.25">
      <c r="B17">
        <f xml:space="preserve"> (moras!C14 - AVERAGE(moras!$C$2:$C$5001)) / _xlfn.STDEV.P(moras!$C$2:$C$5001)</f>
        <v>9.0949899573994714E-2</v>
      </c>
      <c r="C17" t="str">
        <f t="shared" si="1"/>
        <v>Normal</v>
      </c>
      <c r="D17">
        <f xml:space="preserve"> (moras!I14 - AVERAGE(moras!$I$2:$I$5001)) / _xlfn.STDEV.P(moras!$I$2:$I$5001)</f>
        <v>-0.13455430755149136</v>
      </c>
      <c r="E17" t="str">
        <f t="shared" si="0"/>
        <v>Normal</v>
      </c>
    </row>
    <row r="18" spans="2:5" x14ac:dyDescent="0.25">
      <c r="B18">
        <f xml:space="preserve"> (moras!C15 - AVERAGE(moras!$C$2:$C$5001)) / _xlfn.STDEV.P(moras!$C$2:$C$5001)</f>
        <v>-0.4627197589868397</v>
      </c>
      <c r="C18" t="str">
        <f t="shared" si="1"/>
        <v>Normal</v>
      </c>
      <c r="D18">
        <f xml:space="preserve"> (moras!I15 - AVERAGE(moras!$I$2:$I$5001)) / _xlfn.STDEV.P(moras!$I$2:$I$5001)</f>
        <v>0.64185201442864925</v>
      </c>
      <c r="E18" t="str">
        <f t="shared" si="0"/>
        <v>Normal</v>
      </c>
    </row>
    <row r="19" spans="2:5" x14ac:dyDescent="0.25">
      <c r="B19">
        <f xml:space="preserve"> (moras!C16 - AVERAGE(moras!$C$2:$C$5001)) / _xlfn.STDEV.P(moras!$C$2:$C$5001)</f>
        <v>-0.38739079349465477</v>
      </c>
      <c r="C19" t="str">
        <f t="shared" si="1"/>
        <v>Normal</v>
      </c>
      <c r="D19">
        <f xml:space="preserve"> (moras!I16 - AVERAGE(moras!$I$2:$I$5001)) / _xlfn.STDEV.P(moras!$I$2:$I$5001)</f>
        <v>1.2065111576869334</v>
      </c>
      <c r="E19" t="str">
        <f t="shared" si="0"/>
        <v>Normal</v>
      </c>
    </row>
    <row r="20" spans="2:5" x14ac:dyDescent="0.25">
      <c r="B20">
        <f xml:space="preserve"> (moras!C17 - AVERAGE(moras!$C$2:$C$5001)) / _xlfn.STDEV.P(moras!$C$2:$C$5001)</f>
        <v>1.5857953945470964</v>
      </c>
      <c r="C20" t="str">
        <f t="shared" si="1"/>
        <v>Normal</v>
      </c>
      <c r="D20">
        <f xml:space="preserve"> (moras!I17 - AVERAGE(moras!$I$2:$I$5001)) / _xlfn.STDEV.P(moras!$I$2:$I$5001)</f>
        <v>1.1359287647796479</v>
      </c>
      <c r="E20" t="str">
        <f t="shared" si="0"/>
        <v>Normal</v>
      </c>
    </row>
    <row r="21" spans="2:5" x14ac:dyDescent="0.25">
      <c r="B21">
        <f xml:space="preserve"> (moras!C18 - AVERAGE(moras!$C$2:$C$5001)) / _xlfn.STDEV.P(moras!$C$2:$C$5001)</f>
        <v>0.55670720084072112</v>
      </c>
      <c r="C21" t="str">
        <f t="shared" si="1"/>
        <v>Normal</v>
      </c>
      <c r="D21">
        <f xml:space="preserve"> (moras!I18 - AVERAGE(moras!$I$2:$I$5001)) / _xlfn.STDEV.P(moras!$I$2:$I$5001)</f>
        <v>-0.41688387918063341</v>
      </c>
      <c r="E21" t="str">
        <f t="shared" si="0"/>
        <v>Normal</v>
      </c>
    </row>
    <row r="22" spans="2:5" x14ac:dyDescent="0.25">
      <c r="B22">
        <f xml:space="preserve"> (moras!C19 - AVERAGE(moras!$C$2:$C$5001)) / _xlfn.STDEV.P(moras!$C$2:$C$5001)</f>
        <v>-0.64664390354710954</v>
      </c>
      <c r="C22" t="str">
        <f t="shared" si="1"/>
        <v>Normal</v>
      </c>
      <c r="D22">
        <f xml:space="preserve"> (moras!I19 - AVERAGE(moras!$I$2:$I$5001)) / _xlfn.STDEV.P(moras!$I$2:$I$5001)</f>
        <v>-0.20513670045877688</v>
      </c>
      <c r="E22" t="str">
        <f t="shared" si="0"/>
        <v>Normal</v>
      </c>
    </row>
    <row r="23" spans="2:5" x14ac:dyDescent="0.25">
      <c r="B23">
        <f xml:space="preserve"> (moras!C20 - AVERAGE(moras!$C$2:$C$5001)) / _xlfn.STDEV.P(moras!$C$2:$C$5001)</f>
        <v>-0.12775012423823884</v>
      </c>
      <c r="C23" t="str">
        <f t="shared" si="1"/>
        <v>Normal</v>
      </c>
      <c r="D23">
        <f xml:space="preserve"> (moras!I20 - AVERAGE(moras!$I$2:$I$5001)) / _xlfn.STDEV.P(moras!$I$2:$I$5001)</f>
        <v>0.2183576569849362</v>
      </c>
      <c r="E23" t="str">
        <f t="shared" si="0"/>
        <v>Normal</v>
      </c>
    </row>
    <row r="24" spans="2:5" x14ac:dyDescent="0.25">
      <c r="B24">
        <f xml:space="preserve"> (moras!C21 - AVERAGE(moras!$C$2:$C$5001)) / _xlfn.STDEV.P(moras!$C$2:$C$5001)</f>
        <v>-0.42878921457742208</v>
      </c>
      <c r="C24" t="str">
        <f t="shared" si="1"/>
        <v>Normal</v>
      </c>
      <c r="D24">
        <f xml:space="preserve"> (moras!I21 - AVERAGE(moras!$I$2:$I$5001)) / _xlfn.STDEV.P(moras!$I$2:$I$5001)</f>
        <v>0.71243440733593477</v>
      </c>
      <c r="E24" t="str">
        <f t="shared" si="0"/>
        <v>Normal</v>
      </c>
    </row>
    <row r="25" spans="2:5" x14ac:dyDescent="0.25">
      <c r="B25">
        <f xml:space="preserve"> (moras!C22 - AVERAGE(moras!$C$2:$C$5001)) / _xlfn.STDEV.P(moras!$C$2:$C$5001)</f>
        <v>-0.81084850110934203</v>
      </c>
      <c r="C25" t="str">
        <f t="shared" si="1"/>
        <v>Normal</v>
      </c>
      <c r="D25">
        <f xml:space="preserve"> (moras!I22 - AVERAGE(moras!$I$2:$I$5001)) / _xlfn.STDEV.P(moras!$I$2:$I$5001)</f>
        <v>-0.98154302243891756</v>
      </c>
      <c r="E25" t="str">
        <f t="shared" si="0"/>
        <v>Normal</v>
      </c>
    </row>
    <row r="26" spans="2:5" x14ac:dyDescent="0.25">
      <c r="B26">
        <f xml:space="preserve"> (moras!C23 - AVERAGE(moras!$C$2:$C$5001)) / _xlfn.STDEV.P(moras!$C$2:$C$5001)</f>
        <v>-0.46799154082766331</v>
      </c>
      <c r="C26" t="str">
        <f t="shared" si="1"/>
        <v>Normal</v>
      </c>
      <c r="D26">
        <f xml:space="preserve"> (moras!I23 - AVERAGE(moras!$I$2:$I$5001)) / _xlfn.STDEV.P(moras!$I$2:$I$5001)</f>
        <v>1.2065111576869334</v>
      </c>
      <c r="E26" t="str">
        <f t="shared" si="0"/>
        <v>Normal</v>
      </c>
    </row>
    <row r="27" spans="2:5" x14ac:dyDescent="0.25">
      <c r="B27">
        <f xml:space="preserve"> (moras!C24 - AVERAGE(moras!$C$2:$C$5001)) / _xlfn.STDEV.P(moras!$C$2:$C$5001)</f>
        <v>1.8093984837626316</v>
      </c>
      <c r="C27" t="str">
        <f t="shared" si="1"/>
        <v>Normal</v>
      </c>
      <c r="D27">
        <f xml:space="preserve"> (moras!I24 - AVERAGE(moras!$I$2:$I$5001)) / _xlfn.STDEV.P(moras!$I$2:$I$5001)</f>
        <v>-0.69921345080977548</v>
      </c>
      <c r="E27" t="str">
        <f t="shared" si="0"/>
        <v>Normal</v>
      </c>
    </row>
    <row r="28" spans="2:5" x14ac:dyDescent="0.25">
      <c r="B28">
        <f xml:space="preserve"> (moras!C25 - AVERAGE(moras!$C$2:$C$5001)) / _xlfn.STDEV.P(moras!$C$2:$C$5001)</f>
        <v>-0.57439560705120729</v>
      </c>
      <c r="C28" t="str">
        <f t="shared" si="1"/>
        <v>Normal</v>
      </c>
      <c r="D28">
        <f xml:space="preserve"> (moras!I25 - AVERAGE(moras!$I$2:$I$5001)) / _xlfn.STDEV.P(moras!$I$2:$I$5001)</f>
        <v>-1.6873669515117726</v>
      </c>
      <c r="E28" t="str">
        <f t="shared" si="0"/>
        <v>Normal</v>
      </c>
    </row>
    <row r="29" spans="2:5" x14ac:dyDescent="0.25">
      <c r="B29">
        <f xml:space="preserve"> (moras!C26 - AVERAGE(moras!$C$2:$C$5001)) / _xlfn.STDEV.P(moras!$C$2:$C$5001)</f>
        <v>0.56720020474331001</v>
      </c>
      <c r="C29" t="str">
        <f t="shared" si="1"/>
        <v>Normal</v>
      </c>
      <c r="D29">
        <f xml:space="preserve"> (moras!I26 - AVERAGE(moras!$I$2:$I$5001)) / _xlfn.STDEV.P(moras!$I$2:$I$5001)</f>
        <v>-0.41688387918063341</v>
      </c>
      <c r="E29" t="str">
        <f t="shared" si="0"/>
        <v>Normal</v>
      </c>
    </row>
    <row r="30" spans="2:5" x14ac:dyDescent="0.25">
      <c r="B30">
        <f xml:space="preserve"> (moras!C27 - AVERAGE(moras!$C$2:$C$5001)) / _xlfn.STDEV.P(moras!$C$2:$C$5001)</f>
        <v>0.97912798904519194</v>
      </c>
      <c r="C30" t="str">
        <f t="shared" si="1"/>
        <v>Normal</v>
      </c>
      <c r="D30">
        <f xml:space="preserve"> (moras!I27 - AVERAGE(moras!$I$2:$I$5001)) / _xlfn.STDEV.P(moras!$I$2:$I$5001)</f>
        <v>1.41825833640879</v>
      </c>
      <c r="E30" t="str">
        <f t="shared" si="0"/>
        <v>Normal</v>
      </c>
    </row>
    <row r="31" spans="2:5" x14ac:dyDescent="0.25">
      <c r="B31">
        <f xml:space="preserve"> (moras!C28 - AVERAGE(moras!$C$2:$C$5001)) / _xlfn.STDEV.P(moras!$C$2:$C$5001)</f>
        <v>-0.72859637273906552</v>
      </c>
      <c r="C31" t="str">
        <f t="shared" si="1"/>
        <v>Normal</v>
      </c>
      <c r="D31">
        <f xml:space="preserve"> (moras!I28 - AVERAGE(moras!$I$2:$I$5001)) / _xlfn.STDEV.P(moras!$I$2:$I$5001)</f>
        <v>-0.27571909336606237</v>
      </c>
      <c r="E31" t="str">
        <f t="shared" si="0"/>
        <v>Normal</v>
      </c>
    </row>
    <row r="32" spans="2:5" x14ac:dyDescent="0.25">
      <c r="B32">
        <f xml:space="preserve"> (moras!C29 - AVERAGE(moras!$C$2:$C$5001)) / _xlfn.STDEV.P(moras!$C$2:$C$5001)</f>
        <v>-0.72032183328832255</v>
      </c>
      <c r="C32" t="str">
        <f t="shared" si="1"/>
        <v>Normal</v>
      </c>
      <c r="D32">
        <f xml:space="preserve"> (moras!I29 - AVERAGE(moras!$I$2:$I$5001)) / _xlfn.STDEV.P(moras!$I$2:$I$5001)</f>
        <v>-1.4050373798826306</v>
      </c>
      <c r="E32" t="str">
        <f t="shared" si="0"/>
        <v>Normal</v>
      </c>
    </row>
    <row r="33" spans="2:5" x14ac:dyDescent="0.25">
      <c r="B33">
        <f xml:space="preserve"> (moras!C30 - AVERAGE(moras!$C$2:$C$5001)) / _xlfn.STDEV.P(moras!$C$2:$C$5001)</f>
        <v>0.19461984092591292</v>
      </c>
      <c r="C33" t="str">
        <f t="shared" si="1"/>
        <v>Normal</v>
      </c>
      <c r="D33">
        <f xml:space="preserve"> (moras!I30 - AVERAGE(moras!$I$2:$I$5001)) / _xlfn.STDEV.P(moras!$I$2:$I$5001)</f>
        <v>6.6104782630796582E-3</v>
      </c>
      <c r="E33" t="str">
        <f t="shared" si="0"/>
        <v>Normal</v>
      </c>
    </row>
    <row r="34" spans="2:5" x14ac:dyDescent="0.25">
      <c r="B34">
        <f xml:space="preserve"> (moras!C31 - AVERAGE(moras!$C$2:$C$5001)) / _xlfn.STDEV.P(moras!$C$2:$C$5001)</f>
        <v>-0.31989454897416475</v>
      </c>
      <c r="C34" t="str">
        <f t="shared" si="1"/>
        <v>Normal</v>
      </c>
      <c r="D34">
        <f xml:space="preserve"> (moras!I31 - AVERAGE(moras!$I$2:$I$5001)) / _xlfn.STDEV.P(moras!$I$2:$I$5001)</f>
        <v>-0.27571909336606237</v>
      </c>
      <c r="E34" t="str">
        <f t="shared" si="0"/>
        <v>Normal</v>
      </c>
    </row>
    <row r="35" spans="2:5" x14ac:dyDescent="0.25">
      <c r="B35">
        <f xml:space="preserve"> (moras!C32 - AVERAGE(moras!$C$2:$C$5001)) / _xlfn.STDEV.P(moras!$C$2:$C$5001)</f>
        <v>-6.2608214327073655E-2</v>
      </c>
      <c r="C35" t="str">
        <f t="shared" si="1"/>
        <v>Normal</v>
      </c>
      <c r="D35">
        <f xml:space="preserve"> (moras!I32 - AVERAGE(moras!$I$2:$I$5001)) / _xlfn.STDEV.P(moras!$I$2:$I$5001)</f>
        <v>-0.20513670045877688</v>
      </c>
      <c r="E35" t="str">
        <f t="shared" si="0"/>
        <v>Normal</v>
      </c>
    </row>
    <row r="36" spans="2:5" x14ac:dyDescent="0.25">
      <c r="B36">
        <f xml:space="preserve"> (moras!C33 - AVERAGE(moras!$C$2:$C$5001)) / _xlfn.STDEV.P(moras!$C$2:$C$5001)</f>
        <v>-0.36639104822755719</v>
      </c>
      <c r="C36" t="str">
        <f t="shared" si="1"/>
        <v>Normal</v>
      </c>
      <c r="D36">
        <f xml:space="preserve"> (moras!I33 - AVERAGE(moras!$I$2:$I$5001)) / _xlfn.STDEV.P(moras!$I$2:$I$5001)</f>
        <v>0.78301680024322029</v>
      </c>
      <c r="E36" t="str">
        <f t="shared" si="0"/>
        <v>Normal</v>
      </c>
    </row>
    <row r="37" spans="2:5" x14ac:dyDescent="0.25">
      <c r="B37">
        <f xml:space="preserve"> (moras!C34 - AVERAGE(moras!$C$2:$C$5001)) / _xlfn.STDEV.P(moras!$C$2:$C$5001)</f>
        <v>-0.44454166866740574</v>
      </c>
      <c r="C37" t="str">
        <f t="shared" si="1"/>
        <v>Normal</v>
      </c>
      <c r="D37">
        <f xml:space="preserve"> (moras!I34 - AVERAGE(moras!$I$2:$I$5001)) / _xlfn.STDEV.P(moras!$I$2:$I$5001)</f>
        <v>-6.397191464420586E-2</v>
      </c>
      <c r="E37" t="str">
        <f t="shared" si="0"/>
        <v>Normal</v>
      </c>
    </row>
    <row r="38" spans="2:5" x14ac:dyDescent="0.25">
      <c r="B38">
        <f xml:space="preserve"> (moras!C35 - AVERAGE(moras!$C$2:$C$5001)) / _xlfn.STDEV.P(moras!$C$2:$C$5001)</f>
        <v>-0.12270524482050568</v>
      </c>
      <c r="C38" t="str">
        <f t="shared" si="1"/>
        <v>Normal</v>
      </c>
      <c r="D38">
        <f xml:space="preserve"> (moras!I35 - AVERAGE(moras!$I$2:$I$5001)) / _xlfn.STDEV.P(moras!$I$2:$I$5001)</f>
        <v>-0.98154302243891756</v>
      </c>
      <c r="E38" t="str">
        <f t="shared" si="0"/>
        <v>Normal</v>
      </c>
    </row>
    <row r="39" spans="2:5" x14ac:dyDescent="0.25">
      <c r="B39">
        <f xml:space="preserve"> (moras!C36 - AVERAGE(moras!$C$2:$C$5001)) / _xlfn.STDEV.P(moras!$C$2:$C$5001)</f>
        <v>-0.72661217270740697</v>
      </c>
      <c r="C39" t="str">
        <f t="shared" si="1"/>
        <v>Normal</v>
      </c>
      <c r="D39">
        <f xml:space="preserve"> (moras!I36 - AVERAGE(moras!$I$2:$I$5001)) / _xlfn.STDEV.P(moras!$I$2:$I$5001)</f>
        <v>7.7192871170365177E-2</v>
      </c>
      <c r="E39" t="str">
        <f t="shared" si="0"/>
        <v>Normal</v>
      </c>
    </row>
    <row r="40" spans="2:5" x14ac:dyDescent="0.25">
      <c r="B40">
        <f xml:space="preserve"> (moras!C37 - AVERAGE(moras!$C$2:$C$5001)) / _xlfn.STDEV.P(moras!$C$2:$C$5001)</f>
        <v>-0.81084850110934203</v>
      </c>
      <c r="C40" t="str">
        <f t="shared" si="1"/>
        <v>Normal</v>
      </c>
      <c r="D40">
        <f xml:space="preserve"> (moras!I37 - AVERAGE(moras!$I$2:$I$5001)) / _xlfn.STDEV.P(moras!$I$2:$I$5001)</f>
        <v>1.41825833640879</v>
      </c>
      <c r="E40" t="str">
        <f t="shared" si="0"/>
        <v>Normal</v>
      </c>
    </row>
    <row r="41" spans="2:5" x14ac:dyDescent="0.25">
      <c r="B41">
        <f xml:space="preserve"> (moras!C38 - AVERAGE(moras!$C$2:$C$5001)) / _xlfn.STDEV.P(moras!$C$2:$C$5001)</f>
        <v>1.1034033093875537</v>
      </c>
      <c r="C41" t="str">
        <f t="shared" si="1"/>
        <v>Normal</v>
      </c>
      <c r="D41">
        <f xml:space="preserve"> (moras!I38 - AVERAGE(moras!$I$2:$I$5001)) / _xlfn.STDEV.P(moras!$I$2:$I$5001)</f>
        <v>-6.397191464420586E-2</v>
      </c>
      <c r="E41" t="str">
        <f t="shared" si="0"/>
        <v>Normal</v>
      </c>
    </row>
    <row r="42" spans="2:5" x14ac:dyDescent="0.25">
      <c r="B42">
        <f xml:space="preserve"> (moras!C39 - AVERAGE(moras!$C$2:$C$5001)) / _xlfn.STDEV.P(moras!$C$2:$C$5001)</f>
        <v>1.0778367089162382</v>
      </c>
      <c r="C42" t="str">
        <f t="shared" si="1"/>
        <v>Normal</v>
      </c>
      <c r="D42">
        <f xml:space="preserve"> (moras!I39 - AVERAGE(moras!$I$2:$I$5001)) / _xlfn.STDEV.P(moras!$I$2:$I$5001)</f>
        <v>1.700587908037932</v>
      </c>
      <c r="E42" t="str">
        <f t="shared" si="0"/>
        <v>Normal</v>
      </c>
    </row>
    <row r="43" spans="2:5" x14ac:dyDescent="0.25">
      <c r="B43">
        <f xml:space="preserve"> (moras!C40 - AVERAGE(moras!$C$2:$C$5001)) / _xlfn.STDEV.P(moras!$C$2:$C$5001)</f>
        <v>3.1606456850379514</v>
      </c>
      <c r="C43" t="str">
        <f t="shared" si="1"/>
        <v>Atipico</v>
      </c>
      <c r="D43">
        <f xml:space="preserve"> (moras!I40 - AVERAGE(moras!$I$2:$I$5001)) / _xlfn.STDEV.P(moras!$I$2:$I$5001)</f>
        <v>0.43010483570679275</v>
      </c>
      <c r="E43" t="str">
        <f t="shared" si="0"/>
        <v>Normal</v>
      </c>
    </row>
    <row r="44" spans="2:5" x14ac:dyDescent="0.25">
      <c r="B44">
        <f xml:space="preserve"> (moras!C41 - AVERAGE(moras!$C$2:$C$5001)) / _xlfn.STDEV.P(moras!$C$2:$C$5001)</f>
        <v>1.7051071269018577E-3</v>
      </c>
      <c r="C44" t="str">
        <f t="shared" si="1"/>
        <v>Normal</v>
      </c>
      <c r="D44">
        <f xml:space="preserve"> (moras!I41 - AVERAGE(moras!$I$2:$I$5001)) / _xlfn.STDEV.P(moras!$I$2:$I$5001)</f>
        <v>0.99476397896507684</v>
      </c>
      <c r="E44" t="str">
        <f t="shared" si="0"/>
        <v>Normal</v>
      </c>
    </row>
    <row r="45" spans="2:5" x14ac:dyDescent="0.25">
      <c r="B45">
        <f xml:space="preserve"> (moras!C42 - AVERAGE(moras!$C$2:$C$5001)) / _xlfn.STDEV.P(moras!$C$2:$C$5001)</f>
        <v>-3.1848581953730866E-2</v>
      </c>
      <c r="C45" t="str">
        <f t="shared" si="1"/>
        <v>Normal</v>
      </c>
      <c r="D45">
        <f xml:space="preserve"> (moras!I42 - AVERAGE(moras!$I$2:$I$5001)) / _xlfn.STDEV.P(moras!$I$2:$I$5001)</f>
        <v>-1.193290201160774</v>
      </c>
      <c r="E45" t="str">
        <f t="shared" si="0"/>
        <v>Normal</v>
      </c>
    </row>
    <row r="46" spans="2:5" x14ac:dyDescent="0.25">
      <c r="B46">
        <f xml:space="preserve"> (moras!C43 - AVERAGE(moras!$C$2:$C$5001)) / _xlfn.STDEV.P(moras!$C$2:$C$5001)</f>
        <v>0.39441770905598544</v>
      </c>
      <c r="C46" t="str">
        <f t="shared" si="1"/>
        <v>Normal</v>
      </c>
      <c r="D46">
        <f xml:space="preserve"> (moras!I43 - AVERAGE(moras!$I$2:$I$5001)) / _xlfn.STDEV.P(moras!$I$2:$I$5001)</f>
        <v>-0.62863105790248996</v>
      </c>
      <c r="E46" t="str">
        <f t="shared" si="0"/>
        <v>Normal</v>
      </c>
    </row>
    <row r="47" spans="2:5" x14ac:dyDescent="0.25">
      <c r="B47">
        <f xml:space="preserve"> (moras!C44 - AVERAGE(moras!$C$2:$C$5001)) / _xlfn.STDEV.P(moras!$C$2:$C$5001)</f>
        <v>-0.46799154082766331</v>
      </c>
      <c r="C47" t="str">
        <f t="shared" si="1"/>
        <v>Normal</v>
      </c>
      <c r="D47">
        <f xml:space="preserve"> (moras!I44 - AVERAGE(moras!$I$2:$I$5001)) / _xlfn.STDEV.P(moras!$I$2:$I$5001)</f>
        <v>-1.334454986975345</v>
      </c>
      <c r="E47" t="str">
        <f t="shared" si="0"/>
        <v>Normal</v>
      </c>
    </row>
    <row r="48" spans="2:5" x14ac:dyDescent="0.25">
      <c r="B48">
        <f xml:space="preserve"> (moras!C45 - AVERAGE(moras!$C$2:$C$5001)) / _xlfn.STDEV.P(moras!$C$2:$C$5001)</f>
        <v>-2.9329965057427198E-2</v>
      </c>
      <c r="C48" t="str">
        <f t="shared" si="1"/>
        <v>Normal</v>
      </c>
      <c r="D48">
        <f xml:space="preserve"> (moras!I45 - AVERAGE(moras!$I$2:$I$5001)) / _xlfn.STDEV.P(moras!$I$2:$I$5001)</f>
        <v>7.7192871170365177E-2</v>
      </c>
      <c r="E48" t="str">
        <f t="shared" si="0"/>
        <v>Normal</v>
      </c>
    </row>
    <row r="49" spans="2:5" x14ac:dyDescent="0.25">
      <c r="B49">
        <f xml:space="preserve"> (moras!C46 - AVERAGE(moras!$C$2:$C$5001)) / _xlfn.STDEV.P(moras!$C$2:$C$5001)</f>
        <v>-0.34622139587936762</v>
      </c>
      <c r="C49" t="str">
        <f t="shared" si="1"/>
        <v>Normal</v>
      </c>
      <c r="D49">
        <f xml:space="preserve"> (moras!I46 - AVERAGE(moras!$I$2:$I$5001)) / _xlfn.STDEV.P(moras!$I$2:$I$5001)</f>
        <v>-1.052125415346203</v>
      </c>
      <c r="E49" t="str">
        <f t="shared" si="0"/>
        <v>Normal</v>
      </c>
    </row>
    <row r="50" spans="2:5" x14ac:dyDescent="0.25">
      <c r="B50">
        <f xml:space="preserve"> (moras!C47 - AVERAGE(moras!$C$2:$C$5001)) / _xlfn.STDEV.P(moras!$C$2:$C$5001)</f>
        <v>1.5055122859431076</v>
      </c>
      <c r="C50" t="str">
        <f t="shared" si="1"/>
        <v>Normal</v>
      </c>
      <c r="D50">
        <f xml:space="preserve"> (moras!I47 - AVERAGE(moras!$I$2:$I$5001)) / _xlfn.STDEV.P(moras!$I$2:$I$5001)</f>
        <v>-0.98154302243891756</v>
      </c>
      <c r="E50" t="str">
        <f t="shared" si="0"/>
        <v>Normal</v>
      </c>
    </row>
    <row r="51" spans="2:5" x14ac:dyDescent="0.25">
      <c r="B51">
        <f xml:space="preserve"> (moras!C48 - AVERAGE(moras!$C$2:$C$5001)) / _xlfn.STDEV.P(moras!$C$2:$C$5001)</f>
        <v>1.932800106459561</v>
      </c>
      <c r="C51" t="str">
        <f t="shared" si="1"/>
        <v>Normal</v>
      </c>
      <c r="D51">
        <f xml:space="preserve"> (moras!I48 - AVERAGE(moras!$I$2:$I$5001)) / _xlfn.STDEV.P(moras!$I$2:$I$5001)</f>
        <v>0.50068722861407822</v>
      </c>
      <c r="E51" t="str">
        <f t="shared" si="0"/>
        <v>Normal</v>
      </c>
    </row>
    <row r="52" spans="2:5" x14ac:dyDescent="0.25">
      <c r="B52">
        <f xml:space="preserve"> (moras!C49 - AVERAGE(moras!$C$2:$C$5001)) / _xlfn.STDEV.P(moras!$C$2:$C$5001)</f>
        <v>-0.38047379644327767</v>
      </c>
      <c r="C52" t="str">
        <f t="shared" si="1"/>
        <v>Normal</v>
      </c>
      <c r="D52">
        <f xml:space="preserve"> (moras!I49 - AVERAGE(moras!$I$2:$I$5001)) / _xlfn.STDEV.P(moras!$I$2:$I$5001)</f>
        <v>-0.41688387918063341</v>
      </c>
      <c r="E52" t="str">
        <f t="shared" si="0"/>
        <v>Normal</v>
      </c>
    </row>
    <row r="53" spans="2:5" x14ac:dyDescent="0.25">
      <c r="B53">
        <f xml:space="preserve"> (moras!C50 - AVERAGE(moras!$C$2:$C$5001)) / _xlfn.STDEV.P(moras!$C$2:$C$5001)</f>
        <v>2.162404462922984E-2</v>
      </c>
      <c r="C53" t="str">
        <f t="shared" si="1"/>
        <v>Normal</v>
      </c>
      <c r="D53">
        <f xml:space="preserve"> (moras!I50 - AVERAGE(moras!$I$2:$I$5001)) / _xlfn.STDEV.P(moras!$I$2:$I$5001)</f>
        <v>-0.20513670045877688</v>
      </c>
      <c r="E53" t="str">
        <f t="shared" si="0"/>
        <v>Normal</v>
      </c>
    </row>
    <row r="54" spans="2:5" x14ac:dyDescent="0.25">
      <c r="B54">
        <f xml:space="preserve"> (moras!C51 - AVERAGE(moras!$C$2:$C$5001)) / _xlfn.STDEV.P(moras!$C$2:$C$5001)</f>
        <v>-0.26420850158561038</v>
      </c>
      <c r="C54" t="str">
        <f t="shared" si="1"/>
        <v>Normal</v>
      </c>
      <c r="D54">
        <f xml:space="preserve"> (moras!I51 - AVERAGE(moras!$I$2:$I$5001)) / _xlfn.STDEV.P(moras!$I$2:$I$5001)</f>
        <v>-2.9578500238429117</v>
      </c>
      <c r="E54" t="str">
        <f t="shared" si="0"/>
        <v>Atipico</v>
      </c>
    </row>
    <row r="55" spans="2:5" x14ac:dyDescent="0.25">
      <c r="B55">
        <f xml:space="preserve"> (moras!C52 - AVERAGE(moras!$C$2:$C$5001)) / _xlfn.STDEV.P(moras!$C$2:$C$5001)</f>
        <v>-0.44454291416440211</v>
      </c>
      <c r="C55" t="str">
        <f t="shared" si="1"/>
        <v>Normal</v>
      </c>
      <c r="D55">
        <f xml:space="preserve"> (moras!I52 - AVERAGE(moras!$I$2:$I$5001)) / _xlfn.STDEV.P(moras!$I$2:$I$5001)</f>
        <v>1.700587908037932</v>
      </c>
      <c r="E55" t="str">
        <f t="shared" si="0"/>
        <v>Normal</v>
      </c>
    </row>
    <row r="56" spans="2:5" x14ac:dyDescent="0.25">
      <c r="B56">
        <f xml:space="preserve"> (moras!C53 - AVERAGE(moras!$C$2:$C$5001)) / _xlfn.STDEV.P(moras!$C$2:$C$5001)</f>
        <v>1.0456312641682859</v>
      </c>
      <c r="C56" t="str">
        <f t="shared" si="1"/>
        <v>Normal</v>
      </c>
      <c r="D56">
        <f xml:space="preserve"> (moras!I53 - AVERAGE(moras!$I$2:$I$5001)) / _xlfn.STDEV.P(moras!$I$2:$I$5001)</f>
        <v>-2.9578500238429117</v>
      </c>
      <c r="E56" t="str">
        <f t="shared" si="0"/>
        <v>Atipico</v>
      </c>
    </row>
    <row r="57" spans="2:5" x14ac:dyDescent="0.25">
      <c r="B57">
        <f xml:space="preserve"> (moras!C54 - AVERAGE(moras!$C$2:$C$5001)) / _xlfn.STDEV.P(moras!$C$2:$C$5001)</f>
        <v>0.10593100874200527</v>
      </c>
      <c r="C57" t="str">
        <f t="shared" si="1"/>
        <v>Normal</v>
      </c>
      <c r="D57">
        <f xml:space="preserve"> (moras!I54 - AVERAGE(moras!$I$2:$I$5001)) / _xlfn.STDEV.P(moras!$I$2:$I$5001)</f>
        <v>-0.98154302243891756</v>
      </c>
      <c r="E57" t="str">
        <f t="shared" si="0"/>
        <v>Normal</v>
      </c>
    </row>
    <row r="58" spans="2:5" x14ac:dyDescent="0.25">
      <c r="B58">
        <f xml:space="preserve"> (moras!C55 - AVERAGE(moras!$C$2:$C$5001)) / _xlfn.STDEV.P(moras!$C$2:$C$5001)</f>
        <v>-0.34295844038209999</v>
      </c>
      <c r="C58" t="str">
        <f t="shared" si="1"/>
        <v>Normal</v>
      </c>
      <c r="D58">
        <f xml:space="preserve"> (moras!I55 - AVERAGE(moras!$I$2:$I$5001)) / _xlfn.STDEV.P(moras!$I$2:$I$5001)</f>
        <v>7.7192871170365177E-2</v>
      </c>
      <c r="E58" t="str">
        <f t="shared" si="0"/>
        <v>Normal</v>
      </c>
    </row>
    <row r="59" spans="2:5" x14ac:dyDescent="0.25">
      <c r="B59">
        <f xml:space="preserve"> (moras!C56 - AVERAGE(moras!$C$2:$C$5001)) / _xlfn.STDEV.P(moras!$C$2:$C$5001)</f>
        <v>-0.44089889824453027</v>
      </c>
      <c r="C59" t="str">
        <f t="shared" si="1"/>
        <v>Normal</v>
      </c>
      <c r="D59">
        <f xml:space="preserve"> (moras!I56 - AVERAGE(moras!$I$2:$I$5001)) / _xlfn.STDEV.P(moras!$I$2:$I$5001)</f>
        <v>0.14777526407765068</v>
      </c>
      <c r="E59" t="str">
        <f t="shared" si="0"/>
        <v>Normal</v>
      </c>
    </row>
    <row r="60" spans="2:5" x14ac:dyDescent="0.25">
      <c r="B60">
        <f xml:space="preserve"> (moras!C57 - AVERAGE(moras!$C$2:$C$5001)) / _xlfn.STDEV.P(moras!$C$2:$C$5001)</f>
        <v>-0.61380443916976768</v>
      </c>
      <c r="C60" t="str">
        <f t="shared" si="1"/>
        <v>Normal</v>
      </c>
      <c r="D60">
        <f xml:space="preserve"> (moras!I57 - AVERAGE(moras!$I$2:$I$5001)) / _xlfn.STDEV.P(moras!$I$2:$I$5001)</f>
        <v>0.14777526407765068</v>
      </c>
      <c r="E60" t="str">
        <f t="shared" si="0"/>
        <v>Normal</v>
      </c>
    </row>
    <row r="61" spans="2:5" x14ac:dyDescent="0.25">
      <c r="B61">
        <f xml:space="preserve"> (moras!C58 - AVERAGE(moras!$C$2:$C$5001)) / _xlfn.STDEV.P(moras!$C$2:$C$5001)</f>
        <v>-0.48067952971396977</v>
      </c>
      <c r="C61" t="str">
        <f t="shared" si="1"/>
        <v>Normal</v>
      </c>
      <c r="D61">
        <f xml:space="preserve"> (moras!I58 - AVERAGE(moras!$I$2:$I$5001)) / _xlfn.STDEV.P(moras!$I$2:$I$5001)</f>
        <v>-0.69921345080977548</v>
      </c>
      <c r="E61" t="str">
        <f t="shared" si="0"/>
        <v>Normal</v>
      </c>
    </row>
    <row r="62" spans="2:5" x14ac:dyDescent="0.25">
      <c r="B62">
        <f xml:space="preserve"> (moras!C59 - AVERAGE(moras!$C$2:$C$5001)) / _xlfn.STDEV.P(moras!$C$2:$C$5001)</f>
        <v>-0.34622016271402473</v>
      </c>
      <c r="C62" t="str">
        <f t="shared" si="1"/>
        <v>Normal</v>
      </c>
      <c r="D62">
        <f xml:space="preserve"> (moras!I59 - AVERAGE(moras!$I$2:$I$5001)) / _xlfn.STDEV.P(moras!$I$2:$I$5001)</f>
        <v>7.7192871170365177E-2</v>
      </c>
      <c r="E62" t="str">
        <f t="shared" si="0"/>
        <v>Normal</v>
      </c>
    </row>
    <row r="63" spans="2:5" x14ac:dyDescent="0.25">
      <c r="B63">
        <f xml:space="preserve"> (moras!C60 - AVERAGE(moras!$C$2:$C$5001)) / _xlfn.STDEV.P(moras!$C$2:$C$5001)</f>
        <v>-0.33464813913641345</v>
      </c>
      <c r="C63" t="str">
        <f t="shared" si="1"/>
        <v>Normal</v>
      </c>
      <c r="D63">
        <f xml:space="preserve"> (moras!I60 - AVERAGE(moras!$I$2:$I$5001)) / _xlfn.STDEV.P(moras!$I$2:$I$5001)</f>
        <v>0.2183576569849362</v>
      </c>
      <c r="E63" t="str">
        <f t="shared" si="0"/>
        <v>Normal</v>
      </c>
    </row>
    <row r="64" spans="2:5" x14ac:dyDescent="0.25">
      <c r="B64">
        <f xml:space="preserve"> (moras!C61 - AVERAGE(moras!$C$2:$C$5001)) / _xlfn.STDEV.P(moras!$C$2:$C$5001)</f>
        <v>-0.46799154082766331</v>
      </c>
      <c r="C64" t="str">
        <f t="shared" si="1"/>
        <v>Normal</v>
      </c>
      <c r="D64">
        <f xml:space="preserve"> (moras!I61 - AVERAGE(moras!$I$2:$I$5001)) / _xlfn.STDEV.P(moras!$I$2:$I$5001)</f>
        <v>-1.4050373798826306</v>
      </c>
      <c r="E64" t="str">
        <f t="shared" si="0"/>
        <v>Normal</v>
      </c>
    </row>
    <row r="65" spans="2:5" x14ac:dyDescent="0.25">
      <c r="B65">
        <f xml:space="preserve"> (moras!C62 - AVERAGE(moras!$C$2:$C$5001)) / _xlfn.STDEV.P(moras!$C$2:$C$5001)</f>
        <v>1.1548326673189317</v>
      </c>
      <c r="C65" t="str">
        <f t="shared" si="1"/>
        <v>Normal</v>
      </c>
      <c r="D65">
        <f xml:space="preserve"> (moras!I62 - AVERAGE(moras!$I$2:$I$5001)) / _xlfn.STDEV.P(moras!$I$2:$I$5001)</f>
        <v>-0.69921345080977548</v>
      </c>
      <c r="E65" t="str">
        <f t="shared" si="0"/>
        <v>Normal</v>
      </c>
    </row>
    <row r="66" spans="2:5" x14ac:dyDescent="0.25">
      <c r="B66">
        <f xml:space="preserve"> (moras!C63 - AVERAGE(moras!$C$2:$C$5001)) / _xlfn.STDEV.P(moras!$C$2:$C$5001)</f>
        <v>0.91771022613787911</v>
      </c>
      <c r="C66" t="str">
        <f t="shared" si="1"/>
        <v>Normal</v>
      </c>
      <c r="D66">
        <f xml:space="preserve"> (moras!I63 - AVERAGE(moras!$I$2:$I$5001)) / _xlfn.STDEV.P(moras!$I$2:$I$5001)</f>
        <v>3.0416533732763567</v>
      </c>
      <c r="E66" t="str">
        <f t="shared" si="0"/>
        <v>Atipico</v>
      </c>
    </row>
    <row r="67" spans="2:5" x14ac:dyDescent="0.25">
      <c r="B67">
        <f xml:space="preserve"> (moras!C64 - AVERAGE(moras!$C$2:$C$5001)) / _xlfn.STDEV.P(moras!$C$2:$C$5001)</f>
        <v>-0.35906790817050166</v>
      </c>
      <c r="C67" t="str">
        <f t="shared" si="1"/>
        <v>Normal</v>
      </c>
      <c r="D67">
        <f xml:space="preserve"> (moras!I64 - AVERAGE(moras!$I$2:$I$5001)) / _xlfn.STDEV.P(moras!$I$2:$I$5001)</f>
        <v>0.64185201442864925</v>
      </c>
      <c r="E67" t="str">
        <f t="shared" si="0"/>
        <v>Normal</v>
      </c>
    </row>
    <row r="68" spans="2:5" x14ac:dyDescent="0.25">
      <c r="B68">
        <f xml:space="preserve"> (moras!C65 - AVERAGE(moras!$C$2:$C$5001)) / _xlfn.STDEV.P(moras!$C$2:$C$5001)</f>
        <v>-0.30303841190230102</v>
      </c>
      <c r="C68" t="str">
        <f t="shared" si="1"/>
        <v>Normal</v>
      </c>
      <c r="D68">
        <f xml:space="preserve"> (moras!I65 - AVERAGE(moras!$I$2:$I$5001)) / _xlfn.STDEV.P(moras!$I$2:$I$5001)</f>
        <v>0.78301680024322029</v>
      </c>
      <c r="E68" t="str">
        <f t="shared" si="0"/>
        <v>Normal</v>
      </c>
    </row>
    <row r="69" spans="2:5" x14ac:dyDescent="0.25">
      <c r="B69">
        <f xml:space="preserve"> (moras!C66 - AVERAGE(moras!$C$2:$C$5001)) / _xlfn.STDEV.P(moras!$C$2:$C$5001)</f>
        <v>-0.39094234667711725</v>
      </c>
      <c r="C69" t="str">
        <f t="shared" si="1"/>
        <v>Normal</v>
      </c>
      <c r="D69">
        <f xml:space="preserve"> (moras!I66 - AVERAGE(moras!$I$2:$I$5001)) / _xlfn.STDEV.P(moras!$I$2:$I$5001)</f>
        <v>-0.13455430755149136</v>
      </c>
      <c r="E69" t="str">
        <f t="shared" si="0"/>
        <v>Normal</v>
      </c>
    </row>
    <row r="70" spans="2:5" x14ac:dyDescent="0.25">
      <c r="B70">
        <f xml:space="preserve"> (moras!C67 - AVERAGE(moras!$C$2:$C$5001)) / _xlfn.STDEV.P(moras!$C$2:$C$5001)</f>
        <v>3.157152016636684</v>
      </c>
      <c r="C70" t="str">
        <f t="shared" si="1"/>
        <v>Atipico</v>
      </c>
      <c r="D70">
        <f xml:space="preserve"> (moras!I67 - AVERAGE(moras!$I$2:$I$5001)) / _xlfn.STDEV.P(moras!$I$2:$I$5001)</f>
        <v>-0.69921345080977548</v>
      </c>
      <c r="E70" t="str">
        <f t="shared" ref="E70:E133" si="2">IF(ABS(D70)&gt;1.96,"Atipico","Normal")</f>
        <v>Normal</v>
      </c>
    </row>
    <row r="71" spans="2:5" x14ac:dyDescent="0.25">
      <c r="B71">
        <f xml:space="preserve"> (moras!C68 - AVERAGE(moras!$C$2:$C$5001)) / _xlfn.STDEV.P(moras!$C$2:$C$5001)</f>
        <v>-0.64609325822655206</v>
      </c>
      <c r="C71" t="str">
        <f t="shared" si="1"/>
        <v>Normal</v>
      </c>
      <c r="D71">
        <f xml:space="preserve"> (moras!I68 - AVERAGE(moras!$I$2:$I$5001)) / _xlfn.STDEV.P(moras!$I$2:$I$5001)</f>
        <v>2.1240822654816451</v>
      </c>
      <c r="E71" t="str">
        <f t="shared" si="2"/>
        <v>Atipico</v>
      </c>
    </row>
    <row r="72" spans="2:5" x14ac:dyDescent="0.25">
      <c r="B72">
        <f xml:space="preserve"> (moras!C69 - AVERAGE(moras!$C$2:$C$5001)) / _xlfn.STDEV.P(moras!$C$2:$C$5001)</f>
        <v>-0.63766792731768152</v>
      </c>
      <c r="C72" t="str">
        <f t="shared" si="1"/>
        <v>Normal</v>
      </c>
      <c r="D72">
        <f xml:space="preserve"> (moras!I69 - AVERAGE(moras!$I$2:$I$5001)) / _xlfn.STDEV.P(moras!$I$2:$I$5001)</f>
        <v>2.2652470512962162</v>
      </c>
      <c r="E72" t="str">
        <f t="shared" si="2"/>
        <v>Atipico</v>
      </c>
    </row>
    <row r="73" spans="2:5" x14ac:dyDescent="0.25">
      <c r="B73">
        <f xml:space="preserve"> (moras!C70 - AVERAGE(moras!$C$2:$C$5001)) / _xlfn.STDEV.P(moras!$C$2:$C$5001)</f>
        <v>1.4913879553920251</v>
      </c>
      <c r="C73" t="str">
        <f t="shared" si="1"/>
        <v>Normal</v>
      </c>
      <c r="D73">
        <f xml:space="preserve"> (moras!I70 - AVERAGE(moras!$I$2:$I$5001)) / _xlfn.STDEV.P(moras!$I$2:$I$5001)</f>
        <v>1.0653463718723624</v>
      </c>
      <c r="E73" t="str">
        <f t="shared" si="2"/>
        <v>Normal</v>
      </c>
    </row>
    <row r="74" spans="2:5" x14ac:dyDescent="0.25">
      <c r="B74">
        <f xml:space="preserve"> (moras!C71 - AVERAGE(moras!$C$2:$C$5001)) / _xlfn.STDEV.P(moras!$C$2:$C$5001)</f>
        <v>-0.44133420561056785</v>
      </c>
      <c r="C74" t="str">
        <f t="shared" si="1"/>
        <v>Normal</v>
      </c>
      <c r="D74">
        <f xml:space="preserve"> (moras!I71 - AVERAGE(moras!$I$2:$I$5001)) / _xlfn.STDEV.P(moras!$I$2:$I$5001)</f>
        <v>-2.9578500238429117</v>
      </c>
      <c r="E74" t="str">
        <f t="shared" si="2"/>
        <v>Atipico</v>
      </c>
    </row>
    <row r="75" spans="2:5" x14ac:dyDescent="0.25">
      <c r="B75">
        <f xml:space="preserve"> (moras!C72 - AVERAGE(moras!$C$2:$C$5001)) / _xlfn.STDEV.P(moras!$C$2:$C$5001)</f>
        <v>-0.13980493204758873</v>
      </c>
      <c r="C75" t="str">
        <f t="shared" si="1"/>
        <v>Normal</v>
      </c>
      <c r="D75">
        <f xml:space="preserve"> (moras!I72 - AVERAGE(moras!$I$2:$I$5001)) / _xlfn.STDEV.P(moras!$I$2:$I$5001)</f>
        <v>-1.2638725940680595</v>
      </c>
      <c r="E75" t="str">
        <f t="shared" si="2"/>
        <v>Normal</v>
      </c>
    </row>
    <row r="76" spans="2:5" x14ac:dyDescent="0.25">
      <c r="B76">
        <f xml:space="preserve"> (moras!C73 - AVERAGE(moras!$C$2:$C$5001)) / _xlfn.STDEV.P(moras!$C$2:$C$5001)</f>
        <v>1.814471725983251</v>
      </c>
      <c r="C76" t="str">
        <f t="shared" si="1"/>
        <v>Normal</v>
      </c>
      <c r="D76">
        <f xml:space="preserve"> (moras!I73 - AVERAGE(moras!$I$2:$I$5001)) / _xlfn.STDEV.P(moras!$I$2:$I$5001)</f>
        <v>6.6104782630796582E-3</v>
      </c>
      <c r="E76" t="str">
        <f t="shared" si="2"/>
        <v>Normal</v>
      </c>
    </row>
    <row r="77" spans="2:5" x14ac:dyDescent="0.25">
      <c r="B77">
        <f xml:space="preserve"> (moras!C74 - AVERAGE(moras!$C$2:$C$5001)) / _xlfn.STDEV.P(moras!$C$2:$C$5001)</f>
        <v>-0.46799154082766331</v>
      </c>
      <c r="C77" t="str">
        <f t="shared" si="1"/>
        <v>Normal</v>
      </c>
      <c r="D77">
        <f xml:space="preserve"> (moras!I74 - AVERAGE(moras!$I$2:$I$5001)) / _xlfn.STDEV.P(moras!$I$2:$I$5001)</f>
        <v>1.0653463718723624</v>
      </c>
      <c r="E77" t="str">
        <f t="shared" si="2"/>
        <v>Normal</v>
      </c>
    </row>
    <row r="78" spans="2:5" x14ac:dyDescent="0.25">
      <c r="B78">
        <f xml:space="preserve"> (moras!C75 - AVERAGE(moras!$C$2:$C$5001)) / _xlfn.STDEV.P(moras!$C$2:$C$5001)</f>
        <v>-0.18320088367937118</v>
      </c>
      <c r="C78" t="str">
        <f t="shared" si="1"/>
        <v>Normal</v>
      </c>
      <c r="D78">
        <f xml:space="preserve"> (moras!I75 - AVERAGE(moras!$I$2:$I$5001)) / _xlfn.STDEV.P(moras!$I$2:$I$5001)</f>
        <v>0.28894004989222172</v>
      </c>
      <c r="E78" t="str">
        <f t="shared" si="2"/>
        <v>Normal</v>
      </c>
    </row>
    <row r="79" spans="2:5" x14ac:dyDescent="0.25">
      <c r="B79">
        <f xml:space="preserve"> (moras!C76 - AVERAGE(moras!$C$2:$C$5001)) / _xlfn.STDEV.P(moras!$C$2:$C$5001)</f>
        <v>-0.22333886180187121</v>
      </c>
      <c r="C79" t="str">
        <f t="shared" ref="C79:C142" si="3">IF(ABS(B79)&gt;1.96,"Atipico","Normal")</f>
        <v>Normal</v>
      </c>
      <c r="D79">
        <f xml:space="preserve"> (moras!I76 - AVERAGE(moras!$I$2:$I$5001)) / _xlfn.STDEV.P(moras!$I$2:$I$5001)</f>
        <v>-1.2638725940680595</v>
      </c>
      <c r="E79" t="str">
        <f t="shared" si="2"/>
        <v>Normal</v>
      </c>
    </row>
    <row r="80" spans="2:5" x14ac:dyDescent="0.25">
      <c r="B80">
        <f xml:space="preserve"> (moras!C77 - AVERAGE(moras!$C$2:$C$5001)) / _xlfn.STDEV.P(moras!$C$2:$C$5001)</f>
        <v>-0.46798537500094889</v>
      </c>
      <c r="C80" t="str">
        <f t="shared" si="3"/>
        <v>Normal</v>
      </c>
      <c r="D80">
        <f xml:space="preserve"> (moras!I77 - AVERAGE(moras!$I$2:$I$5001)) / _xlfn.STDEV.P(moras!$I$2:$I$5001)</f>
        <v>-1.052125415346203</v>
      </c>
      <c r="E80" t="str">
        <f t="shared" si="2"/>
        <v>Normal</v>
      </c>
    </row>
    <row r="81" spans="2:5" x14ac:dyDescent="0.25">
      <c r="B81">
        <f xml:space="preserve"> (moras!C78 - AVERAGE(moras!$C$2:$C$5001)) / _xlfn.STDEV.P(moras!$C$2:$C$5001)</f>
        <v>-0.44454166866740574</v>
      </c>
      <c r="C81" t="str">
        <f t="shared" si="3"/>
        <v>Normal</v>
      </c>
      <c r="D81">
        <f xml:space="preserve"> (moras!I78 - AVERAGE(moras!$I$2:$I$5001)) / _xlfn.STDEV.P(moras!$I$2:$I$5001)</f>
        <v>-0.91096062953163204</v>
      </c>
      <c r="E81" t="str">
        <f t="shared" si="2"/>
        <v>Normal</v>
      </c>
    </row>
    <row r="82" spans="2:5" x14ac:dyDescent="0.25">
      <c r="B82">
        <f xml:space="preserve"> (moras!C79 - AVERAGE(moras!$C$2:$C$5001)) / _xlfn.STDEV.P(moras!$C$2:$C$5001)</f>
        <v>-1.6863649973157407E-2</v>
      </c>
      <c r="C82" t="str">
        <f t="shared" si="3"/>
        <v>Normal</v>
      </c>
      <c r="D82">
        <f xml:space="preserve"> (moras!I79 - AVERAGE(moras!$I$2:$I$5001)) / _xlfn.STDEV.P(moras!$I$2:$I$5001)</f>
        <v>-0.48746627208791893</v>
      </c>
      <c r="E82" t="str">
        <f t="shared" si="2"/>
        <v>Normal</v>
      </c>
    </row>
    <row r="83" spans="2:5" x14ac:dyDescent="0.25">
      <c r="B83">
        <f xml:space="preserve"> (moras!C80 - AVERAGE(moras!$C$2:$C$5001)) / _xlfn.STDEV.P(moras!$C$2:$C$5001)</f>
        <v>-0.3611400328911078</v>
      </c>
      <c r="C83" t="str">
        <f t="shared" si="3"/>
        <v>Normal</v>
      </c>
      <c r="D83">
        <f xml:space="preserve"> (moras!I80 - AVERAGE(moras!$I$2:$I$5001)) / _xlfn.STDEV.P(moras!$I$2:$I$5001)</f>
        <v>-0.98154302243891756</v>
      </c>
      <c r="E83" t="str">
        <f t="shared" si="2"/>
        <v>Normal</v>
      </c>
    </row>
    <row r="84" spans="2:5" x14ac:dyDescent="0.25">
      <c r="B84">
        <f xml:space="preserve"> (moras!C81 - AVERAGE(moras!$C$2:$C$5001)) / _xlfn.STDEV.P(moras!$C$2:$C$5001)</f>
        <v>-0.44454166866740574</v>
      </c>
      <c r="C84" t="str">
        <f t="shared" si="3"/>
        <v>Normal</v>
      </c>
      <c r="D84">
        <f xml:space="preserve"> (moras!I81 - AVERAGE(moras!$I$2:$I$5001)) / _xlfn.STDEV.P(moras!$I$2:$I$5001)</f>
        <v>0.57126962152136374</v>
      </c>
      <c r="E84" t="str">
        <f t="shared" si="2"/>
        <v>Normal</v>
      </c>
    </row>
    <row r="85" spans="2:5" x14ac:dyDescent="0.25">
      <c r="B85">
        <f xml:space="preserve"> (moras!C82 - AVERAGE(moras!$C$2:$C$5001)) / _xlfn.STDEV.P(moras!$C$2:$C$5001)</f>
        <v>0.31009879557103759</v>
      </c>
      <c r="C85" t="str">
        <f t="shared" si="3"/>
        <v>Normal</v>
      </c>
      <c r="D85">
        <f xml:space="preserve"> (moras!I82 - AVERAGE(moras!$I$2:$I$5001)) / _xlfn.STDEV.P(moras!$I$2:$I$5001)</f>
        <v>-1.052125415346203</v>
      </c>
      <c r="E85" t="str">
        <f t="shared" si="2"/>
        <v>Normal</v>
      </c>
    </row>
    <row r="86" spans="2:5" x14ac:dyDescent="0.25">
      <c r="B86">
        <f xml:space="preserve"> (moras!C83 - AVERAGE(moras!$C$2:$C$5001)) / _xlfn.STDEV.P(moras!$C$2:$C$5001)</f>
        <v>1.3713744051480521</v>
      </c>
      <c r="C86" t="str">
        <f t="shared" si="3"/>
        <v>Normal</v>
      </c>
      <c r="D86">
        <f xml:space="preserve"> (moras!I83 - AVERAGE(moras!$I$2:$I$5001)) / _xlfn.STDEV.P(moras!$I$2:$I$5001)</f>
        <v>0.99476397896507684</v>
      </c>
      <c r="E86" t="str">
        <f t="shared" si="2"/>
        <v>Normal</v>
      </c>
    </row>
    <row r="87" spans="2:5" x14ac:dyDescent="0.25">
      <c r="B87">
        <f xml:space="preserve"> (moras!C84 - AVERAGE(moras!$C$2:$C$5001)) / _xlfn.STDEV.P(moras!$C$2:$C$5001)</f>
        <v>-0.2980231284527971</v>
      </c>
      <c r="C87" t="str">
        <f t="shared" si="3"/>
        <v>Normal</v>
      </c>
      <c r="D87">
        <f xml:space="preserve"> (moras!I84 - AVERAGE(moras!$I$2:$I$5001)) / _xlfn.STDEV.P(moras!$I$2:$I$5001)</f>
        <v>-0.55804866499520445</v>
      </c>
      <c r="E87" t="str">
        <f t="shared" si="2"/>
        <v>Normal</v>
      </c>
    </row>
    <row r="88" spans="2:5" x14ac:dyDescent="0.25">
      <c r="B88">
        <f xml:space="preserve"> (moras!C85 - AVERAGE(moras!$C$2:$C$5001)) / _xlfn.STDEV.P(moras!$C$2:$C$5001)</f>
        <v>0.92057359906909242</v>
      </c>
      <c r="C88" t="str">
        <f t="shared" si="3"/>
        <v>Normal</v>
      </c>
      <c r="D88">
        <f xml:space="preserve"> (moras!I85 - AVERAGE(moras!$I$2:$I$5001)) / _xlfn.STDEV.P(moras!$I$2:$I$5001)</f>
        <v>0.78301680024322029</v>
      </c>
      <c r="E88" t="str">
        <f t="shared" si="2"/>
        <v>Normal</v>
      </c>
    </row>
    <row r="89" spans="2:5" x14ac:dyDescent="0.25">
      <c r="B89">
        <f xml:space="preserve"> (moras!C86 - AVERAGE(moras!$C$2:$C$5001)) / _xlfn.STDEV.P(moras!$C$2:$C$5001)</f>
        <v>-0.24625291128899277</v>
      </c>
      <c r="C89" t="str">
        <f t="shared" si="3"/>
        <v>Normal</v>
      </c>
      <c r="D89">
        <f xml:space="preserve"> (moras!I86 - AVERAGE(moras!$I$2:$I$5001)) / _xlfn.STDEV.P(moras!$I$2:$I$5001)</f>
        <v>0.57126962152136374</v>
      </c>
      <c r="E89" t="str">
        <f t="shared" si="2"/>
        <v>Normal</v>
      </c>
    </row>
    <row r="90" spans="2:5" x14ac:dyDescent="0.25">
      <c r="B90">
        <f xml:space="preserve"> (moras!C87 - AVERAGE(moras!$C$2:$C$5001)) / _xlfn.STDEV.P(moras!$C$2:$C$5001)</f>
        <v>-0.44454166866740574</v>
      </c>
      <c r="C90" t="str">
        <f t="shared" si="3"/>
        <v>Normal</v>
      </c>
      <c r="D90">
        <f xml:space="preserve"> (moras!I87 - AVERAGE(moras!$I$2:$I$5001)) / _xlfn.STDEV.P(moras!$I$2:$I$5001)</f>
        <v>-0.41688387918063341</v>
      </c>
      <c r="E90" t="str">
        <f t="shared" si="2"/>
        <v>Normal</v>
      </c>
    </row>
    <row r="91" spans="2:5" x14ac:dyDescent="0.25">
      <c r="B91">
        <f xml:space="preserve"> (moras!C88 - AVERAGE(moras!$C$2:$C$5001)) / _xlfn.STDEV.P(moras!$C$2:$C$5001)</f>
        <v>-0.3825007996439877</v>
      </c>
      <c r="C91" t="str">
        <f t="shared" si="3"/>
        <v>Normal</v>
      </c>
      <c r="D91">
        <f xml:space="preserve"> (moras!I88 - AVERAGE(moras!$I$2:$I$5001)) / _xlfn.STDEV.P(moras!$I$2:$I$5001)</f>
        <v>-0.27571909336606237</v>
      </c>
      <c r="E91" t="str">
        <f t="shared" si="2"/>
        <v>Normal</v>
      </c>
    </row>
    <row r="92" spans="2:5" x14ac:dyDescent="0.25">
      <c r="B92">
        <f xml:space="preserve"> (moras!C89 - AVERAGE(moras!$C$2:$C$5001)) / _xlfn.STDEV.P(moras!$C$2:$C$5001)</f>
        <v>-0.27808284485838375</v>
      </c>
      <c r="C92" t="str">
        <f t="shared" si="3"/>
        <v>Normal</v>
      </c>
      <c r="D92">
        <f xml:space="preserve"> (moras!I89 - AVERAGE(moras!$I$2:$I$5001)) / _xlfn.STDEV.P(moras!$I$2:$I$5001)</f>
        <v>-0.769795843717061</v>
      </c>
      <c r="E92" t="str">
        <f t="shared" si="2"/>
        <v>Normal</v>
      </c>
    </row>
    <row r="93" spans="2:5" x14ac:dyDescent="0.25">
      <c r="B93">
        <f xml:space="preserve"> (moras!C90 - AVERAGE(moras!$C$2:$C$5001)) / _xlfn.STDEV.P(moras!$C$2:$C$5001)</f>
        <v>-0.29379213816136651</v>
      </c>
      <c r="C93" t="str">
        <f t="shared" si="3"/>
        <v>Normal</v>
      </c>
      <c r="D93">
        <f xml:space="preserve"> (moras!I90 - AVERAGE(moras!$I$2:$I$5001)) / _xlfn.STDEV.P(moras!$I$2:$I$5001)</f>
        <v>-0.41688387918063341</v>
      </c>
      <c r="E93" t="str">
        <f t="shared" si="2"/>
        <v>Normal</v>
      </c>
    </row>
    <row r="94" spans="2:5" x14ac:dyDescent="0.25">
      <c r="B94">
        <f xml:space="preserve"> (moras!C91 - AVERAGE(moras!$C$2:$C$5001)) / _xlfn.STDEV.P(moras!$C$2:$C$5001)</f>
        <v>-4.3775485853716996E-2</v>
      </c>
      <c r="C94" t="str">
        <f t="shared" si="3"/>
        <v>Normal</v>
      </c>
      <c r="D94">
        <f xml:space="preserve"> (moras!I91 - AVERAGE(moras!$I$2:$I$5001)) / _xlfn.STDEV.P(moras!$I$2:$I$5001)</f>
        <v>-0.84037823662434652</v>
      </c>
      <c r="E94" t="str">
        <f t="shared" si="2"/>
        <v>Normal</v>
      </c>
    </row>
    <row r="95" spans="2:5" x14ac:dyDescent="0.25">
      <c r="B95">
        <f xml:space="preserve"> (moras!C92 - AVERAGE(moras!$C$2:$C$5001)) / _xlfn.STDEV.P(moras!$C$2:$C$5001)</f>
        <v>-0.21505391443563432</v>
      </c>
      <c r="C95" t="str">
        <f t="shared" si="3"/>
        <v>Normal</v>
      </c>
      <c r="D95">
        <f xml:space="preserve"> (moras!I92 - AVERAGE(moras!$I$2:$I$5001)) / _xlfn.STDEV.P(moras!$I$2:$I$5001)</f>
        <v>-0.62863105790248996</v>
      </c>
      <c r="E95" t="str">
        <f t="shared" si="2"/>
        <v>Normal</v>
      </c>
    </row>
    <row r="96" spans="2:5" x14ac:dyDescent="0.25">
      <c r="B96">
        <f xml:space="preserve"> (moras!C93 - AVERAGE(moras!$C$2:$C$5001)) / _xlfn.STDEV.P(moras!$C$2:$C$5001)</f>
        <v>-5.945533116831174E-2</v>
      </c>
      <c r="C96" t="str">
        <f t="shared" si="3"/>
        <v>Normal</v>
      </c>
      <c r="D96">
        <f xml:space="preserve"> (moras!I93 - AVERAGE(moras!$I$2:$I$5001)) / _xlfn.STDEV.P(moras!$I$2:$I$5001)</f>
        <v>-0.20513670045877688</v>
      </c>
      <c r="E96" t="str">
        <f t="shared" si="2"/>
        <v>Normal</v>
      </c>
    </row>
    <row r="97" spans="2:5" x14ac:dyDescent="0.25">
      <c r="B97">
        <f xml:space="preserve"> (moras!C94 - AVERAGE(moras!$C$2:$C$5001)) / _xlfn.STDEV.P(moras!$C$2:$C$5001)</f>
        <v>0.40123316727302966</v>
      </c>
      <c r="C97" t="str">
        <f t="shared" si="3"/>
        <v>Normal</v>
      </c>
      <c r="D97">
        <f xml:space="preserve"> (moras!I94 - AVERAGE(moras!$I$2:$I$5001)) / _xlfn.STDEV.P(moras!$I$2:$I$5001)</f>
        <v>0.50068722861407822</v>
      </c>
      <c r="E97" t="str">
        <f t="shared" si="2"/>
        <v>Normal</v>
      </c>
    </row>
    <row r="98" spans="2:5" x14ac:dyDescent="0.25">
      <c r="B98">
        <f xml:space="preserve"> (moras!C95 - AVERAGE(moras!$C$2:$C$5001)) / _xlfn.STDEV.P(moras!$C$2:$C$5001)</f>
        <v>0.17568623952750839</v>
      </c>
      <c r="C98" t="str">
        <f t="shared" si="3"/>
        <v>Normal</v>
      </c>
      <c r="D98">
        <f xml:space="preserve"> (moras!I95 - AVERAGE(moras!$I$2:$I$5001)) / _xlfn.STDEV.P(moras!$I$2:$I$5001)</f>
        <v>-0.84037823662434652</v>
      </c>
      <c r="E98" t="str">
        <f t="shared" si="2"/>
        <v>Normal</v>
      </c>
    </row>
    <row r="99" spans="2:5" x14ac:dyDescent="0.25">
      <c r="B99">
        <f xml:space="preserve"> (moras!C96 - AVERAGE(moras!$C$2:$C$5001)) / _xlfn.STDEV.P(moras!$C$2:$C$5001)</f>
        <v>0.34693961018965841</v>
      </c>
      <c r="C99" t="str">
        <f t="shared" si="3"/>
        <v>Normal</v>
      </c>
      <c r="D99">
        <f xml:space="preserve"> (moras!I96 - AVERAGE(moras!$I$2:$I$5001)) / _xlfn.STDEV.P(moras!$I$2:$I$5001)</f>
        <v>-0.98154302243891756</v>
      </c>
      <c r="E99" t="str">
        <f t="shared" si="2"/>
        <v>Normal</v>
      </c>
    </row>
    <row r="100" spans="2:5" x14ac:dyDescent="0.25">
      <c r="B100">
        <f xml:space="preserve"> (moras!C97 - AVERAGE(moras!$C$2:$C$5001)) / _xlfn.STDEV.P(moras!$C$2:$C$5001)</f>
        <v>-0.30201287460819948</v>
      </c>
      <c r="C100" t="str">
        <f t="shared" si="3"/>
        <v>Normal</v>
      </c>
      <c r="D100">
        <f xml:space="preserve"> (moras!I97 - AVERAGE(moras!$I$2:$I$5001)) / _xlfn.STDEV.P(moras!$I$2:$I$5001)</f>
        <v>-1.1227078082534885</v>
      </c>
      <c r="E100" t="str">
        <f t="shared" si="2"/>
        <v>Normal</v>
      </c>
    </row>
    <row r="101" spans="2:5" x14ac:dyDescent="0.25">
      <c r="B101">
        <f xml:space="preserve"> (moras!C98 - AVERAGE(moras!$C$2:$C$5001)) / _xlfn.STDEV.P(moras!$C$2:$C$5001)</f>
        <v>-0.52187593365026597</v>
      </c>
      <c r="C101" t="str">
        <f t="shared" si="3"/>
        <v>Normal</v>
      </c>
      <c r="D101">
        <f xml:space="preserve"> (moras!I98 - AVERAGE(moras!$I$2:$I$5001)) / _xlfn.STDEV.P(moras!$I$2:$I$5001)</f>
        <v>-1.4756197727899161</v>
      </c>
      <c r="E101" t="str">
        <f t="shared" si="2"/>
        <v>Normal</v>
      </c>
    </row>
    <row r="102" spans="2:5" x14ac:dyDescent="0.25">
      <c r="B102">
        <f xml:space="preserve"> (moras!C99 - AVERAGE(moras!$C$2:$C$5001)) / _xlfn.STDEV.P(moras!$C$2:$C$5001)</f>
        <v>2.2425984383359961E-2</v>
      </c>
      <c r="C102" t="str">
        <f t="shared" si="3"/>
        <v>Normal</v>
      </c>
      <c r="D102">
        <f xml:space="preserve"> (moras!I99 - AVERAGE(moras!$I$2:$I$5001)) / _xlfn.STDEV.P(moras!$I$2:$I$5001)</f>
        <v>-0.41688387918063341</v>
      </c>
      <c r="E102" t="str">
        <f t="shared" si="2"/>
        <v>Normal</v>
      </c>
    </row>
    <row r="103" spans="2:5" x14ac:dyDescent="0.25">
      <c r="B103">
        <f xml:space="preserve"> (moras!C100 - AVERAGE(moras!$C$2:$C$5001)) / _xlfn.STDEV.P(moras!$C$2:$C$5001)</f>
        <v>-0.46094279239105262</v>
      </c>
      <c r="C103" t="str">
        <f t="shared" si="3"/>
        <v>Normal</v>
      </c>
      <c r="D103">
        <f xml:space="preserve"> (moras!I100 - AVERAGE(moras!$I$2:$I$5001)) / _xlfn.STDEV.P(moras!$I$2:$I$5001)</f>
        <v>-1.4050373798826306</v>
      </c>
      <c r="E103" t="str">
        <f t="shared" si="2"/>
        <v>Normal</v>
      </c>
    </row>
    <row r="104" spans="2:5" x14ac:dyDescent="0.25">
      <c r="B104">
        <f xml:space="preserve"> (moras!C101 - AVERAGE(moras!$C$2:$C$5001)) / _xlfn.STDEV.P(moras!$C$2:$C$5001)</f>
        <v>3.7876724160494346</v>
      </c>
      <c r="C104" t="str">
        <f t="shared" si="3"/>
        <v>Atipico</v>
      </c>
      <c r="D104">
        <f xml:space="preserve"> (moras!I101 - AVERAGE(moras!$I$2:$I$5001)) / _xlfn.STDEV.P(moras!$I$2:$I$5001)</f>
        <v>0.57126962152136374</v>
      </c>
      <c r="E104" t="str">
        <f t="shared" si="2"/>
        <v>Normal</v>
      </c>
    </row>
    <row r="105" spans="2:5" x14ac:dyDescent="0.25">
      <c r="B105">
        <f xml:space="preserve"> (moras!C102 - AVERAGE(moras!$C$2:$C$5001)) / _xlfn.STDEV.P(moras!$C$2:$C$5001)</f>
        <v>-0.44089889824453027</v>
      </c>
      <c r="C105" t="str">
        <f t="shared" si="3"/>
        <v>Normal</v>
      </c>
      <c r="D105">
        <f xml:space="preserve"> (moras!I102 - AVERAGE(moras!$I$2:$I$5001)) / _xlfn.STDEV.P(moras!$I$2:$I$5001)</f>
        <v>-0.62863105790248996</v>
      </c>
      <c r="E105" t="str">
        <f t="shared" si="2"/>
        <v>Normal</v>
      </c>
    </row>
    <row r="106" spans="2:5" x14ac:dyDescent="0.25">
      <c r="B106">
        <f xml:space="preserve"> (moras!C103 - AVERAGE(moras!$C$2:$C$5001)) / _xlfn.STDEV.P(moras!$C$2:$C$5001)</f>
        <v>-0.3448353180339675</v>
      </c>
      <c r="C106" t="str">
        <f t="shared" si="3"/>
        <v>Normal</v>
      </c>
      <c r="D106">
        <f xml:space="preserve"> (moras!I103 - AVERAGE(moras!$I$2:$I$5001)) / _xlfn.STDEV.P(moras!$I$2:$I$5001)</f>
        <v>1.0653463718723624</v>
      </c>
      <c r="E106" t="str">
        <f t="shared" si="2"/>
        <v>Normal</v>
      </c>
    </row>
    <row r="107" spans="2:5" x14ac:dyDescent="0.25">
      <c r="B107">
        <f xml:space="preserve"> (moras!C104 - AVERAGE(moras!$C$2:$C$5001)) / _xlfn.STDEV.P(moras!$C$2:$C$5001)</f>
        <v>-0.44087670126835837</v>
      </c>
      <c r="C107" t="str">
        <f t="shared" si="3"/>
        <v>Normal</v>
      </c>
      <c r="D107">
        <f xml:space="preserve"> (moras!I104 - AVERAGE(moras!$I$2:$I$5001)) / _xlfn.STDEV.P(moras!$I$2:$I$5001)</f>
        <v>1.4888407293160755</v>
      </c>
      <c r="E107" t="str">
        <f t="shared" si="2"/>
        <v>Normal</v>
      </c>
    </row>
    <row r="108" spans="2:5" x14ac:dyDescent="0.25">
      <c r="B108">
        <f xml:space="preserve"> (moras!C105 - AVERAGE(moras!$C$2:$C$5001)) / _xlfn.STDEV.P(moras!$C$2:$C$5001)</f>
        <v>-0.43270658625885072</v>
      </c>
      <c r="C108" t="str">
        <f t="shared" si="3"/>
        <v>Normal</v>
      </c>
      <c r="D108">
        <f xml:space="preserve"> (moras!I105 - AVERAGE(moras!$I$2:$I$5001)) / _xlfn.STDEV.P(moras!$I$2:$I$5001)</f>
        <v>-0.84037823662434652</v>
      </c>
      <c r="E108" t="str">
        <f t="shared" si="2"/>
        <v>Normal</v>
      </c>
    </row>
    <row r="109" spans="2:5" x14ac:dyDescent="0.25">
      <c r="B109">
        <f xml:space="preserve"> (moras!C106 - AVERAGE(moras!$C$2:$C$5001)) / _xlfn.STDEV.P(moras!$C$2:$C$5001)</f>
        <v>-0.24019014020228394</v>
      </c>
      <c r="C109" t="str">
        <f t="shared" si="3"/>
        <v>Normal</v>
      </c>
      <c r="D109">
        <f xml:space="preserve"> (moras!I106 - AVERAGE(moras!$I$2:$I$5001)) / _xlfn.STDEV.P(moras!$I$2:$I$5001)</f>
        <v>-0.48746627208791893</v>
      </c>
      <c r="E109" t="str">
        <f t="shared" si="2"/>
        <v>Normal</v>
      </c>
    </row>
    <row r="110" spans="2:5" x14ac:dyDescent="0.25">
      <c r="B110">
        <f xml:space="preserve"> (moras!C107 - AVERAGE(moras!$C$2:$C$5001)) / _xlfn.STDEV.P(moras!$C$2:$C$5001)</f>
        <v>0.92943882471907613</v>
      </c>
      <c r="C110" t="str">
        <f t="shared" si="3"/>
        <v>Normal</v>
      </c>
      <c r="D110">
        <f xml:space="preserve"> (moras!I107 - AVERAGE(moras!$I$2:$I$5001)) / _xlfn.STDEV.P(moras!$I$2:$I$5001)</f>
        <v>-0.84037823662434652</v>
      </c>
      <c r="E110" t="str">
        <f t="shared" si="2"/>
        <v>Normal</v>
      </c>
    </row>
    <row r="111" spans="2:5" x14ac:dyDescent="0.25">
      <c r="B111">
        <f xml:space="preserve"> (moras!C108 - AVERAGE(moras!$C$2:$C$5001)) / _xlfn.STDEV.P(moras!$C$2:$C$5001)</f>
        <v>-0.42841433231318576</v>
      </c>
      <c r="C111" t="str">
        <f t="shared" si="3"/>
        <v>Normal</v>
      </c>
      <c r="D111">
        <f xml:space="preserve"> (moras!I108 - AVERAGE(moras!$I$2:$I$5001)) / _xlfn.STDEV.P(moras!$I$2:$I$5001)</f>
        <v>0.64185201442864925</v>
      </c>
      <c r="E111" t="str">
        <f t="shared" si="2"/>
        <v>Normal</v>
      </c>
    </row>
    <row r="112" spans="2:5" x14ac:dyDescent="0.25">
      <c r="B112">
        <f xml:space="preserve"> (moras!C109 - AVERAGE(moras!$C$2:$C$5001)) / _xlfn.STDEV.P(moras!$C$2:$C$5001)</f>
        <v>-0.18792119397885756</v>
      </c>
      <c r="C112" t="str">
        <f t="shared" si="3"/>
        <v>Normal</v>
      </c>
      <c r="D112">
        <f xml:space="preserve"> (moras!I109 - AVERAGE(moras!$I$2:$I$5001)) / _xlfn.STDEV.P(moras!$I$2:$I$5001)</f>
        <v>-0.84037823662434652</v>
      </c>
      <c r="E112" t="str">
        <f t="shared" si="2"/>
        <v>Normal</v>
      </c>
    </row>
    <row r="113" spans="2:5" x14ac:dyDescent="0.25">
      <c r="B113">
        <f xml:space="preserve"> (moras!C110 - AVERAGE(moras!$C$2:$C$5001)) / _xlfn.STDEV.P(moras!$C$2:$C$5001)</f>
        <v>-0.33464813913641345</v>
      </c>
      <c r="C113" t="str">
        <f t="shared" si="3"/>
        <v>Normal</v>
      </c>
      <c r="D113">
        <f xml:space="preserve"> (moras!I110 - AVERAGE(moras!$I$2:$I$5001)) / _xlfn.STDEV.P(moras!$I$2:$I$5001)</f>
        <v>0.14777526407765068</v>
      </c>
      <c r="E113" t="str">
        <f t="shared" si="2"/>
        <v>Normal</v>
      </c>
    </row>
    <row r="114" spans="2:5" x14ac:dyDescent="0.25">
      <c r="B114">
        <f xml:space="preserve"> (moras!C111 - AVERAGE(moras!$C$2:$C$5001)) / _xlfn.STDEV.P(moras!$C$2:$C$5001)</f>
        <v>-0.44339790781188204</v>
      </c>
      <c r="C114" t="str">
        <f t="shared" si="3"/>
        <v>Normal</v>
      </c>
      <c r="D114">
        <f xml:space="preserve"> (moras!I111 - AVERAGE(moras!$I$2:$I$5001)) / _xlfn.STDEV.P(moras!$I$2:$I$5001)</f>
        <v>7.7192871170365177E-2</v>
      </c>
      <c r="E114" t="str">
        <f t="shared" si="2"/>
        <v>Normal</v>
      </c>
    </row>
    <row r="115" spans="2:5" x14ac:dyDescent="0.25">
      <c r="B115">
        <f xml:space="preserve"> (moras!C112 - AVERAGE(moras!$C$2:$C$5001)) / _xlfn.STDEV.P(moras!$C$2:$C$5001)</f>
        <v>-0.39397708026437755</v>
      </c>
      <c r="C115" t="str">
        <f t="shared" si="3"/>
        <v>Normal</v>
      </c>
      <c r="D115">
        <f xml:space="preserve"> (moras!I112 - AVERAGE(moras!$I$2:$I$5001)) / _xlfn.STDEV.P(moras!$I$2:$I$5001)</f>
        <v>7.7192871170365177E-2</v>
      </c>
      <c r="E115" t="str">
        <f t="shared" si="2"/>
        <v>Normal</v>
      </c>
    </row>
    <row r="116" spans="2:5" x14ac:dyDescent="0.25">
      <c r="B116">
        <f xml:space="preserve"> (moras!C113 - AVERAGE(moras!$C$2:$C$5001)) / _xlfn.STDEV.P(moras!$C$2:$C$5001)</f>
        <v>-0.44317408830214883</v>
      </c>
      <c r="C116" t="str">
        <f t="shared" si="3"/>
        <v>Normal</v>
      </c>
      <c r="D116">
        <f xml:space="preserve"> (moras!I113 - AVERAGE(moras!$I$2:$I$5001)) / _xlfn.STDEV.P(moras!$I$2:$I$5001)</f>
        <v>0.35952244279950724</v>
      </c>
      <c r="E116" t="str">
        <f t="shared" si="2"/>
        <v>Normal</v>
      </c>
    </row>
    <row r="117" spans="2:5" x14ac:dyDescent="0.25">
      <c r="B117">
        <f xml:space="preserve"> (moras!C114 - AVERAGE(moras!$C$2:$C$5001)) / _xlfn.STDEV.P(moras!$C$2:$C$5001)</f>
        <v>-0.46799031999397384</v>
      </c>
      <c r="C117" t="str">
        <f t="shared" si="3"/>
        <v>Normal</v>
      </c>
      <c r="D117">
        <f xml:space="preserve"> (moras!I114 - AVERAGE(moras!$I$2:$I$5001)) / _xlfn.STDEV.P(moras!$I$2:$I$5001)</f>
        <v>-0.84037823662434652</v>
      </c>
      <c r="E117" t="str">
        <f t="shared" si="2"/>
        <v>Normal</v>
      </c>
    </row>
    <row r="118" spans="2:5" x14ac:dyDescent="0.25">
      <c r="B118">
        <f xml:space="preserve"> (moras!C115 - AVERAGE(moras!$C$2:$C$5001)) / _xlfn.STDEV.P(moras!$C$2:$C$5001)</f>
        <v>-0.33974678456309626</v>
      </c>
      <c r="C118" t="str">
        <f t="shared" si="3"/>
        <v>Normal</v>
      </c>
      <c r="D118">
        <f xml:space="preserve"> (moras!I115 - AVERAGE(moras!$I$2:$I$5001)) / _xlfn.STDEV.P(moras!$I$2:$I$5001)</f>
        <v>0.14777526407765068</v>
      </c>
      <c r="E118" t="str">
        <f t="shared" si="2"/>
        <v>Normal</v>
      </c>
    </row>
    <row r="119" spans="2:5" x14ac:dyDescent="0.25">
      <c r="B119">
        <f xml:space="preserve"> (moras!C116 - AVERAGE(moras!$C$2:$C$5001)) / _xlfn.STDEV.P(moras!$C$2:$C$5001)</f>
        <v>-0.51552319606483177</v>
      </c>
      <c r="C119" t="str">
        <f t="shared" si="3"/>
        <v>Normal</v>
      </c>
      <c r="D119">
        <f xml:space="preserve"> (moras!I116 - AVERAGE(moras!$I$2:$I$5001)) / _xlfn.STDEV.P(moras!$I$2:$I$5001)</f>
        <v>-1.4756197727899161</v>
      </c>
      <c r="E119" t="str">
        <f t="shared" si="2"/>
        <v>Normal</v>
      </c>
    </row>
    <row r="120" spans="2:5" x14ac:dyDescent="0.25">
      <c r="B120">
        <f xml:space="preserve"> (moras!C117 - AVERAGE(moras!$C$2:$C$5001)) / _xlfn.STDEV.P(moras!$C$2:$C$5001)</f>
        <v>1.8915742239884022E-2</v>
      </c>
      <c r="C120" t="str">
        <f t="shared" si="3"/>
        <v>Normal</v>
      </c>
      <c r="D120">
        <f xml:space="preserve"> (moras!I117 - AVERAGE(moras!$I$2:$I$5001)) / _xlfn.STDEV.P(moras!$I$2:$I$5001)</f>
        <v>-0.69921345080977548</v>
      </c>
      <c r="E120" t="str">
        <f t="shared" si="2"/>
        <v>Normal</v>
      </c>
    </row>
    <row r="121" spans="2:5" x14ac:dyDescent="0.25">
      <c r="B121">
        <f xml:space="preserve"> (moras!C118 - AVERAGE(moras!$C$2:$C$5001)) / _xlfn.STDEV.P(moras!$C$2:$C$5001)</f>
        <v>0.41669607414050441</v>
      </c>
      <c r="C121" t="str">
        <f t="shared" si="3"/>
        <v>Normal</v>
      </c>
      <c r="D121">
        <f xml:space="preserve"> (moras!I118 - AVERAGE(moras!$I$2:$I$5001)) / _xlfn.STDEV.P(moras!$I$2:$I$5001)</f>
        <v>0.71243440733593477</v>
      </c>
      <c r="E121" t="str">
        <f t="shared" si="2"/>
        <v>Normal</v>
      </c>
    </row>
    <row r="122" spans="2:5" x14ac:dyDescent="0.25">
      <c r="B122">
        <f xml:space="preserve"> (moras!C119 - AVERAGE(moras!$C$2:$C$5001)) / _xlfn.STDEV.P(moras!$C$2:$C$5001)</f>
        <v>2.8736299425106003E-3</v>
      </c>
      <c r="C122" t="str">
        <f t="shared" si="3"/>
        <v>Normal</v>
      </c>
      <c r="D122">
        <f xml:space="preserve"> (moras!I119 - AVERAGE(moras!$I$2:$I$5001)) / _xlfn.STDEV.P(moras!$I$2:$I$5001)</f>
        <v>-1.052125415346203</v>
      </c>
      <c r="E122" t="str">
        <f t="shared" si="2"/>
        <v>Normal</v>
      </c>
    </row>
    <row r="123" spans="2:5" x14ac:dyDescent="0.25">
      <c r="B123">
        <f xml:space="preserve"> (moras!C120 - AVERAGE(moras!$C$2:$C$5001)) / _xlfn.STDEV.P(moras!$C$2:$C$5001)</f>
        <v>2.98726999394257E-2</v>
      </c>
      <c r="C123" t="str">
        <f t="shared" si="3"/>
        <v>Normal</v>
      </c>
      <c r="D123">
        <f xml:space="preserve"> (moras!I120 - AVERAGE(moras!$I$2:$I$5001)) / _xlfn.STDEV.P(moras!$I$2:$I$5001)</f>
        <v>-0.84037823662434652</v>
      </c>
      <c r="E123" t="str">
        <f t="shared" si="2"/>
        <v>Normal</v>
      </c>
    </row>
    <row r="124" spans="2:5" x14ac:dyDescent="0.25">
      <c r="B124">
        <f xml:space="preserve"> (moras!C121 - AVERAGE(moras!$C$2:$C$5001)) / _xlfn.STDEV.P(moras!$C$2:$C$5001)</f>
        <v>-0.44454166866740574</v>
      </c>
      <c r="C124" t="str">
        <f t="shared" si="3"/>
        <v>Normal</v>
      </c>
      <c r="D124">
        <f xml:space="preserve"> (moras!I121 - AVERAGE(moras!$I$2:$I$5001)) / _xlfn.STDEV.P(moras!$I$2:$I$5001)</f>
        <v>-0.34630148627334789</v>
      </c>
      <c r="E124" t="str">
        <f t="shared" si="2"/>
        <v>Normal</v>
      </c>
    </row>
    <row r="125" spans="2:5" x14ac:dyDescent="0.25">
      <c r="B125">
        <f xml:space="preserve"> (moras!C122 - AVERAGE(moras!$C$2:$C$5001)) / _xlfn.STDEV.P(moras!$C$2:$C$5001)</f>
        <v>-0.62596047752211481</v>
      </c>
      <c r="C125" t="str">
        <f t="shared" si="3"/>
        <v>Normal</v>
      </c>
      <c r="D125">
        <f xml:space="preserve"> (moras!I122 - AVERAGE(moras!$I$2:$I$5001)) / _xlfn.STDEV.P(moras!$I$2:$I$5001)</f>
        <v>-0.98154302243891756</v>
      </c>
      <c r="E125" t="str">
        <f t="shared" si="2"/>
        <v>Normal</v>
      </c>
    </row>
    <row r="126" spans="2:5" x14ac:dyDescent="0.25">
      <c r="B126">
        <f xml:space="preserve"> (moras!C123 - AVERAGE(moras!$C$2:$C$5001)) / _xlfn.STDEV.P(moras!$C$2:$C$5001)</f>
        <v>-0.44396454728693668</v>
      </c>
      <c r="C126" t="str">
        <f t="shared" si="3"/>
        <v>Normal</v>
      </c>
      <c r="D126">
        <f xml:space="preserve"> (moras!I123 - AVERAGE(moras!$I$2:$I$5001)) / _xlfn.STDEV.P(moras!$I$2:$I$5001)</f>
        <v>0.2183576569849362</v>
      </c>
      <c r="E126" t="str">
        <f t="shared" si="2"/>
        <v>Normal</v>
      </c>
    </row>
    <row r="127" spans="2:5" x14ac:dyDescent="0.25">
      <c r="B127">
        <f xml:space="preserve"> (moras!C124 - AVERAGE(moras!$C$2:$C$5001)) / _xlfn.STDEV.P(moras!$C$2:$C$5001)</f>
        <v>-0.44452193802191964</v>
      </c>
      <c r="C127" t="str">
        <f t="shared" si="3"/>
        <v>Normal</v>
      </c>
      <c r="D127">
        <f xml:space="preserve"> (moras!I124 - AVERAGE(moras!$I$2:$I$5001)) / _xlfn.STDEV.P(moras!$I$2:$I$5001)</f>
        <v>-0.13455430755149136</v>
      </c>
      <c r="E127" t="str">
        <f t="shared" si="2"/>
        <v>Normal</v>
      </c>
    </row>
    <row r="128" spans="2:5" x14ac:dyDescent="0.25">
      <c r="B128">
        <f xml:space="preserve"> (moras!C125 - AVERAGE(moras!$C$2:$C$5001)) / _xlfn.STDEV.P(moras!$C$2:$C$5001)</f>
        <v>0.6431730551876278</v>
      </c>
      <c r="C128" t="str">
        <f t="shared" si="3"/>
        <v>Normal</v>
      </c>
      <c r="D128">
        <f xml:space="preserve"> (moras!I125 - AVERAGE(moras!$I$2:$I$5001)) / _xlfn.STDEV.P(moras!$I$2:$I$5001)</f>
        <v>-6.397191464420586E-2</v>
      </c>
      <c r="E128" t="str">
        <f t="shared" si="2"/>
        <v>Normal</v>
      </c>
    </row>
    <row r="129" spans="2:5" x14ac:dyDescent="0.25">
      <c r="B129">
        <f xml:space="preserve"> (moras!C126 - AVERAGE(moras!$C$2:$C$5001)) / _xlfn.STDEV.P(moras!$C$2:$C$5001)</f>
        <v>-0.44087670126835837</v>
      </c>
      <c r="C129" t="str">
        <f t="shared" si="3"/>
        <v>Normal</v>
      </c>
      <c r="D129">
        <f xml:space="preserve"> (moras!I126 - AVERAGE(moras!$I$2:$I$5001)) / _xlfn.STDEV.P(moras!$I$2:$I$5001)</f>
        <v>2.8299061945545003</v>
      </c>
      <c r="E129" t="str">
        <f t="shared" si="2"/>
        <v>Atipico</v>
      </c>
    </row>
    <row r="130" spans="2:5" x14ac:dyDescent="0.25">
      <c r="B130">
        <f xml:space="preserve"> (moras!C127 - AVERAGE(moras!$C$2:$C$5001)) / _xlfn.STDEV.P(moras!$C$2:$C$5001)</f>
        <v>-0.35828144464142475</v>
      </c>
      <c r="C130" t="str">
        <f t="shared" si="3"/>
        <v>Normal</v>
      </c>
      <c r="D130">
        <f xml:space="preserve"> (moras!I127 - AVERAGE(moras!$I$2:$I$5001)) / _xlfn.STDEV.P(moras!$I$2:$I$5001)</f>
        <v>0.14777526407765068</v>
      </c>
      <c r="E130" t="str">
        <f t="shared" si="2"/>
        <v>Normal</v>
      </c>
    </row>
    <row r="131" spans="2:5" x14ac:dyDescent="0.25">
      <c r="B131">
        <f xml:space="preserve"> (moras!C128 - AVERAGE(moras!$C$2:$C$5001)) / _xlfn.STDEV.P(moras!$C$2:$C$5001)</f>
        <v>0.39359910923807312</v>
      </c>
      <c r="C131" t="str">
        <f t="shared" si="3"/>
        <v>Normal</v>
      </c>
      <c r="D131">
        <f xml:space="preserve"> (moras!I128 - AVERAGE(moras!$I$2:$I$5001)) / _xlfn.STDEV.P(moras!$I$2:$I$5001)</f>
        <v>-0.69921345080977548</v>
      </c>
      <c r="E131" t="str">
        <f t="shared" si="2"/>
        <v>Normal</v>
      </c>
    </row>
    <row r="132" spans="2:5" x14ac:dyDescent="0.25">
      <c r="B132">
        <f xml:space="preserve"> (moras!C129 - AVERAGE(moras!$C$2:$C$5001)) / _xlfn.STDEV.P(moras!$C$2:$C$5001)</f>
        <v>-0.54880086574676701</v>
      </c>
      <c r="C132" t="str">
        <f t="shared" si="3"/>
        <v>Normal</v>
      </c>
      <c r="D132">
        <f xml:space="preserve"> (moras!I129 - AVERAGE(moras!$I$2:$I$5001)) / _xlfn.STDEV.P(moras!$I$2:$I$5001)</f>
        <v>0.2183576569849362</v>
      </c>
      <c r="E132" t="str">
        <f t="shared" si="2"/>
        <v>Normal</v>
      </c>
    </row>
    <row r="133" spans="2:5" x14ac:dyDescent="0.25">
      <c r="B133">
        <f xml:space="preserve"> (moras!C130 - AVERAGE(moras!$C$2:$C$5001)) / _xlfn.STDEV.P(moras!$C$2:$C$5001)</f>
        <v>-0.44087670126835837</v>
      </c>
      <c r="C133" t="str">
        <f t="shared" si="3"/>
        <v>Normal</v>
      </c>
      <c r="D133">
        <f xml:space="preserve"> (moras!I130 - AVERAGE(moras!$I$2:$I$5001)) / _xlfn.STDEV.P(moras!$I$2:$I$5001)</f>
        <v>1.1359287647796479</v>
      </c>
      <c r="E133" t="str">
        <f t="shared" si="2"/>
        <v>Normal</v>
      </c>
    </row>
    <row r="134" spans="2:5" x14ac:dyDescent="0.25">
      <c r="B134">
        <f xml:space="preserve"> (moras!C131 - AVERAGE(moras!$C$2:$C$5001)) / _xlfn.STDEV.P(moras!$C$2:$C$5001)</f>
        <v>-0.2074274033725762</v>
      </c>
      <c r="C134" t="str">
        <f t="shared" si="3"/>
        <v>Normal</v>
      </c>
      <c r="D134">
        <f xml:space="preserve"> (moras!I131 - AVERAGE(moras!$I$2:$I$5001)) / _xlfn.STDEV.P(moras!$I$2:$I$5001)</f>
        <v>-0.62863105790248996</v>
      </c>
      <c r="E134" t="str">
        <f t="shared" ref="E134:E197" si="4">IF(ABS(D134)&gt;1.96,"Atipico","Normal")</f>
        <v>Normal</v>
      </c>
    </row>
    <row r="135" spans="2:5" x14ac:dyDescent="0.25">
      <c r="B135">
        <f xml:space="preserve"> (moras!C132 - AVERAGE(moras!$C$2:$C$5001)) / _xlfn.STDEV.P(moras!$C$2:$C$5001)</f>
        <v>-0.44133420561056785</v>
      </c>
      <c r="C135" t="str">
        <f t="shared" si="3"/>
        <v>Normal</v>
      </c>
      <c r="D135">
        <f xml:space="preserve"> (moras!I132 - AVERAGE(moras!$I$2:$I$5001)) / _xlfn.STDEV.P(moras!$I$2:$I$5001)</f>
        <v>0.57126962152136374</v>
      </c>
      <c r="E135" t="str">
        <f t="shared" si="4"/>
        <v>Normal</v>
      </c>
    </row>
    <row r="136" spans="2:5" x14ac:dyDescent="0.25">
      <c r="B136">
        <f xml:space="preserve"> (moras!C133 - AVERAGE(moras!$C$2:$C$5001)) / _xlfn.STDEV.P(moras!$C$2:$C$5001)</f>
        <v>0.53782319735240736</v>
      </c>
      <c r="C136" t="str">
        <f t="shared" si="3"/>
        <v>Normal</v>
      </c>
      <c r="D136">
        <f xml:space="preserve"> (moras!I133 - AVERAGE(moras!$I$2:$I$5001)) / _xlfn.STDEV.P(moras!$I$2:$I$5001)</f>
        <v>0.92418158605779133</v>
      </c>
      <c r="E136" t="str">
        <f t="shared" si="4"/>
        <v>Normal</v>
      </c>
    </row>
    <row r="137" spans="2:5" x14ac:dyDescent="0.25">
      <c r="B137">
        <f xml:space="preserve"> (moras!C134 - AVERAGE(moras!$C$2:$C$5001)) / _xlfn.STDEV.P(moras!$C$2:$C$5001)</f>
        <v>2.4776446853508161E-2</v>
      </c>
      <c r="C137" t="str">
        <f t="shared" si="3"/>
        <v>Normal</v>
      </c>
      <c r="D137">
        <f xml:space="preserve"> (moras!I134 - AVERAGE(moras!$I$2:$I$5001)) / _xlfn.STDEV.P(moras!$I$2:$I$5001)</f>
        <v>1.0653463718723624</v>
      </c>
      <c r="E137" t="str">
        <f t="shared" si="4"/>
        <v>Normal</v>
      </c>
    </row>
    <row r="138" spans="2:5" x14ac:dyDescent="0.25">
      <c r="B138">
        <f xml:space="preserve"> (moras!C135 - AVERAGE(moras!$C$2:$C$5001)) / _xlfn.STDEV.P(moras!$C$2:$C$5001)</f>
        <v>-0.2410481519845549</v>
      </c>
      <c r="C138" t="str">
        <f t="shared" si="3"/>
        <v>Normal</v>
      </c>
      <c r="D138">
        <f xml:space="preserve"> (moras!I135 - AVERAGE(moras!$I$2:$I$5001)) / _xlfn.STDEV.P(moras!$I$2:$I$5001)</f>
        <v>0.85359919315050581</v>
      </c>
      <c r="E138" t="str">
        <f t="shared" si="4"/>
        <v>Normal</v>
      </c>
    </row>
    <row r="139" spans="2:5" x14ac:dyDescent="0.25">
      <c r="B139">
        <f xml:space="preserve"> (moras!C136 - AVERAGE(moras!$C$2:$C$5001)) / _xlfn.STDEV.P(moras!$C$2:$C$5001)</f>
        <v>0.38136403731890056</v>
      </c>
      <c r="C139" t="str">
        <f t="shared" si="3"/>
        <v>Normal</v>
      </c>
      <c r="D139">
        <f xml:space="preserve"> (moras!I136 - AVERAGE(moras!$I$2:$I$5001)) / _xlfn.STDEV.P(moras!$I$2:$I$5001)</f>
        <v>7.7192871170365177E-2</v>
      </c>
      <c r="E139" t="str">
        <f t="shared" si="4"/>
        <v>Normal</v>
      </c>
    </row>
    <row r="140" spans="2:5" x14ac:dyDescent="0.25">
      <c r="B140">
        <f xml:space="preserve"> (moras!C137 - AVERAGE(moras!$C$2:$C$5001)) / _xlfn.STDEV.P(moras!$C$2:$C$5001)</f>
        <v>-0.41840246020077587</v>
      </c>
      <c r="C140" t="str">
        <f t="shared" si="3"/>
        <v>Normal</v>
      </c>
      <c r="D140">
        <f xml:space="preserve"> (moras!I137 - AVERAGE(moras!$I$2:$I$5001)) / _xlfn.STDEV.P(moras!$I$2:$I$5001)</f>
        <v>1.2065111576869334</v>
      </c>
      <c r="E140" t="str">
        <f t="shared" si="4"/>
        <v>Normal</v>
      </c>
    </row>
    <row r="141" spans="2:5" x14ac:dyDescent="0.25">
      <c r="B141">
        <f xml:space="preserve"> (moras!C138 - AVERAGE(moras!$C$2:$C$5001)) / _xlfn.STDEV.P(moras!$C$2:$C$5001)</f>
        <v>0.92931423802448476</v>
      </c>
      <c r="C141" t="str">
        <f t="shared" si="3"/>
        <v>Normal</v>
      </c>
      <c r="D141">
        <f xml:space="preserve"> (moras!I138 - AVERAGE(moras!$I$2:$I$5001)) / _xlfn.STDEV.P(moras!$I$2:$I$5001)</f>
        <v>-0.769795843717061</v>
      </c>
      <c r="E141" t="str">
        <f t="shared" si="4"/>
        <v>Normal</v>
      </c>
    </row>
    <row r="142" spans="2:5" x14ac:dyDescent="0.25">
      <c r="B142">
        <f xml:space="preserve"> (moras!C139 - AVERAGE(moras!$C$2:$C$5001)) / _xlfn.STDEV.P(moras!$C$2:$C$5001)</f>
        <v>-0.31400125180052829</v>
      </c>
      <c r="C142" t="str">
        <f t="shared" si="3"/>
        <v>Normal</v>
      </c>
      <c r="D142">
        <f xml:space="preserve"> (moras!I139 - AVERAGE(moras!$I$2:$I$5001)) / _xlfn.STDEV.P(moras!$I$2:$I$5001)</f>
        <v>-1.2638725940680595</v>
      </c>
      <c r="E142" t="str">
        <f t="shared" si="4"/>
        <v>Normal</v>
      </c>
    </row>
    <row r="143" spans="2:5" x14ac:dyDescent="0.25">
      <c r="B143">
        <f xml:space="preserve"> (moras!C140 - AVERAGE(moras!$C$2:$C$5001)) / _xlfn.STDEV.P(moras!$C$2:$C$5001)</f>
        <v>-0.37072700555297389</v>
      </c>
      <c r="C143" t="str">
        <f t="shared" ref="C143:C206" si="5">IF(ABS(B143)&gt;1.96,"Atipico","Normal")</f>
        <v>Normal</v>
      </c>
      <c r="D143">
        <f xml:space="preserve"> (moras!I140 - AVERAGE(moras!$I$2:$I$5001)) / _xlfn.STDEV.P(moras!$I$2:$I$5001)</f>
        <v>7.7192871170365177E-2</v>
      </c>
      <c r="E143" t="str">
        <f t="shared" si="4"/>
        <v>Normal</v>
      </c>
    </row>
    <row r="144" spans="2:5" x14ac:dyDescent="0.25">
      <c r="B144">
        <f xml:space="preserve"> (moras!C141 - AVERAGE(moras!$C$2:$C$5001)) / _xlfn.STDEV.P(moras!$C$2:$C$5001)</f>
        <v>-0.46798537500094889</v>
      </c>
      <c r="C144" t="str">
        <f t="shared" si="5"/>
        <v>Normal</v>
      </c>
      <c r="D144">
        <f xml:space="preserve"> (moras!I141 - AVERAGE(moras!$I$2:$I$5001)) / _xlfn.STDEV.P(moras!$I$2:$I$5001)</f>
        <v>-6.397191464420586E-2</v>
      </c>
      <c r="E144" t="str">
        <f t="shared" si="4"/>
        <v>Normal</v>
      </c>
    </row>
    <row r="145" spans="2:5" x14ac:dyDescent="0.25">
      <c r="B145">
        <f xml:space="preserve"> (moras!C142 - AVERAGE(moras!$C$2:$C$5001)) / _xlfn.STDEV.P(moras!$C$2:$C$5001)</f>
        <v>-0.44454166866740574</v>
      </c>
      <c r="C145" t="str">
        <f t="shared" si="5"/>
        <v>Normal</v>
      </c>
      <c r="D145">
        <f xml:space="preserve"> (moras!I142 - AVERAGE(moras!$I$2:$I$5001)) / _xlfn.STDEV.P(moras!$I$2:$I$5001)</f>
        <v>1.6300055151306465</v>
      </c>
      <c r="E145" t="str">
        <f t="shared" si="4"/>
        <v>Normal</v>
      </c>
    </row>
    <row r="146" spans="2:5" x14ac:dyDescent="0.25">
      <c r="B146">
        <f xml:space="preserve"> (moras!C143 - AVERAGE(moras!$C$2:$C$5001)) / _xlfn.STDEV.P(moras!$C$2:$C$5001)</f>
        <v>-0.31758236395625966</v>
      </c>
      <c r="C146" t="str">
        <f t="shared" si="5"/>
        <v>Normal</v>
      </c>
      <c r="D146">
        <f xml:space="preserve"> (moras!I143 - AVERAGE(moras!$I$2:$I$5001)) / _xlfn.STDEV.P(moras!$I$2:$I$5001)</f>
        <v>0.28894004989222172</v>
      </c>
      <c r="E146" t="str">
        <f t="shared" si="4"/>
        <v>Normal</v>
      </c>
    </row>
    <row r="147" spans="2:5" x14ac:dyDescent="0.25">
      <c r="B147">
        <f xml:space="preserve"> (moras!C144 - AVERAGE(moras!$C$2:$C$5001)) / _xlfn.STDEV.P(moras!$C$2:$C$5001)</f>
        <v>-0.19782430090802516</v>
      </c>
      <c r="C147" t="str">
        <f t="shared" si="5"/>
        <v>Normal</v>
      </c>
      <c r="D147">
        <f xml:space="preserve"> (moras!I144 - AVERAGE(moras!$I$2:$I$5001)) / _xlfn.STDEV.P(moras!$I$2:$I$5001)</f>
        <v>-0.98154302243891756</v>
      </c>
      <c r="E147" t="str">
        <f t="shared" si="4"/>
        <v>Normal</v>
      </c>
    </row>
    <row r="148" spans="2:5" x14ac:dyDescent="0.25">
      <c r="B148">
        <f xml:space="preserve"> (moras!C145 - AVERAGE(moras!$C$2:$C$5001)) / _xlfn.STDEV.P(moras!$C$2:$C$5001)</f>
        <v>-0.47780260429563809</v>
      </c>
      <c r="C148" t="str">
        <f t="shared" si="5"/>
        <v>Normal</v>
      </c>
      <c r="D148">
        <f xml:space="preserve"> (moras!I145 - AVERAGE(moras!$I$2:$I$5001)) / _xlfn.STDEV.P(moras!$I$2:$I$5001)</f>
        <v>1.2770935505942189</v>
      </c>
      <c r="E148" t="str">
        <f t="shared" si="4"/>
        <v>Normal</v>
      </c>
    </row>
    <row r="149" spans="2:5" x14ac:dyDescent="0.25">
      <c r="B149">
        <f xml:space="preserve"> (moras!C146 - AVERAGE(moras!$C$2:$C$5001)) / _xlfn.STDEV.P(moras!$C$2:$C$5001)</f>
        <v>2.8528475725763055E-2</v>
      </c>
      <c r="C149" t="str">
        <f t="shared" si="5"/>
        <v>Normal</v>
      </c>
      <c r="D149">
        <f xml:space="preserve"> (moras!I146 - AVERAGE(moras!$I$2:$I$5001)) / _xlfn.STDEV.P(moras!$I$2:$I$5001)</f>
        <v>-0.34630148627334789</v>
      </c>
      <c r="E149" t="str">
        <f t="shared" si="4"/>
        <v>Normal</v>
      </c>
    </row>
    <row r="150" spans="2:5" x14ac:dyDescent="0.25">
      <c r="B150">
        <f xml:space="preserve"> (moras!C147 - AVERAGE(moras!$C$2:$C$5001)) / _xlfn.STDEV.P(moras!$C$2:$C$5001)</f>
        <v>-0.62772344769126021</v>
      </c>
      <c r="C150" t="str">
        <f t="shared" si="5"/>
        <v>Normal</v>
      </c>
      <c r="D150">
        <f xml:space="preserve"> (moras!I147 - AVERAGE(moras!$I$2:$I$5001)) / _xlfn.STDEV.P(moras!$I$2:$I$5001)</f>
        <v>0.57126962152136374</v>
      </c>
      <c r="E150" t="str">
        <f t="shared" si="4"/>
        <v>Normal</v>
      </c>
    </row>
    <row r="151" spans="2:5" x14ac:dyDescent="0.25">
      <c r="B151">
        <f xml:space="preserve"> (moras!C148 - AVERAGE(moras!$C$2:$C$5001)) / _xlfn.STDEV.P(moras!$C$2:$C$5001)</f>
        <v>-0.35171268115122434</v>
      </c>
      <c r="C151" t="str">
        <f t="shared" si="5"/>
        <v>Normal</v>
      </c>
      <c r="D151">
        <f xml:space="preserve"> (moras!I148 - AVERAGE(moras!$I$2:$I$5001)) / _xlfn.STDEV.P(moras!$I$2:$I$5001)</f>
        <v>-0.91096062953163204</v>
      </c>
      <c r="E151" t="str">
        <f t="shared" si="4"/>
        <v>Normal</v>
      </c>
    </row>
    <row r="152" spans="2:5" x14ac:dyDescent="0.25">
      <c r="B152">
        <f xml:space="preserve"> (moras!C149 - AVERAGE(moras!$C$2:$C$5001)) / _xlfn.STDEV.P(moras!$C$2:$C$5001)</f>
        <v>0.50776262174863795</v>
      </c>
      <c r="C152" t="str">
        <f t="shared" si="5"/>
        <v>Normal</v>
      </c>
      <c r="D152">
        <f xml:space="preserve"> (moras!I149 - AVERAGE(moras!$I$2:$I$5001)) / _xlfn.STDEV.P(moras!$I$2:$I$5001)</f>
        <v>3.1122357661836424</v>
      </c>
      <c r="E152" t="str">
        <f t="shared" si="4"/>
        <v>Atipico</v>
      </c>
    </row>
    <row r="153" spans="2:5" x14ac:dyDescent="0.25">
      <c r="B153">
        <f xml:space="preserve"> (moras!C150 - AVERAGE(moras!$C$2:$C$5001)) / _xlfn.STDEV.P(moras!$C$2:$C$5001)</f>
        <v>-0.49269184264560389</v>
      </c>
      <c r="C153" t="str">
        <f t="shared" si="5"/>
        <v>Normal</v>
      </c>
      <c r="D153">
        <f xml:space="preserve"> (moras!I150 - AVERAGE(moras!$I$2:$I$5001)) / _xlfn.STDEV.P(moras!$I$2:$I$5001)</f>
        <v>-0.84037823662434652</v>
      </c>
      <c r="E153" t="str">
        <f t="shared" si="4"/>
        <v>Normal</v>
      </c>
    </row>
    <row r="154" spans="2:5" x14ac:dyDescent="0.25">
      <c r="B154">
        <f xml:space="preserve"> (moras!C151 - AVERAGE(moras!$C$2:$C$5001)) / _xlfn.STDEV.P(moras!$C$2:$C$5001)</f>
        <v>-0.43554079482970487</v>
      </c>
      <c r="C154" t="str">
        <f t="shared" si="5"/>
        <v>Normal</v>
      </c>
      <c r="D154">
        <f xml:space="preserve"> (moras!I151 - AVERAGE(moras!$I$2:$I$5001)) / _xlfn.STDEV.P(moras!$I$2:$I$5001)</f>
        <v>0.57126962152136374</v>
      </c>
      <c r="E154" t="str">
        <f t="shared" si="4"/>
        <v>Normal</v>
      </c>
    </row>
    <row r="155" spans="2:5" x14ac:dyDescent="0.25">
      <c r="B155">
        <f xml:space="preserve"> (moras!C152 - AVERAGE(moras!$C$2:$C$5001)) / _xlfn.STDEV.P(moras!$C$2:$C$5001)</f>
        <v>-0.44133420561056785</v>
      </c>
      <c r="C155" t="str">
        <f t="shared" si="5"/>
        <v>Normal</v>
      </c>
      <c r="D155">
        <f xml:space="preserve"> (moras!I152 - AVERAGE(moras!$I$2:$I$5001)) / _xlfn.STDEV.P(moras!$I$2:$I$5001)</f>
        <v>-0.13455430755149136</v>
      </c>
      <c r="E155" t="str">
        <f t="shared" si="4"/>
        <v>Normal</v>
      </c>
    </row>
    <row r="156" spans="2:5" x14ac:dyDescent="0.25">
      <c r="B156">
        <f xml:space="preserve"> (moras!C153 - AVERAGE(moras!$C$2:$C$5001)) / _xlfn.STDEV.P(moras!$C$2:$C$5001)</f>
        <v>-0.49827561531817677</v>
      </c>
      <c r="C156" t="str">
        <f t="shared" si="5"/>
        <v>Normal</v>
      </c>
      <c r="D156">
        <f xml:space="preserve"> (moras!I153 - AVERAGE(moras!$I$2:$I$5001)) / _xlfn.STDEV.P(moras!$I$2:$I$5001)</f>
        <v>-1.4756197727899161</v>
      </c>
      <c r="E156" t="str">
        <f t="shared" si="4"/>
        <v>Normal</v>
      </c>
    </row>
    <row r="157" spans="2:5" x14ac:dyDescent="0.25">
      <c r="B157">
        <f xml:space="preserve"> (moras!C154 - AVERAGE(moras!$C$2:$C$5001)) / _xlfn.STDEV.P(moras!$C$2:$C$5001)</f>
        <v>0.23867262574592837</v>
      </c>
      <c r="C157" t="str">
        <f t="shared" si="5"/>
        <v>Normal</v>
      </c>
      <c r="D157">
        <f xml:space="preserve"> (moras!I154 - AVERAGE(moras!$I$2:$I$5001)) / _xlfn.STDEV.P(moras!$I$2:$I$5001)</f>
        <v>1.1359287647796479</v>
      </c>
      <c r="E157" t="str">
        <f t="shared" si="4"/>
        <v>Normal</v>
      </c>
    </row>
    <row r="158" spans="2:5" x14ac:dyDescent="0.25">
      <c r="B158">
        <f xml:space="preserve"> (moras!C155 - AVERAGE(moras!$C$2:$C$5001)) / _xlfn.STDEV.P(moras!$C$2:$C$5001)</f>
        <v>-0.37441710486170926</v>
      </c>
      <c r="C158" t="str">
        <f t="shared" si="5"/>
        <v>Normal</v>
      </c>
      <c r="D158">
        <f xml:space="preserve"> (moras!I155 - AVERAGE(moras!$I$2:$I$5001)) / _xlfn.STDEV.P(moras!$I$2:$I$5001)</f>
        <v>-6.397191464420586E-2</v>
      </c>
      <c r="E158" t="str">
        <f t="shared" si="4"/>
        <v>Normal</v>
      </c>
    </row>
    <row r="159" spans="2:5" x14ac:dyDescent="0.25">
      <c r="B159">
        <f xml:space="preserve"> (moras!C156 - AVERAGE(moras!$C$2:$C$5001)) / _xlfn.STDEV.P(moras!$C$2:$C$5001)</f>
        <v>-0.17766125832607346</v>
      </c>
      <c r="C159" t="str">
        <f t="shared" si="5"/>
        <v>Normal</v>
      </c>
      <c r="D159">
        <f xml:space="preserve"> (moras!I156 - AVERAGE(moras!$I$2:$I$5001)) / _xlfn.STDEV.P(moras!$I$2:$I$5001)</f>
        <v>0.50068722861407822</v>
      </c>
      <c r="E159" t="str">
        <f t="shared" si="4"/>
        <v>Normal</v>
      </c>
    </row>
    <row r="160" spans="2:5" x14ac:dyDescent="0.25">
      <c r="B160">
        <f xml:space="preserve"> (moras!C157 - AVERAGE(moras!$C$2:$C$5001)) / _xlfn.STDEV.P(moras!$C$2:$C$5001)</f>
        <v>-0.44087670126835837</v>
      </c>
      <c r="C160" t="str">
        <f t="shared" si="5"/>
        <v>Normal</v>
      </c>
      <c r="D160">
        <f xml:space="preserve"> (moras!I157 - AVERAGE(moras!$I$2:$I$5001)) / _xlfn.STDEV.P(moras!$I$2:$I$5001)</f>
        <v>1.0653463718723624</v>
      </c>
      <c r="E160" t="str">
        <f t="shared" si="4"/>
        <v>Normal</v>
      </c>
    </row>
    <row r="161" spans="2:5" x14ac:dyDescent="0.25">
      <c r="B161">
        <f xml:space="preserve"> (moras!C158 - AVERAGE(moras!$C$2:$C$5001)) / _xlfn.STDEV.P(moras!$C$2:$C$5001)</f>
        <v>2.41304268694391E-3</v>
      </c>
      <c r="C161" t="str">
        <f t="shared" si="5"/>
        <v>Normal</v>
      </c>
      <c r="D161">
        <f xml:space="preserve"> (moras!I158 - AVERAGE(moras!$I$2:$I$5001)) / _xlfn.STDEV.P(moras!$I$2:$I$5001)</f>
        <v>-1.052125415346203</v>
      </c>
      <c r="E161" t="str">
        <f t="shared" si="4"/>
        <v>Normal</v>
      </c>
    </row>
    <row r="162" spans="2:5" x14ac:dyDescent="0.25">
      <c r="B162">
        <f xml:space="preserve"> (moras!C159 - AVERAGE(moras!$C$2:$C$5001)) / _xlfn.STDEV.P(moras!$C$2:$C$5001)</f>
        <v>-0.37184163904309875</v>
      </c>
      <c r="C162" t="str">
        <f t="shared" si="5"/>
        <v>Normal</v>
      </c>
      <c r="D162">
        <f xml:space="preserve"> (moras!I159 - AVERAGE(moras!$I$2:$I$5001)) / _xlfn.STDEV.P(moras!$I$2:$I$5001)</f>
        <v>0.99476397896507684</v>
      </c>
      <c r="E162" t="str">
        <f t="shared" si="4"/>
        <v>Normal</v>
      </c>
    </row>
    <row r="163" spans="2:5" x14ac:dyDescent="0.25">
      <c r="B163">
        <f xml:space="preserve"> (moras!C160 - AVERAGE(moras!$C$2:$C$5001)) / _xlfn.STDEV.P(moras!$C$2:$C$5001)</f>
        <v>-0.42124100951363702</v>
      </c>
      <c r="C163" t="str">
        <f t="shared" si="5"/>
        <v>Normal</v>
      </c>
      <c r="D163">
        <f xml:space="preserve"> (moras!I160 - AVERAGE(moras!$I$2:$I$5001)) / _xlfn.STDEV.P(moras!$I$2:$I$5001)</f>
        <v>0.71243440733593477</v>
      </c>
      <c r="E163" t="str">
        <f t="shared" si="4"/>
        <v>Normal</v>
      </c>
    </row>
    <row r="164" spans="2:5" x14ac:dyDescent="0.25">
      <c r="B164">
        <f xml:space="preserve"> (moras!C161 - AVERAGE(moras!$C$2:$C$5001)) / _xlfn.STDEV.P(moras!$C$2:$C$5001)</f>
        <v>-0.28366244943209767</v>
      </c>
      <c r="C164" t="str">
        <f t="shared" si="5"/>
        <v>Normal</v>
      </c>
      <c r="D164">
        <f xml:space="preserve"> (moras!I161 - AVERAGE(moras!$I$2:$I$5001)) / _xlfn.STDEV.P(moras!$I$2:$I$5001)</f>
        <v>-0.98154302243891756</v>
      </c>
      <c r="E164" t="str">
        <f t="shared" si="4"/>
        <v>Normal</v>
      </c>
    </row>
    <row r="165" spans="2:5" x14ac:dyDescent="0.25">
      <c r="B165">
        <f xml:space="preserve"> (moras!C162 - AVERAGE(moras!$C$2:$C$5001)) / _xlfn.STDEV.P(moras!$C$2:$C$5001)</f>
        <v>-0.4415882376712017</v>
      </c>
      <c r="C165" t="str">
        <f t="shared" si="5"/>
        <v>Normal</v>
      </c>
      <c r="D165">
        <f xml:space="preserve"> (moras!I162 - AVERAGE(moras!$I$2:$I$5001)) / _xlfn.STDEV.P(moras!$I$2:$I$5001)</f>
        <v>0.85359919315050581</v>
      </c>
      <c r="E165" t="str">
        <f t="shared" si="4"/>
        <v>Normal</v>
      </c>
    </row>
    <row r="166" spans="2:5" x14ac:dyDescent="0.25">
      <c r="B166">
        <f xml:space="preserve"> (moras!C163 - AVERAGE(moras!$C$2:$C$5001)) / _xlfn.STDEV.P(moras!$C$2:$C$5001)</f>
        <v>-0.36634418794452761</v>
      </c>
      <c r="C166" t="str">
        <f t="shared" si="5"/>
        <v>Normal</v>
      </c>
      <c r="D166">
        <f xml:space="preserve"> (moras!I163 - AVERAGE(moras!$I$2:$I$5001)) / _xlfn.STDEV.P(moras!$I$2:$I$5001)</f>
        <v>-0.84037823662434652</v>
      </c>
      <c r="E166" t="str">
        <f t="shared" si="4"/>
        <v>Normal</v>
      </c>
    </row>
    <row r="167" spans="2:5" x14ac:dyDescent="0.25">
      <c r="B167">
        <f xml:space="preserve"> (moras!C164 - AVERAGE(moras!$C$2:$C$5001)) / _xlfn.STDEV.P(moras!$C$2:$C$5001)</f>
        <v>-0.44453673600603422</v>
      </c>
      <c r="C167" t="str">
        <f t="shared" si="5"/>
        <v>Normal</v>
      </c>
      <c r="D167">
        <f xml:space="preserve"> (moras!I164 - AVERAGE(moras!$I$2:$I$5001)) / _xlfn.STDEV.P(moras!$I$2:$I$5001)</f>
        <v>0.28894004989222172</v>
      </c>
      <c r="E167" t="str">
        <f t="shared" si="4"/>
        <v>Normal</v>
      </c>
    </row>
    <row r="168" spans="2:5" x14ac:dyDescent="0.25">
      <c r="B168">
        <f xml:space="preserve"> (moras!C165 - AVERAGE(moras!$C$2:$C$5001)) / _xlfn.STDEV.P(moras!$C$2:$C$5001)</f>
        <v>-0.39322521935482202</v>
      </c>
      <c r="C168" t="str">
        <f t="shared" si="5"/>
        <v>Normal</v>
      </c>
      <c r="D168">
        <f xml:space="preserve"> (moras!I165 - AVERAGE(moras!$I$2:$I$5001)) / _xlfn.STDEV.P(moras!$I$2:$I$5001)</f>
        <v>-0.62863105790248996</v>
      </c>
      <c r="E168" t="str">
        <f t="shared" si="4"/>
        <v>Normal</v>
      </c>
    </row>
    <row r="169" spans="2:5" x14ac:dyDescent="0.25">
      <c r="B169">
        <f xml:space="preserve"> (moras!C166 - AVERAGE(moras!$C$2:$C$5001)) / _xlfn.STDEV.P(moras!$C$2:$C$5001)</f>
        <v>4.8689896507487402</v>
      </c>
      <c r="C169" t="str">
        <f t="shared" si="5"/>
        <v>Atipico</v>
      </c>
      <c r="D169">
        <f xml:space="preserve"> (moras!I166 - AVERAGE(moras!$I$2:$I$5001)) / _xlfn.STDEV.P(moras!$I$2:$I$5001)</f>
        <v>1.8417526938525031</v>
      </c>
      <c r="E169" t="str">
        <f t="shared" si="4"/>
        <v>Normal</v>
      </c>
    </row>
    <row r="170" spans="2:5" x14ac:dyDescent="0.25">
      <c r="B170">
        <f xml:space="preserve"> (moras!C167 - AVERAGE(moras!$C$2:$C$5001)) / _xlfn.STDEV.P(moras!$C$2:$C$5001)</f>
        <v>-0.44133420561056785</v>
      </c>
      <c r="C170" t="str">
        <f t="shared" si="5"/>
        <v>Normal</v>
      </c>
      <c r="D170">
        <f xml:space="preserve"> (moras!I167 - AVERAGE(moras!$I$2:$I$5001)) / _xlfn.STDEV.P(moras!$I$2:$I$5001)</f>
        <v>1.8417526938525031</v>
      </c>
      <c r="E170" t="str">
        <f t="shared" si="4"/>
        <v>Normal</v>
      </c>
    </row>
    <row r="171" spans="2:5" x14ac:dyDescent="0.25">
      <c r="B171">
        <f xml:space="preserve"> (moras!C168 - AVERAGE(moras!$C$2:$C$5001)) / _xlfn.STDEV.P(moras!$C$2:$C$5001)</f>
        <v>-0.67390179028618891</v>
      </c>
      <c r="C171" t="str">
        <f t="shared" si="5"/>
        <v>Normal</v>
      </c>
      <c r="D171">
        <f xml:space="preserve"> (moras!I168 - AVERAGE(moras!$I$2:$I$5001)) / _xlfn.STDEV.P(moras!$I$2:$I$5001)</f>
        <v>0.85359919315050581</v>
      </c>
      <c r="E171" t="str">
        <f t="shared" si="4"/>
        <v>Normal</v>
      </c>
    </row>
    <row r="172" spans="2:5" x14ac:dyDescent="0.25">
      <c r="B172">
        <f xml:space="preserve"> (moras!C169 - AVERAGE(moras!$C$2:$C$5001)) / _xlfn.STDEV.P(moras!$C$2:$C$5001)</f>
        <v>-0.35296927663562178</v>
      </c>
      <c r="C172" t="str">
        <f t="shared" si="5"/>
        <v>Normal</v>
      </c>
      <c r="D172">
        <f xml:space="preserve"> (moras!I169 - AVERAGE(moras!$I$2:$I$5001)) / _xlfn.STDEV.P(moras!$I$2:$I$5001)</f>
        <v>0.28894004989222172</v>
      </c>
      <c r="E172" t="str">
        <f t="shared" si="4"/>
        <v>Normal</v>
      </c>
    </row>
    <row r="173" spans="2:5" x14ac:dyDescent="0.25">
      <c r="B173">
        <f xml:space="preserve"> (moras!C170 - AVERAGE(moras!$C$2:$C$5001)) / _xlfn.STDEV.P(moras!$C$2:$C$5001)</f>
        <v>1.8289380567273687E-2</v>
      </c>
      <c r="C173" t="str">
        <f t="shared" si="5"/>
        <v>Normal</v>
      </c>
      <c r="D173">
        <f xml:space="preserve"> (moras!I170 - AVERAGE(moras!$I$2:$I$5001)) / _xlfn.STDEV.P(moras!$I$2:$I$5001)</f>
        <v>-0.27571909336606237</v>
      </c>
      <c r="E173" t="str">
        <f t="shared" si="4"/>
        <v>Normal</v>
      </c>
    </row>
    <row r="174" spans="2:5" x14ac:dyDescent="0.25">
      <c r="B174">
        <f xml:space="preserve"> (moras!C171 - AVERAGE(moras!$C$2:$C$5001)) / _xlfn.STDEV.P(moras!$C$2:$C$5001)</f>
        <v>-0.22476324176282128</v>
      </c>
      <c r="C174" t="str">
        <f t="shared" si="5"/>
        <v>Normal</v>
      </c>
      <c r="D174">
        <f xml:space="preserve"> (moras!I171 - AVERAGE(moras!$I$2:$I$5001)) / _xlfn.STDEV.P(moras!$I$2:$I$5001)</f>
        <v>1.4888407293160755</v>
      </c>
      <c r="E174" t="str">
        <f t="shared" si="4"/>
        <v>Normal</v>
      </c>
    </row>
    <row r="175" spans="2:5" x14ac:dyDescent="0.25">
      <c r="B175">
        <f xml:space="preserve"> (moras!C172 - AVERAGE(moras!$C$2:$C$5001)) / _xlfn.STDEV.P(moras!$C$2:$C$5001)</f>
        <v>-0.36639104822755719</v>
      </c>
      <c r="C175" t="str">
        <f t="shared" si="5"/>
        <v>Normal</v>
      </c>
      <c r="D175">
        <f xml:space="preserve"> (moras!I172 - AVERAGE(moras!$I$2:$I$5001)) / _xlfn.STDEV.P(moras!$I$2:$I$5001)</f>
        <v>-0.62863105790248996</v>
      </c>
      <c r="E175" t="str">
        <f t="shared" si="4"/>
        <v>Normal</v>
      </c>
    </row>
    <row r="176" spans="2:5" x14ac:dyDescent="0.25">
      <c r="B176">
        <f xml:space="preserve"> (moras!C173 - AVERAGE(moras!$C$2:$C$5001)) / _xlfn.STDEV.P(moras!$C$2:$C$5001)</f>
        <v>-0.46799154082766331</v>
      </c>
      <c r="C176" t="str">
        <f t="shared" si="5"/>
        <v>Normal</v>
      </c>
      <c r="D176">
        <f xml:space="preserve"> (moras!I173 - AVERAGE(moras!$I$2:$I$5001)) / _xlfn.STDEV.P(moras!$I$2:$I$5001)</f>
        <v>0.43010483570679275</v>
      </c>
      <c r="E176" t="str">
        <f t="shared" si="4"/>
        <v>Normal</v>
      </c>
    </row>
    <row r="177" spans="2:5" x14ac:dyDescent="0.25">
      <c r="B177">
        <f xml:space="preserve"> (moras!C174 - AVERAGE(moras!$C$2:$C$5001)) / _xlfn.STDEV.P(moras!$C$2:$C$5001)</f>
        <v>-0.22812097834834288</v>
      </c>
      <c r="C177" t="str">
        <f t="shared" si="5"/>
        <v>Normal</v>
      </c>
      <c r="D177">
        <f xml:space="preserve"> (moras!I174 - AVERAGE(moras!$I$2:$I$5001)) / _xlfn.STDEV.P(moras!$I$2:$I$5001)</f>
        <v>-0.98154302243891756</v>
      </c>
      <c r="E177" t="str">
        <f t="shared" si="4"/>
        <v>Normal</v>
      </c>
    </row>
    <row r="178" spans="2:5" x14ac:dyDescent="0.25">
      <c r="B178">
        <f xml:space="preserve"> (moras!C175 - AVERAGE(moras!$C$2:$C$5001)) / _xlfn.STDEV.P(moras!$C$2:$C$5001)</f>
        <v>-0.79715713491014561</v>
      </c>
      <c r="C178" t="str">
        <f t="shared" si="5"/>
        <v>Normal</v>
      </c>
      <c r="D178">
        <f xml:space="preserve"> (moras!I175 - AVERAGE(moras!$I$2:$I$5001)) / _xlfn.STDEV.P(moras!$I$2:$I$5001)</f>
        <v>-1.334454986975345</v>
      </c>
      <c r="E178" t="str">
        <f t="shared" si="4"/>
        <v>Normal</v>
      </c>
    </row>
    <row r="179" spans="2:5" x14ac:dyDescent="0.25">
      <c r="B179">
        <f xml:space="preserve"> (moras!C176 - AVERAGE(moras!$C$2:$C$5001)) / _xlfn.STDEV.P(moras!$C$2:$C$5001)</f>
        <v>-0.26300345241254541</v>
      </c>
      <c r="C179" t="str">
        <f t="shared" si="5"/>
        <v>Normal</v>
      </c>
      <c r="D179">
        <f xml:space="preserve"> (moras!I176 - AVERAGE(moras!$I$2:$I$5001)) / _xlfn.STDEV.P(moras!$I$2:$I$5001)</f>
        <v>-0.98154302243891756</v>
      </c>
      <c r="E179" t="str">
        <f t="shared" si="4"/>
        <v>Normal</v>
      </c>
    </row>
    <row r="180" spans="2:5" x14ac:dyDescent="0.25">
      <c r="B180">
        <f xml:space="preserve"> (moras!C177 - AVERAGE(moras!$C$2:$C$5001)) / _xlfn.STDEV.P(moras!$C$2:$C$5001)</f>
        <v>0.16803952921613388</v>
      </c>
      <c r="C180" t="str">
        <f t="shared" si="5"/>
        <v>Normal</v>
      </c>
      <c r="D180">
        <f xml:space="preserve"> (moras!I177 - AVERAGE(moras!$I$2:$I$5001)) / _xlfn.STDEV.P(moras!$I$2:$I$5001)</f>
        <v>-0.41688387918063341</v>
      </c>
      <c r="E180" t="str">
        <f t="shared" si="4"/>
        <v>Normal</v>
      </c>
    </row>
    <row r="181" spans="2:5" x14ac:dyDescent="0.25">
      <c r="B181">
        <f xml:space="preserve"> (moras!C178 - AVERAGE(moras!$C$2:$C$5001)) / _xlfn.STDEV.P(moras!$C$2:$C$5001)</f>
        <v>-0.18814532177992652</v>
      </c>
      <c r="C181" t="str">
        <f t="shared" si="5"/>
        <v>Normal</v>
      </c>
      <c r="D181">
        <f xml:space="preserve"> (moras!I178 - AVERAGE(moras!$I$2:$I$5001)) / _xlfn.STDEV.P(moras!$I$2:$I$5001)</f>
        <v>0.14777526407765068</v>
      </c>
      <c r="E181" t="str">
        <f t="shared" si="4"/>
        <v>Normal</v>
      </c>
    </row>
    <row r="182" spans="2:5" x14ac:dyDescent="0.25">
      <c r="B182">
        <f xml:space="preserve"> (moras!C179 - AVERAGE(moras!$C$2:$C$5001)) / _xlfn.STDEV.P(moras!$C$2:$C$5001)</f>
        <v>-0.38441684262714509</v>
      </c>
      <c r="C182" t="str">
        <f t="shared" si="5"/>
        <v>Normal</v>
      </c>
      <c r="D182">
        <f xml:space="preserve"> (moras!I179 - AVERAGE(moras!$I$2:$I$5001)) / _xlfn.STDEV.P(moras!$I$2:$I$5001)</f>
        <v>0.71243440733593477</v>
      </c>
      <c r="E182" t="str">
        <f t="shared" si="4"/>
        <v>Normal</v>
      </c>
    </row>
    <row r="183" spans="2:5" x14ac:dyDescent="0.25">
      <c r="B183">
        <f xml:space="preserve"> (moras!C180 - AVERAGE(moras!$C$2:$C$5001)) / _xlfn.STDEV.P(moras!$C$2:$C$5001)</f>
        <v>-0.30093833132337178</v>
      </c>
      <c r="C183" t="str">
        <f t="shared" si="5"/>
        <v>Normal</v>
      </c>
      <c r="D183">
        <f xml:space="preserve"> (moras!I180 - AVERAGE(moras!$I$2:$I$5001)) / _xlfn.STDEV.P(moras!$I$2:$I$5001)</f>
        <v>0.85359919315050581</v>
      </c>
      <c r="E183" t="str">
        <f t="shared" si="4"/>
        <v>Normal</v>
      </c>
    </row>
    <row r="184" spans="2:5" x14ac:dyDescent="0.25">
      <c r="B184">
        <f xml:space="preserve"> (moras!C181 - AVERAGE(moras!$C$2:$C$5001)) / _xlfn.STDEV.P(moras!$C$2:$C$5001)</f>
        <v>3.2094000671560374E-2</v>
      </c>
      <c r="C184" t="str">
        <f t="shared" si="5"/>
        <v>Normal</v>
      </c>
      <c r="D184">
        <f xml:space="preserve"> (moras!I181 - AVERAGE(moras!$I$2:$I$5001)) / _xlfn.STDEV.P(moras!$I$2:$I$5001)</f>
        <v>1.3476759435015044</v>
      </c>
      <c r="E184" t="str">
        <f t="shared" si="4"/>
        <v>Normal</v>
      </c>
    </row>
    <row r="185" spans="2:5" x14ac:dyDescent="0.25">
      <c r="B185">
        <f xml:space="preserve"> (moras!C182 - AVERAGE(moras!$C$2:$C$5001)) / _xlfn.STDEV.P(moras!$C$2:$C$5001)</f>
        <v>-0.34841149752832734</v>
      </c>
      <c r="C185" t="str">
        <f t="shared" si="5"/>
        <v>Normal</v>
      </c>
      <c r="D185">
        <f xml:space="preserve"> (moras!I182 - AVERAGE(moras!$I$2:$I$5001)) / _xlfn.STDEV.P(moras!$I$2:$I$5001)</f>
        <v>-1.052125415346203</v>
      </c>
      <c r="E185" t="str">
        <f t="shared" si="4"/>
        <v>Normal</v>
      </c>
    </row>
    <row r="186" spans="2:5" x14ac:dyDescent="0.25">
      <c r="B186">
        <f xml:space="preserve"> (moras!C183 - AVERAGE(moras!$C$2:$C$5001)) / _xlfn.STDEV.P(moras!$C$2:$C$5001)</f>
        <v>0.72385783040710028</v>
      </c>
      <c r="C186" t="str">
        <f t="shared" si="5"/>
        <v>Normal</v>
      </c>
      <c r="D186">
        <f xml:space="preserve"> (moras!I183 - AVERAGE(moras!$I$2:$I$5001)) / _xlfn.STDEV.P(moras!$I$2:$I$5001)</f>
        <v>-1.1227078082534885</v>
      </c>
      <c r="E186" t="str">
        <f t="shared" si="4"/>
        <v>Normal</v>
      </c>
    </row>
    <row r="187" spans="2:5" x14ac:dyDescent="0.25">
      <c r="B187">
        <f xml:space="preserve"> (moras!C184 - AVERAGE(moras!$C$2:$C$5001)) / _xlfn.STDEV.P(moras!$C$2:$C$5001)</f>
        <v>0.89020320300457711</v>
      </c>
      <c r="C187" t="str">
        <f t="shared" si="5"/>
        <v>Normal</v>
      </c>
      <c r="D187">
        <f xml:space="preserve"> (moras!I184 - AVERAGE(moras!$I$2:$I$5001)) / _xlfn.STDEV.P(moras!$I$2:$I$5001)</f>
        <v>1.9829174796670741</v>
      </c>
      <c r="E187" t="str">
        <f t="shared" si="4"/>
        <v>Atipico</v>
      </c>
    </row>
    <row r="188" spans="2:5" x14ac:dyDescent="0.25">
      <c r="B188">
        <f xml:space="preserve"> (moras!C185 - AVERAGE(moras!$C$2:$C$5001)) / _xlfn.STDEV.P(moras!$C$2:$C$5001)</f>
        <v>0.40743870191148396</v>
      </c>
      <c r="C188" t="str">
        <f t="shared" si="5"/>
        <v>Normal</v>
      </c>
      <c r="D188">
        <f xml:space="preserve"> (moras!I185 - AVERAGE(moras!$I$2:$I$5001)) / _xlfn.STDEV.P(moras!$I$2:$I$5001)</f>
        <v>-0.41688387918063341</v>
      </c>
      <c r="E188" t="str">
        <f t="shared" si="4"/>
        <v>Normal</v>
      </c>
    </row>
    <row r="189" spans="2:5" x14ac:dyDescent="0.25">
      <c r="B189">
        <f xml:space="preserve"> (moras!C186 - AVERAGE(moras!$C$2:$C$5001)) / _xlfn.STDEV.P(moras!$C$2:$C$5001)</f>
        <v>-0.35030403638004942</v>
      </c>
      <c r="C189" t="str">
        <f t="shared" si="5"/>
        <v>Normal</v>
      </c>
      <c r="D189">
        <f xml:space="preserve"> (moras!I186 - AVERAGE(moras!$I$2:$I$5001)) / _xlfn.STDEV.P(moras!$I$2:$I$5001)</f>
        <v>-0.20513670045877688</v>
      </c>
      <c r="E189" t="str">
        <f t="shared" si="4"/>
        <v>Normal</v>
      </c>
    </row>
    <row r="190" spans="2:5" x14ac:dyDescent="0.25">
      <c r="B190">
        <f xml:space="preserve"> (moras!C187 - AVERAGE(moras!$C$2:$C$5001)) / _xlfn.STDEV.P(moras!$C$2:$C$5001)</f>
        <v>-0.60676580268896863</v>
      </c>
      <c r="C190" t="str">
        <f t="shared" si="5"/>
        <v>Normal</v>
      </c>
      <c r="D190">
        <f xml:space="preserve"> (moras!I187 - AVERAGE(moras!$I$2:$I$5001)) / _xlfn.STDEV.P(moras!$I$2:$I$5001)</f>
        <v>1.2065111576869334</v>
      </c>
      <c r="E190" t="str">
        <f t="shared" si="4"/>
        <v>Normal</v>
      </c>
    </row>
    <row r="191" spans="2:5" x14ac:dyDescent="0.25">
      <c r="B191">
        <f xml:space="preserve"> (moras!C188 - AVERAGE(moras!$C$2:$C$5001)) / _xlfn.STDEV.P(moras!$C$2:$C$5001)</f>
        <v>-0.44454166866740574</v>
      </c>
      <c r="C191" t="str">
        <f t="shared" si="5"/>
        <v>Normal</v>
      </c>
      <c r="D191">
        <f xml:space="preserve"> (moras!I188 - AVERAGE(moras!$I$2:$I$5001)) / _xlfn.STDEV.P(moras!$I$2:$I$5001)</f>
        <v>1.559423122223361</v>
      </c>
      <c r="E191" t="str">
        <f t="shared" si="4"/>
        <v>Normal</v>
      </c>
    </row>
    <row r="192" spans="2:5" x14ac:dyDescent="0.25">
      <c r="B192">
        <f xml:space="preserve"> (moras!C189 - AVERAGE(moras!$C$2:$C$5001)) / _xlfn.STDEV.P(moras!$C$2:$C$5001)</f>
        <v>1.7171404518002049</v>
      </c>
      <c r="C192" t="str">
        <f t="shared" si="5"/>
        <v>Normal</v>
      </c>
      <c r="D192">
        <f xml:space="preserve"> (moras!I189 - AVERAGE(moras!$I$2:$I$5001)) / _xlfn.STDEV.P(moras!$I$2:$I$5001)</f>
        <v>0.28894004989222172</v>
      </c>
      <c r="E192" t="str">
        <f t="shared" si="4"/>
        <v>Normal</v>
      </c>
    </row>
    <row r="193" spans="2:5" x14ac:dyDescent="0.25">
      <c r="B193">
        <f xml:space="preserve"> (moras!C190 - AVERAGE(moras!$C$2:$C$5001)) / _xlfn.STDEV.P(moras!$C$2:$C$5001)</f>
        <v>-0.44454290183274864</v>
      </c>
      <c r="C193" t="str">
        <f t="shared" si="5"/>
        <v>Normal</v>
      </c>
      <c r="D193">
        <f xml:space="preserve"> (moras!I190 - AVERAGE(moras!$I$2:$I$5001)) / _xlfn.STDEV.P(moras!$I$2:$I$5001)</f>
        <v>-0.27571909336606237</v>
      </c>
      <c r="E193" t="str">
        <f t="shared" si="4"/>
        <v>Normal</v>
      </c>
    </row>
    <row r="194" spans="2:5" x14ac:dyDescent="0.25">
      <c r="B194">
        <f xml:space="preserve"> (moras!C191 - AVERAGE(moras!$C$2:$C$5001)) / _xlfn.STDEV.P(moras!$C$2:$C$5001)</f>
        <v>-0.44454290183274864</v>
      </c>
      <c r="C194" t="str">
        <f t="shared" si="5"/>
        <v>Normal</v>
      </c>
      <c r="D194">
        <f xml:space="preserve"> (moras!I191 - AVERAGE(moras!$I$2:$I$5001)) / _xlfn.STDEV.P(moras!$I$2:$I$5001)</f>
        <v>6.6104782630796582E-3</v>
      </c>
      <c r="E194" t="str">
        <f t="shared" si="4"/>
        <v>Normal</v>
      </c>
    </row>
    <row r="195" spans="2:5" x14ac:dyDescent="0.25">
      <c r="B195">
        <f xml:space="preserve"> (moras!C192 - AVERAGE(moras!$C$2:$C$5001)) / _xlfn.STDEV.P(moras!$C$2:$C$5001)</f>
        <v>-0.31133884782524451</v>
      </c>
      <c r="C195" t="str">
        <f t="shared" si="5"/>
        <v>Normal</v>
      </c>
      <c r="D195">
        <f xml:space="preserve"> (moras!I192 - AVERAGE(moras!$I$2:$I$5001)) / _xlfn.STDEV.P(moras!$I$2:$I$5001)</f>
        <v>1.9123350867597886</v>
      </c>
      <c r="E195" t="str">
        <f t="shared" si="4"/>
        <v>Normal</v>
      </c>
    </row>
    <row r="196" spans="2:5" x14ac:dyDescent="0.25">
      <c r="B196">
        <f xml:space="preserve"> (moras!C193 - AVERAGE(moras!$C$2:$C$5001)) / _xlfn.STDEV.P(moras!$C$2:$C$5001)</f>
        <v>-0.19894158570363715</v>
      </c>
      <c r="C196" t="str">
        <f t="shared" si="5"/>
        <v>Normal</v>
      </c>
      <c r="D196">
        <f xml:space="preserve"> (moras!I193 - AVERAGE(moras!$I$2:$I$5001)) / _xlfn.STDEV.P(moras!$I$2:$I$5001)</f>
        <v>0.2183576569849362</v>
      </c>
      <c r="E196" t="str">
        <f t="shared" si="4"/>
        <v>Normal</v>
      </c>
    </row>
    <row r="197" spans="2:5" x14ac:dyDescent="0.25">
      <c r="B197">
        <f xml:space="preserve"> (moras!C194 - AVERAGE(moras!$C$2:$C$5001)) / _xlfn.STDEV.P(moras!$C$2:$C$5001)</f>
        <v>1.6963616774308985</v>
      </c>
      <c r="C197" t="str">
        <f t="shared" si="5"/>
        <v>Normal</v>
      </c>
      <c r="D197">
        <f xml:space="preserve"> (moras!I194 - AVERAGE(moras!$I$2:$I$5001)) / _xlfn.STDEV.P(moras!$I$2:$I$5001)</f>
        <v>0.28894004989222172</v>
      </c>
      <c r="E197" t="str">
        <f t="shared" si="4"/>
        <v>Normal</v>
      </c>
    </row>
    <row r="198" spans="2:5" x14ac:dyDescent="0.25">
      <c r="B198">
        <f xml:space="preserve"> (moras!C195 - AVERAGE(moras!$C$2:$C$5001)) / _xlfn.STDEV.P(moras!$C$2:$C$5001)</f>
        <v>-0.61939958162680187</v>
      </c>
      <c r="C198" t="str">
        <f t="shared" si="5"/>
        <v>Normal</v>
      </c>
      <c r="D198">
        <f xml:space="preserve"> (moras!I195 - AVERAGE(moras!$I$2:$I$5001)) / _xlfn.STDEV.P(moras!$I$2:$I$5001)</f>
        <v>-0.41688387918063341</v>
      </c>
      <c r="E198" t="str">
        <f t="shared" ref="E198:E261" si="6">IF(ABS(D198)&gt;1.96,"Atipico","Normal")</f>
        <v>Normal</v>
      </c>
    </row>
    <row r="199" spans="2:5" x14ac:dyDescent="0.25">
      <c r="B199">
        <f xml:space="preserve"> (moras!C196 - AVERAGE(moras!$C$2:$C$5001)) / _xlfn.STDEV.P(moras!$C$2:$C$5001)</f>
        <v>-0.46799154082766331</v>
      </c>
      <c r="C199" t="str">
        <f t="shared" si="5"/>
        <v>Normal</v>
      </c>
      <c r="D199">
        <f xml:space="preserve"> (moras!I196 - AVERAGE(moras!$I$2:$I$5001)) / _xlfn.STDEV.P(moras!$I$2:$I$5001)</f>
        <v>0.99476397896507684</v>
      </c>
      <c r="E199" t="str">
        <f t="shared" si="6"/>
        <v>Normal</v>
      </c>
    </row>
    <row r="200" spans="2:5" x14ac:dyDescent="0.25">
      <c r="B200">
        <f xml:space="preserve"> (moras!C197 - AVERAGE(moras!$C$2:$C$5001)) / _xlfn.STDEV.P(moras!$C$2:$C$5001)</f>
        <v>0.23338111325961866</v>
      </c>
      <c r="C200" t="str">
        <f t="shared" si="5"/>
        <v>Normal</v>
      </c>
      <c r="D200">
        <f xml:space="preserve"> (moras!I197 - AVERAGE(moras!$I$2:$I$5001)) / _xlfn.STDEV.P(moras!$I$2:$I$5001)</f>
        <v>-0.769795843717061</v>
      </c>
      <c r="E200" t="str">
        <f t="shared" si="6"/>
        <v>Normal</v>
      </c>
    </row>
    <row r="201" spans="2:5" x14ac:dyDescent="0.25">
      <c r="B201">
        <f xml:space="preserve"> (moras!C198 - AVERAGE(moras!$C$2:$C$5001)) / _xlfn.STDEV.P(moras!$C$2:$C$5001)</f>
        <v>-0.44087670126835837</v>
      </c>
      <c r="C201" t="str">
        <f t="shared" si="5"/>
        <v>Normal</v>
      </c>
      <c r="D201">
        <f xml:space="preserve"> (moras!I198 - AVERAGE(moras!$I$2:$I$5001)) / _xlfn.STDEV.P(moras!$I$2:$I$5001)</f>
        <v>-0.69921345080977548</v>
      </c>
      <c r="E201" t="str">
        <f t="shared" si="6"/>
        <v>Normal</v>
      </c>
    </row>
    <row r="202" spans="2:5" x14ac:dyDescent="0.25">
      <c r="B202">
        <f xml:space="preserve"> (moras!C199 - AVERAGE(moras!$C$2:$C$5001)) / _xlfn.STDEV.P(moras!$C$2:$C$5001)</f>
        <v>1.0093084776469032</v>
      </c>
      <c r="C202" t="str">
        <f t="shared" si="5"/>
        <v>Normal</v>
      </c>
      <c r="D202">
        <f xml:space="preserve"> (moras!I199 - AVERAGE(moras!$I$2:$I$5001)) / _xlfn.STDEV.P(moras!$I$2:$I$5001)</f>
        <v>1.8417526938525031</v>
      </c>
      <c r="E202" t="str">
        <f t="shared" si="6"/>
        <v>Normal</v>
      </c>
    </row>
    <row r="203" spans="2:5" x14ac:dyDescent="0.25">
      <c r="B203">
        <f xml:space="preserve"> (moras!C200 - AVERAGE(moras!$C$2:$C$5001)) / _xlfn.STDEV.P(moras!$C$2:$C$5001)</f>
        <v>-0.59607179283548972</v>
      </c>
      <c r="C203" t="str">
        <f t="shared" si="5"/>
        <v>Normal</v>
      </c>
      <c r="D203">
        <f xml:space="preserve"> (moras!I200 - AVERAGE(moras!$I$2:$I$5001)) / _xlfn.STDEV.P(moras!$I$2:$I$5001)</f>
        <v>-0.69921345080977548</v>
      </c>
      <c r="E203" t="str">
        <f t="shared" si="6"/>
        <v>Normal</v>
      </c>
    </row>
    <row r="204" spans="2:5" x14ac:dyDescent="0.25">
      <c r="B204">
        <f xml:space="preserve"> (moras!C201 - AVERAGE(moras!$C$2:$C$5001)) / _xlfn.STDEV.P(moras!$C$2:$C$5001)</f>
        <v>-4.3775461190410113E-2</v>
      </c>
      <c r="C204" t="str">
        <f t="shared" si="5"/>
        <v>Normal</v>
      </c>
      <c r="D204">
        <f xml:space="preserve"> (moras!I201 - AVERAGE(moras!$I$2:$I$5001)) / _xlfn.STDEV.P(moras!$I$2:$I$5001)</f>
        <v>-1.052125415346203</v>
      </c>
      <c r="E204" t="str">
        <f t="shared" si="6"/>
        <v>Normal</v>
      </c>
    </row>
    <row r="205" spans="2:5" x14ac:dyDescent="0.25">
      <c r="B205">
        <f xml:space="preserve"> (moras!C202 - AVERAGE(moras!$C$2:$C$5001)) / _xlfn.STDEV.P(moras!$C$2:$C$5001)</f>
        <v>-0.11582788170324883</v>
      </c>
      <c r="C205" t="str">
        <f t="shared" si="5"/>
        <v>Normal</v>
      </c>
      <c r="D205">
        <f xml:space="preserve"> (moras!I202 - AVERAGE(moras!$I$2:$I$5001)) / _xlfn.STDEV.P(moras!$I$2:$I$5001)</f>
        <v>2.1240822654816451</v>
      </c>
      <c r="E205" t="str">
        <f t="shared" si="6"/>
        <v>Atipico</v>
      </c>
    </row>
    <row r="206" spans="2:5" x14ac:dyDescent="0.25">
      <c r="B206">
        <f xml:space="preserve"> (moras!C203 - AVERAGE(moras!$C$2:$C$5001)) / _xlfn.STDEV.P(moras!$C$2:$C$5001)</f>
        <v>-0.33461181008541208</v>
      </c>
      <c r="C206" t="str">
        <f t="shared" si="5"/>
        <v>Normal</v>
      </c>
      <c r="D206">
        <f xml:space="preserve"> (moras!I203 - AVERAGE(moras!$I$2:$I$5001)) / _xlfn.STDEV.P(moras!$I$2:$I$5001)</f>
        <v>-0.62863105790248996</v>
      </c>
      <c r="E206" t="str">
        <f t="shared" si="6"/>
        <v>Normal</v>
      </c>
    </row>
    <row r="207" spans="2:5" x14ac:dyDescent="0.25">
      <c r="B207">
        <f xml:space="preserve"> (moras!C204 - AVERAGE(moras!$C$2:$C$5001)) / _xlfn.STDEV.P(moras!$C$2:$C$5001)</f>
        <v>-0.34386851640514743</v>
      </c>
      <c r="C207" t="str">
        <f t="shared" ref="C207:C270" si="7">IF(ABS(B207)&gt;1.96,"Atipico","Normal")</f>
        <v>Normal</v>
      </c>
      <c r="D207">
        <f xml:space="preserve"> (moras!I204 - AVERAGE(moras!$I$2:$I$5001)) / _xlfn.STDEV.P(moras!$I$2:$I$5001)</f>
        <v>-0.27571909336606237</v>
      </c>
      <c r="E207" t="str">
        <f t="shared" si="6"/>
        <v>Normal</v>
      </c>
    </row>
    <row r="208" spans="2:5" x14ac:dyDescent="0.25">
      <c r="B208">
        <f xml:space="preserve"> (moras!C205 - AVERAGE(moras!$C$2:$C$5001)) / _xlfn.STDEV.P(moras!$C$2:$C$5001)</f>
        <v>1.1906493874469024</v>
      </c>
      <c r="C208" t="str">
        <f t="shared" si="7"/>
        <v>Normal</v>
      </c>
      <c r="D208">
        <f xml:space="preserve"> (moras!I205 - AVERAGE(moras!$I$2:$I$5001)) / _xlfn.STDEV.P(moras!$I$2:$I$5001)</f>
        <v>-0.769795843717061</v>
      </c>
      <c r="E208" t="str">
        <f t="shared" si="6"/>
        <v>Normal</v>
      </c>
    </row>
    <row r="209" spans="2:5" x14ac:dyDescent="0.25">
      <c r="B209">
        <f xml:space="preserve"> (moras!C206 - AVERAGE(moras!$C$2:$C$5001)) / _xlfn.STDEV.P(moras!$C$2:$C$5001)</f>
        <v>-0.65443987619158661</v>
      </c>
      <c r="C209" t="str">
        <f t="shared" si="7"/>
        <v>Normal</v>
      </c>
      <c r="D209">
        <f xml:space="preserve"> (moras!I206 - AVERAGE(moras!$I$2:$I$5001)) / _xlfn.STDEV.P(moras!$I$2:$I$5001)</f>
        <v>1.7711703009452175</v>
      </c>
      <c r="E209" t="str">
        <f t="shared" si="6"/>
        <v>Normal</v>
      </c>
    </row>
    <row r="210" spans="2:5" x14ac:dyDescent="0.25">
      <c r="B210">
        <f xml:space="preserve"> (moras!C207 - AVERAGE(moras!$C$2:$C$5001)) / _xlfn.STDEV.P(moras!$C$2:$C$5001)</f>
        <v>-0.31207381436960263</v>
      </c>
      <c r="C210" t="str">
        <f t="shared" si="7"/>
        <v>Normal</v>
      </c>
      <c r="D210">
        <f xml:space="preserve"> (moras!I207 - AVERAGE(moras!$I$2:$I$5001)) / _xlfn.STDEV.P(moras!$I$2:$I$5001)</f>
        <v>1.559423122223361</v>
      </c>
      <c r="E210" t="str">
        <f t="shared" si="6"/>
        <v>Normal</v>
      </c>
    </row>
    <row r="211" spans="2:5" x14ac:dyDescent="0.25">
      <c r="B211">
        <f xml:space="preserve"> (moras!C208 - AVERAGE(moras!$C$2:$C$5001)) / _xlfn.STDEV.P(moras!$C$2:$C$5001)</f>
        <v>-8.7583080408606975E-2</v>
      </c>
      <c r="C211" t="str">
        <f t="shared" si="7"/>
        <v>Normal</v>
      </c>
      <c r="D211">
        <f xml:space="preserve"> (moras!I208 - AVERAGE(moras!$I$2:$I$5001)) / _xlfn.STDEV.P(moras!$I$2:$I$5001)</f>
        <v>-1.2638725940680595</v>
      </c>
      <c r="E211" t="str">
        <f t="shared" si="6"/>
        <v>Normal</v>
      </c>
    </row>
    <row r="212" spans="2:5" x14ac:dyDescent="0.25">
      <c r="B212">
        <f xml:space="preserve"> (moras!C209 - AVERAGE(moras!$C$2:$C$5001)) / _xlfn.STDEV.P(moras!$C$2:$C$5001)</f>
        <v>0.18591349629870613</v>
      </c>
      <c r="C212" t="str">
        <f t="shared" si="7"/>
        <v>Normal</v>
      </c>
      <c r="D212">
        <f xml:space="preserve"> (moras!I209 - AVERAGE(moras!$I$2:$I$5001)) / _xlfn.STDEV.P(moras!$I$2:$I$5001)</f>
        <v>6.6104782630796582E-3</v>
      </c>
      <c r="E212" t="str">
        <f t="shared" si="6"/>
        <v>Normal</v>
      </c>
    </row>
    <row r="213" spans="2:5" x14ac:dyDescent="0.25">
      <c r="B213">
        <f xml:space="preserve"> (moras!C210 - AVERAGE(moras!$C$2:$C$5001)) / _xlfn.STDEV.P(moras!$C$2:$C$5001)</f>
        <v>0.20012100385216611</v>
      </c>
      <c r="C213" t="str">
        <f t="shared" si="7"/>
        <v>Normal</v>
      </c>
      <c r="D213">
        <f xml:space="preserve"> (moras!I210 - AVERAGE(moras!$I$2:$I$5001)) / _xlfn.STDEV.P(moras!$I$2:$I$5001)</f>
        <v>-0.69921345080977548</v>
      </c>
      <c r="E213" t="str">
        <f t="shared" si="6"/>
        <v>Normal</v>
      </c>
    </row>
    <row r="214" spans="2:5" x14ac:dyDescent="0.25">
      <c r="B214">
        <f xml:space="preserve"> (moras!C211 - AVERAGE(moras!$C$2:$C$5001)) / _xlfn.STDEV.P(moras!$C$2:$C$5001)</f>
        <v>-0.73966526485678064</v>
      </c>
      <c r="C214" t="str">
        <f t="shared" si="7"/>
        <v>Normal</v>
      </c>
      <c r="D214">
        <f xml:space="preserve"> (moras!I211 - AVERAGE(moras!$I$2:$I$5001)) / _xlfn.STDEV.P(moras!$I$2:$I$5001)</f>
        <v>-1.6167845586044871</v>
      </c>
      <c r="E214" t="str">
        <f t="shared" si="6"/>
        <v>Normal</v>
      </c>
    </row>
    <row r="215" spans="2:5" x14ac:dyDescent="0.25">
      <c r="B215">
        <f xml:space="preserve"> (moras!C212 - AVERAGE(moras!$C$2:$C$5001)) / _xlfn.STDEV.P(moras!$C$2:$C$5001)</f>
        <v>1.9393857026566919</v>
      </c>
      <c r="C215" t="str">
        <f t="shared" si="7"/>
        <v>Normal</v>
      </c>
      <c r="D215">
        <f xml:space="preserve"> (moras!I212 - AVERAGE(moras!$I$2:$I$5001)) / _xlfn.STDEV.P(moras!$I$2:$I$5001)</f>
        <v>0.99476397896507684</v>
      </c>
      <c r="E215" t="str">
        <f t="shared" si="6"/>
        <v>Normal</v>
      </c>
    </row>
    <row r="216" spans="2:5" x14ac:dyDescent="0.25">
      <c r="B216">
        <f xml:space="preserve"> (moras!C213 - AVERAGE(moras!$C$2:$C$5001)) / _xlfn.STDEV.P(moras!$C$2:$C$5001)</f>
        <v>2.9746275828473487E-2</v>
      </c>
      <c r="C216" t="str">
        <f t="shared" si="7"/>
        <v>Normal</v>
      </c>
      <c r="D216">
        <f xml:space="preserve"> (moras!I213 - AVERAGE(moras!$I$2:$I$5001)) / _xlfn.STDEV.P(moras!$I$2:$I$5001)</f>
        <v>6.6104782630796582E-3</v>
      </c>
      <c r="E216" t="str">
        <f t="shared" si="6"/>
        <v>Normal</v>
      </c>
    </row>
    <row r="217" spans="2:5" x14ac:dyDescent="0.25">
      <c r="B217">
        <f xml:space="preserve"> (moras!C214 - AVERAGE(moras!$C$2:$C$5001)) / _xlfn.STDEV.P(moras!$C$2:$C$5001)</f>
        <v>1.1769638664514313</v>
      </c>
      <c r="C217" t="str">
        <f t="shared" si="7"/>
        <v>Normal</v>
      </c>
      <c r="D217">
        <f xml:space="preserve"> (moras!I214 - AVERAGE(moras!$I$2:$I$5001)) / _xlfn.STDEV.P(moras!$I$2:$I$5001)</f>
        <v>0.35952244279950724</v>
      </c>
      <c r="E217" t="str">
        <f t="shared" si="6"/>
        <v>Normal</v>
      </c>
    </row>
    <row r="218" spans="2:5" x14ac:dyDescent="0.25">
      <c r="B218">
        <f xml:space="preserve"> (moras!C215 - AVERAGE(moras!$C$2:$C$5001)) / _xlfn.STDEV.P(moras!$C$2:$C$5001)</f>
        <v>0.80188250767048042</v>
      </c>
      <c r="C218" t="str">
        <f t="shared" si="7"/>
        <v>Normal</v>
      </c>
      <c r="D218">
        <f xml:space="preserve"> (moras!I215 - AVERAGE(moras!$I$2:$I$5001)) / _xlfn.STDEV.P(moras!$I$2:$I$5001)</f>
        <v>-0.84037823662434652</v>
      </c>
      <c r="E218" t="str">
        <f t="shared" si="6"/>
        <v>Normal</v>
      </c>
    </row>
    <row r="219" spans="2:5" x14ac:dyDescent="0.25">
      <c r="B219">
        <f xml:space="preserve"> (moras!C216 - AVERAGE(moras!$C$2:$C$5001)) / _xlfn.STDEV.P(moras!$C$2:$C$5001)</f>
        <v>-0.35877131957388492</v>
      </c>
      <c r="C219" t="str">
        <f t="shared" si="7"/>
        <v>Normal</v>
      </c>
      <c r="D219">
        <f xml:space="preserve"> (moras!I216 - AVERAGE(moras!$I$2:$I$5001)) / _xlfn.STDEV.P(moras!$I$2:$I$5001)</f>
        <v>0.78301680024322029</v>
      </c>
      <c r="E219" t="str">
        <f t="shared" si="6"/>
        <v>Normal</v>
      </c>
    </row>
    <row r="220" spans="2:5" x14ac:dyDescent="0.25">
      <c r="B220">
        <f xml:space="preserve"> (moras!C217 - AVERAGE(moras!$C$2:$C$5001)) / _xlfn.STDEV.P(moras!$C$2:$C$5001)</f>
        <v>-0.24010135229759638</v>
      </c>
      <c r="C220" t="str">
        <f t="shared" si="7"/>
        <v>Normal</v>
      </c>
      <c r="D220">
        <f xml:space="preserve"> (moras!I217 - AVERAGE(moras!$I$2:$I$5001)) / _xlfn.STDEV.P(moras!$I$2:$I$5001)</f>
        <v>-0.69921345080977548</v>
      </c>
      <c r="E220" t="str">
        <f t="shared" si="6"/>
        <v>Normal</v>
      </c>
    </row>
    <row r="221" spans="2:5" x14ac:dyDescent="0.25">
      <c r="B221">
        <f xml:space="preserve"> (moras!C218 - AVERAGE(moras!$C$2:$C$5001)) / _xlfn.STDEV.P(moras!$C$2:$C$5001)</f>
        <v>-2.2673338536546354E-2</v>
      </c>
      <c r="C221" t="str">
        <f t="shared" si="7"/>
        <v>Normal</v>
      </c>
      <c r="D221">
        <f xml:space="preserve"> (moras!I218 - AVERAGE(moras!$I$2:$I$5001)) / _xlfn.STDEV.P(moras!$I$2:$I$5001)</f>
        <v>-6.397191464420586E-2</v>
      </c>
      <c r="E221" t="str">
        <f t="shared" si="6"/>
        <v>Normal</v>
      </c>
    </row>
    <row r="222" spans="2:5" x14ac:dyDescent="0.25">
      <c r="B222">
        <f xml:space="preserve"> (moras!C219 - AVERAGE(moras!$C$2:$C$5001)) / _xlfn.STDEV.P(moras!$C$2:$C$5001)</f>
        <v>-0.42841433231318576</v>
      </c>
      <c r="C222" t="str">
        <f t="shared" si="7"/>
        <v>Normal</v>
      </c>
      <c r="D222">
        <f xml:space="preserve"> (moras!I219 - AVERAGE(moras!$I$2:$I$5001)) / _xlfn.STDEV.P(moras!$I$2:$I$5001)</f>
        <v>-0.55804866499520445</v>
      </c>
      <c r="E222" t="str">
        <f t="shared" si="6"/>
        <v>Normal</v>
      </c>
    </row>
    <row r="223" spans="2:5" x14ac:dyDescent="0.25">
      <c r="B223">
        <f xml:space="preserve"> (moras!C220 - AVERAGE(moras!$C$2:$C$5001)) / _xlfn.STDEV.P(moras!$C$2:$C$5001)</f>
        <v>0.17568377319682263</v>
      </c>
      <c r="C223" t="str">
        <f t="shared" si="7"/>
        <v>Normal</v>
      </c>
      <c r="D223">
        <f xml:space="preserve"> (moras!I220 - AVERAGE(moras!$I$2:$I$5001)) / _xlfn.STDEV.P(moras!$I$2:$I$5001)</f>
        <v>-0.84037823662434652</v>
      </c>
      <c r="E223" t="str">
        <f t="shared" si="6"/>
        <v>Normal</v>
      </c>
    </row>
    <row r="224" spans="2:5" x14ac:dyDescent="0.25">
      <c r="B224">
        <f xml:space="preserve"> (moras!C221 - AVERAGE(moras!$C$2:$C$5001)) / _xlfn.STDEV.P(moras!$C$2:$C$5001)</f>
        <v>1.063708333582831</v>
      </c>
      <c r="C224" t="str">
        <f t="shared" si="7"/>
        <v>Normal</v>
      </c>
      <c r="D224">
        <f xml:space="preserve"> (moras!I221 - AVERAGE(moras!$I$2:$I$5001)) / _xlfn.STDEV.P(moras!$I$2:$I$5001)</f>
        <v>-0.69921345080977548</v>
      </c>
      <c r="E224" t="str">
        <f t="shared" si="6"/>
        <v>Normal</v>
      </c>
    </row>
    <row r="225" spans="2:5" x14ac:dyDescent="0.25">
      <c r="B225">
        <f xml:space="preserve"> (moras!C222 - AVERAGE(moras!$C$2:$C$5001)) / _xlfn.STDEV.P(moras!$C$2:$C$5001)</f>
        <v>-0.24359244338329733</v>
      </c>
      <c r="C225" t="str">
        <f t="shared" si="7"/>
        <v>Normal</v>
      </c>
      <c r="D225">
        <f xml:space="preserve"> (moras!I222 - AVERAGE(moras!$I$2:$I$5001)) / _xlfn.STDEV.P(moras!$I$2:$I$5001)</f>
        <v>-0.98154302243891756</v>
      </c>
      <c r="E225" t="str">
        <f t="shared" si="6"/>
        <v>Normal</v>
      </c>
    </row>
    <row r="226" spans="2:5" x14ac:dyDescent="0.25">
      <c r="B226">
        <f xml:space="preserve"> (moras!C223 - AVERAGE(moras!$C$2:$C$5001)) / _xlfn.STDEV.P(moras!$C$2:$C$5001)</f>
        <v>-0.25966798679311626</v>
      </c>
      <c r="C226" t="str">
        <f t="shared" si="7"/>
        <v>Normal</v>
      </c>
      <c r="D226">
        <f xml:space="preserve"> (moras!I223 - AVERAGE(moras!$I$2:$I$5001)) / _xlfn.STDEV.P(moras!$I$2:$I$5001)</f>
        <v>1.559423122223361</v>
      </c>
      <c r="E226" t="str">
        <f t="shared" si="6"/>
        <v>Normal</v>
      </c>
    </row>
    <row r="227" spans="2:5" x14ac:dyDescent="0.25">
      <c r="B227">
        <f xml:space="preserve"> (moras!C224 - AVERAGE(moras!$C$2:$C$5001)) / _xlfn.STDEV.P(moras!$C$2:$C$5001)</f>
        <v>-0.51365565347460984</v>
      </c>
      <c r="C227" t="str">
        <f t="shared" si="7"/>
        <v>Normal</v>
      </c>
      <c r="D227">
        <f xml:space="preserve"> (moras!I224 - AVERAGE(moras!$I$2:$I$5001)) / _xlfn.STDEV.P(moras!$I$2:$I$5001)</f>
        <v>-0.48746627208791893</v>
      </c>
      <c r="E227" t="str">
        <f t="shared" si="6"/>
        <v>Normal</v>
      </c>
    </row>
    <row r="228" spans="2:5" x14ac:dyDescent="0.25">
      <c r="B228">
        <f xml:space="preserve"> (moras!C225 - AVERAGE(moras!$C$2:$C$5001)) / _xlfn.STDEV.P(moras!$C$2:$C$5001)</f>
        <v>0.73593807841747372</v>
      </c>
      <c r="C228" t="str">
        <f t="shared" si="7"/>
        <v>Normal</v>
      </c>
      <c r="D228">
        <f xml:space="preserve"> (moras!I225 - AVERAGE(moras!$I$2:$I$5001)) / _xlfn.STDEV.P(moras!$I$2:$I$5001)</f>
        <v>-0.62863105790248996</v>
      </c>
      <c r="E228" t="str">
        <f t="shared" si="6"/>
        <v>Normal</v>
      </c>
    </row>
    <row r="229" spans="2:5" x14ac:dyDescent="0.25">
      <c r="B229">
        <f xml:space="preserve"> (moras!C226 - AVERAGE(moras!$C$2:$C$5001)) / _xlfn.STDEV.P(moras!$C$2:$C$5001)</f>
        <v>-0.19007800016355944</v>
      </c>
      <c r="C229" t="str">
        <f t="shared" si="7"/>
        <v>Normal</v>
      </c>
      <c r="D229">
        <f xml:space="preserve"> (moras!I226 - AVERAGE(moras!$I$2:$I$5001)) / _xlfn.STDEV.P(moras!$I$2:$I$5001)</f>
        <v>0.92418158605779133</v>
      </c>
      <c r="E229" t="str">
        <f t="shared" si="6"/>
        <v>Normal</v>
      </c>
    </row>
    <row r="230" spans="2:5" x14ac:dyDescent="0.25">
      <c r="B230">
        <f xml:space="preserve"> (moras!C227 - AVERAGE(moras!$C$2:$C$5001)) / _xlfn.STDEV.P(moras!$C$2:$C$5001)</f>
        <v>1.464711506112115</v>
      </c>
      <c r="C230" t="str">
        <f t="shared" si="7"/>
        <v>Normal</v>
      </c>
      <c r="D230">
        <f xml:space="preserve"> (moras!I227 - AVERAGE(moras!$I$2:$I$5001)) / _xlfn.STDEV.P(moras!$I$2:$I$5001)</f>
        <v>-0.34630148627334789</v>
      </c>
      <c r="E230" t="str">
        <f t="shared" si="6"/>
        <v>Normal</v>
      </c>
    </row>
    <row r="231" spans="2:5" x14ac:dyDescent="0.25">
      <c r="B231">
        <f xml:space="preserve"> (moras!C228 - AVERAGE(moras!$C$2:$C$5001)) / _xlfn.STDEV.P(moras!$C$2:$C$5001)</f>
        <v>-0.18752781423447798</v>
      </c>
      <c r="C231" t="str">
        <f t="shared" si="7"/>
        <v>Normal</v>
      </c>
      <c r="D231">
        <f xml:space="preserve"> (moras!I228 - AVERAGE(moras!$I$2:$I$5001)) / _xlfn.STDEV.P(moras!$I$2:$I$5001)</f>
        <v>6.6104782630796582E-3</v>
      </c>
      <c r="E231" t="str">
        <f t="shared" si="6"/>
        <v>Normal</v>
      </c>
    </row>
    <row r="232" spans="2:5" x14ac:dyDescent="0.25">
      <c r="B232">
        <f xml:space="preserve"> (moras!C229 - AVERAGE(moras!$C$2:$C$5001)) / _xlfn.STDEV.P(moras!$C$2:$C$5001)</f>
        <v>0.5254016954966978</v>
      </c>
      <c r="C232" t="str">
        <f t="shared" si="7"/>
        <v>Normal</v>
      </c>
      <c r="D232">
        <f xml:space="preserve"> (moras!I229 - AVERAGE(moras!$I$2:$I$5001)) / _xlfn.STDEV.P(moras!$I$2:$I$5001)</f>
        <v>-0.84037823662434652</v>
      </c>
      <c r="E232" t="str">
        <f t="shared" si="6"/>
        <v>Normal</v>
      </c>
    </row>
    <row r="233" spans="2:5" x14ac:dyDescent="0.25">
      <c r="B233">
        <f xml:space="preserve"> (moras!C230 - AVERAGE(moras!$C$2:$C$5001)) / _xlfn.STDEV.P(moras!$C$2:$C$5001)</f>
        <v>-0.25508554437896414</v>
      </c>
      <c r="C233" t="str">
        <f t="shared" si="7"/>
        <v>Normal</v>
      </c>
      <c r="D233">
        <f xml:space="preserve"> (moras!I230 - AVERAGE(moras!$I$2:$I$5001)) / _xlfn.STDEV.P(moras!$I$2:$I$5001)</f>
        <v>-0.98154302243891756</v>
      </c>
      <c r="E233" t="str">
        <f t="shared" si="6"/>
        <v>Normal</v>
      </c>
    </row>
    <row r="234" spans="2:5" x14ac:dyDescent="0.25">
      <c r="B234">
        <f xml:space="preserve"> (moras!C231 - AVERAGE(moras!$C$2:$C$5001)) / _xlfn.STDEV.P(moras!$C$2:$C$5001)</f>
        <v>-0.30891197843045137</v>
      </c>
      <c r="C234" t="str">
        <f t="shared" si="7"/>
        <v>Normal</v>
      </c>
      <c r="D234">
        <f xml:space="preserve"> (moras!I231 - AVERAGE(moras!$I$2:$I$5001)) / _xlfn.STDEV.P(moras!$I$2:$I$5001)</f>
        <v>0.64185201442864925</v>
      </c>
      <c r="E234" t="str">
        <f t="shared" si="6"/>
        <v>Normal</v>
      </c>
    </row>
    <row r="235" spans="2:5" x14ac:dyDescent="0.25">
      <c r="B235">
        <f xml:space="preserve"> (moras!C232 - AVERAGE(moras!$C$2:$C$5001)) / _xlfn.STDEV.P(moras!$C$2:$C$5001)</f>
        <v>0.17568377319682263</v>
      </c>
      <c r="C235" t="str">
        <f t="shared" si="7"/>
        <v>Normal</v>
      </c>
      <c r="D235">
        <f xml:space="preserve"> (moras!I232 - AVERAGE(moras!$I$2:$I$5001)) / _xlfn.STDEV.P(moras!$I$2:$I$5001)</f>
        <v>0.85359919315050581</v>
      </c>
      <c r="E235" t="str">
        <f t="shared" si="6"/>
        <v>Normal</v>
      </c>
    </row>
    <row r="236" spans="2:5" x14ac:dyDescent="0.25">
      <c r="B236">
        <f xml:space="preserve"> (moras!C233 - AVERAGE(moras!$C$2:$C$5001)) / _xlfn.STDEV.P(moras!$C$2:$C$5001)</f>
        <v>-0.3591374093692265</v>
      </c>
      <c r="C236" t="str">
        <f t="shared" si="7"/>
        <v>Normal</v>
      </c>
      <c r="D236">
        <f xml:space="preserve"> (moras!I233 - AVERAGE(moras!$I$2:$I$5001)) / _xlfn.STDEV.P(moras!$I$2:$I$5001)</f>
        <v>0.71243440733593477</v>
      </c>
      <c r="E236" t="str">
        <f t="shared" si="6"/>
        <v>Normal</v>
      </c>
    </row>
    <row r="237" spans="2:5" x14ac:dyDescent="0.25">
      <c r="B237">
        <f xml:space="preserve"> (moras!C234 - AVERAGE(moras!$C$2:$C$5001)) / _xlfn.STDEV.P(moras!$C$2:$C$5001)</f>
        <v>0.17704105663146652</v>
      </c>
      <c r="C237" t="str">
        <f t="shared" si="7"/>
        <v>Normal</v>
      </c>
      <c r="D237">
        <f xml:space="preserve"> (moras!I234 - AVERAGE(moras!$I$2:$I$5001)) / _xlfn.STDEV.P(moras!$I$2:$I$5001)</f>
        <v>0.28894004989222172</v>
      </c>
      <c r="E237" t="str">
        <f t="shared" si="6"/>
        <v>Normal</v>
      </c>
    </row>
    <row r="238" spans="2:5" x14ac:dyDescent="0.25">
      <c r="B238">
        <f xml:space="preserve"> (moras!C235 - AVERAGE(moras!$C$2:$C$5001)) / _xlfn.STDEV.P(moras!$C$2:$C$5001)</f>
        <v>-0.46799154082766331</v>
      </c>
      <c r="C238" t="str">
        <f t="shared" si="7"/>
        <v>Normal</v>
      </c>
      <c r="D238">
        <f xml:space="preserve"> (moras!I235 - AVERAGE(moras!$I$2:$I$5001)) / _xlfn.STDEV.P(moras!$I$2:$I$5001)</f>
        <v>-0.34630148627334789</v>
      </c>
      <c r="E238" t="str">
        <f t="shared" si="6"/>
        <v>Normal</v>
      </c>
    </row>
    <row r="239" spans="2:5" x14ac:dyDescent="0.25">
      <c r="B239">
        <f xml:space="preserve"> (moras!C236 - AVERAGE(moras!$C$2:$C$5001)) / _xlfn.STDEV.P(moras!$C$2:$C$5001)</f>
        <v>-0.44087670126835837</v>
      </c>
      <c r="C239" t="str">
        <f t="shared" si="7"/>
        <v>Normal</v>
      </c>
      <c r="D239">
        <f xml:space="preserve"> (moras!I236 - AVERAGE(moras!$I$2:$I$5001)) / _xlfn.STDEV.P(moras!$I$2:$I$5001)</f>
        <v>0.99476397896507684</v>
      </c>
      <c r="E239" t="str">
        <f t="shared" si="6"/>
        <v>Normal</v>
      </c>
    </row>
    <row r="240" spans="2:5" x14ac:dyDescent="0.25">
      <c r="B240">
        <f xml:space="preserve"> (moras!C237 - AVERAGE(moras!$C$2:$C$5001)) / _xlfn.STDEV.P(moras!$C$2:$C$5001)</f>
        <v>0.42536610204836323</v>
      </c>
      <c r="C240" t="str">
        <f t="shared" si="7"/>
        <v>Normal</v>
      </c>
      <c r="D240">
        <f xml:space="preserve"> (moras!I237 - AVERAGE(moras!$I$2:$I$5001)) / _xlfn.STDEV.P(moras!$I$2:$I$5001)</f>
        <v>0.64185201442864925</v>
      </c>
      <c r="E240" t="str">
        <f t="shared" si="6"/>
        <v>Normal</v>
      </c>
    </row>
    <row r="241" spans="2:5" x14ac:dyDescent="0.25">
      <c r="B241">
        <f xml:space="preserve"> (moras!C238 - AVERAGE(moras!$C$2:$C$5001)) / _xlfn.STDEV.P(moras!$C$2:$C$5001)</f>
        <v>0.30466759011468608</v>
      </c>
      <c r="C241" t="str">
        <f t="shared" si="7"/>
        <v>Normal</v>
      </c>
      <c r="D241">
        <f xml:space="preserve"> (moras!I238 - AVERAGE(moras!$I$2:$I$5001)) / _xlfn.STDEV.P(moras!$I$2:$I$5001)</f>
        <v>-0.20513670045877688</v>
      </c>
      <c r="E241" t="str">
        <f t="shared" si="6"/>
        <v>Normal</v>
      </c>
    </row>
    <row r="242" spans="2:5" x14ac:dyDescent="0.25">
      <c r="B242">
        <f xml:space="preserve"> (moras!C239 - AVERAGE(moras!$C$2:$C$5001)) / _xlfn.STDEV.P(moras!$C$2:$C$5001)</f>
        <v>-0.37325484652604229</v>
      </c>
      <c r="C242" t="str">
        <f t="shared" si="7"/>
        <v>Normal</v>
      </c>
      <c r="D242">
        <f xml:space="preserve"> (moras!I239 - AVERAGE(moras!$I$2:$I$5001)) / _xlfn.STDEV.P(moras!$I$2:$I$5001)</f>
        <v>-1.193290201160774</v>
      </c>
      <c r="E242" t="str">
        <f t="shared" si="6"/>
        <v>Normal</v>
      </c>
    </row>
    <row r="243" spans="2:5" x14ac:dyDescent="0.25">
      <c r="B243">
        <f xml:space="preserve"> (moras!C240 - AVERAGE(moras!$C$2:$C$5001)) / _xlfn.STDEV.P(moras!$C$2:$C$5001)</f>
        <v>-0.25724666664236606</v>
      </c>
      <c r="C243" t="str">
        <f t="shared" si="7"/>
        <v>Normal</v>
      </c>
      <c r="D243">
        <f xml:space="preserve"> (moras!I240 - AVERAGE(moras!$I$2:$I$5001)) / _xlfn.STDEV.P(moras!$I$2:$I$5001)</f>
        <v>0.2183576569849362</v>
      </c>
      <c r="E243" t="str">
        <f t="shared" si="6"/>
        <v>Normal</v>
      </c>
    </row>
    <row r="244" spans="2:5" x14ac:dyDescent="0.25">
      <c r="B244">
        <f xml:space="preserve"> (moras!C241 - AVERAGE(moras!$C$2:$C$5001)) / _xlfn.STDEV.P(moras!$C$2:$C$5001)</f>
        <v>0.1295374929008089</v>
      </c>
      <c r="C244" t="str">
        <f t="shared" si="7"/>
        <v>Normal</v>
      </c>
      <c r="D244">
        <f xml:space="preserve"> (moras!I241 - AVERAGE(moras!$I$2:$I$5001)) / _xlfn.STDEV.P(moras!$I$2:$I$5001)</f>
        <v>-1.1227078082534885</v>
      </c>
      <c r="E244" t="str">
        <f t="shared" si="6"/>
        <v>Normal</v>
      </c>
    </row>
    <row r="245" spans="2:5" x14ac:dyDescent="0.25">
      <c r="B245">
        <f xml:space="preserve"> (moras!C242 - AVERAGE(moras!$C$2:$C$5001)) / _xlfn.STDEV.P(moras!$C$2:$C$5001)</f>
        <v>-0.19426582966798911</v>
      </c>
      <c r="C245" t="str">
        <f t="shared" si="7"/>
        <v>Normal</v>
      </c>
      <c r="D245">
        <f xml:space="preserve"> (moras!I242 - AVERAGE(moras!$I$2:$I$5001)) / _xlfn.STDEV.P(moras!$I$2:$I$5001)</f>
        <v>1.3476759435015044</v>
      </c>
      <c r="E245" t="str">
        <f t="shared" si="6"/>
        <v>Normal</v>
      </c>
    </row>
    <row r="246" spans="2:5" x14ac:dyDescent="0.25">
      <c r="B246">
        <f xml:space="preserve"> (moras!C243 - AVERAGE(moras!$C$2:$C$5001)) / _xlfn.STDEV.P(moras!$C$2:$C$5001)</f>
        <v>-6.3124121379922044E-2</v>
      </c>
      <c r="C246" t="str">
        <f t="shared" si="7"/>
        <v>Normal</v>
      </c>
      <c r="D246">
        <f xml:space="preserve"> (moras!I243 - AVERAGE(moras!$I$2:$I$5001)) / _xlfn.STDEV.P(moras!$I$2:$I$5001)</f>
        <v>-1.4756197727899161</v>
      </c>
      <c r="E246" t="str">
        <f t="shared" si="6"/>
        <v>Normal</v>
      </c>
    </row>
    <row r="247" spans="2:5" x14ac:dyDescent="0.25">
      <c r="B247">
        <f xml:space="preserve"> (moras!C244 - AVERAGE(moras!$C$2:$C$5001)) / _xlfn.STDEV.P(moras!$C$2:$C$5001)</f>
        <v>-0.30393245677589098</v>
      </c>
      <c r="C247" t="str">
        <f t="shared" si="7"/>
        <v>Normal</v>
      </c>
      <c r="D247">
        <f xml:space="preserve"> (moras!I244 - AVERAGE(moras!$I$2:$I$5001)) / _xlfn.STDEV.P(moras!$I$2:$I$5001)</f>
        <v>0.99476397896507684</v>
      </c>
      <c r="E247" t="str">
        <f t="shared" si="6"/>
        <v>Normal</v>
      </c>
    </row>
    <row r="248" spans="2:5" x14ac:dyDescent="0.25">
      <c r="B248">
        <f xml:space="preserve"> (moras!C245 - AVERAGE(moras!$C$2:$C$5001)) / _xlfn.STDEV.P(moras!$C$2:$C$5001)</f>
        <v>-2.5605805721921428E-2</v>
      </c>
      <c r="C248" t="str">
        <f t="shared" si="7"/>
        <v>Normal</v>
      </c>
      <c r="D248">
        <f xml:space="preserve"> (moras!I245 - AVERAGE(moras!$I$2:$I$5001)) / _xlfn.STDEV.P(moras!$I$2:$I$5001)</f>
        <v>-0.34630148627334789</v>
      </c>
      <c r="E248" t="str">
        <f t="shared" si="6"/>
        <v>Normal</v>
      </c>
    </row>
    <row r="249" spans="2:5" x14ac:dyDescent="0.25">
      <c r="B249">
        <f xml:space="preserve"> (moras!C246 - AVERAGE(moras!$C$2:$C$5001)) / _xlfn.STDEV.P(moras!$C$2:$C$5001)</f>
        <v>-0.44133420561056785</v>
      </c>
      <c r="C249" t="str">
        <f t="shared" si="7"/>
        <v>Normal</v>
      </c>
      <c r="D249">
        <f xml:space="preserve"> (moras!I246 - AVERAGE(moras!$I$2:$I$5001)) / _xlfn.STDEV.P(moras!$I$2:$I$5001)</f>
        <v>6.6104782630796582E-3</v>
      </c>
      <c r="E249" t="str">
        <f t="shared" si="6"/>
        <v>Normal</v>
      </c>
    </row>
    <row r="250" spans="2:5" x14ac:dyDescent="0.25">
      <c r="B250">
        <f xml:space="preserve"> (moras!C247 - AVERAGE(moras!$C$2:$C$5001)) / _xlfn.STDEV.P(moras!$C$2:$C$5001)</f>
        <v>-0.2741966106018629</v>
      </c>
      <c r="C250" t="str">
        <f t="shared" si="7"/>
        <v>Normal</v>
      </c>
      <c r="D250">
        <f xml:space="preserve"> (moras!I247 - AVERAGE(moras!$I$2:$I$5001)) / _xlfn.STDEV.P(moras!$I$2:$I$5001)</f>
        <v>-1.2638725940680595</v>
      </c>
      <c r="E250" t="str">
        <f t="shared" si="6"/>
        <v>Normal</v>
      </c>
    </row>
    <row r="251" spans="2:5" x14ac:dyDescent="0.25">
      <c r="B251">
        <f xml:space="preserve"> (moras!C248 - AVERAGE(moras!$C$2:$C$5001)) / _xlfn.STDEV.P(moras!$C$2:$C$5001)</f>
        <v>2.7542325051645604</v>
      </c>
      <c r="C251" t="str">
        <f t="shared" si="7"/>
        <v>Atipico</v>
      </c>
      <c r="D251">
        <f xml:space="preserve"> (moras!I248 - AVERAGE(moras!$I$2:$I$5001)) / _xlfn.STDEV.P(moras!$I$2:$I$5001)</f>
        <v>-0.69921345080977548</v>
      </c>
      <c r="E251" t="str">
        <f t="shared" si="6"/>
        <v>Normal</v>
      </c>
    </row>
    <row r="252" spans="2:5" x14ac:dyDescent="0.25">
      <c r="B252">
        <f xml:space="preserve"> (moras!C249 - AVERAGE(moras!$C$2:$C$5001)) / _xlfn.STDEV.P(moras!$C$2:$C$5001)</f>
        <v>-0.30629396840751139</v>
      </c>
      <c r="C252" t="str">
        <f t="shared" si="7"/>
        <v>Normal</v>
      </c>
      <c r="D252">
        <f xml:space="preserve"> (moras!I249 - AVERAGE(moras!$I$2:$I$5001)) / _xlfn.STDEV.P(moras!$I$2:$I$5001)</f>
        <v>-0.41688387918063341</v>
      </c>
      <c r="E252" t="str">
        <f t="shared" si="6"/>
        <v>Normal</v>
      </c>
    </row>
    <row r="253" spans="2:5" x14ac:dyDescent="0.25">
      <c r="B253">
        <f xml:space="preserve"> (moras!C250 - AVERAGE(moras!$C$2:$C$5001)) / _xlfn.STDEV.P(moras!$C$2:$C$5001)</f>
        <v>-0.12504579264129706</v>
      </c>
      <c r="C253" t="str">
        <f t="shared" si="7"/>
        <v>Normal</v>
      </c>
      <c r="D253">
        <f xml:space="preserve"> (moras!I250 - AVERAGE(moras!$I$2:$I$5001)) / _xlfn.STDEV.P(moras!$I$2:$I$5001)</f>
        <v>0.64185201442864925</v>
      </c>
      <c r="E253" t="str">
        <f t="shared" si="6"/>
        <v>Normal</v>
      </c>
    </row>
    <row r="254" spans="2:5" x14ac:dyDescent="0.25">
      <c r="B254">
        <f xml:space="preserve"> (moras!C251 - AVERAGE(moras!$C$2:$C$5001)) / _xlfn.STDEV.P(moras!$C$2:$C$5001)</f>
        <v>-0.59663534939718721</v>
      </c>
      <c r="C254" t="str">
        <f t="shared" si="7"/>
        <v>Normal</v>
      </c>
      <c r="D254">
        <f xml:space="preserve"> (moras!I251 - AVERAGE(moras!$I$2:$I$5001)) / _xlfn.STDEV.P(moras!$I$2:$I$5001)</f>
        <v>-1.5462021656972016</v>
      </c>
      <c r="E254" t="str">
        <f t="shared" si="6"/>
        <v>Normal</v>
      </c>
    </row>
    <row r="255" spans="2:5" x14ac:dyDescent="0.25">
      <c r="B255">
        <f xml:space="preserve"> (moras!C252 - AVERAGE(moras!$C$2:$C$5001)) / _xlfn.STDEV.P(moras!$C$2:$C$5001)</f>
        <v>-6.8608476262551746E-2</v>
      </c>
      <c r="C255" t="str">
        <f t="shared" si="7"/>
        <v>Normal</v>
      </c>
      <c r="D255">
        <f xml:space="preserve"> (moras!I252 - AVERAGE(moras!$I$2:$I$5001)) / _xlfn.STDEV.P(moras!$I$2:$I$5001)</f>
        <v>-1.4756197727899161</v>
      </c>
      <c r="E255" t="str">
        <f t="shared" si="6"/>
        <v>Normal</v>
      </c>
    </row>
    <row r="256" spans="2:5" x14ac:dyDescent="0.25">
      <c r="B256">
        <f xml:space="preserve"> (moras!C253 - AVERAGE(moras!$C$2:$C$5001)) / _xlfn.STDEV.P(moras!$C$2:$C$5001)</f>
        <v>-0.44454166866740574</v>
      </c>
      <c r="C256" t="str">
        <f t="shared" si="7"/>
        <v>Normal</v>
      </c>
      <c r="D256">
        <f xml:space="preserve"> (moras!I253 - AVERAGE(moras!$I$2:$I$5001)) / _xlfn.STDEV.P(moras!$I$2:$I$5001)</f>
        <v>-1.1227078082534885</v>
      </c>
      <c r="E256" t="str">
        <f t="shared" si="6"/>
        <v>Normal</v>
      </c>
    </row>
    <row r="257" spans="2:5" x14ac:dyDescent="0.25">
      <c r="B257">
        <f xml:space="preserve"> (moras!C254 - AVERAGE(moras!$C$2:$C$5001)) / _xlfn.STDEV.P(moras!$C$2:$C$5001)</f>
        <v>-0.24965018315540716</v>
      </c>
      <c r="C257" t="str">
        <f t="shared" si="7"/>
        <v>Normal</v>
      </c>
      <c r="D257">
        <f xml:space="preserve"> (moras!I254 - AVERAGE(moras!$I$2:$I$5001)) / _xlfn.STDEV.P(moras!$I$2:$I$5001)</f>
        <v>1.1359287647796479</v>
      </c>
      <c r="E257" t="str">
        <f t="shared" si="6"/>
        <v>Normal</v>
      </c>
    </row>
    <row r="258" spans="2:5" x14ac:dyDescent="0.25">
      <c r="B258">
        <f xml:space="preserve"> (moras!C255 - AVERAGE(moras!$C$2:$C$5001)) / _xlfn.STDEV.P(moras!$C$2:$C$5001)</f>
        <v>-0.46799154082766331</v>
      </c>
      <c r="C258" t="str">
        <f t="shared" si="7"/>
        <v>Normal</v>
      </c>
      <c r="D258">
        <f xml:space="preserve"> (moras!I255 - AVERAGE(moras!$I$2:$I$5001)) / _xlfn.STDEV.P(moras!$I$2:$I$5001)</f>
        <v>0.57126962152136374</v>
      </c>
      <c r="E258" t="str">
        <f t="shared" si="6"/>
        <v>Normal</v>
      </c>
    </row>
    <row r="259" spans="2:5" x14ac:dyDescent="0.25">
      <c r="B259">
        <f xml:space="preserve"> (moras!C256 - AVERAGE(moras!$C$2:$C$5001)) / _xlfn.STDEV.P(moras!$C$2:$C$5001)</f>
        <v>0.66680617571783773</v>
      </c>
      <c r="C259" t="str">
        <f t="shared" si="7"/>
        <v>Normal</v>
      </c>
      <c r="D259">
        <f xml:space="preserve"> (moras!I256 - AVERAGE(moras!$I$2:$I$5001)) / _xlfn.STDEV.P(moras!$I$2:$I$5001)</f>
        <v>7.7192871170365177E-2</v>
      </c>
      <c r="E259" t="str">
        <f t="shared" si="6"/>
        <v>Normal</v>
      </c>
    </row>
    <row r="260" spans="2:5" x14ac:dyDescent="0.25">
      <c r="B260">
        <f xml:space="preserve"> (moras!C257 - AVERAGE(moras!$C$2:$C$5001)) / _xlfn.STDEV.P(moras!$C$2:$C$5001)</f>
        <v>-0.28040512950044699</v>
      </c>
      <c r="C260" t="str">
        <f t="shared" si="7"/>
        <v>Normal</v>
      </c>
      <c r="D260">
        <f xml:space="preserve"> (moras!I257 - AVERAGE(moras!$I$2:$I$5001)) / _xlfn.STDEV.P(moras!$I$2:$I$5001)</f>
        <v>0.57126962152136374</v>
      </c>
      <c r="E260" t="str">
        <f t="shared" si="6"/>
        <v>Normal</v>
      </c>
    </row>
    <row r="261" spans="2:5" x14ac:dyDescent="0.25">
      <c r="B261">
        <f xml:space="preserve"> (moras!C258 - AVERAGE(moras!$C$2:$C$5001)) / _xlfn.STDEV.P(moras!$C$2:$C$5001)</f>
        <v>-0.19426582966798911</v>
      </c>
      <c r="C261" t="str">
        <f t="shared" si="7"/>
        <v>Normal</v>
      </c>
      <c r="D261">
        <f xml:space="preserve"> (moras!I258 - AVERAGE(moras!$I$2:$I$5001)) / _xlfn.STDEV.P(moras!$I$2:$I$5001)</f>
        <v>-1.334454986975345</v>
      </c>
      <c r="E261" t="str">
        <f t="shared" si="6"/>
        <v>Normal</v>
      </c>
    </row>
    <row r="262" spans="2:5" x14ac:dyDescent="0.25">
      <c r="B262">
        <f xml:space="preserve"> (moras!C259 - AVERAGE(moras!$C$2:$C$5001)) / _xlfn.STDEV.P(moras!$C$2:$C$5001)</f>
        <v>1.433050947802569</v>
      </c>
      <c r="C262" t="str">
        <f t="shared" si="7"/>
        <v>Normal</v>
      </c>
      <c r="D262">
        <f xml:space="preserve"> (moras!I259 - AVERAGE(moras!$I$2:$I$5001)) / _xlfn.STDEV.P(moras!$I$2:$I$5001)</f>
        <v>-0.27571909336606237</v>
      </c>
      <c r="E262" t="str">
        <f t="shared" ref="E262:E325" si="8">IF(ABS(D262)&gt;1.96,"Atipico","Normal")</f>
        <v>Normal</v>
      </c>
    </row>
    <row r="263" spans="2:5" x14ac:dyDescent="0.25">
      <c r="B263">
        <f xml:space="preserve"> (moras!C260 - AVERAGE(moras!$C$2:$C$5001)) / _xlfn.STDEV.P(moras!$C$2:$C$5001)</f>
        <v>-0.37269005679900202</v>
      </c>
      <c r="C263" t="str">
        <f t="shared" si="7"/>
        <v>Normal</v>
      </c>
      <c r="D263">
        <f xml:space="preserve"> (moras!I260 - AVERAGE(moras!$I$2:$I$5001)) / _xlfn.STDEV.P(moras!$I$2:$I$5001)</f>
        <v>0.99476397896507684</v>
      </c>
      <c r="E263" t="str">
        <f t="shared" si="8"/>
        <v>Normal</v>
      </c>
    </row>
    <row r="264" spans="2:5" x14ac:dyDescent="0.25">
      <c r="B264">
        <f xml:space="preserve"> (moras!C261 - AVERAGE(moras!$C$2:$C$5001)) / _xlfn.STDEV.P(moras!$C$2:$C$5001)</f>
        <v>-0.48773945062858692</v>
      </c>
      <c r="C264" t="str">
        <f t="shared" si="7"/>
        <v>Normal</v>
      </c>
      <c r="D264">
        <f xml:space="preserve"> (moras!I261 - AVERAGE(moras!$I$2:$I$5001)) / _xlfn.STDEV.P(moras!$I$2:$I$5001)</f>
        <v>-0.13455430755149136</v>
      </c>
      <c r="E264" t="str">
        <f t="shared" si="8"/>
        <v>Normal</v>
      </c>
    </row>
    <row r="265" spans="2:5" x14ac:dyDescent="0.25">
      <c r="B265">
        <f xml:space="preserve"> (moras!C262 - AVERAGE(moras!$C$2:$C$5001)) / _xlfn.STDEV.P(moras!$C$2:$C$5001)</f>
        <v>-0.18537131634111187</v>
      </c>
      <c r="C265" t="str">
        <f t="shared" si="7"/>
        <v>Normal</v>
      </c>
      <c r="D265">
        <f xml:space="preserve"> (moras!I262 - AVERAGE(moras!$I$2:$I$5001)) / _xlfn.STDEV.P(moras!$I$2:$I$5001)</f>
        <v>1.41825833640879</v>
      </c>
      <c r="E265" t="str">
        <f t="shared" si="8"/>
        <v>Normal</v>
      </c>
    </row>
    <row r="266" spans="2:5" x14ac:dyDescent="0.25">
      <c r="B266">
        <f xml:space="preserve"> (moras!C263 - AVERAGE(moras!$C$2:$C$5001)) / _xlfn.STDEV.P(moras!$C$2:$C$5001)</f>
        <v>-0.41674118917745806</v>
      </c>
      <c r="C266" t="str">
        <f t="shared" si="7"/>
        <v>Normal</v>
      </c>
      <c r="D266">
        <f xml:space="preserve"> (moras!I263 - AVERAGE(moras!$I$2:$I$5001)) / _xlfn.STDEV.P(moras!$I$2:$I$5001)</f>
        <v>-0.98154302243891756</v>
      </c>
      <c r="E266" t="str">
        <f t="shared" si="8"/>
        <v>Normal</v>
      </c>
    </row>
    <row r="267" spans="2:5" x14ac:dyDescent="0.25">
      <c r="B267">
        <f xml:space="preserve"> (moras!C264 - AVERAGE(moras!$C$2:$C$5001)) / _xlfn.STDEV.P(moras!$C$2:$C$5001)</f>
        <v>-0.40244756968810458</v>
      </c>
      <c r="C267" t="str">
        <f t="shared" si="7"/>
        <v>Normal</v>
      </c>
      <c r="D267">
        <f xml:space="preserve"> (moras!I264 - AVERAGE(moras!$I$2:$I$5001)) / _xlfn.STDEV.P(moras!$I$2:$I$5001)</f>
        <v>1.41825833640879</v>
      </c>
      <c r="E267" t="str">
        <f t="shared" si="8"/>
        <v>Normal</v>
      </c>
    </row>
    <row r="268" spans="2:5" x14ac:dyDescent="0.25">
      <c r="B268">
        <f xml:space="preserve"> (moras!C265 - AVERAGE(moras!$C$2:$C$5001)) / _xlfn.STDEV.P(moras!$C$2:$C$5001)</f>
        <v>-0.18253966042251746</v>
      </c>
      <c r="C268" t="str">
        <f t="shared" si="7"/>
        <v>Normal</v>
      </c>
      <c r="D268">
        <f xml:space="preserve"> (moras!I265 - AVERAGE(moras!$I$2:$I$5001)) / _xlfn.STDEV.P(moras!$I$2:$I$5001)</f>
        <v>6.6104782630796582E-3</v>
      </c>
      <c r="E268" t="str">
        <f t="shared" si="8"/>
        <v>Normal</v>
      </c>
    </row>
    <row r="269" spans="2:5" x14ac:dyDescent="0.25">
      <c r="B269">
        <f xml:space="preserve"> (moras!C266 - AVERAGE(moras!$C$2:$C$5001)) / _xlfn.STDEV.P(moras!$C$2:$C$5001)</f>
        <v>0.20049505989562269</v>
      </c>
      <c r="C269" t="str">
        <f t="shared" si="7"/>
        <v>Normal</v>
      </c>
      <c r="D269">
        <f xml:space="preserve"> (moras!I266 - AVERAGE(moras!$I$2:$I$5001)) / _xlfn.STDEV.P(moras!$I$2:$I$5001)</f>
        <v>-1.052125415346203</v>
      </c>
      <c r="E269" t="str">
        <f t="shared" si="8"/>
        <v>Normal</v>
      </c>
    </row>
    <row r="270" spans="2:5" x14ac:dyDescent="0.25">
      <c r="B270">
        <f xml:space="preserve"> (moras!C267 - AVERAGE(moras!$C$2:$C$5001)) / _xlfn.STDEV.P(moras!$C$2:$C$5001)</f>
        <v>-0.26899564944668108</v>
      </c>
      <c r="C270" t="str">
        <f t="shared" si="7"/>
        <v>Normal</v>
      </c>
      <c r="D270">
        <f xml:space="preserve"> (moras!I267 - AVERAGE(moras!$I$2:$I$5001)) / _xlfn.STDEV.P(moras!$I$2:$I$5001)</f>
        <v>-0.55804866499520445</v>
      </c>
      <c r="E270" t="str">
        <f t="shared" si="8"/>
        <v>Normal</v>
      </c>
    </row>
    <row r="271" spans="2:5" x14ac:dyDescent="0.25">
      <c r="B271">
        <f xml:space="preserve"> (moras!C268 - AVERAGE(moras!$C$2:$C$5001)) / _xlfn.STDEV.P(moras!$C$2:$C$5001)</f>
        <v>1.8823846077464874</v>
      </c>
      <c r="C271" t="str">
        <f t="shared" ref="C271:C334" si="9">IF(ABS(B271)&gt;1.96,"Atipico","Normal")</f>
        <v>Normal</v>
      </c>
      <c r="D271">
        <f xml:space="preserve"> (moras!I268 - AVERAGE(moras!$I$2:$I$5001)) / _xlfn.STDEV.P(moras!$I$2:$I$5001)</f>
        <v>-6.397191464420586E-2</v>
      </c>
      <c r="E271" t="str">
        <f t="shared" si="8"/>
        <v>Normal</v>
      </c>
    </row>
    <row r="272" spans="2:5" x14ac:dyDescent="0.25">
      <c r="B272">
        <f xml:space="preserve"> (moras!C269 - AVERAGE(moras!$C$2:$C$5001)) / _xlfn.STDEV.P(moras!$C$2:$C$5001)</f>
        <v>-0.6752003133922444</v>
      </c>
      <c r="C272" t="str">
        <f t="shared" si="9"/>
        <v>Normal</v>
      </c>
      <c r="D272">
        <f xml:space="preserve"> (moras!I269 - AVERAGE(moras!$I$2:$I$5001)) / _xlfn.STDEV.P(moras!$I$2:$I$5001)</f>
        <v>-0.98154302243891756</v>
      </c>
      <c r="E272" t="str">
        <f t="shared" si="8"/>
        <v>Normal</v>
      </c>
    </row>
    <row r="273" spans="2:5" x14ac:dyDescent="0.25">
      <c r="B273">
        <f xml:space="preserve"> (moras!C270 - AVERAGE(moras!$C$2:$C$5001)) / _xlfn.STDEV.P(moras!$C$2:$C$5001)</f>
        <v>-0.58887873939045499</v>
      </c>
      <c r="C273" t="str">
        <f t="shared" si="9"/>
        <v>Normal</v>
      </c>
      <c r="D273">
        <f xml:space="preserve"> (moras!I270 - AVERAGE(moras!$I$2:$I$5001)) / _xlfn.STDEV.P(moras!$I$2:$I$5001)</f>
        <v>0.2183576569849362</v>
      </c>
      <c r="E273" t="str">
        <f t="shared" si="8"/>
        <v>Normal</v>
      </c>
    </row>
    <row r="274" spans="2:5" x14ac:dyDescent="0.25">
      <c r="B274">
        <f xml:space="preserve"> (moras!C271 - AVERAGE(moras!$C$2:$C$5001)) / _xlfn.STDEV.P(moras!$C$2:$C$5001)</f>
        <v>-0.37924063110039496</v>
      </c>
      <c r="C274" t="str">
        <f t="shared" si="9"/>
        <v>Normal</v>
      </c>
      <c r="D274">
        <f xml:space="preserve"> (moras!I271 - AVERAGE(moras!$I$2:$I$5001)) / _xlfn.STDEV.P(moras!$I$2:$I$5001)</f>
        <v>-0.91096062953163204</v>
      </c>
      <c r="E274" t="str">
        <f t="shared" si="8"/>
        <v>Normal</v>
      </c>
    </row>
    <row r="275" spans="2:5" x14ac:dyDescent="0.25">
      <c r="B275">
        <f xml:space="preserve"> (moras!C272 - AVERAGE(moras!$C$2:$C$5001)) / _xlfn.STDEV.P(moras!$C$2:$C$5001)</f>
        <v>-0.46402074842358099</v>
      </c>
      <c r="C275" t="str">
        <f t="shared" si="9"/>
        <v>Normal</v>
      </c>
      <c r="D275">
        <f xml:space="preserve"> (moras!I272 - AVERAGE(moras!$I$2:$I$5001)) / _xlfn.STDEV.P(moras!$I$2:$I$5001)</f>
        <v>1.1359287647796479</v>
      </c>
      <c r="E275" t="str">
        <f t="shared" si="8"/>
        <v>Normal</v>
      </c>
    </row>
    <row r="276" spans="2:5" x14ac:dyDescent="0.25">
      <c r="B276">
        <f xml:space="preserve"> (moras!C273 - AVERAGE(moras!$C$2:$C$5001)) / _xlfn.STDEV.P(moras!$C$2:$C$5001)</f>
        <v>0.21189515556112923</v>
      </c>
      <c r="C276" t="str">
        <f t="shared" si="9"/>
        <v>Normal</v>
      </c>
      <c r="D276">
        <f xml:space="preserve"> (moras!I273 - AVERAGE(moras!$I$2:$I$5001)) / _xlfn.STDEV.P(moras!$I$2:$I$5001)</f>
        <v>-0.84037823662434652</v>
      </c>
      <c r="E276" t="str">
        <f t="shared" si="8"/>
        <v>Normal</v>
      </c>
    </row>
    <row r="277" spans="2:5" x14ac:dyDescent="0.25">
      <c r="B277">
        <f xml:space="preserve"> (moras!C274 - AVERAGE(moras!$C$2:$C$5001)) / _xlfn.STDEV.P(moras!$C$2:$C$5001)</f>
        <v>-0.31267066639555785</v>
      </c>
      <c r="C277" t="str">
        <f t="shared" si="9"/>
        <v>Normal</v>
      </c>
      <c r="D277">
        <f xml:space="preserve"> (moras!I274 - AVERAGE(moras!$I$2:$I$5001)) / _xlfn.STDEV.P(moras!$I$2:$I$5001)</f>
        <v>-6.397191464420586E-2</v>
      </c>
      <c r="E277" t="str">
        <f t="shared" si="8"/>
        <v>Normal</v>
      </c>
    </row>
    <row r="278" spans="2:5" x14ac:dyDescent="0.25">
      <c r="B278">
        <f xml:space="preserve"> (moras!C275 - AVERAGE(moras!$C$2:$C$5001)) / _xlfn.STDEV.P(moras!$C$2:$C$5001)</f>
        <v>-0.1379767644267651</v>
      </c>
      <c r="C278" t="str">
        <f t="shared" si="9"/>
        <v>Normal</v>
      </c>
      <c r="D278">
        <f xml:space="preserve"> (moras!I275 - AVERAGE(moras!$I$2:$I$5001)) / _xlfn.STDEV.P(moras!$I$2:$I$5001)</f>
        <v>0.14777526407765068</v>
      </c>
      <c r="E278" t="str">
        <f t="shared" si="8"/>
        <v>Normal</v>
      </c>
    </row>
    <row r="279" spans="2:5" x14ac:dyDescent="0.25">
      <c r="B279">
        <f xml:space="preserve"> (moras!C276 - AVERAGE(moras!$C$2:$C$5001)) / _xlfn.STDEV.P(moras!$C$2:$C$5001)</f>
        <v>-0.29653963054530919</v>
      </c>
      <c r="C279" t="str">
        <f t="shared" si="9"/>
        <v>Normal</v>
      </c>
      <c r="D279">
        <f xml:space="preserve"> (moras!I276 - AVERAGE(moras!$I$2:$I$5001)) / _xlfn.STDEV.P(moras!$I$2:$I$5001)</f>
        <v>1.2065111576869334</v>
      </c>
      <c r="E279" t="str">
        <f t="shared" si="8"/>
        <v>Normal</v>
      </c>
    </row>
    <row r="280" spans="2:5" x14ac:dyDescent="0.25">
      <c r="B280">
        <f xml:space="preserve"> (moras!C277 - AVERAGE(moras!$C$2:$C$5001)) / _xlfn.STDEV.P(moras!$C$2:$C$5001)</f>
        <v>-4.4641204919380832E-2</v>
      </c>
      <c r="C280" t="str">
        <f t="shared" si="9"/>
        <v>Normal</v>
      </c>
      <c r="D280">
        <f xml:space="preserve"> (moras!I277 - AVERAGE(moras!$I$2:$I$5001)) / _xlfn.STDEV.P(moras!$I$2:$I$5001)</f>
        <v>0.35952244279950724</v>
      </c>
      <c r="E280" t="str">
        <f t="shared" si="8"/>
        <v>Normal</v>
      </c>
    </row>
    <row r="281" spans="2:5" x14ac:dyDescent="0.25">
      <c r="B281">
        <f xml:space="preserve"> (moras!C278 - AVERAGE(moras!$C$2:$C$5001)) / _xlfn.STDEV.P(moras!$C$2:$C$5001)</f>
        <v>-0.44454166866740574</v>
      </c>
      <c r="C281" t="str">
        <f t="shared" si="9"/>
        <v>Normal</v>
      </c>
      <c r="D281">
        <f xml:space="preserve"> (moras!I278 - AVERAGE(moras!$I$2:$I$5001)) / _xlfn.STDEV.P(moras!$I$2:$I$5001)</f>
        <v>-1.2638725940680595</v>
      </c>
      <c r="E281" t="str">
        <f t="shared" si="8"/>
        <v>Normal</v>
      </c>
    </row>
    <row r="282" spans="2:5" x14ac:dyDescent="0.25">
      <c r="B282">
        <f xml:space="preserve"> (moras!C279 - AVERAGE(moras!$C$2:$C$5001)) / _xlfn.STDEV.P(moras!$C$2:$C$5001)</f>
        <v>-0.15995362058494925</v>
      </c>
      <c r="C282" t="str">
        <f t="shared" si="9"/>
        <v>Normal</v>
      </c>
      <c r="D282">
        <f xml:space="preserve"> (moras!I279 - AVERAGE(moras!$I$2:$I$5001)) / _xlfn.STDEV.P(moras!$I$2:$I$5001)</f>
        <v>1.8417526938525031</v>
      </c>
      <c r="E282" t="str">
        <f t="shared" si="8"/>
        <v>Normal</v>
      </c>
    </row>
    <row r="283" spans="2:5" x14ac:dyDescent="0.25">
      <c r="B283">
        <f xml:space="preserve"> (moras!C280 - AVERAGE(moras!$C$2:$C$5001)) / _xlfn.STDEV.P(moras!$C$2:$C$5001)</f>
        <v>-0.46799154082766331</v>
      </c>
      <c r="C283" t="str">
        <f t="shared" si="9"/>
        <v>Normal</v>
      </c>
      <c r="D283">
        <f xml:space="preserve"> (moras!I280 - AVERAGE(moras!$I$2:$I$5001)) / _xlfn.STDEV.P(moras!$I$2:$I$5001)</f>
        <v>7.7192871170365177E-2</v>
      </c>
      <c r="E283" t="str">
        <f t="shared" si="8"/>
        <v>Normal</v>
      </c>
    </row>
    <row r="284" spans="2:5" x14ac:dyDescent="0.25">
      <c r="B284">
        <f xml:space="preserve"> (moras!C281 - AVERAGE(moras!$C$2:$C$5001)) / _xlfn.STDEV.P(moras!$C$2:$C$5001)</f>
        <v>-0.44089889824453027</v>
      </c>
      <c r="C284" t="str">
        <f t="shared" si="9"/>
        <v>Normal</v>
      </c>
      <c r="D284">
        <f xml:space="preserve"> (moras!I281 - AVERAGE(moras!$I$2:$I$5001)) / _xlfn.STDEV.P(moras!$I$2:$I$5001)</f>
        <v>1.0653463718723624</v>
      </c>
      <c r="E284" t="str">
        <f t="shared" si="8"/>
        <v>Normal</v>
      </c>
    </row>
    <row r="285" spans="2:5" x14ac:dyDescent="0.25">
      <c r="B285">
        <f xml:space="preserve"> (moras!C282 - AVERAGE(moras!$C$2:$C$5001)) / _xlfn.STDEV.P(moras!$C$2:$C$5001)</f>
        <v>-0.25173893094483529</v>
      </c>
      <c r="C285" t="str">
        <f t="shared" si="9"/>
        <v>Normal</v>
      </c>
      <c r="D285">
        <f xml:space="preserve"> (moras!I282 - AVERAGE(moras!$I$2:$I$5001)) / _xlfn.STDEV.P(moras!$I$2:$I$5001)</f>
        <v>-0.769795843717061</v>
      </c>
      <c r="E285" t="str">
        <f t="shared" si="8"/>
        <v>Normal</v>
      </c>
    </row>
    <row r="286" spans="2:5" x14ac:dyDescent="0.25">
      <c r="B286">
        <f xml:space="preserve"> (moras!C283 - AVERAGE(moras!$C$2:$C$5001)) / _xlfn.STDEV.P(moras!$C$2:$C$5001)</f>
        <v>-0.44452193802191964</v>
      </c>
      <c r="C286" t="str">
        <f t="shared" si="9"/>
        <v>Normal</v>
      </c>
      <c r="D286">
        <f xml:space="preserve"> (moras!I283 - AVERAGE(moras!$I$2:$I$5001)) / _xlfn.STDEV.P(moras!$I$2:$I$5001)</f>
        <v>-0.13455430755149136</v>
      </c>
      <c r="E286" t="str">
        <f t="shared" si="8"/>
        <v>Normal</v>
      </c>
    </row>
    <row r="287" spans="2:5" x14ac:dyDescent="0.25">
      <c r="B287">
        <f xml:space="preserve"> (moras!C284 - AVERAGE(moras!$C$2:$C$5001)) / _xlfn.STDEV.P(moras!$C$2:$C$5001)</f>
        <v>-0.50818413584319966</v>
      </c>
      <c r="C287" t="str">
        <f t="shared" si="9"/>
        <v>Normal</v>
      </c>
      <c r="D287">
        <f xml:space="preserve"> (moras!I284 - AVERAGE(moras!$I$2:$I$5001)) / _xlfn.STDEV.P(moras!$I$2:$I$5001)</f>
        <v>-1.052125415346203</v>
      </c>
      <c r="E287" t="str">
        <f t="shared" si="8"/>
        <v>Normal</v>
      </c>
    </row>
    <row r="288" spans="2:5" x14ac:dyDescent="0.25">
      <c r="B288">
        <f xml:space="preserve"> (moras!C285 - AVERAGE(moras!$C$2:$C$5001)) / _xlfn.STDEV.P(moras!$C$2:$C$5001)</f>
        <v>1.6617725610701142</v>
      </c>
      <c r="C288" t="str">
        <f t="shared" si="9"/>
        <v>Normal</v>
      </c>
      <c r="D288">
        <f xml:space="preserve"> (moras!I285 - AVERAGE(moras!$I$2:$I$5001)) / _xlfn.STDEV.P(moras!$I$2:$I$5001)</f>
        <v>-0.69921345080977548</v>
      </c>
      <c r="E288" t="str">
        <f t="shared" si="8"/>
        <v>Normal</v>
      </c>
    </row>
    <row r="289" spans="2:5" x14ac:dyDescent="0.25">
      <c r="B289">
        <f xml:space="preserve"> (moras!C286 - AVERAGE(moras!$C$2:$C$5001)) / _xlfn.STDEV.P(moras!$C$2:$C$5001)</f>
        <v>-0.38869654294961953</v>
      </c>
      <c r="C289" t="str">
        <f t="shared" si="9"/>
        <v>Normal</v>
      </c>
      <c r="D289">
        <f xml:space="preserve"> (moras!I286 - AVERAGE(moras!$I$2:$I$5001)) / _xlfn.STDEV.P(moras!$I$2:$I$5001)</f>
        <v>1.3476759435015044</v>
      </c>
      <c r="E289" t="str">
        <f t="shared" si="8"/>
        <v>Normal</v>
      </c>
    </row>
    <row r="290" spans="2:5" x14ac:dyDescent="0.25">
      <c r="B290">
        <f xml:space="preserve"> (moras!C287 - AVERAGE(moras!$C$2:$C$5001)) / _xlfn.STDEV.P(moras!$C$2:$C$5001)</f>
        <v>0.42231684177336382</v>
      </c>
      <c r="C290" t="str">
        <f t="shared" si="9"/>
        <v>Normal</v>
      </c>
      <c r="D290">
        <f xml:space="preserve"> (moras!I287 - AVERAGE(moras!$I$2:$I$5001)) / _xlfn.STDEV.P(moras!$I$2:$I$5001)</f>
        <v>0.71243440733593477</v>
      </c>
      <c r="E290" t="str">
        <f t="shared" si="8"/>
        <v>Normal</v>
      </c>
    </row>
    <row r="291" spans="2:5" x14ac:dyDescent="0.25">
      <c r="B291">
        <f xml:space="preserve"> (moras!C288 - AVERAGE(moras!$C$2:$C$5001)) / _xlfn.STDEV.P(moras!$C$2:$C$5001)</f>
        <v>-0.38230599651477254</v>
      </c>
      <c r="C291" t="str">
        <f t="shared" si="9"/>
        <v>Normal</v>
      </c>
      <c r="D291">
        <f xml:space="preserve"> (moras!I288 - AVERAGE(moras!$I$2:$I$5001)) / _xlfn.STDEV.P(moras!$I$2:$I$5001)</f>
        <v>-0.84037823662434652</v>
      </c>
      <c r="E291" t="str">
        <f t="shared" si="8"/>
        <v>Normal</v>
      </c>
    </row>
    <row r="292" spans="2:5" x14ac:dyDescent="0.25">
      <c r="B292">
        <f xml:space="preserve"> (moras!C289 - AVERAGE(moras!$C$2:$C$5001)) / _xlfn.STDEV.P(moras!$C$2:$C$5001)</f>
        <v>0.11402550605268735</v>
      </c>
      <c r="C292" t="str">
        <f t="shared" si="9"/>
        <v>Normal</v>
      </c>
      <c r="D292">
        <f xml:space="preserve"> (moras!I289 - AVERAGE(moras!$I$2:$I$5001)) / _xlfn.STDEV.P(moras!$I$2:$I$5001)</f>
        <v>-0.98154302243891756</v>
      </c>
      <c r="E292" t="str">
        <f t="shared" si="8"/>
        <v>Normal</v>
      </c>
    </row>
    <row r="293" spans="2:5" x14ac:dyDescent="0.25">
      <c r="B293">
        <f xml:space="preserve"> (moras!C290 - AVERAGE(moras!$C$2:$C$5001)) / _xlfn.STDEV.P(moras!$C$2:$C$5001)</f>
        <v>-0.39605491454052122</v>
      </c>
      <c r="C293" t="str">
        <f t="shared" si="9"/>
        <v>Normal</v>
      </c>
      <c r="D293">
        <f xml:space="preserve"> (moras!I290 - AVERAGE(moras!$I$2:$I$5001)) / _xlfn.STDEV.P(moras!$I$2:$I$5001)</f>
        <v>-1.2638725940680595</v>
      </c>
      <c r="E293" t="str">
        <f t="shared" si="8"/>
        <v>Normal</v>
      </c>
    </row>
    <row r="294" spans="2:5" x14ac:dyDescent="0.25">
      <c r="B294">
        <f xml:space="preserve"> (moras!C291 - AVERAGE(moras!$C$2:$C$5001)) / _xlfn.STDEV.P(moras!$C$2:$C$5001)</f>
        <v>-0.37793964166365368</v>
      </c>
      <c r="C294" t="str">
        <f t="shared" si="9"/>
        <v>Normal</v>
      </c>
      <c r="D294">
        <f xml:space="preserve"> (moras!I291 - AVERAGE(moras!$I$2:$I$5001)) / _xlfn.STDEV.P(moras!$I$2:$I$5001)</f>
        <v>0.64185201442864925</v>
      </c>
      <c r="E294" t="str">
        <f t="shared" si="8"/>
        <v>Normal</v>
      </c>
    </row>
    <row r="295" spans="2:5" x14ac:dyDescent="0.25">
      <c r="B295">
        <f xml:space="preserve"> (moras!C292 - AVERAGE(moras!$C$2:$C$5001)) / _xlfn.STDEV.P(moras!$C$2:$C$5001)</f>
        <v>-0.38493168915779863</v>
      </c>
      <c r="C295" t="str">
        <f t="shared" si="9"/>
        <v>Normal</v>
      </c>
      <c r="D295">
        <f xml:space="preserve"> (moras!I292 - AVERAGE(moras!$I$2:$I$5001)) / _xlfn.STDEV.P(moras!$I$2:$I$5001)</f>
        <v>-0.69921345080977548</v>
      </c>
      <c r="E295" t="str">
        <f t="shared" si="8"/>
        <v>Normal</v>
      </c>
    </row>
    <row r="296" spans="2:5" x14ac:dyDescent="0.25">
      <c r="B296">
        <f xml:space="preserve"> (moras!C293 - AVERAGE(moras!$C$2:$C$5001)) / _xlfn.STDEV.P(moras!$C$2:$C$5001)</f>
        <v>-0.32152232722676993</v>
      </c>
      <c r="C296" t="str">
        <f t="shared" si="9"/>
        <v>Normal</v>
      </c>
      <c r="D296">
        <f xml:space="preserve"> (moras!I293 - AVERAGE(moras!$I$2:$I$5001)) / _xlfn.STDEV.P(moras!$I$2:$I$5001)</f>
        <v>-0.13455430755149136</v>
      </c>
      <c r="E296" t="str">
        <f t="shared" si="8"/>
        <v>Normal</v>
      </c>
    </row>
    <row r="297" spans="2:5" x14ac:dyDescent="0.25">
      <c r="B297">
        <f xml:space="preserve"> (moras!C294 - AVERAGE(moras!$C$2:$C$5001)) / _xlfn.STDEV.P(moras!$C$2:$C$5001)</f>
        <v>-0.44454290183274864</v>
      </c>
      <c r="C297" t="str">
        <f t="shared" si="9"/>
        <v>Normal</v>
      </c>
      <c r="D297">
        <f xml:space="preserve"> (moras!I294 - AVERAGE(moras!$I$2:$I$5001)) / _xlfn.STDEV.P(moras!$I$2:$I$5001)</f>
        <v>1.41825833640879</v>
      </c>
      <c r="E297" t="str">
        <f t="shared" si="8"/>
        <v>Normal</v>
      </c>
    </row>
    <row r="298" spans="2:5" x14ac:dyDescent="0.25">
      <c r="B298">
        <f xml:space="preserve"> (moras!C295 - AVERAGE(moras!$C$2:$C$5001)) / _xlfn.STDEV.P(moras!$C$2:$C$5001)</f>
        <v>0.80934944713816936</v>
      </c>
      <c r="C298" t="str">
        <f t="shared" si="9"/>
        <v>Normal</v>
      </c>
      <c r="D298">
        <f xml:space="preserve"> (moras!I295 - AVERAGE(moras!$I$2:$I$5001)) / _xlfn.STDEV.P(moras!$I$2:$I$5001)</f>
        <v>0.71243440733593477</v>
      </c>
      <c r="E298" t="str">
        <f t="shared" si="8"/>
        <v>Normal</v>
      </c>
    </row>
    <row r="299" spans="2:5" x14ac:dyDescent="0.25">
      <c r="B299">
        <f xml:space="preserve"> (moras!C296 - AVERAGE(moras!$C$2:$C$5001)) / _xlfn.STDEV.P(moras!$C$2:$C$5001)</f>
        <v>-0.406133500897981</v>
      </c>
      <c r="C299" t="str">
        <f t="shared" si="9"/>
        <v>Normal</v>
      </c>
      <c r="D299">
        <f xml:space="preserve"> (moras!I296 - AVERAGE(moras!$I$2:$I$5001)) / _xlfn.STDEV.P(moras!$I$2:$I$5001)</f>
        <v>-0.69921345080977548</v>
      </c>
      <c r="E299" t="str">
        <f t="shared" si="8"/>
        <v>Normal</v>
      </c>
    </row>
    <row r="300" spans="2:5" x14ac:dyDescent="0.25">
      <c r="B300">
        <f xml:space="preserve"> (moras!C297 - AVERAGE(moras!$C$2:$C$5001)) / _xlfn.STDEV.P(moras!$C$2:$C$5001)</f>
        <v>-0.22083807647642564</v>
      </c>
      <c r="C300" t="str">
        <f t="shared" si="9"/>
        <v>Normal</v>
      </c>
      <c r="D300">
        <f xml:space="preserve"> (moras!I297 - AVERAGE(moras!$I$2:$I$5001)) / _xlfn.STDEV.P(moras!$I$2:$I$5001)</f>
        <v>1.1359287647796479</v>
      </c>
      <c r="E300" t="str">
        <f t="shared" si="8"/>
        <v>Normal</v>
      </c>
    </row>
    <row r="301" spans="2:5" x14ac:dyDescent="0.25">
      <c r="B301">
        <f xml:space="preserve"> (moras!C298 - AVERAGE(moras!$C$2:$C$5001)) / _xlfn.STDEV.P(moras!$C$2:$C$5001)</f>
        <v>-0.44133420561056785</v>
      </c>
      <c r="C301" t="str">
        <f t="shared" si="9"/>
        <v>Normal</v>
      </c>
      <c r="D301">
        <f xml:space="preserve"> (moras!I298 - AVERAGE(moras!$I$2:$I$5001)) / _xlfn.STDEV.P(moras!$I$2:$I$5001)</f>
        <v>1.0653463718723624</v>
      </c>
      <c r="E301" t="str">
        <f t="shared" si="8"/>
        <v>Normal</v>
      </c>
    </row>
    <row r="302" spans="2:5" x14ac:dyDescent="0.25">
      <c r="B302">
        <f xml:space="preserve"> (moras!C299 - AVERAGE(moras!$C$2:$C$5001)) / _xlfn.STDEV.P(moras!$C$2:$C$5001)</f>
        <v>-0.48608184210633743</v>
      </c>
      <c r="C302" t="str">
        <f t="shared" si="9"/>
        <v>Normal</v>
      </c>
      <c r="D302">
        <f xml:space="preserve"> (moras!I299 - AVERAGE(moras!$I$2:$I$5001)) / _xlfn.STDEV.P(moras!$I$2:$I$5001)</f>
        <v>-1.2638725940680595</v>
      </c>
      <c r="E302" t="str">
        <f t="shared" si="8"/>
        <v>Normal</v>
      </c>
    </row>
    <row r="303" spans="2:5" x14ac:dyDescent="0.25">
      <c r="B303">
        <f xml:space="preserve"> (moras!C300 - AVERAGE(moras!$C$2:$C$5001)) / _xlfn.STDEV.P(moras!$C$2:$C$5001)</f>
        <v>2.0407168719459126</v>
      </c>
      <c r="C303" t="str">
        <f t="shared" si="9"/>
        <v>Atipico</v>
      </c>
      <c r="D303">
        <f xml:space="preserve"> (moras!I300 - AVERAGE(moras!$I$2:$I$5001)) / _xlfn.STDEV.P(moras!$I$2:$I$5001)</f>
        <v>1.3476759435015044</v>
      </c>
      <c r="E303" t="str">
        <f t="shared" si="8"/>
        <v>Normal</v>
      </c>
    </row>
    <row r="304" spans="2:5" x14ac:dyDescent="0.25">
      <c r="B304">
        <f xml:space="preserve"> (moras!C301 - AVERAGE(moras!$C$2:$C$5001)) / _xlfn.STDEV.P(moras!$C$2:$C$5001)</f>
        <v>-0.44089889824453027</v>
      </c>
      <c r="C304" t="str">
        <f t="shared" si="9"/>
        <v>Normal</v>
      </c>
      <c r="D304">
        <f xml:space="preserve"> (moras!I301 - AVERAGE(moras!$I$2:$I$5001)) / _xlfn.STDEV.P(moras!$I$2:$I$5001)</f>
        <v>-1.1227078082534885</v>
      </c>
      <c r="E304" t="str">
        <f t="shared" si="8"/>
        <v>Normal</v>
      </c>
    </row>
    <row r="305" spans="2:5" x14ac:dyDescent="0.25">
      <c r="B305">
        <f xml:space="preserve"> (moras!C302 - AVERAGE(moras!$C$2:$C$5001)) / _xlfn.STDEV.P(moras!$C$2:$C$5001)</f>
        <v>1.4330179236346865</v>
      </c>
      <c r="C305" t="str">
        <f t="shared" si="9"/>
        <v>Normal</v>
      </c>
      <c r="D305">
        <f xml:space="preserve"> (moras!I302 - AVERAGE(moras!$I$2:$I$5001)) / _xlfn.STDEV.P(moras!$I$2:$I$5001)</f>
        <v>2.6887414087399293</v>
      </c>
      <c r="E305" t="str">
        <f t="shared" si="8"/>
        <v>Atipico</v>
      </c>
    </row>
    <row r="306" spans="2:5" x14ac:dyDescent="0.25">
      <c r="B306">
        <f xml:space="preserve"> (moras!C303 - AVERAGE(moras!$C$2:$C$5001)) / _xlfn.STDEV.P(moras!$C$2:$C$5001)</f>
        <v>-0.13075781450952975</v>
      </c>
      <c r="C306" t="str">
        <f t="shared" si="9"/>
        <v>Normal</v>
      </c>
      <c r="D306">
        <f xml:space="preserve"> (moras!I303 - AVERAGE(moras!$I$2:$I$5001)) / _xlfn.STDEV.P(moras!$I$2:$I$5001)</f>
        <v>-0.55804866499520445</v>
      </c>
      <c r="E306" t="str">
        <f t="shared" si="8"/>
        <v>Normal</v>
      </c>
    </row>
    <row r="307" spans="2:5" x14ac:dyDescent="0.25">
      <c r="B307">
        <f xml:space="preserve"> (moras!C304 - AVERAGE(moras!$C$2:$C$5001)) / _xlfn.STDEV.P(moras!$C$2:$C$5001)</f>
        <v>-0.3930819132103256</v>
      </c>
      <c r="C307" t="str">
        <f t="shared" si="9"/>
        <v>Normal</v>
      </c>
      <c r="D307">
        <f xml:space="preserve"> (moras!I304 - AVERAGE(moras!$I$2:$I$5001)) / _xlfn.STDEV.P(moras!$I$2:$I$5001)</f>
        <v>0.28894004989222172</v>
      </c>
      <c r="E307" t="str">
        <f t="shared" si="8"/>
        <v>Normal</v>
      </c>
    </row>
    <row r="308" spans="2:5" x14ac:dyDescent="0.25">
      <c r="B308">
        <f xml:space="preserve"> (moras!C305 - AVERAGE(moras!$C$2:$C$5001)) / _xlfn.STDEV.P(moras!$C$2:$C$5001)</f>
        <v>-0.46799154082766331</v>
      </c>
      <c r="C308" t="str">
        <f t="shared" si="9"/>
        <v>Normal</v>
      </c>
      <c r="D308">
        <f xml:space="preserve"> (moras!I305 - AVERAGE(moras!$I$2:$I$5001)) / _xlfn.STDEV.P(moras!$I$2:$I$5001)</f>
        <v>1.9829174796670741</v>
      </c>
      <c r="E308" t="str">
        <f t="shared" si="8"/>
        <v>Atipico</v>
      </c>
    </row>
    <row r="309" spans="2:5" x14ac:dyDescent="0.25">
      <c r="B309">
        <f xml:space="preserve"> (moras!C306 - AVERAGE(moras!$C$2:$C$5001)) / _xlfn.STDEV.P(moras!$C$2:$C$5001)</f>
        <v>0.50714011988355068</v>
      </c>
      <c r="C309" t="str">
        <f t="shared" si="9"/>
        <v>Normal</v>
      </c>
      <c r="D309">
        <f xml:space="preserve"> (moras!I306 - AVERAGE(moras!$I$2:$I$5001)) / _xlfn.STDEV.P(moras!$I$2:$I$5001)</f>
        <v>1.4888407293160755</v>
      </c>
      <c r="E309" t="str">
        <f t="shared" si="8"/>
        <v>Normal</v>
      </c>
    </row>
    <row r="310" spans="2:5" x14ac:dyDescent="0.25">
      <c r="B310">
        <f xml:space="preserve"> (moras!C307 - AVERAGE(moras!$C$2:$C$5001)) / _xlfn.STDEV.P(moras!$C$2:$C$5001)</f>
        <v>2.3336718482266008</v>
      </c>
      <c r="C310" t="str">
        <f t="shared" si="9"/>
        <v>Atipico</v>
      </c>
      <c r="D310">
        <f xml:space="preserve"> (moras!I307 - AVERAGE(moras!$I$2:$I$5001)) / _xlfn.STDEV.P(moras!$I$2:$I$5001)</f>
        <v>-6.397191464420586E-2</v>
      </c>
      <c r="E310" t="str">
        <f t="shared" si="8"/>
        <v>Normal</v>
      </c>
    </row>
    <row r="311" spans="2:5" x14ac:dyDescent="0.25">
      <c r="B311">
        <f xml:space="preserve"> (moras!C308 - AVERAGE(moras!$C$2:$C$5001)) / _xlfn.STDEV.P(moras!$C$2:$C$5001)</f>
        <v>-0.58754198815877012</v>
      </c>
      <c r="C311" t="str">
        <f t="shared" si="9"/>
        <v>Normal</v>
      </c>
      <c r="D311">
        <f xml:space="preserve"> (moras!I308 - AVERAGE(moras!$I$2:$I$5001)) / _xlfn.STDEV.P(moras!$I$2:$I$5001)</f>
        <v>0.92418158605779133</v>
      </c>
      <c r="E311" t="str">
        <f t="shared" si="8"/>
        <v>Normal</v>
      </c>
    </row>
    <row r="312" spans="2:5" x14ac:dyDescent="0.25">
      <c r="B312">
        <f xml:space="preserve"> (moras!C309 - AVERAGE(moras!$C$2:$C$5001)) / _xlfn.STDEV.P(moras!$C$2:$C$5001)</f>
        <v>0.49554417289828756</v>
      </c>
      <c r="C312" t="str">
        <f t="shared" si="9"/>
        <v>Normal</v>
      </c>
      <c r="D312">
        <f xml:space="preserve"> (moras!I309 - AVERAGE(moras!$I$2:$I$5001)) / _xlfn.STDEV.P(moras!$I$2:$I$5001)</f>
        <v>-0.98154302243891756</v>
      </c>
      <c r="E312" t="str">
        <f t="shared" si="8"/>
        <v>Normal</v>
      </c>
    </row>
    <row r="313" spans="2:5" x14ac:dyDescent="0.25">
      <c r="B313">
        <f xml:space="preserve"> (moras!C310 - AVERAGE(moras!$C$2:$C$5001)) / _xlfn.STDEV.P(moras!$C$2:$C$5001)</f>
        <v>-0.38765328506954078</v>
      </c>
      <c r="C313" t="str">
        <f t="shared" si="9"/>
        <v>Normal</v>
      </c>
      <c r="D313">
        <f xml:space="preserve"> (moras!I310 - AVERAGE(moras!$I$2:$I$5001)) / _xlfn.STDEV.P(moras!$I$2:$I$5001)</f>
        <v>-0.69921345080977548</v>
      </c>
      <c r="E313" t="str">
        <f t="shared" si="8"/>
        <v>Normal</v>
      </c>
    </row>
    <row r="314" spans="2:5" x14ac:dyDescent="0.25">
      <c r="B314">
        <f xml:space="preserve"> (moras!C311 - AVERAGE(moras!$C$2:$C$5001)) / _xlfn.STDEV.P(moras!$C$2:$C$5001)</f>
        <v>-6.2785740809835011E-2</v>
      </c>
      <c r="C314" t="str">
        <f t="shared" si="9"/>
        <v>Normal</v>
      </c>
      <c r="D314">
        <f xml:space="preserve"> (moras!I311 - AVERAGE(moras!$I$2:$I$5001)) / _xlfn.STDEV.P(moras!$I$2:$I$5001)</f>
        <v>-1.5462021656972016</v>
      </c>
      <c r="E314" t="str">
        <f t="shared" si="8"/>
        <v>Normal</v>
      </c>
    </row>
    <row r="315" spans="2:5" x14ac:dyDescent="0.25">
      <c r="B315">
        <f xml:space="preserve"> (moras!C312 - AVERAGE(moras!$C$2:$C$5001)) / _xlfn.STDEV.P(moras!$C$2:$C$5001)</f>
        <v>-0.41558879616453415</v>
      </c>
      <c r="C315" t="str">
        <f t="shared" si="9"/>
        <v>Normal</v>
      </c>
      <c r="D315">
        <f xml:space="preserve"> (moras!I312 - AVERAGE(moras!$I$2:$I$5001)) / _xlfn.STDEV.P(moras!$I$2:$I$5001)</f>
        <v>-0.91096062953163204</v>
      </c>
      <c r="E315" t="str">
        <f t="shared" si="8"/>
        <v>Normal</v>
      </c>
    </row>
    <row r="316" spans="2:5" x14ac:dyDescent="0.25">
      <c r="B316">
        <f xml:space="preserve"> (moras!C313 - AVERAGE(moras!$C$2:$C$5001)) / _xlfn.STDEV.P(moras!$C$2:$C$5001)</f>
        <v>0.63401022974544596</v>
      </c>
      <c r="C316" t="str">
        <f t="shared" si="9"/>
        <v>Normal</v>
      </c>
      <c r="D316">
        <f xml:space="preserve"> (moras!I313 - AVERAGE(moras!$I$2:$I$5001)) / _xlfn.STDEV.P(moras!$I$2:$I$5001)</f>
        <v>0.64185201442864925</v>
      </c>
      <c r="E316" t="str">
        <f t="shared" si="8"/>
        <v>Normal</v>
      </c>
    </row>
    <row r="317" spans="2:5" x14ac:dyDescent="0.25">
      <c r="B317">
        <f xml:space="preserve"> (moras!C314 - AVERAGE(moras!$C$2:$C$5001)) / _xlfn.STDEV.P(moras!$C$2:$C$5001)</f>
        <v>-0.67045509315283169</v>
      </c>
      <c r="C317" t="str">
        <f t="shared" si="9"/>
        <v>Normal</v>
      </c>
      <c r="D317">
        <f xml:space="preserve"> (moras!I314 - AVERAGE(moras!$I$2:$I$5001)) / _xlfn.STDEV.P(moras!$I$2:$I$5001)</f>
        <v>-0.769795843717061</v>
      </c>
      <c r="E317" t="str">
        <f t="shared" si="8"/>
        <v>Normal</v>
      </c>
    </row>
    <row r="318" spans="2:5" x14ac:dyDescent="0.25">
      <c r="B318">
        <f xml:space="preserve"> (moras!C315 - AVERAGE(moras!$C$2:$C$5001)) / _xlfn.STDEV.P(moras!$C$2:$C$5001)</f>
        <v>-0.32809386533899187</v>
      </c>
      <c r="C318" t="str">
        <f t="shared" si="9"/>
        <v>Normal</v>
      </c>
      <c r="D318">
        <f xml:space="preserve"> (moras!I315 - AVERAGE(moras!$I$2:$I$5001)) / _xlfn.STDEV.P(moras!$I$2:$I$5001)</f>
        <v>1.2770935505942189</v>
      </c>
      <c r="E318" t="str">
        <f t="shared" si="8"/>
        <v>Normal</v>
      </c>
    </row>
    <row r="319" spans="2:5" x14ac:dyDescent="0.25">
      <c r="B319">
        <f xml:space="preserve"> (moras!C316 - AVERAGE(moras!$C$2:$C$5001)) / _xlfn.STDEV.P(moras!$C$2:$C$5001)</f>
        <v>-0.12243394844507148</v>
      </c>
      <c r="C319" t="str">
        <f t="shared" si="9"/>
        <v>Normal</v>
      </c>
      <c r="D319">
        <f xml:space="preserve"> (moras!I316 - AVERAGE(moras!$I$2:$I$5001)) / _xlfn.STDEV.P(moras!$I$2:$I$5001)</f>
        <v>-0.98154302243891756</v>
      </c>
      <c r="E319" t="str">
        <f t="shared" si="8"/>
        <v>Normal</v>
      </c>
    </row>
    <row r="320" spans="2:5" x14ac:dyDescent="0.25">
      <c r="B320">
        <f xml:space="preserve"> (moras!C317 - AVERAGE(moras!$C$2:$C$5001)) / _xlfn.STDEV.P(moras!$C$2:$C$5001)</f>
        <v>-0.42466550967082234</v>
      </c>
      <c r="C320" t="str">
        <f t="shared" si="9"/>
        <v>Normal</v>
      </c>
      <c r="D320">
        <f xml:space="preserve"> (moras!I317 - AVERAGE(moras!$I$2:$I$5001)) / _xlfn.STDEV.P(moras!$I$2:$I$5001)</f>
        <v>0.99476397896507684</v>
      </c>
      <c r="E320" t="str">
        <f t="shared" si="8"/>
        <v>Normal</v>
      </c>
    </row>
    <row r="321" spans="2:5" x14ac:dyDescent="0.25">
      <c r="B321">
        <f xml:space="preserve"> (moras!C318 - AVERAGE(moras!$C$2:$C$5001)) / _xlfn.STDEV.P(moras!$C$2:$C$5001)</f>
        <v>-0.27688790764113036</v>
      </c>
      <c r="C321" t="str">
        <f t="shared" si="9"/>
        <v>Normal</v>
      </c>
      <c r="D321">
        <f xml:space="preserve"> (moras!I318 - AVERAGE(moras!$I$2:$I$5001)) / _xlfn.STDEV.P(moras!$I$2:$I$5001)</f>
        <v>0.2183576569849362</v>
      </c>
      <c r="E321" t="str">
        <f t="shared" si="8"/>
        <v>Normal</v>
      </c>
    </row>
    <row r="322" spans="2:5" x14ac:dyDescent="0.25">
      <c r="B322">
        <f xml:space="preserve"> (moras!C319 - AVERAGE(moras!$C$2:$C$5001)) / _xlfn.STDEV.P(moras!$C$2:$C$5001)</f>
        <v>-0.65737628950605886</v>
      </c>
      <c r="C322" t="str">
        <f t="shared" si="9"/>
        <v>Normal</v>
      </c>
      <c r="D322">
        <f xml:space="preserve"> (moras!I319 - AVERAGE(moras!$I$2:$I$5001)) / _xlfn.STDEV.P(moras!$I$2:$I$5001)</f>
        <v>-0.13455430755149136</v>
      </c>
      <c r="E322" t="str">
        <f t="shared" si="8"/>
        <v>Normal</v>
      </c>
    </row>
    <row r="323" spans="2:5" x14ac:dyDescent="0.25">
      <c r="B323">
        <f xml:space="preserve"> (moras!C320 - AVERAGE(moras!$C$2:$C$5001)) / _xlfn.STDEV.P(moras!$C$2:$C$5001)</f>
        <v>-0.33961162964151631</v>
      </c>
      <c r="C323" t="str">
        <f t="shared" si="9"/>
        <v>Normal</v>
      </c>
      <c r="D323">
        <f xml:space="preserve"> (moras!I320 - AVERAGE(moras!$I$2:$I$5001)) / _xlfn.STDEV.P(moras!$I$2:$I$5001)</f>
        <v>6.6104782630796582E-3</v>
      </c>
      <c r="E323" t="str">
        <f t="shared" si="8"/>
        <v>Normal</v>
      </c>
    </row>
    <row r="324" spans="2:5" x14ac:dyDescent="0.25">
      <c r="B324">
        <f xml:space="preserve"> (moras!C321 - AVERAGE(moras!$C$2:$C$5001)) / _xlfn.STDEV.P(moras!$C$2:$C$5001)</f>
        <v>-0.44454166866740574</v>
      </c>
      <c r="C324" t="str">
        <f t="shared" si="9"/>
        <v>Normal</v>
      </c>
      <c r="D324">
        <f xml:space="preserve"> (moras!I321 - AVERAGE(moras!$I$2:$I$5001)) / _xlfn.STDEV.P(moras!$I$2:$I$5001)</f>
        <v>0.57126962152136374</v>
      </c>
      <c r="E324" t="str">
        <f t="shared" si="8"/>
        <v>Normal</v>
      </c>
    </row>
    <row r="325" spans="2:5" x14ac:dyDescent="0.25">
      <c r="B325">
        <f xml:space="preserve"> (moras!C322 - AVERAGE(moras!$C$2:$C$5001)) / _xlfn.STDEV.P(moras!$C$2:$C$5001)</f>
        <v>-0.31534515539120184</v>
      </c>
      <c r="C325" t="str">
        <f t="shared" si="9"/>
        <v>Normal</v>
      </c>
      <c r="D325">
        <f xml:space="preserve"> (moras!I322 - AVERAGE(moras!$I$2:$I$5001)) / _xlfn.STDEV.P(moras!$I$2:$I$5001)</f>
        <v>0.28894004989222172</v>
      </c>
      <c r="E325" t="str">
        <f t="shared" si="8"/>
        <v>Normal</v>
      </c>
    </row>
    <row r="326" spans="2:5" x14ac:dyDescent="0.25">
      <c r="B326">
        <f xml:space="preserve"> (moras!C323 - AVERAGE(moras!$C$2:$C$5001)) / _xlfn.STDEV.P(moras!$C$2:$C$5001)</f>
        <v>0.5505093118273926</v>
      </c>
      <c r="C326" t="str">
        <f t="shared" si="9"/>
        <v>Normal</v>
      </c>
      <c r="D326">
        <f xml:space="preserve"> (moras!I323 - AVERAGE(moras!$I$2:$I$5001)) / _xlfn.STDEV.P(moras!$I$2:$I$5001)</f>
        <v>1.2770935505942189</v>
      </c>
      <c r="E326" t="str">
        <f t="shared" ref="E326:E389" si="10">IF(ABS(D326)&gt;1.96,"Atipico","Normal")</f>
        <v>Normal</v>
      </c>
    </row>
    <row r="327" spans="2:5" x14ac:dyDescent="0.25">
      <c r="B327">
        <f xml:space="preserve"> (moras!C324 - AVERAGE(moras!$C$2:$C$5001)) / _xlfn.STDEV.P(moras!$C$2:$C$5001)</f>
        <v>-0.55478418399043394</v>
      </c>
      <c r="C327" t="str">
        <f t="shared" si="9"/>
        <v>Normal</v>
      </c>
      <c r="D327">
        <f xml:space="preserve"> (moras!I324 - AVERAGE(moras!$I$2:$I$5001)) / _xlfn.STDEV.P(moras!$I$2:$I$5001)</f>
        <v>-0.98154302243891756</v>
      </c>
      <c r="E327" t="str">
        <f t="shared" si="10"/>
        <v>Normal</v>
      </c>
    </row>
    <row r="328" spans="2:5" x14ac:dyDescent="0.25">
      <c r="B328">
        <f xml:space="preserve"> (moras!C325 - AVERAGE(moras!$C$2:$C$5001)) / _xlfn.STDEV.P(moras!$C$2:$C$5001)</f>
        <v>7.6725337343842709E-2</v>
      </c>
      <c r="C328" t="str">
        <f t="shared" si="9"/>
        <v>Normal</v>
      </c>
      <c r="D328">
        <f xml:space="preserve"> (moras!I325 - AVERAGE(moras!$I$2:$I$5001)) / _xlfn.STDEV.P(moras!$I$2:$I$5001)</f>
        <v>-0.20513670045877688</v>
      </c>
      <c r="E328" t="str">
        <f t="shared" si="10"/>
        <v>Normal</v>
      </c>
    </row>
    <row r="329" spans="2:5" x14ac:dyDescent="0.25">
      <c r="B329">
        <f xml:space="preserve"> (moras!C326 - AVERAGE(moras!$C$2:$C$5001)) / _xlfn.STDEV.P(moras!$C$2:$C$5001)</f>
        <v>-0.63820535310576321</v>
      </c>
      <c r="C329" t="str">
        <f t="shared" si="9"/>
        <v>Normal</v>
      </c>
      <c r="D329">
        <f xml:space="preserve"> (moras!I326 - AVERAGE(moras!$I$2:$I$5001)) / _xlfn.STDEV.P(moras!$I$2:$I$5001)</f>
        <v>0.50068722861407822</v>
      </c>
      <c r="E329" t="str">
        <f t="shared" si="10"/>
        <v>Normal</v>
      </c>
    </row>
    <row r="330" spans="2:5" x14ac:dyDescent="0.25">
      <c r="B330">
        <f xml:space="preserve"> (moras!C327 - AVERAGE(moras!$C$2:$C$5001)) / _xlfn.STDEV.P(moras!$C$2:$C$5001)</f>
        <v>1.5113177200860637</v>
      </c>
      <c r="C330" t="str">
        <f t="shared" si="9"/>
        <v>Normal</v>
      </c>
      <c r="D330">
        <f xml:space="preserve"> (moras!I327 - AVERAGE(moras!$I$2:$I$5001)) / _xlfn.STDEV.P(moras!$I$2:$I$5001)</f>
        <v>-0.55804866499520445</v>
      </c>
      <c r="E330" t="str">
        <f t="shared" si="10"/>
        <v>Normal</v>
      </c>
    </row>
    <row r="331" spans="2:5" x14ac:dyDescent="0.25">
      <c r="B331">
        <f xml:space="preserve"> (moras!C328 - AVERAGE(moras!$C$2:$C$5001)) / _xlfn.STDEV.P(moras!$C$2:$C$5001)</f>
        <v>0.87376525696379193</v>
      </c>
      <c r="C331" t="str">
        <f t="shared" si="9"/>
        <v>Normal</v>
      </c>
      <c r="D331">
        <f xml:space="preserve"> (moras!I328 - AVERAGE(moras!$I$2:$I$5001)) / _xlfn.STDEV.P(moras!$I$2:$I$5001)</f>
        <v>2.1946646583889304</v>
      </c>
      <c r="E331" t="str">
        <f t="shared" si="10"/>
        <v>Atipico</v>
      </c>
    </row>
    <row r="332" spans="2:5" x14ac:dyDescent="0.25">
      <c r="B332">
        <f xml:space="preserve"> (moras!C329 - AVERAGE(moras!$C$2:$C$5001)) / _xlfn.STDEV.P(moras!$C$2:$C$5001)</f>
        <v>-0.44317408830214883</v>
      </c>
      <c r="C332" t="str">
        <f t="shared" si="9"/>
        <v>Normal</v>
      </c>
      <c r="D332">
        <f xml:space="preserve"> (moras!I329 - AVERAGE(moras!$I$2:$I$5001)) / _xlfn.STDEV.P(moras!$I$2:$I$5001)</f>
        <v>-0.20513670045877688</v>
      </c>
      <c r="E332" t="str">
        <f t="shared" si="10"/>
        <v>Normal</v>
      </c>
    </row>
    <row r="333" spans="2:5" x14ac:dyDescent="0.25">
      <c r="B333">
        <f xml:space="preserve"> (moras!C330 - AVERAGE(moras!$C$2:$C$5001)) / _xlfn.STDEV.P(moras!$C$2:$C$5001)</f>
        <v>-0.19426706283333198</v>
      </c>
      <c r="C333" t="str">
        <f t="shared" si="9"/>
        <v>Normal</v>
      </c>
      <c r="D333">
        <f xml:space="preserve"> (moras!I330 - AVERAGE(moras!$I$2:$I$5001)) / _xlfn.STDEV.P(moras!$I$2:$I$5001)</f>
        <v>-0.769795843717061</v>
      </c>
      <c r="E333" t="str">
        <f t="shared" si="10"/>
        <v>Normal</v>
      </c>
    </row>
    <row r="334" spans="2:5" x14ac:dyDescent="0.25">
      <c r="B334">
        <f xml:space="preserve"> (moras!C331 - AVERAGE(moras!$C$2:$C$5001)) / _xlfn.STDEV.P(moras!$C$2:$C$5001)</f>
        <v>0.84271277248482124</v>
      </c>
      <c r="C334" t="str">
        <f t="shared" si="9"/>
        <v>Normal</v>
      </c>
      <c r="D334">
        <f xml:space="preserve"> (moras!I331 - AVERAGE(moras!$I$2:$I$5001)) / _xlfn.STDEV.P(moras!$I$2:$I$5001)</f>
        <v>0.85359919315050581</v>
      </c>
      <c r="E334" t="str">
        <f t="shared" si="10"/>
        <v>Normal</v>
      </c>
    </row>
    <row r="335" spans="2:5" x14ac:dyDescent="0.25">
      <c r="B335">
        <f xml:space="preserve"> (moras!C332 - AVERAGE(moras!$C$2:$C$5001)) / _xlfn.STDEV.P(moras!$C$2:$C$5001)</f>
        <v>-0.44089889824453027</v>
      </c>
      <c r="C335" t="str">
        <f t="shared" ref="C335:C398" si="11">IF(ABS(B335)&gt;1.96,"Atipico","Normal")</f>
        <v>Normal</v>
      </c>
      <c r="D335">
        <f xml:space="preserve"> (moras!I332 - AVERAGE(moras!$I$2:$I$5001)) / _xlfn.STDEV.P(moras!$I$2:$I$5001)</f>
        <v>-0.98154302243891756</v>
      </c>
      <c r="E335" t="str">
        <f t="shared" si="10"/>
        <v>Normal</v>
      </c>
    </row>
    <row r="336" spans="2:5" x14ac:dyDescent="0.25">
      <c r="B336">
        <f xml:space="preserve"> (moras!C333 - AVERAGE(moras!$C$2:$C$5001)) / _xlfn.STDEV.P(moras!$C$2:$C$5001)</f>
        <v>-0.44454166866740574</v>
      </c>
      <c r="C336" t="str">
        <f t="shared" si="11"/>
        <v>Normal</v>
      </c>
      <c r="D336">
        <f xml:space="preserve"> (moras!I333 - AVERAGE(moras!$I$2:$I$5001)) / _xlfn.STDEV.P(moras!$I$2:$I$5001)</f>
        <v>-1.052125415346203</v>
      </c>
      <c r="E336" t="str">
        <f t="shared" si="10"/>
        <v>Normal</v>
      </c>
    </row>
    <row r="337" spans="2:5" x14ac:dyDescent="0.25">
      <c r="B337">
        <f xml:space="preserve"> (moras!C334 - AVERAGE(moras!$C$2:$C$5001)) / _xlfn.STDEV.P(moras!$C$2:$C$5001)</f>
        <v>-0.43567903266464203</v>
      </c>
      <c r="C337" t="str">
        <f t="shared" si="11"/>
        <v>Normal</v>
      </c>
      <c r="D337">
        <f xml:space="preserve"> (moras!I334 - AVERAGE(moras!$I$2:$I$5001)) / _xlfn.STDEV.P(moras!$I$2:$I$5001)</f>
        <v>-1.2638725940680595</v>
      </c>
      <c r="E337" t="str">
        <f t="shared" si="10"/>
        <v>Normal</v>
      </c>
    </row>
    <row r="338" spans="2:5" x14ac:dyDescent="0.25">
      <c r="B338">
        <f xml:space="preserve"> (moras!C335 - AVERAGE(moras!$C$2:$C$5001)) / _xlfn.STDEV.P(moras!$C$2:$C$5001)</f>
        <v>-0.18253966042251746</v>
      </c>
      <c r="C338" t="str">
        <f t="shared" si="11"/>
        <v>Normal</v>
      </c>
      <c r="D338">
        <f xml:space="preserve"> (moras!I335 - AVERAGE(moras!$I$2:$I$5001)) / _xlfn.STDEV.P(moras!$I$2:$I$5001)</f>
        <v>-0.48746627208791893</v>
      </c>
      <c r="E338" t="str">
        <f t="shared" si="10"/>
        <v>Normal</v>
      </c>
    </row>
    <row r="339" spans="2:5" x14ac:dyDescent="0.25">
      <c r="B339">
        <f xml:space="preserve"> (moras!C336 - AVERAGE(moras!$C$2:$C$5001)) / _xlfn.STDEV.P(moras!$C$2:$C$5001)</f>
        <v>0.67194033630639549</v>
      </c>
      <c r="C339" t="str">
        <f t="shared" si="11"/>
        <v>Normal</v>
      </c>
      <c r="D339">
        <f xml:space="preserve"> (moras!I336 - AVERAGE(moras!$I$2:$I$5001)) / _xlfn.STDEV.P(moras!$I$2:$I$5001)</f>
        <v>-0.13455430755149136</v>
      </c>
      <c r="E339" t="str">
        <f t="shared" si="10"/>
        <v>Normal</v>
      </c>
    </row>
    <row r="340" spans="2:5" x14ac:dyDescent="0.25">
      <c r="B340">
        <f xml:space="preserve"> (moras!C337 - AVERAGE(moras!$C$2:$C$5001)) / _xlfn.STDEV.P(moras!$C$2:$C$5001)</f>
        <v>-8.1498691933437464E-2</v>
      </c>
      <c r="C340" t="str">
        <f t="shared" si="11"/>
        <v>Normal</v>
      </c>
      <c r="D340">
        <f xml:space="preserve"> (moras!I337 - AVERAGE(moras!$I$2:$I$5001)) / _xlfn.STDEV.P(moras!$I$2:$I$5001)</f>
        <v>-0.84037823662434652</v>
      </c>
      <c r="E340" t="str">
        <f t="shared" si="10"/>
        <v>Normal</v>
      </c>
    </row>
    <row r="341" spans="2:5" x14ac:dyDescent="0.25">
      <c r="B341">
        <f xml:space="preserve"> (moras!C338 - AVERAGE(moras!$C$2:$C$5001)) / _xlfn.STDEV.P(moras!$C$2:$C$5001)</f>
        <v>1.5977494157529726</v>
      </c>
      <c r="C341" t="str">
        <f t="shared" si="11"/>
        <v>Normal</v>
      </c>
      <c r="D341">
        <f xml:space="preserve"> (moras!I338 - AVERAGE(moras!$I$2:$I$5001)) / _xlfn.STDEV.P(moras!$I$2:$I$5001)</f>
        <v>-0.41688387918063341</v>
      </c>
      <c r="E341" t="str">
        <f t="shared" si="10"/>
        <v>Normal</v>
      </c>
    </row>
    <row r="342" spans="2:5" x14ac:dyDescent="0.25">
      <c r="B342">
        <f xml:space="preserve"> (moras!C339 - AVERAGE(moras!$C$2:$C$5001)) / _xlfn.STDEV.P(moras!$C$2:$C$5001)</f>
        <v>-0.10695940049675982</v>
      </c>
      <c r="C342" t="str">
        <f t="shared" si="11"/>
        <v>Normal</v>
      </c>
      <c r="D342">
        <f xml:space="preserve"> (moras!I339 - AVERAGE(moras!$I$2:$I$5001)) / _xlfn.STDEV.P(moras!$I$2:$I$5001)</f>
        <v>-1.1227078082534885</v>
      </c>
      <c r="E342" t="str">
        <f t="shared" si="10"/>
        <v>Normal</v>
      </c>
    </row>
    <row r="343" spans="2:5" x14ac:dyDescent="0.25">
      <c r="B343">
        <f xml:space="preserve"> (moras!C340 - AVERAGE(moras!$C$2:$C$5001)) / _xlfn.STDEV.P(moras!$C$2:$C$5001)</f>
        <v>-0.14592204873095838</v>
      </c>
      <c r="C343" t="str">
        <f t="shared" si="11"/>
        <v>Normal</v>
      </c>
      <c r="D343">
        <f xml:space="preserve"> (moras!I340 - AVERAGE(moras!$I$2:$I$5001)) / _xlfn.STDEV.P(moras!$I$2:$I$5001)</f>
        <v>-0.91096062953163204</v>
      </c>
      <c r="E343" t="str">
        <f t="shared" si="10"/>
        <v>Normal</v>
      </c>
    </row>
    <row r="344" spans="2:5" x14ac:dyDescent="0.25">
      <c r="B344">
        <f xml:space="preserve"> (moras!C341 - AVERAGE(moras!$C$2:$C$5001)) / _xlfn.STDEV.P(moras!$C$2:$C$5001)</f>
        <v>-0.36747096811327984</v>
      </c>
      <c r="C344" t="str">
        <f t="shared" si="11"/>
        <v>Normal</v>
      </c>
      <c r="D344">
        <f xml:space="preserve"> (moras!I341 - AVERAGE(moras!$I$2:$I$5001)) / _xlfn.STDEV.P(moras!$I$2:$I$5001)</f>
        <v>-0.69921345080977548</v>
      </c>
      <c r="E344" t="str">
        <f t="shared" si="10"/>
        <v>Normal</v>
      </c>
    </row>
    <row r="345" spans="2:5" x14ac:dyDescent="0.25">
      <c r="B345">
        <f xml:space="preserve"> (moras!C342 - AVERAGE(moras!$C$2:$C$5001)) / _xlfn.STDEV.P(moras!$C$2:$C$5001)</f>
        <v>-0.17398457585626867</v>
      </c>
      <c r="C345" t="str">
        <f t="shared" si="11"/>
        <v>Normal</v>
      </c>
      <c r="D345">
        <f xml:space="preserve"> (moras!I342 - AVERAGE(moras!$I$2:$I$5001)) / _xlfn.STDEV.P(moras!$I$2:$I$5001)</f>
        <v>-0.62863105790248996</v>
      </c>
      <c r="E345" t="str">
        <f t="shared" si="10"/>
        <v>Normal</v>
      </c>
    </row>
    <row r="346" spans="2:5" x14ac:dyDescent="0.25">
      <c r="B346">
        <f xml:space="preserve"> (moras!C343 - AVERAGE(moras!$C$2:$C$5001)) / _xlfn.STDEV.P(moras!$C$2:$C$5001)</f>
        <v>-0.34427422780295586</v>
      </c>
      <c r="C346" t="str">
        <f t="shared" si="11"/>
        <v>Normal</v>
      </c>
      <c r="D346">
        <f xml:space="preserve"> (moras!I343 - AVERAGE(moras!$I$2:$I$5001)) / _xlfn.STDEV.P(moras!$I$2:$I$5001)</f>
        <v>1.41825833640879</v>
      </c>
      <c r="E346" t="str">
        <f t="shared" si="10"/>
        <v>Normal</v>
      </c>
    </row>
    <row r="347" spans="2:5" x14ac:dyDescent="0.25">
      <c r="B347">
        <f xml:space="preserve"> (moras!C344 - AVERAGE(moras!$C$2:$C$5001)) / _xlfn.STDEV.P(moras!$C$2:$C$5001)</f>
        <v>-0.25030308254619643</v>
      </c>
      <c r="C347" t="str">
        <f t="shared" si="11"/>
        <v>Normal</v>
      </c>
      <c r="D347">
        <f xml:space="preserve"> (moras!I344 - AVERAGE(moras!$I$2:$I$5001)) / _xlfn.STDEV.P(moras!$I$2:$I$5001)</f>
        <v>-0.55804866499520445</v>
      </c>
      <c r="E347" t="str">
        <f t="shared" si="10"/>
        <v>Normal</v>
      </c>
    </row>
    <row r="348" spans="2:5" x14ac:dyDescent="0.25">
      <c r="B348">
        <f xml:space="preserve"> (moras!C345 - AVERAGE(moras!$C$2:$C$5001)) / _xlfn.STDEV.P(moras!$C$2:$C$5001)</f>
        <v>-0.31267066639555785</v>
      </c>
      <c r="C348" t="str">
        <f t="shared" si="11"/>
        <v>Normal</v>
      </c>
      <c r="D348">
        <f xml:space="preserve"> (moras!I345 - AVERAGE(moras!$I$2:$I$5001)) / _xlfn.STDEV.P(moras!$I$2:$I$5001)</f>
        <v>1.7711703009452175</v>
      </c>
      <c r="E348" t="str">
        <f t="shared" si="10"/>
        <v>Normal</v>
      </c>
    </row>
    <row r="349" spans="2:5" x14ac:dyDescent="0.25">
      <c r="B349">
        <f xml:space="preserve"> (moras!C346 - AVERAGE(moras!$C$2:$C$5001)) / _xlfn.STDEV.P(moras!$C$2:$C$5001)</f>
        <v>1.0933900068033462</v>
      </c>
      <c r="C349" t="str">
        <f t="shared" si="11"/>
        <v>Normal</v>
      </c>
      <c r="D349">
        <f xml:space="preserve"> (moras!I346 - AVERAGE(moras!$I$2:$I$5001)) / _xlfn.STDEV.P(moras!$I$2:$I$5001)</f>
        <v>-0.98154302243891756</v>
      </c>
      <c r="E349" t="str">
        <f t="shared" si="10"/>
        <v>Normal</v>
      </c>
    </row>
    <row r="350" spans="2:5" x14ac:dyDescent="0.25">
      <c r="B350">
        <f xml:space="preserve"> (moras!C347 - AVERAGE(moras!$C$2:$C$5001)) / _xlfn.STDEV.P(moras!$C$2:$C$5001)</f>
        <v>-0.40612856823660948</v>
      </c>
      <c r="C350" t="str">
        <f t="shared" si="11"/>
        <v>Normal</v>
      </c>
      <c r="D350">
        <f xml:space="preserve"> (moras!I347 - AVERAGE(moras!$I$2:$I$5001)) / _xlfn.STDEV.P(moras!$I$2:$I$5001)</f>
        <v>-1.052125415346203</v>
      </c>
      <c r="E350" t="str">
        <f t="shared" si="10"/>
        <v>Normal</v>
      </c>
    </row>
    <row r="351" spans="2:5" x14ac:dyDescent="0.25">
      <c r="B351">
        <f xml:space="preserve"> (moras!C348 - AVERAGE(moras!$C$2:$C$5001)) / _xlfn.STDEV.P(moras!$C$2:$C$5001)</f>
        <v>-0.10289512182803365</v>
      </c>
      <c r="C351" t="str">
        <f t="shared" si="11"/>
        <v>Normal</v>
      </c>
      <c r="D351">
        <f xml:space="preserve"> (moras!I348 - AVERAGE(moras!$I$2:$I$5001)) / _xlfn.STDEV.P(moras!$I$2:$I$5001)</f>
        <v>1.0653463718723624</v>
      </c>
      <c r="E351" t="str">
        <f t="shared" si="10"/>
        <v>Normal</v>
      </c>
    </row>
    <row r="352" spans="2:5" x14ac:dyDescent="0.25">
      <c r="B352">
        <f xml:space="preserve"> (moras!C349 - AVERAGE(moras!$C$2:$C$5001)) / _xlfn.STDEV.P(moras!$C$2:$C$5001)</f>
        <v>0.81756943135414317</v>
      </c>
      <c r="C352" t="str">
        <f t="shared" si="11"/>
        <v>Normal</v>
      </c>
      <c r="D352">
        <f xml:space="preserve"> (moras!I349 - AVERAGE(moras!$I$2:$I$5001)) / _xlfn.STDEV.P(moras!$I$2:$I$5001)</f>
        <v>-0.55804866499520445</v>
      </c>
      <c r="E352" t="str">
        <f t="shared" si="10"/>
        <v>Normal</v>
      </c>
    </row>
    <row r="353" spans="2:5" x14ac:dyDescent="0.25">
      <c r="B353">
        <f xml:space="preserve"> (moras!C350 - AVERAGE(moras!$C$2:$C$5001)) / _xlfn.STDEV.P(moras!$C$2:$C$5001)</f>
        <v>-0.37128054881208711</v>
      </c>
      <c r="C353" t="str">
        <f t="shared" si="11"/>
        <v>Normal</v>
      </c>
      <c r="D353">
        <f xml:space="preserve"> (moras!I350 - AVERAGE(moras!$I$2:$I$5001)) / _xlfn.STDEV.P(moras!$I$2:$I$5001)</f>
        <v>-0.13455430755149136</v>
      </c>
      <c r="E353" t="str">
        <f t="shared" si="10"/>
        <v>Normal</v>
      </c>
    </row>
    <row r="354" spans="2:5" x14ac:dyDescent="0.25">
      <c r="B354">
        <f xml:space="preserve"> (moras!C351 - AVERAGE(moras!$C$2:$C$5001)) / _xlfn.STDEV.P(moras!$C$2:$C$5001)</f>
        <v>-0.44454166866740574</v>
      </c>
      <c r="C354" t="str">
        <f t="shared" si="11"/>
        <v>Normal</v>
      </c>
      <c r="D354">
        <f xml:space="preserve"> (moras!I351 - AVERAGE(moras!$I$2:$I$5001)) / _xlfn.STDEV.P(moras!$I$2:$I$5001)</f>
        <v>6.6104782630796582E-3</v>
      </c>
      <c r="E354" t="str">
        <f t="shared" si="10"/>
        <v>Normal</v>
      </c>
    </row>
    <row r="355" spans="2:5" x14ac:dyDescent="0.25">
      <c r="B355">
        <f xml:space="preserve"> (moras!C352 - AVERAGE(moras!$C$2:$C$5001)) / _xlfn.STDEV.P(moras!$C$2:$C$5001)</f>
        <v>-0.18725357059387429</v>
      </c>
      <c r="C355" t="str">
        <f t="shared" si="11"/>
        <v>Normal</v>
      </c>
      <c r="D355">
        <f xml:space="preserve"> (moras!I352 - AVERAGE(moras!$I$2:$I$5001)) / _xlfn.STDEV.P(moras!$I$2:$I$5001)</f>
        <v>-1.4050373798826306</v>
      </c>
      <c r="E355" t="str">
        <f t="shared" si="10"/>
        <v>Normal</v>
      </c>
    </row>
    <row r="356" spans="2:5" x14ac:dyDescent="0.25">
      <c r="B356">
        <f xml:space="preserve"> (moras!C353 - AVERAGE(moras!$C$2:$C$5001)) / _xlfn.STDEV.P(moras!$C$2:$C$5001)</f>
        <v>-0.17972779680767628</v>
      </c>
      <c r="C356" t="str">
        <f t="shared" si="11"/>
        <v>Normal</v>
      </c>
      <c r="D356">
        <f xml:space="preserve"> (moras!I353 - AVERAGE(moras!$I$2:$I$5001)) / _xlfn.STDEV.P(moras!$I$2:$I$5001)</f>
        <v>-0.91096062953163204</v>
      </c>
      <c r="E356" t="str">
        <f t="shared" si="10"/>
        <v>Normal</v>
      </c>
    </row>
    <row r="357" spans="2:5" x14ac:dyDescent="0.25">
      <c r="B357">
        <f xml:space="preserve"> (moras!C354 - AVERAGE(moras!$C$2:$C$5001)) / _xlfn.STDEV.P(moras!$C$2:$C$5001)</f>
        <v>-0.40008851205551654</v>
      </c>
      <c r="C357" t="str">
        <f t="shared" si="11"/>
        <v>Normal</v>
      </c>
      <c r="D357">
        <f xml:space="preserve"> (moras!I354 - AVERAGE(moras!$I$2:$I$5001)) / _xlfn.STDEV.P(moras!$I$2:$I$5001)</f>
        <v>-0.69921345080977548</v>
      </c>
      <c r="E357" t="str">
        <f t="shared" si="10"/>
        <v>Normal</v>
      </c>
    </row>
    <row r="358" spans="2:5" x14ac:dyDescent="0.25">
      <c r="B358">
        <f xml:space="preserve"> (moras!C355 - AVERAGE(moras!$C$2:$C$5001)) / _xlfn.STDEV.P(moras!$C$2:$C$5001)</f>
        <v>-0.29340245791301556</v>
      </c>
      <c r="C358" t="str">
        <f t="shared" si="11"/>
        <v>Normal</v>
      </c>
      <c r="D358">
        <f xml:space="preserve"> (moras!I355 - AVERAGE(moras!$I$2:$I$5001)) / _xlfn.STDEV.P(moras!$I$2:$I$5001)</f>
        <v>7.7192871170365177E-2</v>
      </c>
      <c r="E358" t="str">
        <f t="shared" si="10"/>
        <v>Normal</v>
      </c>
    </row>
    <row r="359" spans="2:5" x14ac:dyDescent="0.25">
      <c r="B359">
        <f xml:space="preserve"> (moras!C356 - AVERAGE(moras!$C$2:$C$5001)) / _xlfn.STDEV.P(moras!$C$2:$C$5001)</f>
        <v>-0.44454166866740574</v>
      </c>
      <c r="C359" t="str">
        <f t="shared" si="11"/>
        <v>Normal</v>
      </c>
      <c r="D359">
        <f xml:space="preserve"> (moras!I356 - AVERAGE(moras!$I$2:$I$5001)) / _xlfn.STDEV.P(moras!$I$2:$I$5001)</f>
        <v>-0.98154302243891756</v>
      </c>
      <c r="E359" t="str">
        <f t="shared" si="10"/>
        <v>Normal</v>
      </c>
    </row>
    <row r="360" spans="2:5" x14ac:dyDescent="0.25">
      <c r="B360">
        <f xml:space="preserve"> (moras!C357 - AVERAGE(moras!$C$2:$C$5001)) / _xlfn.STDEV.P(moras!$C$2:$C$5001)</f>
        <v>-0.44454166866740574</v>
      </c>
      <c r="C360" t="str">
        <f t="shared" si="11"/>
        <v>Normal</v>
      </c>
      <c r="D360">
        <f xml:space="preserve"> (moras!I357 - AVERAGE(moras!$I$2:$I$5001)) / _xlfn.STDEV.P(moras!$I$2:$I$5001)</f>
        <v>-0.20513670045877688</v>
      </c>
      <c r="E360" t="str">
        <f t="shared" si="10"/>
        <v>Normal</v>
      </c>
    </row>
    <row r="361" spans="2:5" x14ac:dyDescent="0.25">
      <c r="B361">
        <f xml:space="preserve"> (moras!C358 - AVERAGE(moras!$C$2:$C$5001)) / _xlfn.STDEV.P(moras!$C$2:$C$5001)</f>
        <v>1.0893976340057634</v>
      </c>
      <c r="C361" t="str">
        <f t="shared" si="11"/>
        <v>Normal</v>
      </c>
      <c r="D361">
        <f xml:space="preserve"> (moras!I358 - AVERAGE(moras!$I$2:$I$5001)) / _xlfn.STDEV.P(moras!$I$2:$I$5001)</f>
        <v>1.4888407293160755</v>
      </c>
      <c r="E361" t="str">
        <f t="shared" si="10"/>
        <v>Normal</v>
      </c>
    </row>
    <row r="362" spans="2:5" x14ac:dyDescent="0.25">
      <c r="B362">
        <f xml:space="preserve"> (moras!C359 - AVERAGE(moras!$C$2:$C$5001)) / _xlfn.STDEV.P(moras!$C$2:$C$5001)</f>
        <v>-0.29766674366870399</v>
      </c>
      <c r="C362" t="str">
        <f t="shared" si="11"/>
        <v>Normal</v>
      </c>
      <c r="D362">
        <f xml:space="preserve"> (moras!I359 - AVERAGE(moras!$I$2:$I$5001)) / _xlfn.STDEV.P(moras!$I$2:$I$5001)</f>
        <v>-0.84037823662434652</v>
      </c>
      <c r="E362" t="str">
        <f t="shared" si="10"/>
        <v>Normal</v>
      </c>
    </row>
    <row r="363" spans="2:5" x14ac:dyDescent="0.25">
      <c r="B363">
        <f xml:space="preserve"> (moras!C360 - AVERAGE(moras!$C$2:$C$5001)) / _xlfn.STDEV.P(moras!$C$2:$C$5001)</f>
        <v>-0.31714705659022208</v>
      </c>
      <c r="C363" t="str">
        <f t="shared" si="11"/>
        <v>Normal</v>
      </c>
      <c r="D363">
        <f xml:space="preserve"> (moras!I360 - AVERAGE(moras!$I$2:$I$5001)) / _xlfn.STDEV.P(moras!$I$2:$I$5001)</f>
        <v>-0.84037823662434652</v>
      </c>
      <c r="E363" t="str">
        <f t="shared" si="10"/>
        <v>Normal</v>
      </c>
    </row>
    <row r="364" spans="2:5" x14ac:dyDescent="0.25">
      <c r="B364">
        <f xml:space="preserve"> (moras!C361 - AVERAGE(moras!$C$2:$C$5001)) / _xlfn.STDEV.P(moras!$C$2:$C$5001)</f>
        <v>-0.41217107841673473</v>
      </c>
      <c r="C364" t="str">
        <f t="shared" si="11"/>
        <v>Normal</v>
      </c>
      <c r="D364">
        <f xml:space="preserve"> (moras!I361 - AVERAGE(moras!$I$2:$I$5001)) / _xlfn.STDEV.P(moras!$I$2:$I$5001)</f>
        <v>1.7711703009452175</v>
      </c>
      <c r="E364" t="str">
        <f t="shared" si="10"/>
        <v>Normal</v>
      </c>
    </row>
    <row r="365" spans="2:5" x14ac:dyDescent="0.25">
      <c r="B365">
        <f xml:space="preserve"> (moras!C362 - AVERAGE(moras!$C$2:$C$5001)) / _xlfn.STDEV.P(moras!$C$2:$C$5001)</f>
        <v>-0.6147752115909918</v>
      </c>
      <c r="C365" t="str">
        <f t="shared" si="11"/>
        <v>Normal</v>
      </c>
      <c r="D365">
        <f xml:space="preserve"> (moras!I362 - AVERAGE(moras!$I$2:$I$5001)) / _xlfn.STDEV.P(moras!$I$2:$I$5001)</f>
        <v>0.50068722861407822</v>
      </c>
      <c r="E365" t="str">
        <f t="shared" si="10"/>
        <v>Normal</v>
      </c>
    </row>
    <row r="366" spans="2:5" x14ac:dyDescent="0.25">
      <c r="B366">
        <f xml:space="preserve"> (moras!C363 - AVERAGE(moras!$C$2:$C$5001)) / _xlfn.STDEV.P(moras!$C$2:$C$5001)</f>
        <v>-0.59821552746755713</v>
      </c>
      <c r="C366" t="str">
        <f t="shared" si="11"/>
        <v>Normal</v>
      </c>
      <c r="D366">
        <f xml:space="preserve"> (moras!I363 - AVERAGE(moras!$I$2:$I$5001)) / _xlfn.STDEV.P(moras!$I$2:$I$5001)</f>
        <v>-1.052125415346203</v>
      </c>
      <c r="E366" t="str">
        <f t="shared" si="10"/>
        <v>Normal</v>
      </c>
    </row>
    <row r="367" spans="2:5" x14ac:dyDescent="0.25">
      <c r="B367">
        <f xml:space="preserve"> (moras!C364 - AVERAGE(moras!$C$2:$C$5001)) / _xlfn.STDEV.P(moras!$C$2:$C$5001)</f>
        <v>0.83160935173750539</v>
      </c>
      <c r="C367" t="str">
        <f t="shared" si="11"/>
        <v>Normal</v>
      </c>
      <c r="D367">
        <f xml:space="preserve"> (moras!I364 - AVERAGE(moras!$I$2:$I$5001)) / _xlfn.STDEV.P(moras!$I$2:$I$5001)</f>
        <v>6.6104782630796582E-3</v>
      </c>
      <c r="E367" t="str">
        <f t="shared" si="10"/>
        <v>Normal</v>
      </c>
    </row>
    <row r="368" spans="2:5" x14ac:dyDescent="0.25">
      <c r="B368">
        <f xml:space="preserve"> (moras!C365 - AVERAGE(moras!$C$2:$C$5001)) / _xlfn.STDEV.P(moras!$C$2:$C$5001)</f>
        <v>-0.39188057586494268</v>
      </c>
      <c r="C368" t="str">
        <f t="shared" si="11"/>
        <v>Normal</v>
      </c>
      <c r="D368">
        <f xml:space="preserve"> (moras!I365 - AVERAGE(moras!$I$2:$I$5001)) / _xlfn.STDEV.P(moras!$I$2:$I$5001)</f>
        <v>-0.84037823662434652</v>
      </c>
      <c r="E368" t="str">
        <f t="shared" si="10"/>
        <v>Normal</v>
      </c>
    </row>
    <row r="369" spans="2:5" x14ac:dyDescent="0.25">
      <c r="B369">
        <f xml:space="preserve"> (moras!C366 - AVERAGE(moras!$C$2:$C$5001)) / _xlfn.STDEV.P(moras!$C$2:$C$5001)</f>
        <v>-0.26139071877712344</v>
      </c>
      <c r="C369" t="str">
        <f t="shared" si="11"/>
        <v>Normal</v>
      </c>
      <c r="D369">
        <f xml:space="preserve"> (moras!I366 - AVERAGE(moras!$I$2:$I$5001)) / _xlfn.STDEV.P(moras!$I$2:$I$5001)</f>
        <v>2.2652470512962162</v>
      </c>
      <c r="E369" t="str">
        <f t="shared" si="10"/>
        <v>Atipico</v>
      </c>
    </row>
    <row r="370" spans="2:5" x14ac:dyDescent="0.25">
      <c r="B370">
        <f xml:space="preserve"> (moras!C367 - AVERAGE(moras!$C$2:$C$5001)) / _xlfn.STDEV.P(moras!$C$2:$C$5001)</f>
        <v>0.51619452542878597</v>
      </c>
      <c r="C370" t="str">
        <f t="shared" si="11"/>
        <v>Normal</v>
      </c>
      <c r="D370">
        <f xml:space="preserve"> (moras!I367 - AVERAGE(moras!$I$2:$I$5001)) / _xlfn.STDEV.P(moras!$I$2:$I$5001)</f>
        <v>0.43010483570679275</v>
      </c>
      <c r="E370" t="str">
        <f t="shared" si="10"/>
        <v>Normal</v>
      </c>
    </row>
    <row r="371" spans="2:5" x14ac:dyDescent="0.25">
      <c r="B371">
        <f xml:space="preserve"> (moras!C368 - AVERAGE(moras!$C$2:$C$5001)) / _xlfn.STDEV.P(moras!$C$2:$C$5001)</f>
        <v>-7.4181113452078368E-2</v>
      </c>
      <c r="C371" t="str">
        <f t="shared" si="11"/>
        <v>Normal</v>
      </c>
      <c r="D371">
        <f xml:space="preserve"> (moras!I368 - AVERAGE(moras!$I$2:$I$5001)) / _xlfn.STDEV.P(moras!$I$2:$I$5001)</f>
        <v>-0.41688387918063341</v>
      </c>
      <c r="E371" t="str">
        <f t="shared" si="10"/>
        <v>Normal</v>
      </c>
    </row>
    <row r="372" spans="2:5" x14ac:dyDescent="0.25">
      <c r="B372">
        <f xml:space="preserve"> (moras!C369 - AVERAGE(moras!$C$2:$C$5001)) / _xlfn.STDEV.P(moras!$C$2:$C$5001)</f>
        <v>-0.31758236395625966</v>
      </c>
      <c r="C372" t="str">
        <f t="shared" si="11"/>
        <v>Normal</v>
      </c>
      <c r="D372">
        <f xml:space="preserve"> (moras!I369 - AVERAGE(moras!$I$2:$I$5001)) / _xlfn.STDEV.P(moras!$I$2:$I$5001)</f>
        <v>-0.55804866499520445</v>
      </c>
      <c r="E372" t="str">
        <f t="shared" si="10"/>
        <v>Normal</v>
      </c>
    </row>
    <row r="373" spans="2:5" x14ac:dyDescent="0.25">
      <c r="B373">
        <f xml:space="preserve"> (moras!C370 - AVERAGE(moras!$C$2:$C$5001)) / _xlfn.STDEV.P(moras!$C$2:$C$5001)</f>
        <v>-0.79771282387695541</v>
      </c>
      <c r="C373" t="str">
        <f t="shared" si="11"/>
        <v>Normal</v>
      </c>
      <c r="D373">
        <f xml:space="preserve"> (moras!I370 - AVERAGE(moras!$I$2:$I$5001)) / _xlfn.STDEV.P(moras!$I$2:$I$5001)</f>
        <v>6.6104782630796582E-3</v>
      </c>
      <c r="E373" t="str">
        <f t="shared" si="10"/>
        <v>Normal</v>
      </c>
    </row>
    <row r="374" spans="2:5" x14ac:dyDescent="0.25">
      <c r="B374">
        <f xml:space="preserve"> (moras!C371 - AVERAGE(moras!$C$2:$C$5001)) / _xlfn.STDEV.P(moras!$C$2:$C$5001)</f>
        <v>-0.22569923892137614</v>
      </c>
      <c r="C374" t="str">
        <f t="shared" si="11"/>
        <v>Normal</v>
      </c>
      <c r="D374">
        <f xml:space="preserve"> (moras!I371 - AVERAGE(moras!$I$2:$I$5001)) / _xlfn.STDEV.P(moras!$I$2:$I$5001)</f>
        <v>-0.98154302243891756</v>
      </c>
      <c r="E374" t="str">
        <f t="shared" si="10"/>
        <v>Normal</v>
      </c>
    </row>
    <row r="375" spans="2:5" x14ac:dyDescent="0.25">
      <c r="B375">
        <f xml:space="preserve"> (moras!C372 - AVERAGE(moras!$C$2:$C$5001)) / _xlfn.STDEV.P(moras!$C$2:$C$5001)</f>
        <v>2.9543101785109331</v>
      </c>
      <c r="C375" t="str">
        <f t="shared" si="11"/>
        <v>Atipico</v>
      </c>
      <c r="D375">
        <f xml:space="preserve"> (moras!I372 - AVERAGE(moras!$I$2:$I$5001)) / _xlfn.STDEV.P(moras!$I$2:$I$5001)</f>
        <v>4.0298068739783535</v>
      </c>
      <c r="E375" t="str">
        <f t="shared" si="10"/>
        <v>Atipico</v>
      </c>
    </row>
    <row r="376" spans="2:5" x14ac:dyDescent="0.25">
      <c r="B376">
        <f xml:space="preserve"> (moras!C373 - AVERAGE(moras!$C$2:$C$5001)) / _xlfn.STDEV.P(moras!$C$2:$C$5001)</f>
        <v>0.70971864021363607</v>
      </c>
      <c r="C376" t="str">
        <f t="shared" si="11"/>
        <v>Normal</v>
      </c>
      <c r="D376">
        <f xml:space="preserve"> (moras!I373 - AVERAGE(moras!$I$2:$I$5001)) / _xlfn.STDEV.P(moras!$I$2:$I$5001)</f>
        <v>-0.84037823662434652</v>
      </c>
      <c r="E376" t="str">
        <f t="shared" si="10"/>
        <v>Normal</v>
      </c>
    </row>
    <row r="377" spans="2:5" x14ac:dyDescent="0.25">
      <c r="B377">
        <f xml:space="preserve"> (moras!C374 - AVERAGE(moras!$C$2:$C$5001)) / _xlfn.STDEV.P(moras!$C$2:$C$5001)</f>
        <v>-0.1584861784902257</v>
      </c>
      <c r="C377" t="str">
        <f t="shared" si="11"/>
        <v>Normal</v>
      </c>
      <c r="D377">
        <f xml:space="preserve"> (moras!I374 - AVERAGE(moras!$I$2:$I$5001)) / _xlfn.STDEV.P(moras!$I$2:$I$5001)</f>
        <v>-0.91096062953163204</v>
      </c>
      <c r="E377" t="str">
        <f t="shared" si="10"/>
        <v>Normal</v>
      </c>
    </row>
    <row r="378" spans="2:5" x14ac:dyDescent="0.25">
      <c r="B378">
        <f xml:space="preserve"> (moras!C375 - AVERAGE(moras!$C$2:$C$5001)) / _xlfn.STDEV.P(moras!$C$2:$C$5001)</f>
        <v>-0.44459839427317838</v>
      </c>
      <c r="C378" t="str">
        <f t="shared" si="11"/>
        <v>Normal</v>
      </c>
      <c r="D378">
        <f xml:space="preserve"> (moras!I375 - AVERAGE(moras!$I$2:$I$5001)) / _xlfn.STDEV.P(moras!$I$2:$I$5001)</f>
        <v>-1.4756197727899161</v>
      </c>
      <c r="E378" t="str">
        <f t="shared" si="10"/>
        <v>Normal</v>
      </c>
    </row>
    <row r="379" spans="2:5" x14ac:dyDescent="0.25">
      <c r="B379">
        <f xml:space="preserve"> (moras!C376 - AVERAGE(moras!$C$2:$C$5001)) / _xlfn.STDEV.P(moras!$C$2:$C$5001)</f>
        <v>6.6496674764154079E-2</v>
      </c>
      <c r="C379" t="str">
        <f t="shared" si="11"/>
        <v>Normal</v>
      </c>
      <c r="D379">
        <f xml:space="preserve"> (moras!I376 - AVERAGE(moras!$I$2:$I$5001)) / _xlfn.STDEV.P(moras!$I$2:$I$5001)</f>
        <v>0.14777526407765068</v>
      </c>
      <c r="E379" t="str">
        <f t="shared" si="10"/>
        <v>Normal</v>
      </c>
    </row>
    <row r="380" spans="2:5" x14ac:dyDescent="0.25">
      <c r="B380">
        <f xml:space="preserve"> (moras!C377 - AVERAGE(moras!$C$2:$C$5001)) / _xlfn.STDEV.P(moras!$C$2:$C$5001)</f>
        <v>0.1331791534748758</v>
      </c>
      <c r="C380" t="str">
        <f t="shared" si="11"/>
        <v>Normal</v>
      </c>
      <c r="D380">
        <f xml:space="preserve"> (moras!I377 - AVERAGE(moras!$I$2:$I$5001)) / _xlfn.STDEV.P(moras!$I$2:$I$5001)</f>
        <v>7.7192871170365177E-2</v>
      </c>
      <c r="E380" t="str">
        <f t="shared" si="10"/>
        <v>Normal</v>
      </c>
    </row>
    <row r="381" spans="2:5" x14ac:dyDescent="0.25">
      <c r="B381">
        <f xml:space="preserve"> (moras!C378 - AVERAGE(moras!$C$2:$C$5001)) / _xlfn.STDEV.P(moras!$C$2:$C$5001)</f>
        <v>-0.44087670126835837</v>
      </c>
      <c r="C381" t="str">
        <f t="shared" si="11"/>
        <v>Normal</v>
      </c>
      <c r="D381">
        <f xml:space="preserve"> (moras!I378 - AVERAGE(moras!$I$2:$I$5001)) / _xlfn.STDEV.P(moras!$I$2:$I$5001)</f>
        <v>0.92418158605779133</v>
      </c>
      <c r="E381" t="str">
        <f t="shared" si="10"/>
        <v>Normal</v>
      </c>
    </row>
    <row r="382" spans="2:5" x14ac:dyDescent="0.25">
      <c r="B382">
        <f xml:space="preserve"> (moras!C379 - AVERAGE(moras!$C$2:$C$5001)) / _xlfn.STDEV.P(moras!$C$2:$C$5001)</f>
        <v>-7.8234836225469548E-2</v>
      </c>
      <c r="C382" t="str">
        <f t="shared" si="11"/>
        <v>Normal</v>
      </c>
      <c r="D382">
        <f xml:space="preserve"> (moras!I379 - AVERAGE(moras!$I$2:$I$5001)) / _xlfn.STDEV.P(moras!$I$2:$I$5001)</f>
        <v>0.78301680024322029</v>
      </c>
      <c r="E382" t="str">
        <f t="shared" si="10"/>
        <v>Normal</v>
      </c>
    </row>
    <row r="383" spans="2:5" x14ac:dyDescent="0.25">
      <c r="B383">
        <f xml:space="preserve"> (moras!C380 - AVERAGE(moras!$C$2:$C$5001)) / _xlfn.STDEV.P(moras!$C$2:$C$5001)</f>
        <v>0.35251555226230402</v>
      </c>
      <c r="C383" t="str">
        <f t="shared" si="11"/>
        <v>Normal</v>
      </c>
      <c r="D383">
        <f xml:space="preserve"> (moras!I380 - AVERAGE(moras!$I$2:$I$5001)) / _xlfn.STDEV.P(moras!$I$2:$I$5001)</f>
        <v>-0.27571909336606237</v>
      </c>
      <c r="E383" t="str">
        <f t="shared" si="10"/>
        <v>Normal</v>
      </c>
    </row>
    <row r="384" spans="2:5" x14ac:dyDescent="0.25">
      <c r="B384">
        <f xml:space="preserve"> (moras!C381 - AVERAGE(moras!$C$2:$C$5001)) / _xlfn.STDEV.P(moras!$C$2:$C$5001)</f>
        <v>-0.46556220510218438</v>
      </c>
      <c r="C384" t="str">
        <f t="shared" si="11"/>
        <v>Normal</v>
      </c>
      <c r="D384">
        <f xml:space="preserve"> (moras!I381 - AVERAGE(moras!$I$2:$I$5001)) / _xlfn.STDEV.P(moras!$I$2:$I$5001)</f>
        <v>-0.62863105790248996</v>
      </c>
      <c r="E384" t="str">
        <f t="shared" si="10"/>
        <v>Normal</v>
      </c>
    </row>
    <row r="385" spans="2:5" x14ac:dyDescent="0.25">
      <c r="B385">
        <f xml:space="preserve"> (moras!C382 - AVERAGE(moras!$C$2:$C$5001)) / _xlfn.STDEV.P(moras!$C$2:$C$5001)</f>
        <v>0.93300822180405019</v>
      </c>
      <c r="C385" t="str">
        <f t="shared" si="11"/>
        <v>Normal</v>
      </c>
      <c r="D385">
        <f xml:space="preserve"> (moras!I382 - AVERAGE(moras!$I$2:$I$5001)) / _xlfn.STDEV.P(moras!$I$2:$I$5001)</f>
        <v>-0.55804866499520445</v>
      </c>
      <c r="E385" t="str">
        <f t="shared" si="10"/>
        <v>Normal</v>
      </c>
    </row>
    <row r="386" spans="2:5" x14ac:dyDescent="0.25">
      <c r="B386">
        <f xml:space="preserve"> (moras!C383 - AVERAGE(moras!$C$2:$C$5001)) / _xlfn.STDEV.P(moras!$C$2:$C$5001)</f>
        <v>-0.44087670126835837</v>
      </c>
      <c r="C386" t="str">
        <f t="shared" si="11"/>
        <v>Normal</v>
      </c>
      <c r="D386">
        <f xml:space="preserve"> (moras!I383 - AVERAGE(moras!$I$2:$I$5001)) / _xlfn.STDEV.P(moras!$I$2:$I$5001)</f>
        <v>-0.69921345080977548</v>
      </c>
      <c r="E386" t="str">
        <f t="shared" si="10"/>
        <v>Normal</v>
      </c>
    </row>
    <row r="387" spans="2:5" x14ac:dyDescent="0.25">
      <c r="B387">
        <f xml:space="preserve"> (moras!C384 - AVERAGE(moras!$C$2:$C$5001)) / _xlfn.STDEV.P(moras!$C$2:$C$5001)</f>
        <v>4.6828094489738022E-2</v>
      </c>
      <c r="C387" t="str">
        <f t="shared" si="11"/>
        <v>Normal</v>
      </c>
      <c r="D387">
        <f xml:space="preserve"> (moras!I384 - AVERAGE(moras!$I$2:$I$5001)) / _xlfn.STDEV.P(moras!$I$2:$I$5001)</f>
        <v>-0.41688387918063341</v>
      </c>
      <c r="E387" t="str">
        <f t="shared" si="10"/>
        <v>Normal</v>
      </c>
    </row>
    <row r="388" spans="2:5" x14ac:dyDescent="0.25">
      <c r="B388">
        <f xml:space="preserve"> (moras!C385 - AVERAGE(moras!$C$2:$C$5001)) / _xlfn.STDEV.P(moras!$C$2:$C$5001)</f>
        <v>-0.38687269140749603</v>
      </c>
      <c r="C388" t="str">
        <f t="shared" si="11"/>
        <v>Normal</v>
      </c>
      <c r="D388">
        <f xml:space="preserve"> (moras!I385 - AVERAGE(moras!$I$2:$I$5001)) / _xlfn.STDEV.P(moras!$I$2:$I$5001)</f>
        <v>1.559423122223361</v>
      </c>
      <c r="E388" t="str">
        <f t="shared" si="10"/>
        <v>Normal</v>
      </c>
    </row>
    <row r="389" spans="2:5" x14ac:dyDescent="0.25">
      <c r="B389">
        <f xml:space="preserve"> (moras!C386 - AVERAGE(moras!$C$2:$C$5001)) / _xlfn.STDEV.P(moras!$C$2:$C$5001)</f>
        <v>-0.37078358317890536</v>
      </c>
      <c r="C389" t="str">
        <f t="shared" si="11"/>
        <v>Normal</v>
      </c>
      <c r="D389">
        <f xml:space="preserve"> (moras!I386 - AVERAGE(moras!$I$2:$I$5001)) / _xlfn.STDEV.P(moras!$I$2:$I$5001)</f>
        <v>1.0653463718723624</v>
      </c>
      <c r="E389" t="str">
        <f t="shared" si="10"/>
        <v>Normal</v>
      </c>
    </row>
    <row r="390" spans="2:5" x14ac:dyDescent="0.25">
      <c r="B390">
        <f xml:space="preserve"> (moras!C387 - AVERAGE(moras!$C$2:$C$5001)) / _xlfn.STDEV.P(moras!$C$2:$C$5001)</f>
        <v>0.81067126473755202</v>
      </c>
      <c r="C390" t="str">
        <f t="shared" si="11"/>
        <v>Normal</v>
      </c>
      <c r="D390">
        <f xml:space="preserve"> (moras!I387 - AVERAGE(moras!$I$2:$I$5001)) / _xlfn.STDEV.P(moras!$I$2:$I$5001)</f>
        <v>-0.34630148627334789</v>
      </c>
      <c r="E390" t="str">
        <f t="shared" ref="E390:E453" si="12">IF(ABS(D390)&gt;1.96,"Atipico","Normal")</f>
        <v>Normal</v>
      </c>
    </row>
    <row r="391" spans="2:5" x14ac:dyDescent="0.25">
      <c r="B391">
        <f xml:space="preserve"> (moras!C388 - AVERAGE(moras!$C$2:$C$5001)) / _xlfn.STDEV.P(moras!$C$2:$C$5001)</f>
        <v>-5.7486621349252783E-3</v>
      </c>
      <c r="C391" t="str">
        <f t="shared" si="11"/>
        <v>Normal</v>
      </c>
      <c r="D391">
        <f xml:space="preserve"> (moras!I388 - AVERAGE(moras!$I$2:$I$5001)) / _xlfn.STDEV.P(moras!$I$2:$I$5001)</f>
        <v>0.85359919315050581</v>
      </c>
      <c r="E391" t="str">
        <f t="shared" si="12"/>
        <v>Normal</v>
      </c>
    </row>
    <row r="392" spans="2:5" x14ac:dyDescent="0.25">
      <c r="B392">
        <f xml:space="preserve"> (moras!C389 - AVERAGE(moras!$C$2:$C$5001)) / _xlfn.STDEV.P(moras!$C$2:$C$5001)</f>
        <v>-0.44454290183274864</v>
      </c>
      <c r="C392" t="str">
        <f t="shared" si="11"/>
        <v>Normal</v>
      </c>
      <c r="D392">
        <f xml:space="preserve"> (moras!I389 - AVERAGE(moras!$I$2:$I$5001)) / _xlfn.STDEV.P(moras!$I$2:$I$5001)</f>
        <v>0.14777526407765068</v>
      </c>
      <c r="E392" t="str">
        <f t="shared" si="12"/>
        <v>Normal</v>
      </c>
    </row>
    <row r="393" spans="2:5" x14ac:dyDescent="0.25">
      <c r="B393">
        <f xml:space="preserve"> (moras!C390 - AVERAGE(moras!$C$2:$C$5001)) / _xlfn.STDEV.P(moras!$C$2:$C$5001)</f>
        <v>-0.2395061033865869</v>
      </c>
      <c r="C393" t="str">
        <f t="shared" si="11"/>
        <v>Normal</v>
      </c>
      <c r="D393">
        <f xml:space="preserve"> (moras!I390 - AVERAGE(moras!$I$2:$I$5001)) / _xlfn.STDEV.P(moras!$I$2:$I$5001)</f>
        <v>-0.41688387918063341</v>
      </c>
      <c r="E393" t="str">
        <f t="shared" si="12"/>
        <v>Normal</v>
      </c>
    </row>
    <row r="394" spans="2:5" x14ac:dyDescent="0.25">
      <c r="B394">
        <f xml:space="preserve"> (moras!C391 - AVERAGE(moras!$C$2:$C$5001)) / _xlfn.STDEV.P(moras!$C$2:$C$5001)</f>
        <v>-0.6332726917342324</v>
      </c>
      <c r="C394" t="str">
        <f t="shared" si="11"/>
        <v>Normal</v>
      </c>
      <c r="D394">
        <f xml:space="preserve"> (moras!I391 - AVERAGE(moras!$I$2:$I$5001)) / _xlfn.STDEV.P(moras!$I$2:$I$5001)</f>
        <v>-1.5462021656972016</v>
      </c>
      <c r="E394" t="str">
        <f t="shared" si="12"/>
        <v>Normal</v>
      </c>
    </row>
    <row r="395" spans="2:5" x14ac:dyDescent="0.25">
      <c r="B395">
        <f xml:space="preserve"> (moras!C392 - AVERAGE(moras!$C$2:$C$5001)) / _xlfn.STDEV.P(moras!$C$2:$C$5001)</f>
        <v>-5.7985028129992636E-2</v>
      </c>
      <c r="C395" t="str">
        <f t="shared" si="11"/>
        <v>Normal</v>
      </c>
      <c r="D395">
        <f xml:space="preserve"> (moras!I392 - AVERAGE(moras!$I$2:$I$5001)) / _xlfn.STDEV.P(moras!$I$2:$I$5001)</f>
        <v>-0.55804866499520445</v>
      </c>
      <c r="E395" t="str">
        <f t="shared" si="12"/>
        <v>Normal</v>
      </c>
    </row>
    <row r="396" spans="2:5" x14ac:dyDescent="0.25">
      <c r="B396">
        <f xml:space="preserve"> (moras!C393 - AVERAGE(moras!$C$2:$C$5001)) / _xlfn.STDEV.P(moras!$C$2:$C$5001)</f>
        <v>0.36101865890935025</v>
      </c>
      <c r="C396" t="str">
        <f t="shared" si="11"/>
        <v>Normal</v>
      </c>
      <c r="D396">
        <f xml:space="preserve"> (moras!I393 - AVERAGE(moras!$I$2:$I$5001)) / _xlfn.STDEV.P(moras!$I$2:$I$5001)</f>
        <v>-0.27571909336606237</v>
      </c>
      <c r="E396" t="str">
        <f t="shared" si="12"/>
        <v>Normal</v>
      </c>
    </row>
    <row r="397" spans="2:5" x14ac:dyDescent="0.25">
      <c r="B397">
        <f xml:space="preserve"> (moras!C394 - AVERAGE(moras!$C$2:$C$5001)) / _xlfn.STDEV.P(moras!$C$2:$C$5001)</f>
        <v>0.1734764072330626</v>
      </c>
      <c r="C397" t="str">
        <f t="shared" si="11"/>
        <v>Normal</v>
      </c>
      <c r="D397">
        <f xml:space="preserve"> (moras!I394 - AVERAGE(moras!$I$2:$I$5001)) / _xlfn.STDEV.P(moras!$I$2:$I$5001)</f>
        <v>-0.20513670045877688</v>
      </c>
      <c r="E397" t="str">
        <f t="shared" si="12"/>
        <v>Normal</v>
      </c>
    </row>
    <row r="398" spans="2:5" x14ac:dyDescent="0.25">
      <c r="B398">
        <f xml:space="preserve"> (moras!C395 - AVERAGE(moras!$C$2:$C$5001)) / _xlfn.STDEV.P(moras!$C$2:$C$5001)</f>
        <v>0.15487410803567697</v>
      </c>
      <c r="C398" t="str">
        <f t="shared" si="11"/>
        <v>Normal</v>
      </c>
      <c r="D398">
        <f xml:space="preserve"> (moras!I395 - AVERAGE(moras!$I$2:$I$5001)) / _xlfn.STDEV.P(moras!$I$2:$I$5001)</f>
        <v>-0.69921345080977548</v>
      </c>
      <c r="E398" t="str">
        <f t="shared" si="12"/>
        <v>Normal</v>
      </c>
    </row>
    <row r="399" spans="2:5" x14ac:dyDescent="0.25">
      <c r="B399">
        <f xml:space="preserve"> (moras!C396 - AVERAGE(moras!$C$2:$C$5001)) / _xlfn.STDEV.P(moras!$C$2:$C$5001)</f>
        <v>-0.23551125192666492</v>
      </c>
      <c r="C399" t="str">
        <f t="shared" ref="C399:C462" si="13">IF(ABS(B399)&gt;1.96,"Atipico","Normal")</f>
        <v>Normal</v>
      </c>
      <c r="D399">
        <f xml:space="preserve"> (moras!I396 - AVERAGE(moras!$I$2:$I$5001)) / _xlfn.STDEV.P(moras!$I$2:$I$5001)</f>
        <v>-0.41688387918063341</v>
      </c>
      <c r="E399" t="str">
        <f t="shared" si="12"/>
        <v>Normal</v>
      </c>
    </row>
    <row r="400" spans="2:5" x14ac:dyDescent="0.25">
      <c r="B400">
        <f xml:space="preserve"> (moras!C397 - AVERAGE(moras!$C$2:$C$5001)) / _xlfn.STDEV.P(moras!$C$2:$C$5001)</f>
        <v>-0.79322656835954808</v>
      </c>
      <c r="C400" t="str">
        <f t="shared" si="13"/>
        <v>Normal</v>
      </c>
      <c r="D400">
        <f xml:space="preserve"> (moras!I397 - AVERAGE(moras!$I$2:$I$5001)) / _xlfn.STDEV.P(moras!$I$2:$I$5001)</f>
        <v>1.0653463718723624</v>
      </c>
      <c r="E400" t="str">
        <f t="shared" si="12"/>
        <v>Normal</v>
      </c>
    </row>
    <row r="401" spans="2:5" x14ac:dyDescent="0.25">
      <c r="B401">
        <f xml:space="preserve"> (moras!C398 - AVERAGE(moras!$C$2:$C$5001)) / _xlfn.STDEV.P(moras!$C$2:$C$5001)</f>
        <v>-0.45391125894262857</v>
      </c>
      <c r="C401" t="str">
        <f t="shared" si="13"/>
        <v>Normal</v>
      </c>
      <c r="D401">
        <f xml:space="preserve"> (moras!I398 - AVERAGE(moras!$I$2:$I$5001)) / _xlfn.STDEV.P(moras!$I$2:$I$5001)</f>
        <v>0.71243440733593477</v>
      </c>
      <c r="E401" t="str">
        <f t="shared" si="12"/>
        <v>Normal</v>
      </c>
    </row>
    <row r="402" spans="2:5" x14ac:dyDescent="0.25">
      <c r="B402">
        <f xml:space="preserve"> (moras!C399 - AVERAGE(moras!$C$2:$C$5001)) / _xlfn.STDEV.P(moras!$C$2:$C$5001)</f>
        <v>-0.41200250471436267</v>
      </c>
      <c r="C402" t="str">
        <f t="shared" si="13"/>
        <v>Normal</v>
      </c>
      <c r="D402">
        <f xml:space="preserve"> (moras!I399 - AVERAGE(moras!$I$2:$I$5001)) / _xlfn.STDEV.P(moras!$I$2:$I$5001)</f>
        <v>0.57126962152136374</v>
      </c>
      <c r="E402" t="str">
        <f t="shared" si="12"/>
        <v>Normal</v>
      </c>
    </row>
    <row r="403" spans="2:5" x14ac:dyDescent="0.25">
      <c r="B403">
        <f xml:space="preserve"> (moras!C400 - AVERAGE(moras!$C$2:$C$5001)) / _xlfn.STDEV.P(moras!$C$2:$C$5001)</f>
        <v>-9.9125890299245456E-2</v>
      </c>
      <c r="C403" t="str">
        <f t="shared" si="13"/>
        <v>Normal</v>
      </c>
      <c r="D403">
        <f xml:space="preserve"> (moras!I400 - AVERAGE(moras!$I$2:$I$5001)) / _xlfn.STDEV.P(moras!$I$2:$I$5001)</f>
        <v>-0.55804866499520445</v>
      </c>
      <c r="E403" t="str">
        <f t="shared" si="12"/>
        <v>Normal</v>
      </c>
    </row>
    <row r="404" spans="2:5" x14ac:dyDescent="0.25">
      <c r="B404">
        <f xml:space="preserve"> (moras!C401 - AVERAGE(moras!$C$2:$C$5001)) / _xlfn.STDEV.P(moras!$C$2:$C$5001)</f>
        <v>-4.3405807547227587E-2</v>
      </c>
      <c r="C404" t="str">
        <f t="shared" si="13"/>
        <v>Normal</v>
      </c>
      <c r="D404">
        <f xml:space="preserve"> (moras!I401 - AVERAGE(moras!$I$2:$I$5001)) / _xlfn.STDEV.P(moras!$I$2:$I$5001)</f>
        <v>0.57126962152136374</v>
      </c>
      <c r="E404" t="str">
        <f t="shared" si="12"/>
        <v>Normal</v>
      </c>
    </row>
    <row r="405" spans="2:5" x14ac:dyDescent="0.25">
      <c r="B405">
        <f xml:space="preserve"> (moras!C402 - AVERAGE(moras!$C$2:$C$5001)) / _xlfn.STDEV.P(moras!$C$2:$C$5001)</f>
        <v>-0.55799041388192894</v>
      </c>
      <c r="C405" t="str">
        <f t="shared" si="13"/>
        <v>Normal</v>
      </c>
      <c r="D405">
        <f xml:space="preserve"> (moras!I402 - AVERAGE(moras!$I$2:$I$5001)) / _xlfn.STDEV.P(moras!$I$2:$I$5001)</f>
        <v>-0.41688387918063341</v>
      </c>
      <c r="E405" t="str">
        <f t="shared" si="12"/>
        <v>Normal</v>
      </c>
    </row>
    <row r="406" spans="2:5" x14ac:dyDescent="0.25">
      <c r="B406">
        <f xml:space="preserve"> (moras!C403 - AVERAGE(moras!$C$2:$C$5001)) / _xlfn.STDEV.P(moras!$C$2:$C$5001)</f>
        <v>-0.46799031999397384</v>
      </c>
      <c r="C406" t="str">
        <f t="shared" si="13"/>
        <v>Normal</v>
      </c>
      <c r="D406">
        <f xml:space="preserve"> (moras!I403 - AVERAGE(moras!$I$2:$I$5001)) / _xlfn.STDEV.P(moras!$I$2:$I$5001)</f>
        <v>0.71243440733593477</v>
      </c>
      <c r="E406" t="str">
        <f t="shared" si="12"/>
        <v>Normal</v>
      </c>
    </row>
    <row r="407" spans="2:5" x14ac:dyDescent="0.25">
      <c r="B407">
        <f xml:space="preserve"> (moras!C404 - AVERAGE(moras!$C$2:$C$5001)) / _xlfn.STDEV.P(moras!$C$2:$C$5001)</f>
        <v>-0.28589044625204413</v>
      </c>
      <c r="C407" t="str">
        <f t="shared" si="13"/>
        <v>Normal</v>
      </c>
      <c r="D407">
        <f xml:space="preserve"> (moras!I404 - AVERAGE(moras!$I$2:$I$5001)) / _xlfn.STDEV.P(moras!$I$2:$I$5001)</f>
        <v>6.6104782630796582E-3</v>
      </c>
      <c r="E407" t="str">
        <f t="shared" si="12"/>
        <v>Normal</v>
      </c>
    </row>
    <row r="408" spans="2:5" x14ac:dyDescent="0.25">
      <c r="B408">
        <f xml:space="preserve"> (moras!C405 - AVERAGE(moras!$C$2:$C$5001)) / _xlfn.STDEV.P(moras!$C$2:$C$5001)</f>
        <v>-0.7194478026882476</v>
      </c>
      <c r="C408" t="str">
        <f t="shared" si="13"/>
        <v>Normal</v>
      </c>
      <c r="D408">
        <f xml:space="preserve"> (moras!I405 - AVERAGE(moras!$I$2:$I$5001)) / _xlfn.STDEV.P(moras!$I$2:$I$5001)</f>
        <v>-1.4050373798826306</v>
      </c>
      <c r="E408" t="str">
        <f t="shared" si="12"/>
        <v>Normal</v>
      </c>
    </row>
    <row r="409" spans="2:5" x14ac:dyDescent="0.25">
      <c r="B409">
        <f xml:space="preserve"> (moras!C406 - AVERAGE(moras!$C$2:$C$5001)) / _xlfn.STDEV.P(moras!$C$2:$C$5001)</f>
        <v>0.5002282281366931</v>
      </c>
      <c r="C409" t="str">
        <f t="shared" si="13"/>
        <v>Normal</v>
      </c>
      <c r="D409">
        <f xml:space="preserve"> (moras!I406 - AVERAGE(moras!$I$2:$I$5001)) / _xlfn.STDEV.P(moras!$I$2:$I$5001)</f>
        <v>0.92418158605779133</v>
      </c>
      <c r="E409" t="str">
        <f t="shared" si="12"/>
        <v>Normal</v>
      </c>
    </row>
    <row r="410" spans="2:5" x14ac:dyDescent="0.25">
      <c r="B410">
        <f xml:space="preserve"> (moras!C407 - AVERAGE(moras!$C$2:$C$5001)) / _xlfn.STDEV.P(moras!$C$2:$C$5001)</f>
        <v>-5.3035102443661448E-2</v>
      </c>
      <c r="C410" t="str">
        <f t="shared" si="13"/>
        <v>Normal</v>
      </c>
      <c r="D410">
        <f xml:space="preserve"> (moras!I407 - AVERAGE(moras!$I$2:$I$5001)) / _xlfn.STDEV.P(moras!$I$2:$I$5001)</f>
        <v>-0.27571909336606237</v>
      </c>
      <c r="E410" t="str">
        <f t="shared" si="12"/>
        <v>Normal</v>
      </c>
    </row>
    <row r="411" spans="2:5" x14ac:dyDescent="0.25">
      <c r="B411">
        <f xml:space="preserve"> (moras!C408 - AVERAGE(moras!$C$2:$C$5001)) / _xlfn.STDEV.P(moras!$C$2:$C$5001)</f>
        <v>-0.46799154082766331</v>
      </c>
      <c r="C411" t="str">
        <f t="shared" si="13"/>
        <v>Normal</v>
      </c>
      <c r="D411">
        <f xml:space="preserve"> (moras!I408 - AVERAGE(moras!$I$2:$I$5001)) / _xlfn.STDEV.P(moras!$I$2:$I$5001)</f>
        <v>6.6104782630796582E-3</v>
      </c>
      <c r="E411" t="str">
        <f t="shared" si="12"/>
        <v>Normal</v>
      </c>
    </row>
    <row r="412" spans="2:5" x14ac:dyDescent="0.25">
      <c r="B412">
        <f xml:space="preserve"> (moras!C409 - AVERAGE(moras!$C$2:$C$5001)) / _xlfn.STDEV.P(moras!$C$2:$C$5001)</f>
        <v>-0.31965408173230264</v>
      </c>
      <c r="C412" t="str">
        <f t="shared" si="13"/>
        <v>Normal</v>
      </c>
      <c r="D412">
        <f xml:space="preserve"> (moras!I409 - AVERAGE(moras!$I$2:$I$5001)) / _xlfn.STDEV.P(moras!$I$2:$I$5001)</f>
        <v>1.41825833640879</v>
      </c>
      <c r="E412" t="str">
        <f t="shared" si="12"/>
        <v>Normal</v>
      </c>
    </row>
    <row r="413" spans="2:5" x14ac:dyDescent="0.25">
      <c r="B413">
        <f xml:space="preserve"> (moras!C410 - AVERAGE(moras!$C$2:$C$5001)) / _xlfn.STDEV.P(moras!$C$2:$C$5001)</f>
        <v>-0.43820073247430291</v>
      </c>
      <c r="C413" t="str">
        <f t="shared" si="13"/>
        <v>Normal</v>
      </c>
      <c r="D413">
        <f xml:space="preserve"> (moras!I410 - AVERAGE(moras!$I$2:$I$5001)) / _xlfn.STDEV.P(moras!$I$2:$I$5001)</f>
        <v>-0.41688387918063341</v>
      </c>
      <c r="E413" t="str">
        <f t="shared" si="12"/>
        <v>Normal</v>
      </c>
    </row>
    <row r="414" spans="2:5" x14ac:dyDescent="0.25">
      <c r="B414">
        <f xml:space="preserve"> (moras!C411 - AVERAGE(moras!$C$2:$C$5001)) / _xlfn.STDEV.P(moras!$C$2:$C$5001)</f>
        <v>-0.19426582966798911</v>
      </c>
      <c r="C414" t="str">
        <f t="shared" si="13"/>
        <v>Normal</v>
      </c>
      <c r="D414">
        <f xml:space="preserve"> (moras!I411 - AVERAGE(moras!$I$2:$I$5001)) / _xlfn.STDEV.P(moras!$I$2:$I$5001)</f>
        <v>-1.4050373798826306</v>
      </c>
      <c r="E414" t="str">
        <f t="shared" si="12"/>
        <v>Normal</v>
      </c>
    </row>
    <row r="415" spans="2:5" x14ac:dyDescent="0.25">
      <c r="B415">
        <f xml:space="preserve"> (moras!C412 - AVERAGE(moras!$C$2:$C$5001)) / _xlfn.STDEV.P(moras!$C$2:$C$5001)</f>
        <v>-7.8234836225469548E-2</v>
      </c>
      <c r="C415" t="str">
        <f t="shared" si="13"/>
        <v>Normal</v>
      </c>
      <c r="D415">
        <f xml:space="preserve"> (moras!I412 - AVERAGE(moras!$I$2:$I$5001)) / _xlfn.STDEV.P(moras!$I$2:$I$5001)</f>
        <v>0.92418158605779133</v>
      </c>
      <c r="E415" t="str">
        <f t="shared" si="12"/>
        <v>Normal</v>
      </c>
    </row>
    <row r="416" spans="2:5" x14ac:dyDescent="0.25">
      <c r="B416">
        <f xml:space="preserve"> (moras!C413 - AVERAGE(moras!$C$2:$C$5001)) / _xlfn.STDEV.P(moras!$C$2:$C$5001)</f>
        <v>-2.2673338536546354E-2</v>
      </c>
      <c r="C416" t="str">
        <f t="shared" si="13"/>
        <v>Normal</v>
      </c>
      <c r="D416">
        <f xml:space="preserve"> (moras!I413 - AVERAGE(moras!$I$2:$I$5001)) / _xlfn.STDEV.P(moras!$I$2:$I$5001)</f>
        <v>0.50068722861407822</v>
      </c>
      <c r="E416" t="str">
        <f t="shared" si="12"/>
        <v>Normal</v>
      </c>
    </row>
    <row r="417" spans="2:5" x14ac:dyDescent="0.25">
      <c r="B417">
        <f xml:space="preserve"> (moras!C414 - AVERAGE(moras!$C$2:$C$5001)) / _xlfn.STDEV.P(moras!$C$2:$C$5001)</f>
        <v>-0.2980231284527971</v>
      </c>
      <c r="C417" t="str">
        <f t="shared" si="13"/>
        <v>Normal</v>
      </c>
      <c r="D417">
        <f xml:space="preserve"> (moras!I414 - AVERAGE(moras!$I$2:$I$5001)) / _xlfn.STDEV.P(moras!$I$2:$I$5001)</f>
        <v>0.2183576569849362</v>
      </c>
      <c r="E417" t="str">
        <f t="shared" si="12"/>
        <v>Normal</v>
      </c>
    </row>
    <row r="418" spans="2:5" x14ac:dyDescent="0.25">
      <c r="B418">
        <f xml:space="preserve"> (moras!C415 - AVERAGE(moras!$C$2:$C$5001)) / _xlfn.STDEV.P(moras!$C$2:$C$5001)</f>
        <v>0.24267973486935851</v>
      </c>
      <c r="C418" t="str">
        <f t="shared" si="13"/>
        <v>Normal</v>
      </c>
      <c r="D418">
        <f xml:space="preserve"> (moras!I415 - AVERAGE(moras!$I$2:$I$5001)) / _xlfn.STDEV.P(moras!$I$2:$I$5001)</f>
        <v>0.57126962152136374</v>
      </c>
      <c r="E418" t="str">
        <f t="shared" si="12"/>
        <v>Normal</v>
      </c>
    </row>
    <row r="419" spans="2:5" x14ac:dyDescent="0.25">
      <c r="B419">
        <f xml:space="preserve"> (moras!C416 - AVERAGE(moras!$C$2:$C$5001)) / _xlfn.STDEV.P(moras!$C$2:$C$5001)</f>
        <v>-0.44953105564470919</v>
      </c>
      <c r="C419" t="str">
        <f t="shared" si="13"/>
        <v>Normal</v>
      </c>
      <c r="D419">
        <f xml:space="preserve"> (moras!I416 - AVERAGE(moras!$I$2:$I$5001)) / _xlfn.STDEV.P(moras!$I$2:$I$5001)</f>
        <v>-0.27571909336606237</v>
      </c>
      <c r="E419" t="str">
        <f t="shared" si="12"/>
        <v>Normal</v>
      </c>
    </row>
    <row r="420" spans="2:5" x14ac:dyDescent="0.25">
      <c r="B420">
        <f xml:space="preserve"> (moras!C417 - AVERAGE(moras!$C$2:$C$5001)) / _xlfn.STDEV.P(moras!$C$2:$C$5001)</f>
        <v>-0.54794751532949215</v>
      </c>
      <c r="C420" t="str">
        <f t="shared" si="13"/>
        <v>Normal</v>
      </c>
      <c r="D420">
        <f xml:space="preserve"> (moras!I417 - AVERAGE(moras!$I$2:$I$5001)) / _xlfn.STDEV.P(moras!$I$2:$I$5001)</f>
        <v>-0.84037823662434652</v>
      </c>
      <c r="E420" t="str">
        <f t="shared" si="12"/>
        <v>Normal</v>
      </c>
    </row>
    <row r="421" spans="2:5" x14ac:dyDescent="0.25">
      <c r="B421">
        <f xml:space="preserve"> (moras!C418 - AVERAGE(moras!$C$2:$C$5001)) / _xlfn.STDEV.P(moras!$C$2:$C$5001)</f>
        <v>5.4334815190320995</v>
      </c>
      <c r="C421" t="str">
        <f t="shared" si="13"/>
        <v>Atipico</v>
      </c>
      <c r="D421">
        <f xml:space="preserve"> (moras!I418 - AVERAGE(moras!$I$2:$I$5001)) / _xlfn.STDEV.P(moras!$I$2:$I$5001)</f>
        <v>-0.13455430755149136</v>
      </c>
      <c r="E421" t="str">
        <f t="shared" si="12"/>
        <v>Normal</v>
      </c>
    </row>
    <row r="422" spans="2:5" x14ac:dyDescent="0.25">
      <c r="B422">
        <f xml:space="preserve"> (moras!C419 - AVERAGE(moras!$C$2:$C$5001)) / _xlfn.STDEV.P(moras!$C$2:$C$5001)</f>
        <v>9.7106477548336623E-2</v>
      </c>
      <c r="C422" t="str">
        <f t="shared" si="13"/>
        <v>Normal</v>
      </c>
      <c r="D422">
        <f xml:space="preserve"> (moras!I419 - AVERAGE(moras!$I$2:$I$5001)) / _xlfn.STDEV.P(moras!$I$2:$I$5001)</f>
        <v>-0.62863105790248996</v>
      </c>
      <c r="E422" t="str">
        <f t="shared" si="12"/>
        <v>Normal</v>
      </c>
    </row>
    <row r="423" spans="2:5" x14ac:dyDescent="0.25">
      <c r="B423">
        <f xml:space="preserve"> (moras!C420 - AVERAGE(moras!$C$2:$C$5001)) / _xlfn.STDEV.P(moras!$C$2:$C$5001)</f>
        <v>-0.56421543253280082</v>
      </c>
      <c r="C423" t="str">
        <f t="shared" si="13"/>
        <v>Normal</v>
      </c>
      <c r="D423">
        <f xml:space="preserve"> (moras!I420 - AVERAGE(moras!$I$2:$I$5001)) / _xlfn.STDEV.P(moras!$I$2:$I$5001)</f>
        <v>0.28894004989222172</v>
      </c>
      <c r="E423" t="str">
        <f t="shared" si="12"/>
        <v>Normal</v>
      </c>
    </row>
    <row r="424" spans="2:5" x14ac:dyDescent="0.25">
      <c r="B424">
        <f xml:space="preserve"> (moras!C421 - AVERAGE(moras!$C$2:$C$5001)) / _xlfn.STDEV.P(moras!$C$2:$C$5001)</f>
        <v>-0.69657106878440167</v>
      </c>
      <c r="C424" t="str">
        <f t="shared" si="13"/>
        <v>Normal</v>
      </c>
      <c r="D424">
        <f xml:space="preserve"> (moras!I421 - AVERAGE(moras!$I$2:$I$5001)) / _xlfn.STDEV.P(moras!$I$2:$I$5001)</f>
        <v>-1.4050373798826306</v>
      </c>
      <c r="E424" t="str">
        <f t="shared" si="12"/>
        <v>Normal</v>
      </c>
    </row>
    <row r="425" spans="2:5" x14ac:dyDescent="0.25">
      <c r="B425">
        <f xml:space="preserve"> (moras!C422 - AVERAGE(moras!$C$2:$C$5001)) / _xlfn.STDEV.P(moras!$C$2:$C$5001)</f>
        <v>-0.20321971990612617</v>
      </c>
      <c r="C425" t="str">
        <f t="shared" si="13"/>
        <v>Normal</v>
      </c>
      <c r="D425">
        <f xml:space="preserve"> (moras!I422 - AVERAGE(moras!$I$2:$I$5001)) / _xlfn.STDEV.P(moras!$I$2:$I$5001)</f>
        <v>0.2183576569849362</v>
      </c>
      <c r="E425" t="str">
        <f t="shared" si="12"/>
        <v>Normal</v>
      </c>
    </row>
    <row r="426" spans="2:5" x14ac:dyDescent="0.25">
      <c r="B426">
        <f xml:space="preserve"> (moras!C423 - AVERAGE(moras!$C$2:$C$5001)) / _xlfn.STDEV.P(moras!$C$2:$C$5001)</f>
        <v>-0.64286126751104422</v>
      </c>
      <c r="C426" t="str">
        <f t="shared" si="13"/>
        <v>Normal</v>
      </c>
      <c r="D426">
        <f xml:space="preserve"> (moras!I423 - AVERAGE(moras!$I$2:$I$5001)) / _xlfn.STDEV.P(moras!$I$2:$I$5001)</f>
        <v>-0.84037823662434652</v>
      </c>
      <c r="E426" t="str">
        <f t="shared" si="12"/>
        <v>Normal</v>
      </c>
    </row>
    <row r="427" spans="2:5" x14ac:dyDescent="0.25">
      <c r="B427">
        <f xml:space="preserve"> (moras!C424 - AVERAGE(moras!$C$2:$C$5001)) / _xlfn.STDEV.P(moras!$C$2:$C$5001)</f>
        <v>0.65606209935143778</v>
      </c>
      <c r="C427" t="str">
        <f t="shared" si="13"/>
        <v>Normal</v>
      </c>
      <c r="D427">
        <f xml:space="preserve"> (moras!I424 - AVERAGE(moras!$I$2:$I$5001)) / _xlfn.STDEV.P(moras!$I$2:$I$5001)</f>
        <v>0.57126962152136374</v>
      </c>
      <c r="E427" t="str">
        <f t="shared" si="12"/>
        <v>Normal</v>
      </c>
    </row>
    <row r="428" spans="2:5" x14ac:dyDescent="0.25">
      <c r="B428">
        <f xml:space="preserve"> (moras!C425 - AVERAGE(moras!$C$2:$C$5001)) / _xlfn.STDEV.P(moras!$C$2:$C$5001)</f>
        <v>-0.39276228908510386</v>
      </c>
      <c r="C428" t="str">
        <f t="shared" si="13"/>
        <v>Normal</v>
      </c>
      <c r="D428">
        <f xml:space="preserve"> (moras!I425 - AVERAGE(moras!$I$2:$I$5001)) / _xlfn.STDEV.P(moras!$I$2:$I$5001)</f>
        <v>-0.13455430755149136</v>
      </c>
      <c r="E428" t="str">
        <f t="shared" si="12"/>
        <v>Normal</v>
      </c>
    </row>
    <row r="429" spans="2:5" x14ac:dyDescent="0.25">
      <c r="B429">
        <f xml:space="preserve"> (moras!C426 - AVERAGE(moras!$C$2:$C$5001)) / _xlfn.STDEV.P(moras!$C$2:$C$5001)</f>
        <v>-9.3331246353039632E-2</v>
      </c>
      <c r="C429" t="str">
        <f t="shared" si="13"/>
        <v>Normal</v>
      </c>
      <c r="D429">
        <f xml:space="preserve"> (moras!I426 - AVERAGE(moras!$I$2:$I$5001)) / _xlfn.STDEV.P(moras!$I$2:$I$5001)</f>
        <v>-0.69921345080977548</v>
      </c>
      <c r="E429" t="str">
        <f t="shared" si="12"/>
        <v>Normal</v>
      </c>
    </row>
    <row r="430" spans="2:5" x14ac:dyDescent="0.25">
      <c r="B430">
        <f xml:space="preserve"> (moras!C427 - AVERAGE(moras!$C$2:$C$5001)) / _xlfn.STDEV.P(moras!$C$2:$C$5001)</f>
        <v>-0.2858443875264875</v>
      </c>
      <c r="C430" t="str">
        <f t="shared" si="13"/>
        <v>Normal</v>
      </c>
      <c r="D430">
        <f xml:space="preserve"> (moras!I427 - AVERAGE(moras!$I$2:$I$5001)) / _xlfn.STDEV.P(moras!$I$2:$I$5001)</f>
        <v>0.71243440733593477</v>
      </c>
      <c r="E430" t="str">
        <f t="shared" si="12"/>
        <v>Normal</v>
      </c>
    </row>
    <row r="431" spans="2:5" x14ac:dyDescent="0.25">
      <c r="B431">
        <f xml:space="preserve"> (moras!C428 - AVERAGE(moras!$C$2:$C$5001)) / _xlfn.STDEV.P(moras!$C$2:$C$5001)</f>
        <v>-4.3587822751837042E-2</v>
      </c>
      <c r="C431" t="str">
        <f t="shared" si="13"/>
        <v>Normal</v>
      </c>
      <c r="D431">
        <f xml:space="preserve"> (moras!I428 - AVERAGE(moras!$I$2:$I$5001)) / _xlfn.STDEV.P(moras!$I$2:$I$5001)</f>
        <v>-0.769795843717061</v>
      </c>
      <c r="E431" t="str">
        <f t="shared" si="12"/>
        <v>Normal</v>
      </c>
    </row>
    <row r="432" spans="2:5" x14ac:dyDescent="0.25">
      <c r="B432">
        <f xml:space="preserve"> (moras!C429 - AVERAGE(moras!$C$2:$C$5001)) / _xlfn.STDEV.P(moras!$C$2:$C$5001)</f>
        <v>-0.16981832674533945</v>
      </c>
      <c r="C432" t="str">
        <f t="shared" si="13"/>
        <v>Normal</v>
      </c>
      <c r="D432">
        <f xml:space="preserve"> (moras!I429 - AVERAGE(moras!$I$2:$I$5001)) / _xlfn.STDEV.P(moras!$I$2:$I$5001)</f>
        <v>0.71243440733593477</v>
      </c>
      <c r="E432" t="str">
        <f t="shared" si="12"/>
        <v>Normal</v>
      </c>
    </row>
    <row r="433" spans="2:5" x14ac:dyDescent="0.25">
      <c r="B433">
        <f xml:space="preserve"> (moras!C430 - AVERAGE(moras!$C$2:$C$5001)) / _xlfn.STDEV.P(moras!$C$2:$C$5001)</f>
        <v>-7.3734561274006218E-3</v>
      </c>
      <c r="C433" t="str">
        <f t="shared" si="13"/>
        <v>Normal</v>
      </c>
      <c r="D433">
        <f xml:space="preserve"> (moras!I430 - AVERAGE(moras!$I$2:$I$5001)) / _xlfn.STDEV.P(moras!$I$2:$I$5001)</f>
        <v>-0.20513670045877688</v>
      </c>
      <c r="E433" t="str">
        <f t="shared" si="12"/>
        <v>Normal</v>
      </c>
    </row>
    <row r="434" spans="2:5" x14ac:dyDescent="0.25">
      <c r="B434">
        <f xml:space="preserve"> (moras!C431 - AVERAGE(moras!$C$2:$C$5001)) / _xlfn.STDEV.P(moras!$C$2:$C$5001)</f>
        <v>-0.27729855170031031</v>
      </c>
      <c r="C434" t="str">
        <f t="shared" si="13"/>
        <v>Normal</v>
      </c>
      <c r="D434">
        <f xml:space="preserve"> (moras!I431 - AVERAGE(moras!$I$2:$I$5001)) / _xlfn.STDEV.P(moras!$I$2:$I$5001)</f>
        <v>-1.334454986975345</v>
      </c>
      <c r="E434" t="str">
        <f t="shared" si="12"/>
        <v>Normal</v>
      </c>
    </row>
    <row r="435" spans="2:5" x14ac:dyDescent="0.25">
      <c r="B435">
        <f xml:space="preserve"> (moras!C432 - AVERAGE(moras!$C$2:$C$5001)) / _xlfn.STDEV.P(moras!$C$2:$C$5001)</f>
        <v>-0.10144547430920783</v>
      </c>
      <c r="C435" t="str">
        <f t="shared" si="13"/>
        <v>Normal</v>
      </c>
      <c r="D435">
        <f xml:space="preserve"> (moras!I432 - AVERAGE(moras!$I$2:$I$5001)) / _xlfn.STDEV.P(moras!$I$2:$I$5001)</f>
        <v>0.85359919315050581</v>
      </c>
      <c r="E435" t="str">
        <f t="shared" si="12"/>
        <v>Normal</v>
      </c>
    </row>
    <row r="436" spans="2:5" x14ac:dyDescent="0.25">
      <c r="B436">
        <f xml:space="preserve"> (moras!C433 - AVERAGE(moras!$C$2:$C$5001)) / _xlfn.STDEV.P(moras!$C$2:$C$5001)</f>
        <v>-0.44454166866740574</v>
      </c>
      <c r="C436" t="str">
        <f t="shared" si="13"/>
        <v>Normal</v>
      </c>
      <c r="D436">
        <f xml:space="preserve"> (moras!I433 - AVERAGE(moras!$I$2:$I$5001)) / _xlfn.STDEV.P(moras!$I$2:$I$5001)</f>
        <v>0.85359919315050581</v>
      </c>
      <c r="E436" t="str">
        <f t="shared" si="12"/>
        <v>Normal</v>
      </c>
    </row>
    <row r="437" spans="2:5" x14ac:dyDescent="0.25">
      <c r="B437">
        <f xml:space="preserve"> (moras!C434 - AVERAGE(moras!$C$2:$C$5001)) / _xlfn.STDEV.P(moras!$C$2:$C$5001)</f>
        <v>-0.67871894106005182</v>
      </c>
      <c r="C437" t="str">
        <f t="shared" si="13"/>
        <v>Normal</v>
      </c>
      <c r="D437">
        <f xml:space="preserve"> (moras!I434 - AVERAGE(moras!$I$2:$I$5001)) / _xlfn.STDEV.P(moras!$I$2:$I$5001)</f>
        <v>-0.55804866499520445</v>
      </c>
      <c r="E437" t="str">
        <f t="shared" si="12"/>
        <v>Normal</v>
      </c>
    </row>
    <row r="438" spans="2:5" x14ac:dyDescent="0.25">
      <c r="B438">
        <f xml:space="preserve"> (moras!C435 - AVERAGE(moras!$C$2:$C$5001)) / _xlfn.STDEV.P(moras!$C$2:$C$5001)</f>
        <v>-0.33070694270056034</v>
      </c>
      <c r="C438" t="str">
        <f t="shared" si="13"/>
        <v>Normal</v>
      </c>
      <c r="D438">
        <f xml:space="preserve"> (moras!I435 - AVERAGE(moras!$I$2:$I$5001)) / _xlfn.STDEV.P(moras!$I$2:$I$5001)</f>
        <v>0.64185201442864925</v>
      </c>
      <c r="E438" t="str">
        <f t="shared" si="12"/>
        <v>Normal</v>
      </c>
    </row>
    <row r="439" spans="2:5" x14ac:dyDescent="0.25">
      <c r="B439">
        <f xml:space="preserve"> (moras!C436 - AVERAGE(moras!$C$2:$C$5001)) / _xlfn.STDEV.P(moras!$C$2:$C$5001)</f>
        <v>-0.30710662436847108</v>
      </c>
      <c r="C439" t="str">
        <f t="shared" si="13"/>
        <v>Normal</v>
      </c>
      <c r="D439">
        <f xml:space="preserve"> (moras!I436 - AVERAGE(moras!$I$2:$I$5001)) / _xlfn.STDEV.P(moras!$I$2:$I$5001)</f>
        <v>0.50068722861407822</v>
      </c>
      <c r="E439" t="str">
        <f t="shared" si="12"/>
        <v>Normal</v>
      </c>
    </row>
    <row r="440" spans="2:5" x14ac:dyDescent="0.25">
      <c r="B440">
        <f xml:space="preserve"> (moras!C437 - AVERAGE(moras!$C$2:$C$5001)) / _xlfn.STDEV.P(moras!$C$2:$C$5001)</f>
        <v>-0.62559993697081617</v>
      </c>
      <c r="C440" t="str">
        <f t="shared" si="13"/>
        <v>Normal</v>
      </c>
      <c r="D440">
        <f xml:space="preserve"> (moras!I437 - AVERAGE(moras!$I$2:$I$5001)) / _xlfn.STDEV.P(moras!$I$2:$I$5001)</f>
        <v>0.99476397896507684</v>
      </c>
      <c r="E440" t="str">
        <f t="shared" si="12"/>
        <v>Normal</v>
      </c>
    </row>
    <row r="441" spans="2:5" x14ac:dyDescent="0.25">
      <c r="B441">
        <f xml:space="preserve"> (moras!C438 - AVERAGE(moras!$C$2:$C$5001)) / _xlfn.STDEV.P(moras!$C$2:$C$5001)</f>
        <v>-0.44454166866740574</v>
      </c>
      <c r="C441" t="str">
        <f t="shared" si="13"/>
        <v>Normal</v>
      </c>
      <c r="D441">
        <f xml:space="preserve"> (moras!I438 - AVERAGE(moras!$I$2:$I$5001)) / _xlfn.STDEV.P(moras!$I$2:$I$5001)</f>
        <v>0.35952244279950724</v>
      </c>
      <c r="E441" t="str">
        <f t="shared" si="12"/>
        <v>Normal</v>
      </c>
    </row>
    <row r="442" spans="2:5" x14ac:dyDescent="0.25">
      <c r="B442">
        <f xml:space="preserve"> (moras!C439 - AVERAGE(moras!$C$2:$C$5001)) / _xlfn.STDEV.P(moras!$C$2:$C$5001)</f>
        <v>0.47442338012113255</v>
      </c>
      <c r="C442" t="str">
        <f t="shared" si="13"/>
        <v>Normal</v>
      </c>
      <c r="D442">
        <f xml:space="preserve"> (moras!I439 - AVERAGE(moras!$I$2:$I$5001)) / _xlfn.STDEV.P(moras!$I$2:$I$5001)</f>
        <v>-6.397191464420586E-2</v>
      </c>
      <c r="E442" t="str">
        <f t="shared" si="12"/>
        <v>Normal</v>
      </c>
    </row>
    <row r="443" spans="2:5" x14ac:dyDescent="0.25">
      <c r="B443">
        <f xml:space="preserve"> (moras!C440 - AVERAGE(moras!$C$2:$C$5001)) / _xlfn.STDEV.P(moras!$C$2:$C$5001)</f>
        <v>3.414228830608855E-2</v>
      </c>
      <c r="C443" t="str">
        <f t="shared" si="13"/>
        <v>Normal</v>
      </c>
      <c r="D443">
        <f xml:space="preserve"> (moras!I440 - AVERAGE(moras!$I$2:$I$5001)) / _xlfn.STDEV.P(moras!$I$2:$I$5001)</f>
        <v>2.7593238016472146</v>
      </c>
      <c r="E443" t="str">
        <f t="shared" si="12"/>
        <v>Atipico</v>
      </c>
    </row>
    <row r="444" spans="2:5" x14ac:dyDescent="0.25">
      <c r="B444">
        <f xml:space="preserve"> (moras!C441 - AVERAGE(moras!$C$2:$C$5001)) / _xlfn.STDEV.P(moras!$C$2:$C$5001)</f>
        <v>0.18399539392942602</v>
      </c>
      <c r="C444" t="str">
        <f t="shared" si="13"/>
        <v>Normal</v>
      </c>
      <c r="D444">
        <f xml:space="preserve"> (moras!I441 - AVERAGE(moras!$I$2:$I$5001)) / _xlfn.STDEV.P(moras!$I$2:$I$5001)</f>
        <v>-1.334454986975345</v>
      </c>
      <c r="E444" t="str">
        <f t="shared" si="12"/>
        <v>Normal</v>
      </c>
    </row>
    <row r="445" spans="2:5" x14ac:dyDescent="0.25">
      <c r="B445">
        <f xml:space="preserve"> (moras!C442 - AVERAGE(moras!$C$2:$C$5001)) / _xlfn.STDEV.P(moras!$C$2:$C$5001)</f>
        <v>-0.63820535310576321</v>
      </c>
      <c r="C445" t="str">
        <f t="shared" si="13"/>
        <v>Normal</v>
      </c>
      <c r="D445">
        <f xml:space="preserve"> (moras!I442 - AVERAGE(moras!$I$2:$I$5001)) / _xlfn.STDEV.P(moras!$I$2:$I$5001)</f>
        <v>-0.20513670045877688</v>
      </c>
      <c r="E445" t="str">
        <f t="shared" si="12"/>
        <v>Normal</v>
      </c>
    </row>
    <row r="446" spans="2:5" x14ac:dyDescent="0.25">
      <c r="B446">
        <f xml:space="preserve"> (moras!C443 - AVERAGE(moras!$C$2:$C$5001)) / _xlfn.STDEV.P(moras!$C$2:$C$5001)</f>
        <v>-0.11049690792596689</v>
      </c>
      <c r="C446" t="str">
        <f t="shared" si="13"/>
        <v>Normal</v>
      </c>
      <c r="D446">
        <f xml:space="preserve"> (moras!I443 - AVERAGE(moras!$I$2:$I$5001)) / _xlfn.STDEV.P(moras!$I$2:$I$5001)</f>
        <v>2.2652470512962162</v>
      </c>
      <c r="E446" t="str">
        <f t="shared" si="12"/>
        <v>Atipico</v>
      </c>
    </row>
    <row r="447" spans="2:5" x14ac:dyDescent="0.25">
      <c r="B447">
        <f xml:space="preserve"> (moras!C444 - AVERAGE(moras!$C$2:$C$5001)) / _xlfn.STDEV.P(moras!$C$2:$C$5001)</f>
        <v>-0.14577283572446958</v>
      </c>
      <c r="C447" t="str">
        <f t="shared" si="13"/>
        <v>Normal</v>
      </c>
      <c r="D447">
        <f xml:space="preserve"> (moras!I444 - AVERAGE(moras!$I$2:$I$5001)) / _xlfn.STDEV.P(moras!$I$2:$I$5001)</f>
        <v>-0.27571909336606237</v>
      </c>
      <c r="E447" t="str">
        <f t="shared" si="12"/>
        <v>Normal</v>
      </c>
    </row>
    <row r="448" spans="2:5" x14ac:dyDescent="0.25">
      <c r="B448">
        <f xml:space="preserve"> (moras!C445 - AVERAGE(moras!$C$2:$C$5001)) / _xlfn.STDEV.P(moras!$C$2:$C$5001)</f>
        <v>-0.68058513950005006</v>
      </c>
      <c r="C448" t="str">
        <f t="shared" si="13"/>
        <v>Normal</v>
      </c>
      <c r="D448">
        <f xml:space="preserve"> (moras!I445 - AVERAGE(moras!$I$2:$I$5001)) / _xlfn.STDEV.P(moras!$I$2:$I$5001)</f>
        <v>-0.13455430755149136</v>
      </c>
      <c r="E448" t="str">
        <f t="shared" si="12"/>
        <v>Normal</v>
      </c>
    </row>
    <row r="449" spans="2:5" x14ac:dyDescent="0.25">
      <c r="B449">
        <f xml:space="preserve"> (moras!C446 - AVERAGE(moras!$C$2:$C$5001)) / _xlfn.STDEV.P(moras!$C$2:$C$5001)</f>
        <v>-0.42789640286917502</v>
      </c>
      <c r="C449" t="str">
        <f t="shared" si="13"/>
        <v>Normal</v>
      </c>
      <c r="D449">
        <f xml:space="preserve"> (moras!I446 - AVERAGE(moras!$I$2:$I$5001)) / _xlfn.STDEV.P(moras!$I$2:$I$5001)</f>
        <v>1.1359287647796479</v>
      </c>
      <c r="E449" t="str">
        <f t="shared" si="12"/>
        <v>Normal</v>
      </c>
    </row>
    <row r="450" spans="2:5" x14ac:dyDescent="0.25">
      <c r="B450">
        <f xml:space="preserve"> (moras!C447 - AVERAGE(moras!$C$2:$C$5001)) / _xlfn.STDEV.P(moras!$C$2:$C$5001)</f>
        <v>-0.34801499787563023</v>
      </c>
      <c r="C450" t="str">
        <f t="shared" si="13"/>
        <v>Normal</v>
      </c>
      <c r="D450">
        <f xml:space="preserve"> (moras!I447 - AVERAGE(moras!$I$2:$I$5001)) / _xlfn.STDEV.P(moras!$I$2:$I$5001)</f>
        <v>-0.69921345080977548</v>
      </c>
      <c r="E450" t="str">
        <f t="shared" si="12"/>
        <v>Normal</v>
      </c>
    </row>
    <row r="451" spans="2:5" x14ac:dyDescent="0.25">
      <c r="B451">
        <f xml:space="preserve"> (moras!C448 - AVERAGE(moras!$C$2:$C$5001)) / _xlfn.STDEV.P(moras!$C$2:$C$5001)</f>
        <v>-0.49557744954794941</v>
      </c>
      <c r="C451" t="str">
        <f t="shared" si="13"/>
        <v>Normal</v>
      </c>
      <c r="D451">
        <f xml:space="preserve"> (moras!I448 - AVERAGE(moras!$I$2:$I$5001)) / _xlfn.STDEV.P(moras!$I$2:$I$5001)</f>
        <v>-1.4050373798826306</v>
      </c>
      <c r="E451" t="str">
        <f t="shared" si="12"/>
        <v>Normal</v>
      </c>
    </row>
    <row r="452" spans="2:5" x14ac:dyDescent="0.25">
      <c r="B452">
        <f xml:space="preserve"> (moras!C449 - AVERAGE(moras!$C$2:$C$5001)) / _xlfn.STDEV.P(moras!$C$2:$C$5001)</f>
        <v>-0.5471206779670893</v>
      </c>
      <c r="C452" t="str">
        <f t="shared" si="13"/>
        <v>Normal</v>
      </c>
      <c r="D452">
        <f xml:space="preserve"> (moras!I449 - AVERAGE(moras!$I$2:$I$5001)) / _xlfn.STDEV.P(moras!$I$2:$I$5001)</f>
        <v>-0.69921345080977548</v>
      </c>
      <c r="E452" t="str">
        <f t="shared" si="12"/>
        <v>Normal</v>
      </c>
    </row>
    <row r="453" spans="2:5" x14ac:dyDescent="0.25">
      <c r="B453">
        <f xml:space="preserve"> (moras!C450 - AVERAGE(moras!$C$2:$C$5001)) / _xlfn.STDEV.P(moras!$C$2:$C$5001)</f>
        <v>-0.31207874703097416</v>
      </c>
      <c r="C453" t="str">
        <f t="shared" si="13"/>
        <v>Normal</v>
      </c>
      <c r="D453">
        <f xml:space="preserve"> (moras!I450 - AVERAGE(moras!$I$2:$I$5001)) / _xlfn.STDEV.P(moras!$I$2:$I$5001)</f>
        <v>-0.27571909336606237</v>
      </c>
      <c r="E453" t="str">
        <f t="shared" si="12"/>
        <v>Normal</v>
      </c>
    </row>
    <row r="454" spans="2:5" x14ac:dyDescent="0.25">
      <c r="B454">
        <f xml:space="preserve"> (moras!C451 - AVERAGE(moras!$C$2:$C$5001)) / _xlfn.STDEV.P(moras!$C$2:$C$5001)</f>
        <v>6.2338946144676637</v>
      </c>
      <c r="C454" t="str">
        <f t="shared" si="13"/>
        <v>Atipico</v>
      </c>
      <c r="D454">
        <f xml:space="preserve"> (moras!I451 - AVERAGE(moras!$I$2:$I$5001)) / _xlfn.STDEV.P(moras!$I$2:$I$5001)</f>
        <v>-0.34630148627334789</v>
      </c>
      <c r="E454" t="str">
        <f t="shared" ref="E454:E517" si="14">IF(ABS(D454)&gt;1.96,"Atipico","Normal")</f>
        <v>Normal</v>
      </c>
    </row>
    <row r="455" spans="2:5" x14ac:dyDescent="0.25">
      <c r="B455">
        <f xml:space="preserve"> (moras!C452 - AVERAGE(moras!$C$2:$C$5001)) / _xlfn.STDEV.P(moras!$C$2:$C$5001)</f>
        <v>1.2029391625806851</v>
      </c>
      <c r="C455" t="str">
        <f t="shared" si="13"/>
        <v>Normal</v>
      </c>
      <c r="D455">
        <f xml:space="preserve"> (moras!I452 - AVERAGE(moras!$I$2:$I$5001)) / _xlfn.STDEV.P(moras!$I$2:$I$5001)</f>
        <v>-0.769795843717061</v>
      </c>
      <c r="E455" t="str">
        <f t="shared" si="14"/>
        <v>Normal</v>
      </c>
    </row>
    <row r="456" spans="2:5" x14ac:dyDescent="0.25">
      <c r="B456">
        <f xml:space="preserve"> (moras!C453 - AVERAGE(moras!$C$2:$C$5001)) / _xlfn.STDEV.P(moras!$C$2:$C$5001)</f>
        <v>-0.47912702387389411</v>
      </c>
      <c r="C456" t="str">
        <f t="shared" si="13"/>
        <v>Normal</v>
      </c>
      <c r="D456">
        <f xml:space="preserve"> (moras!I453 - AVERAGE(moras!$I$2:$I$5001)) / _xlfn.STDEV.P(moras!$I$2:$I$5001)</f>
        <v>7.7192871170365177E-2</v>
      </c>
      <c r="E456" t="str">
        <f t="shared" si="14"/>
        <v>Normal</v>
      </c>
    </row>
    <row r="457" spans="2:5" x14ac:dyDescent="0.25">
      <c r="B457">
        <f xml:space="preserve"> (moras!C454 - AVERAGE(moras!$C$2:$C$5001)) / _xlfn.STDEV.P(moras!$C$2:$C$5001)</f>
        <v>-0.15521558969948554</v>
      </c>
      <c r="C457" t="str">
        <f t="shared" si="13"/>
        <v>Normal</v>
      </c>
      <c r="D457">
        <f xml:space="preserve"> (moras!I454 - AVERAGE(moras!$I$2:$I$5001)) / _xlfn.STDEV.P(moras!$I$2:$I$5001)</f>
        <v>-0.91096062953163204</v>
      </c>
      <c r="E457" t="str">
        <f t="shared" si="14"/>
        <v>Normal</v>
      </c>
    </row>
    <row r="458" spans="2:5" x14ac:dyDescent="0.25">
      <c r="B458">
        <f xml:space="preserve"> (moras!C455 - AVERAGE(moras!$C$2:$C$5001)) / _xlfn.STDEV.P(moras!$C$2:$C$5001)</f>
        <v>3.2134554359224996</v>
      </c>
      <c r="C458" t="str">
        <f t="shared" si="13"/>
        <v>Atipico</v>
      </c>
      <c r="D458">
        <f xml:space="preserve"> (moras!I455 - AVERAGE(moras!$I$2:$I$5001)) / _xlfn.STDEV.P(moras!$I$2:$I$5001)</f>
        <v>-0.20513670045877688</v>
      </c>
      <c r="E458" t="str">
        <f t="shared" si="14"/>
        <v>Normal</v>
      </c>
    </row>
    <row r="459" spans="2:5" x14ac:dyDescent="0.25">
      <c r="B459">
        <f xml:space="preserve"> (moras!C456 - AVERAGE(moras!$C$2:$C$5001)) / _xlfn.STDEV.P(moras!$C$2:$C$5001)</f>
        <v>-0.31147819550899025</v>
      </c>
      <c r="C459" t="str">
        <f t="shared" si="13"/>
        <v>Normal</v>
      </c>
      <c r="D459">
        <f xml:space="preserve"> (moras!I456 - AVERAGE(moras!$I$2:$I$5001)) / _xlfn.STDEV.P(moras!$I$2:$I$5001)</f>
        <v>-0.41688387918063341</v>
      </c>
      <c r="E459" t="str">
        <f t="shared" si="14"/>
        <v>Normal</v>
      </c>
    </row>
    <row r="460" spans="2:5" x14ac:dyDescent="0.25">
      <c r="B460">
        <f xml:space="preserve"> (moras!C457 - AVERAGE(moras!$C$2:$C$5001)) / _xlfn.STDEV.P(moras!$C$2:$C$5001)</f>
        <v>1.1004792523898173</v>
      </c>
      <c r="C460" t="str">
        <f t="shared" si="13"/>
        <v>Normal</v>
      </c>
      <c r="D460">
        <f xml:space="preserve"> (moras!I457 - AVERAGE(moras!$I$2:$I$5001)) / _xlfn.STDEV.P(moras!$I$2:$I$5001)</f>
        <v>-0.20513670045877688</v>
      </c>
      <c r="E460" t="str">
        <f t="shared" si="14"/>
        <v>Normal</v>
      </c>
    </row>
    <row r="461" spans="2:5" x14ac:dyDescent="0.25">
      <c r="B461">
        <f xml:space="preserve"> (moras!C458 - AVERAGE(moras!$C$2:$C$5001)) / _xlfn.STDEV.P(moras!$C$2:$C$5001)</f>
        <v>-0.44087670126835837</v>
      </c>
      <c r="C461" t="str">
        <f t="shared" si="13"/>
        <v>Normal</v>
      </c>
      <c r="D461">
        <f xml:space="preserve"> (moras!I458 - AVERAGE(moras!$I$2:$I$5001)) / _xlfn.STDEV.P(moras!$I$2:$I$5001)</f>
        <v>0.99476397896507684</v>
      </c>
      <c r="E461" t="str">
        <f t="shared" si="14"/>
        <v>Normal</v>
      </c>
    </row>
    <row r="462" spans="2:5" x14ac:dyDescent="0.25">
      <c r="B462">
        <f xml:space="preserve"> (moras!C459 - AVERAGE(moras!$C$2:$C$5001)) / _xlfn.STDEV.P(moras!$C$2:$C$5001)</f>
        <v>-0.61626734165587982</v>
      </c>
      <c r="C462" t="str">
        <f t="shared" si="13"/>
        <v>Normal</v>
      </c>
      <c r="D462">
        <f xml:space="preserve"> (moras!I459 - AVERAGE(moras!$I$2:$I$5001)) / _xlfn.STDEV.P(moras!$I$2:$I$5001)</f>
        <v>-1.2638725940680595</v>
      </c>
      <c r="E462" t="str">
        <f t="shared" si="14"/>
        <v>Normal</v>
      </c>
    </row>
    <row r="463" spans="2:5" x14ac:dyDescent="0.25">
      <c r="B463">
        <f xml:space="preserve"> (moras!C460 - AVERAGE(moras!$C$2:$C$5001)) / _xlfn.STDEV.P(moras!$C$2:$C$5001)</f>
        <v>1.214055580890715</v>
      </c>
      <c r="C463" t="str">
        <f t="shared" ref="C463:C526" si="15">IF(ABS(B463)&gt;1.96,"Atipico","Normal")</f>
        <v>Normal</v>
      </c>
      <c r="D463">
        <f xml:space="preserve"> (moras!I460 - AVERAGE(moras!$I$2:$I$5001)) / _xlfn.STDEV.P(moras!$I$2:$I$5001)</f>
        <v>2.6887414087399293</v>
      </c>
      <c r="E463" t="str">
        <f t="shared" si="14"/>
        <v>Atipico</v>
      </c>
    </row>
    <row r="464" spans="2:5" x14ac:dyDescent="0.25">
      <c r="B464">
        <f xml:space="preserve"> (moras!C461 - AVERAGE(moras!$C$2:$C$5001)) / _xlfn.STDEV.P(moras!$C$2:$C$5001)</f>
        <v>-0.39748523835842403</v>
      </c>
      <c r="C464" t="str">
        <f t="shared" si="15"/>
        <v>Normal</v>
      </c>
      <c r="D464">
        <f xml:space="preserve"> (moras!I461 - AVERAGE(moras!$I$2:$I$5001)) / _xlfn.STDEV.P(moras!$I$2:$I$5001)</f>
        <v>0.71243440733593477</v>
      </c>
      <c r="E464" t="str">
        <f t="shared" si="14"/>
        <v>Normal</v>
      </c>
    </row>
    <row r="465" spans="2:5" x14ac:dyDescent="0.25">
      <c r="B465">
        <f xml:space="preserve"> (moras!C462 - AVERAGE(moras!$C$2:$C$5001)) / _xlfn.STDEV.P(moras!$C$2:$C$5001)</f>
        <v>-2.2673338536546354E-2</v>
      </c>
      <c r="C465" t="str">
        <f t="shared" si="15"/>
        <v>Normal</v>
      </c>
      <c r="D465">
        <f xml:space="preserve"> (moras!I462 - AVERAGE(moras!$I$2:$I$5001)) / _xlfn.STDEV.P(moras!$I$2:$I$5001)</f>
        <v>0.14777526407765068</v>
      </c>
      <c r="E465" t="str">
        <f t="shared" si="14"/>
        <v>Normal</v>
      </c>
    </row>
    <row r="466" spans="2:5" x14ac:dyDescent="0.25">
      <c r="B466">
        <f xml:space="preserve"> (moras!C463 - AVERAGE(moras!$C$2:$C$5001)) / _xlfn.STDEV.P(moras!$C$2:$C$5001)</f>
        <v>-0.41997863048378142</v>
      </c>
      <c r="C466" t="str">
        <f t="shared" si="15"/>
        <v>Normal</v>
      </c>
      <c r="D466">
        <f xml:space="preserve"> (moras!I463 - AVERAGE(moras!$I$2:$I$5001)) / _xlfn.STDEV.P(moras!$I$2:$I$5001)</f>
        <v>-1.6167845586044871</v>
      </c>
      <c r="E466" t="str">
        <f t="shared" si="14"/>
        <v>Normal</v>
      </c>
    </row>
    <row r="467" spans="2:5" x14ac:dyDescent="0.25">
      <c r="B467">
        <f xml:space="preserve"> (moras!C464 - AVERAGE(moras!$C$2:$C$5001)) / _xlfn.STDEV.P(moras!$C$2:$C$5001)</f>
        <v>-0.162976059513741</v>
      </c>
      <c r="C467" t="str">
        <f t="shared" si="15"/>
        <v>Normal</v>
      </c>
      <c r="D467">
        <f xml:space="preserve"> (moras!I464 - AVERAGE(moras!$I$2:$I$5001)) / _xlfn.STDEV.P(moras!$I$2:$I$5001)</f>
        <v>-1.052125415346203</v>
      </c>
      <c r="E467" t="str">
        <f t="shared" si="14"/>
        <v>Normal</v>
      </c>
    </row>
    <row r="468" spans="2:5" x14ac:dyDescent="0.25">
      <c r="B468">
        <f xml:space="preserve"> (moras!C465 - AVERAGE(moras!$C$2:$C$5001)) / _xlfn.STDEV.P(moras!$C$2:$C$5001)</f>
        <v>-0.62587369967693607</v>
      </c>
      <c r="C468" t="str">
        <f t="shared" si="15"/>
        <v>Normal</v>
      </c>
      <c r="D468">
        <f xml:space="preserve"> (moras!I465 - AVERAGE(moras!$I$2:$I$5001)) / _xlfn.STDEV.P(moras!$I$2:$I$5001)</f>
        <v>6.6104782630796582E-3</v>
      </c>
      <c r="E468" t="str">
        <f t="shared" si="14"/>
        <v>Normal</v>
      </c>
    </row>
    <row r="469" spans="2:5" x14ac:dyDescent="0.25">
      <c r="B469">
        <f xml:space="preserve"> (moras!C466 - AVERAGE(moras!$C$2:$C$5001)) / _xlfn.STDEV.P(moras!$C$2:$C$5001)</f>
        <v>0.84903274486709512</v>
      </c>
      <c r="C469" t="str">
        <f t="shared" si="15"/>
        <v>Normal</v>
      </c>
      <c r="D469">
        <f xml:space="preserve"> (moras!I466 - AVERAGE(moras!$I$2:$I$5001)) / _xlfn.STDEV.P(moras!$I$2:$I$5001)</f>
        <v>0.92418158605779133</v>
      </c>
      <c r="E469" t="str">
        <f t="shared" si="14"/>
        <v>Normal</v>
      </c>
    </row>
    <row r="470" spans="2:5" x14ac:dyDescent="0.25">
      <c r="B470">
        <f xml:space="preserve"> (moras!C467 - AVERAGE(moras!$C$2:$C$5001)) / _xlfn.STDEV.P(moras!$C$2:$C$5001)</f>
        <v>0.37703319762965681</v>
      </c>
      <c r="C470" t="str">
        <f t="shared" si="15"/>
        <v>Normal</v>
      </c>
      <c r="D470">
        <f xml:space="preserve"> (moras!I467 - AVERAGE(moras!$I$2:$I$5001)) / _xlfn.STDEV.P(moras!$I$2:$I$5001)</f>
        <v>1.0653463718723624</v>
      </c>
      <c r="E470" t="str">
        <f t="shared" si="14"/>
        <v>Normal</v>
      </c>
    </row>
    <row r="471" spans="2:5" x14ac:dyDescent="0.25">
      <c r="B471">
        <f xml:space="preserve"> (moras!C468 - AVERAGE(moras!$C$2:$C$5001)) / _xlfn.STDEV.P(moras!$C$2:$C$5001)</f>
        <v>1.8685563971891916</v>
      </c>
      <c r="C471" t="str">
        <f t="shared" si="15"/>
        <v>Normal</v>
      </c>
      <c r="D471">
        <f xml:space="preserve"> (moras!I468 - AVERAGE(moras!$I$2:$I$5001)) / _xlfn.STDEV.P(moras!$I$2:$I$5001)</f>
        <v>-0.55804866499520445</v>
      </c>
      <c r="E471" t="str">
        <f t="shared" si="14"/>
        <v>Normal</v>
      </c>
    </row>
    <row r="472" spans="2:5" x14ac:dyDescent="0.25">
      <c r="B472">
        <f xml:space="preserve"> (moras!C469 - AVERAGE(moras!$C$2:$C$5001)) / _xlfn.STDEV.P(moras!$C$2:$C$5001)</f>
        <v>-0.31758236395625966</v>
      </c>
      <c r="C472" t="str">
        <f t="shared" si="15"/>
        <v>Normal</v>
      </c>
      <c r="D472">
        <f xml:space="preserve"> (moras!I469 - AVERAGE(moras!$I$2:$I$5001)) / _xlfn.STDEV.P(moras!$I$2:$I$5001)</f>
        <v>-0.48746627208791893</v>
      </c>
      <c r="E472" t="str">
        <f t="shared" si="14"/>
        <v>Normal</v>
      </c>
    </row>
    <row r="473" spans="2:5" x14ac:dyDescent="0.25">
      <c r="B473">
        <f xml:space="preserve"> (moras!C470 - AVERAGE(moras!$C$2:$C$5001)) / _xlfn.STDEV.P(moras!$C$2:$C$5001)</f>
        <v>-0.37276312184556781</v>
      </c>
      <c r="C473" t="str">
        <f t="shared" si="15"/>
        <v>Normal</v>
      </c>
      <c r="D473">
        <f xml:space="preserve"> (moras!I470 - AVERAGE(moras!$I$2:$I$5001)) / _xlfn.STDEV.P(moras!$I$2:$I$5001)</f>
        <v>0.35952244279950724</v>
      </c>
      <c r="E473" t="str">
        <f t="shared" si="14"/>
        <v>Normal</v>
      </c>
    </row>
    <row r="474" spans="2:5" x14ac:dyDescent="0.25">
      <c r="B474">
        <f xml:space="preserve"> (moras!C471 - AVERAGE(moras!$C$2:$C$5001)) / _xlfn.STDEV.P(moras!$C$2:$C$5001)</f>
        <v>-0.25452445414795249</v>
      </c>
      <c r="C474" t="str">
        <f t="shared" si="15"/>
        <v>Normal</v>
      </c>
      <c r="D474">
        <f xml:space="preserve"> (moras!I471 - AVERAGE(moras!$I$2:$I$5001)) / _xlfn.STDEV.P(moras!$I$2:$I$5001)</f>
        <v>-0.98154302243891756</v>
      </c>
      <c r="E474" t="str">
        <f t="shared" si="14"/>
        <v>Normal</v>
      </c>
    </row>
    <row r="475" spans="2:5" x14ac:dyDescent="0.25">
      <c r="B475">
        <f xml:space="preserve"> (moras!C472 - AVERAGE(moras!$C$2:$C$5001)) / _xlfn.STDEV.P(moras!$C$2:$C$5001)</f>
        <v>1.1057370747989594</v>
      </c>
      <c r="C475" t="str">
        <f t="shared" si="15"/>
        <v>Normal</v>
      </c>
      <c r="D475">
        <f xml:space="preserve"> (moras!I472 - AVERAGE(moras!$I$2:$I$5001)) / _xlfn.STDEV.P(moras!$I$2:$I$5001)</f>
        <v>0.92418158605779133</v>
      </c>
      <c r="E475" t="str">
        <f t="shared" si="14"/>
        <v>Normal</v>
      </c>
    </row>
    <row r="476" spans="2:5" x14ac:dyDescent="0.25">
      <c r="B476">
        <f xml:space="preserve"> (moras!C473 - AVERAGE(moras!$C$2:$C$5001)) / _xlfn.STDEV.P(moras!$C$2:$C$5001)</f>
        <v>-0.44089889824453027</v>
      </c>
      <c r="C476" t="str">
        <f t="shared" si="15"/>
        <v>Normal</v>
      </c>
      <c r="D476">
        <f xml:space="preserve"> (moras!I473 - AVERAGE(moras!$I$2:$I$5001)) / _xlfn.STDEV.P(moras!$I$2:$I$5001)</f>
        <v>-6.397191464420586E-2</v>
      </c>
      <c r="E476" t="str">
        <f t="shared" si="14"/>
        <v>Normal</v>
      </c>
    </row>
    <row r="477" spans="2:5" x14ac:dyDescent="0.25">
      <c r="B477">
        <f xml:space="preserve"> (moras!C474 - AVERAGE(moras!$C$2:$C$5001)) / _xlfn.STDEV.P(moras!$C$2:$C$5001)</f>
        <v>-0.52746812884213079</v>
      </c>
      <c r="C477" t="str">
        <f t="shared" si="15"/>
        <v>Normal</v>
      </c>
      <c r="D477">
        <f xml:space="preserve"> (moras!I474 - AVERAGE(moras!$I$2:$I$5001)) / _xlfn.STDEV.P(moras!$I$2:$I$5001)</f>
        <v>-0.55804866499520445</v>
      </c>
      <c r="E477" t="str">
        <f t="shared" si="14"/>
        <v>Normal</v>
      </c>
    </row>
    <row r="478" spans="2:5" x14ac:dyDescent="0.25">
      <c r="B478">
        <f xml:space="preserve"> (moras!C475 - AVERAGE(moras!$C$2:$C$5001)) / _xlfn.STDEV.P(moras!$C$2:$C$5001)</f>
        <v>-0.56141614720445709</v>
      </c>
      <c r="C478" t="str">
        <f t="shared" si="15"/>
        <v>Normal</v>
      </c>
      <c r="D478">
        <f xml:space="preserve"> (moras!I475 - AVERAGE(moras!$I$2:$I$5001)) / _xlfn.STDEV.P(moras!$I$2:$I$5001)</f>
        <v>-1.052125415346203</v>
      </c>
      <c r="E478" t="str">
        <f t="shared" si="14"/>
        <v>Normal</v>
      </c>
    </row>
    <row r="479" spans="2:5" x14ac:dyDescent="0.25">
      <c r="B479">
        <f xml:space="preserve"> (moras!C476 - AVERAGE(moras!$C$2:$C$5001)) / _xlfn.STDEV.P(moras!$C$2:$C$5001)</f>
        <v>-0.46799154082766331</v>
      </c>
      <c r="C479" t="str">
        <f t="shared" si="15"/>
        <v>Normal</v>
      </c>
      <c r="D479">
        <f xml:space="preserve"> (moras!I476 - AVERAGE(moras!$I$2:$I$5001)) / _xlfn.STDEV.P(moras!$I$2:$I$5001)</f>
        <v>7.7192871170365177E-2</v>
      </c>
      <c r="E479" t="str">
        <f t="shared" si="14"/>
        <v>Normal</v>
      </c>
    </row>
    <row r="480" spans="2:5" x14ac:dyDescent="0.25">
      <c r="B480">
        <f xml:space="preserve"> (moras!C477 - AVERAGE(moras!$C$2:$C$5001)) / _xlfn.STDEV.P(moras!$C$2:$C$5001)</f>
        <v>-0.44312476168843351</v>
      </c>
      <c r="C480" t="str">
        <f t="shared" si="15"/>
        <v>Normal</v>
      </c>
      <c r="D480">
        <f xml:space="preserve"> (moras!I477 - AVERAGE(moras!$I$2:$I$5001)) / _xlfn.STDEV.P(moras!$I$2:$I$5001)</f>
        <v>-0.13455430755149136</v>
      </c>
      <c r="E480" t="str">
        <f t="shared" si="14"/>
        <v>Normal</v>
      </c>
    </row>
    <row r="481" spans="2:5" x14ac:dyDescent="0.25">
      <c r="B481">
        <f xml:space="preserve"> (moras!C478 - AVERAGE(moras!$C$2:$C$5001)) / _xlfn.STDEV.P(moras!$C$2:$C$5001)</f>
        <v>-0.44453673600603422</v>
      </c>
      <c r="C481" t="str">
        <f t="shared" si="15"/>
        <v>Normal</v>
      </c>
      <c r="D481">
        <f xml:space="preserve"> (moras!I478 - AVERAGE(moras!$I$2:$I$5001)) / _xlfn.STDEV.P(moras!$I$2:$I$5001)</f>
        <v>0.43010483570679275</v>
      </c>
      <c r="E481" t="str">
        <f t="shared" si="14"/>
        <v>Normal</v>
      </c>
    </row>
    <row r="482" spans="2:5" x14ac:dyDescent="0.25">
      <c r="B482">
        <f xml:space="preserve"> (moras!C479 - AVERAGE(moras!$C$2:$C$5001)) / _xlfn.STDEV.P(moras!$C$2:$C$5001)</f>
        <v>5.589279381818832</v>
      </c>
      <c r="C482" t="str">
        <f t="shared" si="15"/>
        <v>Atipico</v>
      </c>
      <c r="D482">
        <f xml:space="preserve"> (moras!I479 - AVERAGE(moras!$I$2:$I$5001)) / _xlfn.STDEV.P(moras!$I$2:$I$5001)</f>
        <v>0.50068722861407822</v>
      </c>
      <c r="E482" t="str">
        <f t="shared" si="14"/>
        <v>Normal</v>
      </c>
    </row>
    <row r="483" spans="2:5" x14ac:dyDescent="0.25">
      <c r="B483">
        <f xml:space="preserve"> (moras!C480 - AVERAGE(moras!$C$2:$C$5001)) / _xlfn.STDEV.P(moras!$C$2:$C$5001)</f>
        <v>3.2698288003465628</v>
      </c>
      <c r="C483" t="str">
        <f t="shared" si="15"/>
        <v>Atipico</v>
      </c>
      <c r="D483">
        <f xml:space="preserve"> (moras!I480 - AVERAGE(moras!$I$2:$I$5001)) / _xlfn.STDEV.P(moras!$I$2:$I$5001)</f>
        <v>0.35952244279950724</v>
      </c>
      <c r="E483" t="str">
        <f t="shared" si="14"/>
        <v>Normal</v>
      </c>
    </row>
    <row r="484" spans="2:5" x14ac:dyDescent="0.25">
      <c r="B484">
        <f xml:space="preserve"> (moras!C481 - AVERAGE(moras!$C$2:$C$5001)) / _xlfn.STDEV.P(moras!$C$2:$C$5001)</f>
        <v>-0.10073517107170739</v>
      </c>
      <c r="C484" t="str">
        <f t="shared" si="15"/>
        <v>Normal</v>
      </c>
      <c r="D484">
        <f xml:space="preserve"> (moras!I481 - AVERAGE(moras!$I$2:$I$5001)) / _xlfn.STDEV.P(moras!$I$2:$I$5001)</f>
        <v>0.28894004989222172</v>
      </c>
      <c r="E484" t="str">
        <f t="shared" si="14"/>
        <v>Normal</v>
      </c>
    </row>
    <row r="485" spans="2:5" x14ac:dyDescent="0.25">
      <c r="B485">
        <f xml:space="preserve"> (moras!C482 - AVERAGE(moras!$C$2:$C$5001)) / _xlfn.STDEV.P(moras!$C$2:$C$5001)</f>
        <v>-0.24537190097307707</v>
      </c>
      <c r="C485" t="str">
        <f t="shared" si="15"/>
        <v>Normal</v>
      </c>
      <c r="D485">
        <f xml:space="preserve"> (moras!I482 - AVERAGE(moras!$I$2:$I$5001)) / _xlfn.STDEV.P(moras!$I$2:$I$5001)</f>
        <v>0.50068722861407822</v>
      </c>
      <c r="E485" t="str">
        <f t="shared" si="14"/>
        <v>Normal</v>
      </c>
    </row>
    <row r="486" spans="2:5" x14ac:dyDescent="0.25">
      <c r="B486">
        <f xml:space="preserve"> (moras!C483 - AVERAGE(moras!$C$2:$C$5001)) / _xlfn.STDEV.P(moras!$C$2:$C$5001)</f>
        <v>-0.25689336477163022</v>
      </c>
      <c r="C486" t="str">
        <f t="shared" si="15"/>
        <v>Normal</v>
      </c>
      <c r="D486">
        <f xml:space="preserve"> (moras!I483 - AVERAGE(moras!$I$2:$I$5001)) / _xlfn.STDEV.P(moras!$I$2:$I$5001)</f>
        <v>0.35952244279950724</v>
      </c>
      <c r="E486" t="str">
        <f t="shared" si="14"/>
        <v>Normal</v>
      </c>
    </row>
    <row r="487" spans="2:5" x14ac:dyDescent="0.25">
      <c r="B487">
        <f xml:space="preserve"> (moras!C484 - AVERAGE(moras!$C$2:$C$5001)) / _xlfn.STDEV.P(moras!$C$2:$C$5001)</f>
        <v>0.37002446540842265</v>
      </c>
      <c r="C487" t="str">
        <f t="shared" si="15"/>
        <v>Normal</v>
      </c>
      <c r="D487">
        <f xml:space="preserve"> (moras!I484 - AVERAGE(moras!$I$2:$I$5001)) / _xlfn.STDEV.P(moras!$I$2:$I$5001)</f>
        <v>-0.84037823662434652</v>
      </c>
      <c r="E487" t="str">
        <f t="shared" si="14"/>
        <v>Normal</v>
      </c>
    </row>
    <row r="488" spans="2:5" x14ac:dyDescent="0.25">
      <c r="B488">
        <f xml:space="preserve"> (moras!C485 - AVERAGE(moras!$C$2:$C$5001)) / _xlfn.STDEV.P(moras!$C$2:$C$5001)</f>
        <v>1.2059996511087938E-2</v>
      </c>
      <c r="C488" t="str">
        <f t="shared" si="15"/>
        <v>Normal</v>
      </c>
      <c r="D488">
        <f xml:space="preserve"> (moras!I485 - AVERAGE(moras!$I$2:$I$5001)) / _xlfn.STDEV.P(moras!$I$2:$I$5001)</f>
        <v>-0.13455430755149136</v>
      </c>
      <c r="E488" t="str">
        <f t="shared" si="14"/>
        <v>Normal</v>
      </c>
    </row>
    <row r="489" spans="2:5" x14ac:dyDescent="0.25">
      <c r="B489">
        <f xml:space="preserve"> (moras!C486 - AVERAGE(moras!$C$2:$C$5001)) / _xlfn.STDEV.P(moras!$C$2:$C$5001)</f>
        <v>-0.44454166866740574</v>
      </c>
      <c r="C489" t="str">
        <f t="shared" si="15"/>
        <v>Normal</v>
      </c>
      <c r="D489">
        <f xml:space="preserve"> (moras!I486 - AVERAGE(moras!$I$2:$I$5001)) / _xlfn.STDEV.P(moras!$I$2:$I$5001)</f>
        <v>0.50068722861407822</v>
      </c>
      <c r="E489" t="str">
        <f t="shared" si="14"/>
        <v>Normal</v>
      </c>
    </row>
    <row r="490" spans="2:5" x14ac:dyDescent="0.25">
      <c r="B490">
        <f xml:space="preserve"> (moras!C487 - AVERAGE(moras!$C$2:$C$5001)) / _xlfn.STDEV.P(moras!$C$2:$C$5001)</f>
        <v>1.0101396310880062</v>
      </c>
      <c r="C490" t="str">
        <f t="shared" si="15"/>
        <v>Normal</v>
      </c>
      <c r="D490">
        <f xml:space="preserve"> (moras!I487 - AVERAGE(moras!$I$2:$I$5001)) / _xlfn.STDEV.P(moras!$I$2:$I$5001)</f>
        <v>0.85359919315050581</v>
      </c>
      <c r="E490" t="str">
        <f t="shared" si="14"/>
        <v>Normal</v>
      </c>
    </row>
    <row r="491" spans="2:5" x14ac:dyDescent="0.25">
      <c r="B491">
        <f xml:space="preserve"> (moras!C488 - AVERAGE(moras!$C$2:$C$5001)) / _xlfn.STDEV.P(moras!$C$2:$C$5001)</f>
        <v>1.2958128646721996</v>
      </c>
      <c r="C491" t="str">
        <f t="shared" si="15"/>
        <v>Normal</v>
      </c>
      <c r="D491">
        <f xml:space="preserve"> (moras!I488 - AVERAGE(moras!$I$2:$I$5001)) / _xlfn.STDEV.P(moras!$I$2:$I$5001)</f>
        <v>-1.193290201160774</v>
      </c>
      <c r="E491" t="str">
        <f t="shared" si="14"/>
        <v>Normal</v>
      </c>
    </row>
    <row r="492" spans="2:5" x14ac:dyDescent="0.25">
      <c r="B492">
        <f xml:space="preserve"> (moras!C489 - AVERAGE(moras!$C$2:$C$5001)) / _xlfn.STDEV.P(moras!$C$2:$C$5001)</f>
        <v>-0.44753456095458211</v>
      </c>
      <c r="C492" t="str">
        <f t="shared" si="15"/>
        <v>Normal</v>
      </c>
      <c r="D492">
        <f xml:space="preserve"> (moras!I489 - AVERAGE(moras!$I$2:$I$5001)) / _xlfn.STDEV.P(moras!$I$2:$I$5001)</f>
        <v>0.28894004989222172</v>
      </c>
      <c r="E492" t="str">
        <f t="shared" si="14"/>
        <v>Normal</v>
      </c>
    </row>
    <row r="493" spans="2:5" x14ac:dyDescent="0.25">
      <c r="B493">
        <f xml:space="preserve"> (moras!C490 - AVERAGE(moras!$C$2:$C$5001)) / _xlfn.STDEV.P(moras!$C$2:$C$5001)</f>
        <v>-0.21892913652564322</v>
      </c>
      <c r="C493" t="str">
        <f t="shared" si="15"/>
        <v>Normal</v>
      </c>
      <c r="D493">
        <f xml:space="preserve"> (moras!I490 - AVERAGE(moras!$I$2:$I$5001)) / _xlfn.STDEV.P(moras!$I$2:$I$5001)</f>
        <v>-1.1227078082534885</v>
      </c>
      <c r="E493" t="str">
        <f t="shared" si="14"/>
        <v>Normal</v>
      </c>
    </row>
    <row r="494" spans="2:5" x14ac:dyDescent="0.25">
      <c r="B494">
        <f xml:space="preserve"> (moras!C491 - AVERAGE(moras!$C$2:$C$5001)) / _xlfn.STDEV.P(moras!$C$2:$C$5001)</f>
        <v>-0.64930384119170748</v>
      </c>
      <c r="C494" t="str">
        <f t="shared" si="15"/>
        <v>Normal</v>
      </c>
      <c r="D494">
        <f xml:space="preserve"> (moras!I491 - AVERAGE(moras!$I$2:$I$5001)) / _xlfn.STDEV.P(moras!$I$2:$I$5001)</f>
        <v>0.78301680024322029</v>
      </c>
      <c r="E494" t="str">
        <f t="shared" si="14"/>
        <v>Normal</v>
      </c>
    </row>
    <row r="495" spans="2:5" x14ac:dyDescent="0.25">
      <c r="B495">
        <f xml:space="preserve"> (moras!C492 - AVERAGE(moras!$C$2:$C$5001)) / _xlfn.STDEV.P(moras!$C$2:$C$5001)</f>
        <v>1.6980091246707225</v>
      </c>
      <c r="C495" t="str">
        <f t="shared" si="15"/>
        <v>Normal</v>
      </c>
      <c r="D495">
        <f xml:space="preserve"> (moras!I492 - AVERAGE(moras!$I$2:$I$5001)) / _xlfn.STDEV.P(moras!$I$2:$I$5001)</f>
        <v>-0.41688387918063341</v>
      </c>
      <c r="E495" t="str">
        <f t="shared" si="14"/>
        <v>Normal</v>
      </c>
    </row>
    <row r="496" spans="2:5" x14ac:dyDescent="0.25">
      <c r="B496">
        <f xml:space="preserve"> (moras!C493 - AVERAGE(moras!$C$2:$C$5001)) / _xlfn.STDEV.P(moras!$C$2:$C$5001)</f>
        <v>-0.25483151231833029</v>
      </c>
      <c r="C496" t="str">
        <f t="shared" si="15"/>
        <v>Normal</v>
      </c>
      <c r="D496">
        <f xml:space="preserve"> (moras!I493 - AVERAGE(moras!$I$2:$I$5001)) / _xlfn.STDEV.P(moras!$I$2:$I$5001)</f>
        <v>6.6104782630796582E-3</v>
      </c>
      <c r="E496" t="str">
        <f t="shared" si="14"/>
        <v>Normal</v>
      </c>
    </row>
    <row r="497" spans="2:5" x14ac:dyDescent="0.25">
      <c r="B497">
        <f xml:space="preserve"> (moras!C494 - AVERAGE(moras!$C$2:$C$5001)) / _xlfn.STDEV.P(moras!$C$2:$C$5001)</f>
        <v>0.31294617434775374</v>
      </c>
      <c r="C497" t="str">
        <f t="shared" si="15"/>
        <v>Normal</v>
      </c>
      <c r="D497">
        <f xml:space="preserve"> (moras!I494 - AVERAGE(moras!$I$2:$I$5001)) / _xlfn.STDEV.P(moras!$I$2:$I$5001)</f>
        <v>0.64185201442864925</v>
      </c>
      <c r="E497" t="str">
        <f t="shared" si="14"/>
        <v>Normal</v>
      </c>
    </row>
    <row r="498" spans="2:5" x14ac:dyDescent="0.25">
      <c r="B498">
        <f xml:space="preserve"> (moras!C495 - AVERAGE(moras!$C$2:$C$5001)) / _xlfn.STDEV.P(moras!$C$2:$C$5001)</f>
        <v>-0.44454166866740574</v>
      </c>
      <c r="C498" t="str">
        <f t="shared" si="15"/>
        <v>Normal</v>
      </c>
      <c r="D498">
        <f xml:space="preserve"> (moras!I495 - AVERAGE(moras!$I$2:$I$5001)) / _xlfn.STDEV.P(moras!$I$2:$I$5001)</f>
        <v>-0.41688387918063341</v>
      </c>
      <c r="E498" t="str">
        <f t="shared" si="14"/>
        <v>Normal</v>
      </c>
    </row>
    <row r="499" spans="2:5" x14ac:dyDescent="0.25">
      <c r="B499">
        <f xml:space="preserve"> (moras!C496 - AVERAGE(moras!$C$2:$C$5001)) / _xlfn.STDEV.P(moras!$C$2:$C$5001)</f>
        <v>-0.10754683113949542</v>
      </c>
      <c r="C499" t="str">
        <f t="shared" si="15"/>
        <v>Normal</v>
      </c>
      <c r="D499">
        <f xml:space="preserve"> (moras!I496 - AVERAGE(moras!$I$2:$I$5001)) / _xlfn.STDEV.P(moras!$I$2:$I$5001)</f>
        <v>7.7192871170365177E-2</v>
      </c>
      <c r="E499" t="str">
        <f t="shared" si="14"/>
        <v>Normal</v>
      </c>
    </row>
    <row r="500" spans="2:5" x14ac:dyDescent="0.25">
      <c r="B500">
        <f xml:space="preserve"> (moras!C497 - AVERAGE(moras!$C$2:$C$5001)) / _xlfn.STDEV.P(moras!$C$2:$C$5001)</f>
        <v>-0.31975353651720612</v>
      </c>
      <c r="C500" t="str">
        <f t="shared" si="15"/>
        <v>Normal</v>
      </c>
      <c r="D500">
        <f xml:space="preserve"> (moras!I497 - AVERAGE(moras!$I$2:$I$5001)) / _xlfn.STDEV.P(moras!$I$2:$I$5001)</f>
        <v>-1.5462021656972016</v>
      </c>
      <c r="E500" t="str">
        <f t="shared" si="14"/>
        <v>Normal</v>
      </c>
    </row>
    <row r="501" spans="2:5" x14ac:dyDescent="0.25">
      <c r="B501">
        <f xml:space="preserve"> (moras!C498 - AVERAGE(moras!$C$2:$C$5001)) / _xlfn.STDEV.P(moras!$C$2:$C$5001)</f>
        <v>-0.1631900630273449</v>
      </c>
      <c r="C501" t="str">
        <f t="shared" si="15"/>
        <v>Normal</v>
      </c>
      <c r="D501">
        <f xml:space="preserve"> (moras!I498 - AVERAGE(moras!$I$2:$I$5001)) / _xlfn.STDEV.P(moras!$I$2:$I$5001)</f>
        <v>-0.69921345080977548</v>
      </c>
      <c r="E501" t="str">
        <f t="shared" si="14"/>
        <v>Normal</v>
      </c>
    </row>
    <row r="502" spans="2:5" x14ac:dyDescent="0.25">
      <c r="B502">
        <f xml:space="preserve"> (moras!C499 - AVERAGE(moras!$C$2:$C$5001)) / _xlfn.STDEV.P(moras!$C$2:$C$5001)</f>
        <v>-0.46799154082766331</v>
      </c>
      <c r="C502" t="str">
        <f t="shared" si="15"/>
        <v>Normal</v>
      </c>
      <c r="D502">
        <f xml:space="preserve"> (moras!I499 - AVERAGE(moras!$I$2:$I$5001)) / _xlfn.STDEV.P(moras!$I$2:$I$5001)</f>
        <v>0.35952244279950724</v>
      </c>
      <c r="E502" t="str">
        <f t="shared" si="14"/>
        <v>Normal</v>
      </c>
    </row>
    <row r="503" spans="2:5" x14ac:dyDescent="0.25">
      <c r="B503">
        <f xml:space="preserve"> (moras!C500 - AVERAGE(moras!$C$2:$C$5001)) / _xlfn.STDEV.P(moras!$C$2:$C$5001)</f>
        <v>-0.2586049982675514</v>
      </c>
      <c r="C503" t="str">
        <f t="shared" si="15"/>
        <v>Normal</v>
      </c>
      <c r="D503">
        <f xml:space="preserve"> (moras!I500 - AVERAGE(moras!$I$2:$I$5001)) / _xlfn.STDEV.P(moras!$I$2:$I$5001)</f>
        <v>0.99476397896507684</v>
      </c>
      <c r="E503" t="str">
        <f t="shared" si="14"/>
        <v>Normal</v>
      </c>
    </row>
    <row r="504" spans="2:5" x14ac:dyDescent="0.25">
      <c r="B504">
        <f xml:space="preserve"> (moras!C501 - AVERAGE(moras!$C$2:$C$5001)) / _xlfn.STDEV.P(moras!$C$2:$C$5001)</f>
        <v>-7.0949295379718516E-2</v>
      </c>
      <c r="C504" t="str">
        <f t="shared" si="15"/>
        <v>Normal</v>
      </c>
      <c r="D504">
        <f xml:space="preserve"> (moras!I501 - AVERAGE(moras!$I$2:$I$5001)) / _xlfn.STDEV.P(moras!$I$2:$I$5001)</f>
        <v>-0.34630148627334789</v>
      </c>
      <c r="E504" t="str">
        <f t="shared" si="14"/>
        <v>Normal</v>
      </c>
    </row>
    <row r="505" spans="2:5" x14ac:dyDescent="0.25">
      <c r="B505">
        <f xml:space="preserve"> (moras!C502 - AVERAGE(moras!$C$2:$C$5001)) / _xlfn.STDEV.P(moras!$C$2:$C$5001)</f>
        <v>-0.24148249748162501</v>
      </c>
      <c r="C505" t="str">
        <f t="shared" si="15"/>
        <v>Normal</v>
      </c>
      <c r="D505">
        <f xml:space="preserve"> (moras!I502 - AVERAGE(moras!$I$2:$I$5001)) / _xlfn.STDEV.P(moras!$I$2:$I$5001)</f>
        <v>-0.13455430755149136</v>
      </c>
      <c r="E505" t="str">
        <f t="shared" si="14"/>
        <v>Normal</v>
      </c>
    </row>
    <row r="506" spans="2:5" x14ac:dyDescent="0.25">
      <c r="B506">
        <f xml:space="preserve"> (moras!C503 - AVERAGE(moras!$C$2:$C$5001)) / _xlfn.STDEV.P(moras!$C$2:$C$5001)</f>
        <v>-0.21629756168393152</v>
      </c>
      <c r="C506" t="str">
        <f t="shared" si="15"/>
        <v>Normal</v>
      </c>
      <c r="D506">
        <f xml:space="preserve"> (moras!I503 - AVERAGE(moras!$I$2:$I$5001)) / _xlfn.STDEV.P(moras!$I$2:$I$5001)</f>
        <v>1.9123350867597886</v>
      </c>
      <c r="E506" t="str">
        <f t="shared" si="14"/>
        <v>Normal</v>
      </c>
    </row>
    <row r="507" spans="2:5" x14ac:dyDescent="0.25">
      <c r="B507">
        <f xml:space="preserve"> (moras!C504 - AVERAGE(moras!$C$2:$C$5001)) / _xlfn.STDEV.P(moras!$C$2:$C$5001)</f>
        <v>-0.37288119742714887</v>
      </c>
      <c r="C507" t="str">
        <f t="shared" si="15"/>
        <v>Normal</v>
      </c>
      <c r="D507">
        <f xml:space="preserve"> (moras!I504 - AVERAGE(moras!$I$2:$I$5001)) / _xlfn.STDEV.P(moras!$I$2:$I$5001)</f>
        <v>-0.13455430755149136</v>
      </c>
      <c r="E507" t="str">
        <f t="shared" si="14"/>
        <v>Normal</v>
      </c>
    </row>
    <row r="508" spans="2:5" x14ac:dyDescent="0.25">
      <c r="B508">
        <f xml:space="preserve"> (moras!C505 - AVERAGE(moras!$C$2:$C$5001)) / _xlfn.STDEV.P(moras!$C$2:$C$5001)</f>
        <v>1.6915956290288443</v>
      </c>
      <c r="C508" t="str">
        <f t="shared" si="15"/>
        <v>Normal</v>
      </c>
      <c r="D508">
        <f xml:space="preserve"> (moras!I505 - AVERAGE(moras!$I$2:$I$5001)) / _xlfn.STDEV.P(moras!$I$2:$I$5001)</f>
        <v>-0.27571909336606237</v>
      </c>
      <c r="E508" t="str">
        <f t="shared" si="14"/>
        <v>Normal</v>
      </c>
    </row>
    <row r="509" spans="2:5" x14ac:dyDescent="0.25">
      <c r="B509">
        <f xml:space="preserve"> (moras!C506 - AVERAGE(moras!$C$2:$C$5001)) / _xlfn.STDEV.P(moras!$C$2:$C$5001)</f>
        <v>-0.46799154082766331</v>
      </c>
      <c r="C509" t="str">
        <f t="shared" si="15"/>
        <v>Normal</v>
      </c>
      <c r="D509">
        <f xml:space="preserve"> (moras!I506 - AVERAGE(moras!$I$2:$I$5001)) / _xlfn.STDEV.P(moras!$I$2:$I$5001)</f>
        <v>0.85359919315050581</v>
      </c>
      <c r="E509" t="str">
        <f t="shared" si="14"/>
        <v>Normal</v>
      </c>
    </row>
    <row r="510" spans="2:5" x14ac:dyDescent="0.25">
      <c r="B510">
        <f xml:space="preserve"> (moras!C507 - AVERAGE(moras!$C$2:$C$5001)) / _xlfn.STDEV.P(moras!$C$2:$C$5001)</f>
        <v>-0.6823767191051503</v>
      </c>
      <c r="C510" t="str">
        <f t="shared" si="15"/>
        <v>Normal</v>
      </c>
      <c r="D510">
        <f xml:space="preserve"> (moras!I507 - AVERAGE(moras!$I$2:$I$5001)) / _xlfn.STDEV.P(moras!$I$2:$I$5001)</f>
        <v>-0.98154302243891756</v>
      </c>
      <c r="E510" t="str">
        <f t="shared" si="14"/>
        <v>Normal</v>
      </c>
    </row>
    <row r="511" spans="2:5" x14ac:dyDescent="0.25">
      <c r="B511">
        <f xml:space="preserve"> (moras!C508 - AVERAGE(moras!$C$2:$C$5001)) / _xlfn.STDEV.P(moras!$C$2:$C$5001)</f>
        <v>-0.25592409681212436</v>
      </c>
      <c r="C511" t="str">
        <f t="shared" si="15"/>
        <v>Normal</v>
      </c>
      <c r="D511">
        <f xml:space="preserve"> (moras!I508 - AVERAGE(moras!$I$2:$I$5001)) / _xlfn.STDEV.P(moras!$I$2:$I$5001)</f>
        <v>0.85359919315050581</v>
      </c>
      <c r="E511" t="str">
        <f t="shared" si="14"/>
        <v>Normal</v>
      </c>
    </row>
    <row r="512" spans="2:5" x14ac:dyDescent="0.25">
      <c r="B512">
        <f xml:space="preserve"> (moras!C509 - AVERAGE(moras!$C$2:$C$5001)) / _xlfn.STDEV.P(moras!$C$2:$C$5001)</f>
        <v>-0.44087670126835837</v>
      </c>
      <c r="C512" t="str">
        <f t="shared" si="15"/>
        <v>Normal</v>
      </c>
      <c r="D512">
        <f xml:space="preserve"> (moras!I509 - AVERAGE(moras!$I$2:$I$5001)) / _xlfn.STDEV.P(moras!$I$2:$I$5001)</f>
        <v>0.92418158605779133</v>
      </c>
      <c r="E512" t="str">
        <f t="shared" si="14"/>
        <v>Normal</v>
      </c>
    </row>
    <row r="513" spans="2:5" x14ac:dyDescent="0.25">
      <c r="B513">
        <f xml:space="preserve"> (moras!C510 - AVERAGE(moras!$C$2:$C$5001)) / _xlfn.STDEV.P(moras!$C$2:$C$5001)</f>
        <v>-0.11685948617083741</v>
      </c>
      <c r="C513" t="str">
        <f t="shared" si="15"/>
        <v>Normal</v>
      </c>
      <c r="D513">
        <f xml:space="preserve"> (moras!I510 - AVERAGE(moras!$I$2:$I$5001)) / _xlfn.STDEV.P(moras!$I$2:$I$5001)</f>
        <v>-0.41688387918063341</v>
      </c>
      <c r="E513" t="str">
        <f t="shared" si="14"/>
        <v>Normal</v>
      </c>
    </row>
    <row r="514" spans="2:5" x14ac:dyDescent="0.25">
      <c r="B514">
        <f xml:space="preserve"> (moras!C511 - AVERAGE(moras!$C$2:$C$5001)) / _xlfn.STDEV.P(moras!$C$2:$C$5001)</f>
        <v>-0.10573812286778253</v>
      </c>
      <c r="C514" t="str">
        <f t="shared" si="15"/>
        <v>Normal</v>
      </c>
      <c r="D514">
        <f xml:space="preserve"> (moras!I511 - AVERAGE(moras!$I$2:$I$5001)) / _xlfn.STDEV.P(moras!$I$2:$I$5001)</f>
        <v>-0.84037823662434652</v>
      </c>
      <c r="E514" t="str">
        <f t="shared" si="14"/>
        <v>Normal</v>
      </c>
    </row>
    <row r="515" spans="2:5" x14ac:dyDescent="0.25">
      <c r="B515">
        <f xml:space="preserve"> (moras!C512 - AVERAGE(moras!$C$2:$C$5001)) / _xlfn.STDEV.P(moras!$C$2:$C$5001)</f>
        <v>0.29527244865355878</v>
      </c>
      <c r="C515" t="str">
        <f t="shared" si="15"/>
        <v>Normal</v>
      </c>
      <c r="D515">
        <f xml:space="preserve"> (moras!I512 - AVERAGE(moras!$I$2:$I$5001)) / _xlfn.STDEV.P(moras!$I$2:$I$5001)</f>
        <v>0.78301680024322029</v>
      </c>
      <c r="E515" t="str">
        <f t="shared" si="14"/>
        <v>Normal</v>
      </c>
    </row>
    <row r="516" spans="2:5" x14ac:dyDescent="0.25">
      <c r="B516">
        <f xml:space="preserve"> (moras!C513 - AVERAGE(moras!$C$2:$C$5001)) / _xlfn.STDEV.P(moras!$C$2:$C$5001)</f>
        <v>-0.53955212567514677</v>
      </c>
      <c r="C516" t="str">
        <f t="shared" si="15"/>
        <v>Normal</v>
      </c>
      <c r="D516">
        <f xml:space="preserve"> (moras!I513 - AVERAGE(moras!$I$2:$I$5001)) / _xlfn.STDEV.P(moras!$I$2:$I$5001)</f>
        <v>-1.6167845586044871</v>
      </c>
      <c r="E516" t="str">
        <f t="shared" si="14"/>
        <v>Normal</v>
      </c>
    </row>
    <row r="517" spans="2:5" x14ac:dyDescent="0.25">
      <c r="B517">
        <f xml:space="preserve"> (moras!C514 - AVERAGE(moras!$C$2:$C$5001)) / _xlfn.STDEV.P(moras!$C$2:$C$5001)</f>
        <v>-0.25867158919606703</v>
      </c>
      <c r="C517" t="str">
        <f t="shared" si="15"/>
        <v>Normal</v>
      </c>
      <c r="D517">
        <f xml:space="preserve"> (moras!I514 - AVERAGE(moras!$I$2:$I$5001)) / _xlfn.STDEV.P(moras!$I$2:$I$5001)</f>
        <v>-6.397191464420586E-2</v>
      </c>
      <c r="E517" t="str">
        <f t="shared" si="14"/>
        <v>Normal</v>
      </c>
    </row>
    <row r="518" spans="2:5" x14ac:dyDescent="0.25">
      <c r="B518">
        <f xml:space="preserve"> (moras!C515 - AVERAGE(moras!$C$2:$C$5001)) / _xlfn.STDEV.P(moras!$C$2:$C$5001)</f>
        <v>-0.44454166866740574</v>
      </c>
      <c r="C518" t="str">
        <f t="shared" si="15"/>
        <v>Normal</v>
      </c>
      <c r="D518">
        <f xml:space="preserve"> (moras!I515 - AVERAGE(moras!$I$2:$I$5001)) / _xlfn.STDEV.P(moras!$I$2:$I$5001)</f>
        <v>-0.20513670045877688</v>
      </c>
      <c r="E518" t="str">
        <f t="shared" ref="E518:E581" si="16">IF(ABS(D518)&gt;1.96,"Atipico","Normal")</f>
        <v>Normal</v>
      </c>
    </row>
    <row r="519" spans="2:5" x14ac:dyDescent="0.25">
      <c r="B519">
        <f xml:space="preserve"> (moras!C516 - AVERAGE(moras!$C$2:$C$5001)) / _xlfn.STDEV.P(moras!$C$2:$C$5001)</f>
        <v>-0.41676042655680701</v>
      </c>
      <c r="C519" t="str">
        <f t="shared" si="15"/>
        <v>Normal</v>
      </c>
      <c r="D519">
        <f xml:space="preserve"> (moras!I516 - AVERAGE(moras!$I$2:$I$5001)) / _xlfn.STDEV.P(moras!$I$2:$I$5001)</f>
        <v>0.71243440733593477</v>
      </c>
      <c r="E519" t="str">
        <f t="shared" si="16"/>
        <v>Normal</v>
      </c>
    </row>
    <row r="520" spans="2:5" x14ac:dyDescent="0.25">
      <c r="B520">
        <f xml:space="preserve"> (moras!C517 - AVERAGE(moras!$C$2:$C$5001)) / _xlfn.STDEV.P(moras!$C$2:$C$5001)</f>
        <v>-0.38739079349465477</v>
      </c>
      <c r="C520" t="str">
        <f t="shared" si="15"/>
        <v>Normal</v>
      </c>
      <c r="D520">
        <f xml:space="preserve"> (moras!I517 - AVERAGE(moras!$I$2:$I$5001)) / _xlfn.STDEV.P(moras!$I$2:$I$5001)</f>
        <v>1.559423122223361</v>
      </c>
      <c r="E520" t="str">
        <f t="shared" si="16"/>
        <v>Normal</v>
      </c>
    </row>
    <row r="521" spans="2:5" x14ac:dyDescent="0.25">
      <c r="B521">
        <f xml:space="preserve"> (moras!C518 - AVERAGE(moras!$C$2:$C$5001)) / _xlfn.STDEV.P(moras!$C$2:$C$5001)</f>
        <v>-0.5835232872811168</v>
      </c>
      <c r="C521" t="str">
        <f t="shared" si="15"/>
        <v>Normal</v>
      </c>
      <c r="D521">
        <f xml:space="preserve"> (moras!I518 - AVERAGE(moras!$I$2:$I$5001)) / _xlfn.STDEV.P(moras!$I$2:$I$5001)</f>
        <v>-0.98154302243891756</v>
      </c>
      <c r="E521" t="str">
        <f t="shared" si="16"/>
        <v>Normal</v>
      </c>
    </row>
    <row r="522" spans="2:5" x14ac:dyDescent="0.25">
      <c r="B522">
        <f xml:space="preserve"> (moras!C519 - AVERAGE(moras!$C$2:$C$5001)) / _xlfn.STDEV.P(moras!$C$2:$C$5001)</f>
        <v>5.212060583997552E-2</v>
      </c>
      <c r="C522" t="str">
        <f t="shared" si="15"/>
        <v>Normal</v>
      </c>
      <c r="D522">
        <f xml:space="preserve"> (moras!I519 - AVERAGE(moras!$I$2:$I$5001)) / _xlfn.STDEV.P(moras!$I$2:$I$5001)</f>
        <v>-1.1227078082534885</v>
      </c>
      <c r="E522" t="str">
        <f t="shared" si="16"/>
        <v>Normal</v>
      </c>
    </row>
    <row r="523" spans="2:5" x14ac:dyDescent="0.25">
      <c r="B523">
        <f xml:space="preserve"> (moras!C520 - AVERAGE(moras!$C$2:$C$5001)) / _xlfn.STDEV.P(moras!$C$2:$C$5001)</f>
        <v>-0.59220976561464977</v>
      </c>
      <c r="C523" t="str">
        <f t="shared" si="15"/>
        <v>Normal</v>
      </c>
      <c r="D523">
        <f xml:space="preserve"> (moras!I520 - AVERAGE(moras!$I$2:$I$5001)) / _xlfn.STDEV.P(moras!$I$2:$I$5001)</f>
        <v>-0.62863105790248996</v>
      </c>
      <c r="E523" t="str">
        <f t="shared" si="16"/>
        <v>Normal</v>
      </c>
    </row>
    <row r="524" spans="2:5" x14ac:dyDescent="0.25">
      <c r="B524">
        <f xml:space="preserve"> (moras!C521 - AVERAGE(moras!$C$2:$C$5001)) / _xlfn.STDEV.P(moras!$C$2:$C$5001)</f>
        <v>1.161160408642866</v>
      </c>
      <c r="C524" t="str">
        <f t="shared" si="15"/>
        <v>Normal</v>
      </c>
      <c r="D524">
        <f xml:space="preserve"> (moras!I521 - AVERAGE(moras!$I$2:$I$5001)) / _xlfn.STDEV.P(moras!$I$2:$I$5001)</f>
        <v>-0.769795843717061</v>
      </c>
      <c r="E524" t="str">
        <f t="shared" si="16"/>
        <v>Normal</v>
      </c>
    </row>
    <row r="525" spans="2:5" x14ac:dyDescent="0.25">
      <c r="B525">
        <f xml:space="preserve"> (moras!C522 - AVERAGE(moras!$C$2:$C$5001)) / _xlfn.STDEV.P(moras!$C$2:$C$5001)</f>
        <v>-0.12484340554522315</v>
      </c>
      <c r="C525" t="str">
        <f t="shared" si="15"/>
        <v>Normal</v>
      </c>
      <c r="D525">
        <f xml:space="preserve"> (moras!I522 - AVERAGE(moras!$I$2:$I$5001)) / _xlfn.STDEV.P(moras!$I$2:$I$5001)</f>
        <v>1.4888407293160755</v>
      </c>
      <c r="E525" t="str">
        <f t="shared" si="16"/>
        <v>Normal</v>
      </c>
    </row>
    <row r="526" spans="2:5" x14ac:dyDescent="0.25">
      <c r="B526">
        <f xml:space="preserve"> (moras!C523 - AVERAGE(moras!$C$2:$C$5001)) / _xlfn.STDEV.P(moras!$C$2:$C$5001)</f>
        <v>-0.55615299752103364</v>
      </c>
      <c r="C526" t="str">
        <f t="shared" si="15"/>
        <v>Normal</v>
      </c>
      <c r="D526">
        <f xml:space="preserve"> (moras!I523 - AVERAGE(moras!$I$2:$I$5001)) / _xlfn.STDEV.P(moras!$I$2:$I$5001)</f>
        <v>0.99476397896507684</v>
      </c>
      <c r="E526" t="str">
        <f t="shared" si="16"/>
        <v>Normal</v>
      </c>
    </row>
    <row r="527" spans="2:5" x14ac:dyDescent="0.25">
      <c r="B527">
        <f xml:space="preserve"> (moras!C524 - AVERAGE(moras!$C$2:$C$5001)) / _xlfn.STDEV.P(moras!$C$2:$C$5001)</f>
        <v>-0.27259525908255566</v>
      </c>
      <c r="C527" t="str">
        <f t="shared" ref="C527:C590" si="17">IF(ABS(B527)&gt;1.96,"Atipico","Normal")</f>
        <v>Normal</v>
      </c>
      <c r="D527">
        <f xml:space="preserve"> (moras!I524 - AVERAGE(moras!$I$2:$I$5001)) / _xlfn.STDEV.P(moras!$I$2:$I$5001)</f>
        <v>0.64185201442864925</v>
      </c>
      <c r="E527" t="str">
        <f t="shared" si="16"/>
        <v>Normal</v>
      </c>
    </row>
    <row r="528" spans="2:5" x14ac:dyDescent="0.25">
      <c r="B528">
        <f xml:space="preserve"> (moras!C525 - AVERAGE(moras!$C$2:$C$5001)) / _xlfn.STDEV.P(moras!$C$2:$C$5001)</f>
        <v>-0.41815316349505877</v>
      </c>
      <c r="C528" t="str">
        <f t="shared" si="17"/>
        <v>Normal</v>
      </c>
      <c r="D528">
        <f xml:space="preserve"> (moras!I525 - AVERAGE(moras!$I$2:$I$5001)) / _xlfn.STDEV.P(moras!$I$2:$I$5001)</f>
        <v>0.35952244279950724</v>
      </c>
      <c r="E528" t="str">
        <f t="shared" si="16"/>
        <v>Normal</v>
      </c>
    </row>
    <row r="529" spans="2:5" x14ac:dyDescent="0.25">
      <c r="B529">
        <f xml:space="preserve"> (moras!C526 - AVERAGE(moras!$C$2:$C$5001)) / _xlfn.STDEV.P(moras!$C$2:$C$5001)</f>
        <v>-0.46556220510218438</v>
      </c>
      <c r="C529" t="str">
        <f t="shared" si="17"/>
        <v>Normal</v>
      </c>
      <c r="D529">
        <f xml:space="preserve"> (moras!I526 - AVERAGE(moras!$I$2:$I$5001)) / _xlfn.STDEV.P(moras!$I$2:$I$5001)</f>
        <v>-1.052125415346203</v>
      </c>
      <c r="E529" t="str">
        <f t="shared" si="16"/>
        <v>Normal</v>
      </c>
    </row>
    <row r="530" spans="2:5" x14ac:dyDescent="0.25">
      <c r="B530">
        <f xml:space="preserve"> (moras!C527 - AVERAGE(moras!$C$2:$C$5001)) / _xlfn.STDEV.P(moras!$C$2:$C$5001)</f>
        <v>-0.50246991894065662</v>
      </c>
      <c r="C530" t="str">
        <f t="shared" si="17"/>
        <v>Normal</v>
      </c>
      <c r="D530">
        <f xml:space="preserve"> (moras!I527 - AVERAGE(moras!$I$2:$I$5001)) / _xlfn.STDEV.P(moras!$I$2:$I$5001)</f>
        <v>0.85359919315050581</v>
      </c>
      <c r="E530" t="str">
        <f t="shared" si="16"/>
        <v>Normal</v>
      </c>
    </row>
    <row r="531" spans="2:5" x14ac:dyDescent="0.25">
      <c r="B531">
        <f xml:space="preserve"> (moras!C528 - AVERAGE(moras!$C$2:$C$5001)) / _xlfn.STDEV.P(moras!$C$2:$C$5001)</f>
        <v>0.68646455771486803</v>
      </c>
      <c r="C531" t="str">
        <f t="shared" si="17"/>
        <v>Normal</v>
      </c>
      <c r="D531">
        <f xml:space="preserve"> (moras!I528 - AVERAGE(moras!$I$2:$I$5001)) / _xlfn.STDEV.P(moras!$I$2:$I$5001)</f>
        <v>-0.41688387918063341</v>
      </c>
      <c r="E531" t="str">
        <f t="shared" si="16"/>
        <v>Normal</v>
      </c>
    </row>
    <row r="532" spans="2:5" x14ac:dyDescent="0.25">
      <c r="B532">
        <f xml:space="preserve"> (moras!C529 - AVERAGE(moras!$C$2:$C$5001)) / _xlfn.STDEV.P(moras!$C$2:$C$5001)</f>
        <v>-0.28012989932756904</v>
      </c>
      <c r="C532" t="str">
        <f t="shared" si="17"/>
        <v>Normal</v>
      </c>
      <c r="D532">
        <f xml:space="preserve"> (moras!I529 - AVERAGE(moras!$I$2:$I$5001)) / _xlfn.STDEV.P(moras!$I$2:$I$5001)</f>
        <v>-0.55804866499520445</v>
      </c>
      <c r="E532" t="str">
        <f t="shared" si="16"/>
        <v>Normal</v>
      </c>
    </row>
    <row r="533" spans="2:5" x14ac:dyDescent="0.25">
      <c r="B533">
        <f xml:space="preserve"> (moras!C530 - AVERAGE(moras!$C$2:$C$5001)) / _xlfn.STDEV.P(moras!$C$2:$C$5001)</f>
        <v>-0.12244073085445734</v>
      </c>
      <c r="C533" t="str">
        <f t="shared" si="17"/>
        <v>Normal</v>
      </c>
      <c r="D533">
        <f xml:space="preserve"> (moras!I530 - AVERAGE(moras!$I$2:$I$5001)) / _xlfn.STDEV.P(moras!$I$2:$I$5001)</f>
        <v>0.64185201442864925</v>
      </c>
      <c r="E533" t="str">
        <f t="shared" si="16"/>
        <v>Normal</v>
      </c>
    </row>
    <row r="534" spans="2:5" x14ac:dyDescent="0.25">
      <c r="B534">
        <f xml:space="preserve"> (moras!C531 - AVERAGE(moras!$C$2:$C$5001)) / _xlfn.STDEV.P(moras!$C$2:$C$5001)</f>
        <v>-0.43484035691494749</v>
      </c>
      <c r="C534" t="str">
        <f t="shared" si="17"/>
        <v>Normal</v>
      </c>
      <c r="D534">
        <f xml:space="preserve"> (moras!I531 - AVERAGE(moras!$I$2:$I$5001)) / _xlfn.STDEV.P(moras!$I$2:$I$5001)</f>
        <v>0.2183576569849362</v>
      </c>
      <c r="E534" t="str">
        <f t="shared" si="16"/>
        <v>Normal</v>
      </c>
    </row>
    <row r="535" spans="2:5" x14ac:dyDescent="0.25">
      <c r="B535">
        <f xml:space="preserve"> (moras!C532 - AVERAGE(moras!$C$2:$C$5001)) / _xlfn.STDEV.P(moras!$C$2:$C$5001)</f>
        <v>1.3302681209350138</v>
      </c>
      <c r="C535" t="str">
        <f t="shared" si="17"/>
        <v>Normal</v>
      </c>
      <c r="D535">
        <f xml:space="preserve"> (moras!I532 - AVERAGE(moras!$I$2:$I$5001)) / _xlfn.STDEV.P(moras!$I$2:$I$5001)</f>
        <v>6.6104782630796582E-3</v>
      </c>
      <c r="E535" t="str">
        <f t="shared" si="16"/>
        <v>Normal</v>
      </c>
    </row>
    <row r="536" spans="2:5" x14ac:dyDescent="0.25">
      <c r="B536">
        <f xml:space="preserve"> (moras!C533 - AVERAGE(moras!$C$2:$C$5001)) / _xlfn.STDEV.P(moras!$C$2:$C$5001)</f>
        <v>0.34192696571398823</v>
      </c>
      <c r="C536" t="str">
        <f t="shared" si="17"/>
        <v>Normal</v>
      </c>
      <c r="D536">
        <f xml:space="preserve"> (moras!I533 - AVERAGE(moras!$I$2:$I$5001)) / _xlfn.STDEV.P(moras!$I$2:$I$5001)</f>
        <v>0.14777526407765068</v>
      </c>
      <c r="E536" t="str">
        <f t="shared" si="16"/>
        <v>Normal</v>
      </c>
    </row>
    <row r="537" spans="2:5" x14ac:dyDescent="0.25">
      <c r="B537">
        <f xml:space="preserve"> (moras!C534 - AVERAGE(moras!$C$2:$C$5001)) / _xlfn.STDEV.P(moras!$C$2:$C$5001)</f>
        <v>-0.41709510763086538</v>
      </c>
      <c r="C537" t="str">
        <f t="shared" si="17"/>
        <v>Normal</v>
      </c>
      <c r="D537">
        <f xml:space="preserve"> (moras!I534 - AVERAGE(moras!$I$2:$I$5001)) / _xlfn.STDEV.P(moras!$I$2:$I$5001)</f>
        <v>6.6104782630796582E-3</v>
      </c>
      <c r="E537" t="str">
        <f t="shared" si="16"/>
        <v>Normal</v>
      </c>
    </row>
    <row r="538" spans="2:5" x14ac:dyDescent="0.25">
      <c r="B538">
        <f xml:space="preserve"> (moras!C535 - AVERAGE(moras!$C$2:$C$5001)) / _xlfn.STDEV.P(moras!$C$2:$C$5001)</f>
        <v>-3.4260160098272256E-2</v>
      </c>
      <c r="C538" t="str">
        <f t="shared" si="17"/>
        <v>Normal</v>
      </c>
      <c r="D538">
        <f xml:space="preserve"> (moras!I535 - AVERAGE(moras!$I$2:$I$5001)) / _xlfn.STDEV.P(moras!$I$2:$I$5001)</f>
        <v>-0.48746627208791893</v>
      </c>
      <c r="E538" t="str">
        <f t="shared" si="16"/>
        <v>Normal</v>
      </c>
    </row>
    <row r="539" spans="2:5" x14ac:dyDescent="0.25">
      <c r="B539">
        <f xml:space="preserve"> (moras!C536 - AVERAGE(moras!$C$2:$C$5001)) / _xlfn.STDEV.P(moras!$C$2:$C$5001)</f>
        <v>-0.79765363194049699</v>
      </c>
      <c r="C539" t="str">
        <f t="shared" si="17"/>
        <v>Normal</v>
      </c>
      <c r="D539">
        <f xml:space="preserve"> (moras!I536 - AVERAGE(moras!$I$2:$I$5001)) / _xlfn.STDEV.P(moras!$I$2:$I$5001)</f>
        <v>-1.4050373798826306</v>
      </c>
      <c r="E539" t="str">
        <f t="shared" si="16"/>
        <v>Normal</v>
      </c>
    </row>
    <row r="540" spans="2:5" x14ac:dyDescent="0.25">
      <c r="B540">
        <f xml:space="preserve"> (moras!C537 - AVERAGE(moras!$C$2:$C$5001)) / _xlfn.STDEV.P(moras!$C$2:$C$5001)</f>
        <v>-0.46799154082766331</v>
      </c>
      <c r="C540" t="str">
        <f t="shared" si="17"/>
        <v>Normal</v>
      </c>
      <c r="D540">
        <f xml:space="preserve"> (moras!I537 - AVERAGE(moras!$I$2:$I$5001)) / _xlfn.STDEV.P(moras!$I$2:$I$5001)</f>
        <v>0.99476397896507684</v>
      </c>
      <c r="E540" t="str">
        <f t="shared" si="16"/>
        <v>Normal</v>
      </c>
    </row>
    <row r="541" spans="2:5" x14ac:dyDescent="0.25">
      <c r="B541">
        <f xml:space="preserve"> (moras!C538 - AVERAGE(moras!$C$2:$C$5001)) / _xlfn.STDEV.P(moras!$C$2:$C$5001)</f>
        <v>1.1070938033091988</v>
      </c>
      <c r="C541" t="str">
        <f t="shared" si="17"/>
        <v>Normal</v>
      </c>
      <c r="D541">
        <f xml:space="preserve"> (moras!I538 - AVERAGE(moras!$I$2:$I$5001)) / _xlfn.STDEV.P(moras!$I$2:$I$5001)</f>
        <v>0.64185201442864925</v>
      </c>
      <c r="E541" t="str">
        <f t="shared" si="16"/>
        <v>Normal</v>
      </c>
    </row>
    <row r="542" spans="2:5" x14ac:dyDescent="0.25">
      <c r="B542">
        <f xml:space="preserve"> (moras!C539 - AVERAGE(moras!$C$2:$C$5001)) / _xlfn.STDEV.P(moras!$C$2:$C$5001)</f>
        <v>0.19048175731141512</v>
      </c>
      <c r="C542" t="str">
        <f t="shared" si="17"/>
        <v>Normal</v>
      </c>
      <c r="D542">
        <f xml:space="preserve"> (moras!I539 - AVERAGE(moras!$I$2:$I$5001)) / _xlfn.STDEV.P(moras!$I$2:$I$5001)</f>
        <v>-0.84037823662434652</v>
      </c>
      <c r="E542" t="str">
        <f t="shared" si="16"/>
        <v>Normal</v>
      </c>
    </row>
    <row r="543" spans="2:5" x14ac:dyDescent="0.25">
      <c r="B543">
        <f xml:space="preserve"> (moras!C540 - AVERAGE(moras!$C$2:$C$5001)) / _xlfn.STDEV.P(moras!$C$2:$C$5001)</f>
        <v>-0.11582788170324883</v>
      </c>
      <c r="C543" t="str">
        <f t="shared" si="17"/>
        <v>Normal</v>
      </c>
      <c r="D543">
        <f xml:space="preserve"> (moras!I540 - AVERAGE(moras!$I$2:$I$5001)) / _xlfn.STDEV.P(moras!$I$2:$I$5001)</f>
        <v>0.78301680024322029</v>
      </c>
      <c r="E543" t="str">
        <f t="shared" si="16"/>
        <v>Normal</v>
      </c>
    </row>
    <row r="544" spans="2:5" x14ac:dyDescent="0.25">
      <c r="B544">
        <f xml:space="preserve"> (moras!C541 - AVERAGE(moras!$C$2:$C$5001)) / _xlfn.STDEV.P(moras!$C$2:$C$5001)</f>
        <v>-0.59504456610486844</v>
      </c>
      <c r="C544" t="str">
        <f t="shared" si="17"/>
        <v>Normal</v>
      </c>
      <c r="D544">
        <f xml:space="preserve"> (moras!I541 - AVERAGE(moras!$I$2:$I$5001)) / _xlfn.STDEV.P(moras!$I$2:$I$5001)</f>
        <v>-0.91096062953163204</v>
      </c>
      <c r="E544" t="str">
        <f t="shared" si="16"/>
        <v>Normal</v>
      </c>
    </row>
    <row r="545" spans="2:5" x14ac:dyDescent="0.25">
      <c r="B545">
        <f xml:space="preserve"> (moras!C542 - AVERAGE(moras!$C$2:$C$5001)) / _xlfn.STDEV.P(moras!$C$2:$C$5001)</f>
        <v>-0.31352155048214692</v>
      </c>
      <c r="C545" t="str">
        <f t="shared" si="17"/>
        <v>Normal</v>
      </c>
      <c r="D545">
        <f xml:space="preserve"> (moras!I542 - AVERAGE(moras!$I$2:$I$5001)) / _xlfn.STDEV.P(moras!$I$2:$I$5001)</f>
        <v>-0.91096062953163204</v>
      </c>
      <c r="E545" t="str">
        <f t="shared" si="16"/>
        <v>Normal</v>
      </c>
    </row>
    <row r="546" spans="2:5" x14ac:dyDescent="0.25">
      <c r="B546">
        <f xml:space="preserve"> (moras!C543 - AVERAGE(moras!$C$2:$C$5001)) / _xlfn.STDEV.P(moras!$C$2:$C$5001)</f>
        <v>1.0682436197542713</v>
      </c>
      <c r="C546" t="str">
        <f t="shared" si="17"/>
        <v>Normal</v>
      </c>
      <c r="D546">
        <f xml:space="preserve"> (moras!I543 - AVERAGE(moras!$I$2:$I$5001)) / _xlfn.STDEV.P(moras!$I$2:$I$5001)</f>
        <v>1.3476759435015044</v>
      </c>
      <c r="E546" t="str">
        <f t="shared" si="16"/>
        <v>Normal</v>
      </c>
    </row>
    <row r="547" spans="2:5" x14ac:dyDescent="0.25">
      <c r="B547">
        <f xml:space="preserve"> (moras!C544 - AVERAGE(moras!$C$2:$C$5001)) / _xlfn.STDEV.P(moras!$C$2:$C$5001)</f>
        <v>0.41866173969705944</v>
      </c>
      <c r="C547" t="str">
        <f t="shared" si="17"/>
        <v>Normal</v>
      </c>
      <c r="D547">
        <f xml:space="preserve"> (moras!I544 - AVERAGE(moras!$I$2:$I$5001)) / _xlfn.STDEV.P(moras!$I$2:$I$5001)</f>
        <v>1.4888407293160755</v>
      </c>
      <c r="E547" t="str">
        <f t="shared" si="16"/>
        <v>Normal</v>
      </c>
    </row>
    <row r="548" spans="2:5" x14ac:dyDescent="0.25">
      <c r="B548">
        <f xml:space="preserve"> (moras!C545 - AVERAGE(moras!$C$2:$C$5001)) / _xlfn.STDEV.P(moras!$C$2:$C$5001)</f>
        <v>-0.15365245397415433</v>
      </c>
      <c r="C548" t="str">
        <f t="shared" si="17"/>
        <v>Normal</v>
      </c>
      <c r="D548">
        <f xml:space="preserve"> (moras!I545 - AVERAGE(moras!$I$2:$I$5001)) / _xlfn.STDEV.P(moras!$I$2:$I$5001)</f>
        <v>-0.41688387918063341</v>
      </c>
      <c r="E548" t="str">
        <f t="shared" si="16"/>
        <v>Normal</v>
      </c>
    </row>
    <row r="549" spans="2:5" x14ac:dyDescent="0.25">
      <c r="B549">
        <f xml:space="preserve"> (moras!C546 - AVERAGE(moras!$C$2:$C$5001)) / _xlfn.STDEV.P(moras!$C$2:$C$5001)</f>
        <v>0.27102286876844184</v>
      </c>
      <c r="C549" t="str">
        <f t="shared" si="17"/>
        <v>Normal</v>
      </c>
      <c r="D549">
        <f xml:space="preserve"> (moras!I546 - AVERAGE(moras!$I$2:$I$5001)) / _xlfn.STDEV.P(moras!$I$2:$I$5001)</f>
        <v>-0.91096062953163204</v>
      </c>
      <c r="E549" t="str">
        <f t="shared" si="16"/>
        <v>Normal</v>
      </c>
    </row>
    <row r="550" spans="2:5" x14ac:dyDescent="0.25">
      <c r="B550">
        <f xml:space="preserve"> (moras!C547 - AVERAGE(moras!$C$2:$C$5001)) / _xlfn.STDEV.P(moras!$C$2:$C$5001)</f>
        <v>1.3332634795528759</v>
      </c>
      <c r="C550" t="str">
        <f t="shared" si="17"/>
        <v>Normal</v>
      </c>
      <c r="D550">
        <f xml:space="preserve"> (moras!I547 - AVERAGE(moras!$I$2:$I$5001)) / _xlfn.STDEV.P(moras!$I$2:$I$5001)</f>
        <v>0.57126962152136374</v>
      </c>
      <c r="E550" t="str">
        <f t="shared" si="16"/>
        <v>Normal</v>
      </c>
    </row>
    <row r="551" spans="2:5" x14ac:dyDescent="0.25">
      <c r="B551">
        <f xml:space="preserve"> (moras!C548 - AVERAGE(moras!$C$2:$C$5001)) / _xlfn.STDEV.P(moras!$C$2:$C$5001)</f>
        <v>-0.20956677259932968</v>
      </c>
      <c r="C551" t="str">
        <f t="shared" si="17"/>
        <v>Normal</v>
      </c>
      <c r="D551">
        <f xml:space="preserve"> (moras!I548 - AVERAGE(moras!$I$2:$I$5001)) / _xlfn.STDEV.P(moras!$I$2:$I$5001)</f>
        <v>1.9123350867597886</v>
      </c>
      <c r="E551" t="str">
        <f t="shared" si="16"/>
        <v>Normal</v>
      </c>
    </row>
    <row r="552" spans="2:5" x14ac:dyDescent="0.25">
      <c r="B552">
        <f xml:space="preserve"> (moras!C549 - AVERAGE(moras!$C$2:$C$5001)) / _xlfn.STDEV.P(moras!$C$2:$C$5001)</f>
        <v>0.14236580367148197</v>
      </c>
      <c r="C552" t="str">
        <f t="shared" si="17"/>
        <v>Normal</v>
      </c>
      <c r="D552">
        <f xml:space="preserve"> (moras!I549 - AVERAGE(moras!$I$2:$I$5001)) / _xlfn.STDEV.P(moras!$I$2:$I$5001)</f>
        <v>-0.34630148627334789</v>
      </c>
      <c r="E552" t="str">
        <f t="shared" si="16"/>
        <v>Normal</v>
      </c>
    </row>
    <row r="553" spans="2:5" x14ac:dyDescent="0.25">
      <c r="B553">
        <f xml:space="preserve"> (moras!C550 - AVERAGE(moras!$C$2:$C$5001)) / _xlfn.STDEV.P(moras!$C$2:$C$5001)</f>
        <v>-0.44454166866740574</v>
      </c>
      <c r="C553" t="str">
        <f t="shared" si="17"/>
        <v>Normal</v>
      </c>
      <c r="D553">
        <f xml:space="preserve"> (moras!I550 - AVERAGE(moras!$I$2:$I$5001)) / _xlfn.STDEV.P(moras!$I$2:$I$5001)</f>
        <v>7.7192871170365177E-2</v>
      </c>
      <c r="E553" t="str">
        <f t="shared" si="16"/>
        <v>Normal</v>
      </c>
    </row>
    <row r="554" spans="2:5" x14ac:dyDescent="0.25">
      <c r="B554">
        <f xml:space="preserve"> (moras!C551 - AVERAGE(moras!$C$2:$C$5001)) / _xlfn.STDEV.P(moras!$C$2:$C$5001)</f>
        <v>1.3715951910710418</v>
      </c>
      <c r="C554" t="str">
        <f t="shared" si="17"/>
        <v>Normal</v>
      </c>
      <c r="D554">
        <f xml:space="preserve"> (moras!I551 - AVERAGE(moras!$I$2:$I$5001)) / _xlfn.STDEV.P(moras!$I$2:$I$5001)</f>
        <v>-1.193290201160774</v>
      </c>
      <c r="E554" t="str">
        <f t="shared" si="16"/>
        <v>Normal</v>
      </c>
    </row>
    <row r="555" spans="2:5" x14ac:dyDescent="0.25">
      <c r="B555">
        <f xml:space="preserve"> (moras!C552 - AVERAGE(moras!$C$2:$C$5001)) / _xlfn.STDEV.P(moras!$C$2:$C$5001)</f>
        <v>-0.1187067061962085</v>
      </c>
      <c r="C555" t="str">
        <f t="shared" si="17"/>
        <v>Normal</v>
      </c>
      <c r="D555">
        <f xml:space="preserve"> (moras!I552 - AVERAGE(moras!$I$2:$I$5001)) / _xlfn.STDEV.P(moras!$I$2:$I$5001)</f>
        <v>0.71243440733593477</v>
      </c>
      <c r="E555" t="str">
        <f t="shared" si="16"/>
        <v>Normal</v>
      </c>
    </row>
    <row r="556" spans="2:5" x14ac:dyDescent="0.25">
      <c r="B556">
        <f xml:space="preserve"> (moras!C553 - AVERAGE(moras!$C$2:$C$5001)) / _xlfn.STDEV.P(moras!$C$2:$C$5001)</f>
        <v>0.53157901531210705</v>
      </c>
      <c r="C556" t="str">
        <f t="shared" si="17"/>
        <v>Normal</v>
      </c>
      <c r="D556">
        <f xml:space="preserve"> (moras!I553 - AVERAGE(moras!$I$2:$I$5001)) / _xlfn.STDEV.P(moras!$I$2:$I$5001)</f>
        <v>-0.27571909336606237</v>
      </c>
      <c r="E556" t="str">
        <f t="shared" si="16"/>
        <v>Normal</v>
      </c>
    </row>
    <row r="557" spans="2:5" x14ac:dyDescent="0.25">
      <c r="B557">
        <f xml:space="preserve"> (moras!C554 - AVERAGE(moras!$C$2:$C$5001)) / _xlfn.STDEV.P(moras!$C$2:$C$5001)</f>
        <v>0.45228369681107417</v>
      </c>
      <c r="C557" t="str">
        <f t="shared" si="17"/>
        <v>Normal</v>
      </c>
      <c r="D557">
        <f xml:space="preserve"> (moras!I554 - AVERAGE(moras!$I$2:$I$5001)) / _xlfn.STDEV.P(moras!$I$2:$I$5001)</f>
        <v>-0.27571909336606237</v>
      </c>
      <c r="E557" t="str">
        <f t="shared" si="16"/>
        <v>Normal</v>
      </c>
    </row>
    <row r="558" spans="2:5" x14ac:dyDescent="0.25">
      <c r="B558">
        <f xml:space="preserve"> (moras!C555 - AVERAGE(moras!$C$2:$C$5001)) / _xlfn.STDEV.P(moras!$C$2:$C$5001)</f>
        <v>-0.46799154082766331</v>
      </c>
      <c r="C558" t="str">
        <f t="shared" si="17"/>
        <v>Normal</v>
      </c>
      <c r="D558">
        <f xml:space="preserve"> (moras!I555 - AVERAGE(moras!$I$2:$I$5001)) / _xlfn.STDEV.P(moras!$I$2:$I$5001)</f>
        <v>-0.84037823662434652</v>
      </c>
      <c r="E558" t="str">
        <f t="shared" si="16"/>
        <v>Normal</v>
      </c>
    </row>
    <row r="559" spans="2:5" x14ac:dyDescent="0.25">
      <c r="B559">
        <f xml:space="preserve"> (moras!C556 - AVERAGE(moras!$C$2:$C$5001)) / _xlfn.STDEV.P(moras!$C$2:$C$5001)</f>
        <v>-0.28469754375760659</v>
      </c>
      <c r="C559" t="str">
        <f t="shared" si="17"/>
        <v>Normal</v>
      </c>
      <c r="D559">
        <f xml:space="preserve"> (moras!I556 - AVERAGE(moras!$I$2:$I$5001)) / _xlfn.STDEV.P(moras!$I$2:$I$5001)</f>
        <v>-1.193290201160774</v>
      </c>
      <c r="E559" t="str">
        <f t="shared" si="16"/>
        <v>Normal</v>
      </c>
    </row>
    <row r="560" spans="2:5" x14ac:dyDescent="0.25">
      <c r="B560">
        <f xml:space="preserve"> (moras!C557 - AVERAGE(moras!$C$2:$C$5001)) / _xlfn.STDEV.P(moras!$C$2:$C$5001)</f>
        <v>-0.16586973131742902</v>
      </c>
      <c r="C560" t="str">
        <f t="shared" si="17"/>
        <v>Normal</v>
      </c>
      <c r="D560">
        <f xml:space="preserve"> (moras!I557 - AVERAGE(moras!$I$2:$I$5001)) / _xlfn.STDEV.P(moras!$I$2:$I$5001)</f>
        <v>-0.62863105790248996</v>
      </c>
      <c r="E560" t="str">
        <f t="shared" si="16"/>
        <v>Normal</v>
      </c>
    </row>
    <row r="561" spans="2:5" x14ac:dyDescent="0.25">
      <c r="B561">
        <f xml:space="preserve"> (moras!C558 - AVERAGE(moras!$C$2:$C$5001)) / _xlfn.STDEV.P(moras!$C$2:$C$5001)</f>
        <v>-0.36884134776386512</v>
      </c>
      <c r="C561" t="str">
        <f t="shared" si="17"/>
        <v>Normal</v>
      </c>
      <c r="D561">
        <f xml:space="preserve"> (moras!I558 - AVERAGE(moras!$I$2:$I$5001)) / _xlfn.STDEV.P(moras!$I$2:$I$5001)</f>
        <v>6.6104782630796582E-3</v>
      </c>
      <c r="E561" t="str">
        <f t="shared" si="16"/>
        <v>Normal</v>
      </c>
    </row>
    <row r="562" spans="2:5" x14ac:dyDescent="0.25">
      <c r="B562">
        <f xml:space="preserve"> (moras!C559 - AVERAGE(moras!$C$2:$C$5001)) / _xlfn.STDEV.P(moras!$C$2:$C$5001)</f>
        <v>-0.45285159996348945</v>
      </c>
      <c r="C562" t="str">
        <f t="shared" si="17"/>
        <v>Normal</v>
      </c>
      <c r="D562">
        <f xml:space="preserve"> (moras!I559 - AVERAGE(moras!$I$2:$I$5001)) / _xlfn.STDEV.P(moras!$I$2:$I$5001)</f>
        <v>-1.193290201160774</v>
      </c>
      <c r="E562" t="str">
        <f t="shared" si="16"/>
        <v>Normal</v>
      </c>
    </row>
    <row r="563" spans="2:5" x14ac:dyDescent="0.25">
      <c r="B563">
        <f xml:space="preserve"> (moras!C560 - AVERAGE(moras!$C$2:$C$5001)) / _xlfn.STDEV.P(moras!$C$2:$C$5001)</f>
        <v>-0.22483846484873712</v>
      </c>
      <c r="C563" t="str">
        <f t="shared" si="17"/>
        <v>Normal</v>
      </c>
      <c r="D563">
        <f xml:space="preserve"> (moras!I560 - AVERAGE(moras!$I$2:$I$5001)) / _xlfn.STDEV.P(moras!$I$2:$I$5001)</f>
        <v>-6.397191464420586E-2</v>
      </c>
      <c r="E563" t="str">
        <f t="shared" si="16"/>
        <v>Normal</v>
      </c>
    </row>
    <row r="564" spans="2:5" x14ac:dyDescent="0.25">
      <c r="B564">
        <f xml:space="preserve"> (moras!C561 - AVERAGE(moras!$C$2:$C$5001)) / _xlfn.STDEV.P(moras!$C$2:$C$5001)</f>
        <v>-0.33521416202879661</v>
      </c>
      <c r="C564" t="str">
        <f t="shared" si="17"/>
        <v>Normal</v>
      </c>
      <c r="D564">
        <f xml:space="preserve"> (moras!I561 - AVERAGE(moras!$I$2:$I$5001)) / _xlfn.STDEV.P(moras!$I$2:$I$5001)</f>
        <v>-0.69921345080977548</v>
      </c>
      <c r="E564" t="str">
        <f t="shared" si="16"/>
        <v>Normal</v>
      </c>
    </row>
    <row r="565" spans="2:5" x14ac:dyDescent="0.25">
      <c r="B565">
        <f xml:space="preserve"> (moras!C562 - AVERAGE(moras!$C$2:$C$5001)) / _xlfn.STDEV.P(moras!$C$2:$C$5001)</f>
        <v>-0.44454166866740574</v>
      </c>
      <c r="C565" t="str">
        <f t="shared" si="17"/>
        <v>Normal</v>
      </c>
      <c r="D565">
        <f xml:space="preserve"> (moras!I562 - AVERAGE(moras!$I$2:$I$5001)) / _xlfn.STDEV.P(moras!$I$2:$I$5001)</f>
        <v>1.3476759435015044</v>
      </c>
      <c r="E565" t="str">
        <f t="shared" si="16"/>
        <v>Normal</v>
      </c>
    </row>
    <row r="566" spans="2:5" x14ac:dyDescent="0.25">
      <c r="B566">
        <f xml:space="preserve"> (moras!C563 - AVERAGE(moras!$C$2:$C$5001)) / _xlfn.STDEV.P(moras!$C$2:$C$5001)</f>
        <v>-0.38663962315769118</v>
      </c>
      <c r="C566" t="str">
        <f t="shared" si="17"/>
        <v>Normal</v>
      </c>
      <c r="D566">
        <f xml:space="preserve"> (moras!I563 - AVERAGE(moras!$I$2:$I$5001)) / _xlfn.STDEV.P(moras!$I$2:$I$5001)</f>
        <v>-1.1227078082534885</v>
      </c>
      <c r="E566" t="str">
        <f t="shared" si="16"/>
        <v>Normal</v>
      </c>
    </row>
    <row r="567" spans="2:5" x14ac:dyDescent="0.25">
      <c r="B567">
        <f xml:space="preserve"> (moras!C564 - AVERAGE(moras!$C$2:$C$5001)) / _xlfn.STDEV.P(moras!$C$2:$C$5001)</f>
        <v>0.79541903183725515</v>
      </c>
      <c r="C567" t="str">
        <f t="shared" si="17"/>
        <v>Normal</v>
      </c>
      <c r="D567">
        <f xml:space="preserve"> (moras!I564 - AVERAGE(moras!$I$2:$I$5001)) / _xlfn.STDEV.P(moras!$I$2:$I$5001)</f>
        <v>-6.397191464420586E-2</v>
      </c>
      <c r="E567" t="str">
        <f t="shared" si="16"/>
        <v>Normal</v>
      </c>
    </row>
    <row r="568" spans="2:5" x14ac:dyDescent="0.25">
      <c r="B568">
        <f xml:space="preserve"> (moras!C565 - AVERAGE(moras!$C$2:$C$5001)) / _xlfn.STDEV.P(moras!$C$2:$C$5001)</f>
        <v>0.34766291098987284</v>
      </c>
      <c r="C568" t="str">
        <f t="shared" si="17"/>
        <v>Normal</v>
      </c>
      <c r="D568">
        <f xml:space="preserve"> (moras!I565 - AVERAGE(moras!$I$2:$I$5001)) / _xlfn.STDEV.P(moras!$I$2:$I$5001)</f>
        <v>-1.193290201160774</v>
      </c>
      <c r="E568" t="str">
        <f t="shared" si="16"/>
        <v>Normal</v>
      </c>
    </row>
    <row r="569" spans="2:5" x14ac:dyDescent="0.25">
      <c r="B569">
        <f xml:space="preserve"> (moras!C566 - AVERAGE(moras!$C$2:$C$5001)) / _xlfn.STDEV.P(moras!$C$2:$C$5001)</f>
        <v>-0.31494413002169641</v>
      </c>
      <c r="C569" t="str">
        <f t="shared" si="17"/>
        <v>Normal</v>
      </c>
      <c r="D569">
        <f xml:space="preserve"> (moras!I566 - AVERAGE(moras!$I$2:$I$5001)) / _xlfn.STDEV.P(moras!$I$2:$I$5001)</f>
        <v>-0.20513670045877688</v>
      </c>
      <c r="E569" t="str">
        <f t="shared" si="16"/>
        <v>Normal</v>
      </c>
    </row>
    <row r="570" spans="2:5" x14ac:dyDescent="0.25">
      <c r="B570">
        <f xml:space="preserve"> (moras!C567 - AVERAGE(moras!$C$2:$C$5001)) / _xlfn.STDEV.P(moras!$C$2:$C$5001)</f>
        <v>-0.33267260825711537</v>
      </c>
      <c r="C570" t="str">
        <f t="shared" si="17"/>
        <v>Normal</v>
      </c>
      <c r="D570">
        <f xml:space="preserve"> (moras!I567 - AVERAGE(moras!$I$2:$I$5001)) / _xlfn.STDEV.P(moras!$I$2:$I$5001)</f>
        <v>0.78301680024322029</v>
      </c>
      <c r="E570" t="str">
        <f t="shared" si="16"/>
        <v>Normal</v>
      </c>
    </row>
    <row r="571" spans="2:5" x14ac:dyDescent="0.25">
      <c r="B571">
        <f xml:space="preserve"> (moras!C568 - AVERAGE(moras!$C$2:$C$5001)) / _xlfn.STDEV.P(moras!$C$2:$C$5001)</f>
        <v>-0.35457732424274085</v>
      </c>
      <c r="C571" t="str">
        <f t="shared" si="17"/>
        <v>Normal</v>
      </c>
      <c r="D571">
        <f xml:space="preserve"> (moras!I568 - AVERAGE(moras!$I$2:$I$5001)) / _xlfn.STDEV.P(moras!$I$2:$I$5001)</f>
        <v>0.2183576569849362</v>
      </c>
      <c r="E571" t="str">
        <f t="shared" si="16"/>
        <v>Normal</v>
      </c>
    </row>
    <row r="572" spans="2:5" x14ac:dyDescent="0.25">
      <c r="B572">
        <f xml:space="preserve"> (moras!C569 - AVERAGE(moras!$C$2:$C$5001)) / _xlfn.STDEV.P(moras!$C$2:$C$5001)</f>
        <v>-0.26291203786567752</v>
      </c>
      <c r="C572" t="str">
        <f t="shared" si="17"/>
        <v>Normal</v>
      </c>
      <c r="D572">
        <f xml:space="preserve"> (moras!I569 - AVERAGE(moras!$I$2:$I$5001)) / _xlfn.STDEV.P(moras!$I$2:$I$5001)</f>
        <v>-1.334454986975345</v>
      </c>
      <c r="E572" t="str">
        <f t="shared" si="16"/>
        <v>Normal</v>
      </c>
    </row>
    <row r="573" spans="2:5" x14ac:dyDescent="0.25">
      <c r="B573">
        <f xml:space="preserve"> (moras!C570 - AVERAGE(moras!$C$2:$C$5001)) / _xlfn.STDEV.P(moras!$C$2:$C$5001)</f>
        <v>-0.58968769585538605</v>
      </c>
      <c r="C573" t="str">
        <f t="shared" si="17"/>
        <v>Normal</v>
      </c>
      <c r="D573">
        <f xml:space="preserve"> (moras!I570 - AVERAGE(moras!$I$2:$I$5001)) / _xlfn.STDEV.P(moras!$I$2:$I$5001)</f>
        <v>-0.91096062953163204</v>
      </c>
      <c r="E573" t="str">
        <f t="shared" si="16"/>
        <v>Normal</v>
      </c>
    </row>
    <row r="574" spans="2:5" x14ac:dyDescent="0.25">
      <c r="B574">
        <f xml:space="preserve"> (moras!C571 - AVERAGE(moras!$C$2:$C$5001)) / _xlfn.STDEV.P(moras!$C$2:$C$5001)</f>
        <v>-0.45391125894262857</v>
      </c>
      <c r="C574" t="str">
        <f t="shared" si="17"/>
        <v>Normal</v>
      </c>
      <c r="D574">
        <f xml:space="preserve"> (moras!I571 - AVERAGE(moras!$I$2:$I$5001)) / _xlfn.STDEV.P(moras!$I$2:$I$5001)</f>
        <v>0.71243440733593477</v>
      </c>
      <c r="E574" t="str">
        <f t="shared" si="16"/>
        <v>Normal</v>
      </c>
    </row>
    <row r="575" spans="2:5" x14ac:dyDescent="0.25">
      <c r="B575">
        <f xml:space="preserve"> (moras!C572 - AVERAGE(moras!$C$2:$C$5001)) / _xlfn.STDEV.P(moras!$C$2:$C$5001)</f>
        <v>-8.5488314772305618E-2</v>
      </c>
      <c r="C575" t="str">
        <f t="shared" si="17"/>
        <v>Normal</v>
      </c>
      <c r="D575">
        <f xml:space="preserve"> (moras!I572 - AVERAGE(moras!$I$2:$I$5001)) / _xlfn.STDEV.P(moras!$I$2:$I$5001)</f>
        <v>-0.48746627208791893</v>
      </c>
      <c r="E575" t="str">
        <f t="shared" si="16"/>
        <v>Normal</v>
      </c>
    </row>
    <row r="576" spans="2:5" x14ac:dyDescent="0.25">
      <c r="B576">
        <f xml:space="preserve"> (moras!C573 - AVERAGE(moras!$C$2:$C$5001)) / _xlfn.STDEV.P(moras!$C$2:$C$5001)</f>
        <v>-0.39650494590075286</v>
      </c>
      <c r="C576" t="str">
        <f t="shared" si="17"/>
        <v>Normal</v>
      </c>
      <c r="D576">
        <f xml:space="preserve"> (moras!I573 - AVERAGE(moras!$I$2:$I$5001)) / _xlfn.STDEV.P(moras!$I$2:$I$5001)</f>
        <v>0.78301680024322029</v>
      </c>
      <c r="E576" t="str">
        <f t="shared" si="16"/>
        <v>Normal</v>
      </c>
    </row>
    <row r="577" spans="2:5" x14ac:dyDescent="0.25">
      <c r="B577">
        <f xml:space="preserve"> (moras!C574 - AVERAGE(moras!$C$2:$C$5001)) / _xlfn.STDEV.P(moras!$C$2:$C$5001)</f>
        <v>-0.25322001184825121</v>
      </c>
      <c r="C577" t="str">
        <f t="shared" si="17"/>
        <v>Normal</v>
      </c>
      <c r="D577">
        <f xml:space="preserve"> (moras!I574 - AVERAGE(moras!$I$2:$I$5001)) / _xlfn.STDEV.P(moras!$I$2:$I$5001)</f>
        <v>0.50068722861407822</v>
      </c>
      <c r="E577" t="str">
        <f t="shared" si="16"/>
        <v>Normal</v>
      </c>
    </row>
    <row r="578" spans="2:5" x14ac:dyDescent="0.25">
      <c r="B578">
        <f xml:space="preserve"> (moras!C575 - AVERAGE(moras!$C$2:$C$5001)) / _xlfn.STDEV.P(moras!$C$2:$C$5001)</f>
        <v>-0.36690897767156788</v>
      </c>
      <c r="C578" t="str">
        <f t="shared" si="17"/>
        <v>Normal</v>
      </c>
      <c r="D578">
        <f xml:space="preserve"> (moras!I575 - AVERAGE(moras!$I$2:$I$5001)) / _xlfn.STDEV.P(moras!$I$2:$I$5001)</f>
        <v>-0.41688387918063341</v>
      </c>
      <c r="E578" t="str">
        <f t="shared" si="16"/>
        <v>Normal</v>
      </c>
    </row>
    <row r="579" spans="2:5" x14ac:dyDescent="0.25">
      <c r="B579">
        <f xml:space="preserve"> (moras!C576 - AVERAGE(moras!$C$2:$C$5001)) / _xlfn.STDEV.P(moras!$C$2:$C$5001)</f>
        <v>2.9297788820032347</v>
      </c>
      <c r="C579" t="str">
        <f t="shared" si="17"/>
        <v>Atipico</v>
      </c>
      <c r="D579">
        <f xml:space="preserve"> (moras!I576 - AVERAGE(moras!$I$2:$I$5001)) / _xlfn.STDEV.P(moras!$I$2:$I$5001)</f>
        <v>-1.052125415346203</v>
      </c>
      <c r="E579" t="str">
        <f t="shared" si="16"/>
        <v>Normal</v>
      </c>
    </row>
    <row r="580" spans="2:5" x14ac:dyDescent="0.25">
      <c r="B580">
        <f xml:space="preserve"> (moras!C577 - AVERAGE(moras!$C$2:$C$5001)) / _xlfn.STDEV.P(moras!$C$2:$C$5001)</f>
        <v>0.64033699686875911</v>
      </c>
      <c r="C580" t="str">
        <f t="shared" si="17"/>
        <v>Normal</v>
      </c>
      <c r="D580">
        <f xml:space="preserve"> (moras!I577 - AVERAGE(moras!$I$2:$I$5001)) / _xlfn.STDEV.P(moras!$I$2:$I$5001)</f>
        <v>1.2770935505942189</v>
      </c>
      <c r="E580" t="str">
        <f t="shared" si="16"/>
        <v>Normal</v>
      </c>
    </row>
    <row r="581" spans="2:5" x14ac:dyDescent="0.25">
      <c r="B581">
        <f xml:space="preserve"> (moras!C578 - AVERAGE(moras!$C$2:$C$5001)) / _xlfn.STDEV.P(moras!$C$2:$C$5001)</f>
        <v>-0.44916973819924455</v>
      </c>
      <c r="C581" t="str">
        <f t="shared" si="17"/>
        <v>Normal</v>
      </c>
      <c r="D581">
        <f xml:space="preserve"> (moras!I578 - AVERAGE(moras!$I$2:$I$5001)) / _xlfn.STDEV.P(moras!$I$2:$I$5001)</f>
        <v>0.64185201442864925</v>
      </c>
      <c r="E581" t="str">
        <f t="shared" si="16"/>
        <v>Normal</v>
      </c>
    </row>
    <row r="582" spans="2:5" x14ac:dyDescent="0.25">
      <c r="B582">
        <f xml:space="preserve"> (moras!C579 - AVERAGE(moras!$C$2:$C$5001)) / _xlfn.STDEV.P(moras!$C$2:$C$5001)</f>
        <v>-0.44454166866740574</v>
      </c>
      <c r="C582" t="str">
        <f t="shared" si="17"/>
        <v>Normal</v>
      </c>
      <c r="D582">
        <f xml:space="preserve"> (moras!I579 - AVERAGE(moras!$I$2:$I$5001)) / _xlfn.STDEV.P(moras!$I$2:$I$5001)</f>
        <v>-0.84037823662434652</v>
      </c>
      <c r="E582" t="str">
        <f t="shared" ref="E582:E645" si="18">IF(ABS(D582)&gt;1.96,"Atipico","Normal")</f>
        <v>Normal</v>
      </c>
    </row>
    <row r="583" spans="2:5" x14ac:dyDescent="0.25">
      <c r="B583">
        <f xml:space="preserve"> (moras!C580 - AVERAGE(moras!$C$2:$C$5001)) / _xlfn.STDEV.P(moras!$C$2:$C$5001)</f>
        <v>0.37561489717384716</v>
      </c>
      <c r="C583" t="str">
        <f t="shared" si="17"/>
        <v>Normal</v>
      </c>
      <c r="D583">
        <f xml:space="preserve"> (moras!I580 - AVERAGE(moras!$I$2:$I$5001)) / _xlfn.STDEV.P(moras!$I$2:$I$5001)</f>
        <v>-0.69921345080977548</v>
      </c>
      <c r="E583" t="str">
        <f t="shared" si="18"/>
        <v>Normal</v>
      </c>
    </row>
    <row r="584" spans="2:5" x14ac:dyDescent="0.25">
      <c r="B584">
        <f xml:space="preserve"> (moras!C581 - AVERAGE(moras!$C$2:$C$5001)) / _xlfn.STDEV.P(moras!$C$2:$C$5001)</f>
        <v>0.17684968170190446</v>
      </c>
      <c r="C584" t="str">
        <f t="shared" si="17"/>
        <v>Normal</v>
      </c>
      <c r="D584">
        <f xml:space="preserve"> (moras!I581 - AVERAGE(moras!$I$2:$I$5001)) / _xlfn.STDEV.P(moras!$I$2:$I$5001)</f>
        <v>0.28894004989222172</v>
      </c>
      <c r="E584" t="str">
        <f t="shared" si="18"/>
        <v>Normal</v>
      </c>
    </row>
    <row r="585" spans="2:5" x14ac:dyDescent="0.25">
      <c r="B585">
        <f xml:space="preserve"> (moras!C582 - AVERAGE(moras!$C$2:$C$5001)) / _xlfn.STDEV.P(moras!$C$2:$C$5001)</f>
        <v>-0.26139071877712344</v>
      </c>
      <c r="C585" t="str">
        <f t="shared" si="17"/>
        <v>Normal</v>
      </c>
      <c r="D585">
        <f xml:space="preserve"> (moras!I582 - AVERAGE(moras!$I$2:$I$5001)) / _xlfn.STDEV.P(moras!$I$2:$I$5001)</f>
        <v>0.99476397896507684</v>
      </c>
      <c r="E585" t="str">
        <f t="shared" si="18"/>
        <v>Normal</v>
      </c>
    </row>
    <row r="586" spans="2:5" x14ac:dyDescent="0.25">
      <c r="B586">
        <f xml:space="preserve"> (moras!C583 - AVERAGE(moras!$C$2:$C$5001)) / _xlfn.STDEV.P(moras!$C$2:$C$5001)</f>
        <v>-0.65053700653459023</v>
      </c>
      <c r="C586" t="str">
        <f t="shared" si="17"/>
        <v>Normal</v>
      </c>
      <c r="D586">
        <f xml:space="preserve"> (moras!I583 - AVERAGE(moras!$I$2:$I$5001)) / _xlfn.STDEV.P(moras!$I$2:$I$5001)</f>
        <v>-1.1227078082534885</v>
      </c>
      <c r="E586" t="str">
        <f t="shared" si="18"/>
        <v>Normal</v>
      </c>
    </row>
    <row r="587" spans="2:5" x14ac:dyDescent="0.25">
      <c r="B587">
        <f xml:space="preserve"> (moras!C584 - AVERAGE(moras!$C$2:$C$5001)) / _xlfn.STDEV.P(moras!$C$2:$C$5001)</f>
        <v>0.11788620145495705</v>
      </c>
      <c r="C587" t="str">
        <f t="shared" si="17"/>
        <v>Normal</v>
      </c>
      <c r="D587">
        <f xml:space="preserve"> (moras!I584 - AVERAGE(moras!$I$2:$I$5001)) / _xlfn.STDEV.P(moras!$I$2:$I$5001)</f>
        <v>-1.4050373798826306</v>
      </c>
      <c r="E587" t="str">
        <f t="shared" si="18"/>
        <v>Normal</v>
      </c>
    </row>
    <row r="588" spans="2:5" x14ac:dyDescent="0.25">
      <c r="B588">
        <f xml:space="preserve"> (moras!C585 - AVERAGE(moras!$C$2:$C$5001)) / _xlfn.STDEV.P(moras!$C$2:$C$5001)</f>
        <v>-0.58887873939045499</v>
      </c>
      <c r="C588" t="str">
        <f t="shared" si="17"/>
        <v>Normal</v>
      </c>
      <c r="D588">
        <f xml:space="preserve"> (moras!I585 - AVERAGE(moras!$I$2:$I$5001)) / _xlfn.STDEV.P(moras!$I$2:$I$5001)</f>
        <v>-0.98154302243891756</v>
      </c>
      <c r="E588" t="str">
        <f t="shared" si="18"/>
        <v>Normal</v>
      </c>
    </row>
    <row r="589" spans="2:5" x14ac:dyDescent="0.25">
      <c r="B589">
        <f xml:space="preserve"> (moras!C586 - AVERAGE(moras!$C$2:$C$5001)) / _xlfn.STDEV.P(moras!$C$2:$C$5001)</f>
        <v>-0.34590200605556098</v>
      </c>
      <c r="C589" t="str">
        <f t="shared" si="17"/>
        <v>Normal</v>
      </c>
      <c r="D589">
        <f xml:space="preserve"> (moras!I586 - AVERAGE(moras!$I$2:$I$5001)) / _xlfn.STDEV.P(moras!$I$2:$I$5001)</f>
        <v>0.50068722861407822</v>
      </c>
      <c r="E589" t="str">
        <f t="shared" si="18"/>
        <v>Normal</v>
      </c>
    </row>
    <row r="590" spans="2:5" x14ac:dyDescent="0.25">
      <c r="B590">
        <f xml:space="preserve"> (moras!C587 - AVERAGE(moras!$C$2:$C$5001)) / _xlfn.STDEV.P(moras!$C$2:$C$5001)</f>
        <v>-0.4299557889917891</v>
      </c>
      <c r="C590" t="str">
        <f t="shared" si="17"/>
        <v>Normal</v>
      </c>
      <c r="D590">
        <f xml:space="preserve"> (moras!I587 - AVERAGE(moras!$I$2:$I$5001)) / _xlfn.STDEV.P(moras!$I$2:$I$5001)</f>
        <v>1.0653463718723624</v>
      </c>
      <c r="E590" t="str">
        <f t="shared" si="18"/>
        <v>Normal</v>
      </c>
    </row>
    <row r="591" spans="2:5" x14ac:dyDescent="0.25">
      <c r="B591">
        <f xml:space="preserve"> (moras!C588 - AVERAGE(moras!$C$2:$C$5001)) / _xlfn.STDEV.P(moras!$C$2:$C$5001)</f>
        <v>1.1511810674322014</v>
      </c>
      <c r="C591" t="str">
        <f t="shared" ref="C591:C654" si="19">IF(ABS(B591)&gt;1.96,"Atipico","Normal")</f>
        <v>Normal</v>
      </c>
      <c r="D591">
        <f xml:space="preserve"> (moras!I588 - AVERAGE(moras!$I$2:$I$5001)) / _xlfn.STDEV.P(moras!$I$2:$I$5001)</f>
        <v>1.41825833640879</v>
      </c>
      <c r="E591" t="str">
        <f t="shared" si="18"/>
        <v>Normal</v>
      </c>
    </row>
    <row r="592" spans="2:5" x14ac:dyDescent="0.25">
      <c r="B592">
        <f xml:space="preserve"> (moras!C589 - AVERAGE(moras!$C$2:$C$5001)) / _xlfn.STDEV.P(moras!$C$2:$C$5001)</f>
        <v>-0.29846460164554911</v>
      </c>
      <c r="C592" t="str">
        <f t="shared" si="19"/>
        <v>Normal</v>
      </c>
      <c r="D592">
        <f xml:space="preserve"> (moras!I589 - AVERAGE(moras!$I$2:$I$5001)) / _xlfn.STDEV.P(moras!$I$2:$I$5001)</f>
        <v>0.71243440733593477</v>
      </c>
      <c r="E592" t="str">
        <f t="shared" si="18"/>
        <v>Normal</v>
      </c>
    </row>
    <row r="593" spans="2:5" x14ac:dyDescent="0.25">
      <c r="B593">
        <f xml:space="preserve"> (moras!C590 - AVERAGE(moras!$C$2:$C$5001)) / _xlfn.STDEV.P(moras!$C$2:$C$5001)</f>
        <v>-0.32059141070942776</v>
      </c>
      <c r="C593" t="str">
        <f t="shared" si="19"/>
        <v>Normal</v>
      </c>
      <c r="D593">
        <f xml:space="preserve"> (moras!I590 - AVERAGE(moras!$I$2:$I$5001)) / _xlfn.STDEV.P(moras!$I$2:$I$5001)</f>
        <v>-1.4756197727899161</v>
      </c>
      <c r="E593" t="str">
        <f t="shared" si="18"/>
        <v>Normal</v>
      </c>
    </row>
    <row r="594" spans="2:5" x14ac:dyDescent="0.25">
      <c r="B594">
        <f xml:space="preserve"> (moras!C591 - AVERAGE(moras!$C$2:$C$5001)) / _xlfn.STDEV.P(moras!$C$2:$C$5001)</f>
        <v>0.94301350881352897</v>
      </c>
      <c r="C594" t="str">
        <f t="shared" si="19"/>
        <v>Normal</v>
      </c>
      <c r="D594">
        <f xml:space="preserve"> (moras!I591 - AVERAGE(moras!$I$2:$I$5001)) / _xlfn.STDEV.P(moras!$I$2:$I$5001)</f>
        <v>2.4769942300180725</v>
      </c>
      <c r="E594" t="str">
        <f t="shared" si="18"/>
        <v>Atipico</v>
      </c>
    </row>
    <row r="595" spans="2:5" x14ac:dyDescent="0.25">
      <c r="B595">
        <f xml:space="preserve"> (moras!C592 - AVERAGE(moras!$C$2:$C$5001)) / _xlfn.STDEV.P(moras!$C$2:$C$5001)</f>
        <v>-0.44454166866740574</v>
      </c>
      <c r="C595" t="str">
        <f t="shared" si="19"/>
        <v>Normal</v>
      </c>
      <c r="D595">
        <f xml:space="preserve"> (moras!I592 - AVERAGE(moras!$I$2:$I$5001)) / _xlfn.STDEV.P(moras!$I$2:$I$5001)</f>
        <v>-1.1227078082534885</v>
      </c>
      <c r="E595" t="str">
        <f t="shared" si="18"/>
        <v>Normal</v>
      </c>
    </row>
    <row r="596" spans="2:5" x14ac:dyDescent="0.25">
      <c r="B596">
        <f xml:space="preserve"> (moras!C593 - AVERAGE(moras!$C$2:$C$5001)) / _xlfn.STDEV.P(moras!$C$2:$C$5001)</f>
        <v>0.47088382563745629</v>
      </c>
      <c r="C596" t="str">
        <f t="shared" si="19"/>
        <v>Normal</v>
      </c>
      <c r="D596">
        <f xml:space="preserve"> (moras!I593 - AVERAGE(moras!$I$2:$I$5001)) / _xlfn.STDEV.P(moras!$I$2:$I$5001)</f>
        <v>7.7192871170365177E-2</v>
      </c>
      <c r="E596" t="str">
        <f t="shared" si="18"/>
        <v>Normal</v>
      </c>
    </row>
    <row r="597" spans="2:5" x14ac:dyDescent="0.25">
      <c r="B597">
        <f xml:space="preserve"> (moras!C594 - AVERAGE(moras!$C$2:$C$5001)) / _xlfn.STDEV.P(moras!$C$2:$C$5001)</f>
        <v>-0.42811960579623676</v>
      </c>
      <c r="C597" t="str">
        <f t="shared" si="19"/>
        <v>Normal</v>
      </c>
      <c r="D597">
        <f xml:space="preserve"> (moras!I594 - AVERAGE(moras!$I$2:$I$5001)) / _xlfn.STDEV.P(moras!$I$2:$I$5001)</f>
        <v>1.2770935505942189</v>
      </c>
      <c r="E597" t="str">
        <f t="shared" si="18"/>
        <v>Normal</v>
      </c>
    </row>
    <row r="598" spans="2:5" x14ac:dyDescent="0.25">
      <c r="B598">
        <f xml:space="preserve"> (moras!C595 - AVERAGE(moras!$C$2:$C$5001)) / _xlfn.STDEV.P(moras!$C$2:$C$5001)</f>
        <v>0.60729164320576967</v>
      </c>
      <c r="C598" t="str">
        <f t="shared" si="19"/>
        <v>Normal</v>
      </c>
      <c r="D598">
        <f xml:space="preserve"> (moras!I595 - AVERAGE(moras!$I$2:$I$5001)) / _xlfn.STDEV.P(moras!$I$2:$I$5001)</f>
        <v>-0.34630148627334789</v>
      </c>
      <c r="E598" t="str">
        <f t="shared" si="18"/>
        <v>Normal</v>
      </c>
    </row>
    <row r="599" spans="2:5" x14ac:dyDescent="0.25">
      <c r="B599">
        <f xml:space="preserve"> (moras!C596 - AVERAGE(moras!$C$2:$C$5001)) / _xlfn.STDEV.P(moras!$C$2:$C$5001)</f>
        <v>-0.3666734430910773</v>
      </c>
      <c r="C599" t="str">
        <f t="shared" si="19"/>
        <v>Normal</v>
      </c>
      <c r="D599">
        <f xml:space="preserve"> (moras!I596 - AVERAGE(moras!$I$2:$I$5001)) / _xlfn.STDEV.P(moras!$I$2:$I$5001)</f>
        <v>6.6104782630796582E-3</v>
      </c>
      <c r="E599" t="str">
        <f t="shared" si="18"/>
        <v>Normal</v>
      </c>
    </row>
    <row r="600" spans="2:5" x14ac:dyDescent="0.25">
      <c r="B600">
        <f xml:space="preserve"> (moras!C597 - AVERAGE(moras!$C$2:$C$5001)) / _xlfn.STDEV.P(moras!$C$2:$C$5001)</f>
        <v>1.8816912975274116</v>
      </c>
      <c r="C600" t="str">
        <f t="shared" si="19"/>
        <v>Normal</v>
      </c>
      <c r="D600">
        <f xml:space="preserve"> (moras!I597 - AVERAGE(moras!$I$2:$I$5001)) / _xlfn.STDEV.P(moras!$I$2:$I$5001)</f>
        <v>7.7192871170365177E-2</v>
      </c>
      <c r="E600" t="str">
        <f t="shared" si="18"/>
        <v>Normal</v>
      </c>
    </row>
    <row r="601" spans="2:5" x14ac:dyDescent="0.25">
      <c r="B601">
        <f xml:space="preserve"> (moras!C598 - AVERAGE(moras!$C$2:$C$5001)) / _xlfn.STDEV.P(moras!$C$2:$C$5001)</f>
        <v>-0.46799154082766331</v>
      </c>
      <c r="C601" t="str">
        <f t="shared" si="19"/>
        <v>Normal</v>
      </c>
      <c r="D601">
        <f xml:space="preserve"> (moras!I598 - AVERAGE(moras!$I$2:$I$5001)) / _xlfn.STDEV.P(moras!$I$2:$I$5001)</f>
        <v>0.78301680024322029</v>
      </c>
      <c r="E601" t="str">
        <f t="shared" si="18"/>
        <v>Normal</v>
      </c>
    </row>
    <row r="602" spans="2:5" x14ac:dyDescent="0.25">
      <c r="B602">
        <f xml:space="preserve"> (moras!C599 - AVERAGE(moras!$C$2:$C$5001)) / _xlfn.STDEV.P(moras!$C$2:$C$5001)</f>
        <v>-0.17197820351174506</v>
      </c>
      <c r="C602" t="str">
        <f t="shared" si="19"/>
        <v>Normal</v>
      </c>
      <c r="D602">
        <f xml:space="preserve"> (moras!I599 - AVERAGE(moras!$I$2:$I$5001)) / _xlfn.STDEV.P(moras!$I$2:$I$5001)</f>
        <v>0.28894004989222172</v>
      </c>
      <c r="E602" t="str">
        <f t="shared" si="18"/>
        <v>Normal</v>
      </c>
    </row>
    <row r="603" spans="2:5" x14ac:dyDescent="0.25">
      <c r="B603">
        <f xml:space="preserve"> (moras!C600 - AVERAGE(moras!$C$2:$C$5001)) / _xlfn.STDEV.P(moras!$C$2:$C$5001)</f>
        <v>-0.32931445239537716</v>
      </c>
      <c r="C603" t="str">
        <f t="shared" si="19"/>
        <v>Normal</v>
      </c>
      <c r="D603">
        <f xml:space="preserve"> (moras!I600 - AVERAGE(moras!$I$2:$I$5001)) / _xlfn.STDEV.P(moras!$I$2:$I$5001)</f>
        <v>0.64185201442864925</v>
      </c>
      <c r="E603" t="str">
        <f t="shared" si="18"/>
        <v>Normal</v>
      </c>
    </row>
    <row r="604" spans="2:5" x14ac:dyDescent="0.25">
      <c r="B604">
        <f xml:space="preserve"> (moras!C601 - AVERAGE(moras!$C$2:$C$5001)) / _xlfn.STDEV.P(moras!$C$2:$C$5001)</f>
        <v>1.8656056174984745</v>
      </c>
      <c r="C604" t="str">
        <f t="shared" si="19"/>
        <v>Normal</v>
      </c>
      <c r="D604">
        <f xml:space="preserve"> (moras!I601 - AVERAGE(moras!$I$2:$I$5001)) / _xlfn.STDEV.P(moras!$I$2:$I$5001)</f>
        <v>-6.397191464420586E-2</v>
      </c>
      <c r="E604" t="str">
        <f t="shared" si="18"/>
        <v>Normal</v>
      </c>
    </row>
    <row r="605" spans="2:5" x14ac:dyDescent="0.25">
      <c r="B605">
        <f xml:space="preserve"> (moras!C602 - AVERAGE(moras!$C$2:$C$5001)) / _xlfn.STDEV.P(moras!$C$2:$C$5001)</f>
        <v>-0.44111470217953475</v>
      </c>
      <c r="C605" t="str">
        <f t="shared" si="19"/>
        <v>Normal</v>
      </c>
      <c r="D605">
        <f xml:space="preserve"> (moras!I602 - AVERAGE(moras!$I$2:$I$5001)) / _xlfn.STDEV.P(moras!$I$2:$I$5001)</f>
        <v>-0.41688387918063341</v>
      </c>
      <c r="E605" t="str">
        <f t="shared" si="18"/>
        <v>Normal</v>
      </c>
    </row>
    <row r="606" spans="2:5" x14ac:dyDescent="0.25">
      <c r="B606">
        <f xml:space="preserve"> (moras!C603 - AVERAGE(moras!$C$2:$C$5001)) / _xlfn.STDEV.P(moras!$C$2:$C$5001)</f>
        <v>-0.47345323013129081</v>
      </c>
      <c r="C606" t="str">
        <f t="shared" si="19"/>
        <v>Normal</v>
      </c>
      <c r="D606">
        <f xml:space="preserve"> (moras!I603 - AVERAGE(moras!$I$2:$I$5001)) / _xlfn.STDEV.P(moras!$I$2:$I$5001)</f>
        <v>-0.20513670045877688</v>
      </c>
      <c r="E606" t="str">
        <f t="shared" si="18"/>
        <v>Normal</v>
      </c>
    </row>
    <row r="607" spans="2:5" x14ac:dyDescent="0.25">
      <c r="B607">
        <f xml:space="preserve"> (moras!C604 - AVERAGE(moras!$C$2:$C$5001)) / _xlfn.STDEV.P(moras!$C$2:$C$5001)</f>
        <v>0.11593296620505837</v>
      </c>
      <c r="C607" t="str">
        <f t="shared" si="19"/>
        <v>Normal</v>
      </c>
      <c r="D607">
        <f xml:space="preserve"> (moras!I604 - AVERAGE(moras!$I$2:$I$5001)) / _xlfn.STDEV.P(moras!$I$2:$I$5001)</f>
        <v>-0.91096062953163204</v>
      </c>
      <c r="E607" t="str">
        <f t="shared" si="18"/>
        <v>Normal</v>
      </c>
    </row>
    <row r="608" spans="2:5" x14ac:dyDescent="0.25">
      <c r="B608">
        <f xml:space="preserve"> (moras!C605 - AVERAGE(moras!$C$2:$C$5001)) / _xlfn.STDEV.P(moras!$C$2:$C$5001)</f>
        <v>0.22458124537280769</v>
      </c>
      <c r="C608" t="str">
        <f t="shared" si="19"/>
        <v>Normal</v>
      </c>
      <c r="D608">
        <f xml:space="preserve"> (moras!I605 - AVERAGE(moras!$I$2:$I$5001)) / _xlfn.STDEV.P(moras!$I$2:$I$5001)</f>
        <v>2.4769942300180725</v>
      </c>
      <c r="E608" t="str">
        <f t="shared" si="18"/>
        <v>Atipico</v>
      </c>
    </row>
    <row r="609" spans="2:5" x14ac:dyDescent="0.25">
      <c r="B609">
        <f xml:space="preserve"> (moras!C606 - AVERAGE(moras!$C$2:$C$5001)) / _xlfn.STDEV.P(moras!$C$2:$C$5001)</f>
        <v>1.3378123428747413</v>
      </c>
      <c r="C609" t="str">
        <f t="shared" si="19"/>
        <v>Normal</v>
      </c>
      <c r="D609">
        <f xml:space="preserve"> (moras!I606 - AVERAGE(moras!$I$2:$I$5001)) / _xlfn.STDEV.P(moras!$I$2:$I$5001)</f>
        <v>-0.20513670045877688</v>
      </c>
      <c r="E609" t="str">
        <f t="shared" si="18"/>
        <v>Normal</v>
      </c>
    </row>
    <row r="610" spans="2:5" x14ac:dyDescent="0.25">
      <c r="B610">
        <f xml:space="preserve"> (moras!C607 - AVERAGE(moras!$C$2:$C$5001)) / _xlfn.STDEV.P(moras!$C$2:$C$5001)</f>
        <v>0.43314156715318819</v>
      </c>
      <c r="C610" t="str">
        <f t="shared" si="19"/>
        <v>Normal</v>
      </c>
      <c r="D610">
        <f xml:space="preserve"> (moras!I607 - AVERAGE(moras!$I$2:$I$5001)) / _xlfn.STDEV.P(moras!$I$2:$I$5001)</f>
        <v>2.3358294442035015</v>
      </c>
      <c r="E610" t="str">
        <f t="shared" si="18"/>
        <v>Atipico</v>
      </c>
    </row>
    <row r="611" spans="2:5" x14ac:dyDescent="0.25">
      <c r="B611">
        <f xml:space="preserve"> (moras!C608 - AVERAGE(moras!$C$2:$C$5001)) / _xlfn.STDEV.P(moras!$C$2:$C$5001)</f>
        <v>-8.6300193839099301E-2</v>
      </c>
      <c r="C611" t="str">
        <f t="shared" si="19"/>
        <v>Normal</v>
      </c>
      <c r="D611">
        <f xml:space="preserve"> (moras!I608 - AVERAGE(moras!$I$2:$I$5001)) / _xlfn.STDEV.P(moras!$I$2:$I$5001)</f>
        <v>1.8417526938525031</v>
      </c>
      <c r="E611" t="str">
        <f t="shared" si="18"/>
        <v>Normal</v>
      </c>
    </row>
    <row r="612" spans="2:5" x14ac:dyDescent="0.25">
      <c r="B612">
        <f xml:space="preserve"> (moras!C609 - AVERAGE(moras!$C$2:$C$5001)) / _xlfn.STDEV.P(moras!$C$2:$C$5001)</f>
        <v>-0.67248734963790235</v>
      </c>
      <c r="C612" t="str">
        <f t="shared" si="19"/>
        <v>Normal</v>
      </c>
      <c r="D612">
        <f xml:space="preserve"> (moras!I609 - AVERAGE(moras!$I$2:$I$5001)) / _xlfn.STDEV.P(moras!$I$2:$I$5001)</f>
        <v>0.78301680024322029</v>
      </c>
      <c r="E612" t="str">
        <f t="shared" si="18"/>
        <v>Normal</v>
      </c>
    </row>
    <row r="613" spans="2:5" x14ac:dyDescent="0.25">
      <c r="B613">
        <f xml:space="preserve"> (moras!C610 - AVERAGE(moras!$C$2:$C$5001)) / _xlfn.STDEV.P(moras!$C$2:$C$5001)</f>
        <v>0.33318118445911604</v>
      </c>
      <c r="C613" t="str">
        <f t="shared" si="19"/>
        <v>Normal</v>
      </c>
      <c r="D613">
        <f xml:space="preserve"> (moras!I610 - AVERAGE(moras!$I$2:$I$5001)) / _xlfn.STDEV.P(moras!$I$2:$I$5001)</f>
        <v>-0.91096062953163204</v>
      </c>
      <c r="E613" t="str">
        <f t="shared" si="18"/>
        <v>Normal</v>
      </c>
    </row>
    <row r="614" spans="2:5" x14ac:dyDescent="0.25">
      <c r="B614">
        <f xml:space="preserve"> (moras!C611 - AVERAGE(moras!$C$2:$C$5001)) / _xlfn.STDEV.P(moras!$C$2:$C$5001)</f>
        <v>-0.31737698026840255</v>
      </c>
      <c r="C614" t="str">
        <f t="shared" si="19"/>
        <v>Normal</v>
      </c>
      <c r="D614">
        <f xml:space="preserve"> (moras!I611 - AVERAGE(moras!$I$2:$I$5001)) / _xlfn.STDEV.P(moras!$I$2:$I$5001)</f>
        <v>-0.769795843717061</v>
      </c>
      <c r="E614" t="str">
        <f t="shared" si="18"/>
        <v>Normal</v>
      </c>
    </row>
    <row r="615" spans="2:5" x14ac:dyDescent="0.25">
      <c r="B615">
        <f xml:space="preserve"> (moras!C612 - AVERAGE(moras!$C$2:$C$5001)) / _xlfn.STDEV.P(moras!$C$2:$C$5001)</f>
        <v>0.63651149600537538</v>
      </c>
      <c r="C615" t="str">
        <f t="shared" si="19"/>
        <v>Normal</v>
      </c>
      <c r="D615">
        <f xml:space="preserve"> (moras!I612 - AVERAGE(moras!$I$2:$I$5001)) / _xlfn.STDEV.P(moras!$I$2:$I$5001)</f>
        <v>2.0534998725743594</v>
      </c>
      <c r="E615" t="str">
        <f t="shared" si="18"/>
        <v>Atipico</v>
      </c>
    </row>
    <row r="616" spans="2:5" x14ac:dyDescent="0.25">
      <c r="B616">
        <f xml:space="preserve"> (moras!C613 - AVERAGE(moras!$C$2:$C$5001)) / _xlfn.STDEV.P(moras!$C$2:$C$5001)</f>
        <v>-0.41993508741552427</v>
      </c>
      <c r="C616" t="str">
        <f t="shared" si="19"/>
        <v>Normal</v>
      </c>
      <c r="D616">
        <f xml:space="preserve"> (moras!I613 - AVERAGE(moras!$I$2:$I$5001)) / _xlfn.STDEV.P(moras!$I$2:$I$5001)</f>
        <v>-0.20513670045877688</v>
      </c>
      <c r="E616" t="str">
        <f t="shared" si="18"/>
        <v>Normal</v>
      </c>
    </row>
    <row r="617" spans="2:5" x14ac:dyDescent="0.25">
      <c r="B617">
        <f xml:space="preserve"> (moras!C614 - AVERAGE(moras!$C$2:$C$5001)) / _xlfn.STDEV.P(moras!$C$2:$C$5001)</f>
        <v>-0.35535677106101671</v>
      </c>
      <c r="C617" t="str">
        <f t="shared" si="19"/>
        <v>Normal</v>
      </c>
      <c r="D617">
        <f xml:space="preserve"> (moras!I614 - AVERAGE(moras!$I$2:$I$5001)) / _xlfn.STDEV.P(moras!$I$2:$I$5001)</f>
        <v>-0.48746627208791893</v>
      </c>
      <c r="E617" t="str">
        <f t="shared" si="18"/>
        <v>Normal</v>
      </c>
    </row>
    <row r="618" spans="2:5" x14ac:dyDescent="0.25">
      <c r="B618">
        <f xml:space="preserve"> (moras!C615 - AVERAGE(moras!$C$2:$C$5001)) / _xlfn.STDEV.P(moras!$C$2:$C$5001)</f>
        <v>-0.25130465943768576</v>
      </c>
      <c r="C618" t="str">
        <f t="shared" si="19"/>
        <v>Normal</v>
      </c>
      <c r="D618">
        <f xml:space="preserve"> (moras!I615 - AVERAGE(moras!$I$2:$I$5001)) / _xlfn.STDEV.P(moras!$I$2:$I$5001)</f>
        <v>2.7593238016472146</v>
      </c>
      <c r="E618" t="str">
        <f t="shared" si="18"/>
        <v>Atipico</v>
      </c>
    </row>
    <row r="619" spans="2:5" x14ac:dyDescent="0.25">
      <c r="B619">
        <f xml:space="preserve"> (moras!C616 - AVERAGE(moras!$C$2:$C$5001)) / _xlfn.STDEV.P(moras!$C$2:$C$5001)</f>
        <v>-0.41676338615362996</v>
      </c>
      <c r="C619" t="str">
        <f t="shared" si="19"/>
        <v>Normal</v>
      </c>
      <c r="D619">
        <f xml:space="preserve"> (moras!I616 - AVERAGE(moras!$I$2:$I$5001)) / _xlfn.STDEV.P(moras!$I$2:$I$5001)</f>
        <v>7.7192871170365177E-2</v>
      </c>
      <c r="E619" t="str">
        <f t="shared" si="18"/>
        <v>Normal</v>
      </c>
    </row>
    <row r="620" spans="2:5" x14ac:dyDescent="0.25">
      <c r="B620">
        <f xml:space="preserve"> (moras!C617 - AVERAGE(moras!$C$2:$C$5001)) / _xlfn.STDEV.P(moras!$C$2:$C$5001)</f>
        <v>1.0224873156662908</v>
      </c>
      <c r="C620" t="str">
        <f t="shared" si="19"/>
        <v>Normal</v>
      </c>
      <c r="D620">
        <f xml:space="preserve"> (moras!I617 - AVERAGE(moras!$I$2:$I$5001)) / _xlfn.STDEV.P(moras!$I$2:$I$5001)</f>
        <v>-0.769795843717061</v>
      </c>
      <c r="E620" t="str">
        <f t="shared" si="18"/>
        <v>Normal</v>
      </c>
    </row>
    <row r="621" spans="2:5" x14ac:dyDescent="0.25">
      <c r="B621">
        <f xml:space="preserve"> (moras!C618 - AVERAGE(moras!$C$2:$C$5001)) / _xlfn.STDEV.P(moras!$C$2:$C$5001)</f>
        <v>-0.37568788174754991</v>
      </c>
      <c r="C621" t="str">
        <f t="shared" si="19"/>
        <v>Normal</v>
      </c>
      <c r="D621">
        <f xml:space="preserve"> (moras!I618 - AVERAGE(moras!$I$2:$I$5001)) / _xlfn.STDEV.P(moras!$I$2:$I$5001)</f>
        <v>0.78301680024322029</v>
      </c>
      <c r="E621" t="str">
        <f t="shared" si="18"/>
        <v>Normal</v>
      </c>
    </row>
    <row r="622" spans="2:5" x14ac:dyDescent="0.25">
      <c r="B622">
        <f xml:space="preserve"> (moras!C619 - AVERAGE(moras!$C$2:$C$5001)) / _xlfn.STDEV.P(moras!$C$2:$C$5001)</f>
        <v>-0.37572364354249349</v>
      </c>
      <c r="C622" t="str">
        <f t="shared" si="19"/>
        <v>Normal</v>
      </c>
      <c r="D622">
        <f xml:space="preserve"> (moras!I619 - AVERAGE(moras!$I$2:$I$5001)) / _xlfn.STDEV.P(moras!$I$2:$I$5001)</f>
        <v>0.78301680024322029</v>
      </c>
      <c r="E622" t="str">
        <f t="shared" si="18"/>
        <v>Normal</v>
      </c>
    </row>
    <row r="623" spans="2:5" x14ac:dyDescent="0.25">
      <c r="B623">
        <f xml:space="preserve"> (moras!C620 - AVERAGE(moras!$C$2:$C$5001)) / _xlfn.STDEV.P(moras!$C$2:$C$5001)</f>
        <v>-0.53528167409274385</v>
      </c>
      <c r="C623" t="str">
        <f t="shared" si="19"/>
        <v>Normal</v>
      </c>
      <c r="D623">
        <f xml:space="preserve"> (moras!I620 - AVERAGE(moras!$I$2:$I$5001)) / _xlfn.STDEV.P(moras!$I$2:$I$5001)</f>
        <v>-1.5462021656972016</v>
      </c>
      <c r="E623" t="str">
        <f t="shared" si="18"/>
        <v>Normal</v>
      </c>
    </row>
    <row r="624" spans="2:5" x14ac:dyDescent="0.25">
      <c r="B624">
        <f xml:space="preserve"> (moras!C621 - AVERAGE(moras!$C$2:$C$5001)) / _xlfn.STDEV.P(moras!$C$2:$C$5001)</f>
        <v>-0.10375149350039849</v>
      </c>
      <c r="C624" t="str">
        <f t="shared" si="19"/>
        <v>Normal</v>
      </c>
      <c r="D624">
        <f xml:space="preserve"> (moras!I621 - AVERAGE(moras!$I$2:$I$5001)) / _xlfn.STDEV.P(moras!$I$2:$I$5001)</f>
        <v>-1.334454986975345</v>
      </c>
      <c r="E624" t="str">
        <f t="shared" si="18"/>
        <v>Normal</v>
      </c>
    </row>
    <row r="625" spans="2:5" x14ac:dyDescent="0.25">
      <c r="B625">
        <f xml:space="preserve"> (moras!C622 - AVERAGE(moras!$C$2:$C$5001)) / _xlfn.STDEV.P(moras!$C$2:$C$5001)</f>
        <v>-0.46799154082766331</v>
      </c>
      <c r="C625" t="str">
        <f t="shared" si="19"/>
        <v>Normal</v>
      </c>
      <c r="D625">
        <f xml:space="preserve"> (moras!I622 - AVERAGE(moras!$I$2:$I$5001)) / _xlfn.STDEV.P(moras!$I$2:$I$5001)</f>
        <v>2.5475766229253582</v>
      </c>
      <c r="E625" t="str">
        <f t="shared" si="18"/>
        <v>Atipico</v>
      </c>
    </row>
    <row r="626" spans="2:5" x14ac:dyDescent="0.25">
      <c r="B626">
        <f xml:space="preserve"> (moras!C623 - AVERAGE(moras!$C$2:$C$5001)) / _xlfn.STDEV.P(moras!$C$2:$C$5001)</f>
        <v>-0.19167618244793541</v>
      </c>
      <c r="C626" t="str">
        <f t="shared" si="19"/>
        <v>Normal</v>
      </c>
      <c r="D626">
        <f xml:space="preserve"> (moras!I623 - AVERAGE(moras!$I$2:$I$5001)) / _xlfn.STDEV.P(moras!$I$2:$I$5001)</f>
        <v>0.43010483570679275</v>
      </c>
      <c r="E626" t="str">
        <f t="shared" si="18"/>
        <v>Normal</v>
      </c>
    </row>
    <row r="627" spans="2:5" x14ac:dyDescent="0.25">
      <c r="B627">
        <f xml:space="preserve"> (moras!C624 - AVERAGE(moras!$C$2:$C$5001)) / _xlfn.STDEV.P(moras!$C$2:$C$5001)</f>
        <v>-0.54571795238956022</v>
      </c>
      <c r="C627" t="str">
        <f t="shared" si="19"/>
        <v>Normal</v>
      </c>
      <c r="D627">
        <f xml:space="preserve"> (moras!I624 - AVERAGE(moras!$I$2:$I$5001)) / _xlfn.STDEV.P(moras!$I$2:$I$5001)</f>
        <v>1.2770935505942189</v>
      </c>
      <c r="E627" t="str">
        <f t="shared" si="18"/>
        <v>Normal</v>
      </c>
    </row>
    <row r="628" spans="2:5" x14ac:dyDescent="0.25">
      <c r="B628">
        <f xml:space="preserve"> (moras!C625 - AVERAGE(moras!$C$2:$C$5001)) / _xlfn.STDEV.P(moras!$C$2:$C$5001)</f>
        <v>-0.35779341945697896</v>
      </c>
      <c r="C628" t="str">
        <f t="shared" si="19"/>
        <v>Normal</v>
      </c>
      <c r="D628">
        <f xml:space="preserve"> (moras!I625 - AVERAGE(moras!$I$2:$I$5001)) / _xlfn.STDEV.P(moras!$I$2:$I$5001)</f>
        <v>-1.2638725940680595</v>
      </c>
      <c r="E628" t="str">
        <f t="shared" si="18"/>
        <v>Normal</v>
      </c>
    </row>
    <row r="629" spans="2:5" x14ac:dyDescent="0.25">
      <c r="B629">
        <f xml:space="preserve"> (moras!C626 - AVERAGE(moras!$C$2:$C$5001)) / _xlfn.STDEV.P(moras!$C$2:$C$5001)</f>
        <v>-0.62587369967693607</v>
      </c>
      <c r="C629" t="str">
        <f t="shared" si="19"/>
        <v>Normal</v>
      </c>
      <c r="D629">
        <f xml:space="preserve"> (moras!I626 - AVERAGE(moras!$I$2:$I$5001)) / _xlfn.STDEV.P(moras!$I$2:$I$5001)</f>
        <v>0.14777526407765068</v>
      </c>
      <c r="E629" t="str">
        <f t="shared" si="18"/>
        <v>Normal</v>
      </c>
    </row>
    <row r="630" spans="2:5" x14ac:dyDescent="0.25">
      <c r="B630">
        <f xml:space="preserve"> (moras!C627 - AVERAGE(moras!$C$2:$C$5001)) / _xlfn.STDEV.P(moras!$C$2:$C$5001)</f>
        <v>2.7285420396830407E-2</v>
      </c>
      <c r="C630" t="str">
        <f t="shared" si="19"/>
        <v>Normal</v>
      </c>
      <c r="D630">
        <f xml:space="preserve"> (moras!I627 - AVERAGE(moras!$I$2:$I$5001)) / _xlfn.STDEV.P(moras!$I$2:$I$5001)</f>
        <v>-1.4756197727899161</v>
      </c>
      <c r="E630" t="str">
        <f t="shared" si="18"/>
        <v>Normal</v>
      </c>
    </row>
    <row r="631" spans="2:5" x14ac:dyDescent="0.25">
      <c r="B631">
        <f xml:space="preserve"> (moras!C628 - AVERAGE(moras!$C$2:$C$5001)) / _xlfn.STDEV.P(moras!$C$2:$C$5001)</f>
        <v>2.6376675511285725</v>
      </c>
      <c r="C631" t="str">
        <f t="shared" si="19"/>
        <v>Atipico</v>
      </c>
      <c r="D631">
        <f xml:space="preserve"> (moras!I628 - AVERAGE(moras!$I$2:$I$5001)) / _xlfn.STDEV.P(moras!$I$2:$I$5001)</f>
        <v>0.71243440733593477</v>
      </c>
      <c r="E631" t="str">
        <f t="shared" si="18"/>
        <v>Normal</v>
      </c>
    </row>
    <row r="632" spans="2:5" x14ac:dyDescent="0.25">
      <c r="B632">
        <f xml:space="preserve"> (moras!C629 - AVERAGE(moras!$C$2:$C$5001)) / _xlfn.STDEV.P(moras!$C$2:$C$5001)</f>
        <v>-0.36747096811327984</v>
      </c>
      <c r="C632" t="str">
        <f t="shared" si="19"/>
        <v>Normal</v>
      </c>
      <c r="D632">
        <f xml:space="preserve"> (moras!I629 - AVERAGE(moras!$I$2:$I$5001)) / _xlfn.STDEV.P(moras!$I$2:$I$5001)</f>
        <v>0.28894004989222172</v>
      </c>
      <c r="E632" t="str">
        <f t="shared" si="18"/>
        <v>Normal</v>
      </c>
    </row>
    <row r="633" spans="2:5" x14ac:dyDescent="0.25">
      <c r="B633">
        <f xml:space="preserve"> (moras!C630 - AVERAGE(moras!$C$2:$C$5001)) / _xlfn.STDEV.P(moras!$C$2:$C$5001)</f>
        <v>-0.44334303195412378</v>
      </c>
      <c r="C633" t="str">
        <f t="shared" si="19"/>
        <v>Normal</v>
      </c>
      <c r="D633">
        <f xml:space="preserve"> (moras!I630 - AVERAGE(moras!$I$2:$I$5001)) / _xlfn.STDEV.P(moras!$I$2:$I$5001)</f>
        <v>-0.41688387918063341</v>
      </c>
      <c r="E633" t="str">
        <f t="shared" si="18"/>
        <v>Normal</v>
      </c>
    </row>
    <row r="634" spans="2:5" x14ac:dyDescent="0.25">
      <c r="B634">
        <f xml:space="preserve"> (moras!C631 - AVERAGE(moras!$C$2:$C$5001)) / _xlfn.STDEV.P(moras!$C$2:$C$5001)</f>
        <v>-0.33961162964151631</v>
      </c>
      <c r="C634" t="str">
        <f t="shared" si="19"/>
        <v>Normal</v>
      </c>
      <c r="D634">
        <f xml:space="preserve"> (moras!I631 - AVERAGE(moras!$I$2:$I$5001)) / _xlfn.STDEV.P(moras!$I$2:$I$5001)</f>
        <v>0.78301680024322029</v>
      </c>
      <c r="E634" t="str">
        <f t="shared" si="18"/>
        <v>Normal</v>
      </c>
    </row>
    <row r="635" spans="2:5" x14ac:dyDescent="0.25">
      <c r="B635">
        <f xml:space="preserve"> (moras!C632 - AVERAGE(moras!$C$2:$C$5001)) / _xlfn.STDEV.P(moras!$C$2:$C$5001)</f>
        <v>-0.44454166866740574</v>
      </c>
      <c r="C635" t="str">
        <f t="shared" si="19"/>
        <v>Normal</v>
      </c>
      <c r="D635">
        <f xml:space="preserve"> (moras!I632 - AVERAGE(moras!$I$2:$I$5001)) / _xlfn.STDEV.P(moras!$I$2:$I$5001)</f>
        <v>-0.48746627208791893</v>
      </c>
      <c r="E635" t="str">
        <f t="shared" si="18"/>
        <v>Normal</v>
      </c>
    </row>
    <row r="636" spans="2:5" x14ac:dyDescent="0.25">
      <c r="B636">
        <f xml:space="preserve"> (moras!C633 - AVERAGE(moras!$C$2:$C$5001)) / _xlfn.STDEV.P(moras!$C$2:$C$5001)</f>
        <v>-0.44454166866740574</v>
      </c>
      <c r="C636" t="str">
        <f t="shared" si="19"/>
        <v>Normal</v>
      </c>
      <c r="D636">
        <f xml:space="preserve"> (moras!I633 - AVERAGE(moras!$I$2:$I$5001)) / _xlfn.STDEV.P(moras!$I$2:$I$5001)</f>
        <v>-0.20513670045877688</v>
      </c>
      <c r="E636" t="str">
        <f t="shared" si="18"/>
        <v>Normal</v>
      </c>
    </row>
    <row r="637" spans="2:5" x14ac:dyDescent="0.25">
      <c r="B637">
        <f xml:space="preserve"> (moras!C634 - AVERAGE(moras!$C$2:$C$5001)) / _xlfn.STDEV.P(moras!$C$2:$C$5001)</f>
        <v>-0.38218173044317022</v>
      </c>
      <c r="C637" t="str">
        <f t="shared" si="19"/>
        <v>Normal</v>
      </c>
      <c r="D637">
        <f xml:space="preserve"> (moras!I634 - AVERAGE(moras!$I$2:$I$5001)) / _xlfn.STDEV.P(moras!$I$2:$I$5001)</f>
        <v>-0.41688387918063341</v>
      </c>
      <c r="E637" t="str">
        <f t="shared" si="18"/>
        <v>Normal</v>
      </c>
    </row>
    <row r="638" spans="2:5" x14ac:dyDescent="0.25">
      <c r="B638">
        <f xml:space="preserve"> (moras!C635 - AVERAGE(moras!$C$2:$C$5001)) / _xlfn.STDEV.P(moras!$C$2:$C$5001)</f>
        <v>-0.44454413499809153</v>
      </c>
      <c r="C638" t="str">
        <f t="shared" si="19"/>
        <v>Normal</v>
      </c>
      <c r="D638">
        <f xml:space="preserve"> (moras!I635 - AVERAGE(moras!$I$2:$I$5001)) / _xlfn.STDEV.P(moras!$I$2:$I$5001)</f>
        <v>-1.6167845586044871</v>
      </c>
      <c r="E638" t="str">
        <f t="shared" si="18"/>
        <v>Normal</v>
      </c>
    </row>
    <row r="639" spans="2:5" x14ac:dyDescent="0.25">
      <c r="B639">
        <f xml:space="preserve"> (moras!C636 - AVERAGE(moras!$C$2:$C$5001)) / _xlfn.STDEV.P(moras!$C$2:$C$5001)</f>
        <v>-0.44454166866740574</v>
      </c>
      <c r="C639" t="str">
        <f t="shared" si="19"/>
        <v>Normal</v>
      </c>
      <c r="D639">
        <f xml:space="preserve"> (moras!I636 - AVERAGE(moras!$I$2:$I$5001)) / _xlfn.STDEV.P(moras!$I$2:$I$5001)</f>
        <v>-0.769795843717061</v>
      </c>
      <c r="E639" t="str">
        <f t="shared" si="18"/>
        <v>Normal</v>
      </c>
    </row>
    <row r="640" spans="2:5" x14ac:dyDescent="0.25">
      <c r="B640">
        <f xml:space="preserve"> (moras!C637 - AVERAGE(moras!$C$2:$C$5001)) / _xlfn.STDEV.P(moras!$C$2:$C$5001)</f>
        <v>0.63181560237967804</v>
      </c>
      <c r="C640" t="str">
        <f t="shared" si="19"/>
        <v>Normal</v>
      </c>
      <c r="D640">
        <f xml:space="preserve"> (moras!I637 - AVERAGE(moras!$I$2:$I$5001)) / _xlfn.STDEV.P(moras!$I$2:$I$5001)</f>
        <v>0.2183576569849362</v>
      </c>
      <c r="E640" t="str">
        <f t="shared" si="18"/>
        <v>Normal</v>
      </c>
    </row>
    <row r="641" spans="2:5" x14ac:dyDescent="0.25">
      <c r="B641">
        <f xml:space="preserve"> (moras!C638 - AVERAGE(moras!$C$2:$C$5001)) / _xlfn.STDEV.P(moras!$C$2:$C$5001)</f>
        <v>0.7344874936929876</v>
      </c>
      <c r="C641" t="str">
        <f t="shared" si="19"/>
        <v>Normal</v>
      </c>
      <c r="D641">
        <f xml:space="preserve"> (moras!I638 - AVERAGE(moras!$I$2:$I$5001)) / _xlfn.STDEV.P(moras!$I$2:$I$5001)</f>
        <v>-0.55804866499520445</v>
      </c>
      <c r="E641" t="str">
        <f t="shared" si="18"/>
        <v>Normal</v>
      </c>
    </row>
    <row r="642" spans="2:5" x14ac:dyDescent="0.25">
      <c r="B642">
        <f xml:space="preserve"> (moras!C639 - AVERAGE(moras!$C$2:$C$5001)) / _xlfn.STDEV.P(moras!$C$2:$C$5001)</f>
        <v>-9.9272020392377064E-2</v>
      </c>
      <c r="C642" t="str">
        <f t="shared" si="19"/>
        <v>Normal</v>
      </c>
      <c r="D642">
        <f xml:space="preserve"> (moras!I639 - AVERAGE(moras!$I$2:$I$5001)) / _xlfn.STDEV.P(moras!$I$2:$I$5001)</f>
        <v>0.78301680024322029</v>
      </c>
      <c r="E642" t="str">
        <f t="shared" si="18"/>
        <v>Normal</v>
      </c>
    </row>
    <row r="643" spans="2:5" x14ac:dyDescent="0.25">
      <c r="B643">
        <f xml:space="preserve"> (moras!C640 - AVERAGE(moras!$C$2:$C$5001)) / _xlfn.STDEV.P(moras!$C$2:$C$5001)</f>
        <v>-0.43386492312872732</v>
      </c>
      <c r="C643" t="str">
        <f t="shared" si="19"/>
        <v>Normal</v>
      </c>
      <c r="D643">
        <f xml:space="preserve"> (moras!I640 - AVERAGE(moras!$I$2:$I$5001)) / _xlfn.STDEV.P(moras!$I$2:$I$5001)</f>
        <v>1.8417526938525031</v>
      </c>
      <c r="E643" t="str">
        <f t="shared" si="18"/>
        <v>Normal</v>
      </c>
    </row>
    <row r="644" spans="2:5" x14ac:dyDescent="0.25">
      <c r="B644">
        <f xml:space="preserve"> (moras!C641 - AVERAGE(moras!$C$2:$C$5001)) / _xlfn.STDEV.P(moras!$C$2:$C$5001)</f>
        <v>-0.44454290183274864</v>
      </c>
      <c r="C644" t="str">
        <f t="shared" si="19"/>
        <v>Normal</v>
      </c>
      <c r="D644">
        <f xml:space="preserve"> (moras!I641 - AVERAGE(moras!$I$2:$I$5001)) / _xlfn.STDEV.P(moras!$I$2:$I$5001)</f>
        <v>-0.84037823662434652</v>
      </c>
      <c r="E644" t="str">
        <f t="shared" si="18"/>
        <v>Normal</v>
      </c>
    </row>
    <row r="645" spans="2:5" x14ac:dyDescent="0.25">
      <c r="B645">
        <f xml:space="preserve"> (moras!C642 - AVERAGE(moras!$C$2:$C$5001)) / _xlfn.STDEV.P(moras!$C$2:$C$5001)</f>
        <v>4.9544523438693547E-2</v>
      </c>
      <c r="C645" t="str">
        <f t="shared" si="19"/>
        <v>Normal</v>
      </c>
      <c r="D645">
        <f xml:space="preserve"> (moras!I642 - AVERAGE(moras!$I$2:$I$5001)) / _xlfn.STDEV.P(moras!$I$2:$I$5001)</f>
        <v>2.4064118371107872</v>
      </c>
      <c r="E645" t="str">
        <f t="shared" si="18"/>
        <v>Atipico</v>
      </c>
    </row>
    <row r="646" spans="2:5" x14ac:dyDescent="0.25">
      <c r="B646">
        <f xml:space="preserve"> (moras!C643 - AVERAGE(moras!$C$2:$C$5001)) / _xlfn.STDEV.P(moras!$C$2:$C$5001)</f>
        <v>1.17585054011657</v>
      </c>
      <c r="C646" t="str">
        <f t="shared" si="19"/>
        <v>Normal</v>
      </c>
      <c r="D646">
        <f xml:space="preserve"> (moras!I643 - AVERAGE(moras!$I$2:$I$5001)) / _xlfn.STDEV.P(moras!$I$2:$I$5001)</f>
        <v>0.92418158605779133</v>
      </c>
      <c r="E646" t="str">
        <f t="shared" ref="E646:E709" si="20">IF(ABS(D646)&gt;1.96,"Atipico","Normal")</f>
        <v>Normal</v>
      </c>
    </row>
    <row r="647" spans="2:5" x14ac:dyDescent="0.25">
      <c r="B647">
        <f xml:space="preserve"> (moras!C644 - AVERAGE(moras!$C$2:$C$5001)) / _xlfn.STDEV.P(moras!$C$2:$C$5001)</f>
        <v>-0.46799154082766331</v>
      </c>
      <c r="C647" t="str">
        <f t="shared" si="19"/>
        <v>Normal</v>
      </c>
      <c r="D647">
        <f xml:space="preserve"> (moras!I644 - AVERAGE(moras!$I$2:$I$5001)) / _xlfn.STDEV.P(moras!$I$2:$I$5001)</f>
        <v>-1.1227078082534885</v>
      </c>
      <c r="E647" t="str">
        <f t="shared" si="20"/>
        <v>Normal</v>
      </c>
    </row>
    <row r="648" spans="2:5" x14ac:dyDescent="0.25">
      <c r="B648">
        <f xml:space="preserve"> (moras!C645 - AVERAGE(moras!$C$2:$C$5001)) / _xlfn.STDEV.P(moras!$C$2:$C$5001)</f>
        <v>0.38576582101032042</v>
      </c>
      <c r="C648" t="str">
        <f t="shared" si="19"/>
        <v>Normal</v>
      </c>
      <c r="D648">
        <f xml:space="preserve"> (moras!I645 - AVERAGE(moras!$I$2:$I$5001)) / _xlfn.STDEV.P(moras!$I$2:$I$5001)</f>
        <v>-6.397191464420586E-2</v>
      </c>
      <c r="E648" t="str">
        <f t="shared" si="20"/>
        <v>Normal</v>
      </c>
    </row>
    <row r="649" spans="2:5" x14ac:dyDescent="0.25">
      <c r="B649">
        <f xml:space="preserve"> (moras!C646 - AVERAGE(moras!$C$2:$C$5001)) / _xlfn.STDEV.P(moras!$C$2:$C$5001)</f>
        <v>-0.6138044268381142</v>
      </c>
      <c r="C649" t="str">
        <f t="shared" si="19"/>
        <v>Normal</v>
      </c>
      <c r="D649">
        <f xml:space="preserve"> (moras!I646 - AVERAGE(moras!$I$2:$I$5001)) / _xlfn.STDEV.P(moras!$I$2:$I$5001)</f>
        <v>-0.41688387918063341</v>
      </c>
      <c r="E649" t="str">
        <f t="shared" si="20"/>
        <v>Normal</v>
      </c>
    </row>
    <row r="650" spans="2:5" x14ac:dyDescent="0.25">
      <c r="B650">
        <f xml:space="preserve"> (moras!C647 - AVERAGE(moras!$C$2:$C$5001)) / _xlfn.STDEV.P(moras!$C$2:$C$5001)</f>
        <v>2.8197198188051026E-2</v>
      </c>
      <c r="C650" t="str">
        <f t="shared" si="19"/>
        <v>Normal</v>
      </c>
      <c r="D650">
        <f xml:space="preserve"> (moras!I647 - AVERAGE(moras!$I$2:$I$5001)) / _xlfn.STDEV.P(moras!$I$2:$I$5001)</f>
        <v>1.4888407293160755</v>
      </c>
      <c r="E650" t="str">
        <f t="shared" si="20"/>
        <v>Normal</v>
      </c>
    </row>
    <row r="651" spans="2:5" x14ac:dyDescent="0.25">
      <c r="B651">
        <f xml:space="preserve"> (moras!C648 - AVERAGE(moras!$C$2:$C$5001)) / _xlfn.STDEV.P(moras!$C$2:$C$5001)</f>
        <v>1.1087625103195342</v>
      </c>
      <c r="C651" t="str">
        <f t="shared" si="19"/>
        <v>Normal</v>
      </c>
      <c r="D651">
        <f xml:space="preserve"> (moras!I648 - AVERAGE(moras!$I$2:$I$5001)) / _xlfn.STDEV.P(moras!$I$2:$I$5001)</f>
        <v>0.14777526407765068</v>
      </c>
      <c r="E651" t="str">
        <f t="shared" si="20"/>
        <v>Normal</v>
      </c>
    </row>
    <row r="652" spans="2:5" x14ac:dyDescent="0.25">
      <c r="B652">
        <f xml:space="preserve"> (moras!C649 - AVERAGE(moras!$C$2:$C$5001)) / _xlfn.STDEV.P(moras!$C$2:$C$5001)</f>
        <v>-0.46556220510218438</v>
      </c>
      <c r="C652" t="str">
        <f t="shared" si="19"/>
        <v>Normal</v>
      </c>
      <c r="D652">
        <f xml:space="preserve"> (moras!I649 - AVERAGE(moras!$I$2:$I$5001)) / _xlfn.STDEV.P(moras!$I$2:$I$5001)</f>
        <v>1.2065111576869334</v>
      </c>
      <c r="E652" t="str">
        <f t="shared" si="20"/>
        <v>Normal</v>
      </c>
    </row>
    <row r="653" spans="2:5" x14ac:dyDescent="0.25">
      <c r="B653">
        <f xml:space="preserve"> (moras!C650 - AVERAGE(moras!$C$2:$C$5001)) / _xlfn.STDEV.P(moras!$C$2:$C$5001)</f>
        <v>-0.42623039649094047</v>
      </c>
      <c r="C653" t="str">
        <f t="shared" si="19"/>
        <v>Normal</v>
      </c>
      <c r="D653">
        <f xml:space="preserve"> (moras!I650 - AVERAGE(moras!$I$2:$I$5001)) / _xlfn.STDEV.P(moras!$I$2:$I$5001)</f>
        <v>-6.397191464420586E-2</v>
      </c>
      <c r="E653" t="str">
        <f t="shared" si="20"/>
        <v>Normal</v>
      </c>
    </row>
    <row r="654" spans="2:5" x14ac:dyDescent="0.25">
      <c r="B654">
        <f xml:space="preserve"> (moras!C651 - AVERAGE(moras!$C$2:$C$5001)) / _xlfn.STDEV.P(moras!$C$2:$C$5001)</f>
        <v>-0.44454166866740574</v>
      </c>
      <c r="C654" t="str">
        <f t="shared" si="19"/>
        <v>Normal</v>
      </c>
      <c r="D654">
        <f xml:space="preserve"> (moras!I651 - AVERAGE(moras!$I$2:$I$5001)) / _xlfn.STDEV.P(moras!$I$2:$I$5001)</f>
        <v>2.0534998725743594</v>
      </c>
      <c r="E654" t="str">
        <f t="shared" si="20"/>
        <v>Atipico</v>
      </c>
    </row>
    <row r="655" spans="2:5" x14ac:dyDescent="0.25">
      <c r="B655">
        <f xml:space="preserve"> (moras!C652 - AVERAGE(moras!$C$2:$C$5001)) / _xlfn.STDEV.P(moras!$C$2:$C$5001)</f>
        <v>-0.14493921595268086</v>
      </c>
      <c r="C655" t="str">
        <f t="shared" ref="C655:C718" si="21">IF(ABS(B655)&gt;1.96,"Atipico","Normal")</f>
        <v>Normal</v>
      </c>
      <c r="D655">
        <f xml:space="preserve"> (moras!I652 - AVERAGE(moras!$I$2:$I$5001)) / _xlfn.STDEV.P(moras!$I$2:$I$5001)</f>
        <v>-1.1227078082534885</v>
      </c>
      <c r="E655" t="str">
        <f t="shared" si="20"/>
        <v>Normal</v>
      </c>
    </row>
    <row r="656" spans="2:5" x14ac:dyDescent="0.25">
      <c r="B656">
        <f xml:space="preserve"> (moras!C653 - AVERAGE(moras!$C$2:$C$5001)) / _xlfn.STDEV.P(moras!$C$2:$C$5001)</f>
        <v>-0.42525003004334871</v>
      </c>
      <c r="C656" t="str">
        <f t="shared" si="21"/>
        <v>Normal</v>
      </c>
      <c r="D656">
        <f xml:space="preserve"> (moras!I653 - AVERAGE(moras!$I$2:$I$5001)) / _xlfn.STDEV.P(moras!$I$2:$I$5001)</f>
        <v>1.0653463718723624</v>
      </c>
      <c r="E656" t="str">
        <f t="shared" si="20"/>
        <v>Normal</v>
      </c>
    </row>
    <row r="657" spans="2:5" x14ac:dyDescent="0.25">
      <c r="B657">
        <f xml:space="preserve"> (moras!C654 - AVERAGE(moras!$C$2:$C$5001)) / _xlfn.STDEV.P(moras!$C$2:$C$5001)</f>
        <v>-0.54328245083736693</v>
      </c>
      <c r="C657" t="str">
        <f t="shared" si="21"/>
        <v>Normal</v>
      </c>
      <c r="D657">
        <f xml:space="preserve"> (moras!I654 - AVERAGE(moras!$I$2:$I$5001)) / _xlfn.STDEV.P(moras!$I$2:$I$5001)</f>
        <v>-0.69921345080977548</v>
      </c>
      <c r="E657" t="str">
        <f t="shared" si="20"/>
        <v>Normal</v>
      </c>
    </row>
    <row r="658" spans="2:5" x14ac:dyDescent="0.25">
      <c r="B658">
        <f xml:space="preserve"> (moras!C655 - AVERAGE(moras!$C$2:$C$5001)) / _xlfn.STDEV.P(moras!$C$2:$C$5001)</f>
        <v>-0.49701418582563517</v>
      </c>
      <c r="C658" t="str">
        <f t="shared" si="21"/>
        <v>Normal</v>
      </c>
      <c r="D658">
        <f xml:space="preserve"> (moras!I655 - AVERAGE(moras!$I$2:$I$5001)) / _xlfn.STDEV.P(moras!$I$2:$I$5001)</f>
        <v>-0.769795843717061</v>
      </c>
      <c r="E658" t="str">
        <f t="shared" si="20"/>
        <v>Normal</v>
      </c>
    </row>
    <row r="659" spans="2:5" x14ac:dyDescent="0.25">
      <c r="B659">
        <f xml:space="preserve"> (moras!C656 - AVERAGE(moras!$C$2:$C$5001)) / _xlfn.STDEV.P(moras!$C$2:$C$5001)</f>
        <v>-0.46799154082766331</v>
      </c>
      <c r="C659" t="str">
        <f t="shared" si="21"/>
        <v>Normal</v>
      </c>
      <c r="D659">
        <f xml:space="preserve"> (moras!I656 - AVERAGE(moras!$I$2:$I$5001)) / _xlfn.STDEV.P(moras!$I$2:$I$5001)</f>
        <v>-0.27571909336606237</v>
      </c>
      <c r="E659" t="str">
        <f t="shared" si="20"/>
        <v>Normal</v>
      </c>
    </row>
    <row r="660" spans="2:5" x14ac:dyDescent="0.25">
      <c r="B660">
        <f xml:space="preserve"> (moras!C657 - AVERAGE(moras!$C$2:$C$5001)) / _xlfn.STDEV.P(moras!$C$2:$C$5001)</f>
        <v>-0.45177787056778806</v>
      </c>
      <c r="C660" t="str">
        <f t="shared" si="21"/>
        <v>Normal</v>
      </c>
      <c r="D660">
        <f xml:space="preserve"> (moras!I657 - AVERAGE(moras!$I$2:$I$5001)) / _xlfn.STDEV.P(moras!$I$2:$I$5001)</f>
        <v>-0.55804866499520445</v>
      </c>
      <c r="E660" t="str">
        <f t="shared" si="20"/>
        <v>Normal</v>
      </c>
    </row>
    <row r="661" spans="2:5" x14ac:dyDescent="0.25">
      <c r="B661">
        <f xml:space="preserve"> (moras!C658 - AVERAGE(moras!$C$2:$C$5001)) / _xlfn.STDEV.P(moras!$C$2:$C$5001)</f>
        <v>0.6466308508090709</v>
      </c>
      <c r="C661" t="str">
        <f t="shared" si="21"/>
        <v>Normal</v>
      </c>
      <c r="D661">
        <f xml:space="preserve"> (moras!I658 - AVERAGE(moras!$I$2:$I$5001)) / _xlfn.STDEV.P(moras!$I$2:$I$5001)</f>
        <v>0.92418158605779133</v>
      </c>
      <c r="E661" t="str">
        <f t="shared" si="20"/>
        <v>Normal</v>
      </c>
    </row>
    <row r="662" spans="2:5" x14ac:dyDescent="0.25">
      <c r="B662">
        <f xml:space="preserve"> (moras!C659 - AVERAGE(moras!$C$2:$C$5001)) / _xlfn.STDEV.P(moras!$C$2:$C$5001)</f>
        <v>-0.20100007161555097</v>
      </c>
      <c r="C662" t="str">
        <f t="shared" si="21"/>
        <v>Normal</v>
      </c>
      <c r="D662">
        <f xml:space="preserve"> (moras!I659 - AVERAGE(moras!$I$2:$I$5001)) / _xlfn.STDEV.P(moras!$I$2:$I$5001)</f>
        <v>-0.20513670045877688</v>
      </c>
      <c r="E662" t="str">
        <f t="shared" si="20"/>
        <v>Normal</v>
      </c>
    </row>
    <row r="663" spans="2:5" x14ac:dyDescent="0.25">
      <c r="B663">
        <f xml:space="preserve"> (moras!C660 - AVERAGE(moras!$C$2:$C$5001)) / _xlfn.STDEV.P(moras!$C$2:$C$5001)</f>
        <v>-0.44133420561056785</v>
      </c>
      <c r="C663" t="str">
        <f t="shared" si="21"/>
        <v>Normal</v>
      </c>
      <c r="D663">
        <f xml:space="preserve"> (moras!I660 - AVERAGE(moras!$I$2:$I$5001)) / _xlfn.STDEV.P(moras!$I$2:$I$5001)</f>
        <v>0.64185201442864925</v>
      </c>
      <c r="E663" t="str">
        <f t="shared" si="20"/>
        <v>Normal</v>
      </c>
    </row>
    <row r="664" spans="2:5" x14ac:dyDescent="0.25">
      <c r="B664">
        <f xml:space="preserve"> (moras!C661 - AVERAGE(moras!$C$2:$C$5001)) / _xlfn.STDEV.P(moras!$C$2:$C$5001)</f>
        <v>-0.33464813913641345</v>
      </c>
      <c r="C664" t="str">
        <f t="shared" si="21"/>
        <v>Normal</v>
      </c>
      <c r="D664">
        <f xml:space="preserve"> (moras!I661 - AVERAGE(moras!$I$2:$I$5001)) / _xlfn.STDEV.P(moras!$I$2:$I$5001)</f>
        <v>0.50068722861407822</v>
      </c>
      <c r="E664" t="str">
        <f t="shared" si="20"/>
        <v>Normal</v>
      </c>
    </row>
    <row r="665" spans="2:5" x14ac:dyDescent="0.25">
      <c r="B665">
        <f xml:space="preserve"> (moras!C662 - AVERAGE(moras!$C$2:$C$5001)) / _xlfn.STDEV.P(moras!$C$2:$C$5001)</f>
        <v>-0.44089889824453027</v>
      </c>
      <c r="C665" t="str">
        <f t="shared" si="21"/>
        <v>Normal</v>
      </c>
      <c r="D665">
        <f xml:space="preserve"> (moras!I662 - AVERAGE(moras!$I$2:$I$5001)) / _xlfn.STDEV.P(moras!$I$2:$I$5001)</f>
        <v>-0.84037823662434652</v>
      </c>
      <c r="E665" t="str">
        <f t="shared" si="20"/>
        <v>Normal</v>
      </c>
    </row>
    <row r="666" spans="2:5" x14ac:dyDescent="0.25">
      <c r="B666">
        <f xml:space="preserve"> (moras!C663 - AVERAGE(moras!$C$2:$C$5001)) / _xlfn.STDEV.P(moras!$C$2:$C$5001)</f>
        <v>2.1806624682398081</v>
      </c>
      <c r="C666" t="str">
        <f t="shared" si="21"/>
        <v>Atipico</v>
      </c>
      <c r="D666">
        <f xml:space="preserve"> (moras!I663 - AVERAGE(moras!$I$2:$I$5001)) / _xlfn.STDEV.P(moras!$I$2:$I$5001)</f>
        <v>-0.769795843717061</v>
      </c>
      <c r="E666" t="str">
        <f t="shared" si="20"/>
        <v>Normal</v>
      </c>
    </row>
    <row r="667" spans="2:5" x14ac:dyDescent="0.25">
      <c r="B667">
        <f xml:space="preserve"> (moras!C664 - AVERAGE(moras!$C$2:$C$5001)) / _xlfn.STDEV.P(moras!$C$2:$C$5001)</f>
        <v>-0.1293815896552192</v>
      </c>
      <c r="C667" t="str">
        <f t="shared" si="21"/>
        <v>Normal</v>
      </c>
      <c r="D667">
        <f xml:space="preserve"> (moras!I664 - AVERAGE(moras!$I$2:$I$5001)) / _xlfn.STDEV.P(moras!$I$2:$I$5001)</f>
        <v>-0.84037823662434652</v>
      </c>
      <c r="E667" t="str">
        <f t="shared" si="20"/>
        <v>Normal</v>
      </c>
    </row>
    <row r="668" spans="2:5" x14ac:dyDescent="0.25">
      <c r="B668">
        <f xml:space="preserve"> (moras!C665 - AVERAGE(moras!$C$2:$C$5001)) / _xlfn.STDEV.P(moras!$C$2:$C$5001)</f>
        <v>-0.24980102394014858</v>
      </c>
      <c r="C668" t="str">
        <f t="shared" si="21"/>
        <v>Normal</v>
      </c>
      <c r="D668">
        <f xml:space="preserve"> (moras!I665 - AVERAGE(moras!$I$2:$I$5001)) / _xlfn.STDEV.P(moras!$I$2:$I$5001)</f>
        <v>0.43010483570679275</v>
      </c>
      <c r="E668" t="str">
        <f t="shared" si="20"/>
        <v>Normal</v>
      </c>
    </row>
    <row r="669" spans="2:5" x14ac:dyDescent="0.25">
      <c r="B669">
        <f xml:space="preserve"> (moras!C666 - AVERAGE(moras!$C$2:$C$5001)) / _xlfn.STDEV.P(moras!$C$2:$C$5001)</f>
        <v>0.21793201784398414</v>
      </c>
      <c r="C669" t="str">
        <f t="shared" si="21"/>
        <v>Normal</v>
      </c>
      <c r="D669">
        <f xml:space="preserve"> (moras!I666 - AVERAGE(moras!$I$2:$I$5001)) / _xlfn.STDEV.P(moras!$I$2:$I$5001)</f>
        <v>6.6104782630796582E-3</v>
      </c>
      <c r="E669" t="str">
        <f t="shared" si="20"/>
        <v>Normal</v>
      </c>
    </row>
    <row r="670" spans="2:5" x14ac:dyDescent="0.25">
      <c r="B670">
        <f xml:space="preserve"> (moras!C667 - AVERAGE(moras!$C$2:$C$5001)) / _xlfn.STDEV.P(moras!$C$2:$C$5001)</f>
        <v>-0.40396559622519324</v>
      </c>
      <c r="C670" t="str">
        <f t="shared" si="21"/>
        <v>Normal</v>
      </c>
      <c r="D670">
        <f xml:space="preserve"> (moras!I667 - AVERAGE(moras!$I$2:$I$5001)) / _xlfn.STDEV.P(moras!$I$2:$I$5001)</f>
        <v>-6.397191464420586E-2</v>
      </c>
      <c r="E670" t="str">
        <f t="shared" si="20"/>
        <v>Normal</v>
      </c>
    </row>
    <row r="671" spans="2:5" x14ac:dyDescent="0.25">
      <c r="B671">
        <f xml:space="preserve"> (moras!C668 - AVERAGE(moras!$C$2:$C$5001)) / _xlfn.STDEV.P(moras!$C$2:$C$5001)</f>
        <v>-0.81083372778853424</v>
      </c>
      <c r="C671" t="str">
        <f t="shared" si="21"/>
        <v>Normal</v>
      </c>
      <c r="D671">
        <f xml:space="preserve"> (moras!I668 - AVERAGE(moras!$I$2:$I$5001)) / _xlfn.STDEV.P(moras!$I$2:$I$5001)</f>
        <v>-1.193290201160774</v>
      </c>
      <c r="E671" t="str">
        <f t="shared" si="20"/>
        <v>Normal</v>
      </c>
    </row>
    <row r="672" spans="2:5" x14ac:dyDescent="0.25">
      <c r="B672">
        <f xml:space="preserve"> (moras!C669 - AVERAGE(moras!$C$2:$C$5001)) / _xlfn.STDEV.P(moras!$C$2:$C$5001)</f>
        <v>-0.44912000464096608</v>
      </c>
      <c r="C672" t="str">
        <f t="shared" si="21"/>
        <v>Normal</v>
      </c>
      <c r="D672">
        <f xml:space="preserve"> (moras!I669 - AVERAGE(moras!$I$2:$I$5001)) / _xlfn.STDEV.P(moras!$I$2:$I$5001)</f>
        <v>-1.2638725940680595</v>
      </c>
      <c r="E672" t="str">
        <f t="shared" si="20"/>
        <v>Normal</v>
      </c>
    </row>
    <row r="673" spans="2:5" x14ac:dyDescent="0.25">
      <c r="B673">
        <f xml:space="preserve"> (moras!C670 - AVERAGE(moras!$C$2:$C$5001)) / _xlfn.STDEV.P(moras!$C$2:$C$5001)</f>
        <v>-9.561260223737264E-2</v>
      </c>
      <c r="C673" t="str">
        <f t="shared" si="21"/>
        <v>Normal</v>
      </c>
      <c r="D673">
        <f xml:space="preserve"> (moras!I670 - AVERAGE(moras!$I$2:$I$5001)) / _xlfn.STDEV.P(moras!$I$2:$I$5001)</f>
        <v>-0.41688387918063341</v>
      </c>
      <c r="E673" t="str">
        <f t="shared" si="20"/>
        <v>Normal</v>
      </c>
    </row>
    <row r="674" spans="2:5" x14ac:dyDescent="0.25">
      <c r="B674">
        <f xml:space="preserve"> (moras!C671 - AVERAGE(moras!$C$2:$C$5001)) / _xlfn.STDEV.P(moras!$C$2:$C$5001)</f>
        <v>0.19738748323155825</v>
      </c>
      <c r="C674" t="str">
        <f t="shared" si="21"/>
        <v>Normal</v>
      </c>
      <c r="D674">
        <f xml:space="preserve"> (moras!I671 - AVERAGE(moras!$I$2:$I$5001)) / _xlfn.STDEV.P(moras!$I$2:$I$5001)</f>
        <v>-0.27571909336606237</v>
      </c>
      <c r="E674" t="str">
        <f t="shared" si="20"/>
        <v>Normal</v>
      </c>
    </row>
    <row r="675" spans="2:5" x14ac:dyDescent="0.25">
      <c r="B675">
        <f xml:space="preserve"> (moras!C672 - AVERAGE(moras!$C$2:$C$5001)) / _xlfn.STDEV.P(moras!$C$2:$C$5001)</f>
        <v>-0.34151710439768523</v>
      </c>
      <c r="C675" t="str">
        <f t="shared" si="21"/>
        <v>Normal</v>
      </c>
      <c r="D675">
        <f xml:space="preserve"> (moras!I672 - AVERAGE(moras!$I$2:$I$5001)) / _xlfn.STDEV.P(moras!$I$2:$I$5001)</f>
        <v>-0.62863105790248996</v>
      </c>
      <c r="E675" t="str">
        <f t="shared" si="20"/>
        <v>Normal</v>
      </c>
    </row>
    <row r="676" spans="2:5" x14ac:dyDescent="0.25">
      <c r="B676">
        <f xml:space="preserve"> (moras!C673 - AVERAGE(moras!$C$2:$C$5001)) / _xlfn.STDEV.P(moras!$C$2:$C$5001)</f>
        <v>-0.46695814827032761</v>
      </c>
      <c r="C676" t="str">
        <f t="shared" si="21"/>
        <v>Normal</v>
      </c>
      <c r="D676">
        <f xml:space="preserve"> (moras!I673 - AVERAGE(moras!$I$2:$I$5001)) / _xlfn.STDEV.P(moras!$I$2:$I$5001)</f>
        <v>-1.4050373798826306</v>
      </c>
      <c r="E676" t="str">
        <f t="shared" si="20"/>
        <v>Normal</v>
      </c>
    </row>
    <row r="677" spans="2:5" x14ac:dyDescent="0.25">
      <c r="B677">
        <f xml:space="preserve"> (moras!C674 - AVERAGE(moras!$C$2:$C$5001)) / _xlfn.STDEV.P(moras!$C$2:$C$5001)</f>
        <v>-7.0285235842576177E-2</v>
      </c>
      <c r="C677" t="str">
        <f t="shared" si="21"/>
        <v>Normal</v>
      </c>
      <c r="D677">
        <f xml:space="preserve"> (moras!I674 - AVERAGE(moras!$I$2:$I$5001)) / _xlfn.STDEV.P(moras!$I$2:$I$5001)</f>
        <v>-1.052125415346203</v>
      </c>
      <c r="E677" t="str">
        <f t="shared" si="20"/>
        <v>Normal</v>
      </c>
    </row>
    <row r="678" spans="2:5" x14ac:dyDescent="0.25">
      <c r="B678">
        <f xml:space="preserve"> (moras!C675 - AVERAGE(moras!$C$2:$C$5001)) / _xlfn.STDEV.P(moras!$C$2:$C$5001)</f>
        <v>5.064957627946808</v>
      </c>
      <c r="C678" t="str">
        <f t="shared" si="21"/>
        <v>Atipico</v>
      </c>
      <c r="D678">
        <f xml:space="preserve"> (moras!I675 - AVERAGE(moras!$I$2:$I$5001)) / _xlfn.STDEV.P(moras!$I$2:$I$5001)</f>
        <v>0.78301680024322029</v>
      </c>
      <c r="E678" t="str">
        <f t="shared" si="20"/>
        <v>Normal</v>
      </c>
    </row>
    <row r="679" spans="2:5" x14ac:dyDescent="0.25">
      <c r="B679">
        <f xml:space="preserve"> (moras!C676 - AVERAGE(moras!$C$2:$C$5001)) / _xlfn.STDEV.P(moras!$C$2:$C$5001)</f>
        <v>-0.46798537500094889</v>
      </c>
      <c r="C679" t="str">
        <f t="shared" si="21"/>
        <v>Normal</v>
      </c>
      <c r="D679">
        <f xml:space="preserve"> (moras!I676 - AVERAGE(moras!$I$2:$I$5001)) / _xlfn.STDEV.P(moras!$I$2:$I$5001)</f>
        <v>0.85359919315050581</v>
      </c>
      <c r="E679" t="str">
        <f t="shared" si="20"/>
        <v>Normal</v>
      </c>
    </row>
    <row r="680" spans="2:5" x14ac:dyDescent="0.25">
      <c r="B680">
        <f xml:space="preserve"> (moras!C677 - AVERAGE(moras!$C$2:$C$5001)) / _xlfn.STDEV.P(moras!$C$2:$C$5001)</f>
        <v>5.6202086484167424</v>
      </c>
      <c r="C680" t="str">
        <f t="shared" si="21"/>
        <v>Atipico</v>
      </c>
      <c r="D680">
        <f xml:space="preserve"> (moras!I677 - AVERAGE(moras!$I$2:$I$5001)) / _xlfn.STDEV.P(moras!$I$2:$I$5001)</f>
        <v>1.6300055151306465</v>
      </c>
      <c r="E680" t="str">
        <f t="shared" si="20"/>
        <v>Normal</v>
      </c>
    </row>
    <row r="681" spans="2:5" x14ac:dyDescent="0.25">
      <c r="B681">
        <f xml:space="preserve"> (moras!C678 - AVERAGE(moras!$C$2:$C$5001)) / _xlfn.STDEV.P(moras!$C$2:$C$5001)</f>
        <v>-0.41672885752402922</v>
      </c>
      <c r="C681" t="str">
        <f t="shared" si="21"/>
        <v>Normal</v>
      </c>
      <c r="D681">
        <f xml:space="preserve"> (moras!I678 - AVERAGE(moras!$I$2:$I$5001)) / _xlfn.STDEV.P(moras!$I$2:$I$5001)</f>
        <v>1.3476759435015044</v>
      </c>
      <c r="E681" t="str">
        <f t="shared" si="20"/>
        <v>Normal</v>
      </c>
    </row>
    <row r="682" spans="2:5" x14ac:dyDescent="0.25">
      <c r="B682">
        <f xml:space="preserve"> (moras!C679 - AVERAGE(moras!$C$2:$C$5001)) / _xlfn.STDEV.P(moras!$C$2:$C$5001)</f>
        <v>-0.62284011293344466</v>
      </c>
      <c r="C682" t="str">
        <f t="shared" si="21"/>
        <v>Normal</v>
      </c>
      <c r="D682">
        <f xml:space="preserve"> (moras!I679 - AVERAGE(moras!$I$2:$I$5001)) / _xlfn.STDEV.P(moras!$I$2:$I$5001)</f>
        <v>1.6300055151306465</v>
      </c>
      <c r="E682" t="str">
        <f t="shared" si="20"/>
        <v>Normal</v>
      </c>
    </row>
    <row r="683" spans="2:5" x14ac:dyDescent="0.25">
      <c r="B683">
        <f xml:space="preserve"> (moras!C680 - AVERAGE(moras!$C$2:$C$5001)) / _xlfn.STDEV.P(moras!$C$2:$C$5001)</f>
        <v>-5.9923564049004244E-2</v>
      </c>
      <c r="C683" t="str">
        <f t="shared" si="21"/>
        <v>Normal</v>
      </c>
      <c r="D683">
        <f xml:space="preserve"> (moras!I680 - AVERAGE(moras!$I$2:$I$5001)) / _xlfn.STDEV.P(moras!$I$2:$I$5001)</f>
        <v>0.2183576569849362</v>
      </c>
      <c r="E683" t="str">
        <f t="shared" si="20"/>
        <v>Normal</v>
      </c>
    </row>
    <row r="684" spans="2:5" x14ac:dyDescent="0.25">
      <c r="B684">
        <f xml:space="preserve"> (moras!C681 - AVERAGE(moras!$C$2:$C$5001)) / _xlfn.STDEV.P(moras!$C$2:$C$5001)</f>
        <v>-0.24980472343617724</v>
      </c>
      <c r="C684" t="str">
        <f t="shared" si="21"/>
        <v>Normal</v>
      </c>
      <c r="D684">
        <f xml:space="preserve"> (moras!I681 - AVERAGE(moras!$I$2:$I$5001)) / _xlfn.STDEV.P(moras!$I$2:$I$5001)</f>
        <v>0.14777526407765068</v>
      </c>
      <c r="E684" t="str">
        <f t="shared" si="20"/>
        <v>Normal</v>
      </c>
    </row>
    <row r="685" spans="2:5" x14ac:dyDescent="0.25">
      <c r="B685">
        <f xml:space="preserve"> (moras!C682 - AVERAGE(moras!$C$2:$C$5001)) / _xlfn.STDEV.P(moras!$C$2:$C$5001)</f>
        <v>-0.24537190097307707</v>
      </c>
      <c r="C685" t="str">
        <f t="shared" si="21"/>
        <v>Normal</v>
      </c>
      <c r="D685">
        <f xml:space="preserve"> (moras!I682 - AVERAGE(moras!$I$2:$I$5001)) / _xlfn.STDEV.P(moras!$I$2:$I$5001)</f>
        <v>0.85359919315050581</v>
      </c>
      <c r="E685" t="str">
        <f t="shared" si="20"/>
        <v>Normal</v>
      </c>
    </row>
    <row r="686" spans="2:5" x14ac:dyDescent="0.25">
      <c r="B686">
        <f xml:space="preserve"> (moras!C683 - AVERAGE(moras!$C$2:$C$5001)) / _xlfn.STDEV.P(moras!$C$2:$C$5001)</f>
        <v>0.16524940630628782</v>
      </c>
      <c r="C686" t="str">
        <f t="shared" si="21"/>
        <v>Normal</v>
      </c>
      <c r="D686">
        <f xml:space="preserve"> (moras!I683 - AVERAGE(moras!$I$2:$I$5001)) / _xlfn.STDEV.P(moras!$I$2:$I$5001)</f>
        <v>-0.13455430755149136</v>
      </c>
      <c r="E686" t="str">
        <f t="shared" si="20"/>
        <v>Normal</v>
      </c>
    </row>
    <row r="687" spans="2:5" x14ac:dyDescent="0.25">
      <c r="B687">
        <f xml:space="preserve"> (moras!C684 - AVERAGE(moras!$C$2:$C$5001)) / _xlfn.STDEV.P(moras!$C$2:$C$5001)</f>
        <v>-0.5148888188174926</v>
      </c>
      <c r="C687" t="str">
        <f t="shared" si="21"/>
        <v>Normal</v>
      </c>
      <c r="D687">
        <f xml:space="preserve"> (moras!I684 - AVERAGE(moras!$I$2:$I$5001)) / _xlfn.STDEV.P(moras!$I$2:$I$5001)</f>
        <v>-1.6873669515117726</v>
      </c>
      <c r="E687" t="str">
        <f t="shared" si="20"/>
        <v>Normal</v>
      </c>
    </row>
    <row r="688" spans="2:5" x14ac:dyDescent="0.25">
      <c r="B688">
        <f xml:space="preserve"> (moras!C685 - AVERAGE(moras!$C$2:$C$5001)) / _xlfn.STDEV.P(moras!$C$2:$C$5001)</f>
        <v>-0.46799154082766331</v>
      </c>
      <c r="C688" t="str">
        <f t="shared" si="21"/>
        <v>Normal</v>
      </c>
      <c r="D688">
        <f xml:space="preserve"> (moras!I685 - AVERAGE(moras!$I$2:$I$5001)) / _xlfn.STDEV.P(moras!$I$2:$I$5001)</f>
        <v>0.71243440733593477</v>
      </c>
      <c r="E688" t="str">
        <f t="shared" si="20"/>
        <v>Normal</v>
      </c>
    </row>
    <row r="689" spans="2:5" x14ac:dyDescent="0.25">
      <c r="B689">
        <f xml:space="preserve"> (moras!C686 - AVERAGE(moras!$C$2:$C$5001)) / _xlfn.STDEV.P(moras!$C$2:$C$5001)</f>
        <v>1.7981717958076413</v>
      </c>
      <c r="C689" t="str">
        <f t="shared" si="21"/>
        <v>Normal</v>
      </c>
      <c r="D689">
        <f xml:space="preserve"> (moras!I686 - AVERAGE(moras!$I$2:$I$5001)) / _xlfn.STDEV.P(moras!$I$2:$I$5001)</f>
        <v>0.28894004989222172</v>
      </c>
      <c r="E689" t="str">
        <f t="shared" si="20"/>
        <v>Normal</v>
      </c>
    </row>
    <row r="690" spans="2:5" x14ac:dyDescent="0.25">
      <c r="B690">
        <f xml:space="preserve"> (moras!C687 - AVERAGE(moras!$C$2:$C$5001)) / _xlfn.STDEV.P(moras!$C$2:$C$5001)</f>
        <v>-0.25592409681212436</v>
      </c>
      <c r="C690" t="str">
        <f t="shared" si="21"/>
        <v>Normal</v>
      </c>
      <c r="D690">
        <f xml:space="preserve"> (moras!I687 - AVERAGE(moras!$I$2:$I$5001)) / _xlfn.STDEV.P(moras!$I$2:$I$5001)</f>
        <v>-1.4756197727899161</v>
      </c>
      <c r="E690" t="str">
        <f t="shared" si="20"/>
        <v>Normal</v>
      </c>
    </row>
    <row r="691" spans="2:5" x14ac:dyDescent="0.25">
      <c r="B691">
        <f xml:space="preserve"> (moras!C688 - AVERAGE(moras!$C$2:$C$5001)) / _xlfn.STDEV.P(moras!$C$2:$C$5001)</f>
        <v>-7.7698409301315566E-2</v>
      </c>
      <c r="C691" t="str">
        <f t="shared" si="21"/>
        <v>Normal</v>
      </c>
      <c r="D691">
        <f xml:space="preserve"> (moras!I688 - AVERAGE(moras!$I$2:$I$5001)) / _xlfn.STDEV.P(moras!$I$2:$I$5001)</f>
        <v>0.78301680024322029</v>
      </c>
      <c r="E691" t="str">
        <f t="shared" si="20"/>
        <v>Normal</v>
      </c>
    </row>
    <row r="692" spans="2:5" x14ac:dyDescent="0.25">
      <c r="B692">
        <f xml:space="preserve"> (moras!C689 - AVERAGE(moras!$C$2:$C$5001)) / _xlfn.STDEV.P(moras!$C$2:$C$5001)</f>
        <v>-0.42623039649094047</v>
      </c>
      <c r="C692" t="str">
        <f t="shared" si="21"/>
        <v>Normal</v>
      </c>
      <c r="D692">
        <f xml:space="preserve"> (moras!I689 - AVERAGE(moras!$I$2:$I$5001)) / _xlfn.STDEV.P(moras!$I$2:$I$5001)</f>
        <v>-0.34630148627334789</v>
      </c>
      <c r="E692" t="str">
        <f t="shared" si="20"/>
        <v>Normal</v>
      </c>
    </row>
    <row r="693" spans="2:5" x14ac:dyDescent="0.25">
      <c r="B693">
        <f xml:space="preserve"> (moras!C690 - AVERAGE(moras!$C$2:$C$5001)) / _xlfn.STDEV.P(moras!$C$2:$C$5001)</f>
        <v>-0.36690897767156788</v>
      </c>
      <c r="C693" t="str">
        <f t="shared" si="21"/>
        <v>Normal</v>
      </c>
      <c r="D693">
        <f xml:space="preserve"> (moras!I690 - AVERAGE(moras!$I$2:$I$5001)) / _xlfn.STDEV.P(moras!$I$2:$I$5001)</f>
        <v>0.71243440733593477</v>
      </c>
      <c r="E693" t="str">
        <f t="shared" si="20"/>
        <v>Normal</v>
      </c>
    </row>
    <row r="694" spans="2:5" x14ac:dyDescent="0.25">
      <c r="B694">
        <f xml:space="preserve"> (moras!C691 - AVERAGE(moras!$C$2:$C$5001)) / _xlfn.STDEV.P(moras!$C$2:$C$5001)</f>
        <v>-0.35564894492570592</v>
      </c>
      <c r="C694" t="str">
        <f t="shared" si="21"/>
        <v>Normal</v>
      </c>
      <c r="D694">
        <f xml:space="preserve"> (moras!I691 - AVERAGE(moras!$I$2:$I$5001)) / _xlfn.STDEV.P(moras!$I$2:$I$5001)</f>
        <v>0.35952244279950724</v>
      </c>
      <c r="E694" t="str">
        <f t="shared" si="20"/>
        <v>Normal</v>
      </c>
    </row>
    <row r="695" spans="2:5" x14ac:dyDescent="0.25">
      <c r="B695">
        <f xml:space="preserve"> (moras!C692 - AVERAGE(moras!$C$2:$C$5001)) / _xlfn.STDEV.P(moras!$C$2:$C$5001)</f>
        <v>0.47378423052391638</v>
      </c>
      <c r="C695" t="str">
        <f t="shared" si="21"/>
        <v>Normal</v>
      </c>
      <c r="D695">
        <f xml:space="preserve"> (moras!I692 - AVERAGE(moras!$I$2:$I$5001)) / _xlfn.STDEV.P(moras!$I$2:$I$5001)</f>
        <v>-1.2638725940680595</v>
      </c>
      <c r="E695" t="str">
        <f t="shared" si="20"/>
        <v>Normal</v>
      </c>
    </row>
    <row r="696" spans="2:5" x14ac:dyDescent="0.25">
      <c r="B696">
        <f xml:space="preserve"> (moras!C693 - AVERAGE(moras!$C$2:$C$5001)) / _xlfn.STDEV.P(moras!$C$2:$C$5001)</f>
        <v>-0.42623039649094047</v>
      </c>
      <c r="C696" t="str">
        <f t="shared" si="21"/>
        <v>Normal</v>
      </c>
      <c r="D696">
        <f xml:space="preserve"> (moras!I693 - AVERAGE(moras!$I$2:$I$5001)) / _xlfn.STDEV.P(moras!$I$2:$I$5001)</f>
        <v>-0.13455430755149136</v>
      </c>
      <c r="E696" t="str">
        <f t="shared" si="20"/>
        <v>Normal</v>
      </c>
    </row>
    <row r="697" spans="2:5" x14ac:dyDescent="0.25">
      <c r="B697">
        <f xml:space="preserve"> (moras!C694 - AVERAGE(moras!$C$2:$C$5001)) / _xlfn.STDEV.P(moras!$C$2:$C$5001)</f>
        <v>0.73875237136804051</v>
      </c>
      <c r="C697" t="str">
        <f t="shared" si="21"/>
        <v>Normal</v>
      </c>
      <c r="D697">
        <f xml:space="preserve"> (moras!I694 - AVERAGE(moras!$I$2:$I$5001)) / _xlfn.STDEV.P(moras!$I$2:$I$5001)</f>
        <v>-0.41688387918063341</v>
      </c>
      <c r="E697" t="str">
        <f t="shared" si="20"/>
        <v>Normal</v>
      </c>
    </row>
    <row r="698" spans="2:5" x14ac:dyDescent="0.25">
      <c r="B698">
        <f xml:space="preserve"> (moras!C695 - AVERAGE(moras!$C$2:$C$5001)) / _xlfn.STDEV.P(moras!$C$2:$C$5001)</f>
        <v>-0.45054089474399589</v>
      </c>
      <c r="C698" t="str">
        <f t="shared" si="21"/>
        <v>Normal</v>
      </c>
      <c r="D698">
        <f xml:space="preserve"> (moras!I695 - AVERAGE(moras!$I$2:$I$5001)) / _xlfn.STDEV.P(moras!$I$2:$I$5001)</f>
        <v>6.6104782630796582E-3</v>
      </c>
      <c r="E698" t="str">
        <f t="shared" si="20"/>
        <v>Normal</v>
      </c>
    </row>
    <row r="699" spans="2:5" x14ac:dyDescent="0.25">
      <c r="B699">
        <f xml:space="preserve"> (moras!C696 - AVERAGE(moras!$C$2:$C$5001)) / _xlfn.STDEV.P(moras!$C$2:$C$5001)</f>
        <v>-1.7396821340806157E-2</v>
      </c>
      <c r="C699" t="str">
        <f t="shared" si="21"/>
        <v>Normal</v>
      </c>
      <c r="D699">
        <f xml:space="preserve"> (moras!I696 - AVERAGE(moras!$I$2:$I$5001)) / _xlfn.STDEV.P(moras!$I$2:$I$5001)</f>
        <v>-0.55804866499520445</v>
      </c>
      <c r="E699" t="str">
        <f t="shared" si="20"/>
        <v>Normal</v>
      </c>
    </row>
    <row r="700" spans="2:5" x14ac:dyDescent="0.25">
      <c r="B700">
        <f xml:space="preserve"> (moras!C697 - AVERAGE(moras!$C$2:$C$5001)) / _xlfn.STDEV.P(moras!$C$2:$C$5001)</f>
        <v>-0.34504483282572329</v>
      </c>
      <c r="C700" t="str">
        <f t="shared" si="21"/>
        <v>Normal</v>
      </c>
      <c r="D700">
        <f xml:space="preserve"> (moras!I697 - AVERAGE(moras!$I$2:$I$5001)) / _xlfn.STDEV.P(moras!$I$2:$I$5001)</f>
        <v>7.7192871170365177E-2</v>
      </c>
      <c r="E700" t="str">
        <f t="shared" si="20"/>
        <v>Normal</v>
      </c>
    </row>
    <row r="701" spans="2:5" x14ac:dyDescent="0.25">
      <c r="B701">
        <f xml:space="preserve"> (moras!C698 - AVERAGE(moras!$C$2:$C$5001)) / _xlfn.STDEV.P(moras!$C$2:$C$5001)</f>
        <v>-0.40803134236067751</v>
      </c>
      <c r="C701" t="str">
        <f t="shared" si="21"/>
        <v>Normal</v>
      </c>
      <c r="D701">
        <f xml:space="preserve"> (moras!I698 - AVERAGE(moras!$I$2:$I$5001)) / _xlfn.STDEV.P(moras!$I$2:$I$5001)</f>
        <v>0.78301680024322029</v>
      </c>
      <c r="E701" t="str">
        <f t="shared" si="20"/>
        <v>Normal</v>
      </c>
    </row>
    <row r="702" spans="2:5" x14ac:dyDescent="0.25">
      <c r="B702">
        <f xml:space="preserve"> (moras!C699 - AVERAGE(moras!$C$2:$C$5001)) / _xlfn.STDEV.P(moras!$C$2:$C$5001)</f>
        <v>0.19330486739418329</v>
      </c>
      <c r="C702" t="str">
        <f t="shared" si="21"/>
        <v>Normal</v>
      </c>
      <c r="D702">
        <f xml:space="preserve"> (moras!I699 - AVERAGE(moras!$I$2:$I$5001)) / _xlfn.STDEV.P(moras!$I$2:$I$5001)</f>
        <v>-0.41688387918063341</v>
      </c>
      <c r="E702" t="str">
        <f t="shared" si="20"/>
        <v>Normal</v>
      </c>
    </row>
    <row r="703" spans="2:5" x14ac:dyDescent="0.25">
      <c r="B703">
        <f xml:space="preserve"> (moras!C700 - AVERAGE(moras!$C$2:$C$5001)) / _xlfn.STDEV.P(moras!$C$2:$C$5001)</f>
        <v>0.17568377319682263</v>
      </c>
      <c r="C703" t="str">
        <f t="shared" si="21"/>
        <v>Normal</v>
      </c>
      <c r="D703">
        <f xml:space="preserve"> (moras!I700 - AVERAGE(moras!$I$2:$I$5001)) / _xlfn.STDEV.P(moras!$I$2:$I$5001)</f>
        <v>-1.193290201160774</v>
      </c>
      <c r="E703" t="str">
        <f t="shared" si="20"/>
        <v>Normal</v>
      </c>
    </row>
    <row r="704" spans="2:5" x14ac:dyDescent="0.25">
      <c r="B704">
        <f xml:space="preserve"> (moras!C701 - AVERAGE(moras!$C$2:$C$5001)) / _xlfn.STDEV.P(moras!$C$2:$C$5001)</f>
        <v>-0.6537163904165707</v>
      </c>
      <c r="C704" t="str">
        <f t="shared" si="21"/>
        <v>Normal</v>
      </c>
      <c r="D704">
        <f xml:space="preserve"> (moras!I701 - AVERAGE(moras!$I$2:$I$5001)) / _xlfn.STDEV.P(moras!$I$2:$I$5001)</f>
        <v>0.50068722861407822</v>
      </c>
      <c r="E704" t="str">
        <f t="shared" si="20"/>
        <v>Normal</v>
      </c>
    </row>
    <row r="705" spans="2:5" x14ac:dyDescent="0.25">
      <c r="B705">
        <f xml:space="preserve"> (moras!C702 - AVERAGE(moras!$C$2:$C$5001)) / _xlfn.STDEV.P(moras!$C$2:$C$5001)</f>
        <v>-0.46799154082766331</v>
      </c>
      <c r="C705" t="str">
        <f t="shared" si="21"/>
        <v>Normal</v>
      </c>
      <c r="D705">
        <f xml:space="preserve"> (moras!I702 - AVERAGE(moras!$I$2:$I$5001)) / _xlfn.STDEV.P(moras!$I$2:$I$5001)</f>
        <v>-0.13455430755149136</v>
      </c>
      <c r="E705" t="str">
        <f t="shared" si="20"/>
        <v>Normal</v>
      </c>
    </row>
    <row r="706" spans="2:5" x14ac:dyDescent="0.25">
      <c r="B706">
        <f xml:space="preserve"> (moras!C703 - AVERAGE(moras!$C$2:$C$5001)) / _xlfn.STDEV.P(moras!$C$2:$C$5001)</f>
        <v>0.57134486112908534</v>
      </c>
      <c r="C706" t="str">
        <f t="shared" si="21"/>
        <v>Normal</v>
      </c>
      <c r="D706">
        <f xml:space="preserve"> (moras!I703 - AVERAGE(moras!$I$2:$I$5001)) / _xlfn.STDEV.P(moras!$I$2:$I$5001)</f>
        <v>1.4888407293160755</v>
      </c>
      <c r="E706" t="str">
        <f t="shared" si="20"/>
        <v>Normal</v>
      </c>
    </row>
    <row r="707" spans="2:5" x14ac:dyDescent="0.25">
      <c r="B707">
        <f xml:space="preserve"> (moras!C704 - AVERAGE(moras!$C$2:$C$5001)) / _xlfn.STDEV.P(moras!$C$2:$C$5001)</f>
        <v>-0.44450220737643353</v>
      </c>
      <c r="C707" t="str">
        <f t="shared" si="21"/>
        <v>Normal</v>
      </c>
      <c r="D707">
        <f xml:space="preserve"> (moras!I704 - AVERAGE(moras!$I$2:$I$5001)) / _xlfn.STDEV.P(moras!$I$2:$I$5001)</f>
        <v>-1.1227078082534885</v>
      </c>
      <c r="E707" t="str">
        <f t="shared" si="20"/>
        <v>Normal</v>
      </c>
    </row>
    <row r="708" spans="2:5" x14ac:dyDescent="0.25">
      <c r="B708">
        <f xml:space="preserve"> (moras!C705 - AVERAGE(moras!$C$2:$C$5001)) / _xlfn.STDEV.P(moras!$C$2:$C$5001)</f>
        <v>0.28706696646201729</v>
      </c>
      <c r="C708" t="str">
        <f t="shared" si="21"/>
        <v>Normal</v>
      </c>
      <c r="D708">
        <f xml:space="preserve"> (moras!I705 - AVERAGE(moras!$I$2:$I$5001)) / _xlfn.STDEV.P(moras!$I$2:$I$5001)</f>
        <v>-0.20513670045877688</v>
      </c>
      <c r="E708" t="str">
        <f t="shared" si="20"/>
        <v>Normal</v>
      </c>
    </row>
    <row r="709" spans="2:5" x14ac:dyDescent="0.25">
      <c r="B709">
        <f xml:space="preserve"> (moras!C706 - AVERAGE(moras!$C$2:$C$5001)) / _xlfn.STDEV.P(moras!$C$2:$C$5001)</f>
        <v>-0.33243830684196762</v>
      </c>
      <c r="C709" t="str">
        <f t="shared" si="21"/>
        <v>Normal</v>
      </c>
      <c r="D709">
        <f xml:space="preserve"> (moras!I706 - AVERAGE(moras!$I$2:$I$5001)) / _xlfn.STDEV.P(moras!$I$2:$I$5001)</f>
        <v>-0.20513670045877688</v>
      </c>
      <c r="E709" t="str">
        <f t="shared" si="20"/>
        <v>Normal</v>
      </c>
    </row>
    <row r="710" spans="2:5" x14ac:dyDescent="0.25">
      <c r="B710">
        <f xml:space="preserve"> (moras!C707 - AVERAGE(moras!$C$2:$C$5001)) / _xlfn.STDEV.P(moras!$C$2:$C$5001)</f>
        <v>-0.62789609083926379</v>
      </c>
      <c r="C710" t="str">
        <f t="shared" si="21"/>
        <v>Normal</v>
      </c>
      <c r="D710">
        <f xml:space="preserve"> (moras!I707 - AVERAGE(moras!$I$2:$I$5001)) / _xlfn.STDEV.P(moras!$I$2:$I$5001)</f>
        <v>1.1359287647796479</v>
      </c>
      <c r="E710" t="str">
        <f t="shared" ref="E710:E773" si="22">IF(ABS(D710)&gt;1.96,"Atipico","Normal")</f>
        <v>Normal</v>
      </c>
    </row>
    <row r="711" spans="2:5" x14ac:dyDescent="0.25">
      <c r="B711">
        <f xml:space="preserve"> (moras!C708 - AVERAGE(moras!$C$2:$C$5001)) / _xlfn.STDEV.P(moras!$C$2:$C$5001)</f>
        <v>-0.39464070819364994</v>
      </c>
      <c r="C711" t="str">
        <f t="shared" si="21"/>
        <v>Normal</v>
      </c>
      <c r="D711">
        <f xml:space="preserve"> (moras!I708 - AVERAGE(moras!$I$2:$I$5001)) / _xlfn.STDEV.P(moras!$I$2:$I$5001)</f>
        <v>-0.84037823662434652</v>
      </c>
      <c r="E711" t="str">
        <f t="shared" si="22"/>
        <v>Normal</v>
      </c>
    </row>
    <row r="712" spans="2:5" x14ac:dyDescent="0.25">
      <c r="B712">
        <f xml:space="preserve"> (moras!C709 - AVERAGE(moras!$C$2:$C$5001)) / _xlfn.STDEV.P(moras!$C$2:$C$5001)</f>
        <v>-0.53477484313681911</v>
      </c>
      <c r="C712" t="str">
        <f t="shared" si="21"/>
        <v>Normal</v>
      </c>
      <c r="D712">
        <f xml:space="preserve"> (moras!I709 - AVERAGE(moras!$I$2:$I$5001)) / _xlfn.STDEV.P(moras!$I$2:$I$5001)</f>
        <v>1.1359287647796479</v>
      </c>
      <c r="E712" t="str">
        <f t="shared" si="22"/>
        <v>Normal</v>
      </c>
    </row>
    <row r="713" spans="2:5" x14ac:dyDescent="0.25">
      <c r="B713">
        <f xml:space="preserve"> (moras!C710 - AVERAGE(moras!$C$2:$C$5001)) / _xlfn.STDEV.P(moras!$C$2:$C$5001)</f>
        <v>-0.37735161910155346</v>
      </c>
      <c r="C713" t="str">
        <f t="shared" si="21"/>
        <v>Normal</v>
      </c>
      <c r="D713">
        <f xml:space="preserve"> (moras!I710 - AVERAGE(moras!$I$2:$I$5001)) / _xlfn.STDEV.P(moras!$I$2:$I$5001)</f>
        <v>-1.1227078082534885</v>
      </c>
      <c r="E713" t="str">
        <f t="shared" si="22"/>
        <v>Normal</v>
      </c>
    </row>
    <row r="714" spans="2:5" x14ac:dyDescent="0.25">
      <c r="B714">
        <f xml:space="preserve"> (moras!C711 - AVERAGE(moras!$C$2:$C$5001)) / _xlfn.STDEV.P(moras!$C$2:$C$5001)</f>
        <v>-0.44087670126835837</v>
      </c>
      <c r="C714" t="str">
        <f t="shared" si="21"/>
        <v>Normal</v>
      </c>
      <c r="D714">
        <f xml:space="preserve"> (moras!I711 - AVERAGE(moras!$I$2:$I$5001)) / _xlfn.STDEV.P(moras!$I$2:$I$5001)</f>
        <v>-0.27571909336606237</v>
      </c>
      <c r="E714" t="str">
        <f t="shared" si="22"/>
        <v>Normal</v>
      </c>
    </row>
    <row r="715" spans="2:5" x14ac:dyDescent="0.25">
      <c r="B715">
        <f xml:space="preserve"> (moras!C712 - AVERAGE(moras!$C$2:$C$5001)) / _xlfn.STDEV.P(moras!$C$2:$C$5001)</f>
        <v>9.1548560958972676</v>
      </c>
      <c r="C715" t="str">
        <f t="shared" si="21"/>
        <v>Atipico</v>
      </c>
      <c r="D715">
        <f xml:space="preserve"> (moras!I712 - AVERAGE(moras!$I$2:$I$5001)) / _xlfn.STDEV.P(moras!$I$2:$I$5001)</f>
        <v>-0.55804866499520445</v>
      </c>
      <c r="E715" t="str">
        <f t="shared" si="22"/>
        <v>Normal</v>
      </c>
    </row>
    <row r="716" spans="2:5" x14ac:dyDescent="0.25">
      <c r="B716">
        <f xml:space="preserve"> (moras!C713 - AVERAGE(moras!$C$2:$C$5001)) / _xlfn.STDEV.P(moras!$C$2:$C$5001)</f>
        <v>-0.50889563525108261</v>
      </c>
      <c r="C716" t="str">
        <f t="shared" si="21"/>
        <v>Normal</v>
      </c>
      <c r="D716">
        <f xml:space="preserve"> (moras!I713 - AVERAGE(moras!$I$2:$I$5001)) / _xlfn.STDEV.P(moras!$I$2:$I$5001)</f>
        <v>0.99476397896507684</v>
      </c>
      <c r="E716" t="str">
        <f t="shared" si="22"/>
        <v>Normal</v>
      </c>
    </row>
    <row r="717" spans="2:5" x14ac:dyDescent="0.25">
      <c r="B717">
        <f xml:space="preserve"> (moras!C714 - AVERAGE(moras!$C$2:$C$5001)) / _xlfn.STDEV.P(moras!$C$2:$C$5001)</f>
        <v>-0.46799031999397384</v>
      </c>
      <c r="C717" t="str">
        <f t="shared" si="21"/>
        <v>Normal</v>
      </c>
      <c r="D717">
        <f xml:space="preserve"> (moras!I714 - AVERAGE(moras!$I$2:$I$5001)) / _xlfn.STDEV.P(moras!$I$2:$I$5001)</f>
        <v>2.1946646583889304</v>
      </c>
      <c r="E717" t="str">
        <f t="shared" si="22"/>
        <v>Atipico</v>
      </c>
    </row>
    <row r="718" spans="2:5" x14ac:dyDescent="0.25">
      <c r="B718">
        <f xml:space="preserve"> (moras!C715 - AVERAGE(moras!$C$2:$C$5001)) / _xlfn.STDEV.P(moras!$C$2:$C$5001)</f>
        <v>-0.63634391468398865</v>
      </c>
      <c r="C718" t="str">
        <f t="shared" si="21"/>
        <v>Normal</v>
      </c>
      <c r="D718">
        <f xml:space="preserve"> (moras!I715 - AVERAGE(moras!$I$2:$I$5001)) / _xlfn.STDEV.P(moras!$I$2:$I$5001)</f>
        <v>3.3239829449054987</v>
      </c>
      <c r="E718" t="str">
        <f t="shared" si="22"/>
        <v>Atipico</v>
      </c>
    </row>
    <row r="719" spans="2:5" x14ac:dyDescent="0.25">
      <c r="B719">
        <f xml:space="preserve"> (moras!C716 - AVERAGE(moras!$C$2:$C$5001)) / _xlfn.STDEV.P(moras!$C$2:$C$5001)</f>
        <v>0.18342966699672528</v>
      </c>
      <c r="C719" t="str">
        <f t="shared" ref="C719:C782" si="23">IF(ABS(B719)&gt;1.96,"Atipico","Normal")</f>
        <v>Normal</v>
      </c>
      <c r="D719">
        <f xml:space="preserve"> (moras!I716 - AVERAGE(moras!$I$2:$I$5001)) / _xlfn.STDEV.P(moras!$I$2:$I$5001)</f>
        <v>-6.397191464420586E-2</v>
      </c>
      <c r="E719" t="str">
        <f t="shared" si="22"/>
        <v>Normal</v>
      </c>
    </row>
    <row r="720" spans="2:5" x14ac:dyDescent="0.25">
      <c r="B720">
        <f xml:space="preserve"> (moras!C717 - AVERAGE(moras!$C$2:$C$5001)) / _xlfn.STDEV.P(moras!$C$2:$C$5001)</f>
        <v>-0.36621717191421072</v>
      </c>
      <c r="C720" t="str">
        <f t="shared" si="23"/>
        <v>Normal</v>
      </c>
      <c r="D720">
        <f xml:space="preserve"> (moras!I717 - AVERAGE(moras!$I$2:$I$5001)) / _xlfn.STDEV.P(moras!$I$2:$I$5001)</f>
        <v>-0.98154302243891756</v>
      </c>
      <c r="E720" t="str">
        <f t="shared" si="22"/>
        <v>Normal</v>
      </c>
    </row>
    <row r="721" spans="2:5" x14ac:dyDescent="0.25">
      <c r="B721">
        <f xml:space="preserve"> (moras!C718 - AVERAGE(moras!$C$2:$C$5001)) / _xlfn.STDEV.P(moras!$C$2:$C$5001)</f>
        <v>-7.8657441988475393E-2</v>
      </c>
      <c r="C721" t="str">
        <f t="shared" si="23"/>
        <v>Normal</v>
      </c>
      <c r="D721">
        <f xml:space="preserve"> (moras!I718 - AVERAGE(moras!$I$2:$I$5001)) / _xlfn.STDEV.P(moras!$I$2:$I$5001)</f>
        <v>-1.052125415346203</v>
      </c>
      <c r="E721" t="str">
        <f t="shared" si="22"/>
        <v>Normal</v>
      </c>
    </row>
    <row r="722" spans="2:5" x14ac:dyDescent="0.25">
      <c r="B722">
        <f xml:space="preserve"> (moras!C719 - AVERAGE(moras!$C$2:$C$5001)) / _xlfn.STDEV.P(moras!$C$2:$C$5001)</f>
        <v>2.8795372719351606</v>
      </c>
      <c r="C722" t="str">
        <f t="shared" si="23"/>
        <v>Atipico</v>
      </c>
      <c r="D722">
        <f xml:space="preserve"> (moras!I719 - AVERAGE(moras!$I$2:$I$5001)) / _xlfn.STDEV.P(moras!$I$2:$I$5001)</f>
        <v>0.14777526407765068</v>
      </c>
      <c r="E722" t="str">
        <f t="shared" si="22"/>
        <v>Normal</v>
      </c>
    </row>
    <row r="723" spans="2:5" x14ac:dyDescent="0.25">
      <c r="B723">
        <f xml:space="preserve"> (moras!C720 - AVERAGE(moras!$C$2:$C$5001)) / _xlfn.STDEV.P(moras!$C$2:$C$5001)</f>
        <v>1.9881263162010625</v>
      </c>
      <c r="C723" t="str">
        <f t="shared" si="23"/>
        <v>Atipico</v>
      </c>
      <c r="D723">
        <f xml:space="preserve"> (moras!I720 - AVERAGE(moras!$I$2:$I$5001)) / _xlfn.STDEV.P(moras!$I$2:$I$5001)</f>
        <v>-0.769795843717061</v>
      </c>
      <c r="E723" t="str">
        <f t="shared" si="22"/>
        <v>Normal</v>
      </c>
    </row>
    <row r="724" spans="2:5" x14ac:dyDescent="0.25">
      <c r="B724">
        <f xml:space="preserve"> (moras!C721 - AVERAGE(moras!$C$2:$C$5001)) / _xlfn.STDEV.P(moras!$C$2:$C$5001)</f>
        <v>-0.34122830940603555</v>
      </c>
      <c r="C724" t="str">
        <f t="shared" si="23"/>
        <v>Normal</v>
      </c>
      <c r="D724">
        <f xml:space="preserve"> (moras!I721 - AVERAGE(moras!$I$2:$I$5001)) / _xlfn.STDEV.P(moras!$I$2:$I$5001)</f>
        <v>1.8417526938525031</v>
      </c>
      <c r="E724" t="str">
        <f t="shared" si="22"/>
        <v>Normal</v>
      </c>
    </row>
    <row r="725" spans="2:5" x14ac:dyDescent="0.25">
      <c r="B725">
        <f xml:space="preserve"> (moras!C722 - AVERAGE(moras!$C$2:$C$5001)) / _xlfn.STDEV.P(moras!$C$2:$C$5001)</f>
        <v>-0.31376941671606634</v>
      </c>
      <c r="C725" t="str">
        <f t="shared" si="23"/>
        <v>Normal</v>
      </c>
      <c r="D725">
        <f xml:space="preserve"> (moras!I722 - AVERAGE(moras!$I$2:$I$5001)) / _xlfn.STDEV.P(moras!$I$2:$I$5001)</f>
        <v>0.92418158605779133</v>
      </c>
      <c r="E725" t="str">
        <f t="shared" si="22"/>
        <v>Normal</v>
      </c>
    </row>
    <row r="726" spans="2:5" x14ac:dyDescent="0.25">
      <c r="B726">
        <f xml:space="preserve"> (moras!C723 - AVERAGE(moras!$C$2:$C$5001)) / _xlfn.STDEV.P(moras!$C$2:$C$5001)</f>
        <v>-0.30759372467890977</v>
      </c>
      <c r="C726" t="str">
        <f t="shared" si="23"/>
        <v>Normal</v>
      </c>
      <c r="D726">
        <f xml:space="preserve"> (moras!I723 - AVERAGE(moras!$I$2:$I$5001)) / _xlfn.STDEV.P(moras!$I$2:$I$5001)</f>
        <v>0.57126962152136374</v>
      </c>
      <c r="E726" t="str">
        <f t="shared" si="22"/>
        <v>Normal</v>
      </c>
    </row>
    <row r="727" spans="2:5" x14ac:dyDescent="0.25">
      <c r="B727">
        <f xml:space="preserve"> (moras!C724 - AVERAGE(moras!$C$2:$C$5001)) / _xlfn.STDEV.P(moras!$C$2:$C$5001)</f>
        <v>-0.23957157213464056</v>
      </c>
      <c r="C727" t="str">
        <f t="shared" si="23"/>
        <v>Normal</v>
      </c>
      <c r="D727">
        <f xml:space="preserve"> (moras!I724 - AVERAGE(moras!$I$2:$I$5001)) / _xlfn.STDEV.P(moras!$I$2:$I$5001)</f>
        <v>-1.4756197727899161</v>
      </c>
      <c r="E727" t="str">
        <f t="shared" si="22"/>
        <v>Normal</v>
      </c>
    </row>
    <row r="728" spans="2:5" x14ac:dyDescent="0.25">
      <c r="B728">
        <f xml:space="preserve"> (moras!C725 - AVERAGE(moras!$C$2:$C$5001)) / _xlfn.STDEV.P(moras!$C$2:$C$5001)</f>
        <v>-0.34532102486756866</v>
      </c>
      <c r="C728" t="str">
        <f t="shared" si="23"/>
        <v>Normal</v>
      </c>
      <c r="D728">
        <f xml:space="preserve"> (moras!I725 - AVERAGE(moras!$I$2:$I$5001)) / _xlfn.STDEV.P(moras!$I$2:$I$5001)</f>
        <v>-1.334454986975345</v>
      </c>
      <c r="E728" t="str">
        <f t="shared" si="22"/>
        <v>Normal</v>
      </c>
    </row>
    <row r="729" spans="2:5" x14ac:dyDescent="0.25">
      <c r="B729">
        <f xml:space="preserve"> (moras!C726 - AVERAGE(moras!$C$2:$C$5001)) / _xlfn.STDEV.P(moras!$C$2:$C$5001)</f>
        <v>-0.44454290183274864</v>
      </c>
      <c r="C729" t="str">
        <f t="shared" si="23"/>
        <v>Normal</v>
      </c>
      <c r="D729">
        <f xml:space="preserve"> (moras!I726 - AVERAGE(moras!$I$2:$I$5001)) / _xlfn.STDEV.P(moras!$I$2:$I$5001)</f>
        <v>7.7192871170365177E-2</v>
      </c>
      <c r="E729" t="str">
        <f t="shared" si="22"/>
        <v>Normal</v>
      </c>
    </row>
    <row r="730" spans="2:5" x14ac:dyDescent="0.25">
      <c r="B730">
        <f xml:space="preserve"> (moras!C727 - AVERAGE(moras!$C$2:$C$5001)) / _xlfn.STDEV.P(moras!$C$2:$C$5001)</f>
        <v>-0.7509141991145567</v>
      </c>
      <c r="C730" t="str">
        <f t="shared" si="23"/>
        <v>Normal</v>
      </c>
      <c r="D730">
        <f xml:space="preserve"> (moras!I727 - AVERAGE(moras!$I$2:$I$5001)) / _xlfn.STDEV.P(moras!$I$2:$I$5001)</f>
        <v>-0.62863105790248996</v>
      </c>
      <c r="E730" t="str">
        <f t="shared" si="22"/>
        <v>Normal</v>
      </c>
    </row>
    <row r="731" spans="2:5" x14ac:dyDescent="0.25">
      <c r="B731">
        <f xml:space="preserve"> (moras!C728 - AVERAGE(moras!$C$2:$C$5001)) / _xlfn.STDEV.P(moras!$C$2:$C$5001)</f>
        <v>-0.34841149752832734</v>
      </c>
      <c r="C731" t="str">
        <f t="shared" si="23"/>
        <v>Normal</v>
      </c>
      <c r="D731">
        <f xml:space="preserve"> (moras!I728 - AVERAGE(moras!$I$2:$I$5001)) / _xlfn.STDEV.P(moras!$I$2:$I$5001)</f>
        <v>-0.41688387918063341</v>
      </c>
      <c r="E731" t="str">
        <f t="shared" si="22"/>
        <v>Normal</v>
      </c>
    </row>
    <row r="732" spans="2:5" x14ac:dyDescent="0.25">
      <c r="B732">
        <f xml:space="preserve"> (moras!C729 - AVERAGE(moras!$C$2:$C$5001)) / _xlfn.STDEV.P(moras!$C$2:$C$5001)</f>
        <v>-3.3015711292502144E-2</v>
      </c>
      <c r="C732" t="str">
        <f t="shared" si="23"/>
        <v>Normal</v>
      </c>
      <c r="D732">
        <f xml:space="preserve"> (moras!I729 - AVERAGE(moras!$I$2:$I$5001)) / _xlfn.STDEV.P(moras!$I$2:$I$5001)</f>
        <v>-1.5462021656972016</v>
      </c>
      <c r="E732" t="str">
        <f t="shared" si="22"/>
        <v>Normal</v>
      </c>
    </row>
    <row r="733" spans="2:5" x14ac:dyDescent="0.25">
      <c r="B733">
        <f xml:space="preserve"> (moras!C730 - AVERAGE(moras!$C$2:$C$5001)) / _xlfn.STDEV.P(moras!$C$2:$C$5001)</f>
        <v>-0.56930295480809079</v>
      </c>
      <c r="C733" t="str">
        <f t="shared" si="23"/>
        <v>Normal</v>
      </c>
      <c r="D733">
        <f xml:space="preserve"> (moras!I730 - AVERAGE(moras!$I$2:$I$5001)) / _xlfn.STDEV.P(moras!$I$2:$I$5001)</f>
        <v>1.7711703009452175</v>
      </c>
      <c r="E733" t="str">
        <f t="shared" si="22"/>
        <v>Normal</v>
      </c>
    </row>
    <row r="734" spans="2:5" x14ac:dyDescent="0.25">
      <c r="B734">
        <f xml:space="preserve"> (moras!C731 - AVERAGE(moras!$C$2:$C$5001)) / _xlfn.STDEV.P(moras!$C$2:$C$5001)</f>
        <v>-9.2910282355832298E-3</v>
      </c>
      <c r="C734" t="str">
        <f t="shared" si="23"/>
        <v>Normal</v>
      </c>
      <c r="D734">
        <f xml:space="preserve"> (moras!I731 - AVERAGE(moras!$I$2:$I$5001)) / _xlfn.STDEV.P(moras!$I$2:$I$5001)</f>
        <v>-0.20513670045877688</v>
      </c>
      <c r="E734" t="str">
        <f t="shared" si="22"/>
        <v>Normal</v>
      </c>
    </row>
    <row r="735" spans="2:5" x14ac:dyDescent="0.25">
      <c r="B735">
        <f xml:space="preserve"> (moras!C732 - AVERAGE(moras!$C$2:$C$5001)) / _xlfn.STDEV.P(moras!$C$2:$C$5001)</f>
        <v>0.42902005728089876</v>
      </c>
      <c r="C735" t="str">
        <f t="shared" si="23"/>
        <v>Normal</v>
      </c>
      <c r="D735">
        <f xml:space="preserve"> (moras!I732 - AVERAGE(moras!$I$2:$I$5001)) / _xlfn.STDEV.P(moras!$I$2:$I$5001)</f>
        <v>1.2770935505942189</v>
      </c>
      <c r="E735" t="str">
        <f t="shared" si="22"/>
        <v>Normal</v>
      </c>
    </row>
    <row r="736" spans="2:5" x14ac:dyDescent="0.25">
      <c r="B736">
        <f xml:space="preserve"> (moras!C733 - AVERAGE(moras!$C$2:$C$5001)) / _xlfn.STDEV.P(moras!$C$2:$C$5001)</f>
        <v>-2.2673338536546354E-2</v>
      </c>
      <c r="C736" t="str">
        <f t="shared" si="23"/>
        <v>Normal</v>
      </c>
      <c r="D736">
        <f xml:space="preserve"> (moras!I733 - AVERAGE(moras!$I$2:$I$5001)) / _xlfn.STDEV.P(moras!$I$2:$I$5001)</f>
        <v>0.50068722861407822</v>
      </c>
      <c r="E736" t="str">
        <f t="shared" si="22"/>
        <v>Normal</v>
      </c>
    </row>
    <row r="737" spans="2:5" x14ac:dyDescent="0.25">
      <c r="B737">
        <f xml:space="preserve"> (moras!C734 - AVERAGE(moras!$C$2:$C$5001)) / _xlfn.STDEV.P(moras!$C$2:$C$5001)</f>
        <v>0.82827968199518764</v>
      </c>
      <c r="C737" t="str">
        <f t="shared" si="23"/>
        <v>Normal</v>
      </c>
      <c r="D737">
        <f xml:space="preserve"> (moras!I734 - AVERAGE(moras!$I$2:$I$5001)) / _xlfn.STDEV.P(moras!$I$2:$I$5001)</f>
        <v>0.2183576569849362</v>
      </c>
      <c r="E737" t="str">
        <f t="shared" si="22"/>
        <v>Normal</v>
      </c>
    </row>
    <row r="738" spans="2:5" x14ac:dyDescent="0.25">
      <c r="B738">
        <f xml:space="preserve"> (moras!C735 - AVERAGE(moras!$C$2:$C$5001)) / _xlfn.STDEV.P(moras!$C$2:$C$5001)</f>
        <v>-0.35351553188755852</v>
      </c>
      <c r="C738" t="str">
        <f t="shared" si="23"/>
        <v>Normal</v>
      </c>
      <c r="D738">
        <f xml:space="preserve"> (moras!I735 - AVERAGE(moras!$I$2:$I$5001)) / _xlfn.STDEV.P(moras!$I$2:$I$5001)</f>
        <v>0.43010483570679275</v>
      </c>
      <c r="E738" t="str">
        <f t="shared" si="22"/>
        <v>Normal</v>
      </c>
    </row>
    <row r="739" spans="2:5" x14ac:dyDescent="0.25">
      <c r="B739">
        <f xml:space="preserve"> (moras!C736 - AVERAGE(moras!$C$2:$C$5001)) / _xlfn.STDEV.P(moras!$C$2:$C$5001)</f>
        <v>-0.48244177231556284</v>
      </c>
      <c r="C739" t="str">
        <f t="shared" si="23"/>
        <v>Normal</v>
      </c>
      <c r="D739">
        <f xml:space="preserve"> (moras!I736 - AVERAGE(moras!$I$2:$I$5001)) / _xlfn.STDEV.P(moras!$I$2:$I$5001)</f>
        <v>-1.4050373798826306</v>
      </c>
      <c r="E739" t="str">
        <f t="shared" si="22"/>
        <v>Normal</v>
      </c>
    </row>
    <row r="740" spans="2:5" x14ac:dyDescent="0.25">
      <c r="B740">
        <f xml:space="preserve"> (moras!C737 - AVERAGE(moras!$C$2:$C$5001)) / _xlfn.STDEV.P(moras!$C$2:$C$5001)</f>
        <v>0.22632987382901537</v>
      </c>
      <c r="C740" t="str">
        <f t="shared" si="23"/>
        <v>Normal</v>
      </c>
      <c r="D740">
        <f xml:space="preserve"> (moras!I737 - AVERAGE(moras!$I$2:$I$5001)) / _xlfn.STDEV.P(moras!$I$2:$I$5001)</f>
        <v>-1.193290201160774</v>
      </c>
      <c r="E740" t="str">
        <f t="shared" si="22"/>
        <v>Normal</v>
      </c>
    </row>
    <row r="741" spans="2:5" x14ac:dyDescent="0.25">
      <c r="B741">
        <f xml:space="preserve"> (moras!C738 - AVERAGE(moras!$C$2:$C$5001)) / _xlfn.STDEV.P(moras!$C$2:$C$5001)</f>
        <v>-0.46798537500094889</v>
      </c>
      <c r="C741" t="str">
        <f t="shared" si="23"/>
        <v>Normal</v>
      </c>
      <c r="D741">
        <f xml:space="preserve"> (moras!I738 - AVERAGE(moras!$I$2:$I$5001)) / _xlfn.STDEV.P(moras!$I$2:$I$5001)</f>
        <v>-0.84037823662434652</v>
      </c>
      <c r="E741" t="str">
        <f t="shared" si="22"/>
        <v>Normal</v>
      </c>
    </row>
    <row r="742" spans="2:5" x14ac:dyDescent="0.25">
      <c r="B742">
        <f xml:space="preserve"> (moras!C739 - AVERAGE(moras!$C$2:$C$5001)) / _xlfn.STDEV.P(moras!$C$2:$C$5001)</f>
        <v>-0.42841433231318576</v>
      </c>
      <c r="C742" t="str">
        <f t="shared" si="23"/>
        <v>Normal</v>
      </c>
      <c r="D742">
        <f xml:space="preserve"> (moras!I739 - AVERAGE(moras!$I$2:$I$5001)) / _xlfn.STDEV.P(moras!$I$2:$I$5001)</f>
        <v>0.14777526407765068</v>
      </c>
      <c r="E742" t="str">
        <f t="shared" si="22"/>
        <v>Normal</v>
      </c>
    </row>
    <row r="743" spans="2:5" x14ac:dyDescent="0.25">
      <c r="B743">
        <f xml:space="preserve"> (moras!C740 - AVERAGE(moras!$C$2:$C$5001)) / _xlfn.STDEV.P(moras!$C$2:$C$5001)</f>
        <v>-0.44133420561056785</v>
      </c>
      <c r="C743" t="str">
        <f t="shared" si="23"/>
        <v>Normal</v>
      </c>
      <c r="D743">
        <f xml:space="preserve"> (moras!I740 - AVERAGE(moras!$I$2:$I$5001)) / _xlfn.STDEV.P(moras!$I$2:$I$5001)</f>
        <v>1.7711703009452175</v>
      </c>
      <c r="E743" t="str">
        <f t="shared" si="22"/>
        <v>Normal</v>
      </c>
    </row>
    <row r="744" spans="2:5" x14ac:dyDescent="0.25">
      <c r="B744">
        <f xml:space="preserve"> (moras!C741 - AVERAGE(moras!$C$2:$C$5001)) / _xlfn.STDEV.P(moras!$C$2:$C$5001)</f>
        <v>-0.44087670126835837</v>
      </c>
      <c r="C744" t="str">
        <f t="shared" si="23"/>
        <v>Normal</v>
      </c>
      <c r="D744">
        <f xml:space="preserve"> (moras!I741 - AVERAGE(moras!$I$2:$I$5001)) / _xlfn.STDEV.P(moras!$I$2:$I$5001)</f>
        <v>1.3476759435015044</v>
      </c>
      <c r="E744" t="str">
        <f t="shared" si="22"/>
        <v>Normal</v>
      </c>
    </row>
    <row r="745" spans="2:5" x14ac:dyDescent="0.25">
      <c r="B745">
        <f xml:space="preserve"> (moras!C742 - AVERAGE(moras!$C$2:$C$5001)) / _xlfn.STDEV.P(moras!$C$2:$C$5001)</f>
        <v>-0.46799154082766331</v>
      </c>
      <c r="C745" t="str">
        <f t="shared" si="23"/>
        <v>Normal</v>
      </c>
      <c r="D745">
        <f xml:space="preserve"> (moras!I742 - AVERAGE(moras!$I$2:$I$5001)) / _xlfn.STDEV.P(moras!$I$2:$I$5001)</f>
        <v>-6.397191464420586E-2</v>
      </c>
      <c r="E745" t="str">
        <f t="shared" si="22"/>
        <v>Normal</v>
      </c>
    </row>
    <row r="746" spans="2:5" x14ac:dyDescent="0.25">
      <c r="B746">
        <f xml:space="preserve"> (moras!C743 - AVERAGE(moras!$C$2:$C$5001)) / _xlfn.STDEV.P(moras!$C$2:$C$5001)</f>
        <v>-0.57161442459009704</v>
      </c>
      <c r="C746" t="str">
        <f t="shared" si="23"/>
        <v>Normal</v>
      </c>
      <c r="D746">
        <f xml:space="preserve"> (moras!I743 - AVERAGE(moras!$I$2:$I$5001)) / _xlfn.STDEV.P(moras!$I$2:$I$5001)</f>
        <v>-0.62863105790248996</v>
      </c>
      <c r="E746" t="str">
        <f t="shared" si="22"/>
        <v>Normal</v>
      </c>
    </row>
    <row r="747" spans="2:5" x14ac:dyDescent="0.25">
      <c r="B747">
        <f xml:space="preserve"> (moras!C744 - AVERAGE(moras!$C$2:$C$5001)) / _xlfn.STDEV.P(moras!$C$2:$C$5001)</f>
        <v>-2.2673338536546354E-2</v>
      </c>
      <c r="C747" t="str">
        <f t="shared" si="23"/>
        <v>Normal</v>
      </c>
      <c r="D747">
        <f xml:space="preserve"> (moras!I744 - AVERAGE(moras!$I$2:$I$5001)) / _xlfn.STDEV.P(moras!$I$2:$I$5001)</f>
        <v>-0.20513670045877688</v>
      </c>
      <c r="E747" t="str">
        <f t="shared" si="22"/>
        <v>Normal</v>
      </c>
    </row>
    <row r="748" spans="2:5" x14ac:dyDescent="0.25">
      <c r="B748">
        <f xml:space="preserve"> (moras!C745 - AVERAGE(moras!$C$2:$C$5001)) / _xlfn.STDEV.P(moras!$C$2:$C$5001)</f>
        <v>-0.52473400397050507</v>
      </c>
      <c r="C748" t="str">
        <f t="shared" si="23"/>
        <v>Normal</v>
      </c>
      <c r="D748">
        <f xml:space="preserve"> (moras!I745 - AVERAGE(moras!$I$2:$I$5001)) / _xlfn.STDEV.P(moras!$I$2:$I$5001)</f>
        <v>0.35952244279950724</v>
      </c>
      <c r="E748" t="str">
        <f t="shared" si="22"/>
        <v>Normal</v>
      </c>
    </row>
    <row r="749" spans="2:5" x14ac:dyDescent="0.25">
      <c r="B749">
        <f xml:space="preserve"> (moras!C746 - AVERAGE(moras!$C$2:$C$5001)) / _xlfn.STDEV.P(moras!$C$2:$C$5001)</f>
        <v>-0.49557899100462804</v>
      </c>
      <c r="C749" t="str">
        <f t="shared" si="23"/>
        <v>Normal</v>
      </c>
      <c r="D749">
        <f xml:space="preserve"> (moras!I746 - AVERAGE(moras!$I$2:$I$5001)) / _xlfn.STDEV.P(moras!$I$2:$I$5001)</f>
        <v>-0.69921345080977548</v>
      </c>
      <c r="E749" t="str">
        <f t="shared" si="22"/>
        <v>Normal</v>
      </c>
    </row>
    <row r="750" spans="2:5" x14ac:dyDescent="0.25">
      <c r="B750">
        <f xml:space="preserve"> (moras!C747 - AVERAGE(moras!$C$2:$C$5001)) / _xlfn.STDEV.P(moras!$C$2:$C$5001)</f>
        <v>-0.42661144458189121</v>
      </c>
      <c r="C750" t="str">
        <f t="shared" si="23"/>
        <v>Normal</v>
      </c>
      <c r="D750">
        <f xml:space="preserve"> (moras!I747 - AVERAGE(moras!$I$2:$I$5001)) / _xlfn.STDEV.P(moras!$I$2:$I$5001)</f>
        <v>0.64185201442864925</v>
      </c>
      <c r="E750" t="str">
        <f t="shared" si="22"/>
        <v>Normal</v>
      </c>
    </row>
    <row r="751" spans="2:5" x14ac:dyDescent="0.25">
      <c r="B751">
        <f xml:space="preserve"> (moras!C748 - AVERAGE(moras!$C$2:$C$5001)) / _xlfn.STDEV.P(moras!$C$2:$C$5001)</f>
        <v>0.34076083523914458</v>
      </c>
      <c r="C751" t="str">
        <f t="shared" si="23"/>
        <v>Normal</v>
      </c>
      <c r="D751">
        <f xml:space="preserve"> (moras!I748 - AVERAGE(moras!$I$2:$I$5001)) / _xlfn.STDEV.P(moras!$I$2:$I$5001)</f>
        <v>-0.769795843717061</v>
      </c>
      <c r="E751" t="str">
        <f t="shared" si="22"/>
        <v>Normal</v>
      </c>
    </row>
    <row r="752" spans="2:5" x14ac:dyDescent="0.25">
      <c r="B752">
        <f xml:space="preserve"> (moras!C749 - AVERAGE(moras!$C$2:$C$5001)) / _xlfn.STDEV.P(moras!$C$2:$C$5001)</f>
        <v>-0.42841433231318576</v>
      </c>
      <c r="C752" t="str">
        <f t="shared" si="23"/>
        <v>Normal</v>
      </c>
      <c r="D752">
        <f xml:space="preserve"> (moras!I749 - AVERAGE(moras!$I$2:$I$5001)) / _xlfn.STDEV.P(moras!$I$2:$I$5001)</f>
        <v>0.2183576569849362</v>
      </c>
      <c r="E752" t="str">
        <f t="shared" si="22"/>
        <v>Normal</v>
      </c>
    </row>
    <row r="753" spans="2:5" x14ac:dyDescent="0.25">
      <c r="B753">
        <f xml:space="preserve"> (moras!C750 - AVERAGE(moras!$C$2:$C$5001)) / _xlfn.STDEV.P(moras!$C$2:$C$5001)</f>
        <v>-0.36747096811327984</v>
      </c>
      <c r="C753" t="str">
        <f t="shared" si="23"/>
        <v>Normal</v>
      </c>
      <c r="D753">
        <f xml:space="preserve"> (moras!I750 - AVERAGE(moras!$I$2:$I$5001)) / _xlfn.STDEV.P(moras!$I$2:$I$5001)</f>
        <v>-1.193290201160774</v>
      </c>
      <c r="E753" t="str">
        <f t="shared" si="22"/>
        <v>Normal</v>
      </c>
    </row>
    <row r="754" spans="2:5" x14ac:dyDescent="0.25">
      <c r="B754">
        <f xml:space="preserve"> (moras!C751 - AVERAGE(moras!$C$2:$C$5001)) / _xlfn.STDEV.P(moras!$C$2:$C$5001)</f>
        <v>-0.44336522893029567</v>
      </c>
      <c r="C754" t="str">
        <f t="shared" si="23"/>
        <v>Normal</v>
      </c>
      <c r="D754">
        <f xml:space="preserve"> (moras!I751 - AVERAGE(moras!$I$2:$I$5001)) / _xlfn.STDEV.P(moras!$I$2:$I$5001)</f>
        <v>1.4888407293160755</v>
      </c>
      <c r="E754" t="str">
        <f t="shared" si="22"/>
        <v>Normal</v>
      </c>
    </row>
    <row r="755" spans="2:5" x14ac:dyDescent="0.25">
      <c r="B755">
        <f xml:space="preserve"> (moras!C752 - AVERAGE(moras!$C$2:$C$5001)) / _xlfn.STDEV.P(moras!$C$2:$C$5001)</f>
        <v>0.41035883744343021</v>
      </c>
      <c r="C755" t="str">
        <f t="shared" si="23"/>
        <v>Normal</v>
      </c>
      <c r="D755">
        <f xml:space="preserve"> (moras!I752 - AVERAGE(moras!$I$2:$I$5001)) / _xlfn.STDEV.P(moras!$I$2:$I$5001)</f>
        <v>2.6887414087399293</v>
      </c>
      <c r="E755" t="str">
        <f t="shared" si="22"/>
        <v>Atipico</v>
      </c>
    </row>
    <row r="756" spans="2:5" x14ac:dyDescent="0.25">
      <c r="B756">
        <f xml:space="preserve"> (moras!C753 - AVERAGE(moras!$C$2:$C$5001)) / _xlfn.STDEV.P(moras!$C$2:$C$5001)</f>
        <v>-0.44454166866740574</v>
      </c>
      <c r="C756" t="str">
        <f t="shared" si="23"/>
        <v>Normal</v>
      </c>
      <c r="D756">
        <f xml:space="preserve"> (moras!I753 - AVERAGE(moras!$I$2:$I$5001)) / _xlfn.STDEV.P(moras!$I$2:$I$5001)</f>
        <v>-0.20513670045877688</v>
      </c>
      <c r="E756" t="str">
        <f t="shared" si="22"/>
        <v>Normal</v>
      </c>
    </row>
    <row r="757" spans="2:5" x14ac:dyDescent="0.25">
      <c r="B757">
        <f xml:space="preserve"> (moras!C754 - AVERAGE(moras!$C$2:$C$5001)) / _xlfn.STDEV.P(moras!$C$2:$C$5001)</f>
        <v>2.5931269754255264</v>
      </c>
      <c r="C757" t="str">
        <f t="shared" si="23"/>
        <v>Atipico</v>
      </c>
      <c r="D757">
        <f xml:space="preserve"> (moras!I754 - AVERAGE(moras!$I$2:$I$5001)) / _xlfn.STDEV.P(moras!$I$2:$I$5001)</f>
        <v>-0.98154302243891756</v>
      </c>
      <c r="E757" t="str">
        <f t="shared" si="22"/>
        <v>Normal</v>
      </c>
    </row>
    <row r="758" spans="2:5" x14ac:dyDescent="0.25">
      <c r="B758">
        <f xml:space="preserve"> (moras!C755 - AVERAGE(moras!$C$2:$C$5001)) / _xlfn.STDEV.P(moras!$C$2:$C$5001)</f>
        <v>1.9571996639136795</v>
      </c>
      <c r="C758" t="str">
        <f t="shared" si="23"/>
        <v>Normal</v>
      </c>
      <c r="D758">
        <f xml:space="preserve"> (moras!I755 - AVERAGE(moras!$I$2:$I$5001)) / _xlfn.STDEV.P(moras!$I$2:$I$5001)</f>
        <v>-0.34630148627334789</v>
      </c>
      <c r="E758" t="str">
        <f t="shared" si="22"/>
        <v>Normal</v>
      </c>
    </row>
    <row r="759" spans="2:5" x14ac:dyDescent="0.25">
      <c r="B759">
        <f xml:space="preserve"> (moras!C756 - AVERAGE(moras!$C$2:$C$5001)) / _xlfn.STDEV.P(moras!$C$2:$C$5001)</f>
        <v>-0.44454290183274864</v>
      </c>
      <c r="C759" t="str">
        <f t="shared" si="23"/>
        <v>Normal</v>
      </c>
      <c r="D759">
        <f xml:space="preserve"> (moras!I756 - AVERAGE(moras!$I$2:$I$5001)) / _xlfn.STDEV.P(moras!$I$2:$I$5001)</f>
        <v>0.78301680024322029</v>
      </c>
      <c r="E759" t="str">
        <f t="shared" si="22"/>
        <v>Normal</v>
      </c>
    </row>
    <row r="760" spans="2:5" x14ac:dyDescent="0.25">
      <c r="B760">
        <f xml:space="preserve"> (moras!C757 - AVERAGE(moras!$C$2:$C$5001)) / _xlfn.STDEV.P(moras!$C$2:$C$5001)</f>
        <v>0.75755619444575995</v>
      </c>
      <c r="C760" t="str">
        <f t="shared" si="23"/>
        <v>Normal</v>
      </c>
      <c r="D760">
        <f xml:space="preserve"> (moras!I757 - AVERAGE(moras!$I$2:$I$5001)) / _xlfn.STDEV.P(moras!$I$2:$I$5001)</f>
        <v>-0.55804866499520445</v>
      </c>
      <c r="E760" t="str">
        <f t="shared" si="22"/>
        <v>Normal</v>
      </c>
    </row>
    <row r="761" spans="2:5" x14ac:dyDescent="0.25">
      <c r="B761">
        <f xml:space="preserve"> (moras!C758 - AVERAGE(moras!$C$2:$C$5001)) / _xlfn.STDEV.P(moras!$C$2:$C$5001)</f>
        <v>1.7276827453215489</v>
      </c>
      <c r="C761" t="str">
        <f t="shared" si="23"/>
        <v>Normal</v>
      </c>
      <c r="D761">
        <f xml:space="preserve"> (moras!I758 - AVERAGE(moras!$I$2:$I$5001)) / _xlfn.STDEV.P(moras!$I$2:$I$5001)</f>
        <v>-0.27571909336606237</v>
      </c>
      <c r="E761" t="str">
        <f t="shared" si="22"/>
        <v>Normal</v>
      </c>
    </row>
    <row r="762" spans="2:5" x14ac:dyDescent="0.25">
      <c r="B762">
        <f xml:space="preserve"> (moras!C759 - AVERAGE(moras!$C$2:$C$5001)) / _xlfn.STDEV.P(moras!$C$2:$C$5001)</f>
        <v>-0.37630693074967703</v>
      </c>
      <c r="C762" t="str">
        <f t="shared" si="23"/>
        <v>Normal</v>
      </c>
      <c r="D762">
        <f xml:space="preserve"> (moras!I759 - AVERAGE(moras!$I$2:$I$5001)) / _xlfn.STDEV.P(moras!$I$2:$I$5001)</f>
        <v>-0.20513670045877688</v>
      </c>
      <c r="E762" t="str">
        <f t="shared" si="22"/>
        <v>Normal</v>
      </c>
    </row>
    <row r="763" spans="2:5" x14ac:dyDescent="0.25">
      <c r="B763">
        <f xml:space="preserve"> (moras!C760 - AVERAGE(moras!$C$2:$C$5001)) / _xlfn.STDEV.P(moras!$C$2:$C$5001)</f>
        <v>2.1363563419317511</v>
      </c>
      <c r="C763" t="str">
        <f t="shared" si="23"/>
        <v>Atipico</v>
      </c>
      <c r="D763">
        <f xml:space="preserve"> (moras!I760 - AVERAGE(moras!$I$2:$I$5001)) / _xlfn.STDEV.P(moras!$I$2:$I$5001)</f>
        <v>1.3476759435015044</v>
      </c>
      <c r="E763" t="str">
        <f t="shared" si="22"/>
        <v>Normal</v>
      </c>
    </row>
    <row r="764" spans="2:5" x14ac:dyDescent="0.25">
      <c r="B764">
        <f xml:space="preserve"> (moras!C761 - AVERAGE(moras!$C$2:$C$5001)) / _xlfn.STDEV.P(moras!$C$2:$C$5001)</f>
        <v>-0.25483151231833029</v>
      </c>
      <c r="C764" t="str">
        <f t="shared" si="23"/>
        <v>Normal</v>
      </c>
      <c r="D764">
        <f xml:space="preserve"> (moras!I761 - AVERAGE(moras!$I$2:$I$5001)) / _xlfn.STDEV.P(moras!$I$2:$I$5001)</f>
        <v>0.64185201442864925</v>
      </c>
      <c r="E764" t="str">
        <f t="shared" si="22"/>
        <v>Normal</v>
      </c>
    </row>
    <row r="765" spans="2:5" x14ac:dyDescent="0.25">
      <c r="B765">
        <f xml:space="preserve"> (moras!C762 - AVERAGE(moras!$C$2:$C$5001)) / _xlfn.STDEV.P(moras!$C$2:$C$5001)</f>
        <v>-0.12195824258240104</v>
      </c>
      <c r="C765" t="str">
        <f t="shared" si="23"/>
        <v>Normal</v>
      </c>
      <c r="D765">
        <f xml:space="preserve"> (moras!I762 - AVERAGE(moras!$I$2:$I$5001)) / _xlfn.STDEV.P(moras!$I$2:$I$5001)</f>
        <v>-0.55804866499520445</v>
      </c>
      <c r="E765" t="str">
        <f t="shared" si="22"/>
        <v>Normal</v>
      </c>
    </row>
    <row r="766" spans="2:5" x14ac:dyDescent="0.25">
      <c r="B766">
        <f xml:space="preserve"> (moras!C763 - AVERAGE(moras!$C$2:$C$5001)) / _xlfn.STDEV.P(moras!$C$2:$C$5001)</f>
        <v>-0.20763457515018052</v>
      </c>
      <c r="C766" t="str">
        <f t="shared" si="23"/>
        <v>Normal</v>
      </c>
      <c r="D766">
        <f xml:space="preserve"> (moras!I763 - AVERAGE(moras!$I$2:$I$5001)) / _xlfn.STDEV.P(moras!$I$2:$I$5001)</f>
        <v>-0.55804866499520445</v>
      </c>
      <c r="E766" t="str">
        <f t="shared" si="22"/>
        <v>Normal</v>
      </c>
    </row>
    <row r="767" spans="2:5" x14ac:dyDescent="0.25">
      <c r="B767">
        <f xml:space="preserve"> (moras!C764 - AVERAGE(moras!$C$2:$C$5001)) / _xlfn.STDEV.P(moras!$C$2:$C$5001)</f>
        <v>-0.2395229977517844</v>
      </c>
      <c r="C767" t="str">
        <f t="shared" si="23"/>
        <v>Normal</v>
      </c>
      <c r="D767">
        <f xml:space="preserve"> (moras!I764 - AVERAGE(moras!$I$2:$I$5001)) / _xlfn.STDEV.P(moras!$I$2:$I$5001)</f>
        <v>-0.13455430755149136</v>
      </c>
      <c r="E767" t="str">
        <f t="shared" si="22"/>
        <v>Normal</v>
      </c>
    </row>
    <row r="768" spans="2:5" x14ac:dyDescent="0.25">
      <c r="B768">
        <f xml:space="preserve"> (moras!C765 - AVERAGE(moras!$C$2:$C$5001)) / _xlfn.STDEV.P(moras!$C$2:$C$5001)</f>
        <v>-0.36579325899594134</v>
      </c>
      <c r="C768" t="str">
        <f t="shared" si="23"/>
        <v>Normal</v>
      </c>
      <c r="D768">
        <f xml:space="preserve"> (moras!I765 - AVERAGE(moras!$I$2:$I$5001)) / _xlfn.STDEV.P(moras!$I$2:$I$5001)</f>
        <v>7.7192871170365177E-2</v>
      </c>
      <c r="E768" t="str">
        <f t="shared" si="22"/>
        <v>Normal</v>
      </c>
    </row>
    <row r="769" spans="2:5" x14ac:dyDescent="0.25">
      <c r="B769">
        <f xml:space="preserve"> (moras!C766 - AVERAGE(moras!$C$2:$C$5001)) / _xlfn.STDEV.P(moras!$C$2:$C$5001)</f>
        <v>0.61520979787241947</v>
      </c>
      <c r="C769" t="str">
        <f t="shared" si="23"/>
        <v>Normal</v>
      </c>
      <c r="D769">
        <f xml:space="preserve"> (moras!I766 - AVERAGE(moras!$I$2:$I$5001)) / _xlfn.STDEV.P(moras!$I$2:$I$5001)</f>
        <v>-0.41688387918063341</v>
      </c>
      <c r="E769" t="str">
        <f t="shared" si="22"/>
        <v>Normal</v>
      </c>
    </row>
    <row r="770" spans="2:5" x14ac:dyDescent="0.25">
      <c r="B770">
        <f xml:space="preserve"> (moras!C767 - AVERAGE(moras!$C$2:$C$5001)) / _xlfn.STDEV.P(moras!$C$2:$C$5001)</f>
        <v>-0.33201903062538751</v>
      </c>
      <c r="C770" t="str">
        <f t="shared" si="23"/>
        <v>Normal</v>
      </c>
      <c r="D770">
        <f xml:space="preserve"> (moras!I767 - AVERAGE(moras!$I$2:$I$5001)) / _xlfn.STDEV.P(moras!$I$2:$I$5001)</f>
        <v>0.78301680024322029</v>
      </c>
      <c r="E770" t="str">
        <f t="shared" si="22"/>
        <v>Normal</v>
      </c>
    </row>
    <row r="771" spans="2:5" x14ac:dyDescent="0.25">
      <c r="B771">
        <f xml:space="preserve"> (moras!C768 - AVERAGE(moras!$C$2:$C$5001)) / _xlfn.STDEV.P(moras!$C$2:$C$5001)</f>
        <v>0.68733147295091457</v>
      </c>
      <c r="C771" t="str">
        <f t="shared" si="23"/>
        <v>Normal</v>
      </c>
      <c r="D771">
        <f xml:space="preserve"> (moras!I768 - AVERAGE(moras!$I$2:$I$5001)) / _xlfn.STDEV.P(moras!$I$2:$I$5001)</f>
        <v>-0.91096062953163204</v>
      </c>
      <c r="E771" t="str">
        <f t="shared" si="22"/>
        <v>Normal</v>
      </c>
    </row>
    <row r="772" spans="2:5" x14ac:dyDescent="0.25">
      <c r="B772">
        <f xml:space="preserve"> (moras!C769 - AVERAGE(moras!$C$2:$C$5001)) / _xlfn.STDEV.P(moras!$C$2:$C$5001)</f>
        <v>0.17050571192205816</v>
      </c>
      <c r="C772" t="str">
        <f t="shared" si="23"/>
        <v>Normal</v>
      </c>
      <c r="D772">
        <f xml:space="preserve"> (moras!I769 - AVERAGE(moras!$I$2:$I$5001)) / _xlfn.STDEV.P(moras!$I$2:$I$5001)</f>
        <v>-0.41688387918063341</v>
      </c>
      <c r="E772" t="str">
        <f t="shared" si="22"/>
        <v>Normal</v>
      </c>
    </row>
    <row r="773" spans="2:5" x14ac:dyDescent="0.25">
      <c r="B773">
        <f xml:space="preserve"> (moras!C770 - AVERAGE(moras!$C$2:$C$5001)) / _xlfn.STDEV.P(moras!$C$2:$C$5001)</f>
        <v>-0.41793834609232855</v>
      </c>
      <c r="C773" t="str">
        <f t="shared" si="23"/>
        <v>Normal</v>
      </c>
      <c r="D773">
        <f xml:space="preserve"> (moras!I770 - AVERAGE(moras!$I$2:$I$5001)) / _xlfn.STDEV.P(moras!$I$2:$I$5001)</f>
        <v>6.6104782630796582E-3</v>
      </c>
      <c r="E773" t="str">
        <f t="shared" si="22"/>
        <v>Normal</v>
      </c>
    </row>
    <row r="774" spans="2:5" x14ac:dyDescent="0.25">
      <c r="B774">
        <f xml:space="preserve"> (moras!C771 - AVERAGE(moras!$C$2:$C$5001)) / _xlfn.STDEV.P(moras!$C$2:$C$5001)</f>
        <v>-9.1942247561669372E-3</v>
      </c>
      <c r="C774" t="str">
        <f t="shared" si="23"/>
        <v>Normal</v>
      </c>
      <c r="D774">
        <f xml:space="preserve"> (moras!I771 - AVERAGE(moras!$I$2:$I$5001)) / _xlfn.STDEV.P(moras!$I$2:$I$5001)</f>
        <v>-0.55804866499520445</v>
      </c>
      <c r="E774" t="str">
        <f t="shared" ref="E774:E837" si="24">IF(ABS(D774)&gt;1.96,"Atipico","Normal")</f>
        <v>Normal</v>
      </c>
    </row>
    <row r="775" spans="2:5" x14ac:dyDescent="0.25">
      <c r="B775">
        <f xml:space="preserve"> (moras!C772 - AVERAGE(moras!$C$2:$C$5001)) / _xlfn.STDEV.P(moras!$C$2:$C$5001)</f>
        <v>-0.27678308858698536</v>
      </c>
      <c r="C775" t="str">
        <f t="shared" si="23"/>
        <v>Normal</v>
      </c>
      <c r="D775">
        <f xml:space="preserve"> (moras!I772 - AVERAGE(moras!$I$2:$I$5001)) / _xlfn.STDEV.P(moras!$I$2:$I$5001)</f>
        <v>0.78301680024322029</v>
      </c>
      <c r="E775" t="str">
        <f t="shared" si="24"/>
        <v>Normal</v>
      </c>
    </row>
    <row r="776" spans="2:5" x14ac:dyDescent="0.25">
      <c r="B776">
        <f xml:space="preserve"> (moras!C773 - AVERAGE(moras!$C$2:$C$5001)) / _xlfn.STDEV.P(moras!$C$2:$C$5001)</f>
        <v>-0.44829789030182648</v>
      </c>
      <c r="C776" t="str">
        <f t="shared" si="23"/>
        <v>Normal</v>
      </c>
      <c r="D776">
        <f xml:space="preserve"> (moras!I773 - AVERAGE(moras!$I$2:$I$5001)) / _xlfn.STDEV.P(moras!$I$2:$I$5001)</f>
        <v>-1.2638725940680595</v>
      </c>
      <c r="E776" t="str">
        <f t="shared" si="24"/>
        <v>Normal</v>
      </c>
    </row>
    <row r="777" spans="2:5" x14ac:dyDescent="0.25">
      <c r="B777">
        <f xml:space="preserve"> (moras!C774 - AVERAGE(moras!$C$2:$C$5001)) / _xlfn.STDEV.P(moras!$C$2:$C$5001)</f>
        <v>-0.31133884782524451</v>
      </c>
      <c r="C777" t="str">
        <f t="shared" si="23"/>
        <v>Normal</v>
      </c>
      <c r="D777">
        <f xml:space="preserve"> (moras!I774 - AVERAGE(moras!$I$2:$I$5001)) / _xlfn.STDEV.P(moras!$I$2:$I$5001)</f>
        <v>2.1240822654816451</v>
      </c>
      <c r="E777" t="str">
        <f t="shared" si="24"/>
        <v>Atipico</v>
      </c>
    </row>
    <row r="778" spans="2:5" x14ac:dyDescent="0.25">
      <c r="B778">
        <f xml:space="preserve"> (moras!C775 - AVERAGE(moras!$C$2:$C$5001)) / _xlfn.STDEV.P(moras!$C$2:$C$5001)</f>
        <v>-0.44133420561056785</v>
      </c>
      <c r="C778" t="str">
        <f t="shared" si="23"/>
        <v>Normal</v>
      </c>
      <c r="D778">
        <f xml:space="preserve"> (moras!I775 - AVERAGE(moras!$I$2:$I$5001)) / _xlfn.STDEV.P(moras!$I$2:$I$5001)</f>
        <v>1.2065111576869334</v>
      </c>
      <c r="E778" t="str">
        <f t="shared" si="24"/>
        <v>Normal</v>
      </c>
    </row>
    <row r="779" spans="2:5" x14ac:dyDescent="0.25">
      <c r="B779">
        <f xml:space="preserve"> (moras!C776 - AVERAGE(moras!$C$2:$C$5001)) / _xlfn.STDEV.P(moras!$C$2:$C$5001)</f>
        <v>-0.7985168476805149</v>
      </c>
      <c r="C779" t="str">
        <f t="shared" si="23"/>
        <v>Normal</v>
      </c>
      <c r="D779">
        <f xml:space="preserve"> (moras!I776 - AVERAGE(moras!$I$2:$I$5001)) / _xlfn.STDEV.P(moras!$I$2:$I$5001)</f>
        <v>0.64185201442864925</v>
      </c>
      <c r="E779" t="str">
        <f t="shared" si="24"/>
        <v>Normal</v>
      </c>
    </row>
    <row r="780" spans="2:5" x14ac:dyDescent="0.25">
      <c r="B780">
        <f xml:space="preserve"> (moras!C777 - AVERAGE(moras!$C$2:$C$5001)) / _xlfn.STDEV.P(moras!$C$2:$C$5001)</f>
        <v>-0.36077161241326811</v>
      </c>
      <c r="C780" t="str">
        <f t="shared" si="23"/>
        <v>Normal</v>
      </c>
      <c r="D780">
        <f xml:space="preserve"> (moras!I777 - AVERAGE(moras!$I$2:$I$5001)) / _xlfn.STDEV.P(moras!$I$2:$I$5001)</f>
        <v>0.64185201442864925</v>
      </c>
      <c r="E780" t="str">
        <f t="shared" si="24"/>
        <v>Normal</v>
      </c>
    </row>
    <row r="781" spans="2:5" x14ac:dyDescent="0.25">
      <c r="B781">
        <f xml:space="preserve"> (moras!C778 - AVERAGE(moras!$C$2:$C$5001)) / _xlfn.STDEV.P(moras!$C$2:$C$5001)</f>
        <v>-0.68441945749563549</v>
      </c>
      <c r="C781" t="str">
        <f t="shared" si="23"/>
        <v>Normal</v>
      </c>
      <c r="D781">
        <f xml:space="preserve"> (moras!I778 - AVERAGE(moras!$I$2:$I$5001)) / _xlfn.STDEV.P(moras!$I$2:$I$5001)</f>
        <v>0.35952244279950724</v>
      </c>
      <c r="E781" t="str">
        <f t="shared" si="24"/>
        <v>Normal</v>
      </c>
    </row>
    <row r="782" spans="2:5" x14ac:dyDescent="0.25">
      <c r="B782">
        <f xml:space="preserve"> (moras!C779 - AVERAGE(moras!$C$2:$C$5001)) / _xlfn.STDEV.P(moras!$C$2:$C$5001)</f>
        <v>-2.5923555435822067E-2</v>
      </c>
      <c r="C782" t="str">
        <f t="shared" si="23"/>
        <v>Normal</v>
      </c>
      <c r="D782">
        <f xml:space="preserve"> (moras!I779 - AVERAGE(moras!$I$2:$I$5001)) / _xlfn.STDEV.P(moras!$I$2:$I$5001)</f>
        <v>-1.4050373798826306</v>
      </c>
      <c r="E782" t="str">
        <f t="shared" si="24"/>
        <v>Normal</v>
      </c>
    </row>
    <row r="783" spans="2:5" x14ac:dyDescent="0.25">
      <c r="B783">
        <f xml:space="preserve"> (moras!C780 - AVERAGE(moras!$C$2:$C$5001)) / _xlfn.STDEV.P(moras!$C$2:$C$5001)</f>
        <v>-0.46799154082766331</v>
      </c>
      <c r="C783" t="str">
        <f t="shared" ref="C783:C846" si="25">IF(ABS(B783)&gt;1.96,"Atipico","Normal")</f>
        <v>Normal</v>
      </c>
      <c r="D783">
        <f xml:space="preserve"> (moras!I780 - AVERAGE(moras!$I$2:$I$5001)) / _xlfn.STDEV.P(moras!$I$2:$I$5001)</f>
        <v>0.92418158605779133</v>
      </c>
      <c r="E783" t="str">
        <f t="shared" si="24"/>
        <v>Normal</v>
      </c>
    </row>
    <row r="784" spans="2:5" x14ac:dyDescent="0.25">
      <c r="B784">
        <f xml:space="preserve"> (moras!C781 - AVERAGE(moras!$C$2:$C$5001)) / _xlfn.STDEV.P(moras!$C$2:$C$5001)</f>
        <v>-0.25136937595488024</v>
      </c>
      <c r="C784" t="str">
        <f t="shared" si="25"/>
        <v>Normal</v>
      </c>
      <c r="D784">
        <f xml:space="preserve"> (moras!I781 - AVERAGE(moras!$I$2:$I$5001)) / _xlfn.STDEV.P(moras!$I$2:$I$5001)</f>
        <v>0.50068722861407822</v>
      </c>
      <c r="E784" t="str">
        <f t="shared" si="24"/>
        <v>Normal</v>
      </c>
    </row>
    <row r="785" spans="2:5" x14ac:dyDescent="0.25">
      <c r="B785">
        <f xml:space="preserve"> (moras!C782 - AVERAGE(moras!$C$2:$C$5001)) / _xlfn.STDEV.P(moras!$C$2:$C$5001)</f>
        <v>0.5844628547704549</v>
      </c>
      <c r="C785" t="str">
        <f t="shared" si="25"/>
        <v>Normal</v>
      </c>
      <c r="D785">
        <f xml:space="preserve"> (moras!I782 - AVERAGE(moras!$I$2:$I$5001)) / _xlfn.STDEV.P(moras!$I$2:$I$5001)</f>
        <v>1.8417526938525031</v>
      </c>
      <c r="E785" t="str">
        <f t="shared" si="24"/>
        <v>Normal</v>
      </c>
    </row>
    <row r="786" spans="2:5" x14ac:dyDescent="0.25">
      <c r="B786">
        <f xml:space="preserve"> (moras!C783 - AVERAGE(moras!$C$2:$C$5001)) / _xlfn.STDEV.P(moras!$C$2:$C$5001)</f>
        <v>-0.44454290183274864</v>
      </c>
      <c r="C786" t="str">
        <f t="shared" si="25"/>
        <v>Normal</v>
      </c>
      <c r="D786">
        <f xml:space="preserve"> (moras!I783 - AVERAGE(moras!$I$2:$I$5001)) / _xlfn.STDEV.P(moras!$I$2:$I$5001)</f>
        <v>1.700587908037932</v>
      </c>
      <c r="E786" t="str">
        <f t="shared" si="24"/>
        <v>Normal</v>
      </c>
    </row>
    <row r="787" spans="2:5" x14ac:dyDescent="0.25">
      <c r="B787">
        <f xml:space="preserve"> (moras!C784 - AVERAGE(moras!$C$2:$C$5001)) / _xlfn.STDEV.P(moras!$C$2:$C$5001)</f>
        <v>-3.4716431275138855E-2</v>
      </c>
      <c r="C787" t="str">
        <f t="shared" si="25"/>
        <v>Normal</v>
      </c>
      <c r="D787">
        <f xml:space="preserve"> (moras!I784 - AVERAGE(moras!$I$2:$I$5001)) / _xlfn.STDEV.P(moras!$I$2:$I$5001)</f>
        <v>-0.91096062953163204</v>
      </c>
      <c r="E787" t="str">
        <f t="shared" si="24"/>
        <v>Normal</v>
      </c>
    </row>
    <row r="788" spans="2:5" x14ac:dyDescent="0.25">
      <c r="B788">
        <f xml:space="preserve"> (moras!C785 - AVERAGE(moras!$C$2:$C$5001)) / _xlfn.STDEV.P(moras!$C$2:$C$5001)</f>
        <v>-0.39383390976806892</v>
      </c>
      <c r="C788" t="str">
        <f t="shared" si="25"/>
        <v>Normal</v>
      </c>
      <c r="D788">
        <f xml:space="preserve"> (moras!I785 - AVERAGE(moras!$I$2:$I$5001)) / _xlfn.STDEV.P(moras!$I$2:$I$5001)</f>
        <v>-0.41688387918063341</v>
      </c>
      <c r="E788" t="str">
        <f t="shared" si="24"/>
        <v>Normal</v>
      </c>
    </row>
    <row r="789" spans="2:5" x14ac:dyDescent="0.25">
      <c r="B789">
        <f xml:space="preserve"> (moras!C786 - AVERAGE(moras!$C$2:$C$5001)) / _xlfn.STDEV.P(moras!$C$2:$C$5001)</f>
        <v>-0.37924063110039496</v>
      </c>
      <c r="C789" t="str">
        <f t="shared" si="25"/>
        <v>Normal</v>
      </c>
      <c r="D789">
        <f xml:space="preserve"> (moras!I786 - AVERAGE(moras!$I$2:$I$5001)) / _xlfn.STDEV.P(moras!$I$2:$I$5001)</f>
        <v>-0.27571909336606237</v>
      </c>
      <c r="E789" t="str">
        <f t="shared" si="24"/>
        <v>Normal</v>
      </c>
    </row>
    <row r="790" spans="2:5" x14ac:dyDescent="0.25">
      <c r="B790">
        <f xml:space="preserve"> (moras!C787 - AVERAGE(moras!$C$2:$C$5001)) / _xlfn.STDEV.P(moras!$C$2:$C$5001)</f>
        <v>-0.70602944696431202</v>
      </c>
      <c r="C790" t="str">
        <f t="shared" si="25"/>
        <v>Normal</v>
      </c>
      <c r="D790">
        <f xml:space="preserve"> (moras!I787 - AVERAGE(moras!$I$2:$I$5001)) / _xlfn.STDEV.P(moras!$I$2:$I$5001)</f>
        <v>-0.27571909336606237</v>
      </c>
      <c r="E790" t="str">
        <f t="shared" si="24"/>
        <v>Normal</v>
      </c>
    </row>
    <row r="791" spans="2:5" x14ac:dyDescent="0.25">
      <c r="B791">
        <f xml:space="preserve"> (moras!C788 - AVERAGE(moras!$C$2:$C$5001)) / _xlfn.STDEV.P(moras!$C$2:$C$5001)</f>
        <v>2.2670644387387921E-2</v>
      </c>
      <c r="C791" t="str">
        <f t="shared" si="25"/>
        <v>Normal</v>
      </c>
      <c r="D791">
        <f xml:space="preserve"> (moras!I788 - AVERAGE(moras!$I$2:$I$5001)) / _xlfn.STDEV.P(moras!$I$2:$I$5001)</f>
        <v>-0.69921345080977548</v>
      </c>
      <c r="E791" t="str">
        <f t="shared" si="24"/>
        <v>Normal</v>
      </c>
    </row>
    <row r="792" spans="2:5" x14ac:dyDescent="0.25">
      <c r="B792">
        <f xml:space="preserve"> (moras!C789 - AVERAGE(moras!$C$2:$C$5001)) / _xlfn.STDEV.P(moras!$C$2:$C$5001)</f>
        <v>-0.50255716538866557</v>
      </c>
      <c r="C792" t="str">
        <f t="shared" si="25"/>
        <v>Normal</v>
      </c>
      <c r="D792">
        <f xml:space="preserve"> (moras!I789 - AVERAGE(moras!$I$2:$I$5001)) / _xlfn.STDEV.P(moras!$I$2:$I$5001)</f>
        <v>-0.34630148627334789</v>
      </c>
      <c r="E792" t="str">
        <f t="shared" si="24"/>
        <v>Normal</v>
      </c>
    </row>
    <row r="793" spans="2:5" x14ac:dyDescent="0.25">
      <c r="B793">
        <f xml:space="preserve"> (moras!C790 - AVERAGE(moras!$C$2:$C$5001)) / _xlfn.STDEV.P(moras!$C$2:$C$5001)</f>
        <v>0.65371967711932522</v>
      </c>
      <c r="C793" t="str">
        <f t="shared" si="25"/>
        <v>Normal</v>
      </c>
      <c r="D793">
        <f xml:space="preserve"> (moras!I790 - AVERAGE(moras!$I$2:$I$5001)) / _xlfn.STDEV.P(moras!$I$2:$I$5001)</f>
        <v>0.64185201442864925</v>
      </c>
      <c r="E793" t="str">
        <f t="shared" si="24"/>
        <v>Normal</v>
      </c>
    </row>
    <row r="794" spans="2:5" x14ac:dyDescent="0.25">
      <c r="B794">
        <f xml:space="preserve"> (moras!C791 - AVERAGE(moras!$C$2:$C$5001)) / _xlfn.STDEV.P(moras!$C$2:$C$5001)</f>
        <v>-0.39495789065149278</v>
      </c>
      <c r="C794" t="str">
        <f t="shared" si="25"/>
        <v>Normal</v>
      </c>
      <c r="D794">
        <f xml:space="preserve"> (moras!I791 - AVERAGE(moras!$I$2:$I$5001)) / _xlfn.STDEV.P(moras!$I$2:$I$5001)</f>
        <v>-0.27571909336606237</v>
      </c>
      <c r="E794" t="str">
        <f t="shared" si="24"/>
        <v>Normal</v>
      </c>
    </row>
    <row r="795" spans="2:5" x14ac:dyDescent="0.25">
      <c r="B795">
        <f xml:space="preserve"> (moras!C792 - AVERAGE(moras!$C$2:$C$5001)) / _xlfn.STDEV.P(moras!$C$2:$C$5001)</f>
        <v>-0.44454166866740574</v>
      </c>
      <c r="C795" t="str">
        <f t="shared" si="25"/>
        <v>Normal</v>
      </c>
      <c r="D795">
        <f xml:space="preserve"> (moras!I792 - AVERAGE(moras!$I$2:$I$5001)) / _xlfn.STDEV.P(moras!$I$2:$I$5001)</f>
        <v>0.71243440733593477</v>
      </c>
      <c r="E795" t="str">
        <f t="shared" si="24"/>
        <v>Normal</v>
      </c>
    </row>
    <row r="796" spans="2:5" x14ac:dyDescent="0.25">
      <c r="B796">
        <f xml:space="preserve"> (moras!C793 - AVERAGE(moras!$C$2:$C$5001)) / _xlfn.STDEV.P(moras!$C$2:$C$5001)</f>
        <v>-0.44447261140820432</v>
      </c>
      <c r="C796" t="str">
        <f t="shared" si="25"/>
        <v>Normal</v>
      </c>
      <c r="D796">
        <f xml:space="preserve"> (moras!I793 - AVERAGE(moras!$I$2:$I$5001)) / _xlfn.STDEV.P(moras!$I$2:$I$5001)</f>
        <v>0.78301680024322029</v>
      </c>
      <c r="E796" t="str">
        <f t="shared" si="24"/>
        <v>Normal</v>
      </c>
    </row>
    <row r="797" spans="2:5" x14ac:dyDescent="0.25">
      <c r="B797">
        <f xml:space="preserve"> (moras!C794 - AVERAGE(moras!$C$2:$C$5001)) / _xlfn.STDEV.P(moras!$C$2:$C$5001)</f>
        <v>1.6540973399760124</v>
      </c>
      <c r="C797" t="str">
        <f t="shared" si="25"/>
        <v>Normal</v>
      </c>
      <c r="D797">
        <f xml:space="preserve"> (moras!I794 - AVERAGE(moras!$I$2:$I$5001)) / _xlfn.STDEV.P(moras!$I$2:$I$5001)</f>
        <v>0.57126962152136374</v>
      </c>
      <c r="E797" t="str">
        <f t="shared" si="24"/>
        <v>Normal</v>
      </c>
    </row>
    <row r="798" spans="2:5" x14ac:dyDescent="0.25">
      <c r="B798">
        <f xml:space="preserve"> (moras!C795 - AVERAGE(moras!$C$2:$C$5001)) / _xlfn.STDEV.P(moras!$C$2:$C$5001)</f>
        <v>-0.5543501097897392</v>
      </c>
      <c r="C798" t="str">
        <f t="shared" si="25"/>
        <v>Normal</v>
      </c>
      <c r="D798">
        <f xml:space="preserve"> (moras!I795 - AVERAGE(moras!$I$2:$I$5001)) / _xlfn.STDEV.P(moras!$I$2:$I$5001)</f>
        <v>-0.91096062953163204</v>
      </c>
      <c r="E798" t="str">
        <f t="shared" si="24"/>
        <v>Normal</v>
      </c>
    </row>
    <row r="799" spans="2:5" x14ac:dyDescent="0.25">
      <c r="B799">
        <f xml:space="preserve"> (moras!C796 - AVERAGE(moras!$C$2:$C$5001)) / _xlfn.STDEV.P(moras!$C$2:$C$5001)</f>
        <v>-0.22009859654691263</v>
      </c>
      <c r="C799" t="str">
        <f t="shared" si="25"/>
        <v>Normal</v>
      </c>
      <c r="D799">
        <f xml:space="preserve"> (moras!I796 - AVERAGE(moras!$I$2:$I$5001)) / _xlfn.STDEV.P(moras!$I$2:$I$5001)</f>
        <v>0.35952244279950724</v>
      </c>
      <c r="E799" t="str">
        <f t="shared" si="24"/>
        <v>Normal</v>
      </c>
    </row>
    <row r="800" spans="2:5" x14ac:dyDescent="0.25">
      <c r="B800">
        <f xml:space="preserve"> (moras!C797 - AVERAGE(moras!$C$2:$C$5001)) / _xlfn.STDEV.P(moras!$C$2:$C$5001)</f>
        <v>0.60247498569804392</v>
      </c>
      <c r="C800" t="str">
        <f t="shared" si="25"/>
        <v>Normal</v>
      </c>
      <c r="D800">
        <f xml:space="preserve"> (moras!I797 - AVERAGE(moras!$I$2:$I$5001)) / _xlfn.STDEV.P(moras!$I$2:$I$5001)</f>
        <v>0.43010483570679275</v>
      </c>
      <c r="E800" t="str">
        <f t="shared" si="24"/>
        <v>Normal</v>
      </c>
    </row>
    <row r="801" spans="2:5" x14ac:dyDescent="0.25">
      <c r="B801">
        <f xml:space="preserve"> (moras!C798 - AVERAGE(moras!$C$2:$C$5001)) / _xlfn.STDEV.P(moras!$C$2:$C$5001)</f>
        <v>7.7030545766206174E-2</v>
      </c>
      <c r="C801" t="str">
        <f t="shared" si="25"/>
        <v>Normal</v>
      </c>
      <c r="D801">
        <f xml:space="preserve"> (moras!I798 - AVERAGE(moras!$I$2:$I$5001)) / _xlfn.STDEV.P(moras!$I$2:$I$5001)</f>
        <v>-0.55804866499520445</v>
      </c>
      <c r="E801" t="str">
        <f t="shared" si="24"/>
        <v>Normal</v>
      </c>
    </row>
    <row r="802" spans="2:5" x14ac:dyDescent="0.25">
      <c r="B802">
        <f xml:space="preserve"> (moras!C799 - AVERAGE(moras!$C$2:$C$5001)) / _xlfn.STDEV.P(moras!$C$2:$C$5001)</f>
        <v>-0.25401288783711101</v>
      </c>
      <c r="C802" t="str">
        <f t="shared" si="25"/>
        <v>Normal</v>
      </c>
      <c r="D802">
        <f xml:space="preserve"> (moras!I799 - AVERAGE(moras!$I$2:$I$5001)) / _xlfn.STDEV.P(moras!$I$2:$I$5001)</f>
        <v>0.14777526407765068</v>
      </c>
      <c r="E802" t="str">
        <f t="shared" si="24"/>
        <v>Normal</v>
      </c>
    </row>
    <row r="803" spans="2:5" x14ac:dyDescent="0.25">
      <c r="B803">
        <f xml:space="preserve"> (moras!C800 - AVERAGE(moras!$C$2:$C$5001)) / _xlfn.STDEV.P(moras!$C$2:$C$5001)</f>
        <v>-0.33961162964151631</v>
      </c>
      <c r="C803" t="str">
        <f t="shared" si="25"/>
        <v>Normal</v>
      </c>
      <c r="D803">
        <f xml:space="preserve"> (moras!I800 - AVERAGE(moras!$I$2:$I$5001)) / _xlfn.STDEV.P(moras!$I$2:$I$5001)</f>
        <v>-0.48746627208791893</v>
      </c>
      <c r="E803" t="str">
        <f t="shared" si="24"/>
        <v>Normal</v>
      </c>
    </row>
    <row r="804" spans="2:5" x14ac:dyDescent="0.25">
      <c r="B804">
        <f xml:space="preserve"> (moras!C801 - AVERAGE(moras!$C$2:$C$5001)) / _xlfn.STDEV.P(moras!$C$2:$C$5001)</f>
        <v>-0.56421543253280082</v>
      </c>
      <c r="C804" t="str">
        <f t="shared" si="25"/>
        <v>Normal</v>
      </c>
      <c r="D804">
        <f xml:space="preserve"> (moras!I801 - AVERAGE(moras!$I$2:$I$5001)) / _xlfn.STDEV.P(moras!$I$2:$I$5001)</f>
        <v>-0.27571909336606237</v>
      </c>
      <c r="E804" t="str">
        <f t="shared" si="24"/>
        <v>Normal</v>
      </c>
    </row>
    <row r="805" spans="2:5" x14ac:dyDescent="0.25">
      <c r="B805">
        <f xml:space="preserve"> (moras!C802 - AVERAGE(moras!$C$2:$C$5001)) / _xlfn.STDEV.P(moras!$C$2:$C$5001)</f>
        <v>0.44421539193227488</v>
      </c>
      <c r="C805" t="str">
        <f t="shared" si="25"/>
        <v>Normal</v>
      </c>
      <c r="D805">
        <f xml:space="preserve"> (moras!I802 - AVERAGE(moras!$I$2:$I$5001)) / _xlfn.STDEV.P(moras!$I$2:$I$5001)</f>
        <v>1.3476759435015044</v>
      </c>
      <c r="E805" t="str">
        <f t="shared" si="24"/>
        <v>Normal</v>
      </c>
    </row>
    <row r="806" spans="2:5" x14ac:dyDescent="0.25">
      <c r="B806">
        <f xml:space="preserve"> (moras!C803 - AVERAGE(moras!$C$2:$C$5001)) / _xlfn.STDEV.P(moras!$C$2:$C$5001)</f>
        <v>0.13809091269384483</v>
      </c>
      <c r="C806" t="str">
        <f t="shared" si="25"/>
        <v>Normal</v>
      </c>
      <c r="D806">
        <f xml:space="preserve"> (moras!I803 - AVERAGE(moras!$I$2:$I$5001)) / _xlfn.STDEV.P(moras!$I$2:$I$5001)</f>
        <v>6.6104782630796582E-3</v>
      </c>
      <c r="E806" t="str">
        <f t="shared" si="24"/>
        <v>Normal</v>
      </c>
    </row>
    <row r="807" spans="2:5" x14ac:dyDescent="0.25">
      <c r="B807">
        <f xml:space="preserve"> (moras!C804 - AVERAGE(moras!$C$2:$C$5001)) / _xlfn.STDEV.P(moras!$C$2:$C$5001)</f>
        <v>0.34691494688280072</v>
      </c>
      <c r="C807" t="str">
        <f t="shared" si="25"/>
        <v>Normal</v>
      </c>
      <c r="D807">
        <f xml:space="preserve"> (moras!I804 - AVERAGE(moras!$I$2:$I$5001)) / _xlfn.STDEV.P(moras!$I$2:$I$5001)</f>
        <v>2.1946646583889304</v>
      </c>
      <c r="E807" t="str">
        <f t="shared" si="24"/>
        <v>Atipico</v>
      </c>
    </row>
    <row r="808" spans="2:5" x14ac:dyDescent="0.25">
      <c r="B808">
        <f xml:space="preserve"> (moras!C805 - AVERAGE(moras!$C$2:$C$5001)) / _xlfn.STDEV.P(moras!$C$2:$C$5001)</f>
        <v>-0.71836110039313905</v>
      </c>
      <c r="C808" t="str">
        <f t="shared" si="25"/>
        <v>Normal</v>
      </c>
      <c r="D808">
        <f xml:space="preserve"> (moras!I805 - AVERAGE(moras!$I$2:$I$5001)) / _xlfn.STDEV.P(moras!$I$2:$I$5001)</f>
        <v>-1.1227078082534885</v>
      </c>
      <c r="E808" t="str">
        <f t="shared" si="24"/>
        <v>Normal</v>
      </c>
    </row>
    <row r="809" spans="2:5" x14ac:dyDescent="0.25">
      <c r="B809">
        <f xml:space="preserve"> (moras!C806 - AVERAGE(moras!$C$2:$C$5001)) / _xlfn.STDEV.P(moras!$C$2:$C$5001)</f>
        <v>-0.28057866052749741</v>
      </c>
      <c r="C809" t="str">
        <f t="shared" si="25"/>
        <v>Normal</v>
      </c>
      <c r="D809">
        <f xml:space="preserve"> (moras!I806 - AVERAGE(moras!$I$2:$I$5001)) / _xlfn.STDEV.P(moras!$I$2:$I$5001)</f>
        <v>-1.193290201160774</v>
      </c>
      <c r="E809" t="str">
        <f t="shared" si="24"/>
        <v>Normal</v>
      </c>
    </row>
    <row r="810" spans="2:5" x14ac:dyDescent="0.25">
      <c r="B810">
        <f xml:space="preserve"> (moras!C807 - AVERAGE(moras!$C$2:$C$5001)) / _xlfn.STDEV.P(moras!$C$2:$C$5001)</f>
        <v>-0.15288326709153124</v>
      </c>
      <c r="C810" t="str">
        <f t="shared" si="25"/>
        <v>Normal</v>
      </c>
      <c r="D810">
        <f xml:space="preserve"> (moras!I807 - AVERAGE(moras!$I$2:$I$5001)) / _xlfn.STDEV.P(moras!$I$2:$I$5001)</f>
        <v>-6.397191464420586E-2</v>
      </c>
      <c r="E810" t="str">
        <f t="shared" si="24"/>
        <v>Normal</v>
      </c>
    </row>
    <row r="811" spans="2:5" x14ac:dyDescent="0.25">
      <c r="B811">
        <f xml:space="preserve"> (moras!C808 - AVERAGE(moras!$C$2:$C$5001)) / _xlfn.STDEV.P(moras!$C$2:$C$5001)</f>
        <v>-0.38230628014280138</v>
      </c>
      <c r="C811" t="str">
        <f t="shared" si="25"/>
        <v>Normal</v>
      </c>
      <c r="D811">
        <f xml:space="preserve"> (moras!I808 - AVERAGE(moras!$I$2:$I$5001)) / _xlfn.STDEV.P(moras!$I$2:$I$5001)</f>
        <v>-1.5462021656972016</v>
      </c>
      <c r="E811" t="str">
        <f t="shared" si="24"/>
        <v>Normal</v>
      </c>
    </row>
    <row r="812" spans="2:5" x14ac:dyDescent="0.25">
      <c r="B812">
        <f xml:space="preserve"> (moras!C809 - AVERAGE(moras!$C$2:$C$5001)) / _xlfn.STDEV.P(moras!$C$2:$C$5001)</f>
        <v>-0.53153655094640917</v>
      </c>
      <c r="C812" t="str">
        <f t="shared" si="25"/>
        <v>Normal</v>
      </c>
      <c r="D812">
        <f xml:space="preserve"> (moras!I809 - AVERAGE(moras!$I$2:$I$5001)) / _xlfn.STDEV.P(moras!$I$2:$I$5001)</f>
        <v>-0.48746627208791893</v>
      </c>
      <c r="E812" t="str">
        <f t="shared" si="24"/>
        <v>Normal</v>
      </c>
    </row>
    <row r="813" spans="2:5" x14ac:dyDescent="0.25">
      <c r="B813">
        <f xml:space="preserve"> (moras!C810 - AVERAGE(moras!$C$2:$C$5001)) / _xlfn.STDEV.P(moras!$C$2:$C$5001)</f>
        <v>-0.13763147813075796</v>
      </c>
      <c r="C813" t="str">
        <f t="shared" si="25"/>
        <v>Normal</v>
      </c>
      <c r="D813">
        <f xml:space="preserve"> (moras!I810 - AVERAGE(moras!$I$2:$I$5001)) / _xlfn.STDEV.P(moras!$I$2:$I$5001)</f>
        <v>-0.13455430755149136</v>
      </c>
      <c r="E813" t="str">
        <f t="shared" si="24"/>
        <v>Normal</v>
      </c>
    </row>
    <row r="814" spans="2:5" x14ac:dyDescent="0.25">
      <c r="B814">
        <f xml:space="preserve"> (moras!C811 - AVERAGE(moras!$C$2:$C$5001)) / _xlfn.STDEV.P(moras!$C$2:$C$5001)</f>
        <v>-0.45357953746539309</v>
      </c>
      <c r="C814" t="str">
        <f t="shared" si="25"/>
        <v>Normal</v>
      </c>
      <c r="D814">
        <f xml:space="preserve"> (moras!I811 - AVERAGE(moras!$I$2:$I$5001)) / _xlfn.STDEV.P(moras!$I$2:$I$5001)</f>
        <v>-0.84037823662434652</v>
      </c>
      <c r="E814" t="str">
        <f t="shared" si="24"/>
        <v>Normal</v>
      </c>
    </row>
    <row r="815" spans="2:5" x14ac:dyDescent="0.25">
      <c r="B815">
        <f xml:space="preserve"> (moras!C812 - AVERAGE(moras!$C$2:$C$5001)) / _xlfn.STDEV.P(moras!$C$2:$C$5001)</f>
        <v>1.3668105095406571</v>
      </c>
      <c r="C815" t="str">
        <f t="shared" si="25"/>
        <v>Normal</v>
      </c>
      <c r="D815">
        <f xml:space="preserve"> (moras!I812 - AVERAGE(moras!$I$2:$I$5001)) / _xlfn.STDEV.P(moras!$I$2:$I$5001)</f>
        <v>0.99476397896507684</v>
      </c>
      <c r="E815" t="str">
        <f t="shared" si="24"/>
        <v>Normal</v>
      </c>
    </row>
    <row r="816" spans="2:5" x14ac:dyDescent="0.25">
      <c r="B816">
        <f xml:space="preserve"> (moras!C813 - AVERAGE(moras!$C$2:$C$5001)) / _xlfn.STDEV.P(moras!$C$2:$C$5001)</f>
        <v>-0.37539337720036264</v>
      </c>
      <c r="C816" t="str">
        <f t="shared" si="25"/>
        <v>Normal</v>
      </c>
      <c r="D816">
        <f xml:space="preserve"> (moras!I813 - AVERAGE(moras!$I$2:$I$5001)) / _xlfn.STDEV.P(moras!$I$2:$I$5001)</f>
        <v>-0.41688387918063341</v>
      </c>
      <c r="E816" t="str">
        <f t="shared" si="24"/>
        <v>Normal</v>
      </c>
    </row>
    <row r="817" spans="2:5" x14ac:dyDescent="0.25">
      <c r="B817">
        <f xml:space="preserve"> (moras!C814 - AVERAGE(moras!$C$2:$C$5001)) / _xlfn.STDEV.P(moras!$C$2:$C$5001)</f>
        <v>-0.75630467311963279</v>
      </c>
      <c r="C817" t="str">
        <f t="shared" si="25"/>
        <v>Normal</v>
      </c>
      <c r="D817">
        <f xml:space="preserve"> (moras!I814 - AVERAGE(moras!$I$2:$I$5001)) / _xlfn.STDEV.P(moras!$I$2:$I$5001)</f>
        <v>-0.69921345080977548</v>
      </c>
      <c r="E817" t="str">
        <f t="shared" si="24"/>
        <v>Normal</v>
      </c>
    </row>
    <row r="818" spans="2:5" x14ac:dyDescent="0.25">
      <c r="B818">
        <f xml:space="preserve"> (moras!C815 - AVERAGE(moras!$C$2:$C$5001)) / _xlfn.STDEV.P(moras!$C$2:$C$5001)</f>
        <v>-0.33961162964151631</v>
      </c>
      <c r="C818" t="str">
        <f t="shared" si="25"/>
        <v>Normal</v>
      </c>
      <c r="D818">
        <f xml:space="preserve"> (moras!I815 - AVERAGE(moras!$I$2:$I$5001)) / _xlfn.STDEV.P(moras!$I$2:$I$5001)</f>
        <v>0.28894004989222172</v>
      </c>
      <c r="E818" t="str">
        <f t="shared" si="24"/>
        <v>Normal</v>
      </c>
    </row>
    <row r="819" spans="2:5" x14ac:dyDescent="0.25">
      <c r="B819">
        <f xml:space="preserve"> (moras!C816 - AVERAGE(moras!$C$2:$C$5001)) / _xlfn.STDEV.P(moras!$C$2:$C$5001)</f>
        <v>-0.66841790400638945</v>
      </c>
      <c r="C819" t="str">
        <f t="shared" si="25"/>
        <v>Normal</v>
      </c>
      <c r="D819">
        <f xml:space="preserve"> (moras!I816 - AVERAGE(moras!$I$2:$I$5001)) / _xlfn.STDEV.P(moras!$I$2:$I$5001)</f>
        <v>0.64185201442864925</v>
      </c>
      <c r="E819" t="str">
        <f t="shared" si="24"/>
        <v>Normal</v>
      </c>
    </row>
    <row r="820" spans="2:5" x14ac:dyDescent="0.25">
      <c r="B820">
        <f xml:space="preserve"> (moras!C817 - AVERAGE(moras!$C$2:$C$5001)) / _xlfn.STDEV.P(moras!$C$2:$C$5001)</f>
        <v>3.2461329856903207</v>
      </c>
      <c r="C820" t="str">
        <f t="shared" si="25"/>
        <v>Atipico</v>
      </c>
      <c r="D820">
        <f xml:space="preserve"> (moras!I817 - AVERAGE(moras!$I$2:$I$5001)) / _xlfn.STDEV.P(moras!$I$2:$I$5001)</f>
        <v>7.7192871170365177E-2</v>
      </c>
      <c r="E820" t="str">
        <f t="shared" si="24"/>
        <v>Normal</v>
      </c>
    </row>
    <row r="821" spans="2:5" x14ac:dyDescent="0.25">
      <c r="B821">
        <f xml:space="preserve"> (moras!C818 - AVERAGE(moras!$C$2:$C$5001)) / _xlfn.STDEV.P(moras!$C$2:$C$5001)</f>
        <v>0.28998278591526344</v>
      </c>
      <c r="C821" t="str">
        <f t="shared" si="25"/>
        <v>Normal</v>
      </c>
      <c r="D821">
        <f xml:space="preserve"> (moras!I818 - AVERAGE(moras!$I$2:$I$5001)) / _xlfn.STDEV.P(moras!$I$2:$I$5001)</f>
        <v>-0.48746627208791893</v>
      </c>
      <c r="E821" t="str">
        <f t="shared" si="24"/>
        <v>Normal</v>
      </c>
    </row>
    <row r="822" spans="2:5" x14ac:dyDescent="0.25">
      <c r="B822">
        <f xml:space="preserve"> (moras!C819 - AVERAGE(moras!$C$2:$C$5001)) / _xlfn.STDEV.P(moras!$C$2:$C$5001)</f>
        <v>-0.48840415141170762</v>
      </c>
      <c r="C822" t="str">
        <f t="shared" si="25"/>
        <v>Normal</v>
      </c>
      <c r="D822">
        <f xml:space="preserve"> (moras!I819 - AVERAGE(moras!$I$2:$I$5001)) / _xlfn.STDEV.P(moras!$I$2:$I$5001)</f>
        <v>-0.62863105790248996</v>
      </c>
      <c r="E822" t="str">
        <f t="shared" si="24"/>
        <v>Normal</v>
      </c>
    </row>
    <row r="823" spans="2:5" x14ac:dyDescent="0.25">
      <c r="B823">
        <f xml:space="preserve"> (moras!C820 - AVERAGE(moras!$C$2:$C$5001)) / _xlfn.STDEV.P(moras!$C$2:$C$5001)</f>
        <v>-0.52796631530900195</v>
      </c>
      <c r="C823" t="str">
        <f t="shared" si="25"/>
        <v>Normal</v>
      </c>
      <c r="D823">
        <f xml:space="preserve"> (moras!I820 - AVERAGE(moras!$I$2:$I$5001)) / _xlfn.STDEV.P(moras!$I$2:$I$5001)</f>
        <v>1.0653463718723624</v>
      </c>
      <c r="E823" t="str">
        <f t="shared" si="24"/>
        <v>Normal</v>
      </c>
    </row>
    <row r="824" spans="2:5" x14ac:dyDescent="0.25">
      <c r="B824">
        <f xml:space="preserve"> (moras!C821 - AVERAGE(moras!$C$2:$C$5001)) / _xlfn.STDEV.P(moras!$C$2:$C$5001)</f>
        <v>0.24307236238287896</v>
      </c>
      <c r="C824" t="str">
        <f t="shared" si="25"/>
        <v>Normal</v>
      </c>
      <c r="D824">
        <f xml:space="preserve"> (moras!I821 - AVERAGE(moras!$I$2:$I$5001)) / _xlfn.STDEV.P(moras!$I$2:$I$5001)</f>
        <v>-1.2638725940680595</v>
      </c>
      <c r="E824" t="str">
        <f t="shared" si="24"/>
        <v>Normal</v>
      </c>
    </row>
    <row r="825" spans="2:5" x14ac:dyDescent="0.25">
      <c r="B825">
        <f xml:space="preserve"> (moras!C822 - AVERAGE(moras!$C$2:$C$5001)) / _xlfn.STDEV.P(moras!$C$2:$C$5001)</f>
        <v>-0.27022604016754226</v>
      </c>
      <c r="C825" t="str">
        <f t="shared" si="25"/>
        <v>Normal</v>
      </c>
      <c r="D825">
        <f xml:space="preserve"> (moras!I822 - AVERAGE(moras!$I$2:$I$5001)) / _xlfn.STDEV.P(moras!$I$2:$I$5001)</f>
        <v>-0.98154302243891756</v>
      </c>
      <c r="E825" t="str">
        <f t="shared" si="24"/>
        <v>Normal</v>
      </c>
    </row>
    <row r="826" spans="2:5" x14ac:dyDescent="0.25">
      <c r="B826">
        <f xml:space="preserve"> (moras!C823 - AVERAGE(moras!$C$2:$C$5001)) / _xlfn.STDEV.P(moras!$C$2:$C$5001)</f>
        <v>-0.26750074475977148</v>
      </c>
      <c r="C826" t="str">
        <f t="shared" si="25"/>
        <v>Normal</v>
      </c>
      <c r="D826">
        <f xml:space="preserve"> (moras!I823 - AVERAGE(moras!$I$2:$I$5001)) / _xlfn.STDEV.P(moras!$I$2:$I$5001)</f>
        <v>-1.2638725940680595</v>
      </c>
      <c r="E826" t="str">
        <f t="shared" si="24"/>
        <v>Normal</v>
      </c>
    </row>
    <row r="827" spans="2:5" x14ac:dyDescent="0.25">
      <c r="B827">
        <f xml:space="preserve"> (moras!C824 - AVERAGE(moras!$C$2:$C$5001)) / _xlfn.STDEV.P(moras!$C$2:$C$5001)</f>
        <v>-0.4411652619585929</v>
      </c>
      <c r="C827" t="str">
        <f t="shared" si="25"/>
        <v>Normal</v>
      </c>
      <c r="D827">
        <f xml:space="preserve"> (moras!I824 - AVERAGE(moras!$I$2:$I$5001)) / _xlfn.STDEV.P(moras!$I$2:$I$5001)</f>
        <v>0.57126962152136374</v>
      </c>
      <c r="E827" t="str">
        <f t="shared" si="24"/>
        <v>Normal</v>
      </c>
    </row>
    <row r="828" spans="2:5" x14ac:dyDescent="0.25">
      <c r="B828">
        <f xml:space="preserve"> (moras!C825 - AVERAGE(moras!$C$2:$C$5001)) / _xlfn.STDEV.P(moras!$C$2:$C$5001)</f>
        <v>-0.41588660559484031</v>
      </c>
      <c r="C828" t="str">
        <f t="shared" si="25"/>
        <v>Normal</v>
      </c>
      <c r="D828">
        <f xml:space="preserve"> (moras!I825 - AVERAGE(moras!$I$2:$I$5001)) / _xlfn.STDEV.P(moras!$I$2:$I$5001)</f>
        <v>-0.41688387918063341</v>
      </c>
      <c r="E828" t="str">
        <f t="shared" si="24"/>
        <v>Normal</v>
      </c>
    </row>
    <row r="829" spans="2:5" x14ac:dyDescent="0.25">
      <c r="B829">
        <f xml:space="preserve"> (moras!C826 - AVERAGE(moras!$C$2:$C$5001)) / _xlfn.STDEV.P(moras!$C$2:$C$5001)</f>
        <v>-0.49594739915081426</v>
      </c>
      <c r="C829" t="str">
        <f t="shared" si="25"/>
        <v>Normal</v>
      </c>
      <c r="D829">
        <f xml:space="preserve"> (moras!I826 - AVERAGE(moras!$I$2:$I$5001)) / _xlfn.STDEV.P(moras!$I$2:$I$5001)</f>
        <v>-1.193290201160774</v>
      </c>
      <c r="E829" t="str">
        <f t="shared" si="24"/>
        <v>Normal</v>
      </c>
    </row>
    <row r="830" spans="2:5" x14ac:dyDescent="0.25">
      <c r="B830">
        <f xml:space="preserve"> (moras!C827 - AVERAGE(moras!$C$2:$C$5001)) / _xlfn.STDEV.P(moras!$C$2:$C$5001)</f>
        <v>-0.33299693074229347</v>
      </c>
      <c r="C830" t="str">
        <f t="shared" si="25"/>
        <v>Normal</v>
      </c>
      <c r="D830">
        <f xml:space="preserve"> (moras!I827 - AVERAGE(moras!$I$2:$I$5001)) / _xlfn.STDEV.P(moras!$I$2:$I$5001)</f>
        <v>-0.27571909336606237</v>
      </c>
      <c r="E830" t="str">
        <f t="shared" si="24"/>
        <v>Normal</v>
      </c>
    </row>
    <row r="831" spans="2:5" x14ac:dyDescent="0.25">
      <c r="B831">
        <f xml:space="preserve"> (moras!C828 - AVERAGE(moras!$C$2:$C$5001)) / _xlfn.STDEV.P(moras!$C$2:$C$5001)</f>
        <v>-0.42841433231318576</v>
      </c>
      <c r="C831" t="str">
        <f t="shared" si="25"/>
        <v>Normal</v>
      </c>
      <c r="D831">
        <f xml:space="preserve"> (moras!I828 - AVERAGE(moras!$I$2:$I$5001)) / _xlfn.STDEV.P(moras!$I$2:$I$5001)</f>
        <v>1.6300055151306465</v>
      </c>
      <c r="E831" t="str">
        <f t="shared" si="24"/>
        <v>Normal</v>
      </c>
    </row>
    <row r="832" spans="2:5" x14ac:dyDescent="0.25">
      <c r="B832">
        <f xml:space="preserve"> (moras!C829 - AVERAGE(moras!$C$2:$C$5001)) / _xlfn.STDEV.P(moras!$C$2:$C$5001)</f>
        <v>-0.38739079349465477</v>
      </c>
      <c r="C832" t="str">
        <f t="shared" si="25"/>
        <v>Normal</v>
      </c>
      <c r="D832">
        <f xml:space="preserve"> (moras!I829 - AVERAGE(moras!$I$2:$I$5001)) / _xlfn.STDEV.P(moras!$I$2:$I$5001)</f>
        <v>-0.98154302243891756</v>
      </c>
      <c r="E832" t="str">
        <f t="shared" si="24"/>
        <v>Normal</v>
      </c>
    </row>
    <row r="833" spans="2:5" x14ac:dyDescent="0.25">
      <c r="B833">
        <f xml:space="preserve"> (moras!C830 - AVERAGE(moras!$C$2:$C$5001)) / _xlfn.STDEV.P(moras!$C$2:$C$5001)</f>
        <v>-0.3286043957909453</v>
      </c>
      <c r="C833" t="str">
        <f t="shared" si="25"/>
        <v>Normal</v>
      </c>
      <c r="D833">
        <f xml:space="preserve"> (moras!I830 - AVERAGE(moras!$I$2:$I$5001)) / _xlfn.STDEV.P(moras!$I$2:$I$5001)</f>
        <v>-0.62863105790248996</v>
      </c>
      <c r="E833" t="str">
        <f t="shared" si="24"/>
        <v>Normal</v>
      </c>
    </row>
    <row r="834" spans="2:5" x14ac:dyDescent="0.25">
      <c r="B834">
        <f xml:space="preserve"> (moras!C831 - AVERAGE(moras!$C$2:$C$5001)) / _xlfn.STDEV.P(moras!$C$2:$C$5001)</f>
        <v>-9.0350685719292126E-2</v>
      </c>
      <c r="C834" t="str">
        <f t="shared" si="25"/>
        <v>Normal</v>
      </c>
      <c r="D834">
        <f xml:space="preserve"> (moras!I831 - AVERAGE(moras!$I$2:$I$5001)) / _xlfn.STDEV.P(moras!$I$2:$I$5001)</f>
        <v>-0.91096062953163204</v>
      </c>
      <c r="E834" t="str">
        <f t="shared" si="24"/>
        <v>Normal</v>
      </c>
    </row>
    <row r="835" spans="2:5" x14ac:dyDescent="0.25">
      <c r="B835">
        <f xml:space="preserve"> (moras!C832 - AVERAGE(moras!$C$2:$C$5001)) / _xlfn.STDEV.P(moras!$C$2:$C$5001)</f>
        <v>0.46539882950884826</v>
      </c>
      <c r="C835" t="str">
        <f t="shared" si="25"/>
        <v>Normal</v>
      </c>
      <c r="D835">
        <f xml:space="preserve"> (moras!I832 - AVERAGE(moras!$I$2:$I$5001)) / _xlfn.STDEV.P(moras!$I$2:$I$5001)</f>
        <v>0.50068722861407822</v>
      </c>
      <c r="E835" t="str">
        <f t="shared" si="24"/>
        <v>Normal</v>
      </c>
    </row>
    <row r="836" spans="2:5" x14ac:dyDescent="0.25">
      <c r="B836">
        <f xml:space="preserve"> (moras!C833 - AVERAGE(moras!$C$2:$C$5001)) / _xlfn.STDEV.P(moras!$C$2:$C$5001)</f>
        <v>-0.30525071052743263</v>
      </c>
      <c r="C836" t="str">
        <f t="shared" si="25"/>
        <v>Normal</v>
      </c>
      <c r="D836">
        <f xml:space="preserve"> (moras!I833 - AVERAGE(moras!$I$2:$I$5001)) / _xlfn.STDEV.P(moras!$I$2:$I$5001)</f>
        <v>-0.69921345080977548</v>
      </c>
      <c r="E836" t="str">
        <f t="shared" si="24"/>
        <v>Normal</v>
      </c>
    </row>
    <row r="837" spans="2:5" x14ac:dyDescent="0.25">
      <c r="B837">
        <f xml:space="preserve"> (moras!C834 - AVERAGE(moras!$C$2:$C$5001)) / _xlfn.STDEV.P(moras!$C$2:$C$5001)</f>
        <v>-0.44454166866740574</v>
      </c>
      <c r="C837" t="str">
        <f t="shared" si="25"/>
        <v>Normal</v>
      </c>
      <c r="D837">
        <f xml:space="preserve"> (moras!I834 - AVERAGE(moras!$I$2:$I$5001)) / _xlfn.STDEV.P(moras!$I$2:$I$5001)</f>
        <v>0.78301680024322029</v>
      </c>
      <c r="E837" t="str">
        <f t="shared" si="24"/>
        <v>Normal</v>
      </c>
    </row>
    <row r="838" spans="2:5" x14ac:dyDescent="0.25">
      <c r="B838">
        <f xml:space="preserve"> (moras!C835 - AVERAGE(moras!$C$2:$C$5001)) / _xlfn.STDEV.P(moras!$C$2:$C$5001)</f>
        <v>-4.3775461190410113E-2</v>
      </c>
      <c r="C838" t="str">
        <f t="shared" si="25"/>
        <v>Normal</v>
      </c>
      <c r="D838">
        <f xml:space="preserve"> (moras!I835 - AVERAGE(moras!$I$2:$I$5001)) / _xlfn.STDEV.P(moras!$I$2:$I$5001)</f>
        <v>-1.1227078082534885</v>
      </c>
      <c r="E838" t="str">
        <f t="shared" ref="E838:E901" si="26">IF(ABS(D838)&gt;1.96,"Atipico","Normal")</f>
        <v>Normal</v>
      </c>
    </row>
    <row r="839" spans="2:5" x14ac:dyDescent="0.25">
      <c r="B839">
        <f xml:space="preserve"> (moras!C836 - AVERAGE(moras!$C$2:$C$5001)) / _xlfn.STDEV.P(moras!$C$2:$C$5001)</f>
        <v>0.32083103355014575</v>
      </c>
      <c r="C839" t="str">
        <f t="shared" si="25"/>
        <v>Normal</v>
      </c>
      <c r="D839">
        <f xml:space="preserve"> (moras!I836 - AVERAGE(moras!$I$2:$I$5001)) / _xlfn.STDEV.P(moras!$I$2:$I$5001)</f>
        <v>0.14777526407765068</v>
      </c>
      <c r="E839" t="str">
        <f t="shared" si="26"/>
        <v>Normal</v>
      </c>
    </row>
    <row r="840" spans="2:5" x14ac:dyDescent="0.25">
      <c r="B840">
        <f xml:space="preserve"> (moras!C837 - AVERAGE(moras!$C$2:$C$5001)) / _xlfn.STDEV.P(moras!$C$2:$C$5001)</f>
        <v>-0.51309530314280394</v>
      </c>
      <c r="C840" t="str">
        <f t="shared" si="25"/>
        <v>Normal</v>
      </c>
      <c r="D840">
        <f xml:space="preserve"> (moras!I837 - AVERAGE(moras!$I$2:$I$5001)) / _xlfn.STDEV.P(moras!$I$2:$I$5001)</f>
        <v>-1.334454986975345</v>
      </c>
      <c r="E840" t="str">
        <f t="shared" si="26"/>
        <v>Normal</v>
      </c>
    </row>
    <row r="841" spans="2:5" x14ac:dyDescent="0.25">
      <c r="B841">
        <f xml:space="preserve"> (moras!C838 - AVERAGE(moras!$C$2:$C$5001)) / _xlfn.STDEV.P(moras!$C$2:$C$5001)</f>
        <v>-0.26825575024095144</v>
      </c>
      <c r="C841" t="str">
        <f t="shared" si="25"/>
        <v>Normal</v>
      </c>
      <c r="D841">
        <f xml:space="preserve"> (moras!I838 - AVERAGE(moras!$I$2:$I$5001)) / _xlfn.STDEV.P(moras!$I$2:$I$5001)</f>
        <v>-0.20513670045877688</v>
      </c>
      <c r="E841" t="str">
        <f t="shared" si="26"/>
        <v>Normal</v>
      </c>
    </row>
    <row r="842" spans="2:5" x14ac:dyDescent="0.25">
      <c r="B842">
        <f xml:space="preserve"> (moras!C839 - AVERAGE(moras!$C$2:$C$5001)) / _xlfn.STDEV.P(moras!$C$2:$C$5001)</f>
        <v>-4.1676416470368849E-2</v>
      </c>
      <c r="C842" t="str">
        <f t="shared" si="25"/>
        <v>Normal</v>
      </c>
      <c r="D842">
        <f xml:space="preserve"> (moras!I839 - AVERAGE(moras!$I$2:$I$5001)) / _xlfn.STDEV.P(moras!$I$2:$I$5001)</f>
        <v>-1.1227078082534885</v>
      </c>
      <c r="E842" t="str">
        <f t="shared" si="26"/>
        <v>Normal</v>
      </c>
    </row>
    <row r="843" spans="2:5" x14ac:dyDescent="0.25">
      <c r="B843">
        <f xml:space="preserve"> (moras!C840 - AVERAGE(moras!$C$2:$C$5001)) / _xlfn.STDEV.P(moras!$C$2:$C$5001)</f>
        <v>-7.1819910111793714E-2</v>
      </c>
      <c r="C843" t="str">
        <f t="shared" si="25"/>
        <v>Normal</v>
      </c>
      <c r="D843">
        <f xml:space="preserve"> (moras!I840 - AVERAGE(moras!$I$2:$I$5001)) / _xlfn.STDEV.P(moras!$I$2:$I$5001)</f>
        <v>0.85359919315050581</v>
      </c>
      <c r="E843" t="str">
        <f t="shared" si="26"/>
        <v>Normal</v>
      </c>
    </row>
    <row r="844" spans="2:5" x14ac:dyDescent="0.25">
      <c r="B844">
        <f xml:space="preserve"> (moras!C841 - AVERAGE(moras!$C$2:$C$5001)) / _xlfn.STDEV.P(moras!$C$2:$C$5001)</f>
        <v>-0.1263236109012455</v>
      </c>
      <c r="C844" t="str">
        <f t="shared" si="25"/>
        <v>Normal</v>
      </c>
      <c r="D844">
        <f xml:space="preserve"> (moras!I841 - AVERAGE(moras!$I$2:$I$5001)) / _xlfn.STDEV.P(moras!$I$2:$I$5001)</f>
        <v>-0.62863105790248996</v>
      </c>
      <c r="E844" t="str">
        <f t="shared" si="26"/>
        <v>Normal</v>
      </c>
    </row>
    <row r="845" spans="2:5" x14ac:dyDescent="0.25">
      <c r="B845">
        <f xml:space="preserve"> (moras!C842 - AVERAGE(moras!$C$2:$C$5001)) / _xlfn.STDEV.P(moras!$C$2:$C$5001)</f>
        <v>-0.40322569701946359</v>
      </c>
      <c r="C845" t="str">
        <f t="shared" si="25"/>
        <v>Normal</v>
      </c>
      <c r="D845">
        <f xml:space="preserve"> (moras!I842 - AVERAGE(moras!$I$2:$I$5001)) / _xlfn.STDEV.P(moras!$I$2:$I$5001)</f>
        <v>1.2065111576869334</v>
      </c>
      <c r="E845" t="str">
        <f t="shared" si="26"/>
        <v>Normal</v>
      </c>
    </row>
    <row r="846" spans="2:5" x14ac:dyDescent="0.25">
      <c r="B846">
        <f xml:space="preserve"> (moras!C843 - AVERAGE(moras!$C$2:$C$5001)) / _xlfn.STDEV.P(moras!$C$2:$C$5001)</f>
        <v>-0.45106104388562379</v>
      </c>
      <c r="C846" t="str">
        <f t="shared" si="25"/>
        <v>Normal</v>
      </c>
      <c r="D846">
        <f xml:space="preserve"> (moras!I843 - AVERAGE(moras!$I$2:$I$5001)) / _xlfn.STDEV.P(moras!$I$2:$I$5001)</f>
        <v>0.64185201442864925</v>
      </c>
      <c r="E846" t="str">
        <f t="shared" si="26"/>
        <v>Normal</v>
      </c>
    </row>
    <row r="847" spans="2:5" x14ac:dyDescent="0.25">
      <c r="B847">
        <f xml:space="preserve"> (moras!C844 - AVERAGE(moras!$C$2:$C$5001)) / _xlfn.STDEV.P(moras!$C$2:$C$5001)</f>
        <v>0.22792776015370908</v>
      </c>
      <c r="C847" t="str">
        <f t="shared" ref="C847:C910" si="27">IF(ABS(B847)&gt;1.96,"Atipico","Normal")</f>
        <v>Normal</v>
      </c>
      <c r="D847">
        <f xml:space="preserve"> (moras!I844 - AVERAGE(moras!$I$2:$I$5001)) / _xlfn.STDEV.P(moras!$I$2:$I$5001)</f>
        <v>-0.91096062953163204</v>
      </c>
      <c r="E847" t="str">
        <f t="shared" si="26"/>
        <v>Normal</v>
      </c>
    </row>
    <row r="848" spans="2:5" x14ac:dyDescent="0.25">
      <c r="B848">
        <f xml:space="preserve"> (moras!C845 - AVERAGE(moras!$C$2:$C$5001)) / _xlfn.STDEV.P(moras!$C$2:$C$5001)</f>
        <v>-0.27699066730915284</v>
      </c>
      <c r="C848" t="str">
        <f t="shared" si="27"/>
        <v>Normal</v>
      </c>
      <c r="D848">
        <f xml:space="preserve"> (moras!I845 - AVERAGE(moras!$I$2:$I$5001)) / _xlfn.STDEV.P(moras!$I$2:$I$5001)</f>
        <v>-1.334454986975345</v>
      </c>
      <c r="E848" t="str">
        <f t="shared" si="26"/>
        <v>Normal</v>
      </c>
    </row>
    <row r="849" spans="2:5" x14ac:dyDescent="0.25">
      <c r="B849">
        <f xml:space="preserve"> (moras!C846 - AVERAGE(moras!$C$2:$C$5001)) / _xlfn.STDEV.P(moras!$C$2:$C$5001)</f>
        <v>-0.41719252769295312</v>
      </c>
      <c r="C849" t="str">
        <f t="shared" si="27"/>
        <v>Normal</v>
      </c>
      <c r="D849">
        <f xml:space="preserve"> (moras!I846 - AVERAGE(moras!$I$2:$I$5001)) / _xlfn.STDEV.P(moras!$I$2:$I$5001)</f>
        <v>-1.052125415346203</v>
      </c>
      <c r="E849" t="str">
        <f t="shared" si="26"/>
        <v>Normal</v>
      </c>
    </row>
    <row r="850" spans="2:5" x14ac:dyDescent="0.25">
      <c r="B850">
        <f xml:space="preserve"> (moras!C847 - AVERAGE(moras!$C$2:$C$5001)) / _xlfn.STDEV.P(moras!$C$2:$C$5001)</f>
        <v>3.7483166840305389</v>
      </c>
      <c r="C850" t="str">
        <f t="shared" si="27"/>
        <v>Atipico</v>
      </c>
      <c r="D850">
        <f xml:space="preserve"> (moras!I847 - AVERAGE(moras!$I$2:$I$5001)) / _xlfn.STDEV.P(moras!$I$2:$I$5001)</f>
        <v>2.1946646583889304</v>
      </c>
      <c r="E850" t="str">
        <f t="shared" si="26"/>
        <v>Atipico</v>
      </c>
    </row>
    <row r="851" spans="2:5" x14ac:dyDescent="0.25">
      <c r="B851">
        <f xml:space="preserve"> (moras!C848 - AVERAGE(moras!$C$2:$C$5001)) / _xlfn.STDEV.P(moras!$C$2:$C$5001)</f>
        <v>-0.46799154082766331</v>
      </c>
      <c r="C851" t="str">
        <f t="shared" si="27"/>
        <v>Normal</v>
      </c>
      <c r="D851">
        <f xml:space="preserve"> (moras!I848 - AVERAGE(moras!$I$2:$I$5001)) / _xlfn.STDEV.P(moras!$I$2:$I$5001)</f>
        <v>0.99476397896507684</v>
      </c>
      <c r="E851" t="str">
        <f t="shared" si="26"/>
        <v>Normal</v>
      </c>
    </row>
    <row r="852" spans="2:5" x14ac:dyDescent="0.25">
      <c r="B852">
        <f xml:space="preserve"> (moras!C849 - AVERAGE(moras!$C$2:$C$5001)) / _xlfn.STDEV.P(moras!$C$2:$C$5001)</f>
        <v>-0.29744667298161309</v>
      </c>
      <c r="C852" t="str">
        <f t="shared" si="27"/>
        <v>Normal</v>
      </c>
      <c r="D852">
        <f xml:space="preserve"> (moras!I849 - AVERAGE(moras!$I$2:$I$5001)) / _xlfn.STDEV.P(moras!$I$2:$I$5001)</f>
        <v>0.92418158605779133</v>
      </c>
      <c r="E852" t="str">
        <f t="shared" si="26"/>
        <v>Normal</v>
      </c>
    </row>
    <row r="853" spans="2:5" x14ac:dyDescent="0.25">
      <c r="B853">
        <f xml:space="preserve"> (moras!C850 - AVERAGE(moras!$C$2:$C$5001)) / _xlfn.STDEV.P(moras!$C$2:$C$5001)</f>
        <v>1.5414631004704631</v>
      </c>
      <c r="C853" t="str">
        <f t="shared" si="27"/>
        <v>Normal</v>
      </c>
      <c r="D853">
        <f xml:space="preserve"> (moras!I850 - AVERAGE(moras!$I$2:$I$5001)) / _xlfn.STDEV.P(moras!$I$2:$I$5001)</f>
        <v>0.99476397896507684</v>
      </c>
      <c r="E853" t="str">
        <f t="shared" si="26"/>
        <v>Normal</v>
      </c>
    </row>
    <row r="854" spans="2:5" x14ac:dyDescent="0.25">
      <c r="B854">
        <f xml:space="preserve"> (moras!C851 - AVERAGE(moras!$C$2:$C$5001)) / _xlfn.STDEV.P(moras!$C$2:$C$5001)</f>
        <v>-0.37924063110039496</v>
      </c>
      <c r="C854" t="str">
        <f t="shared" si="27"/>
        <v>Normal</v>
      </c>
      <c r="D854">
        <f xml:space="preserve"> (moras!I851 - AVERAGE(moras!$I$2:$I$5001)) / _xlfn.STDEV.P(moras!$I$2:$I$5001)</f>
        <v>0.64185201442864925</v>
      </c>
      <c r="E854" t="str">
        <f t="shared" si="26"/>
        <v>Normal</v>
      </c>
    </row>
    <row r="855" spans="2:5" x14ac:dyDescent="0.25">
      <c r="B855">
        <f xml:space="preserve"> (moras!C852 - AVERAGE(moras!$C$2:$C$5001)) / _xlfn.STDEV.P(moras!$C$2:$C$5001)</f>
        <v>-0.42841433231318576</v>
      </c>
      <c r="C855" t="str">
        <f t="shared" si="27"/>
        <v>Normal</v>
      </c>
      <c r="D855">
        <f xml:space="preserve"> (moras!I852 - AVERAGE(moras!$I$2:$I$5001)) / _xlfn.STDEV.P(moras!$I$2:$I$5001)</f>
        <v>-6.397191464420586E-2</v>
      </c>
      <c r="E855" t="str">
        <f t="shared" si="26"/>
        <v>Normal</v>
      </c>
    </row>
    <row r="856" spans="2:5" x14ac:dyDescent="0.25">
      <c r="B856">
        <f xml:space="preserve"> (moras!C853 - AVERAGE(moras!$C$2:$C$5001)) / _xlfn.STDEV.P(moras!$C$2:$C$5001)</f>
        <v>-0.31758236395625966</v>
      </c>
      <c r="C856" t="str">
        <f t="shared" si="27"/>
        <v>Normal</v>
      </c>
      <c r="D856">
        <f xml:space="preserve"> (moras!I853 - AVERAGE(moras!$I$2:$I$5001)) / _xlfn.STDEV.P(moras!$I$2:$I$5001)</f>
        <v>-6.397191464420586E-2</v>
      </c>
      <c r="E856" t="str">
        <f t="shared" si="26"/>
        <v>Normal</v>
      </c>
    </row>
    <row r="857" spans="2:5" x14ac:dyDescent="0.25">
      <c r="B857">
        <f xml:space="preserve"> (moras!C854 - AVERAGE(moras!$C$2:$C$5001)) / _xlfn.STDEV.P(moras!$C$2:$C$5001)</f>
        <v>-0.37496278052593485</v>
      </c>
      <c r="C857" t="str">
        <f t="shared" si="27"/>
        <v>Normal</v>
      </c>
      <c r="D857">
        <f xml:space="preserve"> (moras!I854 - AVERAGE(moras!$I$2:$I$5001)) / _xlfn.STDEV.P(moras!$I$2:$I$5001)</f>
        <v>0.14777526407765068</v>
      </c>
      <c r="E857" t="str">
        <f t="shared" si="26"/>
        <v>Normal</v>
      </c>
    </row>
    <row r="858" spans="2:5" x14ac:dyDescent="0.25">
      <c r="B858">
        <f xml:space="preserve"> (moras!C855 - AVERAGE(moras!$C$2:$C$5001)) / _xlfn.STDEV.P(moras!$C$2:$C$5001)</f>
        <v>-0.36443031533237369</v>
      </c>
      <c r="C858" t="str">
        <f t="shared" si="27"/>
        <v>Normal</v>
      </c>
      <c r="D858">
        <f xml:space="preserve"> (moras!I855 - AVERAGE(moras!$I$2:$I$5001)) / _xlfn.STDEV.P(moras!$I$2:$I$5001)</f>
        <v>2.1240822654816451</v>
      </c>
      <c r="E858" t="str">
        <f t="shared" si="26"/>
        <v>Atipico</v>
      </c>
    </row>
    <row r="859" spans="2:5" x14ac:dyDescent="0.25">
      <c r="B859">
        <f xml:space="preserve"> (moras!C856 - AVERAGE(moras!$C$2:$C$5001)) / _xlfn.STDEV.P(moras!$C$2:$C$5001)</f>
        <v>1.0980340211630684</v>
      </c>
      <c r="C859" t="str">
        <f t="shared" si="27"/>
        <v>Normal</v>
      </c>
      <c r="D859">
        <f xml:space="preserve"> (moras!I856 - AVERAGE(moras!$I$2:$I$5001)) / _xlfn.STDEV.P(moras!$I$2:$I$5001)</f>
        <v>-1.193290201160774</v>
      </c>
      <c r="E859" t="str">
        <f t="shared" si="26"/>
        <v>Normal</v>
      </c>
    </row>
    <row r="860" spans="2:5" x14ac:dyDescent="0.25">
      <c r="B860">
        <f xml:space="preserve"> (moras!C857 - AVERAGE(moras!$C$2:$C$5001)) / _xlfn.STDEV.P(moras!$C$2:$C$5001)</f>
        <v>-0.44454166866740574</v>
      </c>
      <c r="C860" t="str">
        <f t="shared" si="27"/>
        <v>Normal</v>
      </c>
      <c r="D860">
        <f xml:space="preserve"> (moras!I857 - AVERAGE(moras!$I$2:$I$5001)) / _xlfn.STDEV.P(moras!$I$2:$I$5001)</f>
        <v>-0.55804866499520445</v>
      </c>
      <c r="E860" t="str">
        <f t="shared" si="26"/>
        <v>Normal</v>
      </c>
    </row>
    <row r="861" spans="2:5" x14ac:dyDescent="0.25">
      <c r="B861">
        <f xml:space="preserve"> (moras!C858 - AVERAGE(moras!$C$2:$C$5001)) / _xlfn.STDEV.P(moras!$C$2:$C$5001)</f>
        <v>-4.5919037166875388E-3</v>
      </c>
      <c r="C861" t="str">
        <f t="shared" si="27"/>
        <v>Normal</v>
      </c>
      <c r="D861">
        <f xml:space="preserve"> (moras!I858 - AVERAGE(moras!$I$2:$I$5001)) / _xlfn.STDEV.P(moras!$I$2:$I$5001)</f>
        <v>1.2065111576869334</v>
      </c>
      <c r="E861" t="str">
        <f t="shared" si="26"/>
        <v>Normal</v>
      </c>
    </row>
    <row r="862" spans="2:5" x14ac:dyDescent="0.25">
      <c r="B862">
        <f xml:space="preserve"> (moras!C859 - AVERAGE(moras!$C$2:$C$5001)) / _xlfn.STDEV.P(moras!$C$2:$C$5001)</f>
        <v>0.16343844134199736</v>
      </c>
      <c r="C862" t="str">
        <f t="shared" si="27"/>
        <v>Normal</v>
      </c>
      <c r="D862">
        <f xml:space="preserve"> (moras!I859 - AVERAGE(moras!$I$2:$I$5001)) / _xlfn.STDEV.P(moras!$I$2:$I$5001)</f>
        <v>1.9123350867597886</v>
      </c>
      <c r="E862" t="str">
        <f t="shared" si="26"/>
        <v>Normal</v>
      </c>
    </row>
    <row r="863" spans="2:5" x14ac:dyDescent="0.25">
      <c r="B863">
        <f xml:space="preserve"> (moras!C860 - AVERAGE(moras!$C$2:$C$5001)) / _xlfn.STDEV.P(moras!$C$2:$C$5001)</f>
        <v>-0.13684595180734166</v>
      </c>
      <c r="C863" t="str">
        <f t="shared" si="27"/>
        <v>Normal</v>
      </c>
      <c r="D863">
        <f xml:space="preserve"> (moras!I860 - AVERAGE(moras!$I$2:$I$5001)) / _xlfn.STDEV.P(moras!$I$2:$I$5001)</f>
        <v>0.64185201442864925</v>
      </c>
      <c r="E863" t="str">
        <f t="shared" si="26"/>
        <v>Normal</v>
      </c>
    </row>
    <row r="864" spans="2:5" x14ac:dyDescent="0.25">
      <c r="B864">
        <f xml:space="preserve"> (moras!C861 - AVERAGE(moras!$C$2:$C$5001)) / _xlfn.STDEV.P(moras!$C$2:$C$5001)</f>
        <v>-0.49022551195983849</v>
      </c>
      <c r="C864" t="str">
        <f t="shared" si="27"/>
        <v>Normal</v>
      </c>
      <c r="D864">
        <f xml:space="preserve"> (moras!I861 - AVERAGE(moras!$I$2:$I$5001)) / _xlfn.STDEV.P(moras!$I$2:$I$5001)</f>
        <v>-0.34630148627334789</v>
      </c>
      <c r="E864" t="str">
        <f t="shared" si="26"/>
        <v>Normal</v>
      </c>
    </row>
    <row r="865" spans="2:5" x14ac:dyDescent="0.25">
      <c r="B865">
        <f xml:space="preserve"> (moras!C862 - AVERAGE(moras!$C$2:$C$5001)) / _xlfn.STDEV.P(moras!$C$2:$C$5001)</f>
        <v>-0.38739062085150677</v>
      </c>
      <c r="C865" t="str">
        <f t="shared" si="27"/>
        <v>Normal</v>
      </c>
      <c r="D865">
        <f xml:space="preserve"> (moras!I862 - AVERAGE(moras!$I$2:$I$5001)) / _xlfn.STDEV.P(moras!$I$2:$I$5001)</f>
        <v>-0.69921345080977548</v>
      </c>
      <c r="E865" t="str">
        <f t="shared" si="26"/>
        <v>Normal</v>
      </c>
    </row>
    <row r="866" spans="2:5" x14ac:dyDescent="0.25">
      <c r="B866">
        <f xml:space="preserve"> (moras!C863 - AVERAGE(moras!$C$2:$C$5001)) / _xlfn.STDEV.P(moras!$C$2:$C$5001)</f>
        <v>-0.66996306018102147</v>
      </c>
      <c r="C866" t="str">
        <f t="shared" si="27"/>
        <v>Normal</v>
      </c>
      <c r="D866">
        <f xml:space="preserve"> (moras!I863 - AVERAGE(moras!$I$2:$I$5001)) / _xlfn.STDEV.P(moras!$I$2:$I$5001)</f>
        <v>-0.91096062953163204</v>
      </c>
      <c r="E866" t="str">
        <f t="shared" si="26"/>
        <v>Normal</v>
      </c>
    </row>
    <row r="867" spans="2:5" x14ac:dyDescent="0.25">
      <c r="B867">
        <f xml:space="preserve"> (moras!C864 - AVERAGE(moras!$C$2:$C$5001)) / _xlfn.STDEV.P(moras!$C$2:$C$5001)</f>
        <v>-0.68730259806729521</v>
      </c>
      <c r="C867" t="str">
        <f t="shared" si="27"/>
        <v>Normal</v>
      </c>
      <c r="D867">
        <f xml:space="preserve"> (moras!I864 - AVERAGE(moras!$I$2:$I$5001)) / _xlfn.STDEV.P(moras!$I$2:$I$5001)</f>
        <v>0.43010483570679275</v>
      </c>
      <c r="E867" t="str">
        <f t="shared" si="26"/>
        <v>Normal</v>
      </c>
    </row>
    <row r="868" spans="2:5" x14ac:dyDescent="0.25">
      <c r="B868">
        <f xml:space="preserve"> (moras!C865 - AVERAGE(moras!$C$2:$C$5001)) / _xlfn.STDEV.P(moras!$C$2:$C$5001)</f>
        <v>1.0388995132147167</v>
      </c>
      <c r="C868" t="str">
        <f t="shared" si="27"/>
        <v>Normal</v>
      </c>
      <c r="D868">
        <f xml:space="preserve"> (moras!I865 - AVERAGE(moras!$I$2:$I$5001)) / _xlfn.STDEV.P(moras!$I$2:$I$5001)</f>
        <v>1.41825833640879</v>
      </c>
      <c r="E868" t="str">
        <f t="shared" si="26"/>
        <v>Normal</v>
      </c>
    </row>
    <row r="869" spans="2:5" x14ac:dyDescent="0.25">
      <c r="B869">
        <f xml:space="preserve"> (moras!C866 - AVERAGE(moras!$C$2:$C$5001)) / _xlfn.STDEV.P(moras!$C$2:$C$5001)</f>
        <v>-0.46799154082766331</v>
      </c>
      <c r="C869" t="str">
        <f t="shared" si="27"/>
        <v>Normal</v>
      </c>
      <c r="D869">
        <f xml:space="preserve"> (moras!I866 - AVERAGE(moras!$I$2:$I$5001)) / _xlfn.STDEV.P(moras!$I$2:$I$5001)</f>
        <v>-0.13455430755149136</v>
      </c>
      <c r="E869" t="str">
        <f t="shared" si="26"/>
        <v>Normal</v>
      </c>
    </row>
    <row r="870" spans="2:5" x14ac:dyDescent="0.25">
      <c r="B870">
        <f xml:space="preserve"> (moras!C867 - AVERAGE(moras!$C$2:$C$5001)) / _xlfn.STDEV.P(moras!$C$2:$C$5001)</f>
        <v>-0.26177147090839187</v>
      </c>
      <c r="C870" t="str">
        <f t="shared" si="27"/>
        <v>Normal</v>
      </c>
      <c r="D870">
        <f xml:space="preserve"> (moras!I867 - AVERAGE(moras!$I$2:$I$5001)) / _xlfn.STDEV.P(moras!$I$2:$I$5001)</f>
        <v>0.2183576569849362</v>
      </c>
      <c r="E870" t="str">
        <f t="shared" si="26"/>
        <v>Normal</v>
      </c>
    </row>
    <row r="871" spans="2:5" x14ac:dyDescent="0.25">
      <c r="B871">
        <f xml:space="preserve"> (moras!C868 - AVERAGE(moras!$C$2:$C$5001)) / _xlfn.STDEV.P(moras!$C$2:$C$5001)</f>
        <v>-0.49279049587303453</v>
      </c>
      <c r="C871" t="str">
        <f t="shared" si="27"/>
        <v>Normal</v>
      </c>
      <c r="D871">
        <f xml:space="preserve"> (moras!I868 - AVERAGE(moras!$I$2:$I$5001)) / _xlfn.STDEV.P(moras!$I$2:$I$5001)</f>
        <v>1.1359287647796479</v>
      </c>
      <c r="E871" t="str">
        <f t="shared" si="26"/>
        <v>Normal</v>
      </c>
    </row>
    <row r="872" spans="2:5" x14ac:dyDescent="0.25">
      <c r="B872">
        <f xml:space="preserve"> (moras!C869 - AVERAGE(moras!$C$2:$C$5001)) / _xlfn.STDEV.P(moras!$C$2:$C$5001)</f>
        <v>1.3803908168690735</v>
      </c>
      <c r="C872" t="str">
        <f t="shared" si="27"/>
        <v>Normal</v>
      </c>
      <c r="D872">
        <f xml:space="preserve"> (moras!I869 - AVERAGE(moras!$I$2:$I$5001)) / _xlfn.STDEV.P(moras!$I$2:$I$5001)</f>
        <v>-1.052125415346203</v>
      </c>
      <c r="E872" t="str">
        <f t="shared" si="26"/>
        <v>Normal</v>
      </c>
    </row>
    <row r="873" spans="2:5" x14ac:dyDescent="0.25">
      <c r="B873">
        <f xml:space="preserve"> (moras!C870 - AVERAGE(moras!$C$2:$C$5001)) / _xlfn.STDEV.P(moras!$C$2:$C$5001)</f>
        <v>0.12335810136762367</v>
      </c>
      <c r="C873" t="str">
        <f t="shared" si="27"/>
        <v>Normal</v>
      </c>
      <c r="D873">
        <f xml:space="preserve"> (moras!I870 - AVERAGE(moras!$I$2:$I$5001)) / _xlfn.STDEV.P(moras!$I$2:$I$5001)</f>
        <v>0.35952244279950724</v>
      </c>
      <c r="E873" t="str">
        <f t="shared" si="26"/>
        <v>Normal</v>
      </c>
    </row>
    <row r="874" spans="2:5" x14ac:dyDescent="0.25">
      <c r="B874">
        <f xml:space="preserve"> (moras!C871 - AVERAGE(moras!$C$2:$C$5001)) / _xlfn.STDEV.P(moras!$C$2:$C$5001)</f>
        <v>-0.18253966042251746</v>
      </c>
      <c r="C874" t="str">
        <f t="shared" si="27"/>
        <v>Normal</v>
      </c>
      <c r="D874">
        <f xml:space="preserve"> (moras!I871 - AVERAGE(moras!$I$2:$I$5001)) / _xlfn.STDEV.P(moras!$I$2:$I$5001)</f>
        <v>1.4888407293160755</v>
      </c>
      <c r="E874" t="str">
        <f t="shared" si="26"/>
        <v>Normal</v>
      </c>
    </row>
    <row r="875" spans="2:5" x14ac:dyDescent="0.25">
      <c r="B875">
        <f xml:space="preserve"> (moras!C872 - AVERAGE(moras!$C$2:$C$5001)) / _xlfn.STDEV.P(moras!$C$2:$C$5001)</f>
        <v>0.18248837955884942</v>
      </c>
      <c r="C875" t="str">
        <f t="shared" si="27"/>
        <v>Normal</v>
      </c>
      <c r="D875">
        <f xml:space="preserve"> (moras!I872 - AVERAGE(moras!$I$2:$I$5001)) / _xlfn.STDEV.P(moras!$I$2:$I$5001)</f>
        <v>1.3476759435015044</v>
      </c>
      <c r="E875" t="str">
        <f t="shared" si="26"/>
        <v>Normal</v>
      </c>
    </row>
    <row r="876" spans="2:5" x14ac:dyDescent="0.25">
      <c r="B876">
        <f xml:space="preserve"> (moras!C873 - AVERAGE(moras!$C$2:$C$5001)) / _xlfn.STDEV.P(moras!$C$2:$C$5001)</f>
        <v>-0.49557744954794941</v>
      </c>
      <c r="C876" t="str">
        <f t="shared" si="27"/>
        <v>Normal</v>
      </c>
      <c r="D876">
        <f xml:space="preserve"> (moras!I873 - AVERAGE(moras!$I$2:$I$5001)) / _xlfn.STDEV.P(moras!$I$2:$I$5001)</f>
        <v>-0.84037823662434652</v>
      </c>
      <c r="E876" t="str">
        <f t="shared" si="26"/>
        <v>Normal</v>
      </c>
    </row>
    <row r="877" spans="2:5" x14ac:dyDescent="0.25">
      <c r="B877">
        <f xml:space="preserve"> (moras!C874 - AVERAGE(moras!$C$2:$C$5001)) / _xlfn.STDEV.P(moras!$C$2:$C$5001)</f>
        <v>-0.172966597865719</v>
      </c>
      <c r="C877" t="str">
        <f t="shared" si="27"/>
        <v>Normal</v>
      </c>
      <c r="D877">
        <f xml:space="preserve"> (moras!I874 - AVERAGE(moras!$I$2:$I$5001)) / _xlfn.STDEV.P(moras!$I$2:$I$5001)</f>
        <v>1.2770935505942189</v>
      </c>
      <c r="E877" t="str">
        <f t="shared" si="26"/>
        <v>Normal</v>
      </c>
    </row>
    <row r="878" spans="2:5" x14ac:dyDescent="0.25">
      <c r="B878">
        <f xml:space="preserve"> (moras!C875 - AVERAGE(moras!$C$2:$C$5001)) / _xlfn.STDEV.P(moras!$C$2:$C$5001)</f>
        <v>-0.44453673600603422</v>
      </c>
      <c r="C878" t="str">
        <f t="shared" si="27"/>
        <v>Normal</v>
      </c>
      <c r="D878">
        <f xml:space="preserve"> (moras!I875 - AVERAGE(moras!$I$2:$I$5001)) / _xlfn.STDEV.P(moras!$I$2:$I$5001)</f>
        <v>-0.34630148627334789</v>
      </c>
      <c r="E878" t="str">
        <f t="shared" si="26"/>
        <v>Normal</v>
      </c>
    </row>
    <row r="879" spans="2:5" x14ac:dyDescent="0.25">
      <c r="B879">
        <f xml:space="preserve"> (moras!C876 - AVERAGE(moras!$C$2:$C$5001)) / _xlfn.STDEV.P(moras!$C$2:$C$5001)</f>
        <v>-0.42155423351072924</v>
      </c>
      <c r="C879" t="str">
        <f t="shared" si="27"/>
        <v>Normal</v>
      </c>
      <c r="D879">
        <f xml:space="preserve"> (moras!I876 - AVERAGE(moras!$I$2:$I$5001)) / _xlfn.STDEV.P(moras!$I$2:$I$5001)</f>
        <v>0.2183576569849362</v>
      </c>
      <c r="E879" t="str">
        <f t="shared" si="26"/>
        <v>Normal</v>
      </c>
    </row>
    <row r="880" spans="2:5" x14ac:dyDescent="0.25">
      <c r="B880">
        <f xml:space="preserve"> (moras!C877 - AVERAGE(moras!$C$2:$C$5001)) / _xlfn.STDEV.P(moras!$C$2:$C$5001)</f>
        <v>-0.3517410439541106</v>
      </c>
      <c r="C880" t="str">
        <f t="shared" si="27"/>
        <v>Normal</v>
      </c>
      <c r="D880">
        <f xml:space="preserve"> (moras!I877 - AVERAGE(moras!$I$2:$I$5001)) / _xlfn.STDEV.P(moras!$I$2:$I$5001)</f>
        <v>-1.1227078082534885</v>
      </c>
      <c r="E880" t="str">
        <f t="shared" si="26"/>
        <v>Normal</v>
      </c>
    </row>
    <row r="881" spans="2:5" x14ac:dyDescent="0.25">
      <c r="B881">
        <f xml:space="preserve"> (moras!C878 - AVERAGE(moras!$C$2:$C$5001)) / _xlfn.STDEV.P(moras!$C$2:$C$5001)</f>
        <v>2.6142806385075639E-2</v>
      </c>
      <c r="C881" t="str">
        <f t="shared" si="27"/>
        <v>Normal</v>
      </c>
      <c r="D881">
        <f xml:space="preserve"> (moras!I878 - AVERAGE(moras!$I$2:$I$5001)) / _xlfn.STDEV.P(moras!$I$2:$I$5001)</f>
        <v>-0.62863105790248996</v>
      </c>
      <c r="E881" t="str">
        <f t="shared" si="26"/>
        <v>Normal</v>
      </c>
    </row>
    <row r="882" spans="2:5" x14ac:dyDescent="0.25">
      <c r="B882">
        <f xml:space="preserve"> (moras!C879 - AVERAGE(moras!$C$2:$C$5001)) / _xlfn.STDEV.P(moras!$C$2:$C$5001)</f>
        <v>-0.42164055508473103</v>
      </c>
      <c r="C882" t="str">
        <f t="shared" si="27"/>
        <v>Normal</v>
      </c>
      <c r="D882">
        <f xml:space="preserve"> (moras!I879 - AVERAGE(moras!$I$2:$I$5001)) / _xlfn.STDEV.P(moras!$I$2:$I$5001)</f>
        <v>-0.48746627208791893</v>
      </c>
      <c r="E882" t="str">
        <f t="shared" si="26"/>
        <v>Normal</v>
      </c>
    </row>
    <row r="883" spans="2:5" x14ac:dyDescent="0.25">
      <c r="B883">
        <f xml:space="preserve"> (moras!C880 - AVERAGE(moras!$C$2:$C$5001)) / _xlfn.STDEV.P(moras!$C$2:$C$5001)</f>
        <v>0.98452450556044802</v>
      </c>
      <c r="C883" t="str">
        <f t="shared" si="27"/>
        <v>Normal</v>
      </c>
      <c r="D883">
        <f xml:space="preserve"> (moras!I880 - AVERAGE(moras!$I$2:$I$5001)) / _xlfn.STDEV.P(moras!$I$2:$I$5001)</f>
        <v>-0.27571909336606237</v>
      </c>
      <c r="E883" t="str">
        <f t="shared" si="26"/>
        <v>Normal</v>
      </c>
    </row>
    <row r="884" spans="2:5" x14ac:dyDescent="0.25">
      <c r="B884">
        <f xml:space="preserve"> (moras!C881 - AVERAGE(moras!$C$2:$C$5001)) / _xlfn.STDEV.P(moras!$C$2:$C$5001)</f>
        <v>-0.6057792704146624</v>
      </c>
      <c r="C884" t="str">
        <f t="shared" si="27"/>
        <v>Normal</v>
      </c>
      <c r="D884">
        <f xml:space="preserve"> (moras!I881 - AVERAGE(moras!$I$2:$I$5001)) / _xlfn.STDEV.P(moras!$I$2:$I$5001)</f>
        <v>0.57126962152136374</v>
      </c>
      <c r="E884" t="str">
        <f t="shared" si="26"/>
        <v>Normal</v>
      </c>
    </row>
    <row r="885" spans="2:5" x14ac:dyDescent="0.25">
      <c r="B885">
        <f xml:space="preserve"> (moras!C882 - AVERAGE(moras!$C$2:$C$5001)) / _xlfn.STDEV.P(moras!$C$2:$C$5001)</f>
        <v>6.448811287007933</v>
      </c>
      <c r="C885" t="str">
        <f t="shared" si="27"/>
        <v>Atipico</v>
      </c>
      <c r="D885">
        <f xml:space="preserve"> (moras!I882 - AVERAGE(moras!$I$2:$I$5001)) / _xlfn.STDEV.P(moras!$I$2:$I$5001)</f>
        <v>-1.052125415346203</v>
      </c>
      <c r="E885" t="str">
        <f t="shared" si="26"/>
        <v>Normal</v>
      </c>
    </row>
    <row r="886" spans="2:5" x14ac:dyDescent="0.25">
      <c r="B886">
        <f xml:space="preserve"> (moras!C883 - AVERAGE(moras!$C$2:$C$5001)) / _xlfn.STDEV.P(moras!$C$2:$C$5001)</f>
        <v>-0.44454166866740574</v>
      </c>
      <c r="C886" t="str">
        <f t="shared" si="27"/>
        <v>Normal</v>
      </c>
      <c r="D886">
        <f xml:space="preserve"> (moras!I883 - AVERAGE(moras!$I$2:$I$5001)) / _xlfn.STDEV.P(moras!$I$2:$I$5001)</f>
        <v>1.3476759435015044</v>
      </c>
      <c r="E886" t="str">
        <f t="shared" si="26"/>
        <v>Normal</v>
      </c>
    </row>
    <row r="887" spans="2:5" x14ac:dyDescent="0.25">
      <c r="B887">
        <f xml:space="preserve"> (moras!C884 - AVERAGE(moras!$C$2:$C$5001)) / _xlfn.STDEV.P(moras!$C$2:$C$5001)</f>
        <v>-0.18999291175490052</v>
      </c>
      <c r="C887" t="str">
        <f t="shared" si="27"/>
        <v>Normal</v>
      </c>
      <c r="D887">
        <f xml:space="preserve"> (moras!I884 - AVERAGE(moras!$I$2:$I$5001)) / _xlfn.STDEV.P(moras!$I$2:$I$5001)</f>
        <v>0.99476397896507684</v>
      </c>
      <c r="E887" t="str">
        <f t="shared" si="26"/>
        <v>Normal</v>
      </c>
    </row>
    <row r="888" spans="2:5" x14ac:dyDescent="0.25">
      <c r="B888">
        <f xml:space="preserve"> (moras!C885 - AVERAGE(moras!$C$2:$C$5001)) / _xlfn.STDEV.P(moras!$C$2:$C$5001)</f>
        <v>-0.15133256167285625</v>
      </c>
      <c r="C888" t="str">
        <f t="shared" si="27"/>
        <v>Normal</v>
      </c>
      <c r="D888">
        <f xml:space="preserve"> (moras!I885 - AVERAGE(moras!$I$2:$I$5001)) / _xlfn.STDEV.P(moras!$I$2:$I$5001)</f>
        <v>-0.91096062953163204</v>
      </c>
      <c r="E888" t="str">
        <f t="shared" si="26"/>
        <v>Normal</v>
      </c>
    </row>
    <row r="889" spans="2:5" x14ac:dyDescent="0.25">
      <c r="B889">
        <f xml:space="preserve"> (moras!C886 - AVERAGE(moras!$C$2:$C$5001)) / _xlfn.STDEV.P(moras!$C$2:$C$5001)</f>
        <v>-0.31633686695994812</v>
      </c>
      <c r="C889" t="str">
        <f t="shared" si="27"/>
        <v>Normal</v>
      </c>
      <c r="D889">
        <f xml:space="preserve"> (moras!I886 - AVERAGE(moras!$I$2:$I$5001)) / _xlfn.STDEV.P(moras!$I$2:$I$5001)</f>
        <v>0.57126962152136374</v>
      </c>
      <c r="E889" t="str">
        <f t="shared" si="26"/>
        <v>Normal</v>
      </c>
    </row>
    <row r="890" spans="2:5" x14ac:dyDescent="0.25">
      <c r="B890">
        <f xml:space="preserve"> (moras!C887 - AVERAGE(moras!$C$2:$C$5001)) / _xlfn.STDEV.P(moras!$C$2:$C$5001)</f>
        <v>-0.41006976467246259</v>
      </c>
      <c r="C890" t="str">
        <f t="shared" si="27"/>
        <v>Normal</v>
      </c>
      <c r="D890">
        <f xml:space="preserve"> (moras!I887 - AVERAGE(moras!$I$2:$I$5001)) / _xlfn.STDEV.P(moras!$I$2:$I$5001)</f>
        <v>-0.34630148627334789</v>
      </c>
      <c r="E890" t="str">
        <f t="shared" si="26"/>
        <v>Normal</v>
      </c>
    </row>
    <row r="891" spans="2:5" x14ac:dyDescent="0.25">
      <c r="B891">
        <f xml:space="preserve"> (moras!C888 - AVERAGE(moras!$C$2:$C$5001)) / _xlfn.STDEV.P(moras!$C$2:$C$5001)</f>
        <v>0.59830680051752627</v>
      </c>
      <c r="C891" t="str">
        <f t="shared" si="27"/>
        <v>Normal</v>
      </c>
      <c r="D891">
        <f xml:space="preserve"> (moras!I888 - AVERAGE(moras!$I$2:$I$5001)) / _xlfn.STDEV.P(moras!$I$2:$I$5001)</f>
        <v>-0.34630148627334789</v>
      </c>
      <c r="E891" t="str">
        <f t="shared" si="26"/>
        <v>Normal</v>
      </c>
    </row>
    <row r="892" spans="2:5" x14ac:dyDescent="0.25">
      <c r="B892">
        <f xml:space="preserve"> (moras!C889 - AVERAGE(moras!$C$2:$C$5001)) / _xlfn.STDEV.P(moras!$C$2:$C$5001)</f>
        <v>-0.12811630035515434</v>
      </c>
      <c r="C892" t="str">
        <f t="shared" si="27"/>
        <v>Normal</v>
      </c>
      <c r="D892">
        <f xml:space="preserve"> (moras!I889 - AVERAGE(moras!$I$2:$I$5001)) / _xlfn.STDEV.P(moras!$I$2:$I$5001)</f>
        <v>-1.052125415346203</v>
      </c>
      <c r="E892" t="str">
        <f t="shared" si="26"/>
        <v>Normal</v>
      </c>
    </row>
    <row r="893" spans="2:5" x14ac:dyDescent="0.25">
      <c r="B893">
        <f xml:space="preserve"> (moras!C890 - AVERAGE(moras!$C$2:$C$5001)) / _xlfn.STDEV.P(moras!$C$2:$C$5001)</f>
        <v>-0.60330677390218257</v>
      </c>
      <c r="C893" t="str">
        <f t="shared" si="27"/>
        <v>Normal</v>
      </c>
      <c r="D893">
        <f xml:space="preserve"> (moras!I890 - AVERAGE(moras!$I$2:$I$5001)) / _xlfn.STDEV.P(moras!$I$2:$I$5001)</f>
        <v>-1.334454986975345</v>
      </c>
      <c r="E893" t="str">
        <f t="shared" si="26"/>
        <v>Normal</v>
      </c>
    </row>
    <row r="894" spans="2:5" x14ac:dyDescent="0.25">
      <c r="B894">
        <f xml:space="preserve"> (moras!C891 - AVERAGE(moras!$C$2:$C$5001)) / _xlfn.STDEV.P(moras!$C$2:$C$5001)</f>
        <v>-0.45277304733114782</v>
      </c>
      <c r="C894" t="str">
        <f t="shared" si="27"/>
        <v>Normal</v>
      </c>
      <c r="D894">
        <f xml:space="preserve"> (moras!I891 - AVERAGE(moras!$I$2:$I$5001)) / _xlfn.STDEV.P(moras!$I$2:$I$5001)</f>
        <v>-0.55804866499520445</v>
      </c>
      <c r="E894" t="str">
        <f t="shared" si="26"/>
        <v>Normal</v>
      </c>
    </row>
    <row r="895" spans="2:5" x14ac:dyDescent="0.25">
      <c r="B895">
        <f xml:space="preserve"> (moras!C892 - AVERAGE(moras!$C$2:$C$5001)) / _xlfn.STDEV.P(moras!$C$2:$C$5001)</f>
        <v>2.5036272260437928</v>
      </c>
      <c r="C895" t="str">
        <f t="shared" si="27"/>
        <v>Atipico</v>
      </c>
      <c r="D895">
        <f xml:space="preserve"> (moras!I892 - AVERAGE(moras!$I$2:$I$5001)) / _xlfn.STDEV.P(moras!$I$2:$I$5001)</f>
        <v>0.64185201442864925</v>
      </c>
      <c r="E895" t="str">
        <f t="shared" si="26"/>
        <v>Normal</v>
      </c>
    </row>
    <row r="896" spans="2:5" x14ac:dyDescent="0.25">
      <c r="B896">
        <f xml:space="preserve"> (moras!C893 - AVERAGE(moras!$C$2:$C$5001)) / _xlfn.STDEV.P(moras!$C$2:$C$5001)</f>
        <v>-0.65053700653459023</v>
      </c>
      <c r="C896" t="str">
        <f t="shared" si="27"/>
        <v>Normal</v>
      </c>
      <c r="D896">
        <f xml:space="preserve"> (moras!I893 - AVERAGE(moras!$I$2:$I$5001)) / _xlfn.STDEV.P(moras!$I$2:$I$5001)</f>
        <v>-1.4050373798826306</v>
      </c>
      <c r="E896" t="str">
        <f t="shared" si="26"/>
        <v>Normal</v>
      </c>
    </row>
    <row r="897" spans="2:5" x14ac:dyDescent="0.25">
      <c r="B897">
        <f xml:space="preserve"> (moras!C894 - AVERAGE(moras!$C$2:$C$5001)) / _xlfn.STDEV.P(moras!$C$2:$C$5001)</f>
        <v>-0.10173835107814247</v>
      </c>
      <c r="C897" t="str">
        <f t="shared" si="27"/>
        <v>Normal</v>
      </c>
      <c r="D897">
        <f xml:space="preserve"> (moras!I894 - AVERAGE(moras!$I$2:$I$5001)) / _xlfn.STDEV.P(moras!$I$2:$I$5001)</f>
        <v>-0.48746627208791893</v>
      </c>
      <c r="E897" t="str">
        <f t="shared" si="26"/>
        <v>Normal</v>
      </c>
    </row>
    <row r="898" spans="2:5" x14ac:dyDescent="0.25">
      <c r="B898">
        <f xml:space="preserve"> (moras!C895 - AVERAGE(moras!$C$2:$C$5001)) / _xlfn.STDEV.P(moras!$C$2:$C$5001)</f>
        <v>-0.28888891244657028</v>
      </c>
      <c r="C898" t="str">
        <f t="shared" si="27"/>
        <v>Normal</v>
      </c>
      <c r="D898">
        <f xml:space="preserve"> (moras!I895 - AVERAGE(moras!$I$2:$I$5001)) / _xlfn.STDEV.P(moras!$I$2:$I$5001)</f>
        <v>1.2065111576869334</v>
      </c>
      <c r="E898" t="str">
        <f t="shared" si="26"/>
        <v>Normal</v>
      </c>
    </row>
    <row r="899" spans="2:5" x14ac:dyDescent="0.25">
      <c r="B899">
        <f xml:space="preserve"> (moras!C896 - AVERAGE(moras!$C$2:$C$5001)) / _xlfn.STDEV.P(moras!$C$2:$C$5001)</f>
        <v>-0.25895534054146435</v>
      </c>
      <c r="C899" t="str">
        <f t="shared" si="27"/>
        <v>Normal</v>
      </c>
      <c r="D899">
        <f xml:space="preserve"> (moras!I896 - AVERAGE(moras!$I$2:$I$5001)) / _xlfn.STDEV.P(moras!$I$2:$I$5001)</f>
        <v>-0.769795843717061</v>
      </c>
      <c r="E899" t="str">
        <f t="shared" si="26"/>
        <v>Normal</v>
      </c>
    </row>
    <row r="900" spans="2:5" x14ac:dyDescent="0.25">
      <c r="B900">
        <f xml:space="preserve"> (moras!C897 - AVERAGE(moras!$C$2:$C$5001)) / _xlfn.STDEV.P(moras!$C$2:$C$5001)</f>
        <v>-2.2673338536546354E-2</v>
      </c>
      <c r="C900" t="str">
        <f t="shared" si="27"/>
        <v>Normal</v>
      </c>
      <c r="D900">
        <f xml:space="preserve"> (moras!I897 - AVERAGE(moras!$I$2:$I$5001)) / _xlfn.STDEV.P(moras!$I$2:$I$5001)</f>
        <v>1.9829174796670741</v>
      </c>
      <c r="E900" t="str">
        <f t="shared" si="26"/>
        <v>Atipico</v>
      </c>
    </row>
    <row r="901" spans="2:5" x14ac:dyDescent="0.25">
      <c r="B901">
        <f xml:space="preserve"> (moras!C898 - AVERAGE(moras!$C$2:$C$5001)) / _xlfn.STDEV.P(moras!$C$2:$C$5001)</f>
        <v>-0.30926767264195248</v>
      </c>
      <c r="C901" t="str">
        <f t="shared" si="27"/>
        <v>Normal</v>
      </c>
      <c r="D901">
        <f xml:space="preserve"> (moras!I898 - AVERAGE(moras!$I$2:$I$5001)) / _xlfn.STDEV.P(moras!$I$2:$I$5001)</f>
        <v>-0.98154302243891756</v>
      </c>
      <c r="E901" t="str">
        <f t="shared" si="26"/>
        <v>Normal</v>
      </c>
    </row>
    <row r="902" spans="2:5" x14ac:dyDescent="0.25">
      <c r="B902">
        <f xml:space="preserve"> (moras!C899 - AVERAGE(moras!$C$2:$C$5001)) / _xlfn.STDEV.P(moras!$C$2:$C$5001)</f>
        <v>-0.37103638207419631</v>
      </c>
      <c r="C902" t="str">
        <f t="shared" si="27"/>
        <v>Normal</v>
      </c>
      <c r="D902">
        <f xml:space="preserve"> (moras!I899 - AVERAGE(moras!$I$2:$I$5001)) / _xlfn.STDEV.P(moras!$I$2:$I$5001)</f>
        <v>0.35952244279950724</v>
      </c>
      <c r="E902" t="str">
        <f t="shared" ref="E902:E965" si="28">IF(ABS(D902)&gt;1.96,"Atipico","Normal")</f>
        <v>Normal</v>
      </c>
    </row>
    <row r="903" spans="2:5" x14ac:dyDescent="0.25">
      <c r="B903">
        <f xml:space="preserve"> (moras!C900 - AVERAGE(moras!$C$2:$C$5001)) / _xlfn.STDEV.P(moras!$C$2:$C$5001)</f>
        <v>-0.13260756252385381</v>
      </c>
      <c r="C903" t="str">
        <f t="shared" si="27"/>
        <v>Normal</v>
      </c>
      <c r="D903">
        <f xml:space="preserve"> (moras!I900 - AVERAGE(moras!$I$2:$I$5001)) / _xlfn.STDEV.P(moras!$I$2:$I$5001)</f>
        <v>-1.193290201160774</v>
      </c>
      <c r="E903" t="str">
        <f t="shared" si="28"/>
        <v>Normal</v>
      </c>
    </row>
    <row r="904" spans="2:5" x14ac:dyDescent="0.25">
      <c r="B904">
        <f xml:space="preserve"> (moras!C901 - AVERAGE(moras!$C$2:$C$5001)) / _xlfn.STDEV.P(moras!$C$2:$C$5001)</f>
        <v>1.4258343039045247</v>
      </c>
      <c r="C904" t="str">
        <f t="shared" si="27"/>
        <v>Normal</v>
      </c>
      <c r="D904">
        <f xml:space="preserve"> (moras!I901 - AVERAGE(moras!$I$2:$I$5001)) / _xlfn.STDEV.P(moras!$I$2:$I$5001)</f>
        <v>1.1359287647796479</v>
      </c>
      <c r="E904" t="str">
        <f t="shared" si="28"/>
        <v>Normal</v>
      </c>
    </row>
    <row r="905" spans="2:5" x14ac:dyDescent="0.25">
      <c r="B905">
        <f xml:space="preserve"> (moras!C902 - AVERAGE(moras!$C$2:$C$5001)) / _xlfn.STDEV.P(moras!$C$2:$C$5001)</f>
        <v>1.4177698341699418</v>
      </c>
      <c r="C905" t="str">
        <f t="shared" si="27"/>
        <v>Normal</v>
      </c>
      <c r="D905">
        <f xml:space="preserve"> (moras!I902 - AVERAGE(moras!$I$2:$I$5001)) / _xlfn.STDEV.P(moras!$I$2:$I$5001)</f>
        <v>-0.20513670045877688</v>
      </c>
      <c r="E905" t="str">
        <f t="shared" si="28"/>
        <v>Normal</v>
      </c>
    </row>
    <row r="906" spans="2:5" x14ac:dyDescent="0.25">
      <c r="B906">
        <f xml:space="preserve"> (moras!C903 - AVERAGE(moras!$C$2:$C$5001)) / _xlfn.STDEV.P(moras!$C$2:$C$5001)</f>
        <v>-0.25592409681212436</v>
      </c>
      <c r="C906" t="str">
        <f t="shared" si="27"/>
        <v>Normal</v>
      </c>
      <c r="D906">
        <f xml:space="preserve"> (moras!I903 - AVERAGE(moras!$I$2:$I$5001)) / _xlfn.STDEV.P(moras!$I$2:$I$5001)</f>
        <v>1.1359287647796479</v>
      </c>
      <c r="E906" t="str">
        <f t="shared" si="28"/>
        <v>Normal</v>
      </c>
    </row>
    <row r="907" spans="2:5" x14ac:dyDescent="0.25">
      <c r="B907">
        <f xml:space="preserve"> (moras!C904 - AVERAGE(moras!$C$2:$C$5001)) / _xlfn.STDEV.P(moras!$C$2:$C$5001)</f>
        <v>-0.44454166866740574</v>
      </c>
      <c r="C907" t="str">
        <f t="shared" si="27"/>
        <v>Normal</v>
      </c>
      <c r="D907">
        <f xml:space="preserve"> (moras!I904 - AVERAGE(moras!$I$2:$I$5001)) / _xlfn.STDEV.P(moras!$I$2:$I$5001)</f>
        <v>-0.55804866499520445</v>
      </c>
      <c r="E907" t="str">
        <f t="shared" si="28"/>
        <v>Normal</v>
      </c>
    </row>
    <row r="908" spans="2:5" x14ac:dyDescent="0.25">
      <c r="B908">
        <f xml:space="preserve"> (moras!C905 - AVERAGE(moras!$C$2:$C$5001)) / _xlfn.STDEV.P(moras!$C$2:$C$5001)</f>
        <v>0.15720654162851225</v>
      </c>
      <c r="C908" t="str">
        <f t="shared" si="27"/>
        <v>Normal</v>
      </c>
      <c r="D908">
        <f xml:space="preserve"> (moras!I905 - AVERAGE(moras!$I$2:$I$5001)) / _xlfn.STDEV.P(moras!$I$2:$I$5001)</f>
        <v>-1.4050373798826306</v>
      </c>
      <c r="E908" t="str">
        <f t="shared" si="28"/>
        <v>Normal</v>
      </c>
    </row>
    <row r="909" spans="2:5" x14ac:dyDescent="0.25">
      <c r="B909">
        <f xml:space="preserve"> (moras!C906 - AVERAGE(moras!$C$2:$C$5001)) / _xlfn.STDEV.P(moras!$C$2:$C$5001)</f>
        <v>-0.4420519078401256</v>
      </c>
      <c r="C909" t="str">
        <f t="shared" si="27"/>
        <v>Normal</v>
      </c>
      <c r="D909">
        <f xml:space="preserve"> (moras!I906 - AVERAGE(moras!$I$2:$I$5001)) / _xlfn.STDEV.P(moras!$I$2:$I$5001)</f>
        <v>-0.41688387918063341</v>
      </c>
      <c r="E909" t="str">
        <f t="shared" si="28"/>
        <v>Normal</v>
      </c>
    </row>
    <row r="910" spans="2:5" x14ac:dyDescent="0.25">
      <c r="B910">
        <f xml:space="preserve"> (moras!C907 - AVERAGE(moras!$C$2:$C$5001)) / _xlfn.STDEV.P(moras!$C$2:$C$5001)</f>
        <v>-0.39383390976806892</v>
      </c>
      <c r="C910" t="str">
        <f t="shared" si="27"/>
        <v>Normal</v>
      </c>
      <c r="D910">
        <f xml:space="preserve"> (moras!I907 - AVERAGE(moras!$I$2:$I$5001)) / _xlfn.STDEV.P(moras!$I$2:$I$5001)</f>
        <v>-0.91096062953163204</v>
      </c>
      <c r="E910" t="str">
        <f t="shared" si="28"/>
        <v>Normal</v>
      </c>
    </row>
    <row r="911" spans="2:5" x14ac:dyDescent="0.25">
      <c r="B911">
        <f xml:space="preserve"> (moras!C908 - AVERAGE(moras!$C$2:$C$5001)) / _xlfn.STDEV.P(moras!$C$2:$C$5001)</f>
        <v>2.4246771075171929</v>
      </c>
      <c r="C911" t="str">
        <f t="shared" ref="C911:C974" si="29">IF(ABS(B911)&gt;1.96,"Atipico","Normal")</f>
        <v>Atipico</v>
      </c>
      <c r="D911">
        <f xml:space="preserve"> (moras!I908 - AVERAGE(moras!$I$2:$I$5001)) / _xlfn.STDEV.P(moras!$I$2:$I$5001)</f>
        <v>6.6104782630796582E-3</v>
      </c>
      <c r="E911" t="str">
        <f t="shared" si="28"/>
        <v>Normal</v>
      </c>
    </row>
    <row r="912" spans="2:5" x14ac:dyDescent="0.25">
      <c r="B912">
        <f xml:space="preserve"> (moras!C909 - AVERAGE(moras!$C$2:$C$5001)) / _xlfn.STDEV.P(moras!$C$2:$C$5001)</f>
        <v>1.7609505003541273</v>
      </c>
      <c r="C912" t="str">
        <f t="shared" si="29"/>
        <v>Normal</v>
      </c>
      <c r="D912">
        <f xml:space="preserve"> (moras!I909 - AVERAGE(moras!$I$2:$I$5001)) / _xlfn.STDEV.P(moras!$I$2:$I$5001)</f>
        <v>0.99476397896507684</v>
      </c>
      <c r="E912" t="str">
        <f t="shared" si="28"/>
        <v>Normal</v>
      </c>
    </row>
    <row r="913" spans="2:5" x14ac:dyDescent="0.25">
      <c r="B913">
        <f xml:space="preserve"> (moras!C910 - AVERAGE(moras!$C$2:$C$5001)) / _xlfn.STDEV.P(moras!$C$2:$C$5001)</f>
        <v>0.33652281590525968</v>
      </c>
      <c r="C913" t="str">
        <f t="shared" si="29"/>
        <v>Normal</v>
      </c>
      <c r="D913">
        <f xml:space="preserve"> (moras!I910 - AVERAGE(moras!$I$2:$I$5001)) / _xlfn.STDEV.P(moras!$I$2:$I$5001)</f>
        <v>-0.62863105790248996</v>
      </c>
      <c r="E913" t="str">
        <f t="shared" si="28"/>
        <v>Normal</v>
      </c>
    </row>
    <row r="914" spans="2:5" x14ac:dyDescent="0.25">
      <c r="B914">
        <f xml:space="preserve"> (moras!C911 - AVERAGE(moras!$C$2:$C$5001)) / _xlfn.STDEV.P(moras!$C$2:$C$5001)</f>
        <v>-0.62587369967693607</v>
      </c>
      <c r="C914" t="str">
        <f t="shared" si="29"/>
        <v>Normal</v>
      </c>
      <c r="D914">
        <f xml:space="preserve"> (moras!I911 - AVERAGE(moras!$I$2:$I$5001)) / _xlfn.STDEV.P(moras!$I$2:$I$5001)</f>
        <v>7.7192871170365177E-2</v>
      </c>
      <c r="E914" t="str">
        <f t="shared" si="28"/>
        <v>Normal</v>
      </c>
    </row>
    <row r="915" spans="2:5" x14ac:dyDescent="0.25">
      <c r="B915">
        <f xml:space="preserve"> (moras!C912 - AVERAGE(moras!$C$2:$C$5001)) / _xlfn.STDEV.P(moras!$C$2:$C$5001)</f>
        <v>-0.44133420561056785</v>
      </c>
      <c r="C915" t="str">
        <f t="shared" si="29"/>
        <v>Normal</v>
      </c>
      <c r="D915">
        <f xml:space="preserve"> (moras!I912 - AVERAGE(moras!$I$2:$I$5001)) / _xlfn.STDEV.P(moras!$I$2:$I$5001)</f>
        <v>2.3358294442035015</v>
      </c>
      <c r="E915" t="str">
        <f t="shared" si="28"/>
        <v>Atipico</v>
      </c>
    </row>
    <row r="916" spans="2:5" x14ac:dyDescent="0.25">
      <c r="B916">
        <f xml:space="preserve"> (moras!C913 - AVERAGE(moras!$C$2:$C$5001)) / _xlfn.STDEV.P(moras!$C$2:$C$5001)</f>
        <v>-0.33540406949160051</v>
      </c>
      <c r="C916" t="str">
        <f t="shared" si="29"/>
        <v>Normal</v>
      </c>
      <c r="D916">
        <f xml:space="preserve"> (moras!I913 - AVERAGE(moras!$I$2:$I$5001)) / _xlfn.STDEV.P(moras!$I$2:$I$5001)</f>
        <v>1.700587908037932</v>
      </c>
      <c r="E916" t="str">
        <f t="shared" si="28"/>
        <v>Normal</v>
      </c>
    </row>
    <row r="917" spans="2:5" x14ac:dyDescent="0.25">
      <c r="B917">
        <f xml:space="preserve"> (moras!C914 - AVERAGE(moras!$C$2:$C$5001)) / _xlfn.STDEV.P(moras!$C$2:$C$5001)</f>
        <v>2.7579915137526556</v>
      </c>
      <c r="C917" t="str">
        <f t="shared" si="29"/>
        <v>Atipico</v>
      </c>
      <c r="D917">
        <f xml:space="preserve"> (moras!I914 - AVERAGE(moras!$I$2:$I$5001)) / _xlfn.STDEV.P(moras!$I$2:$I$5001)</f>
        <v>1.4888407293160755</v>
      </c>
      <c r="E917" t="str">
        <f t="shared" si="28"/>
        <v>Normal</v>
      </c>
    </row>
    <row r="918" spans="2:5" x14ac:dyDescent="0.25">
      <c r="B918">
        <f xml:space="preserve"> (moras!C915 - AVERAGE(moras!$C$2:$C$5001)) / _xlfn.STDEV.P(moras!$C$2:$C$5001)</f>
        <v>-0.44454166866740574</v>
      </c>
      <c r="C918" t="str">
        <f t="shared" si="29"/>
        <v>Normal</v>
      </c>
      <c r="D918">
        <f xml:space="preserve"> (moras!I915 - AVERAGE(moras!$I$2:$I$5001)) / _xlfn.STDEV.P(moras!$I$2:$I$5001)</f>
        <v>1.2770935505942189</v>
      </c>
      <c r="E918" t="str">
        <f t="shared" si="28"/>
        <v>Normal</v>
      </c>
    </row>
    <row r="919" spans="2:5" x14ac:dyDescent="0.25">
      <c r="B919">
        <f xml:space="preserve"> (moras!C916 - AVERAGE(moras!$C$2:$C$5001)) / _xlfn.STDEV.P(moras!$C$2:$C$5001)</f>
        <v>-0.25425932359923276</v>
      </c>
      <c r="C919" t="str">
        <f t="shared" si="29"/>
        <v>Normal</v>
      </c>
      <c r="D919">
        <f xml:space="preserve"> (moras!I916 - AVERAGE(moras!$I$2:$I$5001)) / _xlfn.STDEV.P(moras!$I$2:$I$5001)</f>
        <v>-1.193290201160774</v>
      </c>
      <c r="E919" t="str">
        <f t="shared" si="28"/>
        <v>Normal</v>
      </c>
    </row>
    <row r="920" spans="2:5" x14ac:dyDescent="0.25">
      <c r="B920">
        <f xml:space="preserve"> (moras!C917 - AVERAGE(moras!$C$2:$C$5001)) / _xlfn.STDEV.P(moras!$C$2:$C$5001)</f>
        <v>-2.2673338536546354E-2</v>
      </c>
      <c r="C920" t="str">
        <f t="shared" si="29"/>
        <v>Normal</v>
      </c>
      <c r="D920">
        <f xml:space="preserve"> (moras!I917 - AVERAGE(moras!$I$2:$I$5001)) / _xlfn.STDEV.P(moras!$I$2:$I$5001)</f>
        <v>1.700587908037932</v>
      </c>
      <c r="E920" t="str">
        <f t="shared" si="28"/>
        <v>Normal</v>
      </c>
    </row>
    <row r="921" spans="2:5" x14ac:dyDescent="0.25">
      <c r="B921">
        <f xml:space="preserve"> (moras!C918 - AVERAGE(moras!$C$2:$C$5001)) / _xlfn.STDEV.P(moras!$C$2:$C$5001)</f>
        <v>1.0747664478354493</v>
      </c>
      <c r="C921" t="str">
        <f t="shared" si="29"/>
        <v>Normal</v>
      </c>
      <c r="D921">
        <f xml:space="preserve"> (moras!I918 - AVERAGE(moras!$I$2:$I$5001)) / _xlfn.STDEV.P(moras!$I$2:$I$5001)</f>
        <v>-0.98154302243891756</v>
      </c>
      <c r="E921" t="str">
        <f t="shared" si="28"/>
        <v>Normal</v>
      </c>
    </row>
    <row r="922" spans="2:5" x14ac:dyDescent="0.25">
      <c r="B922">
        <f xml:space="preserve"> (moras!C919 - AVERAGE(moras!$C$2:$C$5001)) / _xlfn.STDEV.P(moras!$C$2:$C$5001)</f>
        <v>-0.52695815331458173</v>
      </c>
      <c r="C922" t="str">
        <f t="shared" si="29"/>
        <v>Normal</v>
      </c>
      <c r="D922">
        <f xml:space="preserve"> (moras!I919 - AVERAGE(moras!$I$2:$I$5001)) / _xlfn.STDEV.P(moras!$I$2:$I$5001)</f>
        <v>-1.5462021656972016</v>
      </c>
      <c r="E922" t="str">
        <f t="shared" si="28"/>
        <v>Normal</v>
      </c>
    </row>
    <row r="923" spans="2:5" x14ac:dyDescent="0.25">
      <c r="B923">
        <f xml:space="preserve"> (moras!C920 - AVERAGE(moras!$C$2:$C$5001)) / _xlfn.STDEV.P(moras!$C$2:$C$5001)</f>
        <v>-4.5983863013058138E-2</v>
      </c>
      <c r="C923" t="str">
        <f t="shared" si="29"/>
        <v>Normal</v>
      </c>
      <c r="D923">
        <f xml:space="preserve"> (moras!I920 - AVERAGE(moras!$I$2:$I$5001)) / _xlfn.STDEV.P(moras!$I$2:$I$5001)</f>
        <v>-0.34630148627334789</v>
      </c>
      <c r="E923" t="str">
        <f t="shared" si="28"/>
        <v>Normal</v>
      </c>
    </row>
    <row r="924" spans="2:5" x14ac:dyDescent="0.25">
      <c r="B924">
        <f xml:space="preserve"> (moras!C921 - AVERAGE(moras!$C$2:$C$5001)) / _xlfn.STDEV.P(moras!$C$2:$C$5001)</f>
        <v>-0.37524517538945501</v>
      </c>
      <c r="C924" t="str">
        <f t="shared" si="29"/>
        <v>Normal</v>
      </c>
      <c r="D924">
        <f xml:space="preserve"> (moras!I921 - AVERAGE(moras!$I$2:$I$5001)) / _xlfn.STDEV.P(moras!$I$2:$I$5001)</f>
        <v>-0.48746627208791893</v>
      </c>
      <c r="E924" t="str">
        <f t="shared" si="28"/>
        <v>Normal</v>
      </c>
    </row>
    <row r="925" spans="2:5" x14ac:dyDescent="0.25">
      <c r="B925">
        <f xml:space="preserve"> (moras!C922 - AVERAGE(moras!$C$2:$C$5001)) / _xlfn.STDEV.P(moras!$C$2:$C$5001)</f>
        <v>-0.16590105371713829</v>
      </c>
      <c r="C925" t="str">
        <f t="shared" si="29"/>
        <v>Normal</v>
      </c>
      <c r="D925">
        <f xml:space="preserve"> (moras!I922 - AVERAGE(moras!$I$2:$I$5001)) / _xlfn.STDEV.P(moras!$I$2:$I$5001)</f>
        <v>-0.27571909336606237</v>
      </c>
      <c r="E925" t="str">
        <f t="shared" si="28"/>
        <v>Normal</v>
      </c>
    </row>
    <row r="926" spans="2:5" x14ac:dyDescent="0.25">
      <c r="B926">
        <f xml:space="preserve"> (moras!C923 - AVERAGE(moras!$C$2:$C$5001)) / _xlfn.STDEV.P(moras!$C$2:$C$5001)</f>
        <v>-0.22241640479878125</v>
      </c>
      <c r="C926" t="str">
        <f t="shared" si="29"/>
        <v>Normal</v>
      </c>
      <c r="D926">
        <f xml:space="preserve"> (moras!I923 - AVERAGE(moras!$I$2:$I$5001)) / _xlfn.STDEV.P(moras!$I$2:$I$5001)</f>
        <v>-1.5462021656972016</v>
      </c>
      <c r="E926" t="str">
        <f t="shared" si="28"/>
        <v>Normal</v>
      </c>
    </row>
    <row r="927" spans="2:5" x14ac:dyDescent="0.25">
      <c r="B927">
        <f xml:space="preserve"> (moras!C924 - AVERAGE(moras!$C$2:$C$5001)) / _xlfn.STDEV.P(moras!$C$2:$C$5001)</f>
        <v>-0.44454166866740574</v>
      </c>
      <c r="C927" t="str">
        <f t="shared" si="29"/>
        <v>Normal</v>
      </c>
      <c r="D927">
        <f xml:space="preserve"> (moras!I924 - AVERAGE(moras!$I$2:$I$5001)) / _xlfn.STDEV.P(moras!$I$2:$I$5001)</f>
        <v>-0.48746627208791893</v>
      </c>
      <c r="E927" t="str">
        <f t="shared" si="28"/>
        <v>Normal</v>
      </c>
    </row>
    <row r="928" spans="2:5" x14ac:dyDescent="0.25">
      <c r="B928">
        <f xml:space="preserve"> (moras!C925 - AVERAGE(moras!$C$2:$C$5001)) / _xlfn.STDEV.P(moras!$C$2:$C$5001)</f>
        <v>-0.24537190097307707</v>
      </c>
      <c r="C928" t="str">
        <f t="shared" si="29"/>
        <v>Normal</v>
      </c>
      <c r="D928">
        <f xml:space="preserve"> (moras!I925 - AVERAGE(moras!$I$2:$I$5001)) / _xlfn.STDEV.P(moras!$I$2:$I$5001)</f>
        <v>-6.397191464420586E-2</v>
      </c>
      <c r="E928" t="str">
        <f t="shared" si="28"/>
        <v>Normal</v>
      </c>
    </row>
    <row r="929" spans="2:5" x14ac:dyDescent="0.25">
      <c r="B929">
        <f xml:space="preserve"> (moras!C926 - AVERAGE(moras!$C$2:$C$5001)) / _xlfn.STDEV.P(moras!$C$2:$C$5001)</f>
        <v>-2.2673338536546354E-2</v>
      </c>
      <c r="C929" t="str">
        <f t="shared" si="29"/>
        <v>Normal</v>
      </c>
      <c r="D929">
        <f xml:space="preserve"> (moras!I926 - AVERAGE(moras!$I$2:$I$5001)) / _xlfn.STDEV.P(moras!$I$2:$I$5001)</f>
        <v>0.57126962152136374</v>
      </c>
      <c r="E929" t="str">
        <f t="shared" si="28"/>
        <v>Normal</v>
      </c>
    </row>
    <row r="930" spans="2:5" x14ac:dyDescent="0.25">
      <c r="B930">
        <f xml:space="preserve"> (moras!C927 - AVERAGE(moras!$C$2:$C$5001)) / _xlfn.STDEV.P(moras!$C$2:$C$5001)</f>
        <v>-0.44133420561056785</v>
      </c>
      <c r="C930" t="str">
        <f t="shared" si="29"/>
        <v>Normal</v>
      </c>
      <c r="D930">
        <f xml:space="preserve"> (moras!I927 - AVERAGE(moras!$I$2:$I$5001)) / _xlfn.STDEV.P(moras!$I$2:$I$5001)</f>
        <v>1.8417526938525031</v>
      </c>
      <c r="E930" t="str">
        <f t="shared" si="28"/>
        <v>Normal</v>
      </c>
    </row>
    <row r="931" spans="2:5" x14ac:dyDescent="0.25">
      <c r="B931">
        <f xml:space="preserve"> (moras!C928 - AVERAGE(moras!$C$2:$C$5001)) / _xlfn.STDEV.P(moras!$C$2:$C$5001)</f>
        <v>0.41805489903182691</v>
      </c>
      <c r="C931" t="str">
        <f t="shared" si="29"/>
        <v>Normal</v>
      </c>
      <c r="D931">
        <f xml:space="preserve"> (moras!I928 - AVERAGE(moras!$I$2:$I$5001)) / _xlfn.STDEV.P(moras!$I$2:$I$5001)</f>
        <v>0.85359919315050581</v>
      </c>
      <c r="E931" t="str">
        <f t="shared" si="28"/>
        <v>Normal</v>
      </c>
    </row>
    <row r="932" spans="2:5" x14ac:dyDescent="0.25">
      <c r="B932">
        <f xml:space="preserve"> (moras!C929 - AVERAGE(moras!$C$2:$C$5001)) / _xlfn.STDEV.P(moras!$C$2:$C$5001)</f>
        <v>-0.37307480438598145</v>
      </c>
      <c r="C932" t="str">
        <f t="shared" si="29"/>
        <v>Normal</v>
      </c>
      <c r="D932">
        <f xml:space="preserve"> (moras!I929 - AVERAGE(moras!$I$2:$I$5001)) / _xlfn.STDEV.P(moras!$I$2:$I$5001)</f>
        <v>1.2770935505942189</v>
      </c>
      <c r="E932" t="str">
        <f t="shared" si="28"/>
        <v>Normal</v>
      </c>
    </row>
    <row r="933" spans="2:5" x14ac:dyDescent="0.25">
      <c r="B933">
        <f xml:space="preserve"> (moras!C930 - AVERAGE(moras!$C$2:$C$5001)) / _xlfn.STDEV.P(moras!$C$2:$C$5001)</f>
        <v>-0.41674118917745806</v>
      </c>
      <c r="C933" t="str">
        <f t="shared" si="29"/>
        <v>Normal</v>
      </c>
      <c r="D933">
        <f xml:space="preserve"> (moras!I930 - AVERAGE(moras!$I$2:$I$5001)) / _xlfn.STDEV.P(moras!$I$2:$I$5001)</f>
        <v>-0.48746627208791893</v>
      </c>
      <c r="E933" t="str">
        <f t="shared" si="28"/>
        <v>Normal</v>
      </c>
    </row>
    <row r="934" spans="2:5" x14ac:dyDescent="0.25">
      <c r="B934">
        <f xml:space="preserve"> (moras!C931 - AVERAGE(moras!$C$2:$C$5001)) / _xlfn.STDEV.P(moras!$C$2:$C$5001)</f>
        <v>-0.71959426573602181</v>
      </c>
      <c r="C934" t="str">
        <f t="shared" si="29"/>
        <v>Normal</v>
      </c>
      <c r="D934">
        <f xml:space="preserve"> (moras!I931 - AVERAGE(moras!$I$2:$I$5001)) / _xlfn.STDEV.P(moras!$I$2:$I$5001)</f>
        <v>-0.55804866499520445</v>
      </c>
      <c r="E934" t="str">
        <f t="shared" si="28"/>
        <v>Normal</v>
      </c>
    </row>
    <row r="935" spans="2:5" x14ac:dyDescent="0.25">
      <c r="B935">
        <f xml:space="preserve"> (moras!C932 - AVERAGE(moras!$C$2:$C$5001)) / _xlfn.STDEV.P(moras!$C$2:$C$5001)</f>
        <v>-0.26511521106727182</v>
      </c>
      <c r="C935" t="str">
        <f t="shared" si="29"/>
        <v>Normal</v>
      </c>
      <c r="D935">
        <f xml:space="preserve"> (moras!I932 - AVERAGE(moras!$I$2:$I$5001)) / _xlfn.STDEV.P(moras!$I$2:$I$5001)</f>
        <v>-0.13455430755149136</v>
      </c>
      <c r="E935" t="str">
        <f t="shared" si="28"/>
        <v>Normal</v>
      </c>
    </row>
    <row r="936" spans="2:5" x14ac:dyDescent="0.25">
      <c r="B936">
        <f xml:space="preserve"> (moras!C933 - AVERAGE(moras!$C$2:$C$5001)) / _xlfn.STDEV.P(moras!$C$2:$C$5001)</f>
        <v>0.72948106437064542</v>
      </c>
      <c r="C936" t="str">
        <f t="shared" si="29"/>
        <v>Normal</v>
      </c>
      <c r="D936">
        <f xml:space="preserve"> (moras!I933 - AVERAGE(moras!$I$2:$I$5001)) / _xlfn.STDEV.P(moras!$I$2:$I$5001)</f>
        <v>2.1946646583889304</v>
      </c>
      <c r="E936" t="str">
        <f t="shared" si="28"/>
        <v>Atipico</v>
      </c>
    </row>
    <row r="937" spans="2:5" x14ac:dyDescent="0.25">
      <c r="B937">
        <f xml:space="preserve"> (moras!C934 - AVERAGE(moras!$C$2:$C$5001)) / _xlfn.STDEV.P(moras!$C$2:$C$5001)</f>
        <v>-0.18810000295357557</v>
      </c>
      <c r="C937" t="str">
        <f t="shared" si="29"/>
        <v>Normal</v>
      </c>
      <c r="D937">
        <f xml:space="preserve"> (moras!I934 - AVERAGE(moras!$I$2:$I$5001)) / _xlfn.STDEV.P(moras!$I$2:$I$5001)</f>
        <v>-1.4756197727899161</v>
      </c>
      <c r="E937" t="str">
        <f t="shared" si="28"/>
        <v>Normal</v>
      </c>
    </row>
    <row r="938" spans="2:5" x14ac:dyDescent="0.25">
      <c r="B938">
        <f xml:space="preserve"> (moras!C935 - AVERAGE(moras!$C$2:$C$5001)) / _xlfn.STDEV.P(moras!$C$2:$C$5001)</f>
        <v>2.2372858939321016</v>
      </c>
      <c r="C938" t="str">
        <f t="shared" si="29"/>
        <v>Atipico</v>
      </c>
      <c r="D938">
        <f xml:space="preserve"> (moras!I935 - AVERAGE(moras!$I$2:$I$5001)) / _xlfn.STDEV.P(moras!$I$2:$I$5001)</f>
        <v>2.5475766229253582</v>
      </c>
      <c r="E938" t="str">
        <f t="shared" si="28"/>
        <v>Atipico</v>
      </c>
    </row>
    <row r="939" spans="2:5" x14ac:dyDescent="0.25">
      <c r="B939">
        <f xml:space="preserve"> (moras!C936 - AVERAGE(moras!$C$2:$C$5001)) / _xlfn.STDEV.P(moras!$C$2:$C$5001)</f>
        <v>-0.63006646184273729</v>
      </c>
      <c r="C939" t="str">
        <f t="shared" si="29"/>
        <v>Normal</v>
      </c>
      <c r="D939">
        <f xml:space="preserve"> (moras!I936 - AVERAGE(moras!$I$2:$I$5001)) / _xlfn.STDEV.P(moras!$I$2:$I$5001)</f>
        <v>-0.41688387918063341</v>
      </c>
      <c r="E939" t="str">
        <f t="shared" si="28"/>
        <v>Normal</v>
      </c>
    </row>
    <row r="940" spans="2:5" x14ac:dyDescent="0.25">
      <c r="B940">
        <f xml:space="preserve"> (moras!C937 - AVERAGE(moras!$C$2:$C$5001)) / _xlfn.STDEV.P(moras!$C$2:$C$5001)</f>
        <v>-0.43974882358245099</v>
      </c>
      <c r="C940" t="str">
        <f t="shared" si="29"/>
        <v>Normal</v>
      </c>
      <c r="D940">
        <f xml:space="preserve"> (moras!I937 - AVERAGE(moras!$I$2:$I$5001)) / _xlfn.STDEV.P(moras!$I$2:$I$5001)</f>
        <v>0.71243440733593477</v>
      </c>
      <c r="E940" t="str">
        <f t="shared" si="28"/>
        <v>Normal</v>
      </c>
    </row>
    <row r="941" spans="2:5" x14ac:dyDescent="0.25">
      <c r="B941">
        <f xml:space="preserve"> (moras!C938 - AVERAGE(moras!$C$2:$C$5001)) / _xlfn.STDEV.P(moras!$C$2:$C$5001)</f>
        <v>-0.47172803181659789</v>
      </c>
      <c r="C941" t="str">
        <f t="shared" si="29"/>
        <v>Normal</v>
      </c>
      <c r="D941">
        <f xml:space="preserve"> (moras!I938 - AVERAGE(moras!$I$2:$I$5001)) / _xlfn.STDEV.P(moras!$I$2:$I$5001)</f>
        <v>6.6104782630796582E-3</v>
      </c>
      <c r="E941" t="str">
        <f t="shared" si="28"/>
        <v>Normal</v>
      </c>
    </row>
    <row r="942" spans="2:5" x14ac:dyDescent="0.25">
      <c r="B942">
        <f xml:space="preserve"> (moras!C939 - AVERAGE(moras!$C$2:$C$5001)) / _xlfn.STDEV.P(moras!$C$2:$C$5001)</f>
        <v>-0.17556487724317285</v>
      </c>
      <c r="C942" t="str">
        <f t="shared" si="29"/>
        <v>Normal</v>
      </c>
      <c r="D942">
        <f xml:space="preserve"> (moras!I939 - AVERAGE(moras!$I$2:$I$5001)) / _xlfn.STDEV.P(moras!$I$2:$I$5001)</f>
        <v>0.28894004989222172</v>
      </c>
      <c r="E942" t="str">
        <f t="shared" si="28"/>
        <v>Normal</v>
      </c>
    </row>
    <row r="943" spans="2:5" x14ac:dyDescent="0.25">
      <c r="B943">
        <f xml:space="preserve"> (moras!C940 - AVERAGE(moras!$C$2:$C$5001)) / _xlfn.STDEV.P(moras!$C$2:$C$5001)</f>
        <v>-0.44454166866740574</v>
      </c>
      <c r="C943" t="str">
        <f t="shared" si="29"/>
        <v>Normal</v>
      </c>
      <c r="D943">
        <f xml:space="preserve"> (moras!I940 - AVERAGE(moras!$I$2:$I$5001)) / _xlfn.STDEV.P(moras!$I$2:$I$5001)</f>
        <v>0.99476397896507684</v>
      </c>
      <c r="E943" t="str">
        <f t="shared" si="28"/>
        <v>Normal</v>
      </c>
    </row>
    <row r="944" spans="2:5" x14ac:dyDescent="0.25">
      <c r="B944">
        <f xml:space="preserve"> (moras!C941 - AVERAGE(moras!$C$2:$C$5001)) / _xlfn.STDEV.P(moras!$C$2:$C$5001)</f>
        <v>0.67543944296682523</v>
      </c>
      <c r="C944" t="str">
        <f t="shared" si="29"/>
        <v>Normal</v>
      </c>
      <c r="D944">
        <f xml:space="preserve"> (moras!I941 - AVERAGE(moras!$I$2:$I$5001)) / _xlfn.STDEV.P(moras!$I$2:$I$5001)</f>
        <v>-0.769795843717061</v>
      </c>
      <c r="E944" t="str">
        <f t="shared" si="28"/>
        <v>Normal</v>
      </c>
    </row>
    <row r="945" spans="2:5" x14ac:dyDescent="0.25">
      <c r="B945">
        <f xml:space="preserve"> (moras!C942 - AVERAGE(moras!$C$2:$C$5001)) / _xlfn.STDEV.P(moras!$C$2:$C$5001)</f>
        <v>1.1351438754645462</v>
      </c>
      <c r="C945" t="str">
        <f t="shared" si="29"/>
        <v>Normal</v>
      </c>
      <c r="D945">
        <f xml:space="preserve"> (moras!I942 - AVERAGE(moras!$I$2:$I$5001)) / _xlfn.STDEV.P(moras!$I$2:$I$5001)</f>
        <v>-0.48746627208791893</v>
      </c>
      <c r="E945" t="str">
        <f t="shared" si="28"/>
        <v>Normal</v>
      </c>
    </row>
    <row r="946" spans="2:5" x14ac:dyDescent="0.25">
      <c r="B946">
        <f xml:space="preserve"> (moras!C943 - AVERAGE(moras!$C$2:$C$5001)) / _xlfn.STDEV.P(moras!$C$2:$C$5001)</f>
        <v>-0.47583066192748774</v>
      </c>
      <c r="C946" t="str">
        <f t="shared" si="29"/>
        <v>Normal</v>
      </c>
      <c r="D946">
        <f xml:space="preserve"> (moras!I943 - AVERAGE(moras!$I$2:$I$5001)) / _xlfn.STDEV.P(moras!$I$2:$I$5001)</f>
        <v>-1.2638725940680595</v>
      </c>
      <c r="E946" t="str">
        <f t="shared" si="28"/>
        <v>Normal</v>
      </c>
    </row>
    <row r="947" spans="2:5" x14ac:dyDescent="0.25">
      <c r="B947">
        <f xml:space="preserve"> (moras!C944 - AVERAGE(moras!$C$2:$C$5001)) / _xlfn.STDEV.P(moras!$C$2:$C$5001)</f>
        <v>-0.44453673600603422</v>
      </c>
      <c r="C947" t="str">
        <f t="shared" si="29"/>
        <v>Normal</v>
      </c>
      <c r="D947">
        <f xml:space="preserve"> (moras!I944 - AVERAGE(moras!$I$2:$I$5001)) / _xlfn.STDEV.P(moras!$I$2:$I$5001)</f>
        <v>0.28894004989222172</v>
      </c>
      <c r="E947" t="str">
        <f t="shared" si="28"/>
        <v>Normal</v>
      </c>
    </row>
    <row r="948" spans="2:5" x14ac:dyDescent="0.25">
      <c r="B948">
        <f xml:space="preserve"> (moras!C945 - AVERAGE(moras!$C$2:$C$5001)) / _xlfn.STDEV.P(moras!$C$2:$C$5001)</f>
        <v>4.1946991761193195E-2</v>
      </c>
      <c r="C948" t="str">
        <f t="shared" si="29"/>
        <v>Normal</v>
      </c>
      <c r="D948">
        <f xml:space="preserve"> (moras!I945 - AVERAGE(moras!$I$2:$I$5001)) / _xlfn.STDEV.P(moras!$I$2:$I$5001)</f>
        <v>7.7192871170365177E-2</v>
      </c>
      <c r="E948" t="str">
        <f t="shared" si="28"/>
        <v>Normal</v>
      </c>
    </row>
    <row r="949" spans="2:5" x14ac:dyDescent="0.25">
      <c r="B949">
        <f xml:space="preserve"> (moras!C946 - AVERAGE(moras!$C$2:$C$5001)) / _xlfn.STDEV.P(moras!$C$2:$C$5001)</f>
        <v>-0.41318474032858432</v>
      </c>
      <c r="C949" t="str">
        <f t="shared" si="29"/>
        <v>Normal</v>
      </c>
      <c r="D949">
        <f xml:space="preserve"> (moras!I946 - AVERAGE(moras!$I$2:$I$5001)) / _xlfn.STDEV.P(moras!$I$2:$I$5001)</f>
        <v>-0.98154302243891756</v>
      </c>
      <c r="E949" t="str">
        <f t="shared" si="28"/>
        <v>Normal</v>
      </c>
    </row>
    <row r="950" spans="2:5" x14ac:dyDescent="0.25">
      <c r="B950">
        <f xml:space="preserve"> (moras!C947 - AVERAGE(moras!$C$2:$C$5001)) / _xlfn.STDEV.P(moras!$C$2:$C$5001)</f>
        <v>-0.1448368632292216</v>
      </c>
      <c r="C950" t="str">
        <f t="shared" si="29"/>
        <v>Normal</v>
      </c>
      <c r="D950">
        <f xml:space="preserve"> (moras!I947 - AVERAGE(moras!$I$2:$I$5001)) / _xlfn.STDEV.P(moras!$I$2:$I$5001)</f>
        <v>1.2770935505942189</v>
      </c>
      <c r="E950" t="str">
        <f t="shared" si="28"/>
        <v>Normal</v>
      </c>
    </row>
    <row r="951" spans="2:5" x14ac:dyDescent="0.25">
      <c r="B951">
        <f xml:space="preserve"> (moras!C948 - AVERAGE(moras!$C$2:$C$5001)) / _xlfn.STDEV.P(moras!$C$2:$C$5001)</f>
        <v>-0.45186420447344328</v>
      </c>
      <c r="C951" t="str">
        <f t="shared" si="29"/>
        <v>Normal</v>
      </c>
      <c r="D951">
        <f xml:space="preserve"> (moras!I948 - AVERAGE(moras!$I$2:$I$5001)) / _xlfn.STDEV.P(moras!$I$2:$I$5001)</f>
        <v>-0.13455430755149136</v>
      </c>
      <c r="E951" t="str">
        <f t="shared" si="28"/>
        <v>Normal</v>
      </c>
    </row>
    <row r="952" spans="2:5" x14ac:dyDescent="0.25">
      <c r="B952">
        <f xml:space="preserve"> (moras!C949 - AVERAGE(moras!$C$2:$C$5001)) / _xlfn.STDEV.P(moras!$C$2:$C$5001)</f>
        <v>-0.12342109730204909</v>
      </c>
      <c r="C952" t="str">
        <f t="shared" si="29"/>
        <v>Normal</v>
      </c>
      <c r="D952">
        <f xml:space="preserve"> (moras!I949 - AVERAGE(moras!$I$2:$I$5001)) / _xlfn.STDEV.P(moras!$I$2:$I$5001)</f>
        <v>-0.41688387918063341</v>
      </c>
      <c r="E952" t="str">
        <f t="shared" si="28"/>
        <v>Normal</v>
      </c>
    </row>
    <row r="953" spans="2:5" x14ac:dyDescent="0.25">
      <c r="B953">
        <f xml:space="preserve"> (moras!C950 - AVERAGE(moras!$C$2:$C$5001)) / _xlfn.STDEV.P(moras!$C$2:$C$5001)</f>
        <v>3.092495992650757E-2</v>
      </c>
      <c r="C953" t="str">
        <f t="shared" si="29"/>
        <v>Normal</v>
      </c>
      <c r="D953">
        <f xml:space="preserve"> (moras!I950 - AVERAGE(moras!$I$2:$I$5001)) / _xlfn.STDEV.P(moras!$I$2:$I$5001)</f>
        <v>-0.769795843717061</v>
      </c>
      <c r="E953" t="str">
        <f t="shared" si="28"/>
        <v>Normal</v>
      </c>
    </row>
    <row r="954" spans="2:5" x14ac:dyDescent="0.25">
      <c r="B954">
        <f xml:space="preserve"> (moras!C951 - AVERAGE(moras!$C$2:$C$5001)) / _xlfn.STDEV.P(moras!$C$2:$C$5001)</f>
        <v>-0.3674639020758651</v>
      </c>
      <c r="C954" t="str">
        <f t="shared" si="29"/>
        <v>Normal</v>
      </c>
      <c r="D954">
        <f xml:space="preserve"> (moras!I951 - AVERAGE(moras!$I$2:$I$5001)) / _xlfn.STDEV.P(moras!$I$2:$I$5001)</f>
        <v>0.85359919315050581</v>
      </c>
      <c r="E954" t="str">
        <f t="shared" si="28"/>
        <v>Normal</v>
      </c>
    </row>
    <row r="955" spans="2:5" x14ac:dyDescent="0.25">
      <c r="B955">
        <f xml:space="preserve"> (moras!C952 - AVERAGE(moras!$C$2:$C$5001)) / _xlfn.STDEV.P(moras!$C$2:$C$5001)</f>
        <v>-0.26223031940082508</v>
      </c>
      <c r="C955" t="str">
        <f t="shared" si="29"/>
        <v>Normal</v>
      </c>
      <c r="D955">
        <f xml:space="preserve"> (moras!I952 - AVERAGE(moras!$I$2:$I$5001)) / _xlfn.STDEV.P(moras!$I$2:$I$5001)</f>
        <v>7.7192871170365177E-2</v>
      </c>
      <c r="E955" t="str">
        <f t="shared" si="28"/>
        <v>Normal</v>
      </c>
    </row>
    <row r="956" spans="2:5" x14ac:dyDescent="0.25">
      <c r="B956">
        <f xml:space="preserve"> (moras!C953 - AVERAGE(moras!$C$2:$C$5001)) / _xlfn.STDEV.P(moras!$C$2:$C$5001)</f>
        <v>0.45607476769808475</v>
      </c>
      <c r="C956" t="str">
        <f t="shared" si="29"/>
        <v>Normal</v>
      </c>
      <c r="D956">
        <f xml:space="preserve"> (moras!I953 - AVERAGE(moras!$I$2:$I$5001)) / _xlfn.STDEV.P(moras!$I$2:$I$5001)</f>
        <v>1.6300055151306465</v>
      </c>
      <c r="E956" t="str">
        <f t="shared" si="28"/>
        <v>Normal</v>
      </c>
    </row>
    <row r="957" spans="2:5" x14ac:dyDescent="0.25">
      <c r="B957">
        <f xml:space="preserve"> (moras!C954 - AVERAGE(moras!$C$2:$C$5001)) / _xlfn.STDEV.P(moras!$C$2:$C$5001)</f>
        <v>-0.44454166866740574</v>
      </c>
      <c r="C957" t="str">
        <f t="shared" si="29"/>
        <v>Normal</v>
      </c>
      <c r="D957">
        <f xml:space="preserve"> (moras!I954 - AVERAGE(moras!$I$2:$I$5001)) / _xlfn.STDEV.P(moras!$I$2:$I$5001)</f>
        <v>-1.2638725940680595</v>
      </c>
      <c r="E957" t="str">
        <f t="shared" si="28"/>
        <v>Normal</v>
      </c>
    </row>
    <row r="958" spans="2:5" x14ac:dyDescent="0.25">
      <c r="B958">
        <f xml:space="preserve"> (moras!C955 - AVERAGE(moras!$C$2:$C$5001)) / _xlfn.STDEV.P(moras!$C$2:$C$5001)</f>
        <v>-0.48180145121127099</v>
      </c>
      <c r="C958" t="str">
        <f t="shared" si="29"/>
        <v>Normal</v>
      </c>
      <c r="D958">
        <f xml:space="preserve"> (moras!I955 - AVERAGE(moras!$I$2:$I$5001)) / _xlfn.STDEV.P(moras!$I$2:$I$5001)</f>
        <v>-1.4756197727899161</v>
      </c>
      <c r="E958" t="str">
        <f t="shared" si="28"/>
        <v>Normal</v>
      </c>
    </row>
    <row r="959" spans="2:5" x14ac:dyDescent="0.25">
      <c r="B959">
        <f xml:space="preserve"> (moras!C956 - AVERAGE(moras!$C$2:$C$5001)) / _xlfn.STDEV.P(moras!$C$2:$C$5001)</f>
        <v>0.35287014895664987</v>
      </c>
      <c r="C959" t="str">
        <f t="shared" si="29"/>
        <v>Normal</v>
      </c>
      <c r="D959">
        <f xml:space="preserve"> (moras!I956 - AVERAGE(moras!$I$2:$I$5001)) / _xlfn.STDEV.P(moras!$I$2:$I$5001)</f>
        <v>-0.20513670045877688</v>
      </c>
      <c r="E959" t="str">
        <f t="shared" si="28"/>
        <v>Normal</v>
      </c>
    </row>
    <row r="960" spans="2:5" x14ac:dyDescent="0.25">
      <c r="B960">
        <f xml:space="preserve"> (moras!C957 - AVERAGE(moras!$C$2:$C$5001)) / _xlfn.STDEV.P(moras!$C$2:$C$5001)</f>
        <v>0.19320458638850013</v>
      </c>
      <c r="C960" t="str">
        <f t="shared" si="29"/>
        <v>Normal</v>
      </c>
      <c r="D960">
        <f xml:space="preserve"> (moras!I957 - AVERAGE(moras!$I$2:$I$5001)) / _xlfn.STDEV.P(moras!$I$2:$I$5001)</f>
        <v>0.50068722861407822</v>
      </c>
      <c r="E960" t="str">
        <f t="shared" si="28"/>
        <v>Normal</v>
      </c>
    </row>
    <row r="961" spans="2:5" x14ac:dyDescent="0.25">
      <c r="B961">
        <f xml:space="preserve"> (moras!C958 - AVERAGE(moras!$C$2:$C$5001)) / _xlfn.STDEV.P(moras!$C$2:$C$5001)</f>
        <v>-0.44317408830214883</v>
      </c>
      <c r="C961" t="str">
        <f t="shared" si="29"/>
        <v>Normal</v>
      </c>
      <c r="D961">
        <f xml:space="preserve"> (moras!I958 - AVERAGE(moras!$I$2:$I$5001)) / _xlfn.STDEV.P(moras!$I$2:$I$5001)</f>
        <v>1.4888407293160755</v>
      </c>
      <c r="E961" t="str">
        <f t="shared" si="28"/>
        <v>Normal</v>
      </c>
    </row>
    <row r="962" spans="2:5" x14ac:dyDescent="0.25">
      <c r="B962">
        <f xml:space="preserve"> (moras!C959 - AVERAGE(moras!$C$2:$C$5001)) / _xlfn.STDEV.P(moras!$C$2:$C$5001)</f>
        <v>0.54881981364937604</v>
      </c>
      <c r="C962" t="str">
        <f t="shared" si="29"/>
        <v>Normal</v>
      </c>
      <c r="D962">
        <f xml:space="preserve"> (moras!I959 - AVERAGE(moras!$I$2:$I$5001)) / _xlfn.STDEV.P(moras!$I$2:$I$5001)</f>
        <v>-0.41688387918063341</v>
      </c>
      <c r="E962" t="str">
        <f t="shared" si="28"/>
        <v>Normal</v>
      </c>
    </row>
    <row r="963" spans="2:5" x14ac:dyDescent="0.25">
      <c r="B963">
        <f xml:space="preserve"> (moras!C960 - AVERAGE(moras!$C$2:$C$5001)) / _xlfn.STDEV.P(moras!$C$2:$C$5001)</f>
        <v>-0.40791295848776077</v>
      </c>
      <c r="C963" t="str">
        <f t="shared" si="29"/>
        <v>Normal</v>
      </c>
      <c r="D963">
        <f xml:space="preserve"> (moras!I960 - AVERAGE(moras!$I$2:$I$5001)) / _xlfn.STDEV.P(moras!$I$2:$I$5001)</f>
        <v>0.35952244279950724</v>
      </c>
      <c r="E963" t="str">
        <f t="shared" si="28"/>
        <v>Normal</v>
      </c>
    </row>
    <row r="964" spans="2:5" x14ac:dyDescent="0.25">
      <c r="B964">
        <f xml:space="preserve"> (moras!C961 - AVERAGE(moras!$C$2:$C$5001)) / _xlfn.STDEV.P(moras!$C$2:$C$5001)</f>
        <v>-0.29344191920398782</v>
      </c>
      <c r="C964" t="str">
        <f t="shared" si="29"/>
        <v>Normal</v>
      </c>
      <c r="D964">
        <f xml:space="preserve"> (moras!I961 - AVERAGE(moras!$I$2:$I$5001)) / _xlfn.STDEV.P(moras!$I$2:$I$5001)</f>
        <v>1.2065111576869334</v>
      </c>
      <c r="E964" t="str">
        <f t="shared" si="28"/>
        <v>Normal</v>
      </c>
    </row>
    <row r="965" spans="2:5" x14ac:dyDescent="0.25">
      <c r="B965">
        <f xml:space="preserve"> (moras!C962 - AVERAGE(moras!$C$2:$C$5001)) / _xlfn.STDEV.P(moras!$C$2:$C$5001)</f>
        <v>1.4434477278134528</v>
      </c>
      <c r="C965" t="str">
        <f t="shared" si="29"/>
        <v>Normal</v>
      </c>
      <c r="D965">
        <f xml:space="preserve"> (moras!I962 - AVERAGE(moras!$I$2:$I$5001)) / _xlfn.STDEV.P(moras!$I$2:$I$5001)</f>
        <v>-0.13455430755149136</v>
      </c>
      <c r="E965" t="str">
        <f t="shared" si="28"/>
        <v>Normal</v>
      </c>
    </row>
    <row r="966" spans="2:5" x14ac:dyDescent="0.25">
      <c r="B966">
        <f xml:space="preserve"> (moras!C963 - AVERAGE(moras!$C$2:$C$5001)) / _xlfn.STDEV.P(moras!$C$2:$C$5001)</f>
        <v>0.83639420591103819</v>
      </c>
      <c r="C966" t="str">
        <f t="shared" si="29"/>
        <v>Normal</v>
      </c>
      <c r="D966">
        <f xml:space="preserve"> (moras!I963 - AVERAGE(moras!$I$2:$I$5001)) / _xlfn.STDEV.P(moras!$I$2:$I$5001)</f>
        <v>-0.41688387918063341</v>
      </c>
      <c r="E966" t="str">
        <f t="shared" ref="E966:E1029" si="30">IF(ABS(D966)&gt;1.96,"Atipico","Normal")</f>
        <v>Normal</v>
      </c>
    </row>
    <row r="967" spans="2:5" x14ac:dyDescent="0.25">
      <c r="B967">
        <f xml:space="preserve"> (moras!C964 - AVERAGE(moras!$C$2:$C$5001)) / _xlfn.STDEV.P(moras!$C$2:$C$5001)</f>
        <v>-0.43785297984760996</v>
      </c>
      <c r="C967" t="str">
        <f t="shared" si="29"/>
        <v>Normal</v>
      </c>
      <c r="D967">
        <f xml:space="preserve"> (moras!I964 - AVERAGE(moras!$I$2:$I$5001)) / _xlfn.STDEV.P(moras!$I$2:$I$5001)</f>
        <v>7.7192871170365177E-2</v>
      </c>
      <c r="E967" t="str">
        <f t="shared" si="30"/>
        <v>Normal</v>
      </c>
    </row>
    <row r="968" spans="2:5" x14ac:dyDescent="0.25">
      <c r="B968">
        <f xml:space="preserve"> (moras!C965 - AVERAGE(moras!$C$2:$C$5001)) / _xlfn.STDEV.P(moras!$C$2:$C$5001)</f>
        <v>-0.14695544128829408</v>
      </c>
      <c r="C968" t="str">
        <f t="shared" si="29"/>
        <v>Normal</v>
      </c>
      <c r="D968">
        <f xml:space="preserve"> (moras!I965 - AVERAGE(moras!$I$2:$I$5001)) / _xlfn.STDEV.P(moras!$I$2:$I$5001)</f>
        <v>2.0534998725743594</v>
      </c>
      <c r="E968" t="str">
        <f t="shared" si="30"/>
        <v>Atipico</v>
      </c>
    </row>
    <row r="969" spans="2:5" x14ac:dyDescent="0.25">
      <c r="B969">
        <f xml:space="preserve"> (moras!C966 - AVERAGE(moras!$C$2:$C$5001)) / _xlfn.STDEV.P(moras!$C$2:$C$5001)</f>
        <v>-0.33802794938157266</v>
      </c>
      <c r="C969" t="str">
        <f t="shared" si="29"/>
        <v>Normal</v>
      </c>
      <c r="D969">
        <f xml:space="preserve"> (moras!I966 - AVERAGE(moras!$I$2:$I$5001)) / _xlfn.STDEV.P(moras!$I$2:$I$5001)</f>
        <v>-1.334454986975345</v>
      </c>
      <c r="E969" t="str">
        <f t="shared" si="30"/>
        <v>Normal</v>
      </c>
    </row>
    <row r="970" spans="2:5" x14ac:dyDescent="0.25">
      <c r="B970">
        <f xml:space="preserve"> (moras!C967 - AVERAGE(moras!$C$2:$C$5001)) / _xlfn.STDEV.P(moras!$C$2:$C$5001)</f>
        <v>2.1305344696947741</v>
      </c>
      <c r="C970" t="str">
        <f t="shared" si="29"/>
        <v>Atipico</v>
      </c>
      <c r="D970">
        <f xml:space="preserve"> (moras!I967 - AVERAGE(moras!$I$2:$I$5001)) / _xlfn.STDEV.P(moras!$I$2:$I$5001)</f>
        <v>1.3476759435015044</v>
      </c>
      <c r="E970" t="str">
        <f t="shared" si="30"/>
        <v>Normal</v>
      </c>
    </row>
    <row r="971" spans="2:5" x14ac:dyDescent="0.25">
      <c r="B971">
        <f xml:space="preserve"> (moras!C968 - AVERAGE(moras!$C$2:$C$5001)) / _xlfn.STDEV.P(moras!$C$2:$C$5001)</f>
        <v>-0.44087670126835837</v>
      </c>
      <c r="C971" t="str">
        <f t="shared" si="29"/>
        <v>Normal</v>
      </c>
      <c r="D971">
        <f xml:space="preserve"> (moras!I968 - AVERAGE(moras!$I$2:$I$5001)) / _xlfn.STDEV.P(moras!$I$2:$I$5001)</f>
        <v>0.35952244279950724</v>
      </c>
      <c r="E971" t="str">
        <f t="shared" si="30"/>
        <v>Normal</v>
      </c>
    </row>
    <row r="972" spans="2:5" x14ac:dyDescent="0.25">
      <c r="B972">
        <f xml:space="preserve"> (moras!C969 - AVERAGE(moras!$C$2:$C$5001)) / _xlfn.STDEV.P(moras!$C$2:$C$5001)</f>
        <v>-0.42967697030776336</v>
      </c>
      <c r="C972" t="str">
        <f t="shared" si="29"/>
        <v>Normal</v>
      </c>
      <c r="D972">
        <f xml:space="preserve"> (moras!I969 - AVERAGE(moras!$I$2:$I$5001)) / _xlfn.STDEV.P(moras!$I$2:$I$5001)</f>
        <v>-1.5462021656972016</v>
      </c>
      <c r="E972" t="str">
        <f t="shared" si="30"/>
        <v>Normal</v>
      </c>
    </row>
    <row r="973" spans="2:5" x14ac:dyDescent="0.25">
      <c r="B973">
        <f xml:space="preserve"> (moras!C970 - AVERAGE(moras!$C$2:$C$5001)) / _xlfn.STDEV.P(moras!$C$2:$C$5001)</f>
        <v>-0.44089889824453027</v>
      </c>
      <c r="C973" t="str">
        <f t="shared" si="29"/>
        <v>Normal</v>
      </c>
      <c r="D973">
        <f xml:space="preserve"> (moras!I970 - AVERAGE(moras!$I$2:$I$5001)) / _xlfn.STDEV.P(moras!$I$2:$I$5001)</f>
        <v>1.2770935505942189</v>
      </c>
      <c r="E973" t="str">
        <f t="shared" si="30"/>
        <v>Normal</v>
      </c>
    </row>
    <row r="974" spans="2:5" x14ac:dyDescent="0.25">
      <c r="B974">
        <f xml:space="preserve"> (moras!C971 - AVERAGE(moras!$C$2:$C$5001)) / _xlfn.STDEV.P(moras!$C$2:$C$5001)</f>
        <v>-0.29291905709860555</v>
      </c>
      <c r="C974" t="str">
        <f t="shared" si="29"/>
        <v>Normal</v>
      </c>
      <c r="D974">
        <f xml:space="preserve"> (moras!I971 - AVERAGE(moras!$I$2:$I$5001)) / _xlfn.STDEV.P(moras!$I$2:$I$5001)</f>
        <v>-1.193290201160774</v>
      </c>
      <c r="E974" t="str">
        <f t="shared" si="30"/>
        <v>Normal</v>
      </c>
    </row>
    <row r="975" spans="2:5" x14ac:dyDescent="0.25">
      <c r="B975">
        <f xml:space="preserve"> (moras!C972 - AVERAGE(moras!$C$2:$C$5001)) / _xlfn.STDEV.P(moras!$C$2:$C$5001)</f>
        <v>0.82554809744416835</v>
      </c>
      <c r="C975" t="str">
        <f t="shared" ref="C975:C1038" si="31">IF(ABS(B975)&gt;1.96,"Atipico","Normal")</f>
        <v>Normal</v>
      </c>
      <c r="D975">
        <f xml:space="preserve"> (moras!I972 - AVERAGE(moras!$I$2:$I$5001)) / _xlfn.STDEV.P(moras!$I$2:$I$5001)</f>
        <v>-0.27571909336606237</v>
      </c>
      <c r="E975" t="str">
        <f t="shared" si="30"/>
        <v>Normal</v>
      </c>
    </row>
    <row r="976" spans="2:5" x14ac:dyDescent="0.25">
      <c r="B976">
        <f xml:space="preserve"> (moras!C973 - AVERAGE(moras!$C$2:$C$5001)) / _xlfn.STDEV.P(moras!$C$2:$C$5001)</f>
        <v>-0.31043247129822577</v>
      </c>
      <c r="C976" t="str">
        <f t="shared" si="31"/>
        <v>Normal</v>
      </c>
      <c r="D976">
        <f xml:space="preserve"> (moras!I973 - AVERAGE(moras!$I$2:$I$5001)) / _xlfn.STDEV.P(moras!$I$2:$I$5001)</f>
        <v>1.2770935505942189</v>
      </c>
      <c r="E976" t="str">
        <f t="shared" si="30"/>
        <v>Normal</v>
      </c>
    </row>
    <row r="977" spans="2:5" x14ac:dyDescent="0.25">
      <c r="B977">
        <f xml:space="preserve"> (moras!C974 - AVERAGE(moras!$C$2:$C$5001)) / _xlfn.STDEV.P(moras!$C$2:$C$5001)</f>
        <v>-0.44133420561056785</v>
      </c>
      <c r="C977" t="str">
        <f t="shared" si="31"/>
        <v>Normal</v>
      </c>
      <c r="D977">
        <f xml:space="preserve"> (moras!I974 - AVERAGE(moras!$I$2:$I$5001)) / _xlfn.STDEV.P(moras!$I$2:$I$5001)</f>
        <v>-0.13455430755149136</v>
      </c>
      <c r="E977" t="str">
        <f t="shared" si="30"/>
        <v>Normal</v>
      </c>
    </row>
    <row r="978" spans="2:5" x14ac:dyDescent="0.25">
      <c r="B978">
        <f xml:space="preserve"> (moras!C975 - AVERAGE(moras!$C$2:$C$5001)) / _xlfn.STDEV.P(moras!$C$2:$C$5001)</f>
        <v>0.2218214213354362</v>
      </c>
      <c r="C978" t="str">
        <f t="shared" si="31"/>
        <v>Normal</v>
      </c>
      <c r="D978">
        <f xml:space="preserve"> (moras!I975 - AVERAGE(moras!$I$2:$I$5001)) / _xlfn.STDEV.P(moras!$I$2:$I$5001)</f>
        <v>1.6300055151306465</v>
      </c>
      <c r="E978" t="str">
        <f t="shared" si="30"/>
        <v>Normal</v>
      </c>
    </row>
    <row r="979" spans="2:5" x14ac:dyDescent="0.25">
      <c r="B979">
        <f xml:space="preserve"> (moras!C976 - AVERAGE(moras!$C$2:$C$5001)) / _xlfn.STDEV.P(moras!$C$2:$C$5001)</f>
        <v>-0.40498920978135988</v>
      </c>
      <c r="C979" t="str">
        <f t="shared" si="31"/>
        <v>Normal</v>
      </c>
      <c r="D979">
        <f xml:space="preserve"> (moras!I976 - AVERAGE(moras!$I$2:$I$5001)) / _xlfn.STDEV.P(moras!$I$2:$I$5001)</f>
        <v>-0.98154302243891756</v>
      </c>
      <c r="E979" t="str">
        <f t="shared" si="30"/>
        <v>Normal</v>
      </c>
    </row>
    <row r="980" spans="2:5" x14ac:dyDescent="0.25">
      <c r="B980">
        <f xml:space="preserve"> (moras!C977 - AVERAGE(moras!$C$2:$C$5001)) / _xlfn.STDEV.P(moras!$C$2:$C$5001)</f>
        <v>0.38096535496354655</v>
      </c>
      <c r="C980" t="str">
        <f t="shared" si="31"/>
        <v>Normal</v>
      </c>
      <c r="D980">
        <f xml:space="preserve"> (moras!I977 - AVERAGE(moras!$I$2:$I$5001)) / _xlfn.STDEV.P(moras!$I$2:$I$5001)</f>
        <v>-0.91096062953163204</v>
      </c>
      <c r="E980" t="str">
        <f t="shared" si="30"/>
        <v>Normal</v>
      </c>
    </row>
    <row r="981" spans="2:5" x14ac:dyDescent="0.25">
      <c r="B981">
        <f xml:space="preserve"> (moras!C978 - AVERAGE(moras!$C$2:$C$5001)) / _xlfn.STDEV.P(moras!$C$2:$C$5001)</f>
        <v>-0.2870647279498042</v>
      </c>
      <c r="C981" t="str">
        <f t="shared" si="31"/>
        <v>Normal</v>
      </c>
      <c r="D981">
        <f xml:space="preserve"> (moras!I978 - AVERAGE(moras!$I$2:$I$5001)) / _xlfn.STDEV.P(moras!$I$2:$I$5001)</f>
        <v>0.50068722861407822</v>
      </c>
      <c r="E981" t="str">
        <f t="shared" si="30"/>
        <v>Normal</v>
      </c>
    </row>
    <row r="982" spans="2:5" x14ac:dyDescent="0.25">
      <c r="B982">
        <f xml:space="preserve"> (moras!C979 - AVERAGE(moras!$C$2:$C$5001)) / _xlfn.STDEV.P(moras!$C$2:$C$5001)</f>
        <v>0.36209521225368685</v>
      </c>
      <c r="C982" t="str">
        <f t="shared" si="31"/>
        <v>Normal</v>
      </c>
      <c r="D982">
        <f xml:space="preserve"> (moras!I979 - AVERAGE(moras!$I$2:$I$5001)) / _xlfn.STDEV.P(moras!$I$2:$I$5001)</f>
        <v>1.9123350867597886</v>
      </c>
      <c r="E982" t="str">
        <f t="shared" si="30"/>
        <v>Normal</v>
      </c>
    </row>
    <row r="983" spans="2:5" x14ac:dyDescent="0.25">
      <c r="B983">
        <f xml:space="preserve"> (moras!C980 - AVERAGE(moras!$C$2:$C$5001)) / _xlfn.STDEV.P(moras!$C$2:$C$5001)</f>
        <v>-0.2182382679739466</v>
      </c>
      <c r="C983" t="str">
        <f t="shared" si="31"/>
        <v>Normal</v>
      </c>
      <c r="D983">
        <f xml:space="preserve"> (moras!I980 - AVERAGE(moras!$I$2:$I$5001)) / _xlfn.STDEV.P(moras!$I$2:$I$5001)</f>
        <v>-1.193290201160774</v>
      </c>
      <c r="E983" t="str">
        <f t="shared" si="30"/>
        <v>Normal</v>
      </c>
    </row>
    <row r="984" spans="2:5" x14ac:dyDescent="0.25">
      <c r="B984">
        <f xml:space="preserve"> (moras!C981 - AVERAGE(moras!$C$2:$C$5001)) / _xlfn.STDEV.P(moras!$C$2:$C$5001)</f>
        <v>1.3024565429569801</v>
      </c>
      <c r="C984" t="str">
        <f t="shared" si="31"/>
        <v>Normal</v>
      </c>
      <c r="D984">
        <f xml:space="preserve"> (moras!I981 - AVERAGE(moras!$I$2:$I$5001)) / _xlfn.STDEV.P(moras!$I$2:$I$5001)</f>
        <v>1.4888407293160755</v>
      </c>
      <c r="E984" t="str">
        <f t="shared" si="30"/>
        <v>Normal</v>
      </c>
    </row>
    <row r="985" spans="2:5" x14ac:dyDescent="0.25">
      <c r="B985">
        <f xml:space="preserve"> (moras!C982 - AVERAGE(moras!$C$2:$C$5001)) / _xlfn.STDEV.P(moras!$C$2:$C$5001)</f>
        <v>0.23572869012286443</v>
      </c>
      <c r="C985" t="str">
        <f t="shared" si="31"/>
        <v>Normal</v>
      </c>
      <c r="D985">
        <f xml:space="preserve"> (moras!I982 - AVERAGE(moras!$I$2:$I$5001)) / _xlfn.STDEV.P(moras!$I$2:$I$5001)</f>
        <v>0.50068722861407822</v>
      </c>
      <c r="E985" t="str">
        <f t="shared" si="30"/>
        <v>Normal</v>
      </c>
    </row>
    <row r="986" spans="2:5" x14ac:dyDescent="0.25">
      <c r="B986">
        <f xml:space="preserve"> (moras!C983 - AVERAGE(moras!$C$2:$C$5001)) / _xlfn.STDEV.P(moras!$C$2:$C$5001)</f>
        <v>-0.44454166866740574</v>
      </c>
      <c r="C986" t="str">
        <f t="shared" si="31"/>
        <v>Normal</v>
      </c>
      <c r="D986">
        <f xml:space="preserve"> (moras!I983 - AVERAGE(moras!$I$2:$I$5001)) / _xlfn.STDEV.P(moras!$I$2:$I$5001)</f>
        <v>0.64185201442864925</v>
      </c>
      <c r="E986" t="str">
        <f t="shared" si="30"/>
        <v>Normal</v>
      </c>
    </row>
    <row r="987" spans="2:5" x14ac:dyDescent="0.25">
      <c r="B987">
        <f xml:space="preserve"> (moras!C984 - AVERAGE(moras!$C$2:$C$5001)) / _xlfn.STDEV.P(moras!$C$2:$C$5001)</f>
        <v>-0.46799031999397384</v>
      </c>
      <c r="C987" t="str">
        <f t="shared" si="31"/>
        <v>Normal</v>
      </c>
      <c r="D987">
        <f xml:space="preserve"> (moras!I984 - AVERAGE(moras!$I$2:$I$5001)) / _xlfn.STDEV.P(moras!$I$2:$I$5001)</f>
        <v>-0.84037823662434652</v>
      </c>
      <c r="E987" t="str">
        <f t="shared" si="30"/>
        <v>Normal</v>
      </c>
    </row>
    <row r="988" spans="2:5" x14ac:dyDescent="0.25">
      <c r="B988">
        <f xml:space="preserve"> (moras!C985 - AVERAGE(moras!$C$2:$C$5001)) / _xlfn.STDEV.P(moras!$C$2:$C$5001)</f>
        <v>-0.44454290183274864</v>
      </c>
      <c r="C988" t="str">
        <f t="shared" si="31"/>
        <v>Normal</v>
      </c>
      <c r="D988">
        <f xml:space="preserve"> (moras!I985 - AVERAGE(moras!$I$2:$I$5001)) / _xlfn.STDEV.P(moras!$I$2:$I$5001)</f>
        <v>1.2065111576869334</v>
      </c>
      <c r="E988" t="str">
        <f t="shared" si="30"/>
        <v>Normal</v>
      </c>
    </row>
    <row r="989" spans="2:5" x14ac:dyDescent="0.25">
      <c r="B989">
        <f xml:space="preserve"> (moras!C986 - AVERAGE(moras!$C$2:$C$5001)) / _xlfn.STDEV.P(moras!$C$2:$C$5001)</f>
        <v>-0.44339790781188204</v>
      </c>
      <c r="C989" t="str">
        <f t="shared" si="31"/>
        <v>Normal</v>
      </c>
      <c r="D989">
        <f xml:space="preserve"> (moras!I986 - AVERAGE(moras!$I$2:$I$5001)) / _xlfn.STDEV.P(moras!$I$2:$I$5001)</f>
        <v>6.6104782630796582E-3</v>
      </c>
      <c r="E989" t="str">
        <f t="shared" si="30"/>
        <v>Normal</v>
      </c>
    </row>
    <row r="990" spans="2:5" x14ac:dyDescent="0.25">
      <c r="B990">
        <f xml:space="preserve"> (moras!C987 - AVERAGE(moras!$C$2:$C$5001)) / _xlfn.STDEV.P(moras!$C$2:$C$5001)</f>
        <v>0.52016843774118582</v>
      </c>
      <c r="C990" t="str">
        <f t="shared" si="31"/>
        <v>Normal</v>
      </c>
      <c r="D990">
        <f xml:space="preserve"> (moras!I987 - AVERAGE(moras!$I$2:$I$5001)) / _xlfn.STDEV.P(moras!$I$2:$I$5001)</f>
        <v>-0.34630148627334789</v>
      </c>
      <c r="E990" t="str">
        <f t="shared" si="30"/>
        <v>Normal</v>
      </c>
    </row>
    <row r="991" spans="2:5" x14ac:dyDescent="0.25">
      <c r="B991">
        <f xml:space="preserve"> (moras!C988 - AVERAGE(moras!$C$2:$C$5001)) / _xlfn.STDEV.P(moras!$C$2:$C$5001)</f>
        <v>-0.40791295848776077</v>
      </c>
      <c r="C991" t="str">
        <f t="shared" si="31"/>
        <v>Normal</v>
      </c>
      <c r="D991">
        <f xml:space="preserve"> (moras!I988 - AVERAGE(moras!$I$2:$I$5001)) / _xlfn.STDEV.P(moras!$I$2:$I$5001)</f>
        <v>0.99476397896507684</v>
      </c>
      <c r="E991" t="str">
        <f t="shared" si="30"/>
        <v>Normal</v>
      </c>
    </row>
    <row r="992" spans="2:5" x14ac:dyDescent="0.25">
      <c r="B992">
        <f xml:space="preserve"> (moras!C989 - AVERAGE(moras!$C$2:$C$5001)) / _xlfn.STDEV.P(moras!$C$2:$C$5001)</f>
        <v>-0.34480220754451107</v>
      </c>
      <c r="C992" t="str">
        <f t="shared" si="31"/>
        <v>Normal</v>
      </c>
      <c r="D992">
        <f xml:space="preserve"> (moras!I989 - AVERAGE(moras!$I$2:$I$5001)) / _xlfn.STDEV.P(moras!$I$2:$I$5001)</f>
        <v>-1.4050373798826306</v>
      </c>
      <c r="E992" t="str">
        <f t="shared" si="30"/>
        <v>Normal</v>
      </c>
    </row>
    <row r="993" spans="2:5" x14ac:dyDescent="0.25">
      <c r="B993">
        <f xml:space="preserve"> (moras!C990 - AVERAGE(moras!$C$2:$C$5001)) / _xlfn.STDEV.P(moras!$C$2:$C$5001)</f>
        <v>-0.41124497124422982</v>
      </c>
      <c r="C993" t="str">
        <f t="shared" si="31"/>
        <v>Normal</v>
      </c>
      <c r="D993">
        <f xml:space="preserve"> (moras!I990 - AVERAGE(moras!$I$2:$I$5001)) / _xlfn.STDEV.P(moras!$I$2:$I$5001)</f>
        <v>0.43010483570679275</v>
      </c>
      <c r="E993" t="str">
        <f t="shared" si="30"/>
        <v>Normal</v>
      </c>
    </row>
    <row r="994" spans="2:5" x14ac:dyDescent="0.25">
      <c r="B994">
        <f xml:space="preserve"> (moras!C991 - AVERAGE(moras!$C$2:$C$5001)) / _xlfn.STDEV.P(moras!$C$2:$C$5001)</f>
        <v>-0.34927348010300235</v>
      </c>
      <c r="C994" t="str">
        <f t="shared" si="31"/>
        <v>Normal</v>
      </c>
      <c r="D994">
        <f xml:space="preserve"> (moras!I991 - AVERAGE(moras!$I$2:$I$5001)) / _xlfn.STDEV.P(moras!$I$2:$I$5001)</f>
        <v>-0.62863105790248996</v>
      </c>
      <c r="E994" t="str">
        <f t="shared" si="30"/>
        <v>Normal</v>
      </c>
    </row>
    <row r="995" spans="2:5" x14ac:dyDescent="0.25">
      <c r="B995">
        <f xml:space="preserve"> (moras!C992 - AVERAGE(moras!$C$2:$C$5001)) / _xlfn.STDEV.P(moras!$C$2:$C$5001)</f>
        <v>-0.4433975378622792</v>
      </c>
      <c r="C995" t="str">
        <f t="shared" si="31"/>
        <v>Normal</v>
      </c>
      <c r="D995">
        <f xml:space="preserve"> (moras!I992 - AVERAGE(moras!$I$2:$I$5001)) / _xlfn.STDEV.P(moras!$I$2:$I$5001)</f>
        <v>1.2770935505942189</v>
      </c>
      <c r="E995" t="str">
        <f t="shared" si="30"/>
        <v>Normal</v>
      </c>
    </row>
    <row r="996" spans="2:5" x14ac:dyDescent="0.25">
      <c r="B996">
        <f xml:space="preserve"> (moras!C993 - AVERAGE(moras!$C$2:$C$5001)) / _xlfn.STDEV.P(moras!$C$2:$C$5001)</f>
        <v>-0.37300081446540845</v>
      </c>
      <c r="C996" t="str">
        <f t="shared" si="31"/>
        <v>Normal</v>
      </c>
      <c r="D996">
        <f xml:space="preserve"> (moras!I993 - AVERAGE(moras!$I$2:$I$5001)) / _xlfn.STDEV.P(moras!$I$2:$I$5001)</f>
        <v>0.99476397896507684</v>
      </c>
      <c r="E996" t="str">
        <f t="shared" si="30"/>
        <v>Normal</v>
      </c>
    </row>
    <row r="997" spans="2:5" x14ac:dyDescent="0.25">
      <c r="B997">
        <f xml:space="preserve"> (moras!C994 - AVERAGE(moras!$C$2:$C$5001)) / _xlfn.STDEV.P(moras!$C$2:$C$5001)</f>
        <v>-0.44454166866740574</v>
      </c>
      <c r="C997" t="str">
        <f t="shared" si="31"/>
        <v>Normal</v>
      </c>
      <c r="D997">
        <f xml:space="preserve"> (moras!I994 - AVERAGE(moras!$I$2:$I$5001)) / _xlfn.STDEV.P(moras!$I$2:$I$5001)</f>
        <v>-1.6167845586044871</v>
      </c>
      <c r="E997" t="str">
        <f t="shared" si="30"/>
        <v>Normal</v>
      </c>
    </row>
    <row r="998" spans="2:5" x14ac:dyDescent="0.25">
      <c r="B998">
        <f xml:space="preserve"> (moras!C995 - AVERAGE(moras!$C$2:$C$5001)) / _xlfn.STDEV.P(moras!$C$2:$C$5001)</f>
        <v>-0.3890714252138559</v>
      </c>
      <c r="C998" t="str">
        <f t="shared" si="31"/>
        <v>Normal</v>
      </c>
      <c r="D998">
        <f xml:space="preserve"> (moras!I995 - AVERAGE(moras!$I$2:$I$5001)) / _xlfn.STDEV.P(moras!$I$2:$I$5001)</f>
        <v>-0.48746627208791893</v>
      </c>
      <c r="E998" t="str">
        <f t="shared" si="30"/>
        <v>Normal</v>
      </c>
    </row>
    <row r="999" spans="2:5" x14ac:dyDescent="0.25">
      <c r="B999">
        <f xml:space="preserve"> (moras!C996 - AVERAGE(moras!$C$2:$C$5001)) / _xlfn.STDEV.P(moras!$C$2:$C$5001)</f>
        <v>-0.38684186227392398</v>
      </c>
      <c r="C999" t="str">
        <f t="shared" si="31"/>
        <v>Normal</v>
      </c>
      <c r="D999">
        <f xml:space="preserve"> (moras!I996 - AVERAGE(moras!$I$2:$I$5001)) / _xlfn.STDEV.P(moras!$I$2:$I$5001)</f>
        <v>-0.13455430755149136</v>
      </c>
      <c r="E999" t="str">
        <f t="shared" si="30"/>
        <v>Normal</v>
      </c>
    </row>
    <row r="1000" spans="2:5" x14ac:dyDescent="0.25">
      <c r="B1000">
        <f xml:space="preserve"> (moras!C997 - AVERAGE(moras!$C$2:$C$5001)) / _xlfn.STDEV.P(moras!$C$2:$C$5001)</f>
        <v>-0.27985780139466193</v>
      </c>
      <c r="C1000" t="str">
        <f t="shared" si="31"/>
        <v>Normal</v>
      </c>
      <c r="D1000">
        <f xml:space="preserve"> (moras!I997 - AVERAGE(moras!$I$2:$I$5001)) / _xlfn.STDEV.P(moras!$I$2:$I$5001)</f>
        <v>-1.334454986975345</v>
      </c>
      <c r="E1000" t="str">
        <f t="shared" si="30"/>
        <v>Normal</v>
      </c>
    </row>
    <row r="1001" spans="2:5" x14ac:dyDescent="0.25">
      <c r="B1001">
        <f xml:space="preserve"> (moras!C998 - AVERAGE(moras!$C$2:$C$5001)) / _xlfn.STDEV.P(moras!$C$2:$C$5001)</f>
        <v>0.39651894881033695</v>
      </c>
      <c r="C1001" t="str">
        <f t="shared" si="31"/>
        <v>Normal</v>
      </c>
      <c r="D1001">
        <f xml:space="preserve"> (moras!I998 - AVERAGE(moras!$I$2:$I$5001)) / _xlfn.STDEV.P(moras!$I$2:$I$5001)</f>
        <v>0.43010483570679275</v>
      </c>
      <c r="E1001" t="str">
        <f t="shared" si="30"/>
        <v>Normal</v>
      </c>
    </row>
    <row r="1002" spans="2:5" x14ac:dyDescent="0.25">
      <c r="B1002">
        <f xml:space="preserve"> (moras!C999 - AVERAGE(moras!$C$2:$C$5001)) / _xlfn.STDEV.P(moras!$C$2:$C$5001)</f>
        <v>-0.28223651568281555</v>
      </c>
      <c r="C1002" t="str">
        <f t="shared" si="31"/>
        <v>Normal</v>
      </c>
      <c r="D1002">
        <f xml:space="preserve"> (moras!I999 - AVERAGE(moras!$I$2:$I$5001)) / _xlfn.STDEV.P(moras!$I$2:$I$5001)</f>
        <v>0.2183576569849362</v>
      </c>
      <c r="E1002" t="str">
        <f t="shared" si="30"/>
        <v>Normal</v>
      </c>
    </row>
    <row r="1003" spans="2:5" x14ac:dyDescent="0.25">
      <c r="B1003">
        <f xml:space="preserve"> (moras!C1000 - AVERAGE(moras!$C$2:$C$5001)) / _xlfn.STDEV.P(moras!$C$2:$C$5001)</f>
        <v>-0.46799154082766331</v>
      </c>
      <c r="C1003" t="str">
        <f t="shared" si="31"/>
        <v>Normal</v>
      </c>
      <c r="D1003">
        <f xml:space="preserve"> (moras!I1000 - AVERAGE(moras!$I$2:$I$5001)) / _xlfn.STDEV.P(moras!$I$2:$I$5001)</f>
        <v>1.41825833640879</v>
      </c>
      <c r="E1003" t="str">
        <f t="shared" si="30"/>
        <v>Normal</v>
      </c>
    </row>
    <row r="1004" spans="2:5" x14ac:dyDescent="0.25">
      <c r="B1004">
        <f xml:space="preserve"> (moras!C1001 - AVERAGE(moras!$C$2:$C$5001)) / _xlfn.STDEV.P(moras!$C$2:$C$5001)</f>
        <v>-0.41038801998415381</v>
      </c>
      <c r="C1004" t="str">
        <f t="shared" si="31"/>
        <v>Normal</v>
      </c>
      <c r="D1004">
        <f xml:space="preserve"> (moras!I1001 - AVERAGE(moras!$I$2:$I$5001)) / _xlfn.STDEV.P(moras!$I$2:$I$5001)</f>
        <v>0.35952244279950724</v>
      </c>
      <c r="E1004" t="str">
        <f t="shared" si="30"/>
        <v>Normal</v>
      </c>
    </row>
    <row r="1005" spans="2:5" x14ac:dyDescent="0.25">
      <c r="B1005">
        <f xml:space="preserve"> (moras!C1002 - AVERAGE(moras!$C$2:$C$5001)) / _xlfn.STDEV.P(moras!$C$2:$C$5001)</f>
        <v>-0.32975603657301006</v>
      </c>
      <c r="C1005" t="str">
        <f t="shared" si="31"/>
        <v>Normal</v>
      </c>
      <c r="D1005">
        <f xml:space="preserve"> (moras!I1002 - AVERAGE(moras!$I$2:$I$5001)) / _xlfn.STDEV.P(moras!$I$2:$I$5001)</f>
        <v>-0.84037823662434652</v>
      </c>
      <c r="E1005" t="str">
        <f t="shared" si="30"/>
        <v>Normal</v>
      </c>
    </row>
    <row r="1006" spans="2:5" x14ac:dyDescent="0.25">
      <c r="B1006">
        <f xml:space="preserve"> (moras!C1003 - AVERAGE(moras!$C$2:$C$5001)) / _xlfn.STDEV.P(moras!$C$2:$C$5001)</f>
        <v>6.954276580422239E-2</v>
      </c>
      <c r="C1006" t="str">
        <f t="shared" si="31"/>
        <v>Normal</v>
      </c>
      <c r="D1006">
        <f xml:space="preserve"> (moras!I1003 - AVERAGE(moras!$I$2:$I$5001)) / _xlfn.STDEV.P(moras!$I$2:$I$5001)</f>
        <v>-1.2638725940680595</v>
      </c>
      <c r="E1006" t="str">
        <f t="shared" si="30"/>
        <v>Normal</v>
      </c>
    </row>
    <row r="1007" spans="2:5" x14ac:dyDescent="0.25">
      <c r="B1007">
        <f xml:space="preserve"> (moras!C1004 - AVERAGE(moras!$C$2:$C$5001)) / _xlfn.STDEV.P(moras!$C$2:$C$5001)</f>
        <v>0.5174185530164781</v>
      </c>
      <c r="C1007" t="str">
        <f t="shared" si="31"/>
        <v>Normal</v>
      </c>
      <c r="D1007">
        <f xml:space="preserve"> (moras!I1004 - AVERAGE(moras!$I$2:$I$5001)) / _xlfn.STDEV.P(moras!$I$2:$I$5001)</f>
        <v>0.14777526407765068</v>
      </c>
      <c r="E1007" t="str">
        <f t="shared" si="30"/>
        <v>Normal</v>
      </c>
    </row>
    <row r="1008" spans="2:5" x14ac:dyDescent="0.25">
      <c r="B1008">
        <f xml:space="preserve"> (moras!C1005 - AVERAGE(moras!$C$2:$C$5001)) / _xlfn.STDEV.P(moras!$C$2:$C$5001)</f>
        <v>-0.27597666011100719</v>
      </c>
      <c r="C1008" t="str">
        <f t="shared" si="31"/>
        <v>Normal</v>
      </c>
      <c r="D1008">
        <f xml:space="preserve"> (moras!I1005 - AVERAGE(moras!$I$2:$I$5001)) / _xlfn.STDEV.P(moras!$I$2:$I$5001)</f>
        <v>0.2183576569849362</v>
      </c>
      <c r="E1008" t="str">
        <f t="shared" si="30"/>
        <v>Normal</v>
      </c>
    </row>
    <row r="1009" spans="2:5" x14ac:dyDescent="0.25">
      <c r="B1009">
        <f xml:space="preserve"> (moras!C1006 - AVERAGE(moras!$C$2:$C$5001)) / _xlfn.STDEV.P(moras!$C$2:$C$5001)</f>
        <v>-0.59333405478940937</v>
      </c>
      <c r="C1009" t="str">
        <f t="shared" si="31"/>
        <v>Normal</v>
      </c>
      <c r="D1009">
        <f xml:space="preserve"> (moras!I1006 - AVERAGE(moras!$I$2:$I$5001)) / _xlfn.STDEV.P(moras!$I$2:$I$5001)</f>
        <v>3.2534005519982134</v>
      </c>
      <c r="E1009" t="str">
        <f t="shared" si="30"/>
        <v>Atipico</v>
      </c>
    </row>
    <row r="1010" spans="2:5" x14ac:dyDescent="0.25">
      <c r="B1010">
        <f xml:space="preserve"> (moras!C1007 - AVERAGE(moras!$C$2:$C$5001)) / _xlfn.STDEV.P(moras!$C$2:$C$5001)</f>
        <v>-0.46799154082766331</v>
      </c>
      <c r="C1010" t="str">
        <f t="shared" si="31"/>
        <v>Normal</v>
      </c>
      <c r="D1010">
        <f xml:space="preserve"> (moras!I1007 - AVERAGE(moras!$I$2:$I$5001)) / _xlfn.STDEV.P(moras!$I$2:$I$5001)</f>
        <v>0.57126962152136374</v>
      </c>
      <c r="E1010" t="str">
        <f t="shared" si="30"/>
        <v>Normal</v>
      </c>
    </row>
    <row r="1011" spans="2:5" x14ac:dyDescent="0.25">
      <c r="B1011">
        <f xml:space="preserve"> (moras!C1008 - AVERAGE(moras!$C$2:$C$5001)) / _xlfn.STDEV.P(moras!$C$2:$C$5001)</f>
        <v>0.92425731058135152</v>
      </c>
      <c r="C1011" t="str">
        <f t="shared" si="31"/>
        <v>Normal</v>
      </c>
      <c r="D1011">
        <f xml:space="preserve"> (moras!I1008 - AVERAGE(moras!$I$2:$I$5001)) / _xlfn.STDEV.P(moras!$I$2:$I$5001)</f>
        <v>-0.769795843717061</v>
      </c>
      <c r="E1011" t="str">
        <f t="shared" si="30"/>
        <v>Normal</v>
      </c>
    </row>
    <row r="1012" spans="2:5" x14ac:dyDescent="0.25">
      <c r="B1012">
        <f xml:space="preserve"> (moras!C1009 - AVERAGE(moras!$C$2:$C$5001)) / _xlfn.STDEV.P(moras!$C$2:$C$5001)</f>
        <v>1.2320954210435584</v>
      </c>
      <c r="C1012" t="str">
        <f t="shared" si="31"/>
        <v>Normal</v>
      </c>
      <c r="D1012">
        <f xml:space="preserve"> (moras!I1009 - AVERAGE(moras!$I$2:$I$5001)) / _xlfn.STDEV.P(moras!$I$2:$I$5001)</f>
        <v>-0.34630148627334789</v>
      </c>
      <c r="E1012" t="str">
        <f t="shared" si="30"/>
        <v>Normal</v>
      </c>
    </row>
    <row r="1013" spans="2:5" x14ac:dyDescent="0.25">
      <c r="B1013">
        <f xml:space="preserve"> (moras!C1010 - AVERAGE(moras!$C$2:$C$5001)) / _xlfn.STDEV.P(moras!$C$2:$C$5001)</f>
        <v>-0.56525005825547947</v>
      </c>
      <c r="C1013" t="str">
        <f t="shared" si="31"/>
        <v>Normal</v>
      </c>
      <c r="D1013">
        <f xml:space="preserve"> (moras!I1010 - AVERAGE(moras!$I$2:$I$5001)) / _xlfn.STDEV.P(moras!$I$2:$I$5001)</f>
        <v>0.85359919315050581</v>
      </c>
      <c r="E1013" t="str">
        <f t="shared" si="30"/>
        <v>Normal</v>
      </c>
    </row>
    <row r="1014" spans="2:5" x14ac:dyDescent="0.25">
      <c r="B1014">
        <f xml:space="preserve"> (moras!C1011 - AVERAGE(moras!$C$2:$C$5001)) / _xlfn.STDEV.P(moras!$C$2:$C$5001)</f>
        <v>-7.0366008172534994E-2</v>
      </c>
      <c r="C1014" t="str">
        <f t="shared" si="31"/>
        <v>Normal</v>
      </c>
      <c r="D1014">
        <f xml:space="preserve"> (moras!I1011 - AVERAGE(moras!$I$2:$I$5001)) / _xlfn.STDEV.P(moras!$I$2:$I$5001)</f>
        <v>-0.69921345080977548</v>
      </c>
      <c r="E1014" t="str">
        <f t="shared" si="30"/>
        <v>Normal</v>
      </c>
    </row>
    <row r="1015" spans="2:5" x14ac:dyDescent="0.25">
      <c r="B1015">
        <f xml:space="preserve"> (moras!C1012 - AVERAGE(moras!$C$2:$C$5001)) / _xlfn.STDEV.P(moras!$C$2:$C$5001)</f>
        <v>-0.13920746343896204</v>
      </c>
      <c r="C1015" t="str">
        <f t="shared" si="31"/>
        <v>Normal</v>
      </c>
      <c r="D1015">
        <f xml:space="preserve"> (moras!I1012 - AVERAGE(moras!$I$2:$I$5001)) / _xlfn.STDEV.P(moras!$I$2:$I$5001)</f>
        <v>-0.20513670045877688</v>
      </c>
      <c r="E1015" t="str">
        <f t="shared" si="30"/>
        <v>Normal</v>
      </c>
    </row>
    <row r="1016" spans="2:5" x14ac:dyDescent="0.25">
      <c r="B1016">
        <f xml:space="preserve"> (moras!C1013 - AVERAGE(moras!$C$2:$C$5001)) / _xlfn.STDEV.P(moras!$C$2:$C$5001)</f>
        <v>0.12383172318086456</v>
      </c>
      <c r="C1016" t="str">
        <f t="shared" si="31"/>
        <v>Normal</v>
      </c>
      <c r="D1016">
        <f xml:space="preserve"> (moras!I1013 - AVERAGE(moras!$I$2:$I$5001)) / _xlfn.STDEV.P(moras!$I$2:$I$5001)</f>
        <v>-0.55804866499520445</v>
      </c>
      <c r="E1016" t="str">
        <f t="shared" si="30"/>
        <v>Normal</v>
      </c>
    </row>
    <row r="1017" spans="2:5" x14ac:dyDescent="0.25">
      <c r="B1017">
        <f xml:space="preserve"> (moras!C1014 - AVERAGE(moras!$C$2:$C$5001)) / _xlfn.STDEV.P(moras!$C$2:$C$5001)</f>
        <v>-0.44454290183274864</v>
      </c>
      <c r="C1017" t="str">
        <f t="shared" si="31"/>
        <v>Normal</v>
      </c>
      <c r="D1017">
        <f xml:space="preserve"> (moras!I1014 - AVERAGE(moras!$I$2:$I$5001)) / _xlfn.STDEV.P(moras!$I$2:$I$5001)</f>
        <v>1.2770935505942189</v>
      </c>
      <c r="E1017" t="str">
        <f t="shared" si="30"/>
        <v>Normal</v>
      </c>
    </row>
    <row r="1018" spans="2:5" x14ac:dyDescent="0.25">
      <c r="B1018">
        <f xml:space="preserve"> (moras!C1015 - AVERAGE(moras!$C$2:$C$5001)) / _xlfn.STDEV.P(moras!$C$2:$C$5001)</f>
        <v>-0.17616542876515673</v>
      </c>
      <c r="C1018" t="str">
        <f t="shared" si="31"/>
        <v>Normal</v>
      </c>
      <c r="D1018">
        <f xml:space="preserve"> (moras!I1015 - AVERAGE(moras!$I$2:$I$5001)) / _xlfn.STDEV.P(moras!$I$2:$I$5001)</f>
        <v>2.1946646583889304</v>
      </c>
      <c r="E1018" t="str">
        <f t="shared" si="30"/>
        <v>Atipico</v>
      </c>
    </row>
    <row r="1019" spans="2:5" x14ac:dyDescent="0.25">
      <c r="B1019">
        <f xml:space="preserve"> (moras!C1016 - AVERAGE(moras!$C$2:$C$5001)) / _xlfn.STDEV.P(moras!$C$2:$C$5001)</f>
        <v>-0.55454741624460047</v>
      </c>
      <c r="C1019" t="str">
        <f t="shared" si="31"/>
        <v>Normal</v>
      </c>
      <c r="D1019">
        <f xml:space="preserve"> (moras!I1016 - AVERAGE(moras!$I$2:$I$5001)) / _xlfn.STDEV.P(moras!$I$2:$I$5001)</f>
        <v>-6.397191464420586E-2</v>
      </c>
      <c r="E1019" t="str">
        <f t="shared" si="30"/>
        <v>Normal</v>
      </c>
    </row>
    <row r="1020" spans="2:5" x14ac:dyDescent="0.25">
      <c r="B1020">
        <f xml:space="preserve"> (moras!C1017 - AVERAGE(moras!$C$2:$C$5001)) / _xlfn.STDEV.P(moras!$C$2:$C$5001)</f>
        <v>-7.9618447740183937E-2</v>
      </c>
      <c r="C1020" t="str">
        <f t="shared" si="31"/>
        <v>Normal</v>
      </c>
      <c r="D1020">
        <f xml:space="preserve"> (moras!I1017 - AVERAGE(moras!$I$2:$I$5001)) / _xlfn.STDEV.P(moras!$I$2:$I$5001)</f>
        <v>-0.34630148627334789</v>
      </c>
      <c r="E1020" t="str">
        <f t="shared" si="30"/>
        <v>Normal</v>
      </c>
    </row>
    <row r="1021" spans="2:5" x14ac:dyDescent="0.25">
      <c r="B1021">
        <f xml:space="preserve"> (moras!C1018 - AVERAGE(moras!$C$2:$C$5001)) / _xlfn.STDEV.P(moras!$C$2:$C$5001)</f>
        <v>-0.29531879685585533</v>
      </c>
      <c r="C1021" t="str">
        <f t="shared" si="31"/>
        <v>Normal</v>
      </c>
      <c r="D1021">
        <f xml:space="preserve"> (moras!I1018 - AVERAGE(moras!$I$2:$I$5001)) / _xlfn.STDEV.P(moras!$I$2:$I$5001)</f>
        <v>0.43010483570679275</v>
      </c>
      <c r="E1021" t="str">
        <f t="shared" si="30"/>
        <v>Normal</v>
      </c>
    </row>
    <row r="1022" spans="2:5" x14ac:dyDescent="0.25">
      <c r="B1022">
        <f xml:space="preserve"> (moras!C1019 - AVERAGE(moras!$C$2:$C$5001)) / _xlfn.STDEV.P(moras!$C$2:$C$5001)</f>
        <v>-0.63774291610218214</v>
      </c>
      <c r="C1022" t="str">
        <f t="shared" si="31"/>
        <v>Normal</v>
      </c>
      <c r="D1022">
        <f xml:space="preserve"> (moras!I1019 - AVERAGE(moras!$I$2:$I$5001)) / _xlfn.STDEV.P(moras!$I$2:$I$5001)</f>
        <v>0.85359919315050581</v>
      </c>
      <c r="E1022" t="str">
        <f t="shared" si="30"/>
        <v>Normal</v>
      </c>
    </row>
    <row r="1023" spans="2:5" x14ac:dyDescent="0.25">
      <c r="B1023">
        <f xml:space="preserve"> (moras!C1020 - AVERAGE(moras!$C$2:$C$5001)) / _xlfn.STDEV.P(moras!$C$2:$C$5001)</f>
        <v>1.8430339317054976</v>
      </c>
      <c r="C1023" t="str">
        <f t="shared" si="31"/>
        <v>Normal</v>
      </c>
      <c r="D1023">
        <f xml:space="preserve"> (moras!I1020 - AVERAGE(moras!$I$2:$I$5001)) / _xlfn.STDEV.P(moras!$I$2:$I$5001)</f>
        <v>6.6104782630796582E-3</v>
      </c>
      <c r="E1023" t="str">
        <f t="shared" si="30"/>
        <v>Normal</v>
      </c>
    </row>
    <row r="1024" spans="2:5" x14ac:dyDescent="0.25">
      <c r="B1024">
        <f xml:space="preserve"> (moras!C1021 - AVERAGE(moras!$C$2:$C$5001)) / _xlfn.STDEV.P(moras!$C$2:$C$5001)</f>
        <v>0.97050939646378465</v>
      </c>
      <c r="C1024" t="str">
        <f t="shared" si="31"/>
        <v>Normal</v>
      </c>
      <c r="D1024">
        <f xml:space="preserve"> (moras!I1021 - AVERAGE(moras!$I$2:$I$5001)) / _xlfn.STDEV.P(moras!$I$2:$I$5001)</f>
        <v>1.9123350867597886</v>
      </c>
      <c r="E1024" t="str">
        <f t="shared" si="30"/>
        <v>Normal</v>
      </c>
    </row>
    <row r="1025" spans="2:5" x14ac:dyDescent="0.25">
      <c r="B1025">
        <f xml:space="preserve"> (moras!C1022 - AVERAGE(moras!$C$2:$C$5001)) / _xlfn.STDEV.P(moras!$C$2:$C$5001)</f>
        <v>-0.40791295848776077</v>
      </c>
      <c r="C1025" t="str">
        <f t="shared" si="31"/>
        <v>Normal</v>
      </c>
      <c r="D1025">
        <f xml:space="preserve"> (moras!I1022 - AVERAGE(moras!$I$2:$I$5001)) / _xlfn.STDEV.P(moras!$I$2:$I$5001)</f>
        <v>1.1359287647796479</v>
      </c>
      <c r="E1025" t="str">
        <f t="shared" si="30"/>
        <v>Normal</v>
      </c>
    </row>
    <row r="1026" spans="2:5" x14ac:dyDescent="0.25">
      <c r="B1026">
        <f xml:space="preserve"> (moras!C1023 - AVERAGE(moras!$C$2:$C$5001)) / _xlfn.STDEV.P(moras!$C$2:$C$5001)</f>
        <v>4.9169835333513818</v>
      </c>
      <c r="C1026" t="str">
        <f t="shared" si="31"/>
        <v>Atipico</v>
      </c>
      <c r="D1026">
        <f xml:space="preserve"> (moras!I1023 - AVERAGE(moras!$I$2:$I$5001)) / _xlfn.STDEV.P(moras!$I$2:$I$5001)</f>
        <v>-0.34630148627334789</v>
      </c>
      <c r="E1026" t="str">
        <f t="shared" si="30"/>
        <v>Normal</v>
      </c>
    </row>
    <row r="1027" spans="2:5" x14ac:dyDescent="0.25">
      <c r="B1027">
        <f xml:space="preserve"> (moras!C1024 - AVERAGE(moras!$C$2:$C$5001)) / _xlfn.STDEV.P(moras!$C$2:$C$5001)</f>
        <v>-0.1732356128852689</v>
      </c>
      <c r="C1027" t="str">
        <f t="shared" si="31"/>
        <v>Normal</v>
      </c>
      <c r="D1027">
        <f xml:space="preserve"> (moras!I1024 - AVERAGE(moras!$I$2:$I$5001)) / _xlfn.STDEV.P(moras!$I$2:$I$5001)</f>
        <v>-0.98154302243891756</v>
      </c>
      <c r="E1027" t="str">
        <f t="shared" si="30"/>
        <v>Normal</v>
      </c>
    </row>
    <row r="1028" spans="2:5" x14ac:dyDescent="0.25">
      <c r="B1028">
        <f xml:space="preserve"> (moras!C1025 - AVERAGE(moras!$C$2:$C$5001)) / _xlfn.STDEV.P(moras!$C$2:$C$5001)</f>
        <v>3.7426391907919068</v>
      </c>
      <c r="C1028" t="str">
        <f t="shared" si="31"/>
        <v>Atipico</v>
      </c>
      <c r="D1028">
        <f xml:space="preserve"> (moras!I1025 - AVERAGE(moras!$I$2:$I$5001)) / _xlfn.STDEV.P(moras!$I$2:$I$5001)</f>
        <v>0.35952244279950724</v>
      </c>
      <c r="E1028" t="str">
        <f t="shared" si="30"/>
        <v>Normal</v>
      </c>
    </row>
    <row r="1029" spans="2:5" x14ac:dyDescent="0.25">
      <c r="B1029">
        <f xml:space="preserve"> (moras!C1026 - AVERAGE(moras!$C$2:$C$5001)) / _xlfn.STDEV.P(moras!$C$2:$C$5001)</f>
        <v>-0.39937698798432664</v>
      </c>
      <c r="C1029" t="str">
        <f t="shared" si="31"/>
        <v>Normal</v>
      </c>
      <c r="D1029">
        <f xml:space="preserve"> (moras!I1026 - AVERAGE(moras!$I$2:$I$5001)) / _xlfn.STDEV.P(moras!$I$2:$I$5001)</f>
        <v>-1.334454986975345</v>
      </c>
      <c r="E1029" t="str">
        <f t="shared" si="30"/>
        <v>Normal</v>
      </c>
    </row>
    <row r="1030" spans="2:5" x14ac:dyDescent="0.25">
      <c r="B1030">
        <f xml:space="preserve"> (moras!C1027 - AVERAGE(moras!$C$2:$C$5001)) / _xlfn.STDEV.P(moras!$C$2:$C$5001)</f>
        <v>-0.1886279457001705</v>
      </c>
      <c r="C1030" t="str">
        <f t="shared" si="31"/>
        <v>Normal</v>
      </c>
      <c r="D1030">
        <f xml:space="preserve"> (moras!I1027 - AVERAGE(moras!$I$2:$I$5001)) / _xlfn.STDEV.P(moras!$I$2:$I$5001)</f>
        <v>-0.769795843717061</v>
      </c>
      <c r="E1030" t="str">
        <f t="shared" ref="E1030:E1093" si="32">IF(ABS(D1030)&gt;1.96,"Atipico","Normal")</f>
        <v>Normal</v>
      </c>
    </row>
    <row r="1031" spans="2:5" x14ac:dyDescent="0.25">
      <c r="B1031">
        <f xml:space="preserve"> (moras!C1028 - AVERAGE(moras!$C$2:$C$5001)) / _xlfn.STDEV.P(moras!$C$2:$C$5001)</f>
        <v>-0.48514487074716173</v>
      </c>
      <c r="C1031" t="str">
        <f t="shared" si="31"/>
        <v>Normal</v>
      </c>
      <c r="D1031">
        <f xml:space="preserve"> (moras!I1028 - AVERAGE(moras!$I$2:$I$5001)) / _xlfn.STDEV.P(moras!$I$2:$I$5001)</f>
        <v>-0.69921345080977548</v>
      </c>
      <c r="E1031" t="str">
        <f t="shared" si="32"/>
        <v>Normal</v>
      </c>
    </row>
    <row r="1032" spans="2:5" x14ac:dyDescent="0.25">
      <c r="B1032">
        <f xml:space="preserve"> (moras!C1029 - AVERAGE(moras!$C$2:$C$5001)) / _xlfn.STDEV.P(moras!$C$2:$C$5001)</f>
        <v>0.13446549290734361</v>
      </c>
      <c r="C1032" t="str">
        <f t="shared" si="31"/>
        <v>Normal</v>
      </c>
      <c r="D1032">
        <f xml:space="preserve"> (moras!I1029 - AVERAGE(moras!$I$2:$I$5001)) / _xlfn.STDEV.P(moras!$I$2:$I$5001)</f>
        <v>2.0534998725743594</v>
      </c>
      <c r="E1032" t="str">
        <f t="shared" si="32"/>
        <v>Atipico</v>
      </c>
    </row>
    <row r="1033" spans="2:5" x14ac:dyDescent="0.25">
      <c r="B1033">
        <f xml:space="preserve"> (moras!C1030 - AVERAGE(moras!$C$2:$C$5001)) / _xlfn.STDEV.P(moras!$C$2:$C$5001)</f>
        <v>0.44698853415534956</v>
      </c>
      <c r="C1033" t="str">
        <f t="shared" si="31"/>
        <v>Normal</v>
      </c>
      <c r="D1033">
        <f xml:space="preserve"> (moras!I1030 - AVERAGE(moras!$I$2:$I$5001)) / _xlfn.STDEV.P(moras!$I$2:$I$5001)</f>
        <v>-0.84037823662434652</v>
      </c>
      <c r="E1033" t="str">
        <f t="shared" si="32"/>
        <v>Normal</v>
      </c>
    </row>
    <row r="1034" spans="2:5" x14ac:dyDescent="0.25">
      <c r="B1034">
        <f xml:space="preserve"> (moras!C1031 - AVERAGE(moras!$C$2:$C$5001)) / _xlfn.STDEV.P(moras!$C$2:$C$5001)</f>
        <v>5.4515412935853734E-2</v>
      </c>
      <c r="C1034" t="str">
        <f t="shared" si="31"/>
        <v>Normal</v>
      </c>
      <c r="D1034">
        <f xml:space="preserve"> (moras!I1031 - AVERAGE(moras!$I$2:$I$5001)) / _xlfn.STDEV.P(moras!$I$2:$I$5001)</f>
        <v>-0.84037823662434652</v>
      </c>
      <c r="E1034" t="str">
        <f t="shared" si="32"/>
        <v>Normal</v>
      </c>
    </row>
    <row r="1035" spans="2:5" x14ac:dyDescent="0.25">
      <c r="B1035">
        <f xml:space="preserve"> (moras!C1032 - AVERAGE(moras!$C$2:$C$5001)) / _xlfn.STDEV.P(moras!$C$2:$C$5001)</f>
        <v>-0.41623559138687616</v>
      </c>
      <c r="C1035" t="str">
        <f t="shared" si="31"/>
        <v>Normal</v>
      </c>
      <c r="D1035">
        <f xml:space="preserve"> (moras!I1032 - AVERAGE(moras!$I$2:$I$5001)) / _xlfn.STDEV.P(moras!$I$2:$I$5001)</f>
        <v>-6.397191464420586E-2</v>
      </c>
      <c r="E1035" t="str">
        <f t="shared" si="32"/>
        <v>Normal</v>
      </c>
    </row>
    <row r="1036" spans="2:5" x14ac:dyDescent="0.25">
      <c r="B1036">
        <f xml:space="preserve"> (moras!C1033 - AVERAGE(moras!$C$2:$C$5001)) / _xlfn.STDEV.P(moras!$C$2:$C$5001)</f>
        <v>0.84192643227227881</v>
      </c>
      <c r="C1036" t="str">
        <f t="shared" si="31"/>
        <v>Normal</v>
      </c>
      <c r="D1036">
        <f xml:space="preserve"> (moras!I1033 - AVERAGE(moras!$I$2:$I$5001)) / _xlfn.STDEV.P(moras!$I$2:$I$5001)</f>
        <v>-0.69921345080977548</v>
      </c>
      <c r="E1036" t="str">
        <f t="shared" si="32"/>
        <v>Normal</v>
      </c>
    </row>
    <row r="1037" spans="2:5" x14ac:dyDescent="0.25">
      <c r="B1037">
        <f xml:space="preserve"> (moras!C1034 - AVERAGE(moras!$C$2:$C$5001)) / _xlfn.STDEV.P(moras!$C$2:$C$5001)</f>
        <v>-2.2673338536546354E-2</v>
      </c>
      <c r="C1037" t="str">
        <f t="shared" si="31"/>
        <v>Normal</v>
      </c>
      <c r="D1037">
        <f xml:space="preserve"> (moras!I1034 - AVERAGE(moras!$I$2:$I$5001)) / _xlfn.STDEV.P(moras!$I$2:$I$5001)</f>
        <v>2.1946646583889304</v>
      </c>
      <c r="E1037" t="str">
        <f t="shared" si="32"/>
        <v>Atipico</v>
      </c>
    </row>
    <row r="1038" spans="2:5" x14ac:dyDescent="0.25">
      <c r="B1038">
        <f xml:space="preserve"> (moras!C1035 - AVERAGE(moras!$C$2:$C$5001)) / _xlfn.STDEV.P(moras!$C$2:$C$5001)</f>
        <v>1.397455901476635</v>
      </c>
      <c r="C1038" t="str">
        <f t="shared" si="31"/>
        <v>Normal</v>
      </c>
      <c r="D1038">
        <f xml:space="preserve"> (moras!I1035 - AVERAGE(moras!$I$2:$I$5001)) / _xlfn.STDEV.P(moras!$I$2:$I$5001)</f>
        <v>0.85359919315050581</v>
      </c>
      <c r="E1038" t="str">
        <f t="shared" si="32"/>
        <v>Normal</v>
      </c>
    </row>
    <row r="1039" spans="2:5" x14ac:dyDescent="0.25">
      <c r="B1039">
        <f xml:space="preserve"> (moras!C1036 - AVERAGE(moras!$C$2:$C$5001)) / _xlfn.STDEV.P(moras!$C$2:$C$5001)</f>
        <v>0.63239888958686152</v>
      </c>
      <c r="C1039" t="str">
        <f t="shared" ref="C1039:C1102" si="33">IF(ABS(B1039)&gt;1.96,"Atipico","Normal")</f>
        <v>Normal</v>
      </c>
      <c r="D1039">
        <f xml:space="preserve"> (moras!I1036 - AVERAGE(moras!$I$2:$I$5001)) / _xlfn.STDEV.P(moras!$I$2:$I$5001)</f>
        <v>1.3476759435015044</v>
      </c>
      <c r="E1039" t="str">
        <f t="shared" si="32"/>
        <v>Normal</v>
      </c>
    </row>
    <row r="1040" spans="2:5" x14ac:dyDescent="0.25">
      <c r="B1040">
        <f xml:space="preserve"> (moras!C1037 - AVERAGE(moras!$C$2:$C$5001)) / _xlfn.STDEV.P(moras!$C$2:$C$5001)</f>
        <v>-0.56901707008665037</v>
      </c>
      <c r="C1040" t="str">
        <f t="shared" si="33"/>
        <v>Normal</v>
      </c>
      <c r="D1040">
        <f xml:space="preserve"> (moras!I1037 - AVERAGE(moras!$I$2:$I$5001)) / _xlfn.STDEV.P(moras!$I$2:$I$5001)</f>
        <v>-0.27571909336606237</v>
      </c>
      <c r="E1040" t="str">
        <f t="shared" si="32"/>
        <v>Normal</v>
      </c>
    </row>
    <row r="1041" spans="2:5" x14ac:dyDescent="0.25">
      <c r="B1041">
        <f xml:space="preserve"> (moras!C1038 - AVERAGE(moras!$C$2:$C$5001)) / _xlfn.STDEV.P(moras!$C$2:$C$5001)</f>
        <v>1.0512570631157443</v>
      </c>
      <c r="C1041" t="str">
        <f t="shared" si="33"/>
        <v>Normal</v>
      </c>
      <c r="D1041">
        <f xml:space="preserve"> (moras!I1038 - AVERAGE(moras!$I$2:$I$5001)) / _xlfn.STDEV.P(moras!$I$2:$I$5001)</f>
        <v>0.28894004989222172</v>
      </c>
      <c r="E1041" t="str">
        <f t="shared" si="32"/>
        <v>Normal</v>
      </c>
    </row>
    <row r="1042" spans="2:5" x14ac:dyDescent="0.25">
      <c r="B1042">
        <f xml:space="preserve"> (moras!C1039 - AVERAGE(moras!$C$2:$C$5001)) / _xlfn.STDEV.P(moras!$C$2:$C$5001)</f>
        <v>-0.44452687068329116</v>
      </c>
      <c r="C1042" t="str">
        <f t="shared" si="33"/>
        <v>Normal</v>
      </c>
      <c r="D1042">
        <f xml:space="preserve"> (moras!I1039 - AVERAGE(moras!$I$2:$I$5001)) / _xlfn.STDEV.P(moras!$I$2:$I$5001)</f>
        <v>7.7192871170365177E-2</v>
      </c>
      <c r="E1042" t="str">
        <f t="shared" si="32"/>
        <v>Normal</v>
      </c>
    </row>
    <row r="1043" spans="2:5" x14ac:dyDescent="0.25">
      <c r="B1043">
        <f xml:space="preserve"> (moras!C1040 - AVERAGE(moras!$C$2:$C$5001)) / _xlfn.STDEV.P(moras!$C$2:$C$5001)</f>
        <v>-0.23629703721480325</v>
      </c>
      <c r="C1043" t="str">
        <f t="shared" si="33"/>
        <v>Normal</v>
      </c>
      <c r="D1043">
        <f xml:space="preserve"> (moras!I1040 - AVERAGE(moras!$I$2:$I$5001)) / _xlfn.STDEV.P(moras!$I$2:$I$5001)</f>
        <v>-0.41688387918063341</v>
      </c>
      <c r="E1043" t="str">
        <f t="shared" si="32"/>
        <v>Normal</v>
      </c>
    </row>
    <row r="1044" spans="2:5" x14ac:dyDescent="0.25">
      <c r="B1044">
        <f xml:space="preserve"> (moras!C1041 - AVERAGE(moras!$C$2:$C$5001)) / _xlfn.STDEV.P(moras!$C$2:$C$5001)</f>
        <v>-3.0619362739945328E-2</v>
      </c>
      <c r="C1044" t="str">
        <f t="shared" si="33"/>
        <v>Normal</v>
      </c>
      <c r="D1044">
        <f xml:space="preserve"> (moras!I1041 - AVERAGE(moras!$I$2:$I$5001)) / _xlfn.STDEV.P(moras!$I$2:$I$5001)</f>
        <v>-0.48746627208791893</v>
      </c>
      <c r="E1044" t="str">
        <f t="shared" si="32"/>
        <v>Normal</v>
      </c>
    </row>
    <row r="1045" spans="2:5" x14ac:dyDescent="0.25">
      <c r="B1045">
        <f xml:space="preserve"> (moras!C1042 - AVERAGE(moras!$C$2:$C$5001)) / _xlfn.STDEV.P(moras!$C$2:$C$5001)</f>
        <v>0.36337893737562776</v>
      </c>
      <c r="C1045" t="str">
        <f t="shared" si="33"/>
        <v>Normal</v>
      </c>
      <c r="D1045">
        <f xml:space="preserve"> (moras!I1042 - AVERAGE(moras!$I$2:$I$5001)) / _xlfn.STDEV.P(moras!$I$2:$I$5001)</f>
        <v>1.0653463718723624</v>
      </c>
      <c r="E1045" t="str">
        <f t="shared" si="32"/>
        <v>Normal</v>
      </c>
    </row>
    <row r="1046" spans="2:5" x14ac:dyDescent="0.25">
      <c r="B1046">
        <f xml:space="preserve"> (moras!C1043 - AVERAGE(moras!$C$2:$C$5001)) / _xlfn.STDEV.P(moras!$C$2:$C$5001)</f>
        <v>1.535858783263278</v>
      </c>
      <c r="C1046" t="str">
        <f t="shared" si="33"/>
        <v>Normal</v>
      </c>
      <c r="D1046">
        <f xml:space="preserve"> (moras!I1043 - AVERAGE(moras!$I$2:$I$5001)) / _xlfn.STDEV.P(moras!$I$2:$I$5001)</f>
        <v>-0.13455430755149136</v>
      </c>
      <c r="E1046" t="str">
        <f t="shared" si="32"/>
        <v>Normal</v>
      </c>
    </row>
    <row r="1047" spans="2:5" x14ac:dyDescent="0.25">
      <c r="B1047">
        <f xml:space="preserve"> (moras!C1044 - AVERAGE(moras!$C$2:$C$5001)) / _xlfn.STDEV.P(moras!$C$2:$C$5001)</f>
        <v>0.68770264338746878</v>
      </c>
      <c r="C1047" t="str">
        <f t="shared" si="33"/>
        <v>Normal</v>
      </c>
      <c r="D1047">
        <f xml:space="preserve"> (moras!I1044 - AVERAGE(moras!$I$2:$I$5001)) / _xlfn.STDEV.P(moras!$I$2:$I$5001)</f>
        <v>-0.41688387918063341</v>
      </c>
      <c r="E1047" t="str">
        <f t="shared" si="32"/>
        <v>Normal</v>
      </c>
    </row>
    <row r="1048" spans="2:5" x14ac:dyDescent="0.25">
      <c r="B1048">
        <f xml:space="preserve"> (moras!C1045 - AVERAGE(moras!$C$2:$C$5001)) / _xlfn.STDEV.P(moras!$C$2:$C$5001)</f>
        <v>-0.17134784638342374</v>
      </c>
      <c r="C1048" t="str">
        <f t="shared" si="33"/>
        <v>Normal</v>
      </c>
      <c r="D1048">
        <f xml:space="preserve"> (moras!I1045 - AVERAGE(moras!$I$2:$I$5001)) / _xlfn.STDEV.P(moras!$I$2:$I$5001)</f>
        <v>-1.6167845586044871</v>
      </c>
      <c r="E1048" t="str">
        <f t="shared" si="32"/>
        <v>Normal</v>
      </c>
    </row>
    <row r="1049" spans="2:5" x14ac:dyDescent="0.25">
      <c r="B1049">
        <f xml:space="preserve"> (moras!C1046 - AVERAGE(moras!$C$2:$C$5001)) / _xlfn.STDEV.P(moras!$C$2:$C$5001)</f>
        <v>-0.28457391893198258</v>
      </c>
      <c r="C1049" t="str">
        <f t="shared" si="33"/>
        <v>Normal</v>
      </c>
      <c r="D1049">
        <f xml:space="preserve"> (moras!I1046 - AVERAGE(moras!$I$2:$I$5001)) / _xlfn.STDEV.P(moras!$I$2:$I$5001)</f>
        <v>-1.052125415346203</v>
      </c>
      <c r="E1049" t="str">
        <f t="shared" si="32"/>
        <v>Normal</v>
      </c>
    </row>
    <row r="1050" spans="2:5" x14ac:dyDescent="0.25">
      <c r="B1050">
        <f xml:space="preserve"> (moras!C1047 - AVERAGE(moras!$C$2:$C$5001)) / _xlfn.STDEV.P(moras!$C$2:$C$5001)</f>
        <v>-0.4091086725991801</v>
      </c>
      <c r="C1050" t="str">
        <f t="shared" si="33"/>
        <v>Normal</v>
      </c>
      <c r="D1050">
        <f xml:space="preserve"> (moras!I1047 - AVERAGE(moras!$I$2:$I$5001)) / _xlfn.STDEV.P(moras!$I$2:$I$5001)</f>
        <v>-1.5462021656972016</v>
      </c>
      <c r="E1050" t="str">
        <f t="shared" si="32"/>
        <v>Normal</v>
      </c>
    </row>
    <row r="1051" spans="2:5" x14ac:dyDescent="0.25">
      <c r="B1051">
        <f xml:space="preserve"> (moras!C1048 - AVERAGE(moras!$C$2:$C$5001)) / _xlfn.STDEV.P(moras!$C$2:$C$5001)</f>
        <v>-0.37211786807990443</v>
      </c>
      <c r="C1051" t="str">
        <f t="shared" si="33"/>
        <v>Normal</v>
      </c>
      <c r="D1051">
        <f xml:space="preserve"> (moras!I1048 - AVERAGE(moras!$I$2:$I$5001)) / _xlfn.STDEV.P(moras!$I$2:$I$5001)</f>
        <v>-1.4050373798826306</v>
      </c>
      <c r="E1051" t="str">
        <f t="shared" si="32"/>
        <v>Normal</v>
      </c>
    </row>
    <row r="1052" spans="2:5" x14ac:dyDescent="0.25">
      <c r="B1052">
        <f xml:space="preserve"> (moras!C1049 - AVERAGE(moras!$C$2:$C$5001)) / _xlfn.STDEV.P(moras!$C$2:$C$5001)</f>
        <v>-0.62587369967693607</v>
      </c>
      <c r="C1052" t="str">
        <f t="shared" si="33"/>
        <v>Normal</v>
      </c>
      <c r="D1052">
        <f xml:space="preserve"> (moras!I1049 - AVERAGE(moras!$I$2:$I$5001)) / _xlfn.STDEV.P(moras!$I$2:$I$5001)</f>
        <v>-0.769795843717061</v>
      </c>
      <c r="E1052" t="str">
        <f t="shared" si="32"/>
        <v>Normal</v>
      </c>
    </row>
    <row r="1053" spans="2:5" x14ac:dyDescent="0.25">
      <c r="B1053">
        <f xml:space="preserve"> (moras!C1050 - AVERAGE(moras!$C$2:$C$5001)) / _xlfn.STDEV.P(moras!$C$2:$C$5001)</f>
        <v>-0.44406936634108168</v>
      </c>
      <c r="C1053" t="str">
        <f t="shared" si="33"/>
        <v>Normal</v>
      </c>
      <c r="D1053">
        <f xml:space="preserve"> (moras!I1050 - AVERAGE(moras!$I$2:$I$5001)) / _xlfn.STDEV.P(moras!$I$2:$I$5001)</f>
        <v>-0.98154302243891756</v>
      </c>
      <c r="E1053" t="str">
        <f t="shared" si="32"/>
        <v>Normal</v>
      </c>
    </row>
    <row r="1054" spans="2:5" x14ac:dyDescent="0.25">
      <c r="B1054">
        <f xml:space="preserve"> (moras!C1051 - AVERAGE(moras!$C$2:$C$5001)) / _xlfn.STDEV.P(moras!$C$2:$C$5001)</f>
        <v>-0.40711016784954412</v>
      </c>
      <c r="C1054" t="str">
        <f t="shared" si="33"/>
        <v>Normal</v>
      </c>
      <c r="D1054">
        <f xml:space="preserve"> (moras!I1051 - AVERAGE(moras!$I$2:$I$5001)) / _xlfn.STDEV.P(moras!$I$2:$I$5001)</f>
        <v>-1.052125415346203</v>
      </c>
      <c r="E1054" t="str">
        <f t="shared" si="32"/>
        <v>Normal</v>
      </c>
    </row>
    <row r="1055" spans="2:5" x14ac:dyDescent="0.25">
      <c r="B1055">
        <f xml:space="preserve"> (moras!C1052 - AVERAGE(moras!$C$2:$C$5001)) / _xlfn.STDEV.P(moras!$C$2:$C$5001)</f>
        <v>5.0371047389297878</v>
      </c>
      <c r="C1055" t="str">
        <f t="shared" si="33"/>
        <v>Atipico</v>
      </c>
      <c r="D1055">
        <f xml:space="preserve"> (moras!I1052 - AVERAGE(moras!$I$2:$I$5001)) / _xlfn.STDEV.P(moras!$I$2:$I$5001)</f>
        <v>0.50068722861407822</v>
      </c>
      <c r="E1055" t="str">
        <f t="shared" si="32"/>
        <v>Normal</v>
      </c>
    </row>
    <row r="1056" spans="2:5" x14ac:dyDescent="0.25">
      <c r="B1056">
        <f xml:space="preserve"> (moras!C1053 - AVERAGE(moras!$C$2:$C$5001)) / _xlfn.STDEV.P(moras!$C$2:$C$5001)</f>
        <v>-0.32244473490324616</v>
      </c>
      <c r="C1056" t="str">
        <f t="shared" si="33"/>
        <v>Normal</v>
      </c>
      <c r="D1056">
        <f xml:space="preserve"> (moras!I1053 - AVERAGE(moras!$I$2:$I$5001)) / _xlfn.STDEV.P(moras!$I$2:$I$5001)</f>
        <v>-1.6167845586044871</v>
      </c>
      <c r="E1056" t="str">
        <f t="shared" si="32"/>
        <v>Normal</v>
      </c>
    </row>
    <row r="1057" spans="2:5" x14ac:dyDescent="0.25">
      <c r="B1057">
        <f xml:space="preserve"> (moras!C1054 - AVERAGE(moras!$C$2:$C$5001)) / _xlfn.STDEV.P(moras!$C$2:$C$5001)</f>
        <v>1.0291901858875296</v>
      </c>
      <c r="C1057" t="str">
        <f t="shared" si="33"/>
        <v>Normal</v>
      </c>
      <c r="D1057">
        <f xml:space="preserve"> (moras!I1054 - AVERAGE(moras!$I$2:$I$5001)) / _xlfn.STDEV.P(moras!$I$2:$I$5001)</f>
        <v>-6.397191464420586E-2</v>
      </c>
      <c r="E1057" t="str">
        <f t="shared" si="32"/>
        <v>Normal</v>
      </c>
    </row>
    <row r="1058" spans="2:5" x14ac:dyDescent="0.25">
      <c r="B1058">
        <f xml:space="preserve"> (moras!C1055 - AVERAGE(moras!$C$2:$C$5001)) / _xlfn.STDEV.P(moras!$C$2:$C$5001)</f>
        <v>0.79379433649800724</v>
      </c>
      <c r="C1058" t="str">
        <f t="shared" si="33"/>
        <v>Normal</v>
      </c>
      <c r="D1058">
        <f xml:space="preserve"> (moras!I1055 - AVERAGE(moras!$I$2:$I$5001)) / _xlfn.STDEV.P(moras!$I$2:$I$5001)</f>
        <v>2.4064118371107872</v>
      </c>
      <c r="E1058" t="str">
        <f t="shared" si="32"/>
        <v>Atipico</v>
      </c>
    </row>
    <row r="1059" spans="2:5" x14ac:dyDescent="0.25">
      <c r="B1059">
        <f xml:space="preserve"> (moras!C1056 - AVERAGE(moras!$C$2:$C$5001)) / _xlfn.STDEV.P(moras!$C$2:$C$5001)</f>
        <v>-0.36747096811327984</v>
      </c>
      <c r="C1059" t="str">
        <f t="shared" si="33"/>
        <v>Normal</v>
      </c>
      <c r="D1059">
        <f xml:space="preserve"> (moras!I1056 - AVERAGE(moras!$I$2:$I$5001)) / _xlfn.STDEV.P(moras!$I$2:$I$5001)</f>
        <v>-1.1227078082534885</v>
      </c>
      <c r="E1059" t="str">
        <f t="shared" si="32"/>
        <v>Normal</v>
      </c>
    </row>
    <row r="1060" spans="2:5" x14ac:dyDescent="0.25">
      <c r="B1060">
        <f xml:space="preserve"> (moras!C1057 - AVERAGE(moras!$C$2:$C$5001)) / _xlfn.STDEV.P(moras!$C$2:$C$5001)</f>
        <v>-0.44446274608546127</v>
      </c>
      <c r="C1060" t="str">
        <f t="shared" si="33"/>
        <v>Normal</v>
      </c>
      <c r="D1060">
        <f xml:space="preserve"> (moras!I1057 - AVERAGE(moras!$I$2:$I$5001)) / _xlfn.STDEV.P(moras!$I$2:$I$5001)</f>
        <v>-0.48746627208791893</v>
      </c>
      <c r="E1060" t="str">
        <f t="shared" si="32"/>
        <v>Normal</v>
      </c>
    </row>
    <row r="1061" spans="2:5" x14ac:dyDescent="0.25">
      <c r="B1061">
        <f xml:space="preserve"> (moras!C1058 - AVERAGE(moras!$C$2:$C$5001)) / _xlfn.STDEV.P(moras!$C$2:$C$5001)</f>
        <v>-0.23434290175420414</v>
      </c>
      <c r="C1061" t="str">
        <f t="shared" si="33"/>
        <v>Normal</v>
      </c>
      <c r="D1061">
        <f xml:space="preserve"> (moras!I1058 - AVERAGE(moras!$I$2:$I$5001)) / _xlfn.STDEV.P(moras!$I$2:$I$5001)</f>
        <v>7.7192871170365177E-2</v>
      </c>
      <c r="E1061" t="str">
        <f t="shared" si="32"/>
        <v>Normal</v>
      </c>
    </row>
    <row r="1062" spans="2:5" x14ac:dyDescent="0.25">
      <c r="B1062">
        <f xml:space="preserve"> (moras!C1059 - AVERAGE(moras!$C$2:$C$5001)) / _xlfn.STDEV.P(moras!$C$2:$C$5001)</f>
        <v>-0.44454166866740574</v>
      </c>
      <c r="C1062" t="str">
        <f t="shared" si="33"/>
        <v>Normal</v>
      </c>
      <c r="D1062">
        <f xml:space="preserve"> (moras!I1059 - AVERAGE(moras!$I$2:$I$5001)) / _xlfn.STDEV.P(moras!$I$2:$I$5001)</f>
        <v>-1.4050373798826306</v>
      </c>
      <c r="E1062" t="str">
        <f t="shared" si="32"/>
        <v>Normal</v>
      </c>
    </row>
    <row r="1063" spans="2:5" x14ac:dyDescent="0.25">
      <c r="B1063">
        <f xml:space="preserve"> (moras!C1060 - AVERAGE(moras!$C$2:$C$5001)) / _xlfn.STDEV.P(moras!$C$2:$C$5001)</f>
        <v>-0.46930507155594164</v>
      </c>
      <c r="C1063" t="str">
        <f t="shared" si="33"/>
        <v>Normal</v>
      </c>
      <c r="D1063">
        <f xml:space="preserve"> (moras!I1060 - AVERAGE(moras!$I$2:$I$5001)) / _xlfn.STDEV.P(moras!$I$2:$I$5001)</f>
        <v>1.1359287647796479</v>
      </c>
      <c r="E1063" t="str">
        <f t="shared" si="32"/>
        <v>Normal</v>
      </c>
    </row>
    <row r="1064" spans="2:5" x14ac:dyDescent="0.25">
      <c r="B1064">
        <f xml:space="preserve"> (moras!C1061 - AVERAGE(moras!$C$2:$C$5001)) / _xlfn.STDEV.P(moras!$C$2:$C$5001)</f>
        <v>-0.36690897767156788</v>
      </c>
      <c r="C1064" t="str">
        <f t="shared" si="33"/>
        <v>Normal</v>
      </c>
      <c r="D1064">
        <f xml:space="preserve"> (moras!I1061 - AVERAGE(moras!$I$2:$I$5001)) / _xlfn.STDEV.P(moras!$I$2:$I$5001)</f>
        <v>-0.13455430755149136</v>
      </c>
      <c r="E1064" t="str">
        <f t="shared" si="32"/>
        <v>Normal</v>
      </c>
    </row>
    <row r="1065" spans="2:5" x14ac:dyDescent="0.25">
      <c r="B1065">
        <f xml:space="preserve"> (moras!C1062 - AVERAGE(moras!$C$2:$C$5001)) / _xlfn.STDEV.P(moras!$C$2:$C$5001)</f>
        <v>-0.20469812484074795</v>
      </c>
      <c r="C1065" t="str">
        <f t="shared" si="33"/>
        <v>Normal</v>
      </c>
      <c r="D1065">
        <f xml:space="preserve"> (moras!I1062 - AVERAGE(moras!$I$2:$I$5001)) / _xlfn.STDEV.P(moras!$I$2:$I$5001)</f>
        <v>0.57126962152136374</v>
      </c>
      <c r="E1065" t="str">
        <f t="shared" si="32"/>
        <v>Normal</v>
      </c>
    </row>
    <row r="1066" spans="2:5" x14ac:dyDescent="0.25">
      <c r="B1066">
        <f xml:space="preserve"> (moras!C1063 - AVERAGE(moras!$C$2:$C$5001)) / _xlfn.STDEV.P(moras!$C$2:$C$5001)</f>
        <v>-0.43177224154185534</v>
      </c>
      <c r="C1066" t="str">
        <f t="shared" si="33"/>
        <v>Normal</v>
      </c>
      <c r="D1066">
        <f xml:space="preserve"> (moras!I1063 - AVERAGE(moras!$I$2:$I$5001)) / _xlfn.STDEV.P(moras!$I$2:$I$5001)</f>
        <v>-0.98154302243891756</v>
      </c>
      <c r="E1066" t="str">
        <f t="shared" si="32"/>
        <v>Normal</v>
      </c>
    </row>
    <row r="1067" spans="2:5" x14ac:dyDescent="0.25">
      <c r="B1067">
        <f xml:space="preserve"> (moras!C1064 - AVERAGE(moras!$C$2:$C$5001)) / _xlfn.STDEV.P(moras!$C$2:$C$5001)</f>
        <v>-0.63634300214163486</v>
      </c>
      <c r="C1067" t="str">
        <f t="shared" si="33"/>
        <v>Normal</v>
      </c>
      <c r="D1067">
        <f xml:space="preserve"> (moras!I1064 - AVERAGE(moras!$I$2:$I$5001)) / _xlfn.STDEV.P(moras!$I$2:$I$5001)</f>
        <v>3.3945653378127845</v>
      </c>
      <c r="E1067" t="str">
        <f t="shared" si="32"/>
        <v>Atipico</v>
      </c>
    </row>
    <row r="1068" spans="2:5" x14ac:dyDescent="0.25">
      <c r="B1068">
        <f xml:space="preserve"> (moras!C1065 - AVERAGE(moras!$C$2:$C$5001)) / _xlfn.STDEV.P(moras!$C$2:$C$5001)</f>
        <v>7.9261341871480984E-2</v>
      </c>
      <c r="C1068" t="str">
        <f t="shared" si="33"/>
        <v>Normal</v>
      </c>
      <c r="D1068">
        <f xml:space="preserve"> (moras!I1065 - AVERAGE(moras!$I$2:$I$5001)) / _xlfn.STDEV.P(moras!$I$2:$I$5001)</f>
        <v>0.28894004989222172</v>
      </c>
      <c r="E1068" t="str">
        <f t="shared" si="32"/>
        <v>Normal</v>
      </c>
    </row>
    <row r="1069" spans="2:5" x14ac:dyDescent="0.25">
      <c r="B1069">
        <f xml:space="preserve"> (moras!C1066 - AVERAGE(moras!$C$2:$C$5001)) / _xlfn.STDEV.P(moras!$C$2:$C$5001)</f>
        <v>-0.36223158152601381</v>
      </c>
      <c r="C1069" t="str">
        <f t="shared" si="33"/>
        <v>Normal</v>
      </c>
      <c r="D1069">
        <f xml:space="preserve"> (moras!I1066 - AVERAGE(moras!$I$2:$I$5001)) / _xlfn.STDEV.P(moras!$I$2:$I$5001)</f>
        <v>0.64185201442864925</v>
      </c>
      <c r="E1069" t="str">
        <f t="shared" si="32"/>
        <v>Normal</v>
      </c>
    </row>
    <row r="1070" spans="2:5" x14ac:dyDescent="0.25">
      <c r="B1070">
        <f xml:space="preserve"> (moras!C1067 - AVERAGE(moras!$C$2:$C$5001)) / _xlfn.STDEV.P(moras!$C$2:$C$5001)</f>
        <v>-8.0567985054203622E-2</v>
      </c>
      <c r="C1070" t="str">
        <f t="shared" si="33"/>
        <v>Normal</v>
      </c>
      <c r="D1070">
        <f xml:space="preserve"> (moras!I1067 - AVERAGE(moras!$I$2:$I$5001)) / _xlfn.STDEV.P(moras!$I$2:$I$5001)</f>
        <v>0.78301680024322029</v>
      </c>
      <c r="E1070" t="str">
        <f t="shared" si="32"/>
        <v>Normal</v>
      </c>
    </row>
    <row r="1071" spans="2:5" x14ac:dyDescent="0.25">
      <c r="B1071">
        <f xml:space="preserve"> (moras!C1068 - AVERAGE(moras!$C$2:$C$5001)) / _xlfn.STDEV.P(moras!$C$2:$C$5001)</f>
        <v>1.8982320155678731</v>
      </c>
      <c r="C1071" t="str">
        <f t="shared" si="33"/>
        <v>Normal</v>
      </c>
      <c r="D1071">
        <f xml:space="preserve"> (moras!I1068 - AVERAGE(moras!$I$2:$I$5001)) / _xlfn.STDEV.P(moras!$I$2:$I$5001)</f>
        <v>-6.397191464420586E-2</v>
      </c>
      <c r="E1071" t="str">
        <f t="shared" si="32"/>
        <v>Normal</v>
      </c>
    </row>
    <row r="1072" spans="2:5" x14ac:dyDescent="0.25">
      <c r="B1072">
        <f xml:space="preserve"> (moras!C1069 - AVERAGE(moras!$C$2:$C$5001)) / _xlfn.STDEV.P(moras!$C$2:$C$5001)</f>
        <v>-0.2002977099628587</v>
      </c>
      <c r="C1072" t="str">
        <f t="shared" si="33"/>
        <v>Normal</v>
      </c>
      <c r="D1072">
        <f xml:space="preserve"> (moras!I1069 - AVERAGE(moras!$I$2:$I$5001)) / _xlfn.STDEV.P(moras!$I$2:$I$5001)</f>
        <v>-1.193290201160774</v>
      </c>
      <c r="E1072" t="str">
        <f t="shared" si="32"/>
        <v>Normal</v>
      </c>
    </row>
    <row r="1073" spans="2:5" x14ac:dyDescent="0.25">
      <c r="B1073">
        <f xml:space="preserve"> (moras!C1070 - AVERAGE(moras!$C$2:$C$5001)) / _xlfn.STDEV.P(moras!$C$2:$C$5001)</f>
        <v>-0.34224567081391377</v>
      </c>
      <c r="C1073" t="str">
        <f t="shared" si="33"/>
        <v>Normal</v>
      </c>
      <c r="D1073">
        <f xml:space="preserve"> (moras!I1070 - AVERAGE(moras!$I$2:$I$5001)) / _xlfn.STDEV.P(moras!$I$2:$I$5001)</f>
        <v>1.0653463718723624</v>
      </c>
      <c r="E1073" t="str">
        <f t="shared" si="32"/>
        <v>Normal</v>
      </c>
    </row>
    <row r="1074" spans="2:5" x14ac:dyDescent="0.25">
      <c r="B1074">
        <f xml:space="preserve"> (moras!C1071 - AVERAGE(moras!$C$2:$C$5001)) / _xlfn.STDEV.P(moras!$C$2:$C$5001)</f>
        <v>1.8812180826587341</v>
      </c>
      <c r="C1074" t="str">
        <f t="shared" si="33"/>
        <v>Normal</v>
      </c>
      <c r="D1074">
        <f xml:space="preserve"> (moras!I1071 - AVERAGE(moras!$I$2:$I$5001)) / _xlfn.STDEV.P(moras!$I$2:$I$5001)</f>
        <v>-0.69921345080977548</v>
      </c>
      <c r="E1074" t="str">
        <f t="shared" si="32"/>
        <v>Normal</v>
      </c>
    </row>
    <row r="1075" spans="2:5" x14ac:dyDescent="0.25">
      <c r="B1075">
        <f xml:space="preserve"> (moras!C1072 - AVERAGE(moras!$C$2:$C$5001)) / _xlfn.STDEV.P(moras!$C$2:$C$5001)</f>
        <v>-7.3981194342582759E-3</v>
      </c>
      <c r="C1075" t="str">
        <f t="shared" si="33"/>
        <v>Normal</v>
      </c>
      <c r="D1075">
        <f xml:space="preserve"> (moras!I1072 - AVERAGE(moras!$I$2:$I$5001)) / _xlfn.STDEV.P(moras!$I$2:$I$5001)</f>
        <v>-0.55804866499520445</v>
      </c>
      <c r="E1075" t="str">
        <f t="shared" si="32"/>
        <v>Normal</v>
      </c>
    </row>
    <row r="1076" spans="2:5" x14ac:dyDescent="0.25">
      <c r="B1076">
        <f xml:space="preserve"> (moras!C1073 - AVERAGE(moras!$C$2:$C$5001)) / _xlfn.STDEV.P(moras!$C$2:$C$5001)</f>
        <v>-0.46799154082766331</v>
      </c>
      <c r="C1076" t="str">
        <f t="shared" si="33"/>
        <v>Normal</v>
      </c>
      <c r="D1076">
        <f xml:space="preserve"> (moras!I1073 - AVERAGE(moras!$I$2:$I$5001)) / _xlfn.STDEV.P(moras!$I$2:$I$5001)</f>
        <v>-0.91096062953163204</v>
      </c>
      <c r="E1076" t="str">
        <f t="shared" si="32"/>
        <v>Normal</v>
      </c>
    </row>
    <row r="1077" spans="2:5" x14ac:dyDescent="0.25">
      <c r="B1077">
        <f xml:space="preserve"> (moras!C1074 - AVERAGE(moras!$C$2:$C$5001)) / _xlfn.STDEV.P(moras!$C$2:$C$5001)</f>
        <v>-0.44133420561056785</v>
      </c>
      <c r="C1077" t="str">
        <f t="shared" si="33"/>
        <v>Normal</v>
      </c>
      <c r="D1077">
        <f xml:space="preserve"> (moras!I1074 - AVERAGE(moras!$I$2:$I$5001)) / _xlfn.STDEV.P(moras!$I$2:$I$5001)</f>
        <v>1.559423122223361</v>
      </c>
      <c r="E1077" t="str">
        <f t="shared" si="32"/>
        <v>Normal</v>
      </c>
    </row>
    <row r="1078" spans="2:5" x14ac:dyDescent="0.25">
      <c r="B1078">
        <f xml:space="preserve"> (moras!C1075 - AVERAGE(moras!$C$2:$C$5001)) / _xlfn.STDEV.P(moras!$C$2:$C$5001)</f>
        <v>-0.38229888115074406</v>
      </c>
      <c r="C1078" t="str">
        <f t="shared" si="33"/>
        <v>Normal</v>
      </c>
      <c r="D1078">
        <f xml:space="preserve"> (moras!I1075 - AVERAGE(moras!$I$2:$I$5001)) / _xlfn.STDEV.P(moras!$I$2:$I$5001)</f>
        <v>-0.48746627208791893</v>
      </c>
      <c r="E1078" t="str">
        <f t="shared" si="32"/>
        <v>Normal</v>
      </c>
    </row>
    <row r="1079" spans="2:5" x14ac:dyDescent="0.25">
      <c r="B1079">
        <f xml:space="preserve"> (moras!C1076 - AVERAGE(moras!$C$2:$C$5001)) / _xlfn.STDEV.P(moras!$C$2:$C$5001)</f>
        <v>-7.7559061617569827E-2</v>
      </c>
      <c r="C1079" t="str">
        <f t="shared" si="33"/>
        <v>Normal</v>
      </c>
      <c r="D1079">
        <f xml:space="preserve"> (moras!I1076 - AVERAGE(moras!$I$2:$I$5001)) / _xlfn.STDEV.P(moras!$I$2:$I$5001)</f>
        <v>-0.41688387918063341</v>
      </c>
      <c r="E1079" t="str">
        <f t="shared" si="32"/>
        <v>Normal</v>
      </c>
    </row>
    <row r="1080" spans="2:5" x14ac:dyDescent="0.25">
      <c r="B1080">
        <f xml:space="preserve"> (moras!C1077 - AVERAGE(moras!$C$2:$C$5001)) / _xlfn.STDEV.P(moras!$C$2:$C$5001)</f>
        <v>-0.55452521926842857</v>
      </c>
      <c r="C1080" t="str">
        <f t="shared" si="33"/>
        <v>Normal</v>
      </c>
      <c r="D1080">
        <f xml:space="preserve"> (moras!I1077 - AVERAGE(moras!$I$2:$I$5001)) / _xlfn.STDEV.P(moras!$I$2:$I$5001)</f>
        <v>0.92418158605779133</v>
      </c>
      <c r="E1080" t="str">
        <f t="shared" si="32"/>
        <v>Normal</v>
      </c>
    </row>
    <row r="1081" spans="2:5" x14ac:dyDescent="0.25">
      <c r="B1081">
        <f xml:space="preserve"> (moras!C1078 - AVERAGE(moras!$C$2:$C$5001)) / _xlfn.STDEV.P(moras!$C$2:$C$5001)</f>
        <v>3.1493288157014363</v>
      </c>
      <c r="C1081" t="str">
        <f t="shared" si="33"/>
        <v>Atipico</v>
      </c>
      <c r="D1081">
        <f xml:space="preserve"> (moras!I1078 - AVERAGE(moras!$I$2:$I$5001)) / _xlfn.STDEV.P(moras!$I$2:$I$5001)</f>
        <v>1.2770935505942189</v>
      </c>
      <c r="E1081" t="str">
        <f t="shared" si="32"/>
        <v>Normal</v>
      </c>
    </row>
    <row r="1082" spans="2:5" x14ac:dyDescent="0.25">
      <c r="B1082">
        <f xml:space="preserve"> (moras!C1079 - AVERAGE(moras!$C$2:$C$5001)) / _xlfn.STDEV.P(moras!$C$2:$C$5001)</f>
        <v>-3.204215191760313E-2</v>
      </c>
      <c r="C1082" t="str">
        <f t="shared" si="33"/>
        <v>Normal</v>
      </c>
      <c r="D1082">
        <f xml:space="preserve"> (moras!I1079 - AVERAGE(moras!$I$2:$I$5001)) / _xlfn.STDEV.P(moras!$I$2:$I$5001)</f>
        <v>-0.27571909336606237</v>
      </c>
      <c r="E1082" t="str">
        <f t="shared" si="32"/>
        <v>Normal</v>
      </c>
    </row>
    <row r="1083" spans="2:5" x14ac:dyDescent="0.25">
      <c r="B1083">
        <f xml:space="preserve"> (moras!C1080 - AVERAGE(moras!$C$2:$C$5001)) / _xlfn.STDEV.P(moras!$C$2:$C$5001)</f>
        <v>-0.34937075218524893</v>
      </c>
      <c r="C1083" t="str">
        <f t="shared" si="33"/>
        <v>Normal</v>
      </c>
      <c r="D1083">
        <f xml:space="preserve"> (moras!I1080 - AVERAGE(moras!$I$2:$I$5001)) / _xlfn.STDEV.P(moras!$I$2:$I$5001)</f>
        <v>-0.769795843717061</v>
      </c>
      <c r="E1083" t="str">
        <f t="shared" si="32"/>
        <v>Normal</v>
      </c>
    </row>
    <row r="1084" spans="2:5" x14ac:dyDescent="0.25">
      <c r="B1084">
        <f xml:space="preserve"> (moras!C1081 - AVERAGE(moras!$C$2:$C$5001)) / _xlfn.STDEV.P(moras!$C$2:$C$5001)</f>
        <v>-0.39383390976806892</v>
      </c>
      <c r="C1084" t="str">
        <f t="shared" si="33"/>
        <v>Normal</v>
      </c>
      <c r="D1084">
        <f xml:space="preserve"> (moras!I1081 - AVERAGE(moras!$I$2:$I$5001)) / _xlfn.STDEV.P(moras!$I$2:$I$5001)</f>
        <v>1.4888407293160755</v>
      </c>
      <c r="E1084" t="str">
        <f t="shared" si="32"/>
        <v>Normal</v>
      </c>
    </row>
    <row r="1085" spans="2:5" x14ac:dyDescent="0.25">
      <c r="B1085">
        <f xml:space="preserve"> (moras!C1082 - AVERAGE(moras!$C$2:$C$5001)) / _xlfn.STDEV.P(moras!$C$2:$C$5001)</f>
        <v>-0.58887873939045499</v>
      </c>
      <c r="C1085" t="str">
        <f t="shared" si="33"/>
        <v>Normal</v>
      </c>
      <c r="D1085">
        <f xml:space="preserve"> (moras!I1082 - AVERAGE(moras!$I$2:$I$5001)) / _xlfn.STDEV.P(moras!$I$2:$I$5001)</f>
        <v>2.5475766229253582</v>
      </c>
      <c r="E1085" t="str">
        <f t="shared" si="32"/>
        <v>Atipico</v>
      </c>
    </row>
    <row r="1086" spans="2:5" x14ac:dyDescent="0.25">
      <c r="B1086">
        <f xml:space="preserve"> (moras!C1083 - AVERAGE(moras!$C$2:$C$5001)) / _xlfn.STDEV.P(moras!$C$2:$C$5001)</f>
        <v>-9.2359512062848051E-2</v>
      </c>
      <c r="C1086" t="str">
        <f t="shared" si="33"/>
        <v>Normal</v>
      </c>
      <c r="D1086">
        <f xml:space="preserve"> (moras!I1083 - AVERAGE(moras!$I$2:$I$5001)) / _xlfn.STDEV.P(moras!$I$2:$I$5001)</f>
        <v>1.2770935505942189</v>
      </c>
      <c r="E1086" t="str">
        <f t="shared" si="32"/>
        <v>Normal</v>
      </c>
    </row>
    <row r="1087" spans="2:5" x14ac:dyDescent="0.25">
      <c r="B1087">
        <f xml:space="preserve"> (moras!C1084 - AVERAGE(moras!$C$2:$C$5001)) / _xlfn.STDEV.P(moras!$C$2:$C$5001)</f>
        <v>0.19817720231714037</v>
      </c>
      <c r="C1087" t="str">
        <f t="shared" si="33"/>
        <v>Normal</v>
      </c>
      <c r="D1087">
        <f xml:space="preserve"> (moras!I1084 - AVERAGE(moras!$I$2:$I$5001)) / _xlfn.STDEV.P(moras!$I$2:$I$5001)</f>
        <v>-1.1227078082534885</v>
      </c>
      <c r="E1087" t="str">
        <f t="shared" si="32"/>
        <v>Normal</v>
      </c>
    </row>
    <row r="1088" spans="2:5" x14ac:dyDescent="0.25">
      <c r="B1088">
        <f xml:space="preserve"> (moras!C1085 - AVERAGE(moras!$C$2:$C$5001)) / _xlfn.STDEV.P(moras!$C$2:$C$5001)</f>
        <v>-0.41880674112678656</v>
      </c>
      <c r="C1088" t="str">
        <f t="shared" si="33"/>
        <v>Normal</v>
      </c>
      <c r="D1088">
        <f xml:space="preserve"> (moras!I1085 - AVERAGE(moras!$I$2:$I$5001)) / _xlfn.STDEV.P(moras!$I$2:$I$5001)</f>
        <v>-6.397191464420586E-2</v>
      </c>
      <c r="E1088" t="str">
        <f t="shared" si="32"/>
        <v>Normal</v>
      </c>
    </row>
    <row r="1089" spans="2:5" x14ac:dyDescent="0.25">
      <c r="B1089">
        <f xml:space="preserve"> (moras!C1086 - AVERAGE(moras!$C$2:$C$5001)) / _xlfn.STDEV.P(moras!$C$2:$C$5001)</f>
        <v>-0.25630052053303931</v>
      </c>
      <c r="C1089" t="str">
        <f t="shared" si="33"/>
        <v>Normal</v>
      </c>
      <c r="D1089">
        <f xml:space="preserve"> (moras!I1086 - AVERAGE(moras!$I$2:$I$5001)) / _xlfn.STDEV.P(moras!$I$2:$I$5001)</f>
        <v>-1.4756197727899161</v>
      </c>
      <c r="E1089" t="str">
        <f t="shared" si="32"/>
        <v>Normal</v>
      </c>
    </row>
    <row r="1090" spans="2:5" x14ac:dyDescent="0.25">
      <c r="B1090">
        <f xml:space="preserve"> (moras!C1087 - AVERAGE(moras!$C$2:$C$5001)) / _xlfn.STDEV.P(moras!$C$2:$C$5001)</f>
        <v>-6.2317137979539576E-2</v>
      </c>
      <c r="C1090" t="str">
        <f t="shared" si="33"/>
        <v>Normal</v>
      </c>
      <c r="D1090">
        <f xml:space="preserve"> (moras!I1087 - AVERAGE(moras!$I$2:$I$5001)) / _xlfn.STDEV.P(moras!$I$2:$I$5001)</f>
        <v>-6.397191464420586E-2</v>
      </c>
      <c r="E1090" t="str">
        <f t="shared" si="32"/>
        <v>Normal</v>
      </c>
    </row>
    <row r="1091" spans="2:5" x14ac:dyDescent="0.25">
      <c r="B1091">
        <f xml:space="preserve"> (moras!C1088 - AVERAGE(moras!$C$2:$C$5001)) / _xlfn.STDEV.P(moras!$C$2:$C$5001)</f>
        <v>-0.43785297984760996</v>
      </c>
      <c r="C1091" t="str">
        <f t="shared" si="33"/>
        <v>Normal</v>
      </c>
      <c r="D1091">
        <f xml:space="preserve"> (moras!I1088 - AVERAGE(moras!$I$2:$I$5001)) / _xlfn.STDEV.P(moras!$I$2:$I$5001)</f>
        <v>-0.769795843717061</v>
      </c>
      <c r="E1091" t="str">
        <f t="shared" si="32"/>
        <v>Normal</v>
      </c>
    </row>
    <row r="1092" spans="2:5" x14ac:dyDescent="0.25">
      <c r="B1092">
        <f xml:space="preserve"> (moras!C1089 - AVERAGE(moras!$C$2:$C$5001)) / _xlfn.STDEV.P(moras!$C$2:$C$5001)</f>
        <v>-0.44089889824453027</v>
      </c>
      <c r="C1092" t="str">
        <f t="shared" si="33"/>
        <v>Normal</v>
      </c>
      <c r="D1092">
        <f xml:space="preserve"> (moras!I1089 - AVERAGE(moras!$I$2:$I$5001)) / _xlfn.STDEV.P(moras!$I$2:$I$5001)</f>
        <v>1.1359287647796479</v>
      </c>
      <c r="E1092" t="str">
        <f t="shared" si="32"/>
        <v>Normal</v>
      </c>
    </row>
    <row r="1093" spans="2:5" x14ac:dyDescent="0.25">
      <c r="B1093">
        <f xml:space="preserve"> (moras!C1090 - AVERAGE(moras!$C$2:$C$5001)) / _xlfn.STDEV.P(moras!$C$2:$C$5001)</f>
        <v>-0.36747253423326531</v>
      </c>
      <c r="C1093" t="str">
        <f t="shared" si="33"/>
        <v>Normal</v>
      </c>
      <c r="D1093">
        <f xml:space="preserve"> (moras!I1090 - AVERAGE(moras!$I$2:$I$5001)) / _xlfn.STDEV.P(moras!$I$2:$I$5001)</f>
        <v>-1.5462021656972016</v>
      </c>
      <c r="E1093" t="str">
        <f t="shared" si="32"/>
        <v>Normal</v>
      </c>
    </row>
    <row r="1094" spans="2:5" x14ac:dyDescent="0.25">
      <c r="B1094">
        <f xml:space="preserve"> (moras!C1091 - AVERAGE(moras!$C$2:$C$5001)) / _xlfn.STDEV.P(moras!$C$2:$C$5001)</f>
        <v>7.3703465671108637E-2</v>
      </c>
      <c r="C1094" t="str">
        <f t="shared" si="33"/>
        <v>Normal</v>
      </c>
      <c r="D1094">
        <f xml:space="preserve"> (moras!I1091 - AVERAGE(moras!$I$2:$I$5001)) / _xlfn.STDEV.P(moras!$I$2:$I$5001)</f>
        <v>6.6104782630796582E-3</v>
      </c>
      <c r="E1094" t="str">
        <f t="shared" ref="E1094:E1157" si="34">IF(ABS(D1094)&gt;1.96,"Atipico","Normal")</f>
        <v>Normal</v>
      </c>
    </row>
    <row r="1095" spans="2:5" x14ac:dyDescent="0.25">
      <c r="B1095">
        <f xml:space="preserve"> (moras!C1092 - AVERAGE(moras!$C$2:$C$5001)) / _xlfn.STDEV.P(moras!$C$2:$C$5001)</f>
        <v>-0.43892903992580939</v>
      </c>
      <c r="C1095" t="str">
        <f t="shared" si="33"/>
        <v>Normal</v>
      </c>
      <c r="D1095">
        <f xml:space="preserve"> (moras!I1092 - AVERAGE(moras!$I$2:$I$5001)) / _xlfn.STDEV.P(moras!$I$2:$I$5001)</f>
        <v>0.28894004989222172</v>
      </c>
      <c r="E1095" t="str">
        <f t="shared" si="34"/>
        <v>Normal</v>
      </c>
    </row>
    <row r="1096" spans="2:5" x14ac:dyDescent="0.25">
      <c r="B1096">
        <f xml:space="preserve"> (moras!C1093 - AVERAGE(moras!$C$2:$C$5001)) / _xlfn.STDEV.P(moras!$C$2:$C$5001)</f>
        <v>-0.44454166866740574</v>
      </c>
      <c r="C1096" t="str">
        <f t="shared" si="33"/>
        <v>Normal</v>
      </c>
      <c r="D1096">
        <f xml:space="preserve"> (moras!I1093 - AVERAGE(moras!$I$2:$I$5001)) / _xlfn.STDEV.P(moras!$I$2:$I$5001)</f>
        <v>-0.55804866499520445</v>
      </c>
      <c r="E1096" t="str">
        <f t="shared" si="34"/>
        <v>Normal</v>
      </c>
    </row>
    <row r="1097" spans="2:5" x14ac:dyDescent="0.25">
      <c r="B1097">
        <f xml:space="preserve"> (moras!C1094 - AVERAGE(moras!$C$2:$C$5001)) / _xlfn.STDEV.P(moras!$C$2:$C$5001)</f>
        <v>5.2367238908552056E-2</v>
      </c>
      <c r="C1097" t="str">
        <f t="shared" si="33"/>
        <v>Normal</v>
      </c>
      <c r="D1097">
        <f xml:space="preserve"> (moras!I1094 - AVERAGE(moras!$I$2:$I$5001)) / _xlfn.STDEV.P(moras!$I$2:$I$5001)</f>
        <v>-1.4050373798826306</v>
      </c>
      <c r="E1097" t="str">
        <f t="shared" si="34"/>
        <v>Normal</v>
      </c>
    </row>
    <row r="1098" spans="2:5" x14ac:dyDescent="0.25">
      <c r="B1098">
        <f xml:space="preserve"> (moras!C1095 - AVERAGE(moras!$C$2:$C$5001)) / _xlfn.STDEV.P(moras!$C$2:$C$5001)</f>
        <v>-0.33731300944238296</v>
      </c>
      <c r="C1098" t="str">
        <f t="shared" si="33"/>
        <v>Normal</v>
      </c>
      <c r="D1098">
        <f xml:space="preserve"> (moras!I1095 - AVERAGE(moras!$I$2:$I$5001)) / _xlfn.STDEV.P(moras!$I$2:$I$5001)</f>
        <v>0.43010483570679275</v>
      </c>
      <c r="E1098" t="str">
        <f t="shared" si="34"/>
        <v>Normal</v>
      </c>
    </row>
    <row r="1099" spans="2:5" x14ac:dyDescent="0.25">
      <c r="B1099">
        <f xml:space="preserve"> (moras!C1096 - AVERAGE(moras!$C$2:$C$5001)) / _xlfn.STDEV.P(moras!$C$2:$C$5001)</f>
        <v>0.15515144692129132</v>
      </c>
      <c r="C1099" t="str">
        <f t="shared" si="33"/>
        <v>Normal</v>
      </c>
      <c r="D1099">
        <f xml:space="preserve"> (moras!I1096 - AVERAGE(moras!$I$2:$I$5001)) / _xlfn.STDEV.P(moras!$I$2:$I$5001)</f>
        <v>0.2183576569849362</v>
      </c>
      <c r="E1099" t="str">
        <f t="shared" si="34"/>
        <v>Normal</v>
      </c>
    </row>
    <row r="1100" spans="2:5" x14ac:dyDescent="0.25">
      <c r="B1100">
        <f xml:space="preserve"> (moras!C1097 - AVERAGE(moras!$C$2:$C$5001)) / _xlfn.STDEV.P(moras!$C$2:$C$5001)</f>
        <v>1.1813918549063873</v>
      </c>
      <c r="C1100" t="str">
        <f t="shared" si="33"/>
        <v>Normal</v>
      </c>
      <c r="D1100">
        <f xml:space="preserve"> (moras!I1097 - AVERAGE(moras!$I$2:$I$5001)) / _xlfn.STDEV.P(moras!$I$2:$I$5001)</f>
        <v>-0.34630148627334789</v>
      </c>
      <c r="E1100" t="str">
        <f t="shared" si="34"/>
        <v>Normal</v>
      </c>
    </row>
    <row r="1101" spans="2:5" x14ac:dyDescent="0.25">
      <c r="B1101">
        <f xml:space="preserve"> (moras!C1098 - AVERAGE(moras!$C$2:$C$5001)) / _xlfn.STDEV.P(moras!$C$2:$C$5001)</f>
        <v>-0.50543907279498246</v>
      </c>
      <c r="C1101" t="str">
        <f t="shared" si="33"/>
        <v>Normal</v>
      </c>
      <c r="D1101">
        <f xml:space="preserve"> (moras!I1098 - AVERAGE(moras!$I$2:$I$5001)) / _xlfn.STDEV.P(moras!$I$2:$I$5001)</f>
        <v>-1.6167845586044871</v>
      </c>
      <c r="E1101" t="str">
        <f t="shared" si="34"/>
        <v>Normal</v>
      </c>
    </row>
    <row r="1102" spans="2:5" x14ac:dyDescent="0.25">
      <c r="B1102">
        <f xml:space="preserve"> (moras!C1099 - AVERAGE(moras!$C$2:$C$5001)) / _xlfn.STDEV.P(moras!$C$2:$C$5001)</f>
        <v>0.75233209910874554</v>
      </c>
      <c r="C1102" t="str">
        <f t="shared" si="33"/>
        <v>Normal</v>
      </c>
      <c r="D1102">
        <f xml:space="preserve"> (moras!I1099 - AVERAGE(moras!$I$2:$I$5001)) / _xlfn.STDEV.P(moras!$I$2:$I$5001)</f>
        <v>-0.48746627208791893</v>
      </c>
      <c r="E1102" t="str">
        <f t="shared" si="34"/>
        <v>Normal</v>
      </c>
    </row>
    <row r="1103" spans="2:5" x14ac:dyDescent="0.25">
      <c r="B1103">
        <f xml:space="preserve"> (moras!C1100 - AVERAGE(moras!$C$2:$C$5001)) / _xlfn.STDEV.P(moras!$C$2:$C$5001)</f>
        <v>-0.34471323466502207</v>
      </c>
      <c r="C1103" t="str">
        <f t="shared" ref="C1103:C1166" si="35">IF(ABS(B1103)&gt;1.96,"Atipico","Normal")</f>
        <v>Normal</v>
      </c>
      <c r="D1103">
        <f xml:space="preserve"> (moras!I1100 - AVERAGE(moras!$I$2:$I$5001)) / _xlfn.STDEV.P(moras!$I$2:$I$5001)</f>
        <v>-0.34630148627334789</v>
      </c>
      <c r="E1103" t="str">
        <f t="shared" si="34"/>
        <v>Normal</v>
      </c>
    </row>
    <row r="1104" spans="2:5" x14ac:dyDescent="0.25">
      <c r="B1104">
        <f xml:space="preserve"> (moras!C1101 - AVERAGE(moras!$C$2:$C$5001)) / _xlfn.STDEV.P(moras!$C$2:$C$5001)</f>
        <v>-0.44454413499809153</v>
      </c>
      <c r="C1104" t="str">
        <f t="shared" si="35"/>
        <v>Normal</v>
      </c>
      <c r="D1104">
        <f xml:space="preserve"> (moras!I1101 - AVERAGE(moras!$I$2:$I$5001)) / _xlfn.STDEV.P(moras!$I$2:$I$5001)</f>
        <v>0.78301680024322029</v>
      </c>
      <c r="E1104" t="str">
        <f t="shared" si="34"/>
        <v>Normal</v>
      </c>
    </row>
    <row r="1105" spans="2:5" x14ac:dyDescent="0.25">
      <c r="B1105">
        <f xml:space="preserve"> (moras!C1102 - AVERAGE(moras!$C$2:$C$5001)) / _xlfn.STDEV.P(moras!$C$2:$C$5001)</f>
        <v>-0.46799154082766331</v>
      </c>
      <c r="C1105" t="str">
        <f t="shared" si="35"/>
        <v>Normal</v>
      </c>
      <c r="D1105">
        <f xml:space="preserve"> (moras!I1102 - AVERAGE(moras!$I$2:$I$5001)) / _xlfn.STDEV.P(moras!$I$2:$I$5001)</f>
        <v>-1.2638725940680595</v>
      </c>
      <c r="E1105" t="str">
        <f t="shared" si="34"/>
        <v>Normal</v>
      </c>
    </row>
    <row r="1106" spans="2:5" x14ac:dyDescent="0.25">
      <c r="B1106">
        <f xml:space="preserve"> (moras!C1103 - AVERAGE(moras!$C$2:$C$5001)) / _xlfn.STDEV.P(moras!$C$2:$C$5001)</f>
        <v>-0.44454290183274864</v>
      </c>
      <c r="C1106" t="str">
        <f t="shared" si="35"/>
        <v>Normal</v>
      </c>
      <c r="D1106">
        <f xml:space="preserve"> (moras!I1103 - AVERAGE(moras!$I$2:$I$5001)) / _xlfn.STDEV.P(moras!$I$2:$I$5001)</f>
        <v>-0.62863105790248996</v>
      </c>
      <c r="E1106" t="str">
        <f t="shared" si="34"/>
        <v>Normal</v>
      </c>
    </row>
    <row r="1107" spans="2:5" x14ac:dyDescent="0.25">
      <c r="B1107">
        <f xml:space="preserve"> (moras!C1104 - AVERAGE(moras!$C$2:$C$5001)) / _xlfn.STDEV.P(moras!$C$2:$C$5001)</f>
        <v>-0.51555472810264924</v>
      </c>
      <c r="C1107" t="str">
        <f t="shared" si="35"/>
        <v>Normal</v>
      </c>
      <c r="D1107">
        <f xml:space="preserve"> (moras!I1104 - AVERAGE(moras!$I$2:$I$5001)) / _xlfn.STDEV.P(moras!$I$2:$I$5001)</f>
        <v>-1.1227078082534885</v>
      </c>
      <c r="E1107" t="str">
        <f t="shared" si="34"/>
        <v>Normal</v>
      </c>
    </row>
    <row r="1108" spans="2:5" x14ac:dyDescent="0.25">
      <c r="B1108">
        <f xml:space="preserve"> (moras!C1105 - AVERAGE(moras!$C$2:$C$5001)) / _xlfn.STDEV.P(moras!$C$2:$C$5001)</f>
        <v>-0.40244756968810458</v>
      </c>
      <c r="C1108" t="str">
        <f t="shared" si="35"/>
        <v>Normal</v>
      </c>
      <c r="D1108">
        <f xml:space="preserve"> (moras!I1105 - AVERAGE(moras!$I$2:$I$5001)) / _xlfn.STDEV.P(moras!$I$2:$I$5001)</f>
        <v>-0.84037823662434652</v>
      </c>
      <c r="E1108" t="str">
        <f t="shared" si="34"/>
        <v>Normal</v>
      </c>
    </row>
    <row r="1109" spans="2:5" x14ac:dyDescent="0.25">
      <c r="B1109">
        <f xml:space="preserve"> (moras!C1106 - AVERAGE(moras!$C$2:$C$5001)) / _xlfn.STDEV.P(moras!$C$2:$C$5001)</f>
        <v>-9.4575584173928917E-2</v>
      </c>
      <c r="C1109" t="str">
        <f t="shared" si="35"/>
        <v>Normal</v>
      </c>
      <c r="D1109">
        <f xml:space="preserve"> (moras!I1106 - AVERAGE(moras!$I$2:$I$5001)) / _xlfn.STDEV.P(moras!$I$2:$I$5001)</f>
        <v>-0.34630148627334789</v>
      </c>
      <c r="E1109" t="str">
        <f t="shared" si="34"/>
        <v>Normal</v>
      </c>
    </row>
    <row r="1110" spans="2:5" x14ac:dyDescent="0.25">
      <c r="B1110">
        <f xml:space="preserve"> (moras!C1107 - AVERAGE(moras!$C$2:$C$5001)) / _xlfn.STDEV.P(moras!$C$2:$C$5001)</f>
        <v>0.23734204034095793</v>
      </c>
      <c r="C1110" t="str">
        <f t="shared" si="35"/>
        <v>Normal</v>
      </c>
      <c r="D1110">
        <f xml:space="preserve"> (moras!I1107 - AVERAGE(moras!$I$2:$I$5001)) / _xlfn.STDEV.P(moras!$I$2:$I$5001)</f>
        <v>-0.27571909336606237</v>
      </c>
      <c r="E1110" t="str">
        <f t="shared" si="34"/>
        <v>Normal</v>
      </c>
    </row>
    <row r="1111" spans="2:5" x14ac:dyDescent="0.25">
      <c r="B1111">
        <f xml:space="preserve"> (moras!C1108 - AVERAGE(moras!$C$2:$C$5001)) / _xlfn.STDEV.P(moras!$C$2:$C$5001)</f>
        <v>-0.35766023759994758</v>
      </c>
      <c r="C1111" t="str">
        <f t="shared" si="35"/>
        <v>Normal</v>
      </c>
      <c r="D1111">
        <f xml:space="preserve"> (moras!I1108 - AVERAGE(moras!$I$2:$I$5001)) / _xlfn.STDEV.P(moras!$I$2:$I$5001)</f>
        <v>-0.69921345080977548</v>
      </c>
      <c r="E1111" t="str">
        <f t="shared" si="34"/>
        <v>Normal</v>
      </c>
    </row>
    <row r="1112" spans="2:5" x14ac:dyDescent="0.25">
      <c r="B1112">
        <f xml:space="preserve"> (moras!C1109 - AVERAGE(moras!$C$2:$C$5001)) / _xlfn.STDEV.P(moras!$C$2:$C$5001)</f>
        <v>-7.8234836225469548E-2</v>
      </c>
      <c r="C1112" t="str">
        <f t="shared" si="35"/>
        <v>Normal</v>
      </c>
      <c r="D1112">
        <f xml:space="preserve"> (moras!I1109 - AVERAGE(moras!$I$2:$I$5001)) / _xlfn.STDEV.P(moras!$I$2:$I$5001)</f>
        <v>1.41825833640879</v>
      </c>
      <c r="E1112" t="str">
        <f t="shared" si="34"/>
        <v>Normal</v>
      </c>
    </row>
    <row r="1113" spans="2:5" x14ac:dyDescent="0.25">
      <c r="B1113">
        <f xml:space="preserve"> (moras!C1110 - AVERAGE(moras!$C$2:$C$5001)) / _xlfn.STDEV.P(moras!$C$2:$C$5001)</f>
        <v>-0.44454166866740574</v>
      </c>
      <c r="C1113" t="str">
        <f t="shared" si="35"/>
        <v>Normal</v>
      </c>
      <c r="D1113">
        <f xml:space="preserve"> (moras!I1110 - AVERAGE(moras!$I$2:$I$5001)) / _xlfn.STDEV.P(moras!$I$2:$I$5001)</f>
        <v>-0.62863105790248996</v>
      </c>
      <c r="E1113" t="str">
        <f t="shared" si="34"/>
        <v>Normal</v>
      </c>
    </row>
    <row r="1114" spans="2:5" x14ac:dyDescent="0.25">
      <c r="B1114">
        <f xml:space="preserve"> (moras!C1111 - AVERAGE(moras!$C$2:$C$5001)) / _xlfn.STDEV.P(moras!$C$2:$C$5001)</f>
        <v>-0.28182056901266123</v>
      </c>
      <c r="C1114" t="str">
        <f t="shared" si="35"/>
        <v>Normal</v>
      </c>
      <c r="D1114">
        <f xml:space="preserve"> (moras!I1111 - AVERAGE(moras!$I$2:$I$5001)) / _xlfn.STDEV.P(moras!$I$2:$I$5001)</f>
        <v>0.78301680024322029</v>
      </c>
      <c r="E1114" t="str">
        <f t="shared" si="34"/>
        <v>Normal</v>
      </c>
    </row>
    <row r="1115" spans="2:5" x14ac:dyDescent="0.25">
      <c r="B1115">
        <f xml:space="preserve"> (moras!C1112 - AVERAGE(moras!$C$2:$C$5001)) / _xlfn.STDEV.P(moras!$C$2:$C$5001)</f>
        <v>-0.24267659614644521</v>
      </c>
      <c r="C1115" t="str">
        <f t="shared" si="35"/>
        <v>Normal</v>
      </c>
      <c r="D1115">
        <f xml:space="preserve"> (moras!I1112 - AVERAGE(moras!$I$2:$I$5001)) / _xlfn.STDEV.P(moras!$I$2:$I$5001)</f>
        <v>-0.55804866499520445</v>
      </c>
      <c r="E1115" t="str">
        <f t="shared" si="34"/>
        <v>Normal</v>
      </c>
    </row>
    <row r="1116" spans="2:5" x14ac:dyDescent="0.25">
      <c r="B1116">
        <f xml:space="preserve"> (moras!C1113 - AVERAGE(moras!$C$2:$C$5001)) / _xlfn.STDEV.P(moras!$C$2:$C$5001)</f>
        <v>-0.23200431466630797</v>
      </c>
      <c r="C1116" t="str">
        <f t="shared" si="35"/>
        <v>Normal</v>
      </c>
      <c r="D1116">
        <f xml:space="preserve"> (moras!I1113 - AVERAGE(moras!$I$2:$I$5001)) / _xlfn.STDEV.P(moras!$I$2:$I$5001)</f>
        <v>-1.4756197727899161</v>
      </c>
      <c r="E1116" t="str">
        <f t="shared" si="34"/>
        <v>Normal</v>
      </c>
    </row>
    <row r="1117" spans="2:5" x14ac:dyDescent="0.25">
      <c r="B1117">
        <f xml:space="preserve"> (moras!C1114 - AVERAGE(moras!$C$2:$C$5001)) / _xlfn.STDEV.P(moras!$C$2:$C$5001)</f>
        <v>-0.18253966042251746</v>
      </c>
      <c r="C1117" t="str">
        <f t="shared" si="35"/>
        <v>Normal</v>
      </c>
      <c r="D1117">
        <f xml:space="preserve"> (moras!I1114 - AVERAGE(moras!$I$2:$I$5001)) / _xlfn.STDEV.P(moras!$I$2:$I$5001)</f>
        <v>0.43010483570679275</v>
      </c>
      <c r="E1117" t="str">
        <f t="shared" si="34"/>
        <v>Normal</v>
      </c>
    </row>
    <row r="1118" spans="2:5" x14ac:dyDescent="0.25">
      <c r="B1118">
        <f xml:space="preserve"> (moras!C1115 - AVERAGE(moras!$C$2:$C$5001)) / _xlfn.STDEV.P(moras!$C$2:$C$5001)</f>
        <v>-0.44454166866740574</v>
      </c>
      <c r="C1118" t="str">
        <f t="shared" si="35"/>
        <v>Normal</v>
      </c>
      <c r="D1118">
        <f xml:space="preserve"> (moras!I1115 - AVERAGE(moras!$I$2:$I$5001)) / _xlfn.STDEV.P(moras!$I$2:$I$5001)</f>
        <v>7.7192871170365177E-2</v>
      </c>
      <c r="E1118" t="str">
        <f t="shared" si="34"/>
        <v>Normal</v>
      </c>
    </row>
    <row r="1119" spans="2:5" x14ac:dyDescent="0.25">
      <c r="B1119">
        <f xml:space="preserve"> (moras!C1116 - AVERAGE(moras!$C$2:$C$5001)) / _xlfn.STDEV.P(moras!$C$2:$C$5001)</f>
        <v>-0.40879220537723615</v>
      </c>
      <c r="C1119" t="str">
        <f t="shared" si="35"/>
        <v>Normal</v>
      </c>
      <c r="D1119">
        <f xml:space="preserve"> (moras!I1116 - AVERAGE(moras!$I$2:$I$5001)) / _xlfn.STDEV.P(moras!$I$2:$I$5001)</f>
        <v>0.85359919315050581</v>
      </c>
      <c r="E1119" t="str">
        <f t="shared" si="34"/>
        <v>Normal</v>
      </c>
    </row>
    <row r="1120" spans="2:5" x14ac:dyDescent="0.25">
      <c r="B1120">
        <f xml:space="preserve"> (moras!C1117 - AVERAGE(moras!$C$2:$C$5001)) / _xlfn.STDEV.P(moras!$C$2:$C$5001)</f>
        <v>-0.44454166866740574</v>
      </c>
      <c r="C1120" t="str">
        <f t="shared" si="35"/>
        <v>Normal</v>
      </c>
      <c r="D1120">
        <f xml:space="preserve"> (moras!I1117 - AVERAGE(moras!$I$2:$I$5001)) / _xlfn.STDEV.P(moras!$I$2:$I$5001)</f>
        <v>0.78301680024322029</v>
      </c>
      <c r="E1120" t="str">
        <f t="shared" si="34"/>
        <v>Normal</v>
      </c>
    </row>
    <row r="1121" spans="2:5" x14ac:dyDescent="0.25">
      <c r="B1121">
        <f xml:space="preserve"> (moras!C1118 - AVERAGE(moras!$C$2:$C$5001)) / _xlfn.STDEV.P(moras!$C$2:$C$5001)</f>
        <v>-0.28675323038419204</v>
      </c>
      <c r="C1121" t="str">
        <f t="shared" si="35"/>
        <v>Normal</v>
      </c>
      <c r="D1121">
        <f xml:space="preserve"> (moras!I1118 - AVERAGE(moras!$I$2:$I$5001)) / _xlfn.STDEV.P(moras!$I$2:$I$5001)</f>
        <v>-1.5462021656972016</v>
      </c>
      <c r="E1121" t="str">
        <f t="shared" si="34"/>
        <v>Normal</v>
      </c>
    </row>
    <row r="1122" spans="2:5" x14ac:dyDescent="0.25">
      <c r="B1122">
        <f xml:space="preserve"> (moras!C1119 - AVERAGE(moras!$C$2:$C$5001)) / _xlfn.STDEV.P(moras!$C$2:$C$5001)</f>
        <v>0.9490024009645458</v>
      </c>
      <c r="C1122" t="str">
        <f t="shared" si="35"/>
        <v>Normal</v>
      </c>
      <c r="D1122">
        <f xml:space="preserve"> (moras!I1119 - AVERAGE(moras!$I$2:$I$5001)) / _xlfn.STDEV.P(moras!$I$2:$I$5001)</f>
        <v>0.14777526407765068</v>
      </c>
      <c r="E1122" t="str">
        <f t="shared" si="34"/>
        <v>Normal</v>
      </c>
    </row>
    <row r="1123" spans="2:5" x14ac:dyDescent="0.25">
      <c r="B1123">
        <f xml:space="preserve"> (moras!C1120 - AVERAGE(moras!$C$2:$C$5001)) / _xlfn.STDEV.P(moras!$C$2:$C$5001)</f>
        <v>-0.41464850759058608</v>
      </c>
      <c r="C1123" t="str">
        <f t="shared" si="35"/>
        <v>Normal</v>
      </c>
      <c r="D1123">
        <f xml:space="preserve"> (moras!I1120 - AVERAGE(moras!$I$2:$I$5001)) / _xlfn.STDEV.P(moras!$I$2:$I$5001)</f>
        <v>0.85359919315050581</v>
      </c>
      <c r="E1123" t="str">
        <f t="shared" si="34"/>
        <v>Normal</v>
      </c>
    </row>
    <row r="1124" spans="2:5" x14ac:dyDescent="0.25">
      <c r="B1124">
        <f xml:space="preserve"> (moras!C1121 - AVERAGE(moras!$C$2:$C$5001)) / _xlfn.STDEV.P(moras!$C$2:$C$5001)</f>
        <v>-5.8442532472202116E-2</v>
      </c>
      <c r="C1124" t="str">
        <f t="shared" si="35"/>
        <v>Normal</v>
      </c>
      <c r="D1124">
        <f xml:space="preserve"> (moras!I1121 - AVERAGE(moras!$I$2:$I$5001)) / _xlfn.STDEV.P(moras!$I$2:$I$5001)</f>
        <v>1.3476759435015044</v>
      </c>
      <c r="E1124" t="str">
        <f t="shared" si="34"/>
        <v>Normal</v>
      </c>
    </row>
    <row r="1125" spans="2:5" x14ac:dyDescent="0.25">
      <c r="B1125">
        <f xml:space="preserve"> (moras!C1122 - AVERAGE(moras!$C$2:$C$5001)) / _xlfn.STDEV.P(moras!$C$2:$C$5001)</f>
        <v>1.165300194025537</v>
      </c>
      <c r="C1125" t="str">
        <f t="shared" si="35"/>
        <v>Normal</v>
      </c>
      <c r="D1125">
        <f xml:space="preserve"> (moras!I1122 - AVERAGE(moras!$I$2:$I$5001)) / _xlfn.STDEV.P(moras!$I$2:$I$5001)</f>
        <v>1.2770935505942189</v>
      </c>
      <c r="E1125" t="str">
        <f t="shared" si="34"/>
        <v>Normal</v>
      </c>
    </row>
    <row r="1126" spans="2:5" x14ac:dyDescent="0.25">
      <c r="B1126">
        <f xml:space="preserve"> (moras!C1123 - AVERAGE(moras!$C$2:$C$5001)) / _xlfn.STDEV.P(moras!$C$2:$C$5001)</f>
        <v>-0.26814931574020723</v>
      </c>
      <c r="C1126" t="str">
        <f t="shared" si="35"/>
        <v>Normal</v>
      </c>
      <c r="D1126">
        <f xml:space="preserve"> (moras!I1123 - AVERAGE(moras!$I$2:$I$5001)) / _xlfn.STDEV.P(moras!$I$2:$I$5001)</f>
        <v>0.78301680024322029</v>
      </c>
      <c r="E1126" t="str">
        <f t="shared" si="34"/>
        <v>Normal</v>
      </c>
    </row>
    <row r="1127" spans="2:5" x14ac:dyDescent="0.25">
      <c r="B1127">
        <f xml:space="preserve"> (moras!C1124 - AVERAGE(moras!$C$2:$C$5001)) / _xlfn.STDEV.P(moras!$C$2:$C$5001)</f>
        <v>0.19152871468752253</v>
      </c>
      <c r="C1127" t="str">
        <f t="shared" si="35"/>
        <v>Normal</v>
      </c>
      <c r="D1127">
        <f xml:space="preserve"> (moras!I1124 - AVERAGE(moras!$I$2:$I$5001)) / _xlfn.STDEV.P(moras!$I$2:$I$5001)</f>
        <v>2.2652470512962162</v>
      </c>
      <c r="E1127" t="str">
        <f t="shared" si="34"/>
        <v>Atipico</v>
      </c>
    </row>
    <row r="1128" spans="2:5" x14ac:dyDescent="0.25">
      <c r="B1128">
        <f xml:space="preserve"> (moras!C1125 - AVERAGE(moras!$C$2:$C$5001)) / _xlfn.STDEV.P(moras!$C$2:$C$5001)</f>
        <v>-0.25708327223443411</v>
      </c>
      <c r="C1128" t="str">
        <f t="shared" si="35"/>
        <v>Normal</v>
      </c>
      <c r="D1128">
        <f xml:space="preserve"> (moras!I1125 - AVERAGE(moras!$I$2:$I$5001)) / _xlfn.STDEV.P(moras!$I$2:$I$5001)</f>
        <v>1.1359287647796479</v>
      </c>
      <c r="E1128" t="str">
        <f t="shared" si="34"/>
        <v>Normal</v>
      </c>
    </row>
    <row r="1129" spans="2:5" x14ac:dyDescent="0.25">
      <c r="B1129">
        <f xml:space="preserve"> (moras!C1126 - AVERAGE(moras!$C$2:$C$5001)) / _xlfn.STDEV.P(moras!$C$2:$C$5001)</f>
        <v>-0.40790802582638924</v>
      </c>
      <c r="C1129" t="str">
        <f t="shared" si="35"/>
        <v>Normal</v>
      </c>
      <c r="D1129">
        <f xml:space="preserve"> (moras!I1126 - AVERAGE(moras!$I$2:$I$5001)) / _xlfn.STDEV.P(moras!$I$2:$I$5001)</f>
        <v>6.6104782630796582E-3</v>
      </c>
      <c r="E1129" t="str">
        <f t="shared" si="34"/>
        <v>Normal</v>
      </c>
    </row>
    <row r="1130" spans="2:5" x14ac:dyDescent="0.25">
      <c r="B1130">
        <f xml:space="preserve"> (moras!C1127 - AVERAGE(moras!$C$2:$C$5001)) / _xlfn.STDEV.P(moras!$C$2:$C$5001)</f>
        <v>-0.36189923113445349</v>
      </c>
      <c r="C1130" t="str">
        <f t="shared" si="35"/>
        <v>Normal</v>
      </c>
      <c r="D1130">
        <f xml:space="preserve"> (moras!I1127 - AVERAGE(moras!$I$2:$I$5001)) / _xlfn.STDEV.P(moras!$I$2:$I$5001)</f>
        <v>-1.052125415346203</v>
      </c>
      <c r="E1130" t="str">
        <f t="shared" si="34"/>
        <v>Normal</v>
      </c>
    </row>
    <row r="1131" spans="2:5" x14ac:dyDescent="0.25">
      <c r="B1131">
        <f xml:space="preserve"> (moras!C1128 - AVERAGE(moras!$C$2:$C$5001)) / _xlfn.STDEV.P(moras!$C$2:$C$5001)</f>
        <v>-0.46799031999397384</v>
      </c>
      <c r="C1131" t="str">
        <f t="shared" si="35"/>
        <v>Normal</v>
      </c>
      <c r="D1131">
        <f xml:space="preserve"> (moras!I1128 - AVERAGE(moras!$I$2:$I$5001)) / _xlfn.STDEV.P(moras!$I$2:$I$5001)</f>
        <v>-0.769795843717061</v>
      </c>
      <c r="E1131" t="str">
        <f t="shared" si="34"/>
        <v>Normal</v>
      </c>
    </row>
    <row r="1132" spans="2:5" x14ac:dyDescent="0.25">
      <c r="B1132">
        <f xml:space="preserve"> (moras!C1129 - AVERAGE(moras!$C$2:$C$5001)) / _xlfn.STDEV.P(moras!$C$2:$C$5001)</f>
        <v>0.27019403367818351</v>
      </c>
      <c r="C1132" t="str">
        <f t="shared" si="35"/>
        <v>Normal</v>
      </c>
      <c r="D1132">
        <f xml:space="preserve"> (moras!I1129 - AVERAGE(moras!$I$2:$I$5001)) / _xlfn.STDEV.P(moras!$I$2:$I$5001)</f>
        <v>0.50068722861407822</v>
      </c>
      <c r="E1132" t="str">
        <f t="shared" si="34"/>
        <v>Normal</v>
      </c>
    </row>
    <row r="1133" spans="2:5" x14ac:dyDescent="0.25">
      <c r="B1133">
        <f xml:space="preserve"> (moras!C1130 - AVERAGE(moras!$C$2:$C$5001)) / _xlfn.STDEV.P(moras!$C$2:$C$5001)</f>
        <v>-0.45544654979451754</v>
      </c>
      <c r="C1133" t="str">
        <f t="shared" si="35"/>
        <v>Normal</v>
      </c>
      <c r="D1133">
        <f xml:space="preserve"> (moras!I1130 - AVERAGE(moras!$I$2:$I$5001)) / _xlfn.STDEV.P(moras!$I$2:$I$5001)</f>
        <v>-1.1227078082534885</v>
      </c>
      <c r="E1133" t="str">
        <f t="shared" si="34"/>
        <v>Normal</v>
      </c>
    </row>
    <row r="1134" spans="2:5" x14ac:dyDescent="0.25">
      <c r="B1134">
        <f xml:space="preserve"> (moras!C1131 - AVERAGE(moras!$C$2:$C$5001)) / _xlfn.STDEV.P(moras!$C$2:$C$5001)</f>
        <v>-0.74740112069079223</v>
      </c>
      <c r="C1134" t="str">
        <f t="shared" si="35"/>
        <v>Normal</v>
      </c>
      <c r="D1134">
        <f xml:space="preserve"> (moras!I1131 - AVERAGE(moras!$I$2:$I$5001)) / _xlfn.STDEV.P(moras!$I$2:$I$5001)</f>
        <v>0.57126962152136374</v>
      </c>
      <c r="E1134" t="str">
        <f t="shared" si="34"/>
        <v>Normal</v>
      </c>
    </row>
    <row r="1135" spans="2:5" x14ac:dyDescent="0.25">
      <c r="B1135">
        <f xml:space="preserve"> (moras!C1132 - AVERAGE(moras!$C$2:$C$5001)) / _xlfn.STDEV.P(moras!$C$2:$C$5001)</f>
        <v>-0.14685475333804768</v>
      </c>
      <c r="C1135" t="str">
        <f t="shared" si="35"/>
        <v>Normal</v>
      </c>
      <c r="D1135">
        <f xml:space="preserve"> (moras!I1132 - AVERAGE(moras!$I$2:$I$5001)) / _xlfn.STDEV.P(moras!$I$2:$I$5001)</f>
        <v>-0.98154302243891756</v>
      </c>
      <c r="E1135" t="str">
        <f t="shared" si="34"/>
        <v>Normal</v>
      </c>
    </row>
    <row r="1136" spans="2:5" x14ac:dyDescent="0.25">
      <c r="B1136">
        <f xml:space="preserve"> (moras!C1133 - AVERAGE(moras!$C$2:$C$5001)) / _xlfn.STDEV.P(moras!$C$2:$C$5001)</f>
        <v>-0.5663646547506439</v>
      </c>
      <c r="C1136" t="str">
        <f t="shared" si="35"/>
        <v>Normal</v>
      </c>
      <c r="D1136">
        <f xml:space="preserve"> (moras!I1133 - AVERAGE(moras!$I$2:$I$5001)) / _xlfn.STDEV.P(moras!$I$2:$I$5001)</f>
        <v>3.8886420881637829</v>
      </c>
      <c r="E1136" t="str">
        <f t="shared" si="34"/>
        <v>Atipico</v>
      </c>
    </row>
    <row r="1137" spans="2:5" x14ac:dyDescent="0.25">
      <c r="B1137">
        <f xml:space="preserve"> (moras!C1134 - AVERAGE(moras!$C$2:$C$5001)) / _xlfn.STDEV.P(moras!$C$2:$C$5001)</f>
        <v>-0.46799154082766331</v>
      </c>
      <c r="C1137" t="str">
        <f t="shared" si="35"/>
        <v>Normal</v>
      </c>
      <c r="D1137">
        <f xml:space="preserve"> (moras!I1134 - AVERAGE(moras!$I$2:$I$5001)) / _xlfn.STDEV.P(moras!$I$2:$I$5001)</f>
        <v>-0.20513670045877688</v>
      </c>
      <c r="E1137" t="str">
        <f t="shared" si="34"/>
        <v>Normal</v>
      </c>
    </row>
    <row r="1138" spans="2:5" x14ac:dyDescent="0.25">
      <c r="B1138">
        <f xml:space="preserve"> (moras!C1135 - AVERAGE(moras!$C$2:$C$5001)) / _xlfn.STDEV.P(moras!$C$2:$C$5001)</f>
        <v>-2.5459059046118386E-2</v>
      </c>
      <c r="C1138" t="str">
        <f t="shared" si="35"/>
        <v>Normal</v>
      </c>
      <c r="D1138">
        <f xml:space="preserve"> (moras!I1135 - AVERAGE(moras!$I$2:$I$5001)) / _xlfn.STDEV.P(moras!$I$2:$I$5001)</f>
        <v>0.50068722861407822</v>
      </c>
      <c r="E1138" t="str">
        <f t="shared" si="34"/>
        <v>Normal</v>
      </c>
    </row>
    <row r="1139" spans="2:5" x14ac:dyDescent="0.25">
      <c r="B1139">
        <f xml:space="preserve"> (moras!C1136 - AVERAGE(moras!$C$2:$C$5001)) / _xlfn.STDEV.P(moras!$C$2:$C$5001)</f>
        <v>-7.0949295379718516E-2</v>
      </c>
      <c r="C1139" t="str">
        <f t="shared" si="35"/>
        <v>Normal</v>
      </c>
      <c r="D1139">
        <f xml:space="preserve"> (moras!I1136 - AVERAGE(moras!$I$2:$I$5001)) / _xlfn.STDEV.P(moras!$I$2:$I$5001)</f>
        <v>1.1359287647796479</v>
      </c>
      <c r="E1139" t="str">
        <f t="shared" si="34"/>
        <v>Normal</v>
      </c>
    </row>
    <row r="1140" spans="2:5" x14ac:dyDescent="0.25">
      <c r="B1140">
        <f xml:space="preserve"> (moras!C1137 - AVERAGE(moras!$C$2:$C$5001)) / _xlfn.STDEV.P(moras!$C$2:$C$5001)</f>
        <v>-0.44442698429051769</v>
      </c>
      <c r="C1140" t="str">
        <f t="shared" si="35"/>
        <v>Normal</v>
      </c>
      <c r="D1140">
        <f xml:space="preserve"> (moras!I1137 - AVERAGE(moras!$I$2:$I$5001)) / _xlfn.STDEV.P(moras!$I$2:$I$5001)</f>
        <v>-6.397191464420586E-2</v>
      </c>
      <c r="E1140" t="str">
        <f t="shared" si="34"/>
        <v>Normal</v>
      </c>
    </row>
    <row r="1141" spans="2:5" x14ac:dyDescent="0.25">
      <c r="B1141">
        <f xml:space="preserve"> (moras!C1138 - AVERAGE(moras!$C$2:$C$5001)) / _xlfn.STDEV.P(moras!$C$2:$C$5001)</f>
        <v>-0.46926170113083249</v>
      </c>
      <c r="C1141" t="str">
        <f t="shared" si="35"/>
        <v>Normal</v>
      </c>
      <c r="D1141">
        <f xml:space="preserve"> (moras!I1138 - AVERAGE(moras!$I$2:$I$5001)) / _xlfn.STDEV.P(moras!$I$2:$I$5001)</f>
        <v>0.28894004989222172</v>
      </c>
      <c r="E1141" t="str">
        <f t="shared" si="34"/>
        <v>Normal</v>
      </c>
    </row>
    <row r="1142" spans="2:5" x14ac:dyDescent="0.25">
      <c r="B1142">
        <f xml:space="preserve"> (moras!C1139 - AVERAGE(moras!$C$2:$C$5001)) / _xlfn.STDEV.P(moras!$C$2:$C$5001)</f>
        <v>-2.7771244064023457E-2</v>
      </c>
      <c r="C1142" t="str">
        <f t="shared" si="35"/>
        <v>Normal</v>
      </c>
      <c r="D1142">
        <f xml:space="preserve"> (moras!I1139 - AVERAGE(moras!$I$2:$I$5001)) / _xlfn.STDEV.P(moras!$I$2:$I$5001)</f>
        <v>0.64185201442864925</v>
      </c>
      <c r="E1142" t="str">
        <f t="shared" si="34"/>
        <v>Normal</v>
      </c>
    </row>
    <row r="1143" spans="2:5" x14ac:dyDescent="0.25">
      <c r="B1143">
        <f xml:space="preserve"> (moras!C1140 - AVERAGE(moras!$C$2:$C$5001)) / _xlfn.STDEV.P(moras!$C$2:$C$5001)</f>
        <v>-0.71230379222889917</v>
      </c>
      <c r="C1143" t="str">
        <f t="shared" si="35"/>
        <v>Normal</v>
      </c>
      <c r="D1143">
        <f xml:space="preserve"> (moras!I1140 - AVERAGE(moras!$I$2:$I$5001)) / _xlfn.STDEV.P(moras!$I$2:$I$5001)</f>
        <v>-1.6167845586044871</v>
      </c>
      <c r="E1143" t="str">
        <f t="shared" si="34"/>
        <v>Normal</v>
      </c>
    </row>
    <row r="1144" spans="2:5" x14ac:dyDescent="0.25">
      <c r="B1144">
        <f xml:space="preserve"> (moras!C1141 - AVERAGE(moras!$C$2:$C$5001)) / _xlfn.STDEV.P(moras!$C$2:$C$5001)</f>
        <v>-0.32558280774624004</v>
      </c>
      <c r="C1144" t="str">
        <f t="shared" si="35"/>
        <v>Normal</v>
      </c>
      <c r="D1144">
        <f xml:space="preserve"> (moras!I1141 - AVERAGE(moras!$I$2:$I$5001)) / _xlfn.STDEV.P(moras!$I$2:$I$5001)</f>
        <v>0.14777526407765068</v>
      </c>
      <c r="E1144" t="str">
        <f t="shared" si="34"/>
        <v>Normal</v>
      </c>
    </row>
    <row r="1145" spans="2:5" x14ac:dyDescent="0.25">
      <c r="B1145">
        <f xml:space="preserve"> (moras!C1142 - AVERAGE(moras!$C$2:$C$5001)) / _xlfn.STDEV.P(moras!$C$2:$C$5001)</f>
        <v>-0.44454166866740574</v>
      </c>
      <c r="C1145" t="str">
        <f t="shared" si="35"/>
        <v>Normal</v>
      </c>
      <c r="D1145">
        <f xml:space="preserve"> (moras!I1142 - AVERAGE(moras!$I$2:$I$5001)) / _xlfn.STDEV.P(moras!$I$2:$I$5001)</f>
        <v>-1.4756197727899161</v>
      </c>
      <c r="E1145" t="str">
        <f t="shared" si="34"/>
        <v>Normal</v>
      </c>
    </row>
    <row r="1146" spans="2:5" x14ac:dyDescent="0.25">
      <c r="B1146">
        <f xml:space="preserve"> (moras!C1143 - AVERAGE(moras!$C$2:$C$5001)) / _xlfn.STDEV.P(moras!$C$2:$C$5001)</f>
        <v>-0.65579413837114031</v>
      </c>
      <c r="C1146" t="str">
        <f t="shared" si="35"/>
        <v>Normal</v>
      </c>
      <c r="D1146">
        <f xml:space="preserve"> (moras!I1143 - AVERAGE(moras!$I$2:$I$5001)) / _xlfn.STDEV.P(moras!$I$2:$I$5001)</f>
        <v>-0.55804866499520445</v>
      </c>
      <c r="E1146" t="str">
        <f t="shared" si="34"/>
        <v>Normal</v>
      </c>
    </row>
    <row r="1147" spans="2:5" x14ac:dyDescent="0.25">
      <c r="B1147">
        <f xml:space="preserve"> (moras!C1144 - AVERAGE(moras!$C$2:$C$5001)) / _xlfn.STDEV.P(moras!$C$2:$C$5001)</f>
        <v>0.76742371222313199</v>
      </c>
      <c r="C1147" t="str">
        <f t="shared" si="35"/>
        <v>Normal</v>
      </c>
      <c r="D1147">
        <f xml:space="preserve"> (moras!I1144 - AVERAGE(moras!$I$2:$I$5001)) / _xlfn.STDEV.P(moras!$I$2:$I$5001)</f>
        <v>-0.20513670045877688</v>
      </c>
      <c r="E1147" t="str">
        <f t="shared" si="34"/>
        <v>Normal</v>
      </c>
    </row>
    <row r="1148" spans="2:5" x14ac:dyDescent="0.25">
      <c r="B1148">
        <f xml:space="preserve"> (moras!C1145 - AVERAGE(moras!$C$2:$C$5001)) / _xlfn.STDEV.P(moras!$C$2:$C$5001)</f>
        <v>-0.33607984409950026</v>
      </c>
      <c r="C1148" t="str">
        <f t="shared" si="35"/>
        <v>Normal</v>
      </c>
      <c r="D1148">
        <f xml:space="preserve"> (moras!I1145 - AVERAGE(moras!$I$2:$I$5001)) / _xlfn.STDEV.P(moras!$I$2:$I$5001)</f>
        <v>-1.193290201160774</v>
      </c>
      <c r="E1148" t="str">
        <f t="shared" si="34"/>
        <v>Normal</v>
      </c>
    </row>
    <row r="1149" spans="2:5" x14ac:dyDescent="0.25">
      <c r="B1149">
        <f xml:space="preserve"> (moras!C1146 - AVERAGE(moras!$C$2:$C$5001)) / _xlfn.STDEV.P(moras!$C$2:$C$5001)</f>
        <v>-0.12579802350045552</v>
      </c>
      <c r="C1149" t="str">
        <f t="shared" si="35"/>
        <v>Normal</v>
      </c>
      <c r="D1149">
        <f xml:space="preserve"> (moras!I1146 - AVERAGE(moras!$I$2:$I$5001)) / _xlfn.STDEV.P(moras!$I$2:$I$5001)</f>
        <v>0.78301680024322029</v>
      </c>
      <c r="E1149" t="str">
        <f t="shared" si="34"/>
        <v>Normal</v>
      </c>
    </row>
    <row r="1150" spans="2:5" x14ac:dyDescent="0.25">
      <c r="B1150">
        <f xml:space="preserve"> (moras!C1147 - AVERAGE(moras!$C$2:$C$5001)) / _xlfn.STDEV.P(moras!$C$2:$C$5001)</f>
        <v>0.65684750235831968</v>
      </c>
      <c r="C1150" t="str">
        <f t="shared" si="35"/>
        <v>Normal</v>
      </c>
      <c r="D1150">
        <f xml:space="preserve"> (moras!I1147 - AVERAGE(moras!$I$2:$I$5001)) / _xlfn.STDEV.P(moras!$I$2:$I$5001)</f>
        <v>0.14777526407765068</v>
      </c>
      <c r="E1150" t="str">
        <f t="shared" si="34"/>
        <v>Normal</v>
      </c>
    </row>
    <row r="1151" spans="2:5" x14ac:dyDescent="0.25">
      <c r="B1151">
        <f xml:space="preserve"> (moras!C1148 - AVERAGE(moras!$C$2:$C$5001)) / _xlfn.STDEV.P(moras!$C$2:$C$5001)</f>
        <v>-0.13187937838888156</v>
      </c>
      <c r="C1151" t="str">
        <f t="shared" si="35"/>
        <v>Normal</v>
      </c>
      <c r="D1151">
        <f xml:space="preserve"> (moras!I1148 - AVERAGE(moras!$I$2:$I$5001)) / _xlfn.STDEV.P(moras!$I$2:$I$5001)</f>
        <v>-1.1227078082534885</v>
      </c>
      <c r="E1151" t="str">
        <f t="shared" si="34"/>
        <v>Normal</v>
      </c>
    </row>
    <row r="1152" spans="2:5" x14ac:dyDescent="0.25">
      <c r="B1152">
        <f xml:space="preserve"> (moras!C1149 - AVERAGE(moras!$C$2:$C$5001)) / _xlfn.STDEV.P(moras!$C$2:$C$5001)</f>
        <v>-0.44454166866740574</v>
      </c>
      <c r="C1152" t="str">
        <f t="shared" si="35"/>
        <v>Normal</v>
      </c>
      <c r="D1152">
        <f xml:space="preserve"> (moras!I1149 - AVERAGE(moras!$I$2:$I$5001)) / _xlfn.STDEV.P(moras!$I$2:$I$5001)</f>
        <v>0.57126962152136374</v>
      </c>
      <c r="E1152" t="str">
        <f t="shared" si="34"/>
        <v>Normal</v>
      </c>
    </row>
    <row r="1153" spans="2:5" x14ac:dyDescent="0.25">
      <c r="B1153">
        <f xml:space="preserve"> (moras!C1150 - AVERAGE(moras!$C$2:$C$5001)) / _xlfn.STDEV.P(moras!$C$2:$C$5001)</f>
        <v>-0.22508756424799944</v>
      </c>
      <c r="C1153" t="str">
        <f t="shared" si="35"/>
        <v>Normal</v>
      </c>
      <c r="D1153">
        <f xml:space="preserve"> (moras!I1150 - AVERAGE(moras!$I$2:$I$5001)) / _xlfn.STDEV.P(moras!$I$2:$I$5001)</f>
        <v>-1.2638725940680595</v>
      </c>
      <c r="E1153" t="str">
        <f t="shared" si="34"/>
        <v>Normal</v>
      </c>
    </row>
    <row r="1154" spans="2:5" x14ac:dyDescent="0.25">
      <c r="B1154">
        <f xml:space="preserve"> (moras!C1151 - AVERAGE(moras!$C$2:$C$5001)) / _xlfn.STDEV.P(moras!$C$2:$C$5001)</f>
        <v>-0.37104131473556784</v>
      </c>
      <c r="C1154" t="str">
        <f t="shared" si="35"/>
        <v>Normal</v>
      </c>
      <c r="D1154">
        <f xml:space="preserve"> (moras!I1151 - AVERAGE(moras!$I$2:$I$5001)) / _xlfn.STDEV.P(moras!$I$2:$I$5001)</f>
        <v>0.43010483570679275</v>
      </c>
      <c r="E1154" t="str">
        <f t="shared" si="34"/>
        <v>Normal</v>
      </c>
    </row>
    <row r="1155" spans="2:5" x14ac:dyDescent="0.25">
      <c r="B1155">
        <f xml:space="preserve"> (moras!C1152 - AVERAGE(moras!$C$2:$C$5001)) / _xlfn.STDEV.P(moras!$C$2:$C$5001)</f>
        <v>-0.46799154082766331</v>
      </c>
      <c r="C1155" t="str">
        <f t="shared" si="35"/>
        <v>Normal</v>
      </c>
      <c r="D1155">
        <f xml:space="preserve"> (moras!I1152 - AVERAGE(moras!$I$2:$I$5001)) / _xlfn.STDEV.P(moras!$I$2:$I$5001)</f>
        <v>-0.27571909336606237</v>
      </c>
      <c r="E1155" t="str">
        <f t="shared" si="34"/>
        <v>Normal</v>
      </c>
    </row>
    <row r="1156" spans="2:5" x14ac:dyDescent="0.25">
      <c r="B1156">
        <f xml:space="preserve"> (moras!C1153 - AVERAGE(moras!$C$2:$C$5001)) / _xlfn.STDEV.P(moras!$C$2:$C$5001)</f>
        <v>-0.4532305516733573</v>
      </c>
      <c r="C1156" t="str">
        <f t="shared" si="35"/>
        <v>Normal</v>
      </c>
      <c r="D1156">
        <f xml:space="preserve"> (moras!I1153 - AVERAGE(moras!$I$2:$I$5001)) / _xlfn.STDEV.P(moras!$I$2:$I$5001)</f>
        <v>1.0653463718723624</v>
      </c>
      <c r="E1156" t="str">
        <f t="shared" si="34"/>
        <v>Normal</v>
      </c>
    </row>
    <row r="1157" spans="2:5" x14ac:dyDescent="0.25">
      <c r="B1157">
        <f xml:space="preserve"> (moras!C1154 - AVERAGE(moras!$C$2:$C$5001)) / _xlfn.STDEV.P(moras!$C$2:$C$5001)</f>
        <v>0.57366445747070116</v>
      </c>
      <c r="C1157" t="str">
        <f t="shared" si="35"/>
        <v>Normal</v>
      </c>
      <c r="D1157">
        <f xml:space="preserve"> (moras!I1154 - AVERAGE(moras!$I$2:$I$5001)) / _xlfn.STDEV.P(moras!$I$2:$I$5001)</f>
        <v>1.4888407293160755</v>
      </c>
      <c r="E1157" t="str">
        <f t="shared" si="34"/>
        <v>Normal</v>
      </c>
    </row>
    <row r="1158" spans="2:5" x14ac:dyDescent="0.25">
      <c r="B1158">
        <f xml:space="preserve"> (moras!C1155 - AVERAGE(moras!$C$2:$C$5001)) / _xlfn.STDEV.P(moras!$C$2:$C$5001)</f>
        <v>1.1019962677313246</v>
      </c>
      <c r="C1158" t="str">
        <f t="shared" si="35"/>
        <v>Normal</v>
      </c>
      <c r="D1158">
        <f xml:space="preserve"> (moras!I1155 - AVERAGE(moras!$I$2:$I$5001)) / _xlfn.STDEV.P(moras!$I$2:$I$5001)</f>
        <v>-0.769795843717061</v>
      </c>
      <c r="E1158" t="str">
        <f t="shared" ref="E1158:E1221" si="36">IF(ABS(D1158)&gt;1.96,"Atipico","Normal")</f>
        <v>Normal</v>
      </c>
    </row>
    <row r="1159" spans="2:5" x14ac:dyDescent="0.25">
      <c r="B1159">
        <f xml:space="preserve"> (moras!C1156 - AVERAGE(moras!$C$2:$C$5001)) / _xlfn.STDEV.P(moras!$C$2:$C$5001)</f>
        <v>-0.21984167887937642</v>
      </c>
      <c r="C1159" t="str">
        <f t="shared" si="35"/>
        <v>Normal</v>
      </c>
      <c r="D1159">
        <f xml:space="preserve"> (moras!I1156 - AVERAGE(moras!$I$2:$I$5001)) / _xlfn.STDEV.P(moras!$I$2:$I$5001)</f>
        <v>-0.98154302243891756</v>
      </c>
      <c r="E1159" t="str">
        <f t="shared" si="36"/>
        <v>Normal</v>
      </c>
    </row>
    <row r="1160" spans="2:5" x14ac:dyDescent="0.25">
      <c r="B1160">
        <f xml:space="preserve"> (moras!C1157 - AVERAGE(moras!$C$2:$C$5001)) / _xlfn.STDEV.P(moras!$C$2:$C$5001)</f>
        <v>0.71323904363953727</v>
      </c>
      <c r="C1160" t="str">
        <f t="shared" si="35"/>
        <v>Normal</v>
      </c>
      <c r="D1160">
        <f xml:space="preserve"> (moras!I1157 - AVERAGE(moras!$I$2:$I$5001)) / _xlfn.STDEV.P(moras!$I$2:$I$5001)</f>
        <v>1.559423122223361</v>
      </c>
      <c r="E1160" t="str">
        <f t="shared" si="36"/>
        <v>Normal</v>
      </c>
    </row>
    <row r="1161" spans="2:5" x14ac:dyDescent="0.25">
      <c r="B1161">
        <f xml:space="preserve"> (moras!C1158 - AVERAGE(moras!$C$2:$C$5001)) / _xlfn.STDEV.P(moras!$C$2:$C$5001)</f>
        <v>-0.25070744979378112</v>
      </c>
      <c r="C1161" t="str">
        <f t="shared" si="35"/>
        <v>Normal</v>
      </c>
      <c r="D1161">
        <f xml:space="preserve"> (moras!I1158 - AVERAGE(moras!$I$2:$I$5001)) / _xlfn.STDEV.P(moras!$I$2:$I$5001)</f>
        <v>6.6104782630796582E-3</v>
      </c>
      <c r="E1161" t="str">
        <f t="shared" si="36"/>
        <v>Normal</v>
      </c>
    </row>
    <row r="1162" spans="2:5" x14ac:dyDescent="0.25">
      <c r="B1162">
        <f xml:space="preserve"> (moras!C1159 - AVERAGE(moras!$C$2:$C$5001)) / _xlfn.STDEV.P(moras!$C$2:$C$5001)</f>
        <v>0.13539219199921307</v>
      </c>
      <c r="C1162" t="str">
        <f t="shared" si="35"/>
        <v>Normal</v>
      </c>
      <c r="D1162">
        <f xml:space="preserve"> (moras!I1159 - AVERAGE(moras!$I$2:$I$5001)) / _xlfn.STDEV.P(moras!$I$2:$I$5001)</f>
        <v>-0.34630148627334789</v>
      </c>
      <c r="E1162" t="str">
        <f t="shared" si="36"/>
        <v>Normal</v>
      </c>
    </row>
    <row r="1163" spans="2:5" x14ac:dyDescent="0.25">
      <c r="B1163">
        <f xml:space="preserve"> (moras!C1160 - AVERAGE(moras!$C$2:$C$5001)) / _xlfn.STDEV.P(moras!$C$2:$C$5001)</f>
        <v>-0.41318474032858432</v>
      </c>
      <c r="C1163" t="str">
        <f t="shared" si="35"/>
        <v>Normal</v>
      </c>
      <c r="D1163">
        <f xml:space="preserve"> (moras!I1160 - AVERAGE(moras!$I$2:$I$5001)) / _xlfn.STDEV.P(moras!$I$2:$I$5001)</f>
        <v>-0.98154302243891756</v>
      </c>
      <c r="E1163" t="str">
        <f t="shared" si="36"/>
        <v>Normal</v>
      </c>
    </row>
    <row r="1164" spans="2:5" x14ac:dyDescent="0.25">
      <c r="B1164">
        <f xml:space="preserve"> (moras!C1161 - AVERAGE(moras!$C$2:$C$5001)) / _xlfn.STDEV.P(moras!$C$2:$C$5001)</f>
        <v>-0.31758236395625966</v>
      </c>
      <c r="C1164" t="str">
        <f t="shared" si="35"/>
        <v>Normal</v>
      </c>
      <c r="D1164">
        <f xml:space="preserve"> (moras!I1161 - AVERAGE(moras!$I$2:$I$5001)) / _xlfn.STDEV.P(moras!$I$2:$I$5001)</f>
        <v>-0.34630148627334789</v>
      </c>
      <c r="E1164" t="str">
        <f t="shared" si="36"/>
        <v>Normal</v>
      </c>
    </row>
    <row r="1165" spans="2:5" x14ac:dyDescent="0.25">
      <c r="B1165">
        <f xml:space="preserve"> (moras!C1162 - AVERAGE(moras!$C$2:$C$5001)) / _xlfn.STDEV.P(moras!$C$2:$C$5001)</f>
        <v>-0.26110358855868659</v>
      </c>
      <c r="C1165" t="str">
        <f t="shared" si="35"/>
        <v>Normal</v>
      </c>
      <c r="D1165">
        <f xml:space="preserve"> (moras!I1162 - AVERAGE(moras!$I$2:$I$5001)) / _xlfn.STDEV.P(moras!$I$2:$I$5001)</f>
        <v>-0.55804866499520445</v>
      </c>
      <c r="E1165" t="str">
        <f t="shared" si="36"/>
        <v>Normal</v>
      </c>
    </row>
    <row r="1166" spans="2:5" x14ac:dyDescent="0.25">
      <c r="B1166">
        <f xml:space="preserve"> (moras!C1163 - AVERAGE(moras!$C$2:$C$5001)) / _xlfn.STDEV.P(moras!$C$2:$C$5001)</f>
        <v>-0.44454166866740574</v>
      </c>
      <c r="C1166" t="str">
        <f t="shared" si="35"/>
        <v>Normal</v>
      </c>
      <c r="D1166">
        <f xml:space="preserve"> (moras!I1163 - AVERAGE(moras!$I$2:$I$5001)) / _xlfn.STDEV.P(moras!$I$2:$I$5001)</f>
        <v>0.43010483570679275</v>
      </c>
      <c r="E1166" t="str">
        <f t="shared" si="36"/>
        <v>Normal</v>
      </c>
    </row>
    <row r="1167" spans="2:5" x14ac:dyDescent="0.25">
      <c r="B1167">
        <f xml:space="preserve"> (moras!C1164 - AVERAGE(moras!$C$2:$C$5001)) / _xlfn.STDEV.P(moras!$C$2:$C$5001)</f>
        <v>-3.6765569793753554E-2</v>
      </c>
      <c r="C1167" t="str">
        <f t="shared" ref="C1167:C1230" si="37">IF(ABS(B1167)&gt;1.96,"Atipico","Normal")</f>
        <v>Normal</v>
      </c>
      <c r="D1167">
        <f xml:space="preserve"> (moras!I1164 - AVERAGE(moras!$I$2:$I$5001)) / _xlfn.STDEV.P(moras!$I$2:$I$5001)</f>
        <v>-1.5462021656972016</v>
      </c>
      <c r="E1167" t="str">
        <f t="shared" si="36"/>
        <v>Normal</v>
      </c>
    </row>
    <row r="1168" spans="2:5" x14ac:dyDescent="0.25">
      <c r="B1168">
        <f xml:space="preserve"> (moras!C1165 - AVERAGE(moras!$C$2:$C$5001)) / _xlfn.STDEV.P(moras!$C$2:$C$5001)</f>
        <v>-0.14493921595268086</v>
      </c>
      <c r="C1168" t="str">
        <f t="shared" si="37"/>
        <v>Normal</v>
      </c>
      <c r="D1168">
        <f xml:space="preserve"> (moras!I1165 - AVERAGE(moras!$I$2:$I$5001)) / _xlfn.STDEV.P(moras!$I$2:$I$5001)</f>
        <v>-0.98154302243891756</v>
      </c>
      <c r="E1168" t="str">
        <f t="shared" si="36"/>
        <v>Normal</v>
      </c>
    </row>
    <row r="1169" spans="2:5" x14ac:dyDescent="0.25">
      <c r="B1169">
        <f xml:space="preserve"> (moras!C1166 - AVERAGE(moras!$C$2:$C$5001)) / _xlfn.STDEV.P(moras!$C$2:$C$5001)</f>
        <v>-0.22406835309210688</v>
      </c>
      <c r="C1169" t="str">
        <f t="shared" si="37"/>
        <v>Normal</v>
      </c>
      <c r="D1169">
        <f xml:space="preserve"> (moras!I1166 - AVERAGE(moras!$I$2:$I$5001)) / _xlfn.STDEV.P(moras!$I$2:$I$5001)</f>
        <v>-1.1227078082534885</v>
      </c>
      <c r="E1169" t="str">
        <f t="shared" si="36"/>
        <v>Normal</v>
      </c>
    </row>
    <row r="1170" spans="2:5" x14ac:dyDescent="0.25">
      <c r="B1170">
        <f xml:space="preserve"> (moras!C1167 - AVERAGE(moras!$C$2:$C$5001)) / _xlfn.STDEV.P(moras!$C$2:$C$5001)</f>
        <v>-0.41066614809558755</v>
      </c>
      <c r="C1170" t="str">
        <f t="shared" si="37"/>
        <v>Normal</v>
      </c>
      <c r="D1170">
        <f xml:space="preserve"> (moras!I1167 - AVERAGE(moras!$I$2:$I$5001)) / _xlfn.STDEV.P(moras!$I$2:$I$5001)</f>
        <v>0.85359919315050581</v>
      </c>
      <c r="E1170" t="str">
        <f t="shared" si="36"/>
        <v>Normal</v>
      </c>
    </row>
    <row r="1171" spans="2:5" x14ac:dyDescent="0.25">
      <c r="B1171">
        <f xml:space="preserve"> (moras!C1168 - AVERAGE(moras!$C$2:$C$5001)) / _xlfn.STDEV.P(moras!$C$2:$C$5001)</f>
        <v>3.2592137130750283</v>
      </c>
      <c r="C1171" t="str">
        <f t="shared" si="37"/>
        <v>Atipico</v>
      </c>
      <c r="D1171">
        <f xml:space="preserve"> (moras!I1168 - AVERAGE(moras!$I$2:$I$5001)) / _xlfn.STDEV.P(moras!$I$2:$I$5001)</f>
        <v>0.43010483570679275</v>
      </c>
      <c r="E1171" t="str">
        <f t="shared" si="36"/>
        <v>Normal</v>
      </c>
    </row>
    <row r="1172" spans="2:5" x14ac:dyDescent="0.25">
      <c r="B1172">
        <f xml:space="preserve"> (moras!C1169 - AVERAGE(moras!$C$2:$C$5001)) / _xlfn.STDEV.P(moras!$C$2:$C$5001)</f>
        <v>-0.33284155190909026</v>
      </c>
      <c r="C1172" t="str">
        <f t="shared" si="37"/>
        <v>Normal</v>
      </c>
      <c r="D1172">
        <f xml:space="preserve"> (moras!I1169 - AVERAGE(moras!$I$2:$I$5001)) / _xlfn.STDEV.P(moras!$I$2:$I$5001)</f>
        <v>-0.69921345080977548</v>
      </c>
      <c r="E1172" t="str">
        <f t="shared" si="36"/>
        <v>Normal</v>
      </c>
    </row>
    <row r="1173" spans="2:5" x14ac:dyDescent="0.25">
      <c r="B1173">
        <f xml:space="preserve"> (moras!C1170 - AVERAGE(moras!$C$2:$C$5001)) / _xlfn.STDEV.P(moras!$C$2:$C$5001)</f>
        <v>0.17818586567753164</v>
      </c>
      <c r="C1173" t="str">
        <f t="shared" si="37"/>
        <v>Normal</v>
      </c>
      <c r="D1173">
        <f xml:space="preserve"> (moras!I1170 - AVERAGE(moras!$I$2:$I$5001)) / _xlfn.STDEV.P(moras!$I$2:$I$5001)</f>
        <v>1.2770935505942189</v>
      </c>
      <c r="E1173" t="str">
        <f t="shared" si="36"/>
        <v>Normal</v>
      </c>
    </row>
    <row r="1174" spans="2:5" x14ac:dyDescent="0.25">
      <c r="B1174">
        <f xml:space="preserve"> (moras!C1171 - AVERAGE(moras!$C$2:$C$5001)) / _xlfn.STDEV.P(moras!$C$2:$C$5001)</f>
        <v>-0.40245990134153342</v>
      </c>
      <c r="C1174" t="str">
        <f t="shared" si="37"/>
        <v>Normal</v>
      </c>
      <c r="D1174">
        <f xml:space="preserve"> (moras!I1171 - AVERAGE(moras!$I$2:$I$5001)) / _xlfn.STDEV.P(moras!$I$2:$I$5001)</f>
        <v>0.35952244279950724</v>
      </c>
      <c r="E1174" t="str">
        <f t="shared" si="36"/>
        <v>Normal</v>
      </c>
    </row>
    <row r="1175" spans="2:5" x14ac:dyDescent="0.25">
      <c r="B1175">
        <f xml:space="preserve"> (moras!C1172 - AVERAGE(moras!$C$2:$C$5001)) / _xlfn.STDEV.P(moras!$C$2:$C$5001)</f>
        <v>3.6927363435751763</v>
      </c>
      <c r="C1175" t="str">
        <f t="shared" si="37"/>
        <v>Atipico</v>
      </c>
      <c r="D1175">
        <f xml:space="preserve"> (moras!I1172 - AVERAGE(moras!$I$2:$I$5001)) / _xlfn.STDEV.P(moras!$I$2:$I$5001)</f>
        <v>1.7711703009452175</v>
      </c>
      <c r="E1175" t="str">
        <f t="shared" si="36"/>
        <v>Normal</v>
      </c>
    </row>
    <row r="1176" spans="2:5" x14ac:dyDescent="0.25">
      <c r="B1176">
        <f xml:space="preserve"> (moras!C1173 - AVERAGE(moras!$C$2:$C$5001)) / _xlfn.STDEV.P(moras!$C$2:$C$5001)</f>
        <v>1.701084984322168</v>
      </c>
      <c r="C1176" t="str">
        <f t="shared" si="37"/>
        <v>Normal</v>
      </c>
      <c r="D1176">
        <f xml:space="preserve"> (moras!I1173 - AVERAGE(moras!$I$2:$I$5001)) / _xlfn.STDEV.P(moras!$I$2:$I$5001)</f>
        <v>-0.41688387918063341</v>
      </c>
      <c r="E1176" t="str">
        <f t="shared" si="36"/>
        <v>Normal</v>
      </c>
    </row>
    <row r="1177" spans="2:5" x14ac:dyDescent="0.25">
      <c r="B1177">
        <f xml:space="preserve"> (moras!C1174 - AVERAGE(moras!$C$2:$C$5001)) / _xlfn.STDEV.P(moras!$C$2:$C$5001)</f>
        <v>-0.46622352701226555</v>
      </c>
      <c r="C1177" t="str">
        <f t="shared" si="37"/>
        <v>Normal</v>
      </c>
      <c r="D1177">
        <f xml:space="preserve"> (moras!I1174 - AVERAGE(moras!$I$2:$I$5001)) / _xlfn.STDEV.P(moras!$I$2:$I$5001)</f>
        <v>2.1240822654816451</v>
      </c>
      <c r="E1177" t="str">
        <f t="shared" si="36"/>
        <v>Atipico</v>
      </c>
    </row>
    <row r="1178" spans="2:5" x14ac:dyDescent="0.25">
      <c r="B1178">
        <f xml:space="preserve"> (moras!C1175 - AVERAGE(moras!$C$2:$C$5001)) / _xlfn.STDEV.P(moras!$C$2:$C$5001)</f>
        <v>-0.60119314083613506</v>
      </c>
      <c r="C1178" t="str">
        <f t="shared" si="37"/>
        <v>Normal</v>
      </c>
      <c r="D1178">
        <f xml:space="preserve"> (moras!I1175 - AVERAGE(moras!$I$2:$I$5001)) / _xlfn.STDEV.P(moras!$I$2:$I$5001)</f>
        <v>-0.13455430755149136</v>
      </c>
      <c r="E1178" t="str">
        <f t="shared" si="36"/>
        <v>Normal</v>
      </c>
    </row>
    <row r="1179" spans="2:5" x14ac:dyDescent="0.25">
      <c r="B1179">
        <f xml:space="preserve"> (moras!C1176 - AVERAGE(moras!$C$2:$C$5001)) / _xlfn.STDEV.P(moras!$C$2:$C$5001)</f>
        <v>-0.43155150494547934</v>
      </c>
      <c r="C1179" t="str">
        <f t="shared" si="37"/>
        <v>Normal</v>
      </c>
      <c r="D1179">
        <f xml:space="preserve"> (moras!I1176 - AVERAGE(moras!$I$2:$I$5001)) / _xlfn.STDEV.P(moras!$I$2:$I$5001)</f>
        <v>-1.6167845586044871</v>
      </c>
      <c r="E1179" t="str">
        <f t="shared" si="36"/>
        <v>Normal</v>
      </c>
    </row>
    <row r="1180" spans="2:5" x14ac:dyDescent="0.25">
      <c r="B1180">
        <f xml:space="preserve"> (moras!C1177 - AVERAGE(moras!$C$2:$C$5001)) / _xlfn.STDEV.P(moras!$C$2:$C$5001)</f>
        <v>8.8979178039533896E-2</v>
      </c>
      <c r="C1180" t="str">
        <f t="shared" si="37"/>
        <v>Normal</v>
      </c>
      <c r="D1180">
        <f xml:space="preserve"> (moras!I1177 - AVERAGE(moras!$I$2:$I$5001)) / _xlfn.STDEV.P(moras!$I$2:$I$5001)</f>
        <v>-0.27571909336606237</v>
      </c>
      <c r="E1180" t="str">
        <f t="shared" si="36"/>
        <v>Normal</v>
      </c>
    </row>
    <row r="1181" spans="2:5" x14ac:dyDescent="0.25">
      <c r="B1181">
        <f xml:space="preserve"> (moras!C1178 - AVERAGE(moras!$C$2:$C$5001)) / _xlfn.STDEV.P(moras!$C$2:$C$5001)</f>
        <v>-0.45586613430243339</v>
      </c>
      <c r="C1181" t="str">
        <f t="shared" si="37"/>
        <v>Normal</v>
      </c>
      <c r="D1181">
        <f xml:space="preserve"> (moras!I1178 - AVERAGE(moras!$I$2:$I$5001)) / _xlfn.STDEV.P(moras!$I$2:$I$5001)</f>
        <v>0.99476397896507684</v>
      </c>
      <c r="E1181" t="str">
        <f t="shared" si="36"/>
        <v>Normal</v>
      </c>
    </row>
    <row r="1182" spans="2:5" x14ac:dyDescent="0.25">
      <c r="B1182">
        <f xml:space="preserve"> (moras!C1179 - AVERAGE(moras!$C$2:$C$5001)) / _xlfn.STDEV.P(moras!$C$2:$C$5001)</f>
        <v>-0.29219969009583496</v>
      </c>
      <c r="C1182" t="str">
        <f t="shared" si="37"/>
        <v>Normal</v>
      </c>
      <c r="D1182">
        <f xml:space="preserve"> (moras!I1179 - AVERAGE(moras!$I$2:$I$5001)) / _xlfn.STDEV.P(moras!$I$2:$I$5001)</f>
        <v>6.6104782630796582E-3</v>
      </c>
      <c r="E1182" t="str">
        <f t="shared" si="36"/>
        <v>Normal</v>
      </c>
    </row>
    <row r="1183" spans="2:5" x14ac:dyDescent="0.25">
      <c r="B1183">
        <f xml:space="preserve"> (moras!C1180 - AVERAGE(moras!$C$2:$C$5001)) / _xlfn.STDEV.P(moras!$C$2:$C$5001)</f>
        <v>7.2887110214120282E-2</v>
      </c>
      <c r="C1183" t="str">
        <f t="shared" si="37"/>
        <v>Normal</v>
      </c>
      <c r="D1183">
        <f xml:space="preserve"> (moras!I1180 - AVERAGE(moras!$I$2:$I$5001)) / _xlfn.STDEV.P(moras!$I$2:$I$5001)</f>
        <v>-0.769795843717061</v>
      </c>
      <c r="E1183" t="str">
        <f t="shared" si="36"/>
        <v>Normal</v>
      </c>
    </row>
    <row r="1184" spans="2:5" x14ac:dyDescent="0.25">
      <c r="B1184">
        <f xml:space="preserve"> (moras!C1181 - AVERAGE(moras!$C$2:$C$5001)) / _xlfn.STDEV.P(moras!$C$2:$C$5001)</f>
        <v>-0.40390393795804908</v>
      </c>
      <c r="C1184" t="str">
        <f t="shared" si="37"/>
        <v>Normal</v>
      </c>
      <c r="D1184">
        <f xml:space="preserve"> (moras!I1181 - AVERAGE(moras!$I$2:$I$5001)) / _xlfn.STDEV.P(moras!$I$2:$I$5001)</f>
        <v>0.99476397896507684</v>
      </c>
      <c r="E1184" t="str">
        <f t="shared" si="36"/>
        <v>Normal</v>
      </c>
    </row>
    <row r="1185" spans="2:5" x14ac:dyDescent="0.25">
      <c r="B1185">
        <f xml:space="preserve"> (moras!C1182 - AVERAGE(moras!$C$2:$C$5001)) / _xlfn.STDEV.P(moras!$C$2:$C$5001)</f>
        <v>-0.3302638417295557</v>
      </c>
      <c r="C1185" t="str">
        <f t="shared" si="37"/>
        <v>Normal</v>
      </c>
      <c r="D1185">
        <f xml:space="preserve"> (moras!I1182 - AVERAGE(moras!$I$2:$I$5001)) / _xlfn.STDEV.P(moras!$I$2:$I$5001)</f>
        <v>0.57126962152136374</v>
      </c>
      <c r="E1185" t="str">
        <f t="shared" si="36"/>
        <v>Normal</v>
      </c>
    </row>
    <row r="1186" spans="2:5" x14ac:dyDescent="0.25">
      <c r="B1186">
        <f xml:space="preserve"> (moras!C1183 - AVERAGE(moras!$C$2:$C$5001)) / _xlfn.STDEV.P(moras!$C$2:$C$5001)</f>
        <v>-0.44454166866740574</v>
      </c>
      <c r="C1186" t="str">
        <f t="shared" si="37"/>
        <v>Normal</v>
      </c>
      <c r="D1186">
        <f xml:space="preserve"> (moras!I1183 - AVERAGE(moras!$I$2:$I$5001)) / _xlfn.STDEV.P(moras!$I$2:$I$5001)</f>
        <v>6.6104782630796582E-3</v>
      </c>
      <c r="E1186" t="str">
        <f t="shared" si="36"/>
        <v>Normal</v>
      </c>
    </row>
    <row r="1187" spans="2:5" x14ac:dyDescent="0.25">
      <c r="B1187">
        <f xml:space="preserve"> (moras!C1184 - AVERAGE(moras!$C$2:$C$5001)) / _xlfn.STDEV.P(moras!$C$2:$C$5001)</f>
        <v>-0.44133420561056785</v>
      </c>
      <c r="C1187" t="str">
        <f t="shared" si="37"/>
        <v>Normal</v>
      </c>
      <c r="D1187">
        <f xml:space="preserve"> (moras!I1184 - AVERAGE(moras!$I$2:$I$5001)) / _xlfn.STDEV.P(moras!$I$2:$I$5001)</f>
        <v>2.9004885874617856</v>
      </c>
      <c r="E1187" t="str">
        <f t="shared" si="36"/>
        <v>Atipico</v>
      </c>
    </row>
    <row r="1188" spans="2:5" x14ac:dyDescent="0.25">
      <c r="B1188">
        <f xml:space="preserve"> (moras!C1185 - AVERAGE(moras!$C$2:$C$5001)) / _xlfn.STDEV.P(moras!$C$2:$C$5001)</f>
        <v>-0.15646319540853351</v>
      </c>
      <c r="C1188" t="str">
        <f t="shared" si="37"/>
        <v>Normal</v>
      </c>
      <c r="D1188">
        <f xml:space="preserve"> (moras!I1185 - AVERAGE(moras!$I$2:$I$5001)) / _xlfn.STDEV.P(moras!$I$2:$I$5001)</f>
        <v>-1.1227078082534885</v>
      </c>
      <c r="E1188" t="str">
        <f t="shared" si="36"/>
        <v>Normal</v>
      </c>
    </row>
    <row r="1189" spans="2:5" x14ac:dyDescent="0.25">
      <c r="B1189">
        <f xml:space="preserve"> (moras!C1186 - AVERAGE(moras!$C$2:$C$5001)) / _xlfn.STDEV.P(moras!$C$2:$C$5001)</f>
        <v>-9.561260223737264E-2</v>
      </c>
      <c r="C1189" t="str">
        <f t="shared" si="37"/>
        <v>Normal</v>
      </c>
      <c r="D1189">
        <f xml:space="preserve"> (moras!I1186 - AVERAGE(moras!$I$2:$I$5001)) / _xlfn.STDEV.P(moras!$I$2:$I$5001)</f>
        <v>-0.91096062953163204</v>
      </c>
      <c r="E1189" t="str">
        <f t="shared" si="36"/>
        <v>Normal</v>
      </c>
    </row>
    <row r="1190" spans="2:5" x14ac:dyDescent="0.25">
      <c r="B1190">
        <f xml:space="preserve"> (moras!C1187 - AVERAGE(moras!$C$2:$C$5001)) / _xlfn.STDEV.P(moras!$C$2:$C$5001)</f>
        <v>-8.3087563819474769E-2</v>
      </c>
      <c r="C1190" t="str">
        <f t="shared" si="37"/>
        <v>Normal</v>
      </c>
      <c r="D1190">
        <f xml:space="preserve"> (moras!I1187 - AVERAGE(moras!$I$2:$I$5001)) / _xlfn.STDEV.P(moras!$I$2:$I$5001)</f>
        <v>-1.052125415346203</v>
      </c>
      <c r="E1190" t="str">
        <f t="shared" si="36"/>
        <v>Normal</v>
      </c>
    </row>
    <row r="1191" spans="2:5" x14ac:dyDescent="0.25">
      <c r="B1191">
        <f xml:space="preserve"> (moras!C1188 - AVERAGE(moras!$C$2:$C$5001)) / _xlfn.STDEV.P(moras!$C$2:$C$5001)</f>
        <v>0.59091108868004194</v>
      </c>
      <c r="C1191" t="str">
        <f t="shared" si="37"/>
        <v>Normal</v>
      </c>
      <c r="D1191">
        <f xml:space="preserve"> (moras!I1188 - AVERAGE(moras!$I$2:$I$5001)) / _xlfn.STDEV.P(moras!$I$2:$I$5001)</f>
        <v>-1.052125415346203</v>
      </c>
      <c r="E1191" t="str">
        <f t="shared" si="36"/>
        <v>Normal</v>
      </c>
    </row>
    <row r="1192" spans="2:5" x14ac:dyDescent="0.25">
      <c r="B1192">
        <f xml:space="preserve"> (moras!C1189 - AVERAGE(moras!$C$2:$C$5001)) / _xlfn.STDEV.P(moras!$C$2:$C$5001)</f>
        <v>-0.24537190097307707</v>
      </c>
      <c r="C1192" t="str">
        <f t="shared" si="37"/>
        <v>Normal</v>
      </c>
      <c r="D1192">
        <f xml:space="preserve"> (moras!I1189 - AVERAGE(moras!$I$2:$I$5001)) / _xlfn.STDEV.P(moras!$I$2:$I$5001)</f>
        <v>6.6104782630796582E-3</v>
      </c>
      <c r="E1192" t="str">
        <f t="shared" si="36"/>
        <v>Normal</v>
      </c>
    </row>
    <row r="1193" spans="2:5" x14ac:dyDescent="0.25">
      <c r="B1193">
        <f xml:space="preserve"> (moras!C1190 - AVERAGE(moras!$C$2:$C$5001)) / _xlfn.STDEV.P(moras!$C$2:$C$5001)</f>
        <v>0.75957600829252092</v>
      </c>
      <c r="C1193" t="str">
        <f t="shared" si="37"/>
        <v>Normal</v>
      </c>
      <c r="D1193">
        <f xml:space="preserve"> (moras!I1190 - AVERAGE(moras!$I$2:$I$5001)) / _xlfn.STDEV.P(moras!$I$2:$I$5001)</f>
        <v>-1.052125415346203</v>
      </c>
      <c r="E1193" t="str">
        <f t="shared" si="36"/>
        <v>Normal</v>
      </c>
    </row>
    <row r="1194" spans="2:5" x14ac:dyDescent="0.25">
      <c r="B1194">
        <f xml:space="preserve"> (moras!C1191 - AVERAGE(moras!$C$2:$C$5001)) / _xlfn.STDEV.P(moras!$C$2:$C$5001)</f>
        <v>-0.31267066639555785</v>
      </c>
      <c r="C1194" t="str">
        <f t="shared" si="37"/>
        <v>Normal</v>
      </c>
      <c r="D1194">
        <f xml:space="preserve"> (moras!I1191 - AVERAGE(moras!$I$2:$I$5001)) / _xlfn.STDEV.P(moras!$I$2:$I$5001)</f>
        <v>7.7192871170365177E-2</v>
      </c>
      <c r="E1194" t="str">
        <f t="shared" si="36"/>
        <v>Normal</v>
      </c>
    </row>
    <row r="1195" spans="2:5" x14ac:dyDescent="0.25">
      <c r="B1195">
        <f xml:space="preserve"> (moras!C1192 - AVERAGE(moras!$C$2:$C$5001)) / _xlfn.STDEV.P(moras!$C$2:$C$5001)</f>
        <v>1.2197987031888953</v>
      </c>
      <c r="C1195" t="str">
        <f t="shared" si="37"/>
        <v>Normal</v>
      </c>
      <c r="D1195">
        <f xml:space="preserve"> (moras!I1192 - AVERAGE(moras!$I$2:$I$5001)) / _xlfn.STDEV.P(moras!$I$2:$I$5001)</f>
        <v>0.85359919315050581</v>
      </c>
      <c r="E1195" t="str">
        <f t="shared" si="36"/>
        <v>Normal</v>
      </c>
    </row>
    <row r="1196" spans="2:5" x14ac:dyDescent="0.25">
      <c r="B1196">
        <f xml:space="preserve"> (moras!C1193 - AVERAGE(moras!$C$2:$C$5001)) / _xlfn.STDEV.P(moras!$C$2:$C$5001)</f>
        <v>-2.8079535399744136E-2</v>
      </c>
      <c r="C1196" t="str">
        <f t="shared" si="37"/>
        <v>Normal</v>
      </c>
      <c r="D1196">
        <f xml:space="preserve"> (moras!I1193 - AVERAGE(moras!$I$2:$I$5001)) / _xlfn.STDEV.P(moras!$I$2:$I$5001)</f>
        <v>1.9123350867597886</v>
      </c>
      <c r="E1196" t="str">
        <f t="shared" si="36"/>
        <v>Normal</v>
      </c>
    </row>
    <row r="1197" spans="2:5" x14ac:dyDescent="0.25">
      <c r="B1197">
        <f xml:space="preserve"> (moras!C1194 - AVERAGE(moras!$C$2:$C$5001)) / _xlfn.STDEV.P(moras!$C$2:$C$5001)</f>
        <v>-0.43703785755596453</v>
      </c>
      <c r="C1197" t="str">
        <f t="shared" si="37"/>
        <v>Normal</v>
      </c>
      <c r="D1197">
        <f xml:space="preserve"> (moras!I1194 - AVERAGE(moras!$I$2:$I$5001)) / _xlfn.STDEV.P(moras!$I$2:$I$5001)</f>
        <v>3.2534005519982134</v>
      </c>
      <c r="E1197" t="str">
        <f t="shared" si="36"/>
        <v>Atipico</v>
      </c>
    </row>
    <row r="1198" spans="2:5" x14ac:dyDescent="0.25">
      <c r="B1198">
        <f xml:space="preserve"> (moras!C1195 - AVERAGE(moras!$C$2:$C$5001)) / _xlfn.STDEV.P(moras!$C$2:$C$5001)</f>
        <v>-0.44243912175779077</v>
      </c>
      <c r="C1198" t="str">
        <f t="shared" si="37"/>
        <v>Normal</v>
      </c>
      <c r="D1198">
        <f xml:space="preserve"> (moras!I1195 - AVERAGE(moras!$I$2:$I$5001)) / _xlfn.STDEV.P(moras!$I$2:$I$5001)</f>
        <v>-0.41688387918063341</v>
      </c>
      <c r="E1198" t="str">
        <f t="shared" si="36"/>
        <v>Normal</v>
      </c>
    </row>
    <row r="1199" spans="2:5" x14ac:dyDescent="0.25">
      <c r="B1199">
        <f xml:space="preserve"> (moras!C1196 - AVERAGE(moras!$C$2:$C$5001)) / _xlfn.STDEV.P(moras!$C$2:$C$5001)</f>
        <v>-0.53955212567514677</v>
      </c>
      <c r="C1199" t="str">
        <f t="shared" si="37"/>
        <v>Normal</v>
      </c>
      <c r="D1199">
        <f xml:space="preserve"> (moras!I1196 - AVERAGE(moras!$I$2:$I$5001)) / _xlfn.STDEV.P(moras!$I$2:$I$5001)</f>
        <v>-1.193290201160774</v>
      </c>
      <c r="E1199" t="str">
        <f t="shared" si="36"/>
        <v>Normal</v>
      </c>
    </row>
    <row r="1200" spans="2:5" x14ac:dyDescent="0.25">
      <c r="B1200">
        <f xml:space="preserve"> (moras!C1197 - AVERAGE(moras!$C$2:$C$5001)) / _xlfn.STDEV.P(moras!$C$2:$C$5001)</f>
        <v>-0.26057559648547796</v>
      </c>
      <c r="C1200" t="str">
        <f t="shared" si="37"/>
        <v>Normal</v>
      </c>
      <c r="D1200">
        <f xml:space="preserve"> (moras!I1197 - AVERAGE(moras!$I$2:$I$5001)) / _xlfn.STDEV.P(moras!$I$2:$I$5001)</f>
        <v>-0.84037823662434652</v>
      </c>
      <c r="E1200" t="str">
        <f t="shared" si="36"/>
        <v>Normal</v>
      </c>
    </row>
    <row r="1201" spans="2:5" x14ac:dyDescent="0.25">
      <c r="B1201">
        <f xml:space="preserve"> (moras!C1198 - AVERAGE(moras!$C$2:$C$5001)) / _xlfn.STDEV.P(moras!$C$2:$C$5001)</f>
        <v>-0.78125253288015706</v>
      </c>
      <c r="C1201" t="str">
        <f t="shared" si="37"/>
        <v>Normal</v>
      </c>
      <c r="D1201">
        <f xml:space="preserve"> (moras!I1198 - AVERAGE(moras!$I$2:$I$5001)) / _xlfn.STDEV.P(moras!$I$2:$I$5001)</f>
        <v>-0.48746627208791893</v>
      </c>
      <c r="E1201" t="str">
        <f t="shared" si="36"/>
        <v>Normal</v>
      </c>
    </row>
    <row r="1202" spans="2:5" x14ac:dyDescent="0.25">
      <c r="B1202">
        <f xml:space="preserve"> (moras!C1199 - AVERAGE(moras!$C$2:$C$5001)) / _xlfn.STDEV.P(moras!$C$2:$C$5001)</f>
        <v>-0.66267221672429599</v>
      </c>
      <c r="C1202" t="str">
        <f t="shared" si="37"/>
        <v>Normal</v>
      </c>
      <c r="D1202">
        <f xml:space="preserve"> (moras!I1199 - AVERAGE(moras!$I$2:$I$5001)) / _xlfn.STDEV.P(moras!$I$2:$I$5001)</f>
        <v>1.700587908037932</v>
      </c>
      <c r="E1202" t="str">
        <f t="shared" si="36"/>
        <v>Normal</v>
      </c>
    </row>
    <row r="1203" spans="2:5" x14ac:dyDescent="0.25">
      <c r="B1203">
        <f xml:space="preserve"> (moras!C1200 - AVERAGE(moras!$C$2:$C$5001)) / _xlfn.STDEV.P(moras!$C$2:$C$5001)</f>
        <v>-0.44481726878988659</v>
      </c>
      <c r="C1203" t="str">
        <f t="shared" si="37"/>
        <v>Normal</v>
      </c>
      <c r="D1203">
        <f xml:space="preserve"> (moras!I1200 - AVERAGE(moras!$I$2:$I$5001)) / _xlfn.STDEV.P(moras!$I$2:$I$5001)</f>
        <v>-1.052125415346203</v>
      </c>
      <c r="E1203" t="str">
        <f t="shared" si="36"/>
        <v>Normal</v>
      </c>
    </row>
    <row r="1204" spans="2:5" x14ac:dyDescent="0.25">
      <c r="B1204">
        <f xml:space="preserve"> (moras!C1201 - AVERAGE(moras!$C$2:$C$5001)) / _xlfn.STDEV.P(moras!$C$2:$C$5001)</f>
        <v>-0.46799030766232042</v>
      </c>
      <c r="C1204" t="str">
        <f t="shared" si="37"/>
        <v>Normal</v>
      </c>
      <c r="D1204">
        <f xml:space="preserve"> (moras!I1201 - AVERAGE(moras!$I$2:$I$5001)) / _xlfn.STDEV.P(moras!$I$2:$I$5001)</f>
        <v>0.28894004989222172</v>
      </c>
      <c r="E1204" t="str">
        <f t="shared" si="36"/>
        <v>Normal</v>
      </c>
    </row>
    <row r="1205" spans="2:5" x14ac:dyDescent="0.25">
      <c r="B1205">
        <f xml:space="preserve"> (moras!C1202 - AVERAGE(moras!$C$2:$C$5001)) / _xlfn.STDEV.P(moras!$C$2:$C$5001)</f>
        <v>-0.43386492312872732</v>
      </c>
      <c r="C1205" t="str">
        <f t="shared" si="37"/>
        <v>Normal</v>
      </c>
      <c r="D1205">
        <f xml:space="preserve"> (moras!I1202 - AVERAGE(moras!$I$2:$I$5001)) / _xlfn.STDEV.P(moras!$I$2:$I$5001)</f>
        <v>1.41825833640879</v>
      </c>
      <c r="E1205" t="str">
        <f t="shared" si="36"/>
        <v>Normal</v>
      </c>
    </row>
    <row r="1206" spans="2:5" x14ac:dyDescent="0.25">
      <c r="B1206">
        <f xml:space="preserve"> (moras!C1203 - AVERAGE(moras!$C$2:$C$5001)) / _xlfn.STDEV.P(moras!$C$2:$C$5001)</f>
        <v>-0.60747857225715485</v>
      </c>
      <c r="C1206" t="str">
        <f t="shared" si="37"/>
        <v>Normal</v>
      </c>
      <c r="D1206">
        <f xml:space="preserve"> (moras!I1203 - AVERAGE(moras!$I$2:$I$5001)) / _xlfn.STDEV.P(moras!$I$2:$I$5001)</f>
        <v>6.6104782630796582E-3</v>
      </c>
      <c r="E1206" t="str">
        <f t="shared" si="36"/>
        <v>Normal</v>
      </c>
    </row>
    <row r="1207" spans="2:5" x14ac:dyDescent="0.25">
      <c r="B1207">
        <f xml:space="preserve"> (moras!C1204 - AVERAGE(moras!$C$2:$C$5001)) / _xlfn.STDEV.P(moras!$C$2:$C$5001)</f>
        <v>-0.46799154082766331</v>
      </c>
      <c r="C1207" t="str">
        <f t="shared" si="37"/>
        <v>Normal</v>
      </c>
      <c r="D1207">
        <f xml:space="preserve"> (moras!I1204 - AVERAGE(moras!$I$2:$I$5001)) / _xlfn.STDEV.P(moras!$I$2:$I$5001)</f>
        <v>1.8417526938525031</v>
      </c>
      <c r="E1207" t="str">
        <f t="shared" si="36"/>
        <v>Normal</v>
      </c>
    </row>
    <row r="1208" spans="2:5" x14ac:dyDescent="0.25">
      <c r="B1208">
        <f xml:space="preserve"> (moras!C1205 - AVERAGE(moras!$C$2:$C$5001)) / _xlfn.STDEV.P(moras!$C$2:$C$5001)</f>
        <v>-0.44454166866740574</v>
      </c>
      <c r="C1208" t="str">
        <f t="shared" si="37"/>
        <v>Normal</v>
      </c>
      <c r="D1208">
        <f xml:space="preserve"> (moras!I1205 - AVERAGE(moras!$I$2:$I$5001)) / _xlfn.STDEV.P(moras!$I$2:$I$5001)</f>
        <v>0.64185201442864925</v>
      </c>
      <c r="E1208" t="str">
        <f t="shared" si="36"/>
        <v>Normal</v>
      </c>
    </row>
    <row r="1209" spans="2:5" x14ac:dyDescent="0.25">
      <c r="B1209">
        <f xml:space="preserve"> (moras!C1206 - AVERAGE(moras!$C$2:$C$5001)) / _xlfn.STDEV.P(moras!$C$2:$C$5001)</f>
        <v>1.0258285771628315</v>
      </c>
      <c r="C1209" t="str">
        <f t="shared" si="37"/>
        <v>Normal</v>
      </c>
      <c r="D1209">
        <f xml:space="preserve"> (moras!I1206 - AVERAGE(moras!$I$2:$I$5001)) / _xlfn.STDEV.P(moras!$I$2:$I$5001)</f>
        <v>-0.62863105790248996</v>
      </c>
      <c r="E1209" t="str">
        <f t="shared" si="36"/>
        <v>Normal</v>
      </c>
    </row>
    <row r="1210" spans="2:5" x14ac:dyDescent="0.25">
      <c r="B1210">
        <f xml:space="preserve"> (moras!C1207 - AVERAGE(moras!$C$2:$C$5001)) / _xlfn.STDEV.P(moras!$C$2:$C$5001)</f>
        <v>-0.37216102886690533</v>
      </c>
      <c r="C1210" t="str">
        <f t="shared" si="37"/>
        <v>Normal</v>
      </c>
      <c r="D1210">
        <f xml:space="preserve"> (moras!I1207 - AVERAGE(moras!$I$2:$I$5001)) / _xlfn.STDEV.P(moras!$I$2:$I$5001)</f>
        <v>1.700587908037932</v>
      </c>
      <c r="E1210" t="str">
        <f t="shared" si="36"/>
        <v>Normal</v>
      </c>
    </row>
    <row r="1211" spans="2:5" x14ac:dyDescent="0.25">
      <c r="B1211">
        <f xml:space="preserve"> (moras!C1208 - AVERAGE(moras!$C$2:$C$5001)) / _xlfn.STDEV.P(moras!$C$2:$C$5001)</f>
        <v>-0.42261290595759404</v>
      </c>
      <c r="C1211" t="str">
        <f t="shared" si="37"/>
        <v>Normal</v>
      </c>
      <c r="D1211">
        <f xml:space="preserve"> (moras!I1208 - AVERAGE(moras!$I$2:$I$5001)) / _xlfn.STDEV.P(moras!$I$2:$I$5001)</f>
        <v>-1.4050373798826306</v>
      </c>
      <c r="E1211" t="str">
        <f t="shared" si="36"/>
        <v>Normal</v>
      </c>
    </row>
    <row r="1212" spans="2:5" x14ac:dyDescent="0.25">
      <c r="B1212">
        <f xml:space="preserve"> (moras!C1209 - AVERAGE(moras!$C$2:$C$5001)) / _xlfn.STDEV.P(moras!$C$2:$C$5001)</f>
        <v>-0.44454290183274864</v>
      </c>
      <c r="C1212" t="str">
        <f t="shared" si="37"/>
        <v>Normal</v>
      </c>
      <c r="D1212">
        <f xml:space="preserve"> (moras!I1209 - AVERAGE(moras!$I$2:$I$5001)) / _xlfn.STDEV.P(moras!$I$2:$I$5001)</f>
        <v>0.50068722861407822</v>
      </c>
      <c r="E1212" t="str">
        <f t="shared" si="36"/>
        <v>Normal</v>
      </c>
    </row>
    <row r="1213" spans="2:5" x14ac:dyDescent="0.25">
      <c r="B1213">
        <f xml:space="preserve"> (moras!C1210 - AVERAGE(moras!$C$2:$C$5001)) / _xlfn.STDEV.P(moras!$C$2:$C$5001)</f>
        <v>3.3269615479887737</v>
      </c>
      <c r="C1213" t="str">
        <f t="shared" si="37"/>
        <v>Atipico</v>
      </c>
      <c r="D1213">
        <f xml:space="preserve"> (moras!I1210 - AVERAGE(moras!$I$2:$I$5001)) / _xlfn.STDEV.P(moras!$I$2:$I$5001)</f>
        <v>-0.55804866499520445</v>
      </c>
      <c r="E1213" t="str">
        <f t="shared" si="36"/>
        <v>Normal</v>
      </c>
    </row>
    <row r="1214" spans="2:5" x14ac:dyDescent="0.25">
      <c r="B1214">
        <f xml:space="preserve"> (moras!C1211 - AVERAGE(moras!$C$2:$C$5001)) / _xlfn.STDEV.P(moras!$C$2:$C$5001)</f>
        <v>-0.46799154082766331</v>
      </c>
      <c r="C1214" t="str">
        <f t="shared" si="37"/>
        <v>Normal</v>
      </c>
      <c r="D1214">
        <f xml:space="preserve"> (moras!I1211 - AVERAGE(moras!$I$2:$I$5001)) / _xlfn.STDEV.P(moras!$I$2:$I$5001)</f>
        <v>6.6104782630796582E-3</v>
      </c>
      <c r="E1214" t="str">
        <f t="shared" si="36"/>
        <v>Normal</v>
      </c>
    </row>
    <row r="1215" spans="2:5" x14ac:dyDescent="0.25">
      <c r="B1215">
        <f xml:space="preserve"> (moras!C1212 - AVERAGE(moras!$C$2:$C$5001)) / _xlfn.STDEV.P(moras!$C$2:$C$5001)</f>
        <v>0.64157487290325177</v>
      </c>
      <c r="C1215" t="str">
        <f t="shared" si="37"/>
        <v>Normal</v>
      </c>
      <c r="D1215">
        <f xml:space="preserve"> (moras!I1212 - AVERAGE(moras!$I$2:$I$5001)) / _xlfn.STDEV.P(moras!$I$2:$I$5001)</f>
        <v>2.8299061945545003</v>
      </c>
      <c r="E1215" t="str">
        <f t="shared" si="36"/>
        <v>Atipico</v>
      </c>
    </row>
    <row r="1216" spans="2:5" x14ac:dyDescent="0.25">
      <c r="B1216">
        <f xml:space="preserve"> (moras!C1213 - AVERAGE(moras!$C$2:$C$5001)) / _xlfn.STDEV.P(moras!$C$2:$C$5001)</f>
        <v>-0.44454166866740574</v>
      </c>
      <c r="C1216" t="str">
        <f t="shared" si="37"/>
        <v>Normal</v>
      </c>
      <c r="D1216">
        <f xml:space="preserve"> (moras!I1213 - AVERAGE(moras!$I$2:$I$5001)) / _xlfn.STDEV.P(moras!$I$2:$I$5001)</f>
        <v>-0.27571909336606237</v>
      </c>
      <c r="E1216" t="str">
        <f t="shared" si="36"/>
        <v>Normal</v>
      </c>
    </row>
    <row r="1217" spans="2:5" x14ac:dyDescent="0.25">
      <c r="B1217">
        <f xml:space="preserve"> (moras!C1214 - AVERAGE(moras!$C$2:$C$5001)) / _xlfn.STDEV.P(moras!$C$2:$C$5001)</f>
        <v>-0.46799154082766331</v>
      </c>
      <c r="C1217" t="str">
        <f t="shared" si="37"/>
        <v>Normal</v>
      </c>
      <c r="D1217">
        <f xml:space="preserve"> (moras!I1214 - AVERAGE(moras!$I$2:$I$5001)) / _xlfn.STDEV.P(moras!$I$2:$I$5001)</f>
        <v>1.559423122223361</v>
      </c>
      <c r="E1217" t="str">
        <f t="shared" si="36"/>
        <v>Normal</v>
      </c>
    </row>
    <row r="1218" spans="2:5" x14ac:dyDescent="0.25">
      <c r="B1218">
        <f xml:space="preserve"> (moras!C1215 - AVERAGE(moras!$C$2:$C$5001)) / _xlfn.STDEV.P(moras!$C$2:$C$5001)</f>
        <v>3.6045702995067304</v>
      </c>
      <c r="C1218" t="str">
        <f t="shared" si="37"/>
        <v>Atipico</v>
      </c>
      <c r="D1218">
        <f xml:space="preserve"> (moras!I1215 - AVERAGE(moras!$I$2:$I$5001)) / _xlfn.STDEV.P(moras!$I$2:$I$5001)</f>
        <v>2.8299061945545003</v>
      </c>
      <c r="E1218" t="str">
        <f t="shared" si="36"/>
        <v>Atipico</v>
      </c>
    </row>
    <row r="1219" spans="2:5" x14ac:dyDescent="0.25">
      <c r="B1219">
        <f xml:space="preserve"> (moras!C1216 - AVERAGE(moras!$C$2:$C$5001)) / _xlfn.STDEV.P(moras!$C$2:$C$5001)</f>
        <v>-0.61381334262354326</v>
      </c>
      <c r="C1219" t="str">
        <f t="shared" si="37"/>
        <v>Normal</v>
      </c>
      <c r="D1219">
        <f xml:space="preserve"> (moras!I1216 - AVERAGE(moras!$I$2:$I$5001)) / _xlfn.STDEV.P(moras!$I$2:$I$5001)</f>
        <v>-0.34630148627334789</v>
      </c>
      <c r="E1219" t="str">
        <f t="shared" si="36"/>
        <v>Normal</v>
      </c>
    </row>
    <row r="1220" spans="2:5" x14ac:dyDescent="0.25">
      <c r="B1220">
        <f xml:space="preserve"> (moras!C1217 - AVERAGE(moras!$C$2:$C$5001)) / _xlfn.STDEV.P(moras!$C$2:$C$5001)</f>
        <v>-8.0678969935063072E-2</v>
      </c>
      <c r="C1220" t="str">
        <f t="shared" si="37"/>
        <v>Normal</v>
      </c>
      <c r="D1220">
        <f xml:space="preserve"> (moras!I1217 - AVERAGE(moras!$I$2:$I$5001)) / _xlfn.STDEV.P(moras!$I$2:$I$5001)</f>
        <v>-1.4756197727899161</v>
      </c>
      <c r="E1220" t="str">
        <f t="shared" si="36"/>
        <v>Normal</v>
      </c>
    </row>
    <row r="1221" spans="2:5" x14ac:dyDescent="0.25">
      <c r="B1221">
        <f xml:space="preserve"> (moras!C1218 - AVERAGE(moras!$C$2:$C$5001)) / _xlfn.STDEV.P(moras!$C$2:$C$5001)</f>
        <v>-2.0752547866818839E-2</v>
      </c>
      <c r="C1221" t="str">
        <f t="shared" si="37"/>
        <v>Normal</v>
      </c>
      <c r="D1221">
        <f xml:space="preserve"> (moras!I1218 - AVERAGE(moras!$I$2:$I$5001)) / _xlfn.STDEV.P(moras!$I$2:$I$5001)</f>
        <v>-1.193290201160774</v>
      </c>
      <c r="E1221" t="str">
        <f t="shared" si="36"/>
        <v>Normal</v>
      </c>
    </row>
    <row r="1222" spans="2:5" x14ac:dyDescent="0.25">
      <c r="B1222">
        <f xml:space="preserve"> (moras!C1219 - AVERAGE(moras!$C$2:$C$5001)) / _xlfn.STDEV.P(moras!$C$2:$C$5001)</f>
        <v>2.8886475275387755</v>
      </c>
      <c r="C1222" t="str">
        <f t="shared" si="37"/>
        <v>Atipico</v>
      </c>
      <c r="D1222">
        <f xml:space="preserve"> (moras!I1219 - AVERAGE(moras!$I$2:$I$5001)) / _xlfn.STDEV.P(moras!$I$2:$I$5001)</f>
        <v>0.78301680024322029</v>
      </c>
      <c r="E1222" t="str">
        <f t="shared" ref="E1222:E1285" si="38">IF(ABS(D1222)&gt;1.96,"Atipico","Normal")</f>
        <v>Normal</v>
      </c>
    </row>
    <row r="1223" spans="2:5" x14ac:dyDescent="0.25">
      <c r="B1223">
        <f xml:space="preserve"> (moras!C1220 - AVERAGE(moras!$C$2:$C$5001)) / _xlfn.STDEV.P(moras!$C$2:$C$5001)</f>
        <v>-0.45694178743606967</v>
      </c>
      <c r="C1223" t="str">
        <f t="shared" si="37"/>
        <v>Normal</v>
      </c>
      <c r="D1223">
        <f xml:space="preserve"> (moras!I1220 - AVERAGE(moras!$I$2:$I$5001)) / _xlfn.STDEV.P(moras!$I$2:$I$5001)</f>
        <v>-1.5462021656972016</v>
      </c>
      <c r="E1223" t="str">
        <f t="shared" si="38"/>
        <v>Normal</v>
      </c>
    </row>
    <row r="1224" spans="2:5" x14ac:dyDescent="0.25">
      <c r="B1224">
        <f xml:space="preserve"> (moras!C1221 - AVERAGE(moras!$C$2:$C$5001)) / _xlfn.STDEV.P(moras!$C$2:$C$5001)</f>
        <v>-0.44454166866740574</v>
      </c>
      <c r="C1224" t="str">
        <f t="shared" si="37"/>
        <v>Normal</v>
      </c>
      <c r="D1224">
        <f xml:space="preserve"> (moras!I1221 - AVERAGE(moras!$I$2:$I$5001)) / _xlfn.STDEV.P(moras!$I$2:$I$5001)</f>
        <v>-1.6167845586044871</v>
      </c>
      <c r="E1224" t="str">
        <f t="shared" si="38"/>
        <v>Normal</v>
      </c>
    </row>
    <row r="1225" spans="2:5" x14ac:dyDescent="0.25">
      <c r="B1225">
        <f xml:space="preserve"> (moras!C1222 - AVERAGE(moras!$C$2:$C$5001)) / _xlfn.STDEV.P(moras!$C$2:$C$5001)</f>
        <v>-0.21135867282741916</v>
      </c>
      <c r="C1225" t="str">
        <f t="shared" si="37"/>
        <v>Normal</v>
      </c>
      <c r="D1225">
        <f xml:space="preserve"> (moras!I1222 - AVERAGE(moras!$I$2:$I$5001)) / _xlfn.STDEV.P(moras!$I$2:$I$5001)</f>
        <v>0.43010483570679275</v>
      </c>
      <c r="E1225" t="str">
        <f t="shared" si="38"/>
        <v>Normal</v>
      </c>
    </row>
    <row r="1226" spans="2:5" x14ac:dyDescent="0.25">
      <c r="B1226">
        <f xml:space="preserve"> (moras!C1223 - AVERAGE(moras!$C$2:$C$5001)) / _xlfn.STDEV.P(moras!$C$2:$C$5001)</f>
        <v>-0.31242529115563106</v>
      </c>
      <c r="C1226" t="str">
        <f t="shared" si="37"/>
        <v>Normal</v>
      </c>
      <c r="D1226">
        <f xml:space="preserve"> (moras!I1223 - AVERAGE(moras!$I$2:$I$5001)) / _xlfn.STDEV.P(moras!$I$2:$I$5001)</f>
        <v>1.0653463718723624</v>
      </c>
      <c r="E1226" t="str">
        <f t="shared" si="38"/>
        <v>Normal</v>
      </c>
    </row>
    <row r="1227" spans="2:5" x14ac:dyDescent="0.25">
      <c r="B1227">
        <f xml:space="preserve"> (moras!C1224 - AVERAGE(moras!$C$2:$C$5001)) / _xlfn.STDEV.P(moras!$C$2:$C$5001)</f>
        <v>-0.44454166866740574</v>
      </c>
      <c r="C1227" t="str">
        <f t="shared" si="37"/>
        <v>Normal</v>
      </c>
      <c r="D1227">
        <f xml:space="preserve"> (moras!I1224 - AVERAGE(moras!$I$2:$I$5001)) / _xlfn.STDEV.P(moras!$I$2:$I$5001)</f>
        <v>-0.769795843717061</v>
      </c>
      <c r="E1227" t="str">
        <f t="shared" si="38"/>
        <v>Normal</v>
      </c>
    </row>
    <row r="1228" spans="2:5" x14ac:dyDescent="0.25">
      <c r="B1228">
        <f xml:space="preserve"> (moras!C1225 - AVERAGE(moras!$C$2:$C$5001)) / _xlfn.STDEV.P(moras!$C$2:$C$5001)</f>
        <v>-0.53079975931734358</v>
      </c>
      <c r="C1228" t="str">
        <f t="shared" si="37"/>
        <v>Normal</v>
      </c>
      <c r="D1228">
        <f xml:space="preserve"> (moras!I1225 - AVERAGE(moras!$I$2:$I$5001)) / _xlfn.STDEV.P(moras!$I$2:$I$5001)</f>
        <v>-0.41688387918063341</v>
      </c>
      <c r="E1228" t="str">
        <f t="shared" si="38"/>
        <v>Normal</v>
      </c>
    </row>
    <row r="1229" spans="2:5" x14ac:dyDescent="0.25">
      <c r="B1229">
        <f xml:space="preserve"> (moras!C1226 - AVERAGE(moras!$C$2:$C$5001)) / _xlfn.STDEV.P(moras!$C$2:$C$5001)</f>
        <v>-0.298013263130054</v>
      </c>
      <c r="C1229" t="str">
        <f t="shared" si="37"/>
        <v>Normal</v>
      </c>
      <c r="D1229">
        <f xml:space="preserve"> (moras!I1226 - AVERAGE(moras!$I$2:$I$5001)) / _xlfn.STDEV.P(moras!$I$2:$I$5001)</f>
        <v>1.3476759435015044</v>
      </c>
      <c r="E1229" t="str">
        <f t="shared" si="38"/>
        <v>Normal</v>
      </c>
    </row>
    <row r="1230" spans="2:5" x14ac:dyDescent="0.25">
      <c r="B1230">
        <f xml:space="preserve"> (moras!C1227 - AVERAGE(moras!$C$2:$C$5001)) / _xlfn.STDEV.P(moras!$C$2:$C$5001)</f>
        <v>-0.29536442397354196</v>
      </c>
      <c r="C1230" t="str">
        <f t="shared" si="37"/>
        <v>Normal</v>
      </c>
      <c r="D1230">
        <f xml:space="preserve"> (moras!I1227 - AVERAGE(moras!$I$2:$I$5001)) / _xlfn.STDEV.P(moras!$I$2:$I$5001)</f>
        <v>-0.62863105790248996</v>
      </c>
      <c r="E1230" t="str">
        <f t="shared" si="38"/>
        <v>Normal</v>
      </c>
    </row>
    <row r="1231" spans="2:5" x14ac:dyDescent="0.25">
      <c r="B1231">
        <f xml:space="preserve"> (moras!C1228 - AVERAGE(moras!$C$2:$C$5001)) / _xlfn.STDEV.P(moras!$C$2:$C$5001)</f>
        <v>-0.31348810703804797</v>
      </c>
      <c r="C1231" t="str">
        <f t="shared" ref="C1231:C1294" si="39">IF(ABS(B1231)&gt;1.96,"Atipico","Normal")</f>
        <v>Normal</v>
      </c>
      <c r="D1231">
        <f xml:space="preserve"> (moras!I1228 - AVERAGE(moras!$I$2:$I$5001)) / _xlfn.STDEV.P(moras!$I$2:$I$5001)</f>
        <v>-0.13455430755149136</v>
      </c>
      <c r="E1231" t="str">
        <f t="shared" si="38"/>
        <v>Normal</v>
      </c>
    </row>
    <row r="1232" spans="2:5" x14ac:dyDescent="0.25">
      <c r="B1232">
        <f xml:space="preserve"> (moras!C1229 - AVERAGE(moras!$C$2:$C$5001)) / _xlfn.STDEV.P(moras!$C$2:$C$5001)</f>
        <v>-0.44877759162020786</v>
      </c>
      <c r="C1232" t="str">
        <f t="shared" si="39"/>
        <v>Normal</v>
      </c>
      <c r="D1232">
        <f xml:space="preserve"> (moras!I1229 - AVERAGE(moras!$I$2:$I$5001)) / _xlfn.STDEV.P(moras!$I$2:$I$5001)</f>
        <v>-0.91096062953163204</v>
      </c>
      <c r="E1232" t="str">
        <f t="shared" si="38"/>
        <v>Normal</v>
      </c>
    </row>
    <row r="1233" spans="2:5" x14ac:dyDescent="0.25">
      <c r="B1233">
        <f xml:space="preserve"> (moras!C1230 - AVERAGE(moras!$C$2:$C$5001)) / _xlfn.STDEV.P(moras!$C$2:$C$5001)</f>
        <v>-0.31207874703097416</v>
      </c>
      <c r="C1233" t="str">
        <f t="shared" si="39"/>
        <v>Normal</v>
      </c>
      <c r="D1233">
        <f xml:space="preserve"> (moras!I1230 - AVERAGE(moras!$I$2:$I$5001)) / _xlfn.STDEV.P(moras!$I$2:$I$5001)</f>
        <v>1.0653463718723624</v>
      </c>
      <c r="E1233" t="str">
        <f t="shared" si="38"/>
        <v>Normal</v>
      </c>
    </row>
    <row r="1234" spans="2:5" x14ac:dyDescent="0.25">
      <c r="B1234">
        <f xml:space="preserve"> (moras!C1231 - AVERAGE(moras!$C$2:$C$5001)) / _xlfn.STDEV.P(moras!$C$2:$C$5001)</f>
        <v>0.16410780349011417</v>
      </c>
      <c r="C1234" t="str">
        <f t="shared" si="39"/>
        <v>Normal</v>
      </c>
      <c r="D1234">
        <f xml:space="preserve"> (moras!I1231 - AVERAGE(moras!$I$2:$I$5001)) / _xlfn.STDEV.P(moras!$I$2:$I$5001)</f>
        <v>0.2183576569849362</v>
      </c>
      <c r="E1234" t="str">
        <f t="shared" si="38"/>
        <v>Normal</v>
      </c>
    </row>
    <row r="1235" spans="2:5" x14ac:dyDescent="0.25">
      <c r="B1235">
        <f xml:space="preserve"> (moras!C1232 - AVERAGE(moras!$C$2:$C$5001)) / _xlfn.STDEV.P(moras!$C$2:$C$5001)</f>
        <v>-0.3774207380190221</v>
      </c>
      <c r="C1235" t="str">
        <f t="shared" si="39"/>
        <v>Normal</v>
      </c>
      <c r="D1235">
        <f xml:space="preserve"> (moras!I1232 - AVERAGE(moras!$I$2:$I$5001)) / _xlfn.STDEV.P(moras!$I$2:$I$5001)</f>
        <v>-0.62863105790248996</v>
      </c>
      <c r="E1235" t="str">
        <f t="shared" si="38"/>
        <v>Normal</v>
      </c>
    </row>
    <row r="1236" spans="2:5" x14ac:dyDescent="0.25">
      <c r="B1236">
        <f xml:space="preserve"> (moras!C1233 - AVERAGE(moras!$C$2:$C$5001)) / _xlfn.STDEV.P(moras!$C$2:$C$5001)</f>
        <v>-0.63820535310576321</v>
      </c>
      <c r="C1236" t="str">
        <f t="shared" si="39"/>
        <v>Normal</v>
      </c>
      <c r="D1236">
        <f xml:space="preserve"> (moras!I1233 - AVERAGE(moras!$I$2:$I$5001)) / _xlfn.STDEV.P(moras!$I$2:$I$5001)</f>
        <v>-1.2638725940680595</v>
      </c>
      <c r="E1236" t="str">
        <f t="shared" si="38"/>
        <v>Normal</v>
      </c>
    </row>
    <row r="1237" spans="2:5" x14ac:dyDescent="0.25">
      <c r="B1237">
        <f xml:space="preserve"> (moras!C1234 - AVERAGE(moras!$C$2:$C$5001)) / _xlfn.STDEV.P(moras!$C$2:$C$5001)</f>
        <v>-0.3574678638064579</v>
      </c>
      <c r="C1237" t="str">
        <f t="shared" si="39"/>
        <v>Normal</v>
      </c>
      <c r="D1237">
        <f xml:space="preserve"> (moras!I1234 - AVERAGE(moras!$I$2:$I$5001)) / _xlfn.STDEV.P(moras!$I$2:$I$5001)</f>
        <v>0.28894004989222172</v>
      </c>
      <c r="E1237" t="str">
        <f t="shared" si="38"/>
        <v>Normal</v>
      </c>
    </row>
    <row r="1238" spans="2:5" x14ac:dyDescent="0.25">
      <c r="B1238">
        <f xml:space="preserve"> (moras!C1235 - AVERAGE(moras!$C$2:$C$5001)) / _xlfn.STDEV.P(moras!$C$2:$C$5001)</f>
        <v>-0.27151617774926617</v>
      </c>
      <c r="C1238" t="str">
        <f t="shared" si="39"/>
        <v>Normal</v>
      </c>
      <c r="D1238">
        <f xml:space="preserve"> (moras!I1235 - AVERAGE(moras!$I$2:$I$5001)) / _xlfn.STDEV.P(moras!$I$2:$I$5001)</f>
        <v>-0.91096062953163204</v>
      </c>
      <c r="E1238" t="str">
        <f t="shared" si="38"/>
        <v>Normal</v>
      </c>
    </row>
    <row r="1239" spans="2:5" x14ac:dyDescent="0.25">
      <c r="B1239">
        <f xml:space="preserve"> (moras!C1236 - AVERAGE(moras!$C$2:$C$5001)) / _xlfn.STDEV.P(moras!$C$2:$C$5001)</f>
        <v>-9.2910282355832298E-3</v>
      </c>
      <c r="C1239" t="str">
        <f t="shared" si="39"/>
        <v>Normal</v>
      </c>
      <c r="D1239">
        <f xml:space="preserve"> (moras!I1236 - AVERAGE(moras!$I$2:$I$5001)) / _xlfn.STDEV.P(moras!$I$2:$I$5001)</f>
        <v>-0.20513670045877688</v>
      </c>
      <c r="E1239" t="str">
        <f t="shared" si="38"/>
        <v>Normal</v>
      </c>
    </row>
    <row r="1240" spans="2:5" x14ac:dyDescent="0.25">
      <c r="B1240">
        <f xml:space="preserve"> (moras!C1237 - AVERAGE(moras!$C$2:$C$5001)) / _xlfn.STDEV.P(moras!$C$2:$C$5001)</f>
        <v>-0.44454166866740574</v>
      </c>
      <c r="C1240" t="str">
        <f t="shared" si="39"/>
        <v>Normal</v>
      </c>
      <c r="D1240">
        <f xml:space="preserve"> (moras!I1237 - AVERAGE(moras!$I$2:$I$5001)) / _xlfn.STDEV.P(moras!$I$2:$I$5001)</f>
        <v>-0.84037823662434652</v>
      </c>
      <c r="E1240" t="str">
        <f t="shared" si="38"/>
        <v>Normal</v>
      </c>
    </row>
    <row r="1241" spans="2:5" x14ac:dyDescent="0.25">
      <c r="B1241">
        <f xml:space="preserve"> (moras!C1238 - AVERAGE(moras!$C$2:$C$5001)) / _xlfn.STDEV.P(moras!$C$2:$C$5001)</f>
        <v>4.5207480927775066E-2</v>
      </c>
      <c r="C1241" t="str">
        <f t="shared" si="39"/>
        <v>Normal</v>
      </c>
      <c r="D1241">
        <f xml:space="preserve"> (moras!I1238 - AVERAGE(moras!$I$2:$I$5001)) / _xlfn.STDEV.P(moras!$I$2:$I$5001)</f>
        <v>-0.62863105790248996</v>
      </c>
      <c r="E1241" t="str">
        <f t="shared" si="38"/>
        <v>Normal</v>
      </c>
    </row>
    <row r="1242" spans="2:5" x14ac:dyDescent="0.25">
      <c r="B1242">
        <f xml:space="preserve"> (moras!C1239 - AVERAGE(moras!$C$2:$C$5001)) / _xlfn.STDEV.P(moras!$C$2:$C$5001)</f>
        <v>-0.44454166866740574</v>
      </c>
      <c r="C1242" t="str">
        <f t="shared" si="39"/>
        <v>Normal</v>
      </c>
      <c r="D1242">
        <f xml:space="preserve"> (moras!I1239 - AVERAGE(moras!$I$2:$I$5001)) / _xlfn.STDEV.P(moras!$I$2:$I$5001)</f>
        <v>-1.1227078082534885</v>
      </c>
      <c r="E1242" t="str">
        <f t="shared" si="38"/>
        <v>Normal</v>
      </c>
    </row>
    <row r="1243" spans="2:5" x14ac:dyDescent="0.25">
      <c r="B1243">
        <f xml:space="preserve"> (moras!C1240 - AVERAGE(moras!$C$2:$C$5001)) / _xlfn.STDEV.P(moras!$C$2:$C$5001)</f>
        <v>1.6439756174948585</v>
      </c>
      <c r="C1243" t="str">
        <f t="shared" si="39"/>
        <v>Normal</v>
      </c>
      <c r="D1243">
        <f xml:space="preserve"> (moras!I1240 - AVERAGE(moras!$I$2:$I$5001)) / _xlfn.STDEV.P(moras!$I$2:$I$5001)</f>
        <v>-0.27571909336606237</v>
      </c>
      <c r="E1243" t="str">
        <f t="shared" si="38"/>
        <v>Normal</v>
      </c>
    </row>
    <row r="1244" spans="2:5" x14ac:dyDescent="0.25">
      <c r="B1244">
        <f xml:space="preserve"> (moras!C1241 - AVERAGE(moras!$C$2:$C$5001)) / _xlfn.STDEV.P(moras!$C$2:$C$5001)</f>
        <v>7.269042034193049E-2</v>
      </c>
      <c r="C1244" t="str">
        <f t="shared" si="39"/>
        <v>Normal</v>
      </c>
      <c r="D1244">
        <f xml:space="preserve"> (moras!I1241 - AVERAGE(moras!$I$2:$I$5001)) / _xlfn.STDEV.P(moras!$I$2:$I$5001)</f>
        <v>1.2065111576869334</v>
      </c>
      <c r="E1244" t="str">
        <f t="shared" si="38"/>
        <v>Normal</v>
      </c>
    </row>
    <row r="1245" spans="2:5" x14ac:dyDescent="0.25">
      <c r="B1245">
        <f xml:space="preserve"> (moras!C1242 - AVERAGE(moras!$C$2:$C$5001)) / _xlfn.STDEV.P(moras!$C$2:$C$5001)</f>
        <v>-3.4444271683964703E-2</v>
      </c>
      <c r="C1245" t="str">
        <f t="shared" si="39"/>
        <v>Normal</v>
      </c>
      <c r="D1245">
        <f xml:space="preserve"> (moras!I1242 - AVERAGE(moras!$I$2:$I$5001)) / _xlfn.STDEV.P(moras!$I$2:$I$5001)</f>
        <v>-0.41688387918063341</v>
      </c>
      <c r="E1245" t="str">
        <f t="shared" si="38"/>
        <v>Normal</v>
      </c>
    </row>
    <row r="1246" spans="2:5" x14ac:dyDescent="0.25">
      <c r="B1246">
        <f xml:space="preserve"> (moras!C1243 - AVERAGE(moras!$C$2:$C$5001)) / _xlfn.STDEV.P(moras!$C$2:$C$5001)</f>
        <v>-0.63838107916712394</v>
      </c>
      <c r="C1246" t="str">
        <f t="shared" si="39"/>
        <v>Normal</v>
      </c>
      <c r="D1246">
        <f xml:space="preserve"> (moras!I1243 - AVERAGE(moras!$I$2:$I$5001)) / _xlfn.STDEV.P(moras!$I$2:$I$5001)</f>
        <v>-0.62863105790248996</v>
      </c>
      <c r="E1246" t="str">
        <f t="shared" si="38"/>
        <v>Normal</v>
      </c>
    </row>
    <row r="1247" spans="2:5" x14ac:dyDescent="0.25">
      <c r="B1247">
        <f xml:space="preserve"> (moras!C1244 - AVERAGE(moras!$C$2:$C$5001)) / _xlfn.STDEV.P(moras!$C$2:$C$5001)</f>
        <v>-3.7091507725530951E-2</v>
      </c>
      <c r="C1247" t="str">
        <f t="shared" si="39"/>
        <v>Normal</v>
      </c>
      <c r="D1247">
        <f xml:space="preserve"> (moras!I1244 - AVERAGE(moras!$I$2:$I$5001)) / _xlfn.STDEV.P(moras!$I$2:$I$5001)</f>
        <v>0.57126962152136374</v>
      </c>
      <c r="E1247" t="str">
        <f t="shared" si="38"/>
        <v>Normal</v>
      </c>
    </row>
    <row r="1248" spans="2:5" x14ac:dyDescent="0.25">
      <c r="B1248">
        <f xml:space="preserve"> (moras!C1245 - AVERAGE(moras!$C$2:$C$5001)) / _xlfn.STDEV.P(moras!$C$2:$C$5001)</f>
        <v>-0.33343094328472106</v>
      </c>
      <c r="C1248" t="str">
        <f t="shared" si="39"/>
        <v>Normal</v>
      </c>
      <c r="D1248">
        <f xml:space="preserve"> (moras!I1245 - AVERAGE(moras!$I$2:$I$5001)) / _xlfn.STDEV.P(moras!$I$2:$I$5001)</f>
        <v>1.3476759435015044</v>
      </c>
      <c r="E1248" t="str">
        <f t="shared" si="38"/>
        <v>Normal</v>
      </c>
    </row>
    <row r="1249" spans="2:5" x14ac:dyDescent="0.25">
      <c r="B1249">
        <f xml:space="preserve"> (moras!C1246 - AVERAGE(moras!$C$2:$C$5001)) / _xlfn.STDEV.P(moras!$C$2:$C$5001)</f>
        <v>0.44832810933566952</v>
      </c>
      <c r="C1249" t="str">
        <f t="shared" si="39"/>
        <v>Normal</v>
      </c>
      <c r="D1249">
        <f xml:space="preserve"> (moras!I1246 - AVERAGE(moras!$I$2:$I$5001)) / _xlfn.STDEV.P(moras!$I$2:$I$5001)</f>
        <v>1.3476759435015044</v>
      </c>
      <c r="E1249" t="str">
        <f t="shared" si="38"/>
        <v>Normal</v>
      </c>
    </row>
    <row r="1250" spans="2:5" x14ac:dyDescent="0.25">
      <c r="B1250">
        <f xml:space="preserve"> (moras!C1247 - AVERAGE(moras!$C$2:$C$5001)) / _xlfn.STDEV.P(moras!$C$2:$C$5001)</f>
        <v>-0.37924063110039496</v>
      </c>
      <c r="C1250" t="str">
        <f t="shared" si="39"/>
        <v>Normal</v>
      </c>
      <c r="D1250">
        <f xml:space="preserve"> (moras!I1247 - AVERAGE(moras!$I$2:$I$5001)) / _xlfn.STDEV.P(moras!$I$2:$I$5001)</f>
        <v>-0.27571909336606237</v>
      </c>
      <c r="E1250" t="str">
        <f t="shared" si="38"/>
        <v>Normal</v>
      </c>
    </row>
    <row r="1251" spans="2:5" x14ac:dyDescent="0.25">
      <c r="B1251">
        <f xml:space="preserve"> (moras!C1248 - AVERAGE(moras!$C$2:$C$5001)) / _xlfn.STDEV.P(moras!$C$2:$C$5001)</f>
        <v>-0.49022551195983849</v>
      </c>
      <c r="C1251" t="str">
        <f t="shared" si="39"/>
        <v>Normal</v>
      </c>
      <c r="D1251">
        <f xml:space="preserve"> (moras!I1248 - AVERAGE(moras!$I$2:$I$5001)) / _xlfn.STDEV.P(moras!$I$2:$I$5001)</f>
        <v>-0.13455430755149136</v>
      </c>
      <c r="E1251" t="str">
        <f t="shared" si="38"/>
        <v>Normal</v>
      </c>
    </row>
    <row r="1252" spans="2:5" x14ac:dyDescent="0.25">
      <c r="B1252">
        <f xml:space="preserve"> (moras!C1249 - AVERAGE(moras!$C$2:$C$5001)) / _xlfn.STDEV.P(moras!$C$2:$C$5001)</f>
        <v>1.9963957256839788</v>
      </c>
      <c r="C1252" t="str">
        <f t="shared" si="39"/>
        <v>Atipico</v>
      </c>
      <c r="D1252">
        <f xml:space="preserve"> (moras!I1249 - AVERAGE(moras!$I$2:$I$5001)) / _xlfn.STDEV.P(moras!$I$2:$I$5001)</f>
        <v>0.50068722861407822</v>
      </c>
      <c r="E1252" t="str">
        <f t="shared" si="38"/>
        <v>Normal</v>
      </c>
    </row>
    <row r="1253" spans="2:5" x14ac:dyDescent="0.25">
      <c r="B1253">
        <f xml:space="preserve"> (moras!C1250 - AVERAGE(moras!$C$2:$C$5001)) / _xlfn.STDEV.P(moras!$C$2:$C$5001)</f>
        <v>-0.46799154082766331</v>
      </c>
      <c r="C1253" t="str">
        <f t="shared" si="39"/>
        <v>Normal</v>
      </c>
      <c r="D1253">
        <f xml:space="preserve"> (moras!I1250 - AVERAGE(moras!$I$2:$I$5001)) / _xlfn.STDEV.P(moras!$I$2:$I$5001)</f>
        <v>1.7711703009452175</v>
      </c>
      <c r="E1253" t="str">
        <f t="shared" si="38"/>
        <v>Normal</v>
      </c>
    </row>
    <row r="1254" spans="2:5" x14ac:dyDescent="0.25">
      <c r="B1254">
        <f xml:space="preserve"> (moras!C1251 - AVERAGE(moras!$C$2:$C$5001)) / _xlfn.STDEV.P(moras!$C$2:$C$5001)</f>
        <v>-0.38304741251387386</v>
      </c>
      <c r="C1254" t="str">
        <f t="shared" si="39"/>
        <v>Normal</v>
      </c>
      <c r="D1254">
        <f xml:space="preserve"> (moras!I1251 - AVERAGE(moras!$I$2:$I$5001)) / _xlfn.STDEV.P(moras!$I$2:$I$5001)</f>
        <v>0.71243440733593477</v>
      </c>
      <c r="E1254" t="str">
        <f t="shared" si="38"/>
        <v>Normal</v>
      </c>
    </row>
    <row r="1255" spans="2:5" x14ac:dyDescent="0.25">
      <c r="B1255">
        <f xml:space="preserve"> (moras!C1252 - AVERAGE(moras!$C$2:$C$5001)) / _xlfn.STDEV.P(moras!$C$2:$C$5001)</f>
        <v>-0.2854008796109197</v>
      </c>
      <c r="C1255" t="str">
        <f t="shared" si="39"/>
        <v>Normal</v>
      </c>
      <c r="D1255">
        <f xml:space="preserve"> (moras!I1252 - AVERAGE(moras!$I$2:$I$5001)) / _xlfn.STDEV.P(moras!$I$2:$I$5001)</f>
        <v>1.4888407293160755</v>
      </c>
      <c r="E1255" t="str">
        <f t="shared" si="38"/>
        <v>Normal</v>
      </c>
    </row>
    <row r="1256" spans="2:5" x14ac:dyDescent="0.25">
      <c r="B1256">
        <f xml:space="preserve"> (moras!C1253 - AVERAGE(moras!$C$2:$C$5001)) / _xlfn.STDEV.P(moras!$C$2:$C$5001)</f>
        <v>-0.50123499017133355</v>
      </c>
      <c r="C1256" t="str">
        <f t="shared" si="39"/>
        <v>Normal</v>
      </c>
      <c r="D1256">
        <f xml:space="preserve"> (moras!I1253 - AVERAGE(moras!$I$2:$I$5001)) / _xlfn.STDEV.P(moras!$I$2:$I$5001)</f>
        <v>-1.9696965231409147</v>
      </c>
      <c r="E1256" t="str">
        <f t="shared" si="38"/>
        <v>Atipico</v>
      </c>
    </row>
    <row r="1257" spans="2:5" x14ac:dyDescent="0.25">
      <c r="B1257">
        <f xml:space="preserve"> (moras!C1254 - AVERAGE(moras!$C$2:$C$5001)) / _xlfn.STDEV.P(moras!$C$2:$C$5001)</f>
        <v>0.11105851023771156</v>
      </c>
      <c r="C1257" t="str">
        <f t="shared" si="39"/>
        <v>Normal</v>
      </c>
      <c r="D1257">
        <f xml:space="preserve"> (moras!I1254 - AVERAGE(moras!$I$2:$I$5001)) / _xlfn.STDEV.P(moras!$I$2:$I$5001)</f>
        <v>-0.769795843717061</v>
      </c>
      <c r="E1257" t="str">
        <f t="shared" si="38"/>
        <v>Normal</v>
      </c>
    </row>
    <row r="1258" spans="2:5" x14ac:dyDescent="0.25">
      <c r="B1258">
        <f xml:space="preserve"> (moras!C1255 - AVERAGE(moras!$C$2:$C$5001)) / _xlfn.STDEV.P(moras!$C$2:$C$5001)</f>
        <v>-7.8668848767897051E-2</v>
      </c>
      <c r="C1258" t="str">
        <f t="shared" si="39"/>
        <v>Normal</v>
      </c>
      <c r="D1258">
        <f xml:space="preserve"> (moras!I1255 - AVERAGE(moras!$I$2:$I$5001)) / _xlfn.STDEV.P(moras!$I$2:$I$5001)</f>
        <v>-1.1227078082534885</v>
      </c>
      <c r="E1258" t="str">
        <f t="shared" si="38"/>
        <v>Normal</v>
      </c>
    </row>
    <row r="1259" spans="2:5" x14ac:dyDescent="0.25">
      <c r="B1259">
        <f xml:space="preserve"> (moras!C1256 - AVERAGE(moras!$C$2:$C$5001)) / _xlfn.STDEV.P(moras!$C$2:$C$5001)</f>
        <v>7.0155648979635096E-2</v>
      </c>
      <c r="C1259" t="str">
        <f t="shared" si="39"/>
        <v>Normal</v>
      </c>
      <c r="D1259">
        <f xml:space="preserve"> (moras!I1256 - AVERAGE(moras!$I$2:$I$5001)) / _xlfn.STDEV.P(moras!$I$2:$I$5001)</f>
        <v>-0.62863105790248996</v>
      </c>
      <c r="E1259" t="str">
        <f t="shared" si="38"/>
        <v>Normal</v>
      </c>
    </row>
    <row r="1260" spans="2:5" x14ac:dyDescent="0.25">
      <c r="B1260">
        <f xml:space="preserve"> (moras!C1257 - AVERAGE(moras!$C$2:$C$5001)) / _xlfn.STDEV.P(moras!$C$2:$C$5001)</f>
        <v>0.63994837714260322</v>
      </c>
      <c r="C1260" t="str">
        <f t="shared" si="39"/>
        <v>Normal</v>
      </c>
      <c r="D1260">
        <f xml:space="preserve"> (moras!I1257 - AVERAGE(moras!$I$2:$I$5001)) / _xlfn.STDEV.P(moras!$I$2:$I$5001)</f>
        <v>0.71243440733593477</v>
      </c>
      <c r="E1260" t="str">
        <f t="shared" si="38"/>
        <v>Normal</v>
      </c>
    </row>
    <row r="1261" spans="2:5" x14ac:dyDescent="0.25">
      <c r="B1261">
        <f xml:space="preserve"> (moras!C1258 - AVERAGE(moras!$C$2:$C$5001)) / _xlfn.STDEV.P(moras!$C$2:$C$5001)</f>
        <v>0.43019461027503425</v>
      </c>
      <c r="C1261" t="str">
        <f t="shared" si="39"/>
        <v>Normal</v>
      </c>
      <c r="D1261">
        <f xml:space="preserve"> (moras!I1258 - AVERAGE(moras!$I$2:$I$5001)) / _xlfn.STDEV.P(moras!$I$2:$I$5001)</f>
        <v>0.71243440733593477</v>
      </c>
      <c r="E1261" t="str">
        <f t="shared" si="38"/>
        <v>Normal</v>
      </c>
    </row>
    <row r="1262" spans="2:5" x14ac:dyDescent="0.25">
      <c r="B1262">
        <f xml:space="preserve"> (moras!C1259 - AVERAGE(moras!$C$2:$C$5001)) / _xlfn.STDEV.P(moras!$C$2:$C$5001)</f>
        <v>-0.46798537500094889</v>
      </c>
      <c r="C1262" t="str">
        <f t="shared" si="39"/>
        <v>Normal</v>
      </c>
      <c r="D1262">
        <f xml:space="preserve"> (moras!I1259 - AVERAGE(moras!$I$2:$I$5001)) / _xlfn.STDEV.P(moras!$I$2:$I$5001)</f>
        <v>-0.69921345080977548</v>
      </c>
      <c r="E1262" t="str">
        <f t="shared" si="38"/>
        <v>Normal</v>
      </c>
    </row>
    <row r="1263" spans="2:5" x14ac:dyDescent="0.25">
      <c r="B1263">
        <f xml:space="preserve"> (moras!C1260 - AVERAGE(moras!$C$2:$C$5001)) / _xlfn.STDEV.P(moras!$C$2:$C$5001)</f>
        <v>-0.37504962002938064</v>
      </c>
      <c r="C1263" t="str">
        <f t="shared" si="39"/>
        <v>Normal</v>
      </c>
      <c r="D1263">
        <f xml:space="preserve"> (moras!I1260 - AVERAGE(moras!$I$2:$I$5001)) / _xlfn.STDEV.P(moras!$I$2:$I$5001)</f>
        <v>-1.052125415346203</v>
      </c>
      <c r="E1263" t="str">
        <f t="shared" si="38"/>
        <v>Normal</v>
      </c>
    </row>
    <row r="1264" spans="2:5" x14ac:dyDescent="0.25">
      <c r="B1264">
        <f xml:space="preserve"> (moras!C1261 - AVERAGE(moras!$C$2:$C$5001)) / _xlfn.STDEV.P(moras!$C$2:$C$5001)</f>
        <v>-0.46799154082766331</v>
      </c>
      <c r="C1264" t="str">
        <f t="shared" si="39"/>
        <v>Normal</v>
      </c>
      <c r="D1264">
        <f xml:space="preserve"> (moras!I1261 - AVERAGE(moras!$I$2:$I$5001)) / _xlfn.STDEV.P(moras!$I$2:$I$5001)</f>
        <v>1.8417526938525031</v>
      </c>
      <c r="E1264" t="str">
        <f t="shared" si="38"/>
        <v>Normal</v>
      </c>
    </row>
    <row r="1265" spans="2:5" x14ac:dyDescent="0.25">
      <c r="B1265">
        <f xml:space="preserve"> (moras!C1262 - AVERAGE(moras!$C$2:$C$5001)) / _xlfn.STDEV.P(moras!$C$2:$C$5001)</f>
        <v>-0.15491421642133843</v>
      </c>
      <c r="C1265" t="str">
        <f t="shared" si="39"/>
        <v>Normal</v>
      </c>
      <c r="D1265">
        <f xml:space="preserve"> (moras!I1262 - AVERAGE(moras!$I$2:$I$5001)) / _xlfn.STDEV.P(moras!$I$2:$I$5001)</f>
        <v>-1.052125415346203</v>
      </c>
      <c r="E1265" t="str">
        <f t="shared" si="38"/>
        <v>Normal</v>
      </c>
    </row>
    <row r="1266" spans="2:5" x14ac:dyDescent="0.25">
      <c r="B1266">
        <f xml:space="preserve"> (moras!C1263 - AVERAGE(moras!$C$2:$C$5001)) / _xlfn.STDEV.P(moras!$C$2:$C$5001)</f>
        <v>-0.47342733365909029</v>
      </c>
      <c r="C1266" t="str">
        <f t="shared" si="39"/>
        <v>Normal</v>
      </c>
      <c r="D1266">
        <f xml:space="preserve"> (moras!I1263 - AVERAGE(moras!$I$2:$I$5001)) / _xlfn.STDEV.P(moras!$I$2:$I$5001)</f>
        <v>0.35952244279950724</v>
      </c>
      <c r="E1266" t="str">
        <f t="shared" si="38"/>
        <v>Normal</v>
      </c>
    </row>
    <row r="1267" spans="2:5" x14ac:dyDescent="0.25">
      <c r="B1267">
        <f xml:space="preserve"> (moras!C1264 - AVERAGE(moras!$C$2:$C$5001)) / _xlfn.STDEV.P(moras!$C$2:$C$5001)</f>
        <v>-0.38254551421932059</v>
      </c>
      <c r="C1267" t="str">
        <f t="shared" si="39"/>
        <v>Normal</v>
      </c>
      <c r="D1267">
        <f xml:space="preserve"> (moras!I1264 - AVERAGE(moras!$I$2:$I$5001)) / _xlfn.STDEV.P(moras!$I$2:$I$5001)</f>
        <v>6.6104782630796582E-3</v>
      </c>
      <c r="E1267" t="str">
        <f t="shared" si="38"/>
        <v>Normal</v>
      </c>
    </row>
    <row r="1268" spans="2:5" x14ac:dyDescent="0.25">
      <c r="B1268">
        <f xml:space="preserve"> (moras!C1265 - AVERAGE(moras!$C$2:$C$5001)) / _xlfn.STDEV.P(moras!$C$2:$C$5001)</f>
        <v>0.57620539465971099</v>
      </c>
      <c r="C1268" t="str">
        <f t="shared" si="39"/>
        <v>Normal</v>
      </c>
      <c r="D1268">
        <f xml:space="preserve"> (moras!I1265 - AVERAGE(moras!$I$2:$I$5001)) / _xlfn.STDEV.P(moras!$I$2:$I$5001)</f>
        <v>-0.98154302243891756</v>
      </c>
      <c r="E1268" t="str">
        <f t="shared" si="38"/>
        <v>Normal</v>
      </c>
    </row>
    <row r="1269" spans="2:5" x14ac:dyDescent="0.25">
      <c r="B1269">
        <f xml:space="preserve"> (moras!C1266 - AVERAGE(moras!$C$2:$C$5001)) / _xlfn.STDEV.P(moras!$C$2:$C$5001)</f>
        <v>-0.55804960581838725</v>
      </c>
      <c r="C1269" t="str">
        <f t="shared" si="39"/>
        <v>Normal</v>
      </c>
      <c r="D1269">
        <f xml:space="preserve"> (moras!I1266 - AVERAGE(moras!$I$2:$I$5001)) / _xlfn.STDEV.P(moras!$I$2:$I$5001)</f>
        <v>0.2183576569849362</v>
      </c>
      <c r="E1269" t="str">
        <f t="shared" si="38"/>
        <v>Normal</v>
      </c>
    </row>
    <row r="1270" spans="2:5" x14ac:dyDescent="0.25">
      <c r="B1270">
        <f xml:space="preserve"> (moras!C1267 - AVERAGE(moras!$C$2:$C$5001)) / _xlfn.STDEV.P(moras!$C$2:$C$5001)</f>
        <v>-3.3954335093237344E-2</v>
      </c>
      <c r="C1270" t="str">
        <f t="shared" si="39"/>
        <v>Normal</v>
      </c>
      <c r="D1270">
        <f xml:space="preserve"> (moras!I1267 - AVERAGE(moras!$I$2:$I$5001)) / _xlfn.STDEV.P(moras!$I$2:$I$5001)</f>
        <v>1.559423122223361</v>
      </c>
      <c r="E1270" t="str">
        <f t="shared" si="38"/>
        <v>Normal</v>
      </c>
    </row>
    <row r="1271" spans="2:5" x14ac:dyDescent="0.25">
      <c r="B1271">
        <f xml:space="preserve"> (moras!C1268 - AVERAGE(moras!$C$2:$C$5001)) / _xlfn.STDEV.P(moras!$C$2:$C$5001)</f>
        <v>0.32458848834990933</v>
      </c>
      <c r="C1271" t="str">
        <f t="shared" si="39"/>
        <v>Normal</v>
      </c>
      <c r="D1271">
        <f xml:space="preserve"> (moras!I1268 - AVERAGE(moras!$I$2:$I$5001)) / _xlfn.STDEV.P(moras!$I$2:$I$5001)</f>
        <v>0.28894004989222172</v>
      </c>
      <c r="E1271" t="str">
        <f t="shared" si="38"/>
        <v>Normal</v>
      </c>
    </row>
    <row r="1272" spans="2:5" x14ac:dyDescent="0.25">
      <c r="B1272">
        <f xml:space="preserve"> (moras!C1269 - AVERAGE(moras!$C$2:$C$5001)) / _xlfn.STDEV.P(moras!$C$2:$C$5001)</f>
        <v>5.6906520535703296E-2</v>
      </c>
      <c r="C1272" t="str">
        <f t="shared" si="39"/>
        <v>Normal</v>
      </c>
      <c r="D1272">
        <f xml:space="preserve"> (moras!I1269 - AVERAGE(moras!$I$2:$I$5001)) / _xlfn.STDEV.P(moras!$I$2:$I$5001)</f>
        <v>-0.69921345080977548</v>
      </c>
      <c r="E1272" t="str">
        <f t="shared" si="38"/>
        <v>Normal</v>
      </c>
    </row>
    <row r="1273" spans="2:5" x14ac:dyDescent="0.25">
      <c r="B1273">
        <f xml:space="preserve"> (moras!C1270 - AVERAGE(moras!$C$2:$C$5001)) / _xlfn.STDEV.P(moras!$C$2:$C$5001)</f>
        <v>-0.36009203965611231</v>
      </c>
      <c r="C1273" t="str">
        <f t="shared" si="39"/>
        <v>Normal</v>
      </c>
      <c r="D1273">
        <f xml:space="preserve"> (moras!I1270 - AVERAGE(moras!$I$2:$I$5001)) / _xlfn.STDEV.P(moras!$I$2:$I$5001)</f>
        <v>-0.55804866499520445</v>
      </c>
      <c r="E1273" t="str">
        <f t="shared" si="38"/>
        <v>Normal</v>
      </c>
    </row>
    <row r="1274" spans="2:5" x14ac:dyDescent="0.25">
      <c r="B1274">
        <f xml:space="preserve"> (moras!C1271 - AVERAGE(moras!$C$2:$C$5001)) / _xlfn.STDEV.P(moras!$C$2:$C$5001)</f>
        <v>-0.43386492312872732</v>
      </c>
      <c r="C1274" t="str">
        <f t="shared" si="39"/>
        <v>Normal</v>
      </c>
      <c r="D1274">
        <f xml:space="preserve"> (moras!I1271 - AVERAGE(moras!$I$2:$I$5001)) / _xlfn.STDEV.P(moras!$I$2:$I$5001)</f>
        <v>1.0653463718723624</v>
      </c>
      <c r="E1274" t="str">
        <f t="shared" si="38"/>
        <v>Normal</v>
      </c>
    </row>
    <row r="1275" spans="2:5" x14ac:dyDescent="0.25">
      <c r="B1275">
        <f xml:space="preserve"> (moras!C1272 - AVERAGE(moras!$C$2:$C$5001)) / _xlfn.STDEV.P(moras!$C$2:$C$5001)</f>
        <v>-0.58961636957195374</v>
      </c>
      <c r="C1275" t="str">
        <f t="shared" si="39"/>
        <v>Normal</v>
      </c>
      <c r="D1275">
        <f xml:space="preserve"> (moras!I1272 - AVERAGE(moras!$I$2:$I$5001)) / _xlfn.STDEV.P(moras!$I$2:$I$5001)</f>
        <v>-1.2638725940680595</v>
      </c>
      <c r="E1275" t="str">
        <f t="shared" si="38"/>
        <v>Normal</v>
      </c>
    </row>
    <row r="1276" spans="2:5" x14ac:dyDescent="0.25">
      <c r="B1276">
        <f xml:space="preserve"> (moras!C1273 - AVERAGE(moras!$C$2:$C$5001)) / _xlfn.STDEV.P(moras!$C$2:$C$5001)</f>
        <v>-0.43062293144228864</v>
      </c>
      <c r="C1276" t="str">
        <f t="shared" si="39"/>
        <v>Normal</v>
      </c>
      <c r="D1276">
        <f xml:space="preserve"> (moras!I1273 - AVERAGE(moras!$I$2:$I$5001)) / _xlfn.STDEV.P(moras!$I$2:$I$5001)</f>
        <v>-1.193290201160774</v>
      </c>
      <c r="E1276" t="str">
        <f t="shared" si="38"/>
        <v>Normal</v>
      </c>
    </row>
    <row r="1277" spans="2:5" x14ac:dyDescent="0.25">
      <c r="B1277">
        <f xml:space="preserve"> (moras!C1274 - AVERAGE(moras!$C$2:$C$5001)) / _xlfn.STDEV.P(moras!$C$2:$C$5001)</f>
        <v>2.0682457467690902</v>
      </c>
      <c r="C1277" t="str">
        <f t="shared" si="39"/>
        <v>Atipico</v>
      </c>
      <c r="D1277">
        <f xml:space="preserve"> (moras!I1274 - AVERAGE(moras!$I$2:$I$5001)) / _xlfn.STDEV.P(moras!$I$2:$I$5001)</f>
        <v>-0.62863105790248996</v>
      </c>
      <c r="E1277" t="str">
        <f t="shared" si="38"/>
        <v>Normal</v>
      </c>
    </row>
    <row r="1278" spans="2:5" x14ac:dyDescent="0.25">
      <c r="B1278">
        <f xml:space="preserve"> (moras!C1275 - AVERAGE(moras!$C$2:$C$5001)) / _xlfn.STDEV.P(moras!$C$2:$C$5001)</f>
        <v>1.3107450171760977</v>
      </c>
      <c r="C1278" t="str">
        <f t="shared" si="39"/>
        <v>Normal</v>
      </c>
      <c r="D1278">
        <f xml:space="preserve"> (moras!I1275 - AVERAGE(moras!$I$2:$I$5001)) / _xlfn.STDEV.P(moras!$I$2:$I$5001)</f>
        <v>7.7192871170365177E-2</v>
      </c>
      <c r="E1278" t="str">
        <f t="shared" si="38"/>
        <v>Normal</v>
      </c>
    </row>
    <row r="1279" spans="2:5" x14ac:dyDescent="0.25">
      <c r="B1279">
        <f xml:space="preserve"> (moras!C1276 - AVERAGE(moras!$C$2:$C$5001)) / _xlfn.STDEV.P(moras!$C$2:$C$5001)</f>
        <v>-0.14212577388620085</v>
      </c>
      <c r="C1279" t="str">
        <f t="shared" si="39"/>
        <v>Normal</v>
      </c>
      <c r="D1279">
        <f xml:space="preserve"> (moras!I1276 - AVERAGE(moras!$I$2:$I$5001)) / _xlfn.STDEV.P(moras!$I$2:$I$5001)</f>
        <v>-0.41688387918063341</v>
      </c>
      <c r="E1279" t="str">
        <f t="shared" si="38"/>
        <v>Normal</v>
      </c>
    </row>
    <row r="1280" spans="2:5" x14ac:dyDescent="0.25">
      <c r="B1280">
        <f xml:space="preserve"> (moras!C1277 - AVERAGE(moras!$C$2:$C$5001)) / _xlfn.STDEV.P(moras!$C$2:$C$5001)</f>
        <v>-0.21095007582270836</v>
      </c>
      <c r="C1280" t="str">
        <f t="shared" si="39"/>
        <v>Normal</v>
      </c>
      <c r="D1280">
        <f xml:space="preserve"> (moras!I1277 - AVERAGE(moras!$I$2:$I$5001)) / _xlfn.STDEV.P(moras!$I$2:$I$5001)</f>
        <v>1.9123350867597886</v>
      </c>
      <c r="E1280" t="str">
        <f t="shared" si="38"/>
        <v>Normal</v>
      </c>
    </row>
    <row r="1281" spans="2:5" x14ac:dyDescent="0.25">
      <c r="B1281">
        <f xml:space="preserve"> (moras!C1278 - AVERAGE(moras!$C$2:$C$5001)) / _xlfn.STDEV.P(moras!$C$2:$C$5001)</f>
        <v>-0.60059134381715484</v>
      </c>
      <c r="C1281" t="str">
        <f t="shared" si="39"/>
        <v>Normal</v>
      </c>
      <c r="D1281">
        <f xml:space="preserve"> (moras!I1278 - AVERAGE(moras!$I$2:$I$5001)) / _xlfn.STDEV.P(moras!$I$2:$I$5001)</f>
        <v>0.71243440733593477</v>
      </c>
      <c r="E1281" t="str">
        <f t="shared" si="38"/>
        <v>Normal</v>
      </c>
    </row>
    <row r="1282" spans="2:5" x14ac:dyDescent="0.25">
      <c r="B1282">
        <f xml:space="preserve"> (moras!C1279 - AVERAGE(moras!$C$2:$C$5001)) / _xlfn.STDEV.P(moras!$C$2:$C$5001)</f>
        <v>0.12944007283872117</v>
      </c>
      <c r="C1282" t="str">
        <f t="shared" si="39"/>
        <v>Normal</v>
      </c>
      <c r="D1282">
        <f xml:space="preserve"> (moras!I1279 - AVERAGE(moras!$I$2:$I$5001)) / _xlfn.STDEV.P(moras!$I$2:$I$5001)</f>
        <v>-0.27571909336606237</v>
      </c>
      <c r="E1282" t="str">
        <f t="shared" si="38"/>
        <v>Normal</v>
      </c>
    </row>
    <row r="1283" spans="2:5" x14ac:dyDescent="0.25">
      <c r="B1283">
        <f xml:space="preserve"> (moras!C1280 - AVERAGE(moras!$C$2:$C$5001)) / _xlfn.STDEV.P(moras!$C$2:$C$5001)</f>
        <v>-0.4627197589868397</v>
      </c>
      <c r="C1283" t="str">
        <f t="shared" si="39"/>
        <v>Normal</v>
      </c>
      <c r="D1283">
        <f xml:space="preserve"> (moras!I1280 - AVERAGE(moras!$I$2:$I$5001)) / _xlfn.STDEV.P(moras!$I$2:$I$5001)</f>
        <v>0.2183576569849362</v>
      </c>
      <c r="E1283" t="str">
        <f t="shared" si="38"/>
        <v>Normal</v>
      </c>
    </row>
    <row r="1284" spans="2:5" x14ac:dyDescent="0.25">
      <c r="B1284">
        <f xml:space="preserve"> (moras!C1281 - AVERAGE(moras!$C$2:$C$5001)) / _xlfn.STDEV.P(moras!$C$2:$C$5001)</f>
        <v>-0.44454290183274864</v>
      </c>
      <c r="C1284" t="str">
        <f t="shared" si="39"/>
        <v>Normal</v>
      </c>
      <c r="D1284">
        <f xml:space="preserve"> (moras!I1281 - AVERAGE(moras!$I$2:$I$5001)) / _xlfn.STDEV.P(moras!$I$2:$I$5001)</f>
        <v>6.6104782630796582E-3</v>
      </c>
      <c r="E1284" t="str">
        <f t="shared" si="38"/>
        <v>Normal</v>
      </c>
    </row>
    <row r="1285" spans="2:5" x14ac:dyDescent="0.25">
      <c r="B1285">
        <f xml:space="preserve"> (moras!C1282 - AVERAGE(moras!$C$2:$C$5001)) / _xlfn.STDEV.P(moras!$C$2:$C$5001)</f>
        <v>-0.31730001841935324</v>
      </c>
      <c r="C1285" t="str">
        <f t="shared" si="39"/>
        <v>Normal</v>
      </c>
      <c r="D1285">
        <f xml:space="preserve"> (moras!I1282 - AVERAGE(moras!$I$2:$I$5001)) / _xlfn.STDEV.P(moras!$I$2:$I$5001)</f>
        <v>0.14777526407765068</v>
      </c>
      <c r="E1285" t="str">
        <f t="shared" si="38"/>
        <v>Normal</v>
      </c>
    </row>
    <row r="1286" spans="2:5" x14ac:dyDescent="0.25">
      <c r="B1286">
        <f xml:space="preserve"> (moras!C1283 - AVERAGE(moras!$C$2:$C$5001)) / _xlfn.STDEV.P(moras!$C$2:$C$5001)</f>
        <v>-0.20658084769634066</v>
      </c>
      <c r="C1286" t="str">
        <f t="shared" si="39"/>
        <v>Normal</v>
      </c>
      <c r="D1286">
        <f xml:space="preserve"> (moras!I1283 - AVERAGE(moras!$I$2:$I$5001)) / _xlfn.STDEV.P(moras!$I$2:$I$5001)</f>
        <v>-0.13455430755149136</v>
      </c>
      <c r="E1286" t="str">
        <f t="shared" ref="E1286:E1349" si="40">IF(ABS(D1286)&gt;1.96,"Atipico","Normal")</f>
        <v>Normal</v>
      </c>
    </row>
    <row r="1287" spans="2:5" x14ac:dyDescent="0.25">
      <c r="B1287">
        <f xml:space="preserve"> (moras!C1284 - AVERAGE(moras!$C$2:$C$5001)) / _xlfn.STDEV.P(moras!$C$2:$C$5001)</f>
        <v>-0.3873899179472613</v>
      </c>
      <c r="C1287" t="str">
        <f t="shared" si="39"/>
        <v>Normal</v>
      </c>
      <c r="D1287">
        <f xml:space="preserve"> (moras!I1284 - AVERAGE(moras!$I$2:$I$5001)) / _xlfn.STDEV.P(moras!$I$2:$I$5001)</f>
        <v>-0.41688387918063341</v>
      </c>
      <c r="E1287" t="str">
        <f t="shared" si="40"/>
        <v>Normal</v>
      </c>
    </row>
    <row r="1288" spans="2:5" x14ac:dyDescent="0.25">
      <c r="B1288">
        <f xml:space="preserve"> (moras!C1285 - AVERAGE(moras!$C$2:$C$5001)) / _xlfn.STDEV.P(moras!$C$2:$C$5001)</f>
        <v>-0.40123906765207956</v>
      </c>
      <c r="C1288" t="str">
        <f t="shared" si="39"/>
        <v>Normal</v>
      </c>
      <c r="D1288">
        <f xml:space="preserve"> (moras!I1285 - AVERAGE(moras!$I$2:$I$5001)) / _xlfn.STDEV.P(moras!$I$2:$I$5001)</f>
        <v>-0.13455430755149136</v>
      </c>
      <c r="E1288" t="str">
        <f t="shared" si="40"/>
        <v>Normal</v>
      </c>
    </row>
    <row r="1289" spans="2:5" x14ac:dyDescent="0.25">
      <c r="B1289">
        <f xml:space="preserve"> (moras!C1286 - AVERAGE(moras!$C$2:$C$5001)) / _xlfn.STDEV.P(moras!$C$2:$C$5001)</f>
        <v>0.52508512962152643</v>
      </c>
      <c r="C1289" t="str">
        <f t="shared" si="39"/>
        <v>Normal</v>
      </c>
      <c r="D1289">
        <f xml:space="preserve"> (moras!I1286 - AVERAGE(moras!$I$2:$I$5001)) / _xlfn.STDEV.P(moras!$I$2:$I$5001)</f>
        <v>0.43010483570679275</v>
      </c>
      <c r="E1289" t="str">
        <f t="shared" si="40"/>
        <v>Normal</v>
      </c>
    </row>
    <row r="1290" spans="2:5" x14ac:dyDescent="0.25">
      <c r="B1290">
        <f xml:space="preserve"> (moras!C1287 - AVERAGE(moras!$C$2:$C$5001)) / _xlfn.STDEV.P(moras!$C$2:$C$5001)</f>
        <v>-0.45436095734821758</v>
      </c>
      <c r="C1290" t="str">
        <f t="shared" si="39"/>
        <v>Normal</v>
      </c>
      <c r="D1290">
        <f xml:space="preserve"> (moras!I1287 - AVERAGE(moras!$I$2:$I$5001)) / _xlfn.STDEV.P(moras!$I$2:$I$5001)</f>
        <v>-1.1227078082534885</v>
      </c>
      <c r="E1290" t="str">
        <f t="shared" si="40"/>
        <v>Normal</v>
      </c>
    </row>
    <row r="1291" spans="2:5" x14ac:dyDescent="0.25">
      <c r="B1291">
        <f xml:space="preserve"> (moras!C1288 - AVERAGE(moras!$C$2:$C$5001)) / _xlfn.STDEV.P(moras!$C$2:$C$5001)</f>
        <v>-0.34516232881959308</v>
      </c>
      <c r="C1291" t="str">
        <f t="shared" si="39"/>
        <v>Normal</v>
      </c>
      <c r="D1291">
        <f xml:space="preserve"> (moras!I1288 - AVERAGE(moras!$I$2:$I$5001)) / _xlfn.STDEV.P(moras!$I$2:$I$5001)</f>
        <v>-1.334454986975345</v>
      </c>
      <c r="E1291" t="str">
        <f t="shared" si="40"/>
        <v>Normal</v>
      </c>
    </row>
    <row r="1292" spans="2:5" x14ac:dyDescent="0.25">
      <c r="B1292">
        <f xml:space="preserve"> (moras!C1289 - AVERAGE(moras!$C$2:$C$5001)) / _xlfn.STDEV.P(moras!$C$2:$C$5001)</f>
        <v>-0.46799154082766331</v>
      </c>
      <c r="C1292" t="str">
        <f t="shared" si="39"/>
        <v>Normal</v>
      </c>
      <c r="D1292">
        <f xml:space="preserve"> (moras!I1289 - AVERAGE(moras!$I$2:$I$5001)) / _xlfn.STDEV.P(moras!$I$2:$I$5001)</f>
        <v>0.99476397896507684</v>
      </c>
      <c r="E1292" t="str">
        <f t="shared" si="40"/>
        <v>Normal</v>
      </c>
    </row>
    <row r="1293" spans="2:5" x14ac:dyDescent="0.25">
      <c r="B1293">
        <f xml:space="preserve"> (moras!C1290 - AVERAGE(moras!$C$2:$C$5001)) / _xlfn.STDEV.P(moras!$C$2:$C$5001)</f>
        <v>-0.44454166866740574</v>
      </c>
      <c r="C1293" t="str">
        <f t="shared" si="39"/>
        <v>Normal</v>
      </c>
      <c r="D1293">
        <f xml:space="preserve"> (moras!I1290 - AVERAGE(moras!$I$2:$I$5001)) / _xlfn.STDEV.P(moras!$I$2:$I$5001)</f>
        <v>-0.13455430755149136</v>
      </c>
      <c r="E1293" t="str">
        <f t="shared" si="40"/>
        <v>Normal</v>
      </c>
    </row>
    <row r="1294" spans="2:5" x14ac:dyDescent="0.25">
      <c r="B1294">
        <f xml:space="preserve"> (moras!C1291 - AVERAGE(moras!$C$2:$C$5001)) / _xlfn.STDEV.P(moras!$C$2:$C$5001)</f>
        <v>-0.33961162964151631</v>
      </c>
      <c r="C1294" t="str">
        <f t="shared" si="39"/>
        <v>Normal</v>
      </c>
      <c r="D1294">
        <f xml:space="preserve"> (moras!I1291 - AVERAGE(moras!$I$2:$I$5001)) / _xlfn.STDEV.P(moras!$I$2:$I$5001)</f>
        <v>0.92418158605779133</v>
      </c>
      <c r="E1294" t="str">
        <f t="shared" si="40"/>
        <v>Normal</v>
      </c>
    </row>
    <row r="1295" spans="2:5" x14ac:dyDescent="0.25">
      <c r="B1295">
        <f xml:space="preserve"> (moras!C1292 - AVERAGE(moras!$C$2:$C$5001)) / _xlfn.STDEV.P(moras!$C$2:$C$5001)</f>
        <v>-5.9813812333487683E-2</v>
      </c>
      <c r="C1295" t="str">
        <f t="shared" ref="C1295:C1358" si="41">IF(ABS(B1295)&gt;1.96,"Atipico","Normal")</f>
        <v>Normal</v>
      </c>
      <c r="D1295">
        <f xml:space="preserve"> (moras!I1292 - AVERAGE(moras!$I$2:$I$5001)) / _xlfn.STDEV.P(moras!$I$2:$I$5001)</f>
        <v>1.0653463718723624</v>
      </c>
      <c r="E1295" t="str">
        <f t="shared" si="40"/>
        <v>Normal</v>
      </c>
    </row>
    <row r="1296" spans="2:5" x14ac:dyDescent="0.25">
      <c r="B1296">
        <f xml:space="preserve"> (moras!C1293 - AVERAGE(moras!$C$2:$C$5001)) / _xlfn.STDEV.P(moras!$C$2:$C$5001)</f>
        <v>-0.23713189015193484</v>
      </c>
      <c r="C1296" t="str">
        <f t="shared" si="41"/>
        <v>Normal</v>
      </c>
      <c r="D1296">
        <f xml:space="preserve"> (moras!I1293 - AVERAGE(moras!$I$2:$I$5001)) / _xlfn.STDEV.P(moras!$I$2:$I$5001)</f>
        <v>-0.41688387918063341</v>
      </c>
      <c r="E1296" t="str">
        <f t="shared" si="40"/>
        <v>Normal</v>
      </c>
    </row>
    <row r="1297" spans="2:5" x14ac:dyDescent="0.25">
      <c r="B1297">
        <f xml:space="preserve"> (moras!C1294 - AVERAGE(moras!$C$2:$C$5001)) / _xlfn.STDEV.P(moras!$C$2:$C$5001)</f>
        <v>-0.25685656711779853</v>
      </c>
      <c r="C1297" t="str">
        <f t="shared" si="41"/>
        <v>Normal</v>
      </c>
      <c r="D1297">
        <f xml:space="preserve"> (moras!I1294 - AVERAGE(moras!$I$2:$I$5001)) / _xlfn.STDEV.P(moras!$I$2:$I$5001)</f>
        <v>-0.55804866499520445</v>
      </c>
      <c r="E1297" t="str">
        <f t="shared" si="40"/>
        <v>Normal</v>
      </c>
    </row>
    <row r="1298" spans="2:5" x14ac:dyDescent="0.25">
      <c r="B1298">
        <f xml:space="preserve"> (moras!C1295 - AVERAGE(moras!$C$2:$C$5001)) / _xlfn.STDEV.P(moras!$C$2:$C$5001)</f>
        <v>-0.73685858053637965</v>
      </c>
      <c r="C1298" t="str">
        <f t="shared" si="41"/>
        <v>Normal</v>
      </c>
      <c r="D1298">
        <f xml:space="preserve"> (moras!I1295 - AVERAGE(moras!$I$2:$I$5001)) / _xlfn.STDEV.P(moras!$I$2:$I$5001)</f>
        <v>-1.6873669515117726</v>
      </c>
      <c r="E1298" t="str">
        <f t="shared" si="40"/>
        <v>Normal</v>
      </c>
    </row>
    <row r="1299" spans="2:5" x14ac:dyDescent="0.25">
      <c r="B1299">
        <f xml:space="preserve"> (moras!C1296 - AVERAGE(moras!$C$2:$C$5001)) / _xlfn.STDEV.P(moras!$C$2:$C$5001)</f>
        <v>-0.32313284116457475</v>
      </c>
      <c r="C1299" t="str">
        <f t="shared" si="41"/>
        <v>Normal</v>
      </c>
      <c r="D1299">
        <f xml:space="preserve"> (moras!I1296 - AVERAGE(moras!$I$2:$I$5001)) / _xlfn.STDEV.P(moras!$I$2:$I$5001)</f>
        <v>-1.052125415346203</v>
      </c>
      <c r="E1299" t="str">
        <f t="shared" si="40"/>
        <v>Normal</v>
      </c>
    </row>
    <row r="1300" spans="2:5" x14ac:dyDescent="0.25">
      <c r="B1300">
        <f xml:space="preserve"> (moras!C1297 - AVERAGE(moras!$C$2:$C$5001)) / _xlfn.STDEV.P(moras!$C$2:$C$5001)</f>
        <v>-0.33961162964151631</v>
      </c>
      <c r="C1300" t="str">
        <f t="shared" si="41"/>
        <v>Normal</v>
      </c>
      <c r="D1300">
        <f xml:space="preserve"> (moras!I1297 - AVERAGE(moras!$I$2:$I$5001)) / _xlfn.STDEV.P(moras!$I$2:$I$5001)</f>
        <v>1.41825833640879</v>
      </c>
      <c r="E1300" t="str">
        <f t="shared" si="40"/>
        <v>Normal</v>
      </c>
    </row>
    <row r="1301" spans="2:5" x14ac:dyDescent="0.25">
      <c r="B1301">
        <f xml:space="preserve"> (moras!C1298 - AVERAGE(moras!$C$2:$C$5001)) / _xlfn.STDEV.P(moras!$C$2:$C$5001)</f>
        <v>-0.12169528240468475</v>
      </c>
      <c r="C1301" t="str">
        <f t="shared" si="41"/>
        <v>Normal</v>
      </c>
      <c r="D1301">
        <f xml:space="preserve"> (moras!I1298 - AVERAGE(moras!$I$2:$I$5001)) / _xlfn.STDEV.P(moras!$I$2:$I$5001)</f>
        <v>-0.62863105790248996</v>
      </c>
      <c r="E1301" t="str">
        <f t="shared" si="40"/>
        <v>Normal</v>
      </c>
    </row>
    <row r="1302" spans="2:5" x14ac:dyDescent="0.25">
      <c r="B1302">
        <f xml:space="preserve"> (moras!C1299 - AVERAGE(moras!$C$2:$C$5001)) / _xlfn.STDEV.P(moras!$C$2:$C$5001)</f>
        <v>-0.44089889824453027</v>
      </c>
      <c r="C1302" t="str">
        <f t="shared" si="41"/>
        <v>Normal</v>
      </c>
      <c r="D1302">
        <f xml:space="preserve"> (moras!I1299 - AVERAGE(moras!$I$2:$I$5001)) / _xlfn.STDEV.P(moras!$I$2:$I$5001)</f>
        <v>-0.41688387918063341</v>
      </c>
      <c r="E1302" t="str">
        <f t="shared" si="40"/>
        <v>Normal</v>
      </c>
    </row>
    <row r="1303" spans="2:5" x14ac:dyDescent="0.25">
      <c r="B1303">
        <f xml:space="preserve"> (moras!C1300 - AVERAGE(moras!$C$2:$C$5001)) / _xlfn.STDEV.P(moras!$C$2:$C$5001)</f>
        <v>-0.46556220510218438</v>
      </c>
      <c r="C1303" t="str">
        <f t="shared" si="41"/>
        <v>Normal</v>
      </c>
      <c r="D1303">
        <f xml:space="preserve"> (moras!I1300 - AVERAGE(moras!$I$2:$I$5001)) / _xlfn.STDEV.P(moras!$I$2:$I$5001)</f>
        <v>-0.62863105790248996</v>
      </c>
      <c r="E1303" t="str">
        <f t="shared" si="40"/>
        <v>Normal</v>
      </c>
    </row>
    <row r="1304" spans="2:5" x14ac:dyDescent="0.25">
      <c r="B1304">
        <f xml:space="preserve"> (moras!C1301 - AVERAGE(moras!$C$2:$C$5001)) / _xlfn.STDEV.P(moras!$C$2:$C$5001)</f>
        <v>-0.25791230463114734</v>
      </c>
      <c r="C1304" t="str">
        <f t="shared" si="41"/>
        <v>Normal</v>
      </c>
      <c r="D1304">
        <f xml:space="preserve"> (moras!I1301 - AVERAGE(moras!$I$2:$I$5001)) / _xlfn.STDEV.P(moras!$I$2:$I$5001)</f>
        <v>0.50068722861407822</v>
      </c>
      <c r="E1304" t="str">
        <f t="shared" si="40"/>
        <v>Normal</v>
      </c>
    </row>
    <row r="1305" spans="2:5" x14ac:dyDescent="0.25">
      <c r="B1305">
        <f xml:space="preserve"> (moras!C1302 - AVERAGE(moras!$C$2:$C$5001)) / _xlfn.STDEV.P(moras!$C$2:$C$5001)</f>
        <v>-0.43785297984760996</v>
      </c>
      <c r="C1305" t="str">
        <f t="shared" si="41"/>
        <v>Normal</v>
      </c>
      <c r="D1305">
        <f xml:space="preserve"> (moras!I1302 - AVERAGE(moras!$I$2:$I$5001)) / _xlfn.STDEV.P(moras!$I$2:$I$5001)</f>
        <v>-0.91096062953163204</v>
      </c>
      <c r="E1305" t="str">
        <f t="shared" si="40"/>
        <v>Normal</v>
      </c>
    </row>
    <row r="1306" spans="2:5" x14ac:dyDescent="0.25">
      <c r="B1306">
        <f xml:space="preserve"> (moras!C1303 - AVERAGE(moras!$C$2:$C$5001)) / _xlfn.STDEV.P(moras!$C$2:$C$5001)</f>
        <v>-0.57020491660318218</v>
      </c>
      <c r="C1306" t="str">
        <f t="shared" si="41"/>
        <v>Normal</v>
      </c>
      <c r="D1306">
        <f xml:space="preserve"> (moras!I1303 - AVERAGE(moras!$I$2:$I$5001)) / _xlfn.STDEV.P(moras!$I$2:$I$5001)</f>
        <v>-0.20513670045877688</v>
      </c>
      <c r="E1306" t="str">
        <f t="shared" si="40"/>
        <v>Normal</v>
      </c>
    </row>
    <row r="1307" spans="2:5" x14ac:dyDescent="0.25">
      <c r="B1307">
        <f xml:space="preserve"> (moras!C1304 - AVERAGE(moras!$C$2:$C$5001)) / _xlfn.STDEV.P(moras!$C$2:$C$5001)</f>
        <v>-0.17776235322088296</v>
      </c>
      <c r="C1307" t="str">
        <f t="shared" si="41"/>
        <v>Normal</v>
      </c>
      <c r="D1307">
        <f xml:space="preserve"> (moras!I1304 - AVERAGE(moras!$I$2:$I$5001)) / _xlfn.STDEV.P(moras!$I$2:$I$5001)</f>
        <v>6.6104782630796582E-3</v>
      </c>
      <c r="E1307" t="str">
        <f t="shared" si="40"/>
        <v>Normal</v>
      </c>
    </row>
    <row r="1308" spans="2:5" x14ac:dyDescent="0.25">
      <c r="B1308">
        <f xml:space="preserve"> (moras!C1305 - AVERAGE(moras!$C$2:$C$5001)) / _xlfn.STDEV.P(moras!$C$2:$C$5001)</f>
        <v>-0.46799154082766331</v>
      </c>
      <c r="C1308" t="str">
        <f t="shared" si="41"/>
        <v>Normal</v>
      </c>
      <c r="D1308">
        <f xml:space="preserve"> (moras!I1305 - AVERAGE(moras!$I$2:$I$5001)) / _xlfn.STDEV.P(moras!$I$2:$I$5001)</f>
        <v>1.3476759435015044</v>
      </c>
      <c r="E1308" t="str">
        <f t="shared" si="40"/>
        <v>Normal</v>
      </c>
    </row>
    <row r="1309" spans="2:5" x14ac:dyDescent="0.25">
      <c r="B1309">
        <f xml:space="preserve"> (moras!C1306 - AVERAGE(moras!$C$2:$C$5001)) / _xlfn.STDEV.P(moras!$C$2:$C$5001)</f>
        <v>-0.38739185401684967</v>
      </c>
      <c r="C1309" t="str">
        <f t="shared" si="41"/>
        <v>Normal</v>
      </c>
      <c r="D1309">
        <f xml:space="preserve"> (moras!I1306 - AVERAGE(moras!$I$2:$I$5001)) / _xlfn.STDEV.P(moras!$I$2:$I$5001)</f>
        <v>-0.98154302243891756</v>
      </c>
      <c r="E1309" t="str">
        <f t="shared" si="40"/>
        <v>Normal</v>
      </c>
    </row>
    <row r="1310" spans="2:5" x14ac:dyDescent="0.25">
      <c r="B1310">
        <f xml:space="preserve"> (moras!C1307 - AVERAGE(moras!$C$2:$C$5001)) / _xlfn.STDEV.P(moras!$C$2:$C$5001)</f>
        <v>0.6748759973900087</v>
      </c>
      <c r="C1310" t="str">
        <f t="shared" si="41"/>
        <v>Normal</v>
      </c>
      <c r="D1310">
        <f xml:space="preserve"> (moras!I1307 - AVERAGE(moras!$I$2:$I$5001)) / _xlfn.STDEV.P(moras!$I$2:$I$5001)</f>
        <v>-6.397191464420586E-2</v>
      </c>
      <c r="E1310" t="str">
        <f t="shared" si="40"/>
        <v>Normal</v>
      </c>
    </row>
    <row r="1311" spans="2:5" x14ac:dyDescent="0.25">
      <c r="B1311">
        <f xml:space="preserve"> (moras!C1308 - AVERAGE(moras!$C$2:$C$5001)) / _xlfn.STDEV.P(moras!$C$2:$C$5001)</f>
        <v>1.1763974489461384</v>
      </c>
      <c r="C1311" t="str">
        <f t="shared" si="41"/>
        <v>Normal</v>
      </c>
      <c r="D1311">
        <f xml:space="preserve"> (moras!I1308 - AVERAGE(moras!$I$2:$I$5001)) / _xlfn.STDEV.P(moras!$I$2:$I$5001)</f>
        <v>-1.1227078082534885</v>
      </c>
      <c r="E1311" t="str">
        <f t="shared" si="40"/>
        <v>Normal</v>
      </c>
    </row>
    <row r="1312" spans="2:5" x14ac:dyDescent="0.25">
      <c r="B1312">
        <f xml:space="preserve"> (moras!C1309 - AVERAGE(moras!$C$2:$C$5001)) / _xlfn.STDEV.P(moras!$C$2:$C$5001)</f>
        <v>0.48097728396895123</v>
      </c>
      <c r="C1312" t="str">
        <f t="shared" si="41"/>
        <v>Normal</v>
      </c>
      <c r="D1312">
        <f xml:space="preserve"> (moras!I1309 - AVERAGE(moras!$I$2:$I$5001)) / _xlfn.STDEV.P(moras!$I$2:$I$5001)</f>
        <v>0.35952244279950724</v>
      </c>
      <c r="E1312" t="str">
        <f t="shared" si="40"/>
        <v>Normal</v>
      </c>
    </row>
    <row r="1313" spans="2:5" x14ac:dyDescent="0.25">
      <c r="B1313">
        <f xml:space="preserve"> (moras!C1310 - AVERAGE(moras!$C$2:$C$5001)) / _xlfn.STDEV.P(moras!$C$2:$C$5001)</f>
        <v>-0.16121699847873258</v>
      </c>
      <c r="C1313" t="str">
        <f t="shared" si="41"/>
        <v>Normal</v>
      </c>
      <c r="D1313">
        <f xml:space="preserve"> (moras!I1310 - AVERAGE(moras!$I$2:$I$5001)) / _xlfn.STDEV.P(moras!$I$2:$I$5001)</f>
        <v>0.14777526407765068</v>
      </c>
      <c r="E1313" t="str">
        <f t="shared" si="40"/>
        <v>Normal</v>
      </c>
    </row>
    <row r="1314" spans="2:5" x14ac:dyDescent="0.25">
      <c r="B1314">
        <f xml:space="preserve"> (moras!C1311 - AVERAGE(moras!$C$2:$C$5001)) / _xlfn.STDEV.P(moras!$C$2:$C$5001)</f>
        <v>-9.5586372810529494E-2</v>
      </c>
      <c r="C1314" t="str">
        <f t="shared" si="41"/>
        <v>Normal</v>
      </c>
      <c r="D1314">
        <f xml:space="preserve"> (moras!I1311 - AVERAGE(moras!$I$2:$I$5001)) / _xlfn.STDEV.P(moras!$I$2:$I$5001)</f>
        <v>-0.91096062953163204</v>
      </c>
      <c r="E1314" t="str">
        <f t="shared" si="40"/>
        <v>Normal</v>
      </c>
    </row>
    <row r="1315" spans="2:5" x14ac:dyDescent="0.25">
      <c r="B1315">
        <f xml:space="preserve"> (moras!C1312 - AVERAGE(moras!$C$2:$C$5001)) / _xlfn.STDEV.P(moras!$C$2:$C$5001)</f>
        <v>-0.16210041346706691</v>
      </c>
      <c r="C1315" t="str">
        <f t="shared" si="41"/>
        <v>Normal</v>
      </c>
      <c r="D1315">
        <f xml:space="preserve"> (moras!I1312 - AVERAGE(moras!$I$2:$I$5001)) / _xlfn.STDEV.P(moras!$I$2:$I$5001)</f>
        <v>-1.2638725940680595</v>
      </c>
      <c r="E1315" t="str">
        <f t="shared" si="40"/>
        <v>Normal</v>
      </c>
    </row>
    <row r="1316" spans="2:5" x14ac:dyDescent="0.25">
      <c r="B1316">
        <f xml:space="preserve"> (moras!C1313 - AVERAGE(moras!$C$2:$C$5001)) / _xlfn.STDEV.P(moras!$C$2:$C$5001)</f>
        <v>0.31218734605401088</v>
      </c>
      <c r="C1316" t="str">
        <f t="shared" si="41"/>
        <v>Normal</v>
      </c>
      <c r="D1316">
        <f xml:space="preserve"> (moras!I1313 - AVERAGE(moras!$I$2:$I$5001)) / _xlfn.STDEV.P(moras!$I$2:$I$5001)</f>
        <v>-0.13455430755149136</v>
      </c>
      <c r="E1316" t="str">
        <f t="shared" si="40"/>
        <v>Normal</v>
      </c>
    </row>
    <row r="1317" spans="2:5" x14ac:dyDescent="0.25">
      <c r="B1317">
        <f xml:space="preserve"> (moras!C1314 - AVERAGE(moras!$C$2:$C$5001)) / _xlfn.STDEV.P(moras!$C$2:$C$5001)</f>
        <v>-0.20284029959342795</v>
      </c>
      <c r="C1317" t="str">
        <f t="shared" si="41"/>
        <v>Normal</v>
      </c>
      <c r="D1317">
        <f xml:space="preserve"> (moras!I1314 - AVERAGE(moras!$I$2:$I$5001)) / _xlfn.STDEV.P(moras!$I$2:$I$5001)</f>
        <v>-1.4050373798826306</v>
      </c>
      <c r="E1317" t="str">
        <f t="shared" si="40"/>
        <v>Normal</v>
      </c>
    </row>
    <row r="1318" spans="2:5" x14ac:dyDescent="0.25">
      <c r="B1318">
        <f xml:space="preserve"> (moras!C1315 - AVERAGE(moras!$C$2:$C$5001)) / _xlfn.STDEV.P(moras!$C$2:$C$5001)</f>
        <v>-0.40291987201442869</v>
      </c>
      <c r="C1318" t="str">
        <f t="shared" si="41"/>
        <v>Normal</v>
      </c>
      <c r="D1318">
        <f xml:space="preserve"> (moras!I1315 - AVERAGE(moras!$I$2:$I$5001)) / _xlfn.STDEV.P(moras!$I$2:$I$5001)</f>
        <v>-0.62863105790248996</v>
      </c>
      <c r="E1318" t="str">
        <f t="shared" si="40"/>
        <v>Normal</v>
      </c>
    </row>
    <row r="1319" spans="2:5" x14ac:dyDescent="0.25">
      <c r="B1319">
        <f xml:space="preserve"> (moras!C1316 - AVERAGE(moras!$C$2:$C$5001)) / _xlfn.STDEV.P(moras!$C$2:$C$5001)</f>
        <v>2.2978996453675085</v>
      </c>
      <c r="C1319" t="str">
        <f t="shared" si="41"/>
        <v>Atipico</v>
      </c>
      <c r="D1319">
        <f xml:space="preserve"> (moras!I1316 - AVERAGE(moras!$I$2:$I$5001)) / _xlfn.STDEV.P(moras!$I$2:$I$5001)</f>
        <v>1.7711703009452175</v>
      </c>
      <c r="E1319" t="str">
        <f t="shared" si="40"/>
        <v>Normal</v>
      </c>
    </row>
    <row r="1320" spans="2:5" x14ac:dyDescent="0.25">
      <c r="B1320">
        <f xml:space="preserve"> (moras!C1317 - AVERAGE(moras!$C$2:$C$5001)) / _xlfn.STDEV.P(moras!$C$2:$C$5001)</f>
        <v>-0.44454290183274864</v>
      </c>
      <c r="C1320" t="str">
        <f t="shared" si="41"/>
        <v>Normal</v>
      </c>
      <c r="D1320">
        <f xml:space="preserve"> (moras!I1317 - AVERAGE(moras!$I$2:$I$5001)) / _xlfn.STDEV.P(moras!$I$2:$I$5001)</f>
        <v>-0.98154302243891756</v>
      </c>
      <c r="E1320" t="str">
        <f t="shared" si="40"/>
        <v>Normal</v>
      </c>
    </row>
    <row r="1321" spans="2:5" x14ac:dyDescent="0.25">
      <c r="B1321">
        <f xml:space="preserve"> (moras!C1318 - AVERAGE(moras!$C$2:$C$5001)) / _xlfn.STDEV.P(moras!$C$2:$C$5001)</f>
        <v>-0.43260795769472699</v>
      </c>
      <c r="C1321" t="str">
        <f t="shared" si="41"/>
        <v>Normal</v>
      </c>
      <c r="D1321">
        <f xml:space="preserve"> (moras!I1318 - AVERAGE(moras!$I$2:$I$5001)) / _xlfn.STDEV.P(moras!$I$2:$I$5001)</f>
        <v>-6.397191464420586E-2</v>
      </c>
      <c r="E1321" t="str">
        <f t="shared" si="40"/>
        <v>Normal</v>
      </c>
    </row>
    <row r="1322" spans="2:5" x14ac:dyDescent="0.25">
      <c r="B1322">
        <f xml:space="preserve"> (moras!C1319 - AVERAGE(moras!$C$2:$C$5001)) / _xlfn.STDEV.P(moras!$C$2:$C$5001)</f>
        <v>-0.44089889824453027</v>
      </c>
      <c r="C1322" t="str">
        <f t="shared" si="41"/>
        <v>Normal</v>
      </c>
      <c r="D1322">
        <f xml:space="preserve"> (moras!I1319 - AVERAGE(moras!$I$2:$I$5001)) / _xlfn.STDEV.P(moras!$I$2:$I$5001)</f>
        <v>-0.34630148627334789</v>
      </c>
      <c r="E1322" t="str">
        <f t="shared" si="40"/>
        <v>Normal</v>
      </c>
    </row>
    <row r="1323" spans="2:5" x14ac:dyDescent="0.25">
      <c r="B1323">
        <f xml:space="preserve"> (moras!C1320 - AVERAGE(moras!$C$2:$C$5001)) / _xlfn.STDEV.P(moras!$C$2:$C$5001)</f>
        <v>1.1493603669101854E-2</v>
      </c>
      <c r="C1323" t="str">
        <f t="shared" si="41"/>
        <v>Normal</v>
      </c>
      <c r="D1323">
        <f xml:space="preserve"> (moras!I1320 - AVERAGE(moras!$I$2:$I$5001)) / _xlfn.STDEV.P(moras!$I$2:$I$5001)</f>
        <v>-1.334454986975345</v>
      </c>
      <c r="E1323" t="str">
        <f t="shared" si="40"/>
        <v>Normal</v>
      </c>
    </row>
    <row r="1324" spans="2:5" x14ac:dyDescent="0.25">
      <c r="B1324">
        <f xml:space="preserve"> (moras!C1321 - AVERAGE(moras!$C$2:$C$5001)) / _xlfn.STDEV.P(moras!$C$2:$C$5001)</f>
        <v>-0.32013871571205554</v>
      </c>
      <c r="C1324" t="str">
        <f t="shared" si="41"/>
        <v>Normal</v>
      </c>
      <c r="D1324">
        <f xml:space="preserve"> (moras!I1321 - AVERAGE(moras!$I$2:$I$5001)) / _xlfn.STDEV.P(moras!$I$2:$I$5001)</f>
        <v>-1.052125415346203</v>
      </c>
      <c r="E1324" t="str">
        <f t="shared" si="40"/>
        <v>Normal</v>
      </c>
    </row>
    <row r="1325" spans="2:5" x14ac:dyDescent="0.25">
      <c r="B1325">
        <f xml:space="preserve"> (moras!C1322 - AVERAGE(moras!$C$2:$C$5001)) / _xlfn.STDEV.P(moras!$C$2:$C$5001)</f>
        <v>0.68681477667224666</v>
      </c>
      <c r="C1325" t="str">
        <f t="shared" si="41"/>
        <v>Normal</v>
      </c>
      <c r="D1325">
        <f xml:space="preserve"> (moras!I1322 - AVERAGE(moras!$I$2:$I$5001)) / _xlfn.STDEV.P(moras!$I$2:$I$5001)</f>
        <v>0.35952244279950724</v>
      </c>
      <c r="E1325" t="str">
        <f t="shared" si="40"/>
        <v>Normal</v>
      </c>
    </row>
    <row r="1326" spans="2:5" x14ac:dyDescent="0.25">
      <c r="B1326">
        <f xml:space="preserve"> (moras!C1323 - AVERAGE(moras!$C$2:$C$5001)) / _xlfn.STDEV.P(moras!$C$2:$C$5001)</f>
        <v>0.14884886217035206</v>
      </c>
      <c r="C1326" t="str">
        <f t="shared" si="41"/>
        <v>Normal</v>
      </c>
      <c r="D1326">
        <f xml:space="preserve"> (moras!I1323 - AVERAGE(moras!$I$2:$I$5001)) / _xlfn.STDEV.P(moras!$I$2:$I$5001)</f>
        <v>-0.62863105790248996</v>
      </c>
      <c r="E1326" t="str">
        <f t="shared" si="40"/>
        <v>Normal</v>
      </c>
    </row>
    <row r="1327" spans="2:5" x14ac:dyDescent="0.25">
      <c r="B1327">
        <f xml:space="preserve"> (moras!C1324 - AVERAGE(moras!$C$2:$C$5001)) / _xlfn.STDEV.P(moras!$C$2:$C$5001)</f>
        <v>0.2625828508603375</v>
      </c>
      <c r="C1327" t="str">
        <f t="shared" si="41"/>
        <v>Normal</v>
      </c>
      <c r="D1327">
        <f xml:space="preserve"> (moras!I1324 - AVERAGE(moras!$I$2:$I$5001)) / _xlfn.STDEV.P(moras!$I$2:$I$5001)</f>
        <v>0.2183576569849362</v>
      </c>
      <c r="E1327" t="str">
        <f t="shared" si="40"/>
        <v>Normal</v>
      </c>
    </row>
    <row r="1328" spans="2:5" x14ac:dyDescent="0.25">
      <c r="B1328">
        <f xml:space="preserve"> (moras!C1325 - AVERAGE(moras!$C$2:$C$5001)) / _xlfn.STDEV.P(moras!$C$2:$C$5001)</f>
        <v>-0.35457732424274085</v>
      </c>
      <c r="C1328" t="str">
        <f t="shared" si="41"/>
        <v>Normal</v>
      </c>
      <c r="D1328">
        <f xml:space="preserve"> (moras!I1325 - AVERAGE(moras!$I$2:$I$5001)) / _xlfn.STDEV.P(moras!$I$2:$I$5001)</f>
        <v>-6.397191464420586E-2</v>
      </c>
      <c r="E1328" t="str">
        <f t="shared" si="40"/>
        <v>Normal</v>
      </c>
    </row>
    <row r="1329" spans="2:5" x14ac:dyDescent="0.25">
      <c r="B1329">
        <f xml:space="preserve"> (moras!C1326 - AVERAGE(moras!$C$2:$C$5001)) / _xlfn.STDEV.P(moras!$C$2:$C$5001)</f>
        <v>-0.4537892372319503</v>
      </c>
      <c r="C1329" t="str">
        <f t="shared" si="41"/>
        <v>Normal</v>
      </c>
      <c r="D1329">
        <f xml:space="preserve"> (moras!I1326 - AVERAGE(moras!$I$2:$I$5001)) / _xlfn.STDEV.P(moras!$I$2:$I$5001)</f>
        <v>-1.4050373798826306</v>
      </c>
      <c r="E1329" t="str">
        <f t="shared" si="40"/>
        <v>Normal</v>
      </c>
    </row>
    <row r="1330" spans="2:5" x14ac:dyDescent="0.25">
      <c r="B1330">
        <f xml:space="preserve"> (moras!C1327 - AVERAGE(moras!$C$2:$C$5001)) / _xlfn.STDEV.P(moras!$C$2:$C$5001)</f>
        <v>-0.46799154082766331</v>
      </c>
      <c r="C1330" t="str">
        <f t="shared" si="41"/>
        <v>Normal</v>
      </c>
      <c r="D1330">
        <f xml:space="preserve"> (moras!I1327 - AVERAGE(moras!$I$2:$I$5001)) / _xlfn.STDEV.P(moras!$I$2:$I$5001)</f>
        <v>-0.41688387918063341</v>
      </c>
      <c r="E1330" t="str">
        <f t="shared" si="40"/>
        <v>Normal</v>
      </c>
    </row>
    <row r="1331" spans="2:5" x14ac:dyDescent="0.25">
      <c r="B1331">
        <f xml:space="preserve"> (moras!C1328 - AVERAGE(moras!$C$2:$C$5001)) / _xlfn.STDEV.P(moras!$C$2:$C$5001)</f>
        <v>-0.57654708596162785</v>
      </c>
      <c r="C1331" t="str">
        <f t="shared" si="41"/>
        <v>Normal</v>
      </c>
      <c r="D1331">
        <f xml:space="preserve"> (moras!I1328 - AVERAGE(moras!$I$2:$I$5001)) / _xlfn.STDEV.P(moras!$I$2:$I$5001)</f>
        <v>0.2183576569849362</v>
      </c>
      <c r="E1331" t="str">
        <f t="shared" si="40"/>
        <v>Normal</v>
      </c>
    </row>
    <row r="1332" spans="2:5" x14ac:dyDescent="0.25">
      <c r="B1332">
        <f xml:space="preserve"> (moras!C1329 - AVERAGE(moras!$C$2:$C$5001)) / _xlfn.STDEV.P(moras!$C$2:$C$5001)</f>
        <v>-0.33521416202879661</v>
      </c>
      <c r="C1332" t="str">
        <f t="shared" si="41"/>
        <v>Normal</v>
      </c>
      <c r="D1332">
        <f xml:space="preserve"> (moras!I1329 - AVERAGE(moras!$I$2:$I$5001)) / _xlfn.STDEV.P(moras!$I$2:$I$5001)</f>
        <v>1.2770935505942189</v>
      </c>
      <c r="E1332" t="str">
        <f t="shared" si="40"/>
        <v>Normal</v>
      </c>
    </row>
    <row r="1333" spans="2:5" x14ac:dyDescent="0.25">
      <c r="B1333">
        <f xml:space="preserve"> (moras!C1330 - AVERAGE(moras!$C$2:$C$5001)) / _xlfn.STDEV.P(moras!$C$2:$C$5001)</f>
        <v>-0.46799154082766331</v>
      </c>
      <c r="C1333" t="str">
        <f t="shared" si="41"/>
        <v>Normal</v>
      </c>
      <c r="D1333">
        <f xml:space="preserve"> (moras!I1330 - AVERAGE(moras!$I$2:$I$5001)) / _xlfn.STDEV.P(moras!$I$2:$I$5001)</f>
        <v>-0.34630148627334789</v>
      </c>
      <c r="E1333" t="str">
        <f t="shared" si="40"/>
        <v>Normal</v>
      </c>
    </row>
    <row r="1334" spans="2:5" x14ac:dyDescent="0.25">
      <c r="B1334">
        <f xml:space="preserve"> (moras!C1331 - AVERAGE(moras!$C$2:$C$5001)) / _xlfn.STDEV.P(moras!$C$2:$C$5001)</f>
        <v>-0.41082199553162108</v>
      </c>
      <c r="C1334" t="str">
        <f t="shared" si="41"/>
        <v>Normal</v>
      </c>
      <c r="D1334">
        <f xml:space="preserve"> (moras!I1331 - AVERAGE(moras!$I$2:$I$5001)) / _xlfn.STDEV.P(moras!$I$2:$I$5001)</f>
        <v>-1.2638725940680595</v>
      </c>
      <c r="E1334" t="str">
        <f t="shared" si="40"/>
        <v>Normal</v>
      </c>
    </row>
    <row r="1335" spans="2:5" x14ac:dyDescent="0.25">
      <c r="B1335">
        <f xml:space="preserve"> (moras!C1332 - AVERAGE(moras!$C$2:$C$5001)) / _xlfn.STDEV.P(moras!$C$2:$C$5001)</f>
        <v>1.8871594239541292</v>
      </c>
      <c r="C1335" t="str">
        <f t="shared" si="41"/>
        <v>Normal</v>
      </c>
      <c r="D1335">
        <f xml:space="preserve"> (moras!I1332 - AVERAGE(moras!$I$2:$I$5001)) / _xlfn.STDEV.P(moras!$I$2:$I$5001)</f>
        <v>1.8417526938525031</v>
      </c>
      <c r="E1335" t="str">
        <f t="shared" si="40"/>
        <v>Normal</v>
      </c>
    </row>
    <row r="1336" spans="2:5" x14ac:dyDescent="0.25">
      <c r="B1336">
        <f xml:space="preserve"> (moras!C1333 - AVERAGE(moras!$C$2:$C$5001)) / _xlfn.STDEV.P(moras!$C$2:$C$5001)</f>
        <v>-0.43386492312872732</v>
      </c>
      <c r="C1336" t="str">
        <f t="shared" si="41"/>
        <v>Normal</v>
      </c>
      <c r="D1336">
        <f xml:space="preserve"> (moras!I1333 - AVERAGE(moras!$I$2:$I$5001)) / _xlfn.STDEV.P(moras!$I$2:$I$5001)</f>
        <v>3.1828181590909277</v>
      </c>
      <c r="E1336" t="str">
        <f t="shared" si="40"/>
        <v>Atipico</v>
      </c>
    </row>
    <row r="1337" spans="2:5" x14ac:dyDescent="0.25">
      <c r="B1337">
        <f xml:space="preserve"> (moras!C1334 - AVERAGE(moras!$C$2:$C$5001)) / _xlfn.STDEV.P(moras!$C$2:$C$5001)</f>
        <v>-0.33055372190670712</v>
      </c>
      <c r="C1337" t="str">
        <f t="shared" si="41"/>
        <v>Normal</v>
      </c>
      <c r="D1337">
        <f xml:space="preserve"> (moras!I1334 - AVERAGE(moras!$I$2:$I$5001)) / _xlfn.STDEV.P(moras!$I$2:$I$5001)</f>
        <v>0.2183576569849362</v>
      </c>
      <c r="E1337" t="str">
        <f t="shared" si="40"/>
        <v>Normal</v>
      </c>
    </row>
    <row r="1338" spans="2:5" x14ac:dyDescent="0.25">
      <c r="B1338">
        <f xml:space="preserve"> (moras!C1335 - AVERAGE(moras!$C$2:$C$5001)) / _xlfn.STDEV.P(moras!$C$2:$C$5001)</f>
        <v>-0.25592409681212436</v>
      </c>
      <c r="C1338" t="str">
        <f t="shared" si="41"/>
        <v>Normal</v>
      </c>
      <c r="D1338">
        <f xml:space="preserve"> (moras!I1335 - AVERAGE(moras!$I$2:$I$5001)) / _xlfn.STDEV.P(moras!$I$2:$I$5001)</f>
        <v>-1.334454986975345</v>
      </c>
      <c r="E1338" t="str">
        <f t="shared" si="40"/>
        <v>Normal</v>
      </c>
    </row>
    <row r="1339" spans="2:5" x14ac:dyDescent="0.25">
      <c r="B1339">
        <f xml:space="preserve"> (moras!C1336 - AVERAGE(moras!$C$2:$C$5001)) / _xlfn.STDEV.P(moras!$C$2:$C$5001)</f>
        <v>-0.75043610091112112</v>
      </c>
      <c r="C1339" t="str">
        <f t="shared" si="41"/>
        <v>Normal</v>
      </c>
      <c r="D1339">
        <f xml:space="preserve"> (moras!I1336 - AVERAGE(moras!$I$2:$I$5001)) / _xlfn.STDEV.P(moras!$I$2:$I$5001)</f>
        <v>-1.4756197727899161</v>
      </c>
      <c r="E1339" t="str">
        <f t="shared" si="40"/>
        <v>Normal</v>
      </c>
    </row>
    <row r="1340" spans="2:5" x14ac:dyDescent="0.25">
      <c r="B1340">
        <f xml:space="preserve"> (moras!C1337 - AVERAGE(moras!$C$2:$C$5001)) / _xlfn.STDEV.P(moras!$C$2:$C$5001)</f>
        <v>0.39487891289422361</v>
      </c>
      <c r="C1340" t="str">
        <f t="shared" si="41"/>
        <v>Normal</v>
      </c>
      <c r="D1340">
        <f xml:space="preserve"> (moras!I1337 - AVERAGE(moras!$I$2:$I$5001)) / _xlfn.STDEV.P(moras!$I$2:$I$5001)</f>
        <v>-0.769795843717061</v>
      </c>
      <c r="E1340" t="str">
        <f t="shared" si="40"/>
        <v>Normal</v>
      </c>
    </row>
    <row r="1341" spans="2:5" x14ac:dyDescent="0.25">
      <c r="B1341">
        <f xml:space="preserve"> (moras!C1338 - AVERAGE(moras!$C$2:$C$5001)) / _xlfn.STDEV.P(moras!$C$2:$C$5001)</f>
        <v>-0.4347330715301167</v>
      </c>
      <c r="C1341" t="str">
        <f t="shared" si="41"/>
        <v>Normal</v>
      </c>
      <c r="D1341">
        <f xml:space="preserve"> (moras!I1338 - AVERAGE(moras!$I$2:$I$5001)) / _xlfn.STDEV.P(moras!$I$2:$I$5001)</f>
        <v>-0.34630148627334789</v>
      </c>
      <c r="E1341" t="str">
        <f t="shared" si="40"/>
        <v>Normal</v>
      </c>
    </row>
    <row r="1342" spans="2:5" x14ac:dyDescent="0.25">
      <c r="B1342">
        <f xml:space="preserve"> (moras!C1339 - AVERAGE(moras!$C$2:$C$5001)) / _xlfn.STDEV.P(moras!$C$2:$C$5001)</f>
        <v>-0.44454166866740574</v>
      </c>
      <c r="C1342" t="str">
        <f t="shared" si="41"/>
        <v>Normal</v>
      </c>
      <c r="D1342">
        <f xml:space="preserve"> (moras!I1339 - AVERAGE(moras!$I$2:$I$5001)) / _xlfn.STDEV.P(moras!$I$2:$I$5001)</f>
        <v>-0.769795843717061</v>
      </c>
      <c r="E1342" t="str">
        <f t="shared" si="40"/>
        <v>Normal</v>
      </c>
    </row>
    <row r="1343" spans="2:5" x14ac:dyDescent="0.25">
      <c r="B1343">
        <f xml:space="preserve"> (moras!C1340 - AVERAGE(moras!$C$2:$C$5001)) / _xlfn.STDEV.P(moras!$C$2:$C$5001)</f>
        <v>-0.73038500507899629</v>
      </c>
      <c r="C1343" t="str">
        <f t="shared" si="41"/>
        <v>Normal</v>
      </c>
      <c r="D1343">
        <f xml:space="preserve"> (moras!I1340 - AVERAGE(moras!$I$2:$I$5001)) / _xlfn.STDEV.P(moras!$I$2:$I$5001)</f>
        <v>-1.1227078082534885</v>
      </c>
      <c r="E1343" t="str">
        <f t="shared" si="40"/>
        <v>Normal</v>
      </c>
    </row>
    <row r="1344" spans="2:5" x14ac:dyDescent="0.25">
      <c r="B1344">
        <f xml:space="preserve"> (moras!C1341 - AVERAGE(moras!$C$2:$C$5001)) / _xlfn.STDEV.P(moras!$C$2:$C$5001)</f>
        <v>2.1330155008821568E-3</v>
      </c>
      <c r="C1344" t="str">
        <f t="shared" si="41"/>
        <v>Normal</v>
      </c>
      <c r="D1344">
        <f xml:space="preserve"> (moras!I1341 - AVERAGE(moras!$I$2:$I$5001)) / _xlfn.STDEV.P(moras!$I$2:$I$5001)</f>
        <v>-0.13455430755149136</v>
      </c>
      <c r="E1344" t="str">
        <f t="shared" si="40"/>
        <v>Normal</v>
      </c>
    </row>
    <row r="1345" spans="2:5" x14ac:dyDescent="0.25">
      <c r="B1345">
        <f xml:space="preserve"> (moras!C1342 - AVERAGE(moras!$C$2:$C$5001)) / _xlfn.STDEV.P(moras!$C$2:$C$5001)</f>
        <v>0.29505779156232326</v>
      </c>
      <c r="C1345" t="str">
        <f t="shared" si="41"/>
        <v>Normal</v>
      </c>
      <c r="D1345">
        <f xml:space="preserve"> (moras!I1342 - AVERAGE(moras!$I$2:$I$5001)) / _xlfn.STDEV.P(moras!$I$2:$I$5001)</f>
        <v>-0.27571909336606237</v>
      </c>
      <c r="E1345" t="str">
        <f t="shared" si="40"/>
        <v>Normal</v>
      </c>
    </row>
    <row r="1346" spans="2:5" x14ac:dyDescent="0.25">
      <c r="B1346">
        <f xml:space="preserve"> (moras!C1343 - AVERAGE(moras!$C$2:$C$5001)) / _xlfn.STDEV.P(moras!$C$2:$C$5001)</f>
        <v>-0.41676338615362996</v>
      </c>
      <c r="C1346" t="str">
        <f t="shared" si="41"/>
        <v>Normal</v>
      </c>
      <c r="D1346">
        <f xml:space="preserve"> (moras!I1343 - AVERAGE(moras!$I$2:$I$5001)) / _xlfn.STDEV.P(moras!$I$2:$I$5001)</f>
        <v>-0.27571909336606237</v>
      </c>
      <c r="E1346" t="str">
        <f t="shared" si="40"/>
        <v>Normal</v>
      </c>
    </row>
    <row r="1347" spans="2:5" x14ac:dyDescent="0.25">
      <c r="B1347">
        <f xml:space="preserve"> (moras!C1344 - AVERAGE(moras!$C$2:$C$5001)) / _xlfn.STDEV.P(moras!$C$2:$C$5001)</f>
        <v>-3.482666392513916E-2</v>
      </c>
      <c r="C1347" t="str">
        <f t="shared" si="41"/>
        <v>Normal</v>
      </c>
      <c r="D1347">
        <f xml:space="preserve"> (moras!I1344 - AVERAGE(moras!$I$2:$I$5001)) / _xlfn.STDEV.P(moras!$I$2:$I$5001)</f>
        <v>6.6104782630796582E-3</v>
      </c>
      <c r="E1347" t="str">
        <f t="shared" si="40"/>
        <v>Normal</v>
      </c>
    </row>
    <row r="1348" spans="2:5" x14ac:dyDescent="0.25">
      <c r="B1348">
        <f xml:space="preserve"> (moras!C1345 - AVERAGE(moras!$C$2:$C$5001)) / _xlfn.STDEV.P(moras!$C$2:$C$5001)</f>
        <v>0.92560368050271102</v>
      </c>
      <c r="C1348" t="str">
        <f t="shared" si="41"/>
        <v>Normal</v>
      </c>
      <c r="D1348">
        <f xml:space="preserve"> (moras!I1345 - AVERAGE(moras!$I$2:$I$5001)) / _xlfn.STDEV.P(moras!$I$2:$I$5001)</f>
        <v>-0.34630148627334789</v>
      </c>
      <c r="E1348" t="str">
        <f t="shared" si="40"/>
        <v>Normal</v>
      </c>
    </row>
    <row r="1349" spans="2:5" x14ac:dyDescent="0.25">
      <c r="B1349">
        <f xml:space="preserve"> (moras!C1346 - AVERAGE(moras!$C$2:$C$5001)) / _xlfn.STDEV.P(moras!$C$2:$C$5001)</f>
        <v>1.1322279326947655</v>
      </c>
      <c r="C1349" t="str">
        <f t="shared" si="41"/>
        <v>Normal</v>
      </c>
      <c r="D1349">
        <f xml:space="preserve"> (moras!I1346 - AVERAGE(moras!$I$2:$I$5001)) / _xlfn.STDEV.P(moras!$I$2:$I$5001)</f>
        <v>-0.27571909336606237</v>
      </c>
      <c r="E1349" t="str">
        <f t="shared" si="40"/>
        <v>Normal</v>
      </c>
    </row>
    <row r="1350" spans="2:5" x14ac:dyDescent="0.25">
      <c r="B1350">
        <f xml:space="preserve"> (moras!C1347 - AVERAGE(moras!$C$2:$C$5001)) / _xlfn.STDEV.P(moras!$C$2:$C$5001)</f>
        <v>-0.4799491382130337</v>
      </c>
      <c r="C1350" t="str">
        <f t="shared" si="41"/>
        <v>Normal</v>
      </c>
      <c r="D1350">
        <f xml:space="preserve"> (moras!I1347 - AVERAGE(moras!$I$2:$I$5001)) / _xlfn.STDEV.P(moras!$I$2:$I$5001)</f>
        <v>-0.91096062953163204</v>
      </c>
      <c r="E1350" t="str">
        <f t="shared" ref="E1350:E1413" si="42">IF(ABS(D1350)&gt;1.96,"Atipico","Normal")</f>
        <v>Normal</v>
      </c>
    </row>
    <row r="1351" spans="2:5" x14ac:dyDescent="0.25">
      <c r="B1351">
        <f xml:space="preserve"> (moras!C1348 - AVERAGE(moras!$C$2:$C$5001)) / _xlfn.STDEV.P(moras!$C$2:$C$5001)</f>
        <v>-0.43103357550146859</v>
      </c>
      <c r="C1351" t="str">
        <f t="shared" si="41"/>
        <v>Normal</v>
      </c>
      <c r="D1351">
        <f xml:space="preserve"> (moras!I1348 - AVERAGE(moras!$I$2:$I$5001)) / _xlfn.STDEV.P(moras!$I$2:$I$5001)</f>
        <v>1.0653463718723624</v>
      </c>
      <c r="E1351" t="str">
        <f t="shared" si="42"/>
        <v>Normal</v>
      </c>
    </row>
    <row r="1352" spans="2:5" x14ac:dyDescent="0.25">
      <c r="B1352">
        <f xml:space="preserve"> (moras!C1349 - AVERAGE(moras!$C$2:$C$5001)) / _xlfn.STDEV.P(moras!$C$2:$C$5001)</f>
        <v>-0.37924063110039496</v>
      </c>
      <c r="C1352" t="str">
        <f t="shared" si="41"/>
        <v>Normal</v>
      </c>
      <c r="D1352">
        <f xml:space="preserve"> (moras!I1349 - AVERAGE(moras!$I$2:$I$5001)) / _xlfn.STDEV.P(moras!$I$2:$I$5001)</f>
        <v>-0.769795843717061</v>
      </c>
      <c r="E1352" t="str">
        <f t="shared" si="42"/>
        <v>Normal</v>
      </c>
    </row>
    <row r="1353" spans="2:5" x14ac:dyDescent="0.25">
      <c r="B1353">
        <f xml:space="preserve"> (moras!C1350 - AVERAGE(moras!$C$2:$C$5001)) / _xlfn.STDEV.P(moras!$C$2:$C$5001)</f>
        <v>-8.240971749379894E-2</v>
      </c>
      <c r="C1353" t="str">
        <f t="shared" si="41"/>
        <v>Normal</v>
      </c>
      <c r="D1353">
        <f xml:space="preserve"> (moras!I1350 - AVERAGE(moras!$I$2:$I$5001)) / _xlfn.STDEV.P(moras!$I$2:$I$5001)</f>
        <v>-0.69921345080977548</v>
      </c>
      <c r="E1353" t="str">
        <f t="shared" si="42"/>
        <v>Normal</v>
      </c>
    </row>
    <row r="1354" spans="2:5" x14ac:dyDescent="0.25">
      <c r="B1354">
        <f xml:space="preserve"> (moras!C1351 - AVERAGE(moras!$C$2:$C$5001)) / _xlfn.STDEV.P(moras!$C$2:$C$5001)</f>
        <v>0.12626837157682685</v>
      </c>
      <c r="C1354" t="str">
        <f t="shared" si="41"/>
        <v>Normal</v>
      </c>
      <c r="D1354">
        <f xml:space="preserve"> (moras!I1351 - AVERAGE(moras!$I$2:$I$5001)) / _xlfn.STDEV.P(moras!$I$2:$I$5001)</f>
        <v>2.5475766229253582</v>
      </c>
      <c r="E1354" t="str">
        <f t="shared" si="42"/>
        <v>Atipico</v>
      </c>
    </row>
    <row r="1355" spans="2:5" x14ac:dyDescent="0.25">
      <c r="B1355">
        <f xml:space="preserve"> (moras!C1352 - AVERAGE(moras!$C$2:$C$5001)) / _xlfn.STDEV.P(moras!$C$2:$C$5001)</f>
        <v>-0.5855873101054202</v>
      </c>
      <c r="C1355" t="str">
        <f t="shared" si="41"/>
        <v>Normal</v>
      </c>
      <c r="D1355">
        <f xml:space="preserve"> (moras!I1352 - AVERAGE(moras!$I$2:$I$5001)) / _xlfn.STDEV.P(moras!$I$2:$I$5001)</f>
        <v>-0.34630148627334789</v>
      </c>
      <c r="E1355" t="str">
        <f t="shared" si="42"/>
        <v>Normal</v>
      </c>
    </row>
    <row r="1356" spans="2:5" x14ac:dyDescent="0.25">
      <c r="B1356">
        <f xml:space="preserve"> (moras!C1353 - AVERAGE(moras!$C$2:$C$5001)) / _xlfn.STDEV.P(moras!$C$2:$C$5001)</f>
        <v>1.5989131908820111</v>
      </c>
      <c r="C1356" t="str">
        <f t="shared" si="41"/>
        <v>Normal</v>
      </c>
      <c r="D1356">
        <f xml:space="preserve"> (moras!I1353 - AVERAGE(moras!$I$2:$I$5001)) / _xlfn.STDEV.P(moras!$I$2:$I$5001)</f>
        <v>1.4888407293160755</v>
      </c>
      <c r="E1356" t="str">
        <f t="shared" si="42"/>
        <v>Normal</v>
      </c>
    </row>
    <row r="1357" spans="2:5" x14ac:dyDescent="0.25">
      <c r="B1357">
        <f xml:space="preserve"> (moras!C1354 - AVERAGE(moras!$C$2:$C$5001)) / _xlfn.STDEV.P(moras!$C$2:$C$5001)</f>
        <v>8.6768038589824556E-2</v>
      </c>
      <c r="C1357" t="str">
        <f t="shared" si="41"/>
        <v>Normal</v>
      </c>
      <c r="D1357">
        <f xml:space="preserve"> (moras!I1354 - AVERAGE(moras!$I$2:$I$5001)) / _xlfn.STDEV.P(moras!$I$2:$I$5001)</f>
        <v>-0.98154302243891756</v>
      </c>
      <c r="E1357" t="str">
        <f t="shared" si="42"/>
        <v>Normal</v>
      </c>
    </row>
    <row r="1358" spans="2:5" x14ac:dyDescent="0.25">
      <c r="B1358">
        <f xml:space="preserve"> (moras!C1355 - AVERAGE(moras!$C$2:$C$5001)) / _xlfn.STDEV.P(moras!$C$2:$C$5001)</f>
        <v>-0.44087670126835837</v>
      </c>
      <c r="C1358" t="str">
        <f t="shared" si="41"/>
        <v>Normal</v>
      </c>
      <c r="D1358">
        <f xml:space="preserve"> (moras!I1355 - AVERAGE(moras!$I$2:$I$5001)) / _xlfn.STDEV.P(moras!$I$2:$I$5001)</f>
        <v>0.78301680024322029</v>
      </c>
      <c r="E1358" t="str">
        <f t="shared" si="42"/>
        <v>Normal</v>
      </c>
    </row>
    <row r="1359" spans="2:5" x14ac:dyDescent="0.25">
      <c r="B1359">
        <f xml:space="preserve"> (moras!C1356 - AVERAGE(moras!$C$2:$C$5001)) / _xlfn.STDEV.P(moras!$C$2:$C$5001)</f>
        <v>-0.28293041782125566</v>
      </c>
      <c r="C1359" t="str">
        <f t="shared" ref="C1359:C1422" si="43">IF(ABS(B1359)&gt;1.96,"Atipico","Normal")</f>
        <v>Normal</v>
      </c>
      <c r="D1359">
        <f xml:space="preserve"> (moras!I1356 - AVERAGE(moras!$I$2:$I$5001)) / _xlfn.STDEV.P(moras!$I$2:$I$5001)</f>
        <v>-1.4050373798826306</v>
      </c>
      <c r="E1359" t="str">
        <f t="shared" si="42"/>
        <v>Normal</v>
      </c>
    </row>
    <row r="1360" spans="2:5" x14ac:dyDescent="0.25">
      <c r="B1360">
        <f xml:space="preserve"> (moras!C1357 - AVERAGE(moras!$C$2:$C$5001)) / _xlfn.STDEV.P(moras!$C$2:$C$5001)</f>
        <v>-0.36747096811327984</v>
      </c>
      <c r="C1360" t="str">
        <f t="shared" si="43"/>
        <v>Normal</v>
      </c>
      <c r="D1360">
        <f xml:space="preserve"> (moras!I1357 - AVERAGE(moras!$I$2:$I$5001)) / _xlfn.STDEV.P(moras!$I$2:$I$5001)</f>
        <v>-0.48746627208791893</v>
      </c>
      <c r="E1360" t="str">
        <f t="shared" si="42"/>
        <v>Normal</v>
      </c>
    </row>
    <row r="1361" spans="2:5" x14ac:dyDescent="0.25">
      <c r="B1361">
        <f xml:space="preserve"> (moras!C1358 - AVERAGE(moras!$C$2:$C$5001)) / _xlfn.STDEV.P(moras!$C$2:$C$5001)</f>
        <v>-0.44454166866740574</v>
      </c>
      <c r="C1361" t="str">
        <f t="shared" si="43"/>
        <v>Normal</v>
      </c>
      <c r="D1361">
        <f xml:space="preserve"> (moras!I1358 - AVERAGE(moras!$I$2:$I$5001)) / _xlfn.STDEV.P(moras!$I$2:$I$5001)</f>
        <v>-0.13455430755149136</v>
      </c>
      <c r="E1361" t="str">
        <f t="shared" si="42"/>
        <v>Normal</v>
      </c>
    </row>
    <row r="1362" spans="2:5" x14ac:dyDescent="0.25">
      <c r="B1362">
        <f xml:space="preserve"> (moras!C1359 - AVERAGE(moras!$C$2:$C$5001)) / _xlfn.STDEV.P(moras!$C$2:$C$5001)</f>
        <v>-8.4165670952143279E-2</v>
      </c>
      <c r="C1362" t="str">
        <f t="shared" si="43"/>
        <v>Normal</v>
      </c>
      <c r="D1362">
        <f xml:space="preserve"> (moras!I1359 - AVERAGE(moras!$I$2:$I$5001)) / _xlfn.STDEV.P(moras!$I$2:$I$5001)</f>
        <v>-0.84037823662434652</v>
      </c>
      <c r="E1362" t="str">
        <f t="shared" si="42"/>
        <v>Normal</v>
      </c>
    </row>
    <row r="1363" spans="2:5" x14ac:dyDescent="0.25">
      <c r="B1363">
        <f xml:space="preserve"> (moras!C1360 - AVERAGE(moras!$C$2:$C$5001)) / _xlfn.STDEV.P(moras!$C$2:$C$5001)</f>
        <v>-0.65055180451870487</v>
      </c>
      <c r="C1363" t="str">
        <f t="shared" si="43"/>
        <v>Normal</v>
      </c>
      <c r="D1363">
        <f xml:space="preserve"> (moras!I1360 - AVERAGE(moras!$I$2:$I$5001)) / _xlfn.STDEV.P(moras!$I$2:$I$5001)</f>
        <v>-0.69921345080977548</v>
      </c>
      <c r="E1363" t="str">
        <f t="shared" si="42"/>
        <v>Normal</v>
      </c>
    </row>
    <row r="1364" spans="2:5" x14ac:dyDescent="0.25">
      <c r="B1364">
        <f xml:space="preserve"> (moras!C1361 - AVERAGE(moras!$C$2:$C$5001)) / _xlfn.STDEV.P(moras!$C$2:$C$5001)</f>
        <v>-0.29544192841534211</v>
      </c>
      <c r="C1364" t="str">
        <f t="shared" si="43"/>
        <v>Normal</v>
      </c>
      <c r="D1364">
        <f xml:space="preserve"> (moras!I1361 - AVERAGE(moras!$I$2:$I$5001)) / _xlfn.STDEV.P(moras!$I$2:$I$5001)</f>
        <v>-0.769795843717061</v>
      </c>
      <c r="E1364" t="str">
        <f t="shared" si="42"/>
        <v>Normal</v>
      </c>
    </row>
    <row r="1365" spans="2:5" x14ac:dyDescent="0.25">
      <c r="B1365">
        <f xml:space="preserve"> (moras!C1362 - AVERAGE(moras!$C$2:$C$5001)) / _xlfn.STDEV.P(moras!$C$2:$C$5001)</f>
        <v>0.18466432446967282</v>
      </c>
      <c r="C1365" t="str">
        <f t="shared" si="43"/>
        <v>Normal</v>
      </c>
      <c r="D1365">
        <f xml:space="preserve"> (moras!I1362 - AVERAGE(moras!$I$2:$I$5001)) / _xlfn.STDEV.P(moras!$I$2:$I$5001)</f>
        <v>-1.2638725940680595</v>
      </c>
      <c r="E1365" t="str">
        <f t="shared" si="42"/>
        <v>Normal</v>
      </c>
    </row>
    <row r="1366" spans="2:5" x14ac:dyDescent="0.25">
      <c r="B1366">
        <f xml:space="preserve"> (moras!C1363 - AVERAGE(moras!$C$2:$C$5001)) / _xlfn.STDEV.P(moras!$C$2:$C$5001)</f>
        <v>0.17785414420029619</v>
      </c>
      <c r="C1366" t="str">
        <f t="shared" si="43"/>
        <v>Normal</v>
      </c>
      <c r="D1366">
        <f xml:space="preserve"> (moras!I1363 - AVERAGE(moras!$I$2:$I$5001)) / _xlfn.STDEV.P(moras!$I$2:$I$5001)</f>
        <v>0.2183576569849362</v>
      </c>
      <c r="E1366" t="str">
        <f t="shared" si="42"/>
        <v>Normal</v>
      </c>
    </row>
    <row r="1367" spans="2:5" x14ac:dyDescent="0.25">
      <c r="B1367">
        <f xml:space="preserve"> (moras!C1364 - AVERAGE(moras!$C$2:$C$5001)) / _xlfn.STDEV.P(moras!$C$2:$C$5001)</f>
        <v>-0.63121268902894678</v>
      </c>
      <c r="C1367" t="str">
        <f t="shared" si="43"/>
        <v>Normal</v>
      </c>
      <c r="D1367">
        <f xml:space="preserve"> (moras!I1364 - AVERAGE(moras!$I$2:$I$5001)) / _xlfn.STDEV.P(moras!$I$2:$I$5001)</f>
        <v>0.64185201442864925</v>
      </c>
      <c r="E1367" t="str">
        <f t="shared" si="42"/>
        <v>Normal</v>
      </c>
    </row>
    <row r="1368" spans="2:5" x14ac:dyDescent="0.25">
      <c r="B1368">
        <f xml:space="preserve"> (moras!C1365 - AVERAGE(moras!$C$2:$C$5001)) / _xlfn.STDEV.P(moras!$C$2:$C$5001)</f>
        <v>-0.39413726844241803</v>
      </c>
      <c r="C1368" t="str">
        <f t="shared" si="43"/>
        <v>Normal</v>
      </c>
      <c r="D1368">
        <f xml:space="preserve"> (moras!I1365 - AVERAGE(moras!$I$2:$I$5001)) / _xlfn.STDEV.P(moras!$I$2:$I$5001)</f>
        <v>-1.052125415346203</v>
      </c>
      <c r="E1368" t="str">
        <f t="shared" si="42"/>
        <v>Normal</v>
      </c>
    </row>
    <row r="1369" spans="2:5" x14ac:dyDescent="0.25">
      <c r="B1369">
        <f xml:space="preserve"> (moras!C1366 - AVERAGE(moras!$C$2:$C$5001)) / _xlfn.STDEV.P(moras!$C$2:$C$5001)</f>
        <v>-0.33326910266512116</v>
      </c>
      <c r="C1369" t="str">
        <f t="shared" si="43"/>
        <v>Normal</v>
      </c>
      <c r="D1369">
        <f xml:space="preserve"> (moras!I1366 - AVERAGE(moras!$I$2:$I$5001)) / _xlfn.STDEV.P(moras!$I$2:$I$5001)</f>
        <v>-0.48746627208791893</v>
      </c>
      <c r="E1369" t="str">
        <f t="shared" si="42"/>
        <v>Normal</v>
      </c>
    </row>
    <row r="1370" spans="2:5" x14ac:dyDescent="0.25">
      <c r="B1370">
        <f xml:space="preserve"> (moras!C1367 - AVERAGE(moras!$C$2:$C$5001)) / _xlfn.STDEV.P(moras!$C$2:$C$5001)</f>
        <v>-0.37726263389041109</v>
      </c>
      <c r="C1370" t="str">
        <f t="shared" si="43"/>
        <v>Normal</v>
      </c>
      <c r="D1370">
        <f xml:space="preserve"> (moras!I1367 - AVERAGE(moras!$I$2:$I$5001)) / _xlfn.STDEV.P(moras!$I$2:$I$5001)</f>
        <v>-1.4050373798826306</v>
      </c>
      <c r="E1370" t="str">
        <f t="shared" si="42"/>
        <v>Normal</v>
      </c>
    </row>
    <row r="1371" spans="2:5" x14ac:dyDescent="0.25">
      <c r="B1371">
        <f xml:space="preserve"> (moras!C1368 - AVERAGE(moras!$C$2:$C$5001)) / _xlfn.STDEV.P(moras!$C$2:$C$5001)</f>
        <v>-0.44087670126835837</v>
      </c>
      <c r="C1371" t="str">
        <f t="shared" si="43"/>
        <v>Normal</v>
      </c>
      <c r="D1371">
        <f xml:space="preserve"> (moras!I1368 - AVERAGE(moras!$I$2:$I$5001)) / _xlfn.STDEV.P(moras!$I$2:$I$5001)</f>
        <v>0.2183576569849362</v>
      </c>
      <c r="E1371" t="str">
        <f t="shared" si="42"/>
        <v>Normal</v>
      </c>
    </row>
    <row r="1372" spans="2:5" x14ac:dyDescent="0.25">
      <c r="B1372">
        <f xml:space="preserve"> (moras!C1369 - AVERAGE(moras!$C$2:$C$5001)) / _xlfn.STDEV.P(moras!$C$2:$C$5001)</f>
        <v>-0.52357030283138684</v>
      </c>
      <c r="C1372" t="str">
        <f t="shared" si="43"/>
        <v>Normal</v>
      </c>
      <c r="D1372">
        <f xml:space="preserve"> (moras!I1369 - AVERAGE(moras!$I$2:$I$5001)) / _xlfn.STDEV.P(moras!$I$2:$I$5001)</f>
        <v>1.2770935505942189</v>
      </c>
      <c r="E1372" t="str">
        <f t="shared" si="42"/>
        <v>Normal</v>
      </c>
    </row>
    <row r="1373" spans="2:5" x14ac:dyDescent="0.25">
      <c r="B1373">
        <f xml:space="preserve"> (moras!C1370 - AVERAGE(moras!$C$2:$C$5001)) / _xlfn.STDEV.P(moras!$C$2:$C$5001)</f>
        <v>-0.44454166866740574</v>
      </c>
      <c r="C1373" t="str">
        <f t="shared" si="43"/>
        <v>Normal</v>
      </c>
      <c r="D1373">
        <f xml:space="preserve"> (moras!I1370 - AVERAGE(moras!$I$2:$I$5001)) / _xlfn.STDEV.P(moras!$I$2:$I$5001)</f>
        <v>0.99476397896507684</v>
      </c>
      <c r="E1373" t="str">
        <f t="shared" si="42"/>
        <v>Normal</v>
      </c>
    </row>
    <row r="1374" spans="2:5" x14ac:dyDescent="0.25">
      <c r="B1374">
        <f xml:space="preserve"> (moras!C1371 - AVERAGE(moras!$C$2:$C$5001)) / _xlfn.STDEV.P(moras!$C$2:$C$5001)</f>
        <v>3.1403428079546061E-2</v>
      </c>
      <c r="C1374" t="str">
        <f t="shared" si="43"/>
        <v>Normal</v>
      </c>
      <c r="D1374">
        <f xml:space="preserve"> (moras!I1371 - AVERAGE(moras!$I$2:$I$5001)) / _xlfn.STDEV.P(moras!$I$2:$I$5001)</f>
        <v>-0.27571909336606237</v>
      </c>
      <c r="E1374" t="str">
        <f t="shared" si="42"/>
        <v>Normal</v>
      </c>
    </row>
    <row r="1375" spans="2:5" x14ac:dyDescent="0.25">
      <c r="B1375">
        <f xml:space="preserve"> (moras!C1372 - AVERAGE(moras!$C$2:$C$5001)) / _xlfn.STDEV.P(moras!$C$2:$C$5001)</f>
        <v>0.2700455852342073</v>
      </c>
      <c r="C1375" t="str">
        <f t="shared" si="43"/>
        <v>Normal</v>
      </c>
      <c r="D1375">
        <f xml:space="preserve"> (moras!I1372 - AVERAGE(moras!$I$2:$I$5001)) / _xlfn.STDEV.P(moras!$I$2:$I$5001)</f>
        <v>-0.69921345080977548</v>
      </c>
      <c r="E1375" t="str">
        <f t="shared" si="42"/>
        <v>Normal</v>
      </c>
    </row>
    <row r="1376" spans="2:5" x14ac:dyDescent="0.25">
      <c r="B1376">
        <f xml:space="preserve"> (moras!C1373 - AVERAGE(moras!$C$2:$C$5001)) / _xlfn.STDEV.P(moras!$C$2:$C$5001)</f>
        <v>-0.3059227856393037</v>
      </c>
      <c r="C1376" t="str">
        <f t="shared" si="43"/>
        <v>Normal</v>
      </c>
      <c r="D1376">
        <f xml:space="preserve"> (moras!I1373 - AVERAGE(moras!$I$2:$I$5001)) / _xlfn.STDEV.P(moras!$I$2:$I$5001)</f>
        <v>-1.193290201160774</v>
      </c>
      <c r="E1376" t="str">
        <f t="shared" si="42"/>
        <v>Normal</v>
      </c>
    </row>
    <row r="1377" spans="2:5" x14ac:dyDescent="0.25">
      <c r="B1377">
        <f xml:space="preserve"> (moras!C1374 - AVERAGE(moras!$C$2:$C$5001)) / _xlfn.STDEV.P(moras!$C$2:$C$5001)</f>
        <v>3.6962585104275179</v>
      </c>
      <c r="C1377" t="str">
        <f t="shared" si="43"/>
        <v>Atipico</v>
      </c>
      <c r="D1377">
        <f xml:space="preserve"> (moras!I1374 - AVERAGE(moras!$I$2:$I$5001)) / _xlfn.STDEV.P(moras!$I$2:$I$5001)</f>
        <v>1.41825833640879</v>
      </c>
      <c r="E1377" t="str">
        <f t="shared" si="42"/>
        <v>Normal</v>
      </c>
    </row>
    <row r="1378" spans="2:5" x14ac:dyDescent="0.25">
      <c r="B1378">
        <f xml:space="preserve"> (moras!C1375 - AVERAGE(moras!$C$2:$C$5001)) / _xlfn.STDEV.P(moras!$C$2:$C$5001)</f>
        <v>0.67199166064796645</v>
      </c>
      <c r="C1378" t="str">
        <f t="shared" si="43"/>
        <v>Normal</v>
      </c>
      <c r="D1378">
        <f xml:space="preserve"> (moras!I1375 - AVERAGE(moras!$I$2:$I$5001)) / _xlfn.STDEV.P(moras!$I$2:$I$5001)</f>
        <v>-0.20513670045877688</v>
      </c>
      <c r="E1378" t="str">
        <f t="shared" si="42"/>
        <v>Normal</v>
      </c>
    </row>
    <row r="1379" spans="2:5" x14ac:dyDescent="0.25">
      <c r="B1379">
        <f xml:space="preserve"> (moras!C1376 - AVERAGE(moras!$C$2:$C$5001)) / _xlfn.STDEV.P(moras!$C$2:$C$5001)</f>
        <v>-0.44449669512735085</v>
      </c>
      <c r="C1379" t="str">
        <f t="shared" si="43"/>
        <v>Normal</v>
      </c>
      <c r="D1379">
        <f xml:space="preserve"> (moras!I1376 - AVERAGE(moras!$I$2:$I$5001)) / _xlfn.STDEV.P(moras!$I$2:$I$5001)</f>
        <v>-6.397191464420586E-2</v>
      </c>
      <c r="E1379" t="str">
        <f t="shared" si="42"/>
        <v>Normal</v>
      </c>
    </row>
    <row r="1380" spans="2:5" x14ac:dyDescent="0.25">
      <c r="B1380">
        <f xml:space="preserve"> (moras!C1377 - AVERAGE(moras!$C$2:$C$5001)) / _xlfn.STDEV.P(moras!$C$2:$C$5001)</f>
        <v>-0.37924063110039496</v>
      </c>
      <c r="C1380" t="str">
        <f t="shared" si="43"/>
        <v>Normal</v>
      </c>
      <c r="D1380">
        <f xml:space="preserve"> (moras!I1377 - AVERAGE(moras!$I$2:$I$5001)) / _xlfn.STDEV.P(moras!$I$2:$I$5001)</f>
        <v>0.78301680024322029</v>
      </c>
      <c r="E1380" t="str">
        <f t="shared" si="42"/>
        <v>Normal</v>
      </c>
    </row>
    <row r="1381" spans="2:5" x14ac:dyDescent="0.25">
      <c r="B1381">
        <f xml:space="preserve"> (moras!C1378 - AVERAGE(moras!$C$2:$C$5001)) / _xlfn.STDEV.P(moras!$C$2:$C$5001)</f>
        <v>-0.51118932278884444</v>
      </c>
      <c r="C1381" t="str">
        <f t="shared" si="43"/>
        <v>Normal</v>
      </c>
      <c r="D1381">
        <f xml:space="preserve"> (moras!I1378 - AVERAGE(moras!$I$2:$I$5001)) / _xlfn.STDEV.P(moras!$I$2:$I$5001)</f>
        <v>0.28894004989222172</v>
      </c>
      <c r="E1381" t="str">
        <f t="shared" si="42"/>
        <v>Normal</v>
      </c>
    </row>
    <row r="1382" spans="2:5" x14ac:dyDescent="0.25">
      <c r="B1382">
        <f xml:space="preserve"> (moras!C1379 - AVERAGE(moras!$C$2:$C$5001)) / _xlfn.STDEV.P(moras!$C$2:$C$5001)</f>
        <v>-0.55188377910397379</v>
      </c>
      <c r="C1382" t="str">
        <f t="shared" si="43"/>
        <v>Normal</v>
      </c>
      <c r="D1382">
        <f xml:space="preserve"> (moras!I1379 - AVERAGE(moras!$I$2:$I$5001)) / _xlfn.STDEV.P(moras!$I$2:$I$5001)</f>
        <v>-0.27571909336606237</v>
      </c>
      <c r="E1382" t="str">
        <f t="shared" si="42"/>
        <v>Normal</v>
      </c>
    </row>
    <row r="1383" spans="2:5" x14ac:dyDescent="0.25">
      <c r="B1383">
        <f xml:space="preserve"> (moras!C1380 - AVERAGE(moras!$C$2:$C$5001)) / _xlfn.STDEV.P(moras!$C$2:$C$5001)</f>
        <v>0.61313620568505534</v>
      </c>
      <c r="C1383" t="str">
        <f t="shared" si="43"/>
        <v>Normal</v>
      </c>
      <c r="D1383">
        <f xml:space="preserve"> (moras!I1380 - AVERAGE(moras!$I$2:$I$5001)) / _xlfn.STDEV.P(moras!$I$2:$I$5001)</f>
        <v>-0.84037823662434652</v>
      </c>
      <c r="E1383" t="str">
        <f t="shared" si="42"/>
        <v>Normal</v>
      </c>
    </row>
    <row r="1384" spans="2:5" x14ac:dyDescent="0.25">
      <c r="B1384">
        <f xml:space="preserve"> (moras!C1381 - AVERAGE(moras!$C$2:$C$5001)) / _xlfn.STDEV.P(moras!$C$2:$C$5001)</f>
        <v>-0.43386492312872732</v>
      </c>
      <c r="C1384" t="str">
        <f t="shared" si="43"/>
        <v>Normal</v>
      </c>
      <c r="D1384">
        <f xml:space="preserve"> (moras!I1381 - AVERAGE(moras!$I$2:$I$5001)) / _xlfn.STDEV.P(moras!$I$2:$I$5001)</f>
        <v>-6.397191464420586E-2</v>
      </c>
      <c r="E1384" t="str">
        <f t="shared" si="42"/>
        <v>Normal</v>
      </c>
    </row>
    <row r="1385" spans="2:5" x14ac:dyDescent="0.25">
      <c r="B1385">
        <f xml:space="preserve"> (moras!C1382 - AVERAGE(moras!$C$2:$C$5001)) / _xlfn.STDEV.P(moras!$C$2:$C$5001)</f>
        <v>2.1967034460250665</v>
      </c>
      <c r="C1385" t="str">
        <f t="shared" si="43"/>
        <v>Atipico</v>
      </c>
      <c r="D1385">
        <f xml:space="preserve"> (moras!I1382 - AVERAGE(moras!$I$2:$I$5001)) / _xlfn.STDEV.P(moras!$I$2:$I$5001)</f>
        <v>-0.69921345080977548</v>
      </c>
      <c r="E1385" t="str">
        <f t="shared" si="42"/>
        <v>Normal</v>
      </c>
    </row>
    <row r="1386" spans="2:5" x14ac:dyDescent="0.25">
      <c r="B1386">
        <f xml:space="preserve"> (moras!C1383 - AVERAGE(moras!$C$2:$C$5001)) / _xlfn.STDEV.P(moras!$C$2:$C$5001)</f>
        <v>-0.45923976638922476</v>
      </c>
      <c r="C1386" t="str">
        <f t="shared" si="43"/>
        <v>Normal</v>
      </c>
      <c r="D1386">
        <f xml:space="preserve"> (moras!I1383 - AVERAGE(moras!$I$2:$I$5001)) / _xlfn.STDEV.P(moras!$I$2:$I$5001)</f>
        <v>1.2065111576869334</v>
      </c>
      <c r="E1386" t="str">
        <f t="shared" si="42"/>
        <v>Normal</v>
      </c>
    </row>
    <row r="1387" spans="2:5" x14ac:dyDescent="0.25">
      <c r="B1387">
        <f xml:space="preserve"> (moras!C1384 - AVERAGE(moras!$C$2:$C$5001)) / _xlfn.STDEV.P(moras!$C$2:$C$5001)</f>
        <v>-0.46799031999397384</v>
      </c>
      <c r="C1387" t="str">
        <f t="shared" si="43"/>
        <v>Normal</v>
      </c>
      <c r="D1387">
        <f xml:space="preserve"> (moras!I1384 - AVERAGE(moras!$I$2:$I$5001)) / _xlfn.STDEV.P(moras!$I$2:$I$5001)</f>
        <v>0.71243440733593477</v>
      </c>
      <c r="E1387" t="str">
        <f t="shared" si="42"/>
        <v>Normal</v>
      </c>
    </row>
    <row r="1388" spans="2:5" x14ac:dyDescent="0.25">
      <c r="B1388">
        <f xml:space="preserve"> (moras!C1385 - AVERAGE(moras!$C$2:$C$5001)) / _xlfn.STDEV.P(moras!$C$2:$C$5001)</f>
        <v>1.1385294075968961</v>
      </c>
      <c r="C1388" t="str">
        <f t="shared" si="43"/>
        <v>Normal</v>
      </c>
      <c r="D1388">
        <f xml:space="preserve"> (moras!I1385 - AVERAGE(moras!$I$2:$I$5001)) / _xlfn.STDEV.P(moras!$I$2:$I$5001)</f>
        <v>-0.98154302243891756</v>
      </c>
      <c r="E1388" t="str">
        <f t="shared" si="42"/>
        <v>Normal</v>
      </c>
    </row>
    <row r="1389" spans="2:5" x14ac:dyDescent="0.25">
      <c r="B1389">
        <f xml:space="preserve"> (moras!C1386 - AVERAGE(moras!$C$2:$C$5001)) / _xlfn.STDEV.P(moras!$C$2:$C$5001)</f>
        <v>-0.44442698429051769</v>
      </c>
      <c r="C1389" t="str">
        <f t="shared" si="43"/>
        <v>Normal</v>
      </c>
      <c r="D1389">
        <f xml:space="preserve"> (moras!I1386 - AVERAGE(moras!$I$2:$I$5001)) / _xlfn.STDEV.P(moras!$I$2:$I$5001)</f>
        <v>7.7192871170365177E-2</v>
      </c>
      <c r="E1389" t="str">
        <f t="shared" si="42"/>
        <v>Normal</v>
      </c>
    </row>
    <row r="1390" spans="2:5" x14ac:dyDescent="0.25">
      <c r="B1390">
        <f xml:space="preserve"> (moras!C1387 - AVERAGE(moras!$C$2:$C$5001)) / _xlfn.STDEV.P(moras!$C$2:$C$5001)</f>
        <v>-0.44454166866740574</v>
      </c>
      <c r="C1390" t="str">
        <f t="shared" si="43"/>
        <v>Normal</v>
      </c>
      <c r="D1390">
        <f xml:space="preserve"> (moras!I1387 - AVERAGE(moras!$I$2:$I$5001)) / _xlfn.STDEV.P(moras!$I$2:$I$5001)</f>
        <v>1.559423122223361</v>
      </c>
      <c r="E1390" t="str">
        <f t="shared" si="42"/>
        <v>Normal</v>
      </c>
    </row>
    <row r="1391" spans="2:5" x14ac:dyDescent="0.25">
      <c r="B1391">
        <f xml:space="preserve"> (moras!C1388 - AVERAGE(moras!$C$2:$C$5001)) / _xlfn.STDEV.P(moras!$C$2:$C$5001)</f>
        <v>-0.46799154082766331</v>
      </c>
      <c r="C1391" t="str">
        <f t="shared" si="43"/>
        <v>Normal</v>
      </c>
      <c r="D1391">
        <f xml:space="preserve"> (moras!I1388 - AVERAGE(moras!$I$2:$I$5001)) / _xlfn.STDEV.P(moras!$I$2:$I$5001)</f>
        <v>-0.69921345080977548</v>
      </c>
      <c r="E1391" t="str">
        <f t="shared" si="42"/>
        <v>Normal</v>
      </c>
    </row>
    <row r="1392" spans="2:5" x14ac:dyDescent="0.25">
      <c r="B1392">
        <f xml:space="preserve"> (moras!C1389 - AVERAGE(moras!$C$2:$C$5001)) / _xlfn.STDEV.P(moras!$C$2:$C$5001)</f>
        <v>-9.561260223737264E-2</v>
      </c>
      <c r="C1392" t="str">
        <f t="shared" si="43"/>
        <v>Normal</v>
      </c>
      <c r="D1392">
        <f xml:space="preserve"> (moras!I1389 - AVERAGE(moras!$I$2:$I$5001)) / _xlfn.STDEV.P(moras!$I$2:$I$5001)</f>
        <v>-1.2638725940680595</v>
      </c>
      <c r="E1392" t="str">
        <f t="shared" si="42"/>
        <v>Normal</v>
      </c>
    </row>
    <row r="1393" spans="2:5" x14ac:dyDescent="0.25">
      <c r="B1393">
        <f xml:space="preserve"> (moras!C1390 - AVERAGE(moras!$C$2:$C$5001)) / _xlfn.STDEV.P(moras!$C$2:$C$5001)</f>
        <v>-0.18812959892180475</v>
      </c>
      <c r="C1393" t="str">
        <f t="shared" si="43"/>
        <v>Normal</v>
      </c>
      <c r="D1393">
        <f xml:space="preserve"> (moras!I1390 - AVERAGE(moras!$I$2:$I$5001)) / _xlfn.STDEV.P(moras!$I$2:$I$5001)</f>
        <v>-0.41688387918063341</v>
      </c>
      <c r="E1393" t="str">
        <f t="shared" si="42"/>
        <v>Normal</v>
      </c>
    </row>
    <row r="1394" spans="2:5" x14ac:dyDescent="0.25">
      <c r="B1394">
        <f xml:space="preserve"> (moras!C1391 - AVERAGE(moras!$C$2:$C$5001)) / _xlfn.STDEV.P(moras!$C$2:$C$5001)</f>
        <v>-0.21646280583987779</v>
      </c>
      <c r="C1394" t="str">
        <f t="shared" si="43"/>
        <v>Normal</v>
      </c>
      <c r="D1394">
        <f xml:space="preserve"> (moras!I1391 - AVERAGE(moras!$I$2:$I$5001)) / _xlfn.STDEV.P(moras!$I$2:$I$5001)</f>
        <v>-0.41688387918063341</v>
      </c>
      <c r="E1394" t="str">
        <f t="shared" si="42"/>
        <v>Normal</v>
      </c>
    </row>
    <row r="1395" spans="2:5" x14ac:dyDescent="0.25">
      <c r="B1395">
        <f xml:space="preserve"> (moras!C1392 - AVERAGE(moras!$C$2:$C$5001)) / _xlfn.STDEV.P(moras!$C$2:$C$5001)</f>
        <v>-2.2673338536546354E-2</v>
      </c>
      <c r="C1395" t="str">
        <f t="shared" si="43"/>
        <v>Normal</v>
      </c>
      <c r="D1395">
        <f xml:space="preserve"> (moras!I1392 - AVERAGE(moras!$I$2:$I$5001)) / _xlfn.STDEV.P(moras!$I$2:$I$5001)</f>
        <v>2.6181590158326435</v>
      </c>
      <c r="E1395" t="str">
        <f t="shared" si="42"/>
        <v>Atipico</v>
      </c>
    </row>
    <row r="1396" spans="2:5" x14ac:dyDescent="0.25">
      <c r="B1396">
        <f xml:space="preserve"> (moras!C1393 - AVERAGE(moras!$C$2:$C$5001)) / _xlfn.STDEV.P(moras!$C$2:$C$5001)</f>
        <v>-0.48573679011174542</v>
      </c>
      <c r="C1396" t="str">
        <f t="shared" si="43"/>
        <v>Normal</v>
      </c>
      <c r="D1396">
        <f xml:space="preserve"> (moras!I1393 - AVERAGE(moras!$I$2:$I$5001)) / _xlfn.STDEV.P(moras!$I$2:$I$5001)</f>
        <v>-0.769795843717061</v>
      </c>
      <c r="E1396" t="str">
        <f t="shared" si="42"/>
        <v>Normal</v>
      </c>
    </row>
    <row r="1397" spans="2:5" x14ac:dyDescent="0.25">
      <c r="B1397">
        <f xml:space="preserve"> (moras!C1394 - AVERAGE(moras!$C$2:$C$5001)) / _xlfn.STDEV.P(moras!$C$2:$C$5001)</f>
        <v>0.23306172343581205</v>
      </c>
      <c r="C1397" t="str">
        <f t="shared" si="43"/>
        <v>Normal</v>
      </c>
      <c r="D1397">
        <f xml:space="preserve"> (moras!I1394 - AVERAGE(moras!$I$2:$I$5001)) / _xlfn.STDEV.P(moras!$I$2:$I$5001)</f>
        <v>-0.98154302243891756</v>
      </c>
      <c r="E1397" t="str">
        <f t="shared" si="42"/>
        <v>Normal</v>
      </c>
    </row>
    <row r="1398" spans="2:5" x14ac:dyDescent="0.25">
      <c r="B1398">
        <f xml:space="preserve"> (moras!C1395 - AVERAGE(moras!$C$2:$C$5001)) / _xlfn.STDEV.P(moras!$C$2:$C$5001)</f>
        <v>-0.51379019181351837</v>
      </c>
      <c r="C1398" t="str">
        <f t="shared" si="43"/>
        <v>Normal</v>
      </c>
      <c r="D1398">
        <f xml:space="preserve"> (moras!I1395 - AVERAGE(moras!$I$2:$I$5001)) / _xlfn.STDEV.P(moras!$I$2:$I$5001)</f>
        <v>2.9004885874617856</v>
      </c>
      <c r="E1398" t="str">
        <f t="shared" si="42"/>
        <v>Atipico</v>
      </c>
    </row>
    <row r="1399" spans="2:5" x14ac:dyDescent="0.25">
      <c r="B1399">
        <f xml:space="preserve"> (moras!C1396 - AVERAGE(moras!$C$2:$C$5001)) / _xlfn.STDEV.P(moras!$C$2:$C$5001)</f>
        <v>0.32878864950776787</v>
      </c>
      <c r="C1399" t="str">
        <f t="shared" si="43"/>
        <v>Normal</v>
      </c>
      <c r="D1399">
        <f xml:space="preserve"> (moras!I1396 - AVERAGE(moras!$I$2:$I$5001)) / _xlfn.STDEV.P(moras!$I$2:$I$5001)</f>
        <v>-0.98154302243891756</v>
      </c>
      <c r="E1399" t="str">
        <f t="shared" si="42"/>
        <v>Normal</v>
      </c>
    </row>
    <row r="1400" spans="2:5" x14ac:dyDescent="0.25">
      <c r="B1400">
        <f xml:space="preserve"> (moras!C1397 - AVERAGE(moras!$C$2:$C$5001)) / _xlfn.STDEV.P(moras!$C$2:$C$5001)</f>
        <v>1.4274347675447852</v>
      </c>
      <c r="C1400" t="str">
        <f t="shared" si="43"/>
        <v>Normal</v>
      </c>
      <c r="D1400">
        <f xml:space="preserve"> (moras!I1397 - AVERAGE(moras!$I$2:$I$5001)) / _xlfn.STDEV.P(moras!$I$2:$I$5001)</f>
        <v>-0.48746627208791893</v>
      </c>
      <c r="E1400" t="str">
        <f t="shared" si="42"/>
        <v>Normal</v>
      </c>
    </row>
    <row r="1401" spans="2:5" x14ac:dyDescent="0.25">
      <c r="B1401">
        <f xml:space="preserve"> (moras!C1398 - AVERAGE(moras!$C$2:$C$5001)) / _xlfn.STDEV.P(moras!$C$2:$C$5001)</f>
        <v>-8.8291299596678016E-2</v>
      </c>
      <c r="C1401" t="str">
        <f t="shared" si="43"/>
        <v>Normal</v>
      </c>
      <c r="D1401">
        <f xml:space="preserve"> (moras!I1398 - AVERAGE(moras!$I$2:$I$5001)) / _xlfn.STDEV.P(moras!$I$2:$I$5001)</f>
        <v>1.0653463718723624</v>
      </c>
      <c r="E1401" t="str">
        <f t="shared" si="42"/>
        <v>Normal</v>
      </c>
    </row>
    <row r="1402" spans="2:5" x14ac:dyDescent="0.25">
      <c r="B1402">
        <f xml:space="preserve"> (moras!C1399 - AVERAGE(moras!$C$2:$C$5001)) / _xlfn.STDEV.P(moras!$C$2:$C$5001)</f>
        <v>-0.53498679959595374</v>
      </c>
      <c r="C1402" t="str">
        <f t="shared" si="43"/>
        <v>Normal</v>
      </c>
      <c r="D1402">
        <f xml:space="preserve"> (moras!I1399 - AVERAGE(moras!$I$2:$I$5001)) / _xlfn.STDEV.P(moras!$I$2:$I$5001)</f>
        <v>0.78301680024322029</v>
      </c>
      <c r="E1402" t="str">
        <f t="shared" si="42"/>
        <v>Normal</v>
      </c>
    </row>
    <row r="1403" spans="2:5" x14ac:dyDescent="0.25">
      <c r="B1403">
        <f xml:space="preserve"> (moras!C1400 - AVERAGE(moras!$C$2:$C$5001)) / _xlfn.STDEV.P(moras!$C$2:$C$5001)</f>
        <v>-0.61871148769712681</v>
      </c>
      <c r="C1403" t="str">
        <f t="shared" si="43"/>
        <v>Normal</v>
      </c>
      <c r="D1403">
        <f xml:space="preserve"> (moras!I1400 - AVERAGE(moras!$I$2:$I$5001)) / _xlfn.STDEV.P(moras!$I$2:$I$5001)</f>
        <v>6.6104782630796582E-3</v>
      </c>
      <c r="E1403" t="str">
        <f t="shared" si="42"/>
        <v>Normal</v>
      </c>
    </row>
    <row r="1404" spans="2:5" x14ac:dyDescent="0.25">
      <c r="B1404">
        <f xml:space="preserve"> (moras!C1401 - AVERAGE(moras!$C$2:$C$5001)) / _xlfn.STDEV.P(moras!$C$2:$C$5001)</f>
        <v>-0.36447115776852995</v>
      </c>
      <c r="C1404" t="str">
        <f t="shared" si="43"/>
        <v>Normal</v>
      </c>
      <c r="D1404">
        <f xml:space="preserve"> (moras!I1401 - AVERAGE(moras!$I$2:$I$5001)) / _xlfn.STDEV.P(moras!$I$2:$I$5001)</f>
        <v>0.43010483570679275</v>
      </c>
      <c r="E1404" t="str">
        <f t="shared" si="42"/>
        <v>Normal</v>
      </c>
    </row>
    <row r="1405" spans="2:5" x14ac:dyDescent="0.25">
      <c r="B1405">
        <f xml:space="preserve"> (moras!C1402 - AVERAGE(moras!$C$2:$C$5001)) / _xlfn.STDEV.P(moras!$C$2:$C$5001)</f>
        <v>-0.10362817696611022</v>
      </c>
      <c r="C1405" t="str">
        <f t="shared" si="43"/>
        <v>Normal</v>
      </c>
      <c r="D1405">
        <f xml:space="preserve"> (moras!I1402 - AVERAGE(moras!$I$2:$I$5001)) / _xlfn.STDEV.P(moras!$I$2:$I$5001)</f>
        <v>-1.1227078082534885</v>
      </c>
      <c r="E1405" t="str">
        <f t="shared" si="42"/>
        <v>Normal</v>
      </c>
    </row>
    <row r="1406" spans="2:5" x14ac:dyDescent="0.25">
      <c r="B1406">
        <f xml:space="preserve"> (moras!C1403 - AVERAGE(moras!$C$2:$C$5001)) / _xlfn.STDEV.P(moras!$C$2:$C$5001)</f>
        <v>-0.58887873939045499</v>
      </c>
      <c r="C1406" t="str">
        <f t="shared" si="43"/>
        <v>Normal</v>
      </c>
      <c r="D1406">
        <f xml:space="preserve"> (moras!I1403 - AVERAGE(moras!$I$2:$I$5001)) / _xlfn.STDEV.P(moras!$I$2:$I$5001)</f>
        <v>0.35952244279950724</v>
      </c>
      <c r="E1406" t="str">
        <f t="shared" si="42"/>
        <v>Normal</v>
      </c>
    </row>
    <row r="1407" spans="2:5" x14ac:dyDescent="0.25">
      <c r="B1407">
        <f xml:space="preserve"> (moras!C1404 - AVERAGE(moras!$C$2:$C$5001)) / _xlfn.STDEV.P(moras!$C$2:$C$5001)</f>
        <v>0.18991450125368906</v>
      </c>
      <c r="C1407" t="str">
        <f t="shared" si="43"/>
        <v>Normal</v>
      </c>
      <c r="D1407">
        <f xml:space="preserve"> (moras!I1404 - AVERAGE(moras!$I$2:$I$5001)) / _xlfn.STDEV.P(moras!$I$2:$I$5001)</f>
        <v>-1.4756197727899161</v>
      </c>
      <c r="E1407" t="str">
        <f t="shared" si="42"/>
        <v>Normal</v>
      </c>
    </row>
    <row r="1408" spans="2:5" x14ac:dyDescent="0.25">
      <c r="B1408">
        <f xml:space="preserve"> (moras!C1405 - AVERAGE(moras!$C$2:$C$5001)) / _xlfn.STDEV.P(moras!$C$2:$C$5001)</f>
        <v>0.12739548470022163</v>
      </c>
      <c r="C1408" t="str">
        <f t="shared" si="43"/>
        <v>Normal</v>
      </c>
      <c r="D1408">
        <f xml:space="preserve"> (moras!I1405 - AVERAGE(moras!$I$2:$I$5001)) / _xlfn.STDEV.P(moras!$I$2:$I$5001)</f>
        <v>2.3358294442035015</v>
      </c>
      <c r="E1408" t="str">
        <f t="shared" si="42"/>
        <v>Atipico</v>
      </c>
    </row>
    <row r="1409" spans="2:5" x14ac:dyDescent="0.25">
      <c r="B1409">
        <f xml:space="preserve"> (moras!C1406 - AVERAGE(moras!$C$2:$C$5001)) / _xlfn.STDEV.P(moras!$C$2:$C$5001)</f>
        <v>0.73768171255404291</v>
      </c>
      <c r="C1409" t="str">
        <f t="shared" si="43"/>
        <v>Normal</v>
      </c>
      <c r="D1409">
        <f xml:space="preserve"> (moras!I1406 - AVERAGE(moras!$I$2:$I$5001)) / _xlfn.STDEV.P(moras!$I$2:$I$5001)</f>
        <v>-6.397191464420586E-2</v>
      </c>
      <c r="E1409" t="str">
        <f t="shared" si="42"/>
        <v>Normal</v>
      </c>
    </row>
    <row r="1410" spans="2:5" x14ac:dyDescent="0.25">
      <c r="B1410">
        <f xml:space="preserve"> (moras!C1407 - AVERAGE(moras!$C$2:$C$5001)) / _xlfn.STDEV.P(moras!$C$2:$C$5001)</f>
        <v>0.60311271715511561</v>
      </c>
      <c r="C1410" t="str">
        <f t="shared" si="43"/>
        <v>Normal</v>
      </c>
      <c r="D1410">
        <f xml:space="preserve"> (moras!I1407 - AVERAGE(moras!$I$2:$I$5001)) / _xlfn.STDEV.P(moras!$I$2:$I$5001)</f>
        <v>-1.052125415346203</v>
      </c>
      <c r="E1410" t="str">
        <f t="shared" si="42"/>
        <v>Normal</v>
      </c>
    </row>
    <row r="1411" spans="2:5" x14ac:dyDescent="0.25">
      <c r="B1411">
        <f xml:space="preserve"> (moras!C1408 - AVERAGE(moras!$C$2:$C$5001)) / _xlfn.STDEV.P(moras!$C$2:$C$5001)</f>
        <v>1.0354127258760624</v>
      </c>
      <c r="C1411" t="str">
        <f t="shared" si="43"/>
        <v>Normal</v>
      </c>
      <c r="D1411">
        <f xml:space="preserve"> (moras!I1408 - AVERAGE(moras!$I$2:$I$5001)) / _xlfn.STDEV.P(moras!$I$2:$I$5001)</f>
        <v>0.35952244279950724</v>
      </c>
      <c r="E1411" t="str">
        <f t="shared" si="42"/>
        <v>Normal</v>
      </c>
    </row>
    <row r="1412" spans="2:5" x14ac:dyDescent="0.25">
      <c r="B1412">
        <f xml:space="preserve"> (moras!C1409 - AVERAGE(moras!$C$2:$C$5001)) / _xlfn.STDEV.P(moras!$C$2:$C$5001)</f>
        <v>0.88209951861209068</v>
      </c>
      <c r="C1412" t="str">
        <f t="shared" si="43"/>
        <v>Normal</v>
      </c>
      <c r="D1412">
        <f xml:space="preserve"> (moras!I1409 - AVERAGE(moras!$I$2:$I$5001)) / _xlfn.STDEV.P(moras!$I$2:$I$5001)</f>
        <v>0.99476397896507684</v>
      </c>
      <c r="E1412" t="str">
        <f t="shared" si="42"/>
        <v>Normal</v>
      </c>
    </row>
    <row r="1413" spans="2:5" x14ac:dyDescent="0.25">
      <c r="B1413">
        <f xml:space="preserve"> (moras!C1410 - AVERAGE(moras!$C$2:$C$5001)) / _xlfn.STDEV.P(moras!$C$2:$C$5001)</f>
        <v>0.21334834226448912</v>
      </c>
      <c r="C1413" t="str">
        <f t="shared" si="43"/>
        <v>Normal</v>
      </c>
      <c r="D1413">
        <f xml:space="preserve"> (moras!I1410 - AVERAGE(moras!$I$2:$I$5001)) / _xlfn.STDEV.P(moras!$I$2:$I$5001)</f>
        <v>-0.20513670045877688</v>
      </c>
      <c r="E1413" t="str">
        <f t="shared" si="42"/>
        <v>Normal</v>
      </c>
    </row>
    <row r="1414" spans="2:5" x14ac:dyDescent="0.25">
      <c r="B1414">
        <f xml:space="preserve"> (moras!C1411 - AVERAGE(moras!$C$2:$C$5001)) / _xlfn.STDEV.P(moras!$C$2:$C$5001)</f>
        <v>-8.1843609935733797E-3</v>
      </c>
      <c r="C1414" t="str">
        <f t="shared" si="43"/>
        <v>Normal</v>
      </c>
      <c r="D1414">
        <f xml:space="preserve"> (moras!I1411 - AVERAGE(moras!$I$2:$I$5001)) / _xlfn.STDEV.P(moras!$I$2:$I$5001)</f>
        <v>-0.27571909336606237</v>
      </c>
      <c r="E1414" t="str">
        <f t="shared" ref="E1414:E1477" si="44">IF(ABS(D1414)&gt;1.96,"Atipico","Normal")</f>
        <v>Normal</v>
      </c>
    </row>
    <row r="1415" spans="2:5" x14ac:dyDescent="0.25">
      <c r="B1415">
        <f xml:space="preserve"> (moras!C1412 - AVERAGE(moras!$C$2:$C$5001)) / _xlfn.STDEV.P(moras!$C$2:$C$5001)</f>
        <v>-0.2391558597659014</v>
      </c>
      <c r="C1415" t="str">
        <f t="shared" si="43"/>
        <v>Normal</v>
      </c>
      <c r="D1415">
        <f xml:space="preserve"> (moras!I1412 - AVERAGE(moras!$I$2:$I$5001)) / _xlfn.STDEV.P(moras!$I$2:$I$5001)</f>
        <v>0.35952244279950724</v>
      </c>
      <c r="E1415" t="str">
        <f t="shared" si="44"/>
        <v>Normal</v>
      </c>
    </row>
    <row r="1416" spans="2:5" x14ac:dyDescent="0.25">
      <c r="B1416">
        <f xml:space="preserve"> (moras!C1413 - AVERAGE(moras!$C$2:$C$5001)) / _xlfn.STDEV.P(moras!$C$2:$C$5001)</f>
        <v>-0.44453673600603422</v>
      </c>
      <c r="C1416" t="str">
        <f t="shared" si="43"/>
        <v>Normal</v>
      </c>
      <c r="D1416">
        <f xml:space="preserve"> (moras!I1413 - AVERAGE(moras!$I$2:$I$5001)) / _xlfn.STDEV.P(moras!$I$2:$I$5001)</f>
        <v>-0.769795843717061</v>
      </c>
      <c r="E1416" t="str">
        <f t="shared" si="44"/>
        <v>Normal</v>
      </c>
    </row>
    <row r="1417" spans="2:5" x14ac:dyDescent="0.25">
      <c r="B1417">
        <f xml:space="preserve"> (moras!C1414 - AVERAGE(moras!$C$2:$C$5001)) / _xlfn.STDEV.P(moras!$C$2:$C$5001)</f>
        <v>-0.44446274608546127</v>
      </c>
      <c r="C1417" t="str">
        <f t="shared" si="43"/>
        <v>Normal</v>
      </c>
      <c r="D1417">
        <f xml:space="preserve"> (moras!I1414 - AVERAGE(moras!$I$2:$I$5001)) / _xlfn.STDEV.P(moras!$I$2:$I$5001)</f>
        <v>-0.41688387918063341</v>
      </c>
      <c r="E1417" t="str">
        <f t="shared" si="44"/>
        <v>Normal</v>
      </c>
    </row>
    <row r="1418" spans="2:5" x14ac:dyDescent="0.25">
      <c r="B1418">
        <f xml:space="preserve"> (moras!C1415 - AVERAGE(moras!$C$2:$C$5001)) / _xlfn.STDEV.P(moras!$C$2:$C$5001)</f>
        <v>-0.44454290183274864</v>
      </c>
      <c r="C1418" t="str">
        <f t="shared" si="43"/>
        <v>Normal</v>
      </c>
      <c r="D1418">
        <f xml:space="preserve"> (moras!I1415 - AVERAGE(moras!$I$2:$I$5001)) / _xlfn.STDEV.P(moras!$I$2:$I$5001)</f>
        <v>-0.62863105790248996</v>
      </c>
      <c r="E1418" t="str">
        <f t="shared" si="44"/>
        <v>Normal</v>
      </c>
    </row>
    <row r="1419" spans="2:5" x14ac:dyDescent="0.25">
      <c r="B1419">
        <f xml:space="preserve"> (moras!C1416 - AVERAGE(moras!$C$2:$C$5001)) / _xlfn.STDEV.P(moras!$C$2:$C$5001)</f>
        <v>-0.46799154082766331</v>
      </c>
      <c r="C1419" t="str">
        <f t="shared" si="43"/>
        <v>Normal</v>
      </c>
      <c r="D1419">
        <f xml:space="preserve"> (moras!I1416 - AVERAGE(moras!$I$2:$I$5001)) / _xlfn.STDEV.P(moras!$I$2:$I$5001)</f>
        <v>-0.48746627208791893</v>
      </c>
      <c r="E1419" t="str">
        <f t="shared" si="44"/>
        <v>Normal</v>
      </c>
    </row>
    <row r="1420" spans="2:5" x14ac:dyDescent="0.25">
      <c r="B1420">
        <f xml:space="preserve"> (moras!C1417 - AVERAGE(moras!$C$2:$C$5001)) / _xlfn.STDEV.P(moras!$C$2:$C$5001)</f>
        <v>13.469435513562861</v>
      </c>
      <c r="C1420" t="str">
        <f t="shared" si="43"/>
        <v>Atipico</v>
      </c>
      <c r="D1420">
        <f xml:space="preserve"> (moras!I1417 - AVERAGE(moras!$I$2:$I$5001)) / _xlfn.STDEV.P(moras!$I$2:$I$5001)</f>
        <v>0.28894004989222172</v>
      </c>
      <c r="E1420" t="str">
        <f t="shared" si="44"/>
        <v>Normal</v>
      </c>
    </row>
    <row r="1421" spans="2:5" x14ac:dyDescent="0.25">
      <c r="B1421">
        <f xml:space="preserve"> (moras!C1418 - AVERAGE(moras!$C$2:$C$5001)) / _xlfn.STDEV.P(moras!$C$2:$C$5001)</f>
        <v>1.6641510410568527</v>
      </c>
      <c r="C1421" t="str">
        <f t="shared" si="43"/>
        <v>Normal</v>
      </c>
      <c r="D1421">
        <f xml:space="preserve"> (moras!I1418 - AVERAGE(moras!$I$2:$I$5001)) / _xlfn.STDEV.P(moras!$I$2:$I$5001)</f>
        <v>0.85359919315050581</v>
      </c>
      <c r="E1421" t="str">
        <f t="shared" si="44"/>
        <v>Normal</v>
      </c>
    </row>
    <row r="1422" spans="2:5" x14ac:dyDescent="0.25">
      <c r="B1422">
        <f xml:space="preserve"> (moras!C1419 - AVERAGE(moras!$C$2:$C$5001)) / _xlfn.STDEV.P(moras!$C$2:$C$5001)</f>
        <v>0.10198651975468659</v>
      </c>
      <c r="C1422" t="str">
        <f t="shared" si="43"/>
        <v>Normal</v>
      </c>
      <c r="D1422">
        <f xml:space="preserve"> (moras!I1419 - AVERAGE(moras!$I$2:$I$5001)) / _xlfn.STDEV.P(moras!$I$2:$I$5001)</f>
        <v>0.71243440733593477</v>
      </c>
      <c r="E1422" t="str">
        <f t="shared" si="44"/>
        <v>Normal</v>
      </c>
    </row>
    <row r="1423" spans="2:5" x14ac:dyDescent="0.25">
      <c r="B1423">
        <f xml:space="preserve"> (moras!C1420 - AVERAGE(moras!$C$2:$C$5001)) / _xlfn.STDEV.P(moras!$C$2:$C$5001)</f>
        <v>-0.63820535310576321</v>
      </c>
      <c r="C1423" t="str">
        <f t="shared" ref="C1423:C1486" si="45">IF(ABS(B1423)&gt;1.96,"Atipico","Normal")</f>
        <v>Normal</v>
      </c>
      <c r="D1423">
        <f xml:space="preserve"> (moras!I1420 - AVERAGE(moras!$I$2:$I$5001)) / _xlfn.STDEV.P(moras!$I$2:$I$5001)</f>
        <v>6.6104782630796582E-3</v>
      </c>
      <c r="E1423" t="str">
        <f t="shared" si="44"/>
        <v>Normal</v>
      </c>
    </row>
    <row r="1424" spans="2:5" x14ac:dyDescent="0.25">
      <c r="B1424">
        <f xml:space="preserve"> (moras!C1421 - AVERAGE(moras!$C$2:$C$5001)) / _xlfn.STDEV.P(moras!$C$2:$C$5001)</f>
        <v>-0.44087670126835837</v>
      </c>
      <c r="C1424" t="str">
        <f t="shared" si="45"/>
        <v>Normal</v>
      </c>
      <c r="D1424">
        <f xml:space="preserve"> (moras!I1421 - AVERAGE(moras!$I$2:$I$5001)) / _xlfn.STDEV.P(moras!$I$2:$I$5001)</f>
        <v>1.1359287647796479</v>
      </c>
      <c r="E1424" t="str">
        <f t="shared" si="44"/>
        <v>Normal</v>
      </c>
    </row>
    <row r="1425" spans="2:5" x14ac:dyDescent="0.25">
      <c r="B1425">
        <f xml:space="preserve"> (moras!C1422 - AVERAGE(moras!$C$2:$C$5001)) / _xlfn.STDEV.P(moras!$C$2:$C$5001)</f>
        <v>-0.44454290183274864</v>
      </c>
      <c r="C1425" t="str">
        <f t="shared" si="45"/>
        <v>Normal</v>
      </c>
      <c r="D1425">
        <f xml:space="preserve"> (moras!I1422 - AVERAGE(moras!$I$2:$I$5001)) / _xlfn.STDEV.P(moras!$I$2:$I$5001)</f>
        <v>-1.052125415346203</v>
      </c>
      <c r="E1425" t="str">
        <f t="shared" si="44"/>
        <v>Normal</v>
      </c>
    </row>
    <row r="1426" spans="2:5" x14ac:dyDescent="0.25">
      <c r="B1426">
        <f xml:space="preserve"> (moras!C1423 - AVERAGE(moras!$C$2:$C$5001)) / _xlfn.STDEV.P(moras!$C$2:$C$5001)</f>
        <v>-0.48205579156324058</v>
      </c>
      <c r="C1426" t="str">
        <f t="shared" si="45"/>
        <v>Normal</v>
      </c>
      <c r="D1426">
        <f xml:space="preserve"> (moras!I1423 - AVERAGE(moras!$I$2:$I$5001)) / _xlfn.STDEV.P(moras!$I$2:$I$5001)</f>
        <v>0.57126962152136374</v>
      </c>
      <c r="E1426" t="str">
        <f t="shared" si="44"/>
        <v>Normal</v>
      </c>
    </row>
    <row r="1427" spans="2:5" x14ac:dyDescent="0.25">
      <c r="B1427">
        <f xml:space="preserve"> (moras!C1424 - AVERAGE(moras!$C$2:$C$5001)) / _xlfn.STDEV.P(moras!$C$2:$C$5001)</f>
        <v>-0.4627197589868397</v>
      </c>
      <c r="C1427" t="str">
        <f t="shared" si="45"/>
        <v>Normal</v>
      </c>
      <c r="D1427">
        <f xml:space="preserve"> (moras!I1424 - AVERAGE(moras!$I$2:$I$5001)) / _xlfn.STDEV.P(moras!$I$2:$I$5001)</f>
        <v>-0.55804866499520445</v>
      </c>
      <c r="E1427" t="str">
        <f t="shared" si="44"/>
        <v>Normal</v>
      </c>
    </row>
    <row r="1428" spans="2:5" x14ac:dyDescent="0.25">
      <c r="B1428">
        <f xml:space="preserve"> (moras!C1425 - AVERAGE(moras!$C$2:$C$5001)) / _xlfn.STDEV.P(moras!$C$2:$C$5001)</f>
        <v>-0.10283712606195784</v>
      </c>
      <c r="C1428" t="str">
        <f t="shared" si="45"/>
        <v>Normal</v>
      </c>
      <c r="D1428">
        <f xml:space="preserve"> (moras!I1425 - AVERAGE(moras!$I$2:$I$5001)) / _xlfn.STDEV.P(moras!$I$2:$I$5001)</f>
        <v>-1.4050373798826306</v>
      </c>
      <c r="E1428" t="str">
        <f t="shared" si="44"/>
        <v>Normal</v>
      </c>
    </row>
    <row r="1429" spans="2:5" x14ac:dyDescent="0.25">
      <c r="B1429">
        <f xml:space="preserve"> (moras!C1426 - AVERAGE(moras!$C$2:$C$5001)) / _xlfn.STDEV.P(moras!$C$2:$C$5001)</f>
        <v>1.7444760279558857</v>
      </c>
      <c r="C1429" t="str">
        <f t="shared" si="45"/>
        <v>Normal</v>
      </c>
      <c r="D1429">
        <f xml:space="preserve"> (moras!I1426 - AVERAGE(moras!$I$2:$I$5001)) / _xlfn.STDEV.P(moras!$I$2:$I$5001)</f>
        <v>1.7711703009452175</v>
      </c>
      <c r="E1429" t="str">
        <f t="shared" si="44"/>
        <v>Normal</v>
      </c>
    </row>
    <row r="1430" spans="2:5" x14ac:dyDescent="0.25">
      <c r="B1430">
        <f xml:space="preserve"> (moras!C1427 - AVERAGE(moras!$C$2:$C$5001)) / _xlfn.STDEV.P(moras!$C$2:$C$5001)</f>
        <v>-0.46799154082766331</v>
      </c>
      <c r="C1430" t="str">
        <f t="shared" si="45"/>
        <v>Normal</v>
      </c>
      <c r="D1430">
        <f xml:space="preserve"> (moras!I1427 - AVERAGE(moras!$I$2:$I$5001)) / _xlfn.STDEV.P(moras!$I$2:$I$5001)</f>
        <v>0.99476397896507684</v>
      </c>
      <c r="E1430" t="str">
        <f t="shared" si="44"/>
        <v>Normal</v>
      </c>
    </row>
    <row r="1431" spans="2:5" x14ac:dyDescent="0.25">
      <c r="B1431">
        <f xml:space="preserve"> (moras!C1428 - AVERAGE(moras!$C$2:$C$5001)) / _xlfn.STDEV.P(moras!$C$2:$C$5001)</f>
        <v>1.8611081895030606</v>
      </c>
      <c r="C1431" t="str">
        <f t="shared" si="45"/>
        <v>Normal</v>
      </c>
      <c r="D1431">
        <f xml:space="preserve"> (moras!I1428 - AVERAGE(moras!$I$2:$I$5001)) / _xlfn.STDEV.P(moras!$I$2:$I$5001)</f>
        <v>-0.69921345080977548</v>
      </c>
      <c r="E1431" t="str">
        <f t="shared" si="44"/>
        <v>Normal</v>
      </c>
    </row>
    <row r="1432" spans="2:5" x14ac:dyDescent="0.25">
      <c r="B1432">
        <f xml:space="preserve"> (moras!C1429 - AVERAGE(moras!$C$2:$C$5001)) / _xlfn.STDEV.P(moras!$C$2:$C$5001)</f>
        <v>-0.15448676431853514</v>
      </c>
      <c r="C1432" t="str">
        <f t="shared" si="45"/>
        <v>Normal</v>
      </c>
      <c r="D1432">
        <f xml:space="preserve"> (moras!I1429 - AVERAGE(moras!$I$2:$I$5001)) / _xlfn.STDEV.P(moras!$I$2:$I$5001)</f>
        <v>6.6104782630796582E-3</v>
      </c>
      <c r="E1432" t="str">
        <f t="shared" si="44"/>
        <v>Normal</v>
      </c>
    </row>
    <row r="1433" spans="2:5" x14ac:dyDescent="0.25">
      <c r="B1433">
        <f xml:space="preserve"> (moras!C1430 - AVERAGE(moras!$C$2:$C$5001)) / _xlfn.STDEV.P(moras!$C$2:$C$5001)</f>
        <v>2.5958159541139492</v>
      </c>
      <c r="C1433" t="str">
        <f t="shared" si="45"/>
        <v>Atipico</v>
      </c>
      <c r="D1433">
        <f xml:space="preserve"> (moras!I1430 - AVERAGE(moras!$I$2:$I$5001)) / _xlfn.STDEV.P(moras!$I$2:$I$5001)</f>
        <v>6.6104782630796582E-3</v>
      </c>
      <c r="E1433" t="str">
        <f t="shared" si="44"/>
        <v>Normal</v>
      </c>
    </row>
    <row r="1434" spans="2:5" x14ac:dyDescent="0.25">
      <c r="B1434">
        <f xml:space="preserve"> (moras!C1431 - AVERAGE(moras!$C$2:$C$5001)) / _xlfn.STDEV.P(moras!$C$2:$C$5001)</f>
        <v>-0.46799154082766331</v>
      </c>
      <c r="C1434" t="str">
        <f t="shared" si="45"/>
        <v>Normal</v>
      </c>
      <c r="D1434">
        <f xml:space="preserve"> (moras!I1431 - AVERAGE(moras!$I$2:$I$5001)) / _xlfn.STDEV.P(moras!$I$2:$I$5001)</f>
        <v>1.2770935505942189</v>
      </c>
      <c r="E1434" t="str">
        <f t="shared" si="44"/>
        <v>Normal</v>
      </c>
    </row>
    <row r="1435" spans="2:5" x14ac:dyDescent="0.25">
      <c r="B1435">
        <f xml:space="preserve"> (moras!C1432 - AVERAGE(moras!$C$2:$C$5001)) / _xlfn.STDEV.P(moras!$C$2:$C$5001)</f>
        <v>-0.27172891110256692</v>
      </c>
      <c r="C1435" t="str">
        <f t="shared" si="45"/>
        <v>Normal</v>
      </c>
      <c r="D1435">
        <f xml:space="preserve"> (moras!I1432 - AVERAGE(moras!$I$2:$I$5001)) / _xlfn.STDEV.P(moras!$I$2:$I$5001)</f>
        <v>0.28894004989222172</v>
      </c>
      <c r="E1435" t="str">
        <f t="shared" si="44"/>
        <v>Normal</v>
      </c>
    </row>
    <row r="1436" spans="2:5" x14ac:dyDescent="0.25">
      <c r="B1436">
        <f xml:space="preserve"> (moras!C1433 - AVERAGE(moras!$C$2:$C$5001)) / _xlfn.STDEV.P(moras!$C$2:$C$5001)</f>
        <v>-0.29585025412367744</v>
      </c>
      <c r="C1436" t="str">
        <f t="shared" si="45"/>
        <v>Normal</v>
      </c>
      <c r="D1436">
        <f xml:space="preserve"> (moras!I1433 - AVERAGE(moras!$I$2:$I$5001)) / _xlfn.STDEV.P(moras!$I$2:$I$5001)</f>
        <v>-1.052125415346203</v>
      </c>
      <c r="E1436" t="str">
        <f t="shared" si="44"/>
        <v>Normal</v>
      </c>
    </row>
    <row r="1437" spans="2:5" x14ac:dyDescent="0.25">
      <c r="B1437">
        <f xml:space="preserve"> (moras!C1434 - AVERAGE(moras!$C$2:$C$5001)) / _xlfn.STDEV.P(moras!$C$2:$C$5001)</f>
        <v>-0.60059134381715484</v>
      </c>
      <c r="C1437" t="str">
        <f t="shared" si="45"/>
        <v>Normal</v>
      </c>
      <c r="D1437">
        <f xml:space="preserve"> (moras!I1434 - AVERAGE(moras!$I$2:$I$5001)) / _xlfn.STDEV.P(moras!$I$2:$I$5001)</f>
        <v>0.35952244279950724</v>
      </c>
      <c r="E1437" t="str">
        <f t="shared" si="44"/>
        <v>Normal</v>
      </c>
    </row>
    <row r="1438" spans="2:5" x14ac:dyDescent="0.25">
      <c r="B1438">
        <f xml:space="preserve"> (moras!C1435 - AVERAGE(moras!$C$2:$C$5001)) / _xlfn.STDEV.P(moras!$C$2:$C$5001)</f>
        <v>-0.10322616506433047</v>
      </c>
      <c r="C1438" t="str">
        <f t="shared" si="45"/>
        <v>Normal</v>
      </c>
      <c r="D1438">
        <f xml:space="preserve"> (moras!I1435 - AVERAGE(moras!$I$2:$I$5001)) / _xlfn.STDEV.P(moras!$I$2:$I$5001)</f>
        <v>1.3476759435015044</v>
      </c>
      <c r="E1438" t="str">
        <f t="shared" si="44"/>
        <v>Normal</v>
      </c>
    </row>
    <row r="1439" spans="2:5" x14ac:dyDescent="0.25">
      <c r="B1439">
        <f xml:space="preserve"> (moras!C1436 - AVERAGE(moras!$C$2:$C$5001)) / _xlfn.STDEV.P(moras!$C$2:$C$5001)</f>
        <v>-0.44454290183274864</v>
      </c>
      <c r="C1439" t="str">
        <f t="shared" si="45"/>
        <v>Normal</v>
      </c>
      <c r="D1439">
        <f xml:space="preserve"> (moras!I1436 - AVERAGE(moras!$I$2:$I$5001)) / _xlfn.STDEV.P(moras!$I$2:$I$5001)</f>
        <v>-1.334454986975345</v>
      </c>
      <c r="E1439" t="str">
        <f t="shared" si="44"/>
        <v>Normal</v>
      </c>
    </row>
    <row r="1440" spans="2:5" x14ac:dyDescent="0.25">
      <c r="B1440">
        <f xml:space="preserve"> (moras!C1437 - AVERAGE(moras!$C$2:$C$5001)) / _xlfn.STDEV.P(moras!$C$2:$C$5001)</f>
        <v>-0.30994794830335376</v>
      </c>
      <c r="C1440" t="str">
        <f t="shared" si="45"/>
        <v>Normal</v>
      </c>
      <c r="D1440">
        <f xml:space="preserve"> (moras!I1437 - AVERAGE(moras!$I$2:$I$5001)) / _xlfn.STDEV.P(moras!$I$2:$I$5001)</f>
        <v>-1.4050373798826306</v>
      </c>
      <c r="E1440" t="str">
        <f t="shared" si="44"/>
        <v>Normal</v>
      </c>
    </row>
    <row r="1441" spans="2:5" x14ac:dyDescent="0.25">
      <c r="B1441">
        <f xml:space="preserve"> (moras!C1438 - AVERAGE(moras!$C$2:$C$5001)) / _xlfn.STDEV.P(moras!$C$2:$C$5001)</f>
        <v>-0.44454166866740574</v>
      </c>
      <c r="C1441" t="str">
        <f t="shared" si="45"/>
        <v>Normal</v>
      </c>
      <c r="D1441">
        <f xml:space="preserve"> (moras!I1438 - AVERAGE(moras!$I$2:$I$5001)) / _xlfn.STDEV.P(moras!$I$2:$I$5001)</f>
        <v>0.14777526407765068</v>
      </c>
      <c r="E1441" t="str">
        <f t="shared" si="44"/>
        <v>Normal</v>
      </c>
    </row>
    <row r="1442" spans="2:5" x14ac:dyDescent="0.25">
      <c r="B1442">
        <f xml:space="preserve"> (moras!C1439 - AVERAGE(moras!$C$2:$C$5001)) / _xlfn.STDEV.P(moras!$C$2:$C$5001)</f>
        <v>-0.42376159947448927</v>
      </c>
      <c r="C1442" t="str">
        <f t="shared" si="45"/>
        <v>Normal</v>
      </c>
      <c r="D1442">
        <f xml:space="preserve"> (moras!I1439 - AVERAGE(moras!$I$2:$I$5001)) / _xlfn.STDEV.P(moras!$I$2:$I$5001)</f>
        <v>-0.769795843717061</v>
      </c>
      <c r="E1442" t="str">
        <f t="shared" si="44"/>
        <v>Normal</v>
      </c>
    </row>
    <row r="1443" spans="2:5" x14ac:dyDescent="0.25">
      <c r="B1443">
        <f xml:space="preserve"> (moras!C1440 - AVERAGE(moras!$C$2:$C$5001)) / _xlfn.STDEV.P(moras!$C$2:$C$5001)</f>
        <v>-0.19898885293122986</v>
      </c>
      <c r="C1443" t="str">
        <f t="shared" si="45"/>
        <v>Normal</v>
      </c>
      <c r="D1443">
        <f xml:space="preserve"> (moras!I1440 - AVERAGE(moras!$I$2:$I$5001)) / _xlfn.STDEV.P(moras!$I$2:$I$5001)</f>
        <v>-0.98154302243891756</v>
      </c>
      <c r="E1443" t="str">
        <f t="shared" si="44"/>
        <v>Normal</v>
      </c>
    </row>
    <row r="1444" spans="2:5" x14ac:dyDescent="0.25">
      <c r="B1444">
        <f xml:space="preserve"> (moras!C1441 - AVERAGE(moras!$C$2:$C$5001)) / _xlfn.STDEV.P(moras!$C$2:$C$5001)</f>
        <v>0.36385987185935198</v>
      </c>
      <c r="C1444" t="str">
        <f t="shared" si="45"/>
        <v>Normal</v>
      </c>
      <c r="D1444">
        <f xml:space="preserve"> (moras!I1441 - AVERAGE(moras!$I$2:$I$5001)) / _xlfn.STDEV.P(moras!$I$2:$I$5001)</f>
        <v>1.3476759435015044</v>
      </c>
      <c r="E1444" t="str">
        <f t="shared" si="44"/>
        <v>Normal</v>
      </c>
    </row>
    <row r="1445" spans="2:5" x14ac:dyDescent="0.25">
      <c r="B1445">
        <f xml:space="preserve"> (moras!C1442 - AVERAGE(moras!$C$2:$C$5001)) / _xlfn.STDEV.P(moras!$C$2:$C$5001)</f>
        <v>-1.6389127949216084E-2</v>
      </c>
      <c r="C1445" t="str">
        <f t="shared" si="45"/>
        <v>Normal</v>
      </c>
      <c r="D1445">
        <f xml:space="preserve"> (moras!I1442 - AVERAGE(moras!$I$2:$I$5001)) / _xlfn.STDEV.P(moras!$I$2:$I$5001)</f>
        <v>-1.193290201160774</v>
      </c>
      <c r="E1445" t="str">
        <f t="shared" si="44"/>
        <v>Normal</v>
      </c>
    </row>
    <row r="1446" spans="2:5" x14ac:dyDescent="0.25">
      <c r="B1446">
        <f xml:space="preserve"> (moras!C1443 - AVERAGE(moras!$C$2:$C$5001)) / _xlfn.STDEV.P(moras!$C$2:$C$5001)</f>
        <v>-0.44454290183274864</v>
      </c>
      <c r="C1446" t="str">
        <f t="shared" si="45"/>
        <v>Normal</v>
      </c>
      <c r="D1446">
        <f xml:space="preserve"> (moras!I1443 - AVERAGE(moras!$I$2:$I$5001)) / _xlfn.STDEV.P(moras!$I$2:$I$5001)</f>
        <v>-0.41688387918063341</v>
      </c>
      <c r="E1446" t="str">
        <f t="shared" si="44"/>
        <v>Normal</v>
      </c>
    </row>
    <row r="1447" spans="2:5" x14ac:dyDescent="0.25">
      <c r="B1447">
        <f xml:space="preserve"> (moras!C1444 - AVERAGE(moras!$C$2:$C$5001)) / _xlfn.STDEV.P(moras!$C$2:$C$5001)</f>
        <v>-0.44454291416440211</v>
      </c>
      <c r="C1447" t="str">
        <f t="shared" si="45"/>
        <v>Normal</v>
      </c>
      <c r="D1447">
        <f xml:space="preserve"> (moras!I1444 - AVERAGE(moras!$I$2:$I$5001)) / _xlfn.STDEV.P(moras!$I$2:$I$5001)</f>
        <v>0.99476397896507684</v>
      </c>
      <c r="E1447" t="str">
        <f t="shared" si="44"/>
        <v>Normal</v>
      </c>
    </row>
    <row r="1448" spans="2:5" x14ac:dyDescent="0.25">
      <c r="B1448">
        <f xml:space="preserve"> (moras!C1445 - AVERAGE(moras!$C$2:$C$5001)) / _xlfn.STDEV.P(moras!$C$2:$C$5001)</f>
        <v>1.1512808305084405</v>
      </c>
      <c r="C1448" t="str">
        <f t="shared" si="45"/>
        <v>Normal</v>
      </c>
      <c r="D1448">
        <f xml:space="preserve"> (moras!I1445 - AVERAGE(moras!$I$2:$I$5001)) / _xlfn.STDEV.P(moras!$I$2:$I$5001)</f>
        <v>0.64185201442864925</v>
      </c>
      <c r="E1448" t="str">
        <f t="shared" si="44"/>
        <v>Normal</v>
      </c>
    </row>
    <row r="1449" spans="2:5" x14ac:dyDescent="0.25">
      <c r="B1449">
        <f xml:space="preserve"> (moras!C1446 - AVERAGE(moras!$C$2:$C$5001)) / _xlfn.STDEV.P(moras!$C$2:$C$5001)</f>
        <v>-0.65053700653459023</v>
      </c>
      <c r="C1449" t="str">
        <f t="shared" si="45"/>
        <v>Normal</v>
      </c>
      <c r="D1449">
        <f xml:space="preserve"> (moras!I1446 - AVERAGE(moras!$I$2:$I$5001)) / _xlfn.STDEV.P(moras!$I$2:$I$5001)</f>
        <v>-0.13455430755149136</v>
      </c>
      <c r="E1449" t="str">
        <f t="shared" si="44"/>
        <v>Normal</v>
      </c>
    </row>
    <row r="1450" spans="2:5" x14ac:dyDescent="0.25">
      <c r="B1450">
        <f xml:space="preserve"> (moras!C1447 - AVERAGE(moras!$C$2:$C$5001)) / _xlfn.STDEV.P(moras!$C$2:$C$5001)</f>
        <v>0.25977503202782098</v>
      </c>
      <c r="C1450" t="str">
        <f t="shared" si="45"/>
        <v>Normal</v>
      </c>
      <c r="D1450">
        <f xml:space="preserve"> (moras!I1447 - AVERAGE(moras!$I$2:$I$5001)) / _xlfn.STDEV.P(moras!$I$2:$I$5001)</f>
        <v>-0.84037823662434652</v>
      </c>
      <c r="E1450" t="str">
        <f t="shared" si="44"/>
        <v>Normal</v>
      </c>
    </row>
    <row r="1451" spans="2:5" x14ac:dyDescent="0.25">
      <c r="B1451">
        <f xml:space="preserve"> (moras!C1448 - AVERAGE(moras!$C$2:$C$5001)) / _xlfn.STDEV.P(moras!$C$2:$C$5001)</f>
        <v>-0.66001594158076649</v>
      </c>
      <c r="C1451" t="str">
        <f t="shared" si="45"/>
        <v>Normal</v>
      </c>
      <c r="D1451">
        <f xml:space="preserve"> (moras!I1448 - AVERAGE(moras!$I$2:$I$5001)) / _xlfn.STDEV.P(moras!$I$2:$I$5001)</f>
        <v>6.6104782630796582E-3</v>
      </c>
      <c r="E1451" t="str">
        <f t="shared" si="44"/>
        <v>Normal</v>
      </c>
    </row>
    <row r="1452" spans="2:5" x14ac:dyDescent="0.25">
      <c r="B1452">
        <f xml:space="preserve"> (moras!C1449 - AVERAGE(moras!$C$2:$C$5001)) / _xlfn.STDEV.P(moras!$C$2:$C$5001)</f>
        <v>-0.39527178055787016</v>
      </c>
      <c r="C1452" t="str">
        <f t="shared" si="45"/>
        <v>Normal</v>
      </c>
      <c r="D1452">
        <f xml:space="preserve"> (moras!I1449 - AVERAGE(moras!$I$2:$I$5001)) / _xlfn.STDEV.P(moras!$I$2:$I$5001)</f>
        <v>6.6104782630796582E-3</v>
      </c>
      <c r="E1452" t="str">
        <f t="shared" si="44"/>
        <v>Normal</v>
      </c>
    </row>
    <row r="1453" spans="2:5" x14ac:dyDescent="0.25">
      <c r="B1453">
        <f xml:space="preserve"> (moras!C1450 - AVERAGE(moras!$C$2:$C$5001)) / _xlfn.STDEV.P(moras!$C$2:$C$5001)</f>
        <v>0.97491857914726177</v>
      </c>
      <c r="C1453" t="str">
        <f t="shared" si="45"/>
        <v>Normal</v>
      </c>
      <c r="D1453">
        <f xml:space="preserve"> (moras!I1450 - AVERAGE(moras!$I$2:$I$5001)) / _xlfn.STDEV.P(moras!$I$2:$I$5001)</f>
        <v>6.6104782630796582E-3</v>
      </c>
      <c r="E1453" t="str">
        <f t="shared" si="44"/>
        <v>Normal</v>
      </c>
    </row>
    <row r="1454" spans="2:5" x14ac:dyDescent="0.25">
      <c r="B1454">
        <f xml:space="preserve"> (moras!C1451 - AVERAGE(moras!$C$2:$C$5001)) / _xlfn.STDEV.P(moras!$C$2:$C$5001)</f>
        <v>-0.40672048760119317</v>
      </c>
      <c r="C1454" t="str">
        <f t="shared" si="45"/>
        <v>Normal</v>
      </c>
      <c r="D1454">
        <f xml:space="preserve"> (moras!I1451 - AVERAGE(moras!$I$2:$I$5001)) / _xlfn.STDEV.P(moras!$I$2:$I$5001)</f>
        <v>-0.13455430755149136</v>
      </c>
      <c r="E1454" t="str">
        <f t="shared" si="44"/>
        <v>Normal</v>
      </c>
    </row>
    <row r="1455" spans="2:5" x14ac:dyDescent="0.25">
      <c r="B1455">
        <f xml:space="preserve"> (moras!C1452 - AVERAGE(moras!$C$2:$C$5001)) / _xlfn.STDEV.P(moras!$C$2:$C$5001)</f>
        <v>-0.44454413499809153</v>
      </c>
      <c r="C1455" t="str">
        <f t="shared" si="45"/>
        <v>Normal</v>
      </c>
      <c r="D1455">
        <f xml:space="preserve"> (moras!I1452 - AVERAGE(moras!$I$2:$I$5001)) / _xlfn.STDEV.P(moras!$I$2:$I$5001)</f>
        <v>-1.052125415346203</v>
      </c>
      <c r="E1455" t="str">
        <f t="shared" si="44"/>
        <v>Normal</v>
      </c>
    </row>
    <row r="1456" spans="2:5" x14ac:dyDescent="0.25">
      <c r="B1456">
        <f xml:space="preserve"> (moras!C1453 - AVERAGE(moras!$C$2:$C$5001)) / _xlfn.STDEV.P(moras!$C$2:$C$5001)</f>
        <v>-0.46799154082766331</v>
      </c>
      <c r="C1456" t="str">
        <f t="shared" si="45"/>
        <v>Normal</v>
      </c>
      <c r="D1456">
        <f xml:space="preserve"> (moras!I1453 - AVERAGE(moras!$I$2:$I$5001)) / _xlfn.STDEV.P(moras!$I$2:$I$5001)</f>
        <v>0.43010483570679275</v>
      </c>
      <c r="E1456" t="str">
        <f t="shared" si="44"/>
        <v>Normal</v>
      </c>
    </row>
    <row r="1457" spans="2:5" x14ac:dyDescent="0.25">
      <c r="B1457">
        <f xml:space="preserve"> (moras!C1454 - AVERAGE(moras!$C$2:$C$5001)) / _xlfn.STDEV.P(moras!$C$2:$C$5001)</f>
        <v>-0.22150028626555365</v>
      </c>
      <c r="C1457" t="str">
        <f t="shared" si="45"/>
        <v>Normal</v>
      </c>
      <c r="D1457">
        <f xml:space="preserve"> (moras!I1454 - AVERAGE(moras!$I$2:$I$5001)) / _xlfn.STDEV.P(moras!$I$2:$I$5001)</f>
        <v>-1.4756197727899161</v>
      </c>
      <c r="E1457" t="str">
        <f t="shared" si="44"/>
        <v>Normal</v>
      </c>
    </row>
    <row r="1458" spans="2:5" x14ac:dyDescent="0.25">
      <c r="B1458">
        <f xml:space="preserve"> (moras!C1455 - AVERAGE(moras!$C$2:$C$5001)) / _xlfn.STDEV.P(moras!$C$2:$C$5001)</f>
        <v>5.9371436593019</v>
      </c>
      <c r="C1458" t="str">
        <f t="shared" si="45"/>
        <v>Atipico</v>
      </c>
      <c r="D1458">
        <f xml:space="preserve"> (moras!I1455 - AVERAGE(moras!$I$2:$I$5001)) / _xlfn.STDEV.P(moras!$I$2:$I$5001)</f>
        <v>6.6104782630796582E-3</v>
      </c>
      <c r="E1458" t="str">
        <f t="shared" si="44"/>
        <v>Normal</v>
      </c>
    </row>
    <row r="1459" spans="2:5" x14ac:dyDescent="0.25">
      <c r="B1459">
        <f xml:space="preserve"> (moras!C1456 - AVERAGE(moras!$C$2:$C$5001)) / _xlfn.STDEV.P(moras!$C$2:$C$5001)</f>
        <v>-0.56813395105799835</v>
      </c>
      <c r="C1459" t="str">
        <f t="shared" si="45"/>
        <v>Normal</v>
      </c>
      <c r="D1459">
        <f xml:space="preserve"> (moras!I1456 - AVERAGE(moras!$I$2:$I$5001)) / _xlfn.STDEV.P(moras!$I$2:$I$5001)</f>
        <v>3.6768949094419265</v>
      </c>
      <c r="E1459" t="str">
        <f t="shared" si="44"/>
        <v>Atipico</v>
      </c>
    </row>
    <row r="1460" spans="2:5" x14ac:dyDescent="0.25">
      <c r="B1460">
        <f xml:space="preserve"> (moras!C1457 - AVERAGE(moras!$C$2:$C$5001)) / _xlfn.STDEV.P(moras!$C$2:$C$5001)</f>
        <v>-0.10177842895178617</v>
      </c>
      <c r="C1460" t="str">
        <f t="shared" si="45"/>
        <v>Normal</v>
      </c>
      <c r="D1460">
        <f xml:space="preserve"> (moras!I1457 - AVERAGE(moras!$I$2:$I$5001)) / _xlfn.STDEV.P(moras!$I$2:$I$5001)</f>
        <v>-0.69921345080977548</v>
      </c>
      <c r="E1460" t="str">
        <f t="shared" si="44"/>
        <v>Normal</v>
      </c>
    </row>
    <row r="1461" spans="2:5" x14ac:dyDescent="0.25">
      <c r="B1461">
        <f xml:space="preserve"> (moras!C1458 - AVERAGE(moras!$C$2:$C$5001)) / _xlfn.STDEV.P(moras!$C$2:$C$5001)</f>
        <v>-0.44218508969715692</v>
      </c>
      <c r="C1461" t="str">
        <f t="shared" si="45"/>
        <v>Normal</v>
      </c>
      <c r="D1461">
        <f xml:space="preserve"> (moras!I1458 - AVERAGE(moras!$I$2:$I$5001)) / _xlfn.STDEV.P(moras!$I$2:$I$5001)</f>
        <v>-0.69921345080977548</v>
      </c>
      <c r="E1461" t="str">
        <f t="shared" si="44"/>
        <v>Normal</v>
      </c>
    </row>
    <row r="1462" spans="2:5" x14ac:dyDescent="0.25">
      <c r="B1462">
        <f xml:space="preserve"> (moras!C1459 - AVERAGE(moras!$C$2:$C$5001)) / _xlfn.STDEV.P(moras!$C$2:$C$5001)</f>
        <v>-0.71799768656659158</v>
      </c>
      <c r="C1462" t="str">
        <f t="shared" si="45"/>
        <v>Normal</v>
      </c>
      <c r="D1462">
        <f xml:space="preserve"> (moras!I1459 - AVERAGE(moras!$I$2:$I$5001)) / _xlfn.STDEV.P(moras!$I$2:$I$5001)</f>
        <v>-1.193290201160774</v>
      </c>
      <c r="E1462" t="str">
        <f t="shared" si="44"/>
        <v>Normal</v>
      </c>
    </row>
    <row r="1463" spans="2:5" x14ac:dyDescent="0.25">
      <c r="B1463">
        <f xml:space="preserve"> (moras!C1460 - AVERAGE(moras!$C$2:$C$5001)) / _xlfn.STDEV.P(moras!$C$2:$C$5001)</f>
        <v>-0.46799154082766331</v>
      </c>
      <c r="C1463" t="str">
        <f t="shared" si="45"/>
        <v>Normal</v>
      </c>
      <c r="D1463">
        <f xml:space="preserve"> (moras!I1460 - AVERAGE(moras!$I$2:$I$5001)) / _xlfn.STDEV.P(moras!$I$2:$I$5001)</f>
        <v>1.3476759435015044</v>
      </c>
      <c r="E1463" t="str">
        <f t="shared" si="44"/>
        <v>Normal</v>
      </c>
    </row>
    <row r="1464" spans="2:5" x14ac:dyDescent="0.25">
      <c r="B1464">
        <f xml:space="preserve"> (moras!C1461 - AVERAGE(moras!$C$2:$C$5001)) / _xlfn.STDEV.P(moras!$C$2:$C$5001)</f>
        <v>-0.46799031999397384</v>
      </c>
      <c r="C1464" t="str">
        <f t="shared" si="45"/>
        <v>Normal</v>
      </c>
      <c r="D1464">
        <f xml:space="preserve"> (moras!I1461 - AVERAGE(moras!$I$2:$I$5001)) / _xlfn.STDEV.P(moras!$I$2:$I$5001)</f>
        <v>-0.55804866499520445</v>
      </c>
      <c r="E1464" t="str">
        <f t="shared" si="44"/>
        <v>Normal</v>
      </c>
    </row>
    <row r="1465" spans="2:5" x14ac:dyDescent="0.25">
      <c r="B1465">
        <f xml:space="preserve"> (moras!C1462 - AVERAGE(moras!$C$2:$C$5001)) / _xlfn.STDEV.P(moras!$C$2:$C$5001)</f>
        <v>0.16520065928028363</v>
      </c>
      <c r="C1465" t="str">
        <f t="shared" si="45"/>
        <v>Normal</v>
      </c>
      <c r="D1465">
        <f xml:space="preserve"> (moras!I1462 - AVERAGE(moras!$I$2:$I$5001)) / _xlfn.STDEV.P(moras!$I$2:$I$5001)</f>
        <v>-0.91096062953163204</v>
      </c>
      <c r="E1465" t="str">
        <f t="shared" si="44"/>
        <v>Normal</v>
      </c>
    </row>
    <row r="1466" spans="2:5" x14ac:dyDescent="0.25">
      <c r="B1466">
        <f xml:space="preserve"> (moras!C1463 - AVERAGE(moras!$C$2:$C$5001)) / _xlfn.STDEV.P(moras!$C$2:$C$5001)</f>
        <v>-0.35296927663562178</v>
      </c>
      <c r="C1466" t="str">
        <f t="shared" si="45"/>
        <v>Normal</v>
      </c>
      <c r="D1466">
        <f xml:space="preserve"> (moras!I1463 - AVERAGE(moras!$I$2:$I$5001)) / _xlfn.STDEV.P(moras!$I$2:$I$5001)</f>
        <v>-0.34630148627334789</v>
      </c>
      <c r="E1466" t="str">
        <f t="shared" si="44"/>
        <v>Normal</v>
      </c>
    </row>
    <row r="1467" spans="2:5" x14ac:dyDescent="0.25">
      <c r="B1467">
        <f xml:space="preserve"> (moras!C1464 - AVERAGE(moras!$C$2:$C$5001)) / _xlfn.STDEV.P(moras!$C$2:$C$5001)</f>
        <v>1.1768543367056765</v>
      </c>
      <c r="C1467" t="str">
        <f t="shared" si="45"/>
        <v>Normal</v>
      </c>
      <c r="D1467">
        <f xml:space="preserve"> (moras!I1464 - AVERAGE(moras!$I$2:$I$5001)) / _xlfn.STDEV.P(moras!$I$2:$I$5001)</f>
        <v>-0.62863105790248996</v>
      </c>
      <c r="E1467" t="str">
        <f t="shared" si="44"/>
        <v>Normal</v>
      </c>
    </row>
    <row r="1468" spans="2:5" x14ac:dyDescent="0.25">
      <c r="B1468">
        <f xml:space="preserve"> (moras!C1465 - AVERAGE(moras!$C$2:$C$5001)) / _xlfn.STDEV.P(moras!$C$2:$C$5001)</f>
        <v>0.14109030376237816</v>
      </c>
      <c r="C1468" t="str">
        <f t="shared" si="45"/>
        <v>Normal</v>
      </c>
      <c r="D1468">
        <f xml:space="preserve"> (moras!I1465 - AVERAGE(moras!$I$2:$I$5001)) / _xlfn.STDEV.P(moras!$I$2:$I$5001)</f>
        <v>-0.13455430755149136</v>
      </c>
      <c r="E1468" t="str">
        <f t="shared" si="44"/>
        <v>Normal</v>
      </c>
    </row>
    <row r="1469" spans="2:5" x14ac:dyDescent="0.25">
      <c r="B1469">
        <f xml:space="preserve"> (moras!C1466 - AVERAGE(moras!$C$2:$C$5001)) / _xlfn.STDEV.P(moras!$C$2:$C$5001)</f>
        <v>-0.46799154082766331</v>
      </c>
      <c r="C1469" t="str">
        <f t="shared" si="45"/>
        <v>Normal</v>
      </c>
      <c r="D1469">
        <f xml:space="preserve"> (moras!I1466 - AVERAGE(moras!$I$2:$I$5001)) / _xlfn.STDEV.P(moras!$I$2:$I$5001)</f>
        <v>0.78301680024322029</v>
      </c>
      <c r="E1469" t="str">
        <f t="shared" si="44"/>
        <v>Normal</v>
      </c>
    </row>
    <row r="1470" spans="2:5" x14ac:dyDescent="0.25">
      <c r="B1470">
        <f xml:space="preserve"> (moras!C1467 - AVERAGE(moras!$C$2:$C$5001)) / _xlfn.STDEV.P(moras!$C$2:$C$5001)</f>
        <v>0.86382148024161598</v>
      </c>
      <c r="C1470" t="str">
        <f t="shared" si="45"/>
        <v>Normal</v>
      </c>
      <c r="D1470">
        <f xml:space="preserve"> (moras!I1467 - AVERAGE(moras!$I$2:$I$5001)) / _xlfn.STDEV.P(moras!$I$2:$I$5001)</f>
        <v>-0.69921345080977548</v>
      </c>
      <c r="E1470" t="str">
        <f t="shared" si="44"/>
        <v>Normal</v>
      </c>
    </row>
    <row r="1471" spans="2:5" x14ac:dyDescent="0.25">
      <c r="B1471">
        <f xml:space="preserve"> (moras!C1468 - AVERAGE(moras!$C$2:$C$5001)) / _xlfn.STDEV.P(moras!$C$2:$C$5001)</f>
        <v>0.48360555392754406</v>
      </c>
      <c r="C1471" t="str">
        <f t="shared" si="45"/>
        <v>Normal</v>
      </c>
      <c r="D1471">
        <f xml:space="preserve"> (moras!I1468 - AVERAGE(moras!$I$2:$I$5001)) / _xlfn.STDEV.P(moras!$I$2:$I$5001)</f>
        <v>-0.34630148627334789</v>
      </c>
      <c r="E1471" t="str">
        <f t="shared" si="44"/>
        <v>Normal</v>
      </c>
    </row>
    <row r="1472" spans="2:5" x14ac:dyDescent="0.25">
      <c r="B1472">
        <f xml:space="preserve"> (moras!C1469 - AVERAGE(moras!$C$2:$C$5001)) / _xlfn.STDEV.P(moras!$C$2:$C$5001)</f>
        <v>-0.4271207418685018</v>
      </c>
      <c r="C1472" t="str">
        <f t="shared" si="45"/>
        <v>Normal</v>
      </c>
      <c r="D1472">
        <f xml:space="preserve"> (moras!I1469 - AVERAGE(moras!$I$2:$I$5001)) / _xlfn.STDEV.P(moras!$I$2:$I$5001)</f>
        <v>-0.62863105790248996</v>
      </c>
      <c r="E1472" t="str">
        <f t="shared" si="44"/>
        <v>Normal</v>
      </c>
    </row>
    <row r="1473" spans="2:5" x14ac:dyDescent="0.25">
      <c r="B1473">
        <f xml:space="preserve"> (moras!C1470 - AVERAGE(moras!$C$2:$C$5001)) / _xlfn.STDEV.P(moras!$C$2:$C$5001)</f>
        <v>-0.4818399876282361</v>
      </c>
      <c r="C1473" t="str">
        <f t="shared" si="45"/>
        <v>Normal</v>
      </c>
      <c r="D1473">
        <f xml:space="preserve"> (moras!I1470 - AVERAGE(moras!$I$2:$I$5001)) / _xlfn.STDEV.P(moras!$I$2:$I$5001)</f>
        <v>0.14777526407765068</v>
      </c>
      <c r="E1473" t="str">
        <f t="shared" si="44"/>
        <v>Normal</v>
      </c>
    </row>
    <row r="1474" spans="2:5" x14ac:dyDescent="0.25">
      <c r="B1474">
        <f xml:space="preserve"> (moras!C1471 - AVERAGE(moras!$C$2:$C$5001)) / _xlfn.STDEV.P(moras!$C$2:$C$5001)</f>
        <v>-0.5680074159621652</v>
      </c>
      <c r="C1474" t="str">
        <f t="shared" si="45"/>
        <v>Normal</v>
      </c>
      <c r="D1474">
        <f xml:space="preserve"> (moras!I1471 - AVERAGE(moras!$I$2:$I$5001)) / _xlfn.STDEV.P(moras!$I$2:$I$5001)</f>
        <v>-1.4050373798826306</v>
      </c>
      <c r="E1474" t="str">
        <f t="shared" si="44"/>
        <v>Normal</v>
      </c>
    </row>
    <row r="1475" spans="2:5" x14ac:dyDescent="0.25">
      <c r="B1475">
        <f xml:space="preserve"> (moras!C1472 - AVERAGE(moras!$C$2:$C$5001)) / _xlfn.STDEV.P(moras!$C$2:$C$5001)</f>
        <v>-0.3890726583791988</v>
      </c>
      <c r="C1475" t="str">
        <f t="shared" si="45"/>
        <v>Normal</v>
      </c>
      <c r="D1475">
        <f xml:space="preserve"> (moras!I1472 - AVERAGE(moras!$I$2:$I$5001)) / _xlfn.STDEV.P(moras!$I$2:$I$5001)</f>
        <v>1.3476759435015044</v>
      </c>
      <c r="E1475" t="str">
        <f t="shared" si="44"/>
        <v>Normal</v>
      </c>
    </row>
    <row r="1476" spans="2:5" x14ac:dyDescent="0.25">
      <c r="B1476">
        <f xml:space="preserve"> (moras!C1473 - AVERAGE(moras!$C$2:$C$5001)) / _xlfn.STDEV.P(moras!$C$2:$C$5001)</f>
        <v>0.55064249368442397</v>
      </c>
      <c r="C1476" t="str">
        <f t="shared" si="45"/>
        <v>Normal</v>
      </c>
      <c r="D1476">
        <f xml:space="preserve"> (moras!I1473 - AVERAGE(moras!$I$2:$I$5001)) / _xlfn.STDEV.P(moras!$I$2:$I$5001)</f>
        <v>3.4651477307200698</v>
      </c>
      <c r="E1476" t="str">
        <f t="shared" si="44"/>
        <v>Atipico</v>
      </c>
    </row>
    <row r="1477" spans="2:5" x14ac:dyDescent="0.25">
      <c r="B1477">
        <f xml:space="preserve"> (moras!C1474 - AVERAGE(moras!$C$2:$C$5001)) / _xlfn.STDEV.P(moras!$C$2:$C$5001)</f>
        <v>-0.61862268746078586</v>
      </c>
      <c r="C1477" t="str">
        <f t="shared" si="45"/>
        <v>Normal</v>
      </c>
      <c r="D1477">
        <f xml:space="preserve"> (moras!I1474 - AVERAGE(moras!$I$2:$I$5001)) / _xlfn.STDEV.P(moras!$I$2:$I$5001)</f>
        <v>-0.41688387918063341</v>
      </c>
      <c r="E1477" t="str">
        <f t="shared" si="44"/>
        <v>Normal</v>
      </c>
    </row>
    <row r="1478" spans="2:5" x14ac:dyDescent="0.25">
      <c r="B1478">
        <f xml:space="preserve"> (moras!C1475 - AVERAGE(moras!$C$2:$C$5001)) / _xlfn.STDEV.P(moras!$C$2:$C$5001)</f>
        <v>-0.44454166866740574</v>
      </c>
      <c r="C1478" t="str">
        <f t="shared" si="45"/>
        <v>Normal</v>
      </c>
      <c r="D1478">
        <f xml:space="preserve"> (moras!I1475 - AVERAGE(moras!$I$2:$I$5001)) / _xlfn.STDEV.P(moras!$I$2:$I$5001)</f>
        <v>0.64185201442864925</v>
      </c>
      <c r="E1478" t="str">
        <f t="shared" ref="E1478:E1541" si="46">IF(ABS(D1478)&gt;1.96,"Atipico","Normal")</f>
        <v>Normal</v>
      </c>
    </row>
    <row r="1479" spans="2:5" x14ac:dyDescent="0.25">
      <c r="B1479">
        <f xml:space="preserve"> (moras!C1476 - AVERAGE(moras!$C$2:$C$5001)) / _xlfn.STDEV.P(moras!$C$2:$C$5001)</f>
        <v>-0.39383390976806892</v>
      </c>
      <c r="C1479" t="str">
        <f t="shared" si="45"/>
        <v>Normal</v>
      </c>
      <c r="D1479">
        <f xml:space="preserve"> (moras!I1476 - AVERAGE(moras!$I$2:$I$5001)) / _xlfn.STDEV.P(moras!$I$2:$I$5001)</f>
        <v>0.99476397896507684</v>
      </c>
      <c r="E1479" t="str">
        <f t="shared" si="46"/>
        <v>Normal</v>
      </c>
    </row>
    <row r="1480" spans="2:5" x14ac:dyDescent="0.25">
      <c r="B1480">
        <f xml:space="preserve"> (moras!C1477 - AVERAGE(moras!$C$2:$C$5001)) / _xlfn.STDEV.P(moras!$C$2:$C$5001)</f>
        <v>-9.2910282355832298E-3</v>
      </c>
      <c r="C1480" t="str">
        <f t="shared" si="45"/>
        <v>Normal</v>
      </c>
      <c r="D1480">
        <f xml:space="preserve"> (moras!I1477 - AVERAGE(moras!$I$2:$I$5001)) / _xlfn.STDEV.P(moras!$I$2:$I$5001)</f>
        <v>-0.769795843717061</v>
      </c>
      <c r="E1480" t="str">
        <f t="shared" si="46"/>
        <v>Normal</v>
      </c>
    </row>
    <row r="1481" spans="2:5" x14ac:dyDescent="0.25">
      <c r="B1481">
        <f xml:space="preserve"> (moras!C1478 - AVERAGE(moras!$C$2:$C$5001)) / _xlfn.STDEV.P(moras!$C$2:$C$5001)</f>
        <v>-0.20580970008082236</v>
      </c>
      <c r="C1481" t="str">
        <f t="shared" si="45"/>
        <v>Normal</v>
      </c>
      <c r="D1481">
        <f xml:space="preserve"> (moras!I1478 - AVERAGE(moras!$I$2:$I$5001)) / _xlfn.STDEV.P(moras!$I$2:$I$5001)</f>
        <v>0.92418158605779133</v>
      </c>
      <c r="E1481" t="str">
        <f t="shared" si="46"/>
        <v>Normal</v>
      </c>
    </row>
    <row r="1482" spans="2:5" x14ac:dyDescent="0.25">
      <c r="B1482">
        <f xml:space="preserve"> (moras!C1479 - AVERAGE(moras!$C$2:$C$5001)) / _xlfn.STDEV.P(moras!$C$2:$C$5001)</f>
        <v>-0.27767343396454669</v>
      </c>
      <c r="C1482" t="str">
        <f t="shared" si="45"/>
        <v>Normal</v>
      </c>
      <c r="D1482">
        <f xml:space="preserve"> (moras!I1479 - AVERAGE(moras!$I$2:$I$5001)) / _xlfn.STDEV.P(moras!$I$2:$I$5001)</f>
        <v>2.6887414087399293</v>
      </c>
      <c r="E1482" t="str">
        <f t="shared" si="46"/>
        <v>Atipico</v>
      </c>
    </row>
    <row r="1483" spans="2:5" x14ac:dyDescent="0.25">
      <c r="B1483">
        <f xml:space="preserve"> (moras!C1480 - AVERAGE(moras!$C$2:$C$5001)) / _xlfn.STDEV.P(moras!$C$2:$C$5001)</f>
        <v>-0.36639104822755719</v>
      </c>
      <c r="C1483" t="str">
        <f t="shared" si="45"/>
        <v>Normal</v>
      </c>
      <c r="D1483">
        <f xml:space="preserve"> (moras!I1480 - AVERAGE(moras!$I$2:$I$5001)) / _xlfn.STDEV.P(moras!$I$2:$I$5001)</f>
        <v>-0.69921345080977548</v>
      </c>
      <c r="E1483" t="str">
        <f t="shared" si="46"/>
        <v>Normal</v>
      </c>
    </row>
    <row r="1484" spans="2:5" x14ac:dyDescent="0.25">
      <c r="B1484">
        <f xml:space="preserve"> (moras!C1481 - AVERAGE(moras!$C$2:$C$5001)) / _xlfn.STDEV.P(moras!$C$2:$C$5001)</f>
        <v>-0.37718123264612741</v>
      </c>
      <c r="C1484" t="str">
        <f t="shared" si="45"/>
        <v>Normal</v>
      </c>
      <c r="D1484">
        <f xml:space="preserve"> (moras!I1481 - AVERAGE(moras!$I$2:$I$5001)) / _xlfn.STDEV.P(moras!$I$2:$I$5001)</f>
        <v>-1.4756197727899161</v>
      </c>
      <c r="E1484" t="str">
        <f t="shared" si="46"/>
        <v>Normal</v>
      </c>
    </row>
    <row r="1485" spans="2:5" x14ac:dyDescent="0.25">
      <c r="B1485">
        <f xml:space="preserve"> (moras!C1482 - AVERAGE(moras!$C$2:$C$5001)) / _xlfn.STDEV.P(moras!$C$2:$C$5001)</f>
        <v>-0.15898954425153694</v>
      </c>
      <c r="C1485" t="str">
        <f t="shared" si="45"/>
        <v>Normal</v>
      </c>
      <c r="D1485">
        <f xml:space="preserve"> (moras!I1482 - AVERAGE(moras!$I$2:$I$5001)) / _xlfn.STDEV.P(moras!$I$2:$I$5001)</f>
        <v>-0.91096062953163204</v>
      </c>
      <c r="E1485" t="str">
        <f t="shared" si="46"/>
        <v>Normal</v>
      </c>
    </row>
    <row r="1486" spans="2:5" x14ac:dyDescent="0.25">
      <c r="B1486">
        <f xml:space="preserve"> (moras!C1483 - AVERAGE(moras!$C$2:$C$5001)) / _xlfn.STDEV.P(moras!$C$2:$C$5001)</f>
        <v>2.1471840515717053</v>
      </c>
      <c r="C1486" t="str">
        <f t="shared" si="45"/>
        <v>Atipico</v>
      </c>
      <c r="D1486">
        <f xml:space="preserve"> (moras!I1483 - AVERAGE(moras!$I$2:$I$5001)) / _xlfn.STDEV.P(moras!$I$2:$I$5001)</f>
        <v>-0.91096062953163204</v>
      </c>
      <c r="E1486" t="str">
        <f t="shared" si="46"/>
        <v>Normal</v>
      </c>
    </row>
    <row r="1487" spans="2:5" x14ac:dyDescent="0.25">
      <c r="B1487">
        <f xml:space="preserve"> (moras!C1484 - AVERAGE(moras!$C$2:$C$5001)) / _xlfn.STDEV.P(moras!$C$2:$C$5001)</f>
        <v>-0.40711016784954412</v>
      </c>
      <c r="C1487" t="str">
        <f t="shared" ref="C1487:C1550" si="47">IF(ABS(B1487)&gt;1.96,"Atipico","Normal")</f>
        <v>Normal</v>
      </c>
      <c r="D1487">
        <f xml:space="preserve"> (moras!I1484 - AVERAGE(moras!$I$2:$I$5001)) / _xlfn.STDEV.P(moras!$I$2:$I$5001)</f>
        <v>-1.4756197727899161</v>
      </c>
      <c r="E1487" t="str">
        <f t="shared" si="46"/>
        <v>Normal</v>
      </c>
    </row>
    <row r="1488" spans="2:5" x14ac:dyDescent="0.25">
      <c r="B1488">
        <f xml:space="preserve"> (moras!C1485 - AVERAGE(moras!$C$2:$C$5001)) / _xlfn.STDEV.P(moras!$C$2:$C$5001)</f>
        <v>-0.52876316209026597</v>
      </c>
      <c r="C1488" t="str">
        <f t="shared" si="47"/>
        <v>Normal</v>
      </c>
      <c r="D1488">
        <f xml:space="preserve"> (moras!I1485 - AVERAGE(moras!$I$2:$I$5001)) / _xlfn.STDEV.P(moras!$I$2:$I$5001)</f>
        <v>0.99476397896507684</v>
      </c>
      <c r="E1488" t="str">
        <f t="shared" si="46"/>
        <v>Normal</v>
      </c>
    </row>
    <row r="1489" spans="2:5" x14ac:dyDescent="0.25">
      <c r="B1489">
        <f xml:space="preserve"> (moras!C1486 - AVERAGE(moras!$C$2:$C$5001)) / _xlfn.STDEV.P(moras!$C$2:$C$5001)</f>
        <v>0.59449508644267579</v>
      </c>
      <c r="C1489" t="str">
        <f t="shared" si="47"/>
        <v>Normal</v>
      </c>
      <c r="D1489">
        <f xml:space="preserve"> (moras!I1486 - AVERAGE(moras!$I$2:$I$5001)) / _xlfn.STDEV.P(moras!$I$2:$I$5001)</f>
        <v>2.5475766229253582</v>
      </c>
      <c r="E1489" t="str">
        <f t="shared" si="46"/>
        <v>Atipico</v>
      </c>
    </row>
    <row r="1490" spans="2:5" x14ac:dyDescent="0.25">
      <c r="B1490">
        <f xml:space="preserve"> (moras!C1487 - AVERAGE(moras!$C$2:$C$5001)) / _xlfn.STDEV.P(moras!$C$2:$C$5001)</f>
        <v>-0.457983565517737</v>
      </c>
      <c r="C1490" t="str">
        <f t="shared" si="47"/>
        <v>Normal</v>
      </c>
      <c r="D1490">
        <f xml:space="preserve"> (moras!I1487 - AVERAGE(moras!$I$2:$I$5001)) / _xlfn.STDEV.P(moras!$I$2:$I$5001)</f>
        <v>0.64185201442864925</v>
      </c>
      <c r="E1490" t="str">
        <f t="shared" si="46"/>
        <v>Normal</v>
      </c>
    </row>
    <row r="1491" spans="2:5" x14ac:dyDescent="0.25">
      <c r="B1491">
        <f xml:space="preserve"> (moras!C1488 - AVERAGE(moras!$C$2:$C$5001)) / _xlfn.STDEV.P(moras!$C$2:$C$5001)</f>
        <v>-0.44454290183274864</v>
      </c>
      <c r="C1491" t="str">
        <f t="shared" si="47"/>
        <v>Normal</v>
      </c>
      <c r="D1491">
        <f xml:space="preserve"> (moras!I1488 - AVERAGE(moras!$I$2:$I$5001)) / _xlfn.STDEV.P(moras!$I$2:$I$5001)</f>
        <v>-1.193290201160774</v>
      </c>
      <c r="E1491" t="str">
        <f t="shared" si="46"/>
        <v>Normal</v>
      </c>
    </row>
    <row r="1492" spans="2:5" x14ac:dyDescent="0.25">
      <c r="B1492">
        <f xml:space="preserve"> (moras!C1489 - AVERAGE(moras!$C$2:$C$5001)) / _xlfn.STDEV.P(moras!$C$2:$C$5001)</f>
        <v>9.4606802071699622E-2</v>
      </c>
      <c r="C1492" t="str">
        <f t="shared" si="47"/>
        <v>Normal</v>
      </c>
      <c r="D1492">
        <f xml:space="preserve"> (moras!I1489 - AVERAGE(moras!$I$2:$I$5001)) / _xlfn.STDEV.P(moras!$I$2:$I$5001)</f>
        <v>1.2770935505942189</v>
      </c>
      <c r="E1492" t="str">
        <f t="shared" si="46"/>
        <v>Normal</v>
      </c>
    </row>
    <row r="1493" spans="2:5" x14ac:dyDescent="0.25">
      <c r="B1493">
        <f xml:space="preserve"> (moras!C1490 - AVERAGE(moras!$C$2:$C$5001)) / _xlfn.STDEV.P(moras!$C$2:$C$5001)</f>
        <v>-7.9862330850045876E-2</v>
      </c>
      <c r="C1493" t="str">
        <f t="shared" si="47"/>
        <v>Normal</v>
      </c>
      <c r="D1493">
        <f xml:space="preserve"> (moras!I1490 - AVERAGE(moras!$I$2:$I$5001)) / _xlfn.STDEV.P(moras!$I$2:$I$5001)</f>
        <v>-1.193290201160774</v>
      </c>
      <c r="E1493" t="str">
        <f t="shared" si="46"/>
        <v>Normal</v>
      </c>
    </row>
    <row r="1494" spans="2:5" x14ac:dyDescent="0.25">
      <c r="B1494">
        <f xml:space="preserve"> (moras!C1491 - AVERAGE(moras!$C$2:$C$5001)) / _xlfn.STDEV.P(moras!$C$2:$C$5001)</f>
        <v>-0.43678875815670221</v>
      </c>
      <c r="C1494" t="str">
        <f t="shared" si="47"/>
        <v>Normal</v>
      </c>
      <c r="D1494">
        <f xml:space="preserve"> (moras!I1491 - AVERAGE(moras!$I$2:$I$5001)) / _xlfn.STDEV.P(moras!$I$2:$I$5001)</f>
        <v>-0.27571909336606237</v>
      </c>
      <c r="E1494" t="str">
        <f t="shared" si="46"/>
        <v>Normal</v>
      </c>
    </row>
    <row r="1495" spans="2:5" x14ac:dyDescent="0.25">
      <c r="B1495">
        <f xml:space="preserve"> (moras!C1492 - AVERAGE(moras!$C$2:$C$5001)) / _xlfn.STDEV.P(moras!$C$2:$C$5001)</f>
        <v>-0.38277364980775391</v>
      </c>
      <c r="C1495" t="str">
        <f t="shared" si="47"/>
        <v>Normal</v>
      </c>
      <c r="D1495">
        <f xml:space="preserve"> (moras!I1492 - AVERAGE(moras!$I$2:$I$5001)) / _xlfn.STDEV.P(moras!$I$2:$I$5001)</f>
        <v>0.85359919315050581</v>
      </c>
      <c r="E1495" t="str">
        <f t="shared" si="46"/>
        <v>Normal</v>
      </c>
    </row>
    <row r="1496" spans="2:5" x14ac:dyDescent="0.25">
      <c r="B1496">
        <f xml:space="preserve"> (moras!C1493 - AVERAGE(moras!$C$2:$C$5001)) / _xlfn.STDEV.P(moras!$C$2:$C$5001)</f>
        <v>-2.2673338536546354E-2</v>
      </c>
      <c r="C1496" t="str">
        <f t="shared" si="47"/>
        <v>Normal</v>
      </c>
      <c r="D1496">
        <f xml:space="preserve"> (moras!I1493 - AVERAGE(moras!$I$2:$I$5001)) / _xlfn.STDEV.P(moras!$I$2:$I$5001)</f>
        <v>1.4888407293160755</v>
      </c>
      <c r="E1496" t="str">
        <f t="shared" si="46"/>
        <v>Normal</v>
      </c>
    </row>
    <row r="1497" spans="2:5" x14ac:dyDescent="0.25">
      <c r="B1497">
        <f xml:space="preserve"> (moras!C1494 - AVERAGE(moras!$C$2:$C$5001)) / _xlfn.STDEV.P(moras!$C$2:$C$5001)</f>
        <v>-0.27343381151571594</v>
      </c>
      <c r="C1497" t="str">
        <f t="shared" si="47"/>
        <v>Normal</v>
      </c>
      <c r="D1497">
        <f xml:space="preserve"> (moras!I1494 - AVERAGE(moras!$I$2:$I$5001)) / _xlfn.STDEV.P(moras!$I$2:$I$5001)</f>
        <v>0.35952244279950724</v>
      </c>
      <c r="E1497" t="str">
        <f t="shared" si="46"/>
        <v>Normal</v>
      </c>
    </row>
    <row r="1498" spans="2:5" x14ac:dyDescent="0.25">
      <c r="B1498">
        <f xml:space="preserve"> (moras!C1495 - AVERAGE(moras!$C$2:$C$5001)) / _xlfn.STDEV.P(moras!$C$2:$C$5001)</f>
        <v>-0.21297353983888431</v>
      </c>
      <c r="C1498" t="str">
        <f t="shared" si="47"/>
        <v>Normal</v>
      </c>
      <c r="D1498">
        <f xml:space="preserve"> (moras!I1495 - AVERAGE(moras!$I$2:$I$5001)) / _xlfn.STDEV.P(moras!$I$2:$I$5001)</f>
        <v>-1.193290201160774</v>
      </c>
      <c r="E1498" t="str">
        <f t="shared" si="46"/>
        <v>Normal</v>
      </c>
    </row>
    <row r="1499" spans="2:5" x14ac:dyDescent="0.25">
      <c r="B1499">
        <f xml:space="preserve"> (moras!C1496 - AVERAGE(moras!$C$2:$C$5001)) / _xlfn.STDEV.P(moras!$C$2:$C$5001)</f>
        <v>-0.69694564275730231</v>
      </c>
      <c r="C1499" t="str">
        <f t="shared" si="47"/>
        <v>Normal</v>
      </c>
      <c r="D1499">
        <f xml:space="preserve"> (moras!I1496 - AVERAGE(moras!$I$2:$I$5001)) / _xlfn.STDEV.P(moras!$I$2:$I$5001)</f>
        <v>-1.334454986975345</v>
      </c>
      <c r="E1499" t="str">
        <f t="shared" si="46"/>
        <v>Normal</v>
      </c>
    </row>
    <row r="1500" spans="2:5" x14ac:dyDescent="0.25">
      <c r="B1500">
        <f xml:space="preserve"> (moras!C1497 - AVERAGE(moras!$C$2:$C$5001)) / _xlfn.STDEV.P(moras!$C$2:$C$5001)</f>
        <v>0.25404649807564705</v>
      </c>
      <c r="C1500" t="str">
        <f t="shared" si="47"/>
        <v>Normal</v>
      </c>
      <c r="D1500">
        <f xml:space="preserve"> (moras!I1497 - AVERAGE(moras!$I$2:$I$5001)) / _xlfn.STDEV.P(moras!$I$2:$I$5001)</f>
        <v>-0.769795843717061</v>
      </c>
      <c r="E1500" t="str">
        <f t="shared" si="46"/>
        <v>Normal</v>
      </c>
    </row>
    <row r="1501" spans="2:5" x14ac:dyDescent="0.25">
      <c r="B1501">
        <f xml:space="preserve"> (moras!C1498 - AVERAGE(moras!$C$2:$C$5001)) / _xlfn.STDEV.P(moras!$C$2:$C$5001)</f>
        <v>-0.31800287333818267</v>
      </c>
      <c r="C1501" t="str">
        <f t="shared" si="47"/>
        <v>Normal</v>
      </c>
      <c r="D1501">
        <f xml:space="preserve"> (moras!I1498 - AVERAGE(moras!$I$2:$I$5001)) / _xlfn.STDEV.P(moras!$I$2:$I$5001)</f>
        <v>0.28894004989222172</v>
      </c>
      <c r="E1501" t="str">
        <f t="shared" si="46"/>
        <v>Normal</v>
      </c>
    </row>
    <row r="1502" spans="2:5" x14ac:dyDescent="0.25">
      <c r="B1502">
        <f xml:space="preserve"> (moras!C1499 - AVERAGE(moras!$C$2:$C$5001)) / _xlfn.STDEV.P(moras!$C$2:$C$5001)</f>
        <v>1.5820797563841098</v>
      </c>
      <c r="C1502" t="str">
        <f t="shared" si="47"/>
        <v>Normal</v>
      </c>
      <c r="D1502">
        <f xml:space="preserve"> (moras!I1499 - AVERAGE(moras!$I$2:$I$5001)) / _xlfn.STDEV.P(moras!$I$2:$I$5001)</f>
        <v>-0.55804866499520445</v>
      </c>
      <c r="E1502" t="str">
        <f t="shared" si="46"/>
        <v>Normal</v>
      </c>
    </row>
    <row r="1503" spans="2:5" x14ac:dyDescent="0.25">
      <c r="B1503">
        <f xml:space="preserve"> (moras!C1500 - AVERAGE(moras!$C$2:$C$5001)) / _xlfn.STDEV.P(moras!$C$2:$C$5001)</f>
        <v>-0.10608464232913258</v>
      </c>
      <c r="C1503" t="str">
        <f t="shared" si="47"/>
        <v>Normal</v>
      </c>
      <c r="D1503">
        <f xml:space="preserve"> (moras!I1500 - AVERAGE(moras!$I$2:$I$5001)) / _xlfn.STDEV.P(moras!$I$2:$I$5001)</f>
        <v>-0.91096062953163204</v>
      </c>
      <c r="E1503" t="str">
        <f t="shared" si="46"/>
        <v>Normal</v>
      </c>
    </row>
    <row r="1504" spans="2:5" x14ac:dyDescent="0.25">
      <c r="B1504">
        <f xml:space="preserve"> (moras!C1501 - AVERAGE(moras!$C$2:$C$5001)) / _xlfn.STDEV.P(moras!$C$2:$C$5001)</f>
        <v>0.33859646975089086</v>
      </c>
      <c r="C1504" t="str">
        <f t="shared" si="47"/>
        <v>Normal</v>
      </c>
      <c r="D1504">
        <f xml:space="preserve"> (moras!I1501 - AVERAGE(moras!$I$2:$I$5001)) / _xlfn.STDEV.P(moras!$I$2:$I$5001)</f>
        <v>-6.397191464420586E-2</v>
      </c>
      <c r="E1504" t="str">
        <f t="shared" si="46"/>
        <v>Normal</v>
      </c>
    </row>
    <row r="1505" spans="2:5" x14ac:dyDescent="0.25">
      <c r="B1505">
        <f xml:space="preserve"> (moras!C1502 - AVERAGE(moras!$C$2:$C$5001)) / _xlfn.STDEV.P(moras!$C$2:$C$5001)</f>
        <v>-0.61970787296252261</v>
      </c>
      <c r="C1505" t="str">
        <f t="shared" si="47"/>
        <v>Normal</v>
      </c>
      <c r="D1505">
        <f xml:space="preserve"> (moras!I1502 - AVERAGE(moras!$I$2:$I$5001)) / _xlfn.STDEV.P(moras!$I$2:$I$5001)</f>
        <v>0.78301680024322029</v>
      </c>
      <c r="E1505" t="str">
        <f t="shared" si="46"/>
        <v>Normal</v>
      </c>
    </row>
    <row r="1506" spans="2:5" x14ac:dyDescent="0.25">
      <c r="B1506">
        <f xml:space="preserve"> (moras!C1503 - AVERAGE(moras!$C$2:$C$5001)) / _xlfn.STDEV.P(moras!$C$2:$C$5001)</f>
        <v>0.24919645878208938</v>
      </c>
      <c r="C1506" t="str">
        <f t="shared" si="47"/>
        <v>Normal</v>
      </c>
      <c r="D1506">
        <f xml:space="preserve"> (moras!I1503 - AVERAGE(moras!$I$2:$I$5001)) / _xlfn.STDEV.P(moras!$I$2:$I$5001)</f>
        <v>-1.4050373798826306</v>
      </c>
      <c r="E1506" t="str">
        <f t="shared" si="46"/>
        <v>Normal</v>
      </c>
    </row>
    <row r="1507" spans="2:5" x14ac:dyDescent="0.25">
      <c r="B1507">
        <f xml:space="preserve"> (moras!C1504 - AVERAGE(moras!$C$2:$C$5001)) / _xlfn.STDEV.P(moras!$C$2:$C$5001)</f>
        <v>-0.6147752115909918</v>
      </c>
      <c r="C1507" t="str">
        <f t="shared" si="47"/>
        <v>Normal</v>
      </c>
      <c r="D1507">
        <f xml:space="preserve"> (moras!I1504 - AVERAGE(moras!$I$2:$I$5001)) / _xlfn.STDEV.P(moras!$I$2:$I$5001)</f>
        <v>0.50068722861407822</v>
      </c>
      <c r="E1507" t="str">
        <f t="shared" si="46"/>
        <v>Normal</v>
      </c>
    </row>
    <row r="1508" spans="2:5" x14ac:dyDescent="0.25">
      <c r="B1508">
        <f xml:space="preserve"> (moras!C1505 - AVERAGE(moras!$C$2:$C$5001)) / _xlfn.STDEV.P(moras!$C$2:$C$5001)</f>
        <v>-0.1448368632292216</v>
      </c>
      <c r="C1508" t="str">
        <f t="shared" si="47"/>
        <v>Normal</v>
      </c>
      <c r="D1508">
        <f xml:space="preserve"> (moras!I1505 - AVERAGE(moras!$I$2:$I$5001)) / _xlfn.STDEV.P(moras!$I$2:$I$5001)</f>
        <v>1.2770935505942189</v>
      </c>
      <c r="E1508" t="str">
        <f t="shared" si="46"/>
        <v>Normal</v>
      </c>
    </row>
    <row r="1509" spans="2:5" x14ac:dyDescent="0.25">
      <c r="B1509">
        <f xml:space="preserve"> (moras!C1506 - AVERAGE(moras!$C$2:$C$5001)) / _xlfn.STDEV.P(moras!$C$2:$C$5001)</f>
        <v>2.6639278071052597</v>
      </c>
      <c r="C1509" t="str">
        <f t="shared" si="47"/>
        <v>Atipico</v>
      </c>
      <c r="D1509">
        <f xml:space="preserve"> (moras!I1506 - AVERAGE(moras!$I$2:$I$5001)) / _xlfn.STDEV.P(moras!$I$2:$I$5001)</f>
        <v>1.2065111576869334</v>
      </c>
      <c r="E1509" t="str">
        <f t="shared" si="46"/>
        <v>Normal</v>
      </c>
    </row>
    <row r="1510" spans="2:5" x14ac:dyDescent="0.25">
      <c r="B1510">
        <f xml:space="preserve"> (moras!C1507 - AVERAGE(moras!$C$2:$C$5001)) / _xlfn.STDEV.P(moras!$C$2:$C$5001)</f>
        <v>3.7655329734892863E-2</v>
      </c>
      <c r="C1510" t="str">
        <f t="shared" si="47"/>
        <v>Normal</v>
      </c>
      <c r="D1510">
        <f xml:space="preserve"> (moras!I1507 - AVERAGE(moras!$I$2:$I$5001)) / _xlfn.STDEV.P(moras!$I$2:$I$5001)</f>
        <v>-1.193290201160774</v>
      </c>
      <c r="E1510" t="str">
        <f t="shared" si="46"/>
        <v>Normal</v>
      </c>
    </row>
    <row r="1511" spans="2:5" x14ac:dyDescent="0.25">
      <c r="B1511">
        <f xml:space="preserve"> (moras!C1508 - AVERAGE(moras!$C$2:$C$5001)) / _xlfn.STDEV.P(moras!$C$2:$C$5001)</f>
        <v>-0.36505922965724386</v>
      </c>
      <c r="C1511" t="str">
        <f t="shared" si="47"/>
        <v>Normal</v>
      </c>
      <c r="D1511">
        <f xml:space="preserve"> (moras!I1508 - AVERAGE(moras!$I$2:$I$5001)) / _xlfn.STDEV.P(moras!$I$2:$I$5001)</f>
        <v>0.50068722861407822</v>
      </c>
      <c r="E1511" t="str">
        <f t="shared" si="46"/>
        <v>Normal</v>
      </c>
    </row>
    <row r="1512" spans="2:5" x14ac:dyDescent="0.25">
      <c r="B1512">
        <f xml:space="preserve"> (moras!C1509 - AVERAGE(moras!$C$2:$C$5001)) / _xlfn.STDEV.P(moras!$C$2:$C$5001)</f>
        <v>0.34492955068075959</v>
      </c>
      <c r="C1512" t="str">
        <f t="shared" si="47"/>
        <v>Normal</v>
      </c>
      <c r="D1512">
        <f xml:space="preserve"> (moras!I1509 - AVERAGE(moras!$I$2:$I$5001)) / _xlfn.STDEV.P(moras!$I$2:$I$5001)</f>
        <v>1.3476759435015044</v>
      </c>
      <c r="E1512" t="str">
        <f t="shared" si="46"/>
        <v>Normal</v>
      </c>
    </row>
    <row r="1513" spans="2:5" x14ac:dyDescent="0.25">
      <c r="B1513">
        <f xml:space="preserve"> (moras!C1510 - AVERAGE(moras!$C$2:$C$5001)) / _xlfn.STDEV.P(moras!$C$2:$C$5001)</f>
        <v>1.4807673188764479</v>
      </c>
      <c r="C1513" t="str">
        <f t="shared" si="47"/>
        <v>Normal</v>
      </c>
      <c r="D1513">
        <f xml:space="preserve"> (moras!I1510 - AVERAGE(moras!$I$2:$I$5001)) / _xlfn.STDEV.P(moras!$I$2:$I$5001)</f>
        <v>-0.41688387918063341</v>
      </c>
      <c r="E1513" t="str">
        <f t="shared" si="46"/>
        <v>Normal</v>
      </c>
    </row>
    <row r="1514" spans="2:5" x14ac:dyDescent="0.25">
      <c r="B1514">
        <f xml:space="preserve"> (moras!C1511 - AVERAGE(moras!$C$2:$C$5001)) / _xlfn.STDEV.P(moras!$C$2:$C$5001)</f>
        <v>-0.44454166866740574</v>
      </c>
      <c r="C1514" t="str">
        <f t="shared" si="47"/>
        <v>Normal</v>
      </c>
      <c r="D1514">
        <f xml:space="preserve"> (moras!I1511 - AVERAGE(moras!$I$2:$I$5001)) / _xlfn.STDEV.P(moras!$I$2:$I$5001)</f>
        <v>-0.91096062953163204</v>
      </c>
      <c r="E1514" t="str">
        <f t="shared" si="46"/>
        <v>Normal</v>
      </c>
    </row>
    <row r="1515" spans="2:5" x14ac:dyDescent="0.25">
      <c r="B1515">
        <f xml:space="preserve"> (moras!C1512 - AVERAGE(moras!$C$2:$C$5001)) / _xlfn.STDEV.P(moras!$C$2:$C$5001)</f>
        <v>-0.13697607541432266</v>
      </c>
      <c r="C1515" t="str">
        <f t="shared" si="47"/>
        <v>Normal</v>
      </c>
      <c r="D1515">
        <f xml:space="preserve"> (moras!I1512 - AVERAGE(moras!$I$2:$I$5001)) / _xlfn.STDEV.P(moras!$I$2:$I$5001)</f>
        <v>-0.62863105790248996</v>
      </c>
      <c r="E1515" t="str">
        <f t="shared" si="46"/>
        <v>Normal</v>
      </c>
    </row>
    <row r="1516" spans="2:5" x14ac:dyDescent="0.25">
      <c r="B1516">
        <f xml:space="preserve"> (moras!C1513 - AVERAGE(moras!$C$2:$C$5001)) / _xlfn.STDEV.P(moras!$C$2:$C$5001)</f>
        <v>-0.44454413499809153</v>
      </c>
      <c r="C1516" t="str">
        <f t="shared" si="47"/>
        <v>Normal</v>
      </c>
      <c r="D1516">
        <f xml:space="preserve"> (moras!I1513 - AVERAGE(moras!$I$2:$I$5001)) / _xlfn.STDEV.P(moras!$I$2:$I$5001)</f>
        <v>1.3476759435015044</v>
      </c>
      <c r="E1516" t="str">
        <f t="shared" si="46"/>
        <v>Normal</v>
      </c>
    </row>
    <row r="1517" spans="2:5" x14ac:dyDescent="0.25">
      <c r="B1517">
        <f xml:space="preserve"> (moras!C1514 - AVERAGE(moras!$C$2:$C$5001)) / _xlfn.STDEV.P(moras!$C$2:$C$5001)</f>
        <v>-0.66286865996341726</v>
      </c>
      <c r="C1517" t="str">
        <f t="shared" si="47"/>
        <v>Normal</v>
      </c>
      <c r="D1517">
        <f xml:space="preserve"> (moras!I1514 - AVERAGE(moras!$I$2:$I$5001)) / _xlfn.STDEV.P(moras!$I$2:$I$5001)</f>
        <v>6.6104782630796582E-3</v>
      </c>
      <c r="E1517" t="str">
        <f t="shared" si="46"/>
        <v>Normal</v>
      </c>
    </row>
    <row r="1518" spans="2:5" x14ac:dyDescent="0.25">
      <c r="B1518">
        <f xml:space="preserve"> (moras!C1515 - AVERAGE(moras!$C$2:$C$5001)) / _xlfn.STDEV.P(moras!$C$2:$C$5001)</f>
        <v>0.78733575633119346</v>
      </c>
      <c r="C1518" t="str">
        <f t="shared" si="47"/>
        <v>Normal</v>
      </c>
      <c r="D1518">
        <f xml:space="preserve"> (moras!I1515 - AVERAGE(moras!$I$2:$I$5001)) / _xlfn.STDEV.P(moras!$I$2:$I$5001)</f>
        <v>0.35952244279950724</v>
      </c>
      <c r="E1518" t="str">
        <f t="shared" si="46"/>
        <v>Normal</v>
      </c>
    </row>
    <row r="1519" spans="2:5" x14ac:dyDescent="0.25">
      <c r="B1519">
        <f xml:space="preserve"> (moras!C1516 - AVERAGE(moras!$C$2:$C$5001)) / _xlfn.STDEV.P(moras!$C$2:$C$5001)</f>
        <v>0.84942365828078892</v>
      </c>
      <c r="C1519" t="str">
        <f t="shared" si="47"/>
        <v>Normal</v>
      </c>
      <c r="D1519">
        <f xml:space="preserve"> (moras!I1516 - AVERAGE(moras!$I$2:$I$5001)) / _xlfn.STDEV.P(moras!$I$2:$I$5001)</f>
        <v>0.35952244279950724</v>
      </c>
      <c r="E1519" t="str">
        <f t="shared" si="46"/>
        <v>Normal</v>
      </c>
    </row>
    <row r="1520" spans="2:5" x14ac:dyDescent="0.25">
      <c r="B1520">
        <f xml:space="preserve"> (moras!C1517 - AVERAGE(moras!$C$2:$C$5001)) / _xlfn.STDEV.P(moras!$C$2:$C$5001)</f>
        <v>0.53219187382421285</v>
      </c>
      <c r="C1520" t="str">
        <f t="shared" si="47"/>
        <v>Normal</v>
      </c>
      <c r="D1520">
        <f xml:space="preserve"> (moras!I1517 - AVERAGE(moras!$I$2:$I$5001)) / _xlfn.STDEV.P(moras!$I$2:$I$5001)</f>
        <v>-0.48746627208791893</v>
      </c>
      <c r="E1520" t="str">
        <f t="shared" si="46"/>
        <v>Normal</v>
      </c>
    </row>
    <row r="1521" spans="2:5" x14ac:dyDescent="0.25">
      <c r="B1521">
        <f xml:space="preserve"> (moras!C1518 - AVERAGE(moras!$C$2:$C$5001)) / _xlfn.STDEV.P(moras!$C$2:$C$5001)</f>
        <v>0.13450838239796908</v>
      </c>
      <c r="C1521" t="str">
        <f t="shared" si="47"/>
        <v>Normal</v>
      </c>
      <c r="D1521">
        <f xml:space="preserve"> (moras!I1518 - AVERAGE(moras!$I$2:$I$5001)) / _xlfn.STDEV.P(moras!$I$2:$I$5001)</f>
        <v>0.78301680024322029</v>
      </c>
      <c r="E1521" t="str">
        <f t="shared" si="46"/>
        <v>Normal</v>
      </c>
    </row>
    <row r="1522" spans="2:5" x14ac:dyDescent="0.25">
      <c r="B1522">
        <f xml:space="preserve"> (moras!C1519 - AVERAGE(moras!$C$2:$C$5001)) / _xlfn.STDEV.P(moras!$C$2:$C$5001)</f>
        <v>8.6768038589824556E-2</v>
      </c>
      <c r="C1522" t="str">
        <f t="shared" si="47"/>
        <v>Normal</v>
      </c>
      <c r="D1522">
        <f xml:space="preserve"> (moras!I1519 - AVERAGE(moras!$I$2:$I$5001)) / _xlfn.STDEV.P(moras!$I$2:$I$5001)</f>
        <v>-0.55804866499520445</v>
      </c>
      <c r="E1522" t="str">
        <f t="shared" si="46"/>
        <v>Normal</v>
      </c>
    </row>
    <row r="1523" spans="2:5" x14ac:dyDescent="0.25">
      <c r="B1523">
        <f xml:space="preserve"> (moras!C1520 - AVERAGE(moras!$C$2:$C$5001)) / _xlfn.STDEV.P(moras!$C$2:$C$5001)</f>
        <v>2.3678281235520333</v>
      </c>
      <c r="C1523" t="str">
        <f t="shared" si="47"/>
        <v>Atipico</v>
      </c>
      <c r="D1523">
        <f xml:space="preserve"> (moras!I1520 - AVERAGE(moras!$I$2:$I$5001)) / _xlfn.STDEV.P(moras!$I$2:$I$5001)</f>
        <v>-0.34630148627334789</v>
      </c>
      <c r="E1523" t="str">
        <f t="shared" si="46"/>
        <v>Normal</v>
      </c>
    </row>
    <row r="1524" spans="2:5" x14ac:dyDescent="0.25">
      <c r="B1524">
        <f xml:space="preserve"> (moras!C1521 - AVERAGE(moras!$C$2:$C$5001)) / _xlfn.STDEV.P(moras!$C$2:$C$5001)</f>
        <v>2.511495943111846</v>
      </c>
      <c r="C1524" t="str">
        <f t="shared" si="47"/>
        <v>Atipico</v>
      </c>
      <c r="D1524">
        <f xml:space="preserve"> (moras!I1521 - AVERAGE(moras!$I$2:$I$5001)) / _xlfn.STDEV.P(moras!$I$2:$I$5001)</f>
        <v>-0.98154302243891756</v>
      </c>
      <c r="E1524" t="str">
        <f t="shared" si="46"/>
        <v>Normal</v>
      </c>
    </row>
    <row r="1525" spans="2:5" x14ac:dyDescent="0.25">
      <c r="B1525">
        <f xml:space="preserve"> (moras!C1522 - AVERAGE(moras!$C$2:$C$5001)) / _xlfn.STDEV.P(moras!$C$2:$C$5001)</f>
        <v>-0.76620207049326283</v>
      </c>
      <c r="C1525" t="str">
        <f t="shared" si="47"/>
        <v>Normal</v>
      </c>
      <c r="D1525">
        <f xml:space="preserve"> (moras!I1522 - AVERAGE(moras!$I$2:$I$5001)) / _xlfn.STDEV.P(moras!$I$2:$I$5001)</f>
        <v>-0.69921345080977548</v>
      </c>
      <c r="E1525" t="str">
        <f t="shared" si="46"/>
        <v>Normal</v>
      </c>
    </row>
    <row r="1526" spans="2:5" x14ac:dyDescent="0.25">
      <c r="B1526">
        <f xml:space="preserve"> (moras!C1523 - AVERAGE(moras!$C$2:$C$5001)) / _xlfn.STDEV.P(moras!$C$2:$C$5001)</f>
        <v>-0.44087670126835837</v>
      </c>
      <c r="C1526" t="str">
        <f t="shared" si="47"/>
        <v>Normal</v>
      </c>
      <c r="D1526">
        <f xml:space="preserve"> (moras!I1523 - AVERAGE(moras!$I$2:$I$5001)) / _xlfn.STDEV.P(moras!$I$2:$I$5001)</f>
        <v>0.35952244279950724</v>
      </c>
      <c r="E1526" t="str">
        <f t="shared" si="46"/>
        <v>Normal</v>
      </c>
    </row>
    <row r="1527" spans="2:5" x14ac:dyDescent="0.25">
      <c r="B1527">
        <f xml:space="preserve"> (moras!C1524 - AVERAGE(moras!$C$2:$C$5001)) / _xlfn.STDEV.P(moras!$C$2:$C$5001)</f>
        <v>-0.33937856139171152</v>
      </c>
      <c r="C1527" t="str">
        <f t="shared" si="47"/>
        <v>Normal</v>
      </c>
      <c r="D1527">
        <f xml:space="preserve"> (moras!I1524 - AVERAGE(moras!$I$2:$I$5001)) / _xlfn.STDEV.P(moras!$I$2:$I$5001)</f>
        <v>-0.62863105790248996</v>
      </c>
      <c r="E1527" t="str">
        <f t="shared" si="46"/>
        <v>Normal</v>
      </c>
    </row>
    <row r="1528" spans="2:5" x14ac:dyDescent="0.25">
      <c r="B1528">
        <f xml:space="preserve"> (moras!C1525 - AVERAGE(moras!$C$2:$C$5001)) / _xlfn.STDEV.P(moras!$C$2:$C$5001)</f>
        <v>-0.40791295848776077</v>
      </c>
      <c r="C1528" t="str">
        <f t="shared" si="47"/>
        <v>Normal</v>
      </c>
      <c r="D1528">
        <f xml:space="preserve"> (moras!I1525 - AVERAGE(moras!$I$2:$I$5001)) / _xlfn.STDEV.P(moras!$I$2:$I$5001)</f>
        <v>0.99476397896507684</v>
      </c>
      <c r="E1528" t="str">
        <f t="shared" si="46"/>
        <v>Normal</v>
      </c>
    </row>
    <row r="1529" spans="2:5" x14ac:dyDescent="0.25">
      <c r="B1529">
        <f xml:space="preserve"> (moras!C1526 - AVERAGE(moras!$C$2:$C$5001)) / _xlfn.STDEV.P(moras!$C$2:$C$5001)</f>
        <v>-5.7339540062914175E-2</v>
      </c>
      <c r="C1529" t="str">
        <f t="shared" si="47"/>
        <v>Normal</v>
      </c>
      <c r="D1529">
        <f xml:space="preserve"> (moras!I1526 - AVERAGE(moras!$I$2:$I$5001)) / _xlfn.STDEV.P(moras!$I$2:$I$5001)</f>
        <v>3.6063125165346408</v>
      </c>
      <c r="E1529" t="str">
        <f t="shared" si="46"/>
        <v>Atipico</v>
      </c>
    </row>
    <row r="1530" spans="2:5" x14ac:dyDescent="0.25">
      <c r="B1530">
        <f xml:space="preserve"> (moras!C1527 - AVERAGE(moras!$C$2:$C$5001)) / _xlfn.STDEV.P(moras!$C$2:$C$5001)</f>
        <v>-0.46799030766232042</v>
      </c>
      <c r="C1530" t="str">
        <f t="shared" si="47"/>
        <v>Normal</v>
      </c>
      <c r="D1530">
        <f xml:space="preserve"> (moras!I1527 - AVERAGE(moras!$I$2:$I$5001)) / _xlfn.STDEV.P(moras!$I$2:$I$5001)</f>
        <v>7.7192871170365177E-2</v>
      </c>
      <c r="E1530" t="str">
        <f t="shared" si="46"/>
        <v>Normal</v>
      </c>
    </row>
    <row r="1531" spans="2:5" x14ac:dyDescent="0.25">
      <c r="B1531">
        <f xml:space="preserve"> (moras!C1528 - AVERAGE(moras!$C$2:$C$5001)) / _xlfn.STDEV.P(moras!$C$2:$C$5001)</f>
        <v>-0.47149169567863441</v>
      </c>
      <c r="C1531" t="str">
        <f t="shared" si="47"/>
        <v>Normal</v>
      </c>
      <c r="D1531">
        <f xml:space="preserve"> (moras!I1528 - AVERAGE(moras!$I$2:$I$5001)) / _xlfn.STDEV.P(moras!$I$2:$I$5001)</f>
        <v>-1.4050373798826306</v>
      </c>
      <c r="E1531" t="str">
        <f t="shared" si="46"/>
        <v>Normal</v>
      </c>
    </row>
    <row r="1532" spans="2:5" x14ac:dyDescent="0.25">
      <c r="B1532">
        <f xml:space="preserve"> (moras!C1529 - AVERAGE(moras!$C$2:$C$5001)) / _xlfn.STDEV.P(moras!$C$2:$C$5001)</f>
        <v>-0.47298586046633828</v>
      </c>
      <c r="C1532" t="str">
        <f t="shared" si="47"/>
        <v>Normal</v>
      </c>
      <c r="D1532">
        <f xml:space="preserve"> (moras!I1529 - AVERAGE(moras!$I$2:$I$5001)) / _xlfn.STDEV.P(moras!$I$2:$I$5001)</f>
        <v>-1.334454986975345</v>
      </c>
      <c r="E1532" t="str">
        <f t="shared" si="46"/>
        <v>Normal</v>
      </c>
    </row>
    <row r="1533" spans="2:5" x14ac:dyDescent="0.25">
      <c r="B1533">
        <f xml:space="preserve"> (moras!C1530 - AVERAGE(moras!$C$2:$C$5001)) / _xlfn.STDEV.P(moras!$C$2:$C$5001)</f>
        <v>1.2418384507795663</v>
      </c>
      <c r="C1533" t="str">
        <f t="shared" si="47"/>
        <v>Normal</v>
      </c>
      <c r="D1533">
        <f xml:space="preserve"> (moras!I1530 - AVERAGE(moras!$I$2:$I$5001)) / _xlfn.STDEV.P(moras!$I$2:$I$5001)</f>
        <v>0.2183576569849362</v>
      </c>
      <c r="E1533" t="str">
        <f t="shared" si="46"/>
        <v>Normal</v>
      </c>
    </row>
    <row r="1534" spans="2:5" x14ac:dyDescent="0.25">
      <c r="B1534">
        <f xml:space="preserve"> (moras!C1531 - AVERAGE(moras!$C$2:$C$5001)) / _xlfn.STDEV.P(moras!$C$2:$C$5001)</f>
        <v>-0.58265511421642047</v>
      </c>
      <c r="C1534" t="str">
        <f t="shared" si="47"/>
        <v>Normal</v>
      </c>
      <c r="D1534">
        <f xml:space="preserve"> (moras!I1531 - AVERAGE(moras!$I$2:$I$5001)) / _xlfn.STDEV.P(moras!$I$2:$I$5001)</f>
        <v>-1.193290201160774</v>
      </c>
      <c r="E1534" t="str">
        <f t="shared" si="46"/>
        <v>Normal</v>
      </c>
    </row>
    <row r="1535" spans="2:5" x14ac:dyDescent="0.25">
      <c r="B1535">
        <f xml:space="preserve"> (moras!C1532 - AVERAGE(moras!$C$2:$C$5001)) / _xlfn.STDEV.P(moras!$C$2:$C$5001)</f>
        <v>-2.8310235972090581E-2</v>
      </c>
      <c r="C1535" t="str">
        <f t="shared" si="47"/>
        <v>Normal</v>
      </c>
      <c r="D1535">
        <f xml:space="preserve"> (moras!I1532 - AVERAGE(moras!$I$2:$I$5001)) / _xlfn.STDEV.P(moras!$I$2:$I$5001)</f>
        <v>0.14777526407765068</v>
      </c>
      <c r="E1535" t="str">
        <f t="shared" si="46"/>
        <v>Normal</v>
      </c>
    </row>
    <row r="1536" spans="2:5" x14ac:dyDescent="0.25">
      <c r="B1536">
        <f xml:space="preserve"> (moras!C1533 - AVERAGE(moras!$C$2:$C$5001)) / _xlfn.STDEV.P(moras!$C$2:$C$5001)</f>
        <v>-0.17756507142932862</v>
      </c>
      <c r="C1536" t="str">
        <f t="shared" si="47"/>
        <v>Normal</v>
      </c>
      <c r="D1536">
        <f xml:space="preserve"> (moras!I1533 - AVERAGE(moras!$I$2:$I$5001)) / _xlfn.STDEV.P(moras!$I$2:$I$5001)</f>
        <v>-0.69921345080977548</v>
      </c>
      <c r="E1536" t="str">
        <f t="shared" si="46"/>
        <v>Normal</v>
      </c>
    </row>
    <row r="1537" spans="2:5" x14ac:dyDescent="0.25">
      <c r="B1537">
        <f xml:space="preserve"> (moras!C1534 - AVERAGE(moras!$C$2:$C$5001)) / _xlfn.STDEV.P(moras!$C$2:$C$5001)</f>
        <v>-0.3381532636437164</v>
      </c>
      <c r="C1537" t="str">
        <f t="shared" si="47"/>
        <v>Normal</v>
      </c>
      <c r="D1537">
        <f xml:space="preserve"> (moras!I1534 - AVERAGE(moras!$I$2:$I$5001)) / _xlfn.STDEV.P(moras!$I$2:$I$5001)</f>
        <v>-1.193290201160774</v>
      </c>
      <c r="E1537" t="str">
        <f t="shared" si="46"/>
        <v>Normal</v>
      </c>
    </row>
    <row r="1538" spans="2:5" x14ac:dyDescent="0.25">
      <c r="B1538">
        <f xml:space="preserve"> (moras!C1535 - AVERAGE(moras!$C$2:$C$5001)) / _xlfn.STDEV.P(moras!$C$2:$C$5001)</f>
        <v>0.6212572407139163</v>
      </c>
      <c r="C1538" t="str">
        <f t="shared" si="47"/>
        <v>Normal</v>
      </c>
      <c r="D1538">
        <f xml:space="preserve"> (moras!I1535 - AVERAGE(moras!$I$2:$I$5001)) / _xlfn.STDEV.P(moras!$I$2:$I$5001)</f>
        <v>-0.48746627208791893</v>
      </c>
      <c r="E1538" t="str">
        <f t="shared" si="46"/>
        <v>Normal</v>
      </c>
    </row>
    <row r="1539" spans="2:5" x14ac:dyDescent="0.25">
      <c r="B1539">
        <f xml:space="preserve"> (moras!C1536 - AVERAGE(moras!$C$2:$C$5001)) / _xlfn.STDEV.P(moras!$C$2:$C$5001)</f>
        <v>-0.44442698429051769</v>
      </c>
      <c r="C1539" t="str">
        <f t="shared" si="47"/>
        <v>Normal</v>
      </c>
      <c r="D1539">
        <f xml:space="preserve"> (moras!I1536 - AVERAGE(moras!$I$2:$I$5001)) / _xlfn.STDEV.P(moras!$I$2:$I$5001)</f>
        <v>-1.193290201160774</v>
      </c>
      <c r="E1539" t="str">
        <f t="shared" si="46"/>
        <v>Normal</v>
      </c>
    </row>
    <row r="1540" spans="2:5" x14ac:dyDescent="0.25">
      <c r="B1540">
        <f xml:space="preserve"> (moras!C1537 - AVERAGE(moras!$C$2:$C$5001)) / _xlfn.STDEV.P(moras!$C$2:$C$5001)</f>
        <v>-0.46799154082766331</v>
      </c>
      <c r="C1540" t="str">
        <f t="shared" si="47"/>
        <v>Normal</v>
      </c>
      <c r="D1540">
        <f xml:space="preserve"> (moras!I1537 - AVERAGE(moras!$I$2:$I$5001)) / _xlfn.STDEV.P(moras!$I$2:$I$5001)</f>
        <v>-1.193290201160774</v>
      </c>
      <c r="E1540" t="str">
        <f t="shared" si="46"/>
        <v>Normal</v>
      </c>
    </row>
    <row r="1541" spans="2:5" x14ac:dyDescent="0.25">
      <c r="B1541">
        <f xml:space="preserve"> (moras!C1538 - AVERAGE(moras!$C$2:$C$5001)) / _xlfn.STDEV.P(moras!$C$2:$C$5001)</f>
        <v>-0.68587952526160856</v>
      </c>
      <c r="C1541" t="str">
        <f t="shared" si="47"/>
        <v>Normal</v>
      </c>
      <c r="D1541">
        <f xml:space="preserve"> (moras!I1538 - AVERAGE(moras!$I$2:$I$5001)) / _xlfn.STDEV.P(moras!$I$2:$I$5001)</f>
        <v>-1.5462021656972016</v>
      </c>
      <c r="E1541" t="str">
        <f t="shared" si="46"/>
        <v>Normal</v>
      </c>
    </row>
    <row r="1542" spans="2:5" x14ac:dyDescent="0.25">
      <c r="B1542">
        <f xml:space="preserve"> (moras!C1539 - AVERAGE(moras!$C$2:$C$5001)) / _xlfn.STDEV.P(moras!$C$2:$C$5001)</f>
        <v>-0.32050385597008307</v>
      </c>
      <c r="C1542" t="str">
        <f t="shared" si="47"/>
        <v>Normal</v>
      </c>
      <c r="D1542">
        <f xml:space="preserve"> (moras!I1539 - AVERAGE(moras!$I$2:$I$5001)) / _xlfn.STDEV.P(moras!$I$2:$I$5001)</f>
        <v>-0.69921345080977548</v>
      </c>
      <c r="E1542" t="str">
        <f t="shared" ref="E1542:E1605" si="48">IF(ABS(D1542)&gt;1.96,"Atipico","Normal")</f>
        <v>Normal</v>
      </c>
    </row>
    <row r="1543" spans="2:5" x14ac:dyDescent="0.25">
      <c r="B1543">
        <f xml:space="preserve"> (moras!C1540 - AVERAGE(moras!$C$2:$C$5001)) / _xlfn.STDEV.P(moras!$C$2:$C$5001)</f>
        <v>-0.19419183974741613</v>
      </c>
      <c r="C1543" t="str">
        <f t="shared" si="47"/>
        <v>Normal</v>
      </c>
      <c r="D1543">
        <f xml:space="preserve"> (moras!I1540 - AVERAGE(moras!$I$2:$I$5001)) / _xlfn.STDEV.P(moras!$I$2:$I$5001)</f>
        <v>0.50068722861407822</v>
      </c>
      <c r="E1543" t="str">
        <f t="shared" si="48"/>
        <v>Normal</v>
      </c>
    </row>
    <row r="1544" spans="2:5" x14ac:dyDescent="0.25">
      <c r="B1544">
        <f xml:space="preserve"> (moras!C1541 - AVERAGE(moras!$C$2:$C$5001)) / _xlfn.STDEV.P(moras!$C$2:$C$5001)</f>
        <v>0.42231684177336382</v>
      </c>
      <c r="C1544" t="str">
        <f t="shared" si="47"/>
        <v>Normal</v>
      </c>
      <c r="D1544">
        <f xml:space="preserve"> (moras!I1541 - AVERAGE(moras!$I$2:$I$5001)) / _xlfn.STDEV.P(moras!$I$2:$I$5001)</f>
        <v>-1.4050373798826306</v>
      </c>
      <c r="E1544" t="str">
        <f t="shared" si="48"/>
        <v>Normal</v>
      </c>
    </row>
    <row r="1545" spans="2:5" x14ac:dyDescent="0.25">
      <c r="B1545">
        <f xml:space="preserve"> (moras!C1542 - AVERAGE(moras!$C$2:$C$5001)) / _xlfn.STDEV.P(moras!$C$2:$C$5001)</f>
        <v>-0.43033313758671121</v>
      </c>
      <c r="C1545" t="str">
        <f t="shared" si="47"/>
        <v>Normal</v>
      </c>
      <c r="D1545">
        <f xml:space="preserve"> (moras!I1542 - AVERAGE(moras!$I$2:$I$5001)) / _xlfn.STDEV.P(moras!$I$2:$I$5001)</f>
        <v>0.43010483570679275</v>
      </c>
      <c r="E1545" t="str">
        <f t="shared" si="48"/>
        <v>Normal</v>
      </c>
    </row>
    <row r="1546" spans="2:5" x14ac:dyDescent="0.25">
      <c r="B1546">
        <f xml:space="preserve"> (moras!C1543 - AVERAGE(moras!$C$2:$C$5001)) / _xlfn.STDEV.P(moras!$C$2:$C$5001)</f>
        <v>-0.44454166866740574</v>
      </c>
      <c r="C1546" t="str">
        <f t="shared" si="47"/>
        <v>Normal</v>
      </c>
      <c r="D1546">
        <f xml:space="preserve"> (moras!I1543 - AVERAGE(moras!$I$2:$I$5001)) / _xlfn.STDEV.P(moras!$I$2:$I$5001)</f>
        <v>-0.48746627208791893</v>
      </c>
      <c r="E1546" t="str">
        <f t="shared" si="48"/>
        <v>Normal</v>
      </c>
    </row>
    <row r="1547" spans="2:5" x14ac:dyDescent="0.25">
      <c r="B1547">
        <f xml:space="preserve"> (moras!C1544 - AVERAGE(moras!$C$2:$C$5001)) / _xlfn.STDEV.P(moras!$C$2:$C$5001)</f>
        <v>-0.44454166866740574</v>
      </c>
      <c r="C1547" t="str">
        <f t="shared" si="47"/>
        <v>Normal</v>
      </c>
      <c r="D1547">
        <f xml:space="preserve"> (moras!I1544 - AVERAGE(moras!$I$2:$I$5001)) / _xlfn.STDEV.P(moras!$I$2:$I$5001)</f>
        <v>-0.69921345080977548</v>
      </c>
      <c r="E1547" t="str">
        <f t="shared" si="48"/>
        <v>Normal</v>
      </c>
    </row>
    <row r="1548" spans="2:5" x14ac:dyDescent="0.25">
      <c r="B1548">
        <f xml:space="preserve"> (moras!C1545 - AVERAGE(moras!$C$2:$C$5001)) / _xlfn.STDEV.P(moras!$C$2:$C$5001)</f>
        <v>5.7475638673097108E-2</v>
      </c>
      <c r="C1548" t="str">
        <f t="shared" si="47"/>
        <v>Normal</v>
      </c>
      <c r="D1548">
        <f xml:space="preserve"> (moras!I1545 - AVERAGE(moras!$I$2:$I$5001)) / _xlfn.STDEV.P(moras!$I$2:$I$5001)</f>
        <v>-6.397191464420586E-2</v>
      </c>
      <c r="E1548" t="str">
        <f t="shared" si="48"/>
        <v>Normal</v>
      </c>
    </row>
    <row r="1549" spans="2:5" x14ac:dyDescent="0.25">
      <c r="B1549">
        <f xml:space="preserve"> (moras!C1546 - AVERAGE(moras!$C$2:$C$5001)) / _xlfn.STDEV.P(moras!$C$2:$C$5001)</f>
        <v>-0.43267738490353125</v>
      </c>
      <c r="C1549" t="str">
        <f t="shared" si="47"/>
        <v>Normal</v>
      </c>
      <c r="D1549">
        <f xml:space="preserve"> (moras!I1546 - AVERAGE(moras!$I$2:$I$5001)) / _xlfn.STDEV.P(moras!$I$2:$I$5001)</f>
        <v>-1.052125415346203</v>
      </c>
      <c r="E1549" t="str">
        <f t="shared" si="48"/>
        <v>Normal</v>
      </c>
    </row>
    <row r="1550" spans="2:5" x14ac:dyDescent="0.25">
      <c r="B1550">
        <f xml:space="preserve"> (moras!C1547 - AVERAGE(moras!$C$2:$C$5001)) / _xlfn.STDEV.P(moras!$C$2:$C$5001)</f>
        <v>-2.2673338536546354E-2</v>
      </c>
      <c r="C1550" t="str">
        <f t="shared" si="47"/>
        <v>Normal</v>
      </c>
      <c r="D1550">
        <f xml:space="preserve"> (moras!I1547 - AVERAGE(moras!$I$2:$I$5001)) / _xlfn.STDEV.P(moras!$I$2:$I$5001)</f>
        <v>1.8417526938525031</v>
      </c>
      <c r="E1550" t="str">
        <f t="shared" si="48"/>
        <v>Normal</v>
      </c>
    </row>
    <row r="1551" spans="2:5" x14ac:dyDescent="0.25">
      <c r="B1551">
        <f xml:space="preserve"> (moras!C1548 - AVERAGE(moras!$C$2:$C$5001)) / _xlfn.STDEV.P(moras!$C$2:$C$5001)</f>
        <v>-0.26941093020755025</v>
      </c>
      <c r="C1551" t="str">
        <f t="shared" ref="C1551:C1614" si="49">IF(ABS(B1551)&gt;1.96,"Atipico","Normal")</f>
        <v>Normal</v>
      </c>
      <c r="D1551">
        <f xml:space="preserve"> (moras!I1548 - AVERAGE(moras!$I$2:$I$5001)) / _xlfn.STDEV.P(moras!$I$2:$I$5001)</f>
        <v>-6.397191464420586E-2</v>
      </c>
      <c r="E1551" t="str">
        <f t="shared" si="48"/>
        <v>Normal</v>
      </c>
    </row>
    <row r="1552" spans="2:5" x14ac:dyDescent="0.25">
      <c r="B1552">
        <f xml:space="preserve"> (moras!C1549 - AVERAGE(moras!$C$2:$C$5001)) / _xlfn.STDEV.P(moras!$C$2:$C$5001)</f>
        <v>-0.36747096811327984</v>
      </c>
      <c r="C1552" t="str">
        <f t="shared" si="49"/>
        <v>Normal</v>
      </c>
      <c r="D1552">
        <f xml:space="preserve"> (moras!I1549 - AVERAGE(moras!$I$2:$I$5001)) / _xlfn.STDEV.P(moras!$I$2:$I$5001)</f>
        <v>1.2065111576869334</v>
      </c>
      <c r="E1552" t="str">
        <f t="shared" si="48"/>
        <v>Normal</v>
      </c>
    </row>
    <row r="1553" spans="2:5" x14ac:dyDescent="0.25">
      <c r="B1553">
        <f xml:space="preserve"> (moras!C1550 - AVERAGE(moras!$C$2:$C$5001)) / _xlfn.STDEV.P(moras!$C$2:$C$5001)</f>
        <v>-0.42455205845927713</v>
      </c>
      <c r="C1553" t="str">
        <f t="shared" si="49"/>
        <v>Normal</v>
      </c>
      <c r="D1553">
        <f xml:space="preserve"> (moras!I1550 - AVERAGE(moras!$I$2:$I$5001)) / _xlfn.STDEV.P(moras!$I$2:$I$5001)</f>
        <v>-0.55804866499520445</v>
      </c>
      <c r="E1553" t="str">
        <f t="shared" si="48"/>
        <v>Normal</v>
      </c>
    </row>
    <row r="1554" spans="2:5" x14ac:dyDescent="0.25">
      <c r="B1554">
        <f xml:space="preserve"> (moras!C1551 - AVERAGE(moras!$C$2:$C$5001)) / _xlfn.STDEV.P(moras!$C$2:$C$5001)</f>
        <v>-0.44194462245529481</v>
      </c>
      <c r="C1554" t="str">
        <f t="shared" si="49"/>
        <v>Normal</v>
      </c>
      <c r="D1554">
        <f xml:space="preserve"> (moras!I1551 - AVERAGE(moras!$I$2:$I$5001)) / _xlfn.STDEV.P(moras!$I$2:$I$5001)</f>
        <v>-0.27571909336606237</v>
      </c>
      <c r="E1554" t="str">
        <f t="shared" si="48"/>
        <v>Normal</v>
      </c>
    </row>
    <row r="1555" spans="2:5" x14ac:dyDescent="0.25">
      <c r="B1555">
        <f xml:space="preserve"> (moras!C1552 - AVERAGE(moras!$C$2:$C$5001)) / _xlfn.STDEV.P(moras!$C$2:$C$5001)</f>
        <v>0.91266161022915693</v>
      </c>
      <c r="C1555" t="str">
        <f t="shared" si="49"/>
        <v>Normal</v>
      </c>
      <c r="D1555">
        <f xml:space="preserve"> (moras!I1552 - AVERAGE(moras!$I$2:$I$5001)) / _xlfn.STDEV.P(moras!$I$2:$I$5001)</f>
        <v>0.43010483570679275</v>
      </c>
      <c r="E1555" t="str">
        <f t="shared" si="48"/>
        <v>Normal</v>
      </c>
    </row>
    <row r="1556" spans="2:5" x14ac:dyDescent="0.25">
      <c r="B1556">
        <f xml:space="preserve"> (moras!C1553 - AVERAGE(moras!$C$2:$C$5001)) / _xlfn.STDEV.P(moras!$C$2:$C$5001)</f>
        <v>-0.10568746443549697</v>
      </c>
      <c r="C1556" t="str">
        <f t="shared" si="49"/>
        <v>Normal</v>
      </c>
      <c r="D1556">
        <f xml:space="preserve"> (moras!I1553 - AVERAGE(moras!$I$2:$I$5001)) / _xlfn.STDEV.P(moras!$I$2:$I$5001)</f>
        <v>-0.62863105790248996</v>
      </c>
      <c r="E1556" t="str">
        <f t="shared" si="48"/>
        <v>Normal</v>
      </c>
    </row>
    <row r="1557" spans="2:5" x14ac:dyDescent="0.25">
      <c r="B1557">
        <f xml:space="preserve"> (moras!C1554 - AVERAGE(moras!$C$2:$C$5001)) / _xlfn.STDEV.P(moras!$C$2:$C$5001)</f>
        <v>-0.44454166866740574</v>
      </c>
      <c r="C1557" t="str">
        <f t="shared" si="49"/>
        <v>Normal</v>
      </c>
      <c r="D1557">
        <f xml:space="preserve"> (moras!I1554 - AVERAGE(moras!$I$2:$I$5001)) / _xlfn.STDEV.P(moras!$I$2:$I$5001)</f>
        <v>0.50068722861407822</v>
      </c>
      <c r="E1557" t="str">
        <f t="shared" si="48"/>
        <v>Normal</v>
      </c>
    </row>
    <row r="1558" spans="2:5" x14ac:dyDescent="0.25">
      <c r="B1558">
        <f xml:space="preserve"> (moras!C1555 - AVERAGE(moras!$C$2:$C$5001)) / _xlfn.STDEV.P(moras!$C$2:$C$5001)</f>
        <v>2.1508977783284102</v>
      </c>
      <c r="C1558" t="str">
        <f t="shared" si="49"/>
        <v>Atipico</v>
      </c>
      <c r="D1558">
        <f xml:space="preserve"> (moras!I1555 - AVERAGE(moras!$I$2:$I$5001)) / _xlfn.STDEV.P(moras!$I$2:$I$5001)</f>
        <v>0.2183576569849362</v>
      </c>
      <c r="E1558" t="str">
        <f t="shared" si="48"/>
        <v>Normal</v>
      </c>
    </row>
    <row r="1559" spans="2:5" x14ac:dyDescent="0.25">
      <c r="B1559">
        <f xml:space="preserve"> (moras!C1556 - AVERAGE(moras!$C$2:$C$5001)) / _xlfn.STDEV.P(moras!$C$2:$C$5001)</f>
        <v>-0.48594261773912595</v>
      </c>
      <c r="C1559" t="str">
        <f t="shared" si="49"/>
        <v>Normal</v>
      </c>
      <c r="D1559">
        <f xml:space="preserve"> (moras!I1556 - AVERAGE(moras!$I$2:$I$5001)) / _xlfn.STDEV.P(moras!$I$2:$I$5001)</f>
        <v>2.1946646583889304</v>
      </c>
      <c r="E1559" t="str">
        <f t="shared" si="48"/>
        <v>Atipico</v>
      </c>
    </row>
    <row r="1560" spans="2:5" x14ac:dyDescent="0.25">
      <c r="B1560">
        <f xml:space="preserve"> (moras!C1557 - AVERAGE(moras!$C$2:$C$5001)) / _xlfn.STDEV.P(moras!$C$2:$C$5001)</f>
        <v>0.13159848213836883</v>
      </c>
      <c r="C1560" t="str">
        <f t="shared" si="49"/>
        <v>Normal</v>
      </c>
      <c r="D1560">
        <f xml:space="preserve"> (moras!I1557 - AVERAGE(moras!$I$2:$I$5001)) / _xlfn.STDEV.P(moras!$I$2:$I$5001)</f>
        <v>0.2183576569849362</v>
      </c>
      <c r="E1560" t="str">
        <f t="shared" si="48"/>
        <v>Normal</v>
      </c>
    </row>
    <row r="1561" spans="2:5" x14ac:dyDescent="0.25">
      <c r="B1561">
        <f xml:space="preserve"> (moras!C1558 - AVERAGE(moras!$C$2:$C$5001)) / _xlfn.STDEV.P(moras!$C$2:$C$5001)</f>
        <v>-0.42841433231318576</v>
      </c>
      <c r="C1561" t="str">
        <f t="shared" si="49"/>
        <v>Normal</v>
      </c>
      <c r="D1561">
        <f xml:space="preserve"> (moras!I1558 - AVERAGE(moras!$I$2:$I$5001)) / _xlfn.STDEV.P(moras!$I$2:$I$5001)</f>
        <v>-0.41688387918063341</v>
      </c>
      <c r="E1561" t="str">
        <f t="shared" si="48"/>
        <v>Normal</v>
      </c>
    </row>
    <row r="1562" spans="2:5" x14ac:dyDescent="0.25">
      <c r="B1562">
        <f xml:space="preserve"> (moras!C1559 - AVERAGE(moras!$C$2:$C$5001)) / _xlfn.STDEV.P(moras!$C$2:$C$5001)</f>
        <v>-0.301645551647515</v>
      </c>
      <c r="C1562" t="str">
        <f t="shared" si="49"/>
        <v>Normal</v>
      </c>
      <c r="D1562">
        <f xml:space="preserve"> (moras!I1559 - AVERAGE(moras!$I$2:$I$5001)) / _xlfn.STDEV.P(moras!$I$2:$I$5001)</f>
        <v>-0.84037823662434652</v>
      </c>
      <c r="E1562" t="str">
        <f t="shared" si="48"/>
        <v>Normal</v>
      </c>
    </row>
    <row r="1563" spans="2:5" x14ac:dyDescent="0.25">
      <c r="B1563">
        <f xml:space="preserve"> (moras!C1560 - AVERAGE(moras!$C$2:$C$5001)) / _xlfn.STDEV.P(moras!$C$2:$C$5001)</f>
        <v>-2.2673338536546354E-2</v>
      </c>
      <c r="C1563" t="str">
        <f t="shared" si="49"/>
        <v>Normal</v>
      </c>
      <c r="D1563">
        <f xml:space="preserve"> (moras!I1560 - AVERAGE(moras!$I$2:$I$5001)) / _xlfn.STDEV.P(moras!$I$2:$I$5001)</f>
        <v>0.35952244279950724</v>
      </c>
      <c r="E1563" t="str">
        <f t="shared" si="48"/>
        <v>Normal</v>
      </c>
    </row>
    <row r="1564" spans="2:5" x14ac:dyDescent="0.25">
      <c r="B1564">
        <f xml:space="preserve"> (moras!C1561 - AVERAGE(moras!$C$2:$C$5001)) / _xlfn.STDEV.P(moras!$C$2:$C$5001)</f>
        <v>0.15967605388086223</v>
      </c>
      <c r="C1564" t="str">
        <f t="shared" si="49"/>
        <v>Normal</v>
      </c>
      <c r="D1564">
        <f xml:space="preserve"> (moras!I1561 - AVERAGE(moras!$I$2:$I$5001)) / _xlfn.STDEV.P(moras!$I$2:$I$5001)</f>
        <v>0.2183576569849362</v>
      </c>
      <c r="E1564" t="str">
        <f t="shared" si="48"/>
        <v>Normal</v>
      </c>
    </row>
    <row r="1565" spans="2:5" x14ac:dyDescent="0.25">
      <c r="B1565">
        <f xml:space="preserve"> (moras!C1562 - AVERAGE(moras!$C$2:$C$5001)) / _xlfn.STDEV.P(moras!$C$2:$C$5001)</f>
        <v>-0.37269005679900202</v>
      </c>
      <c r="C1565" t="str">
        <f t="shared" si="49"/>
        <v>Normal</v>
      </c>
      <c r="D1565">
        <f xml:space="preserve"> (moras!I1562 - AVERAGE(moras!$I$2:$I$5001)) / _xlfn.STDEV.P(moras!$I$2:$I$5001)</f>
        <v>0.14777526407765068</v>
      </c>
      <c r="E1565" t="str">
        <f t="shared" si="48"/>
        <v>Normal</v>
      </c>
    </row>
    <row r="1566" spans="2:5" x14ac:dyDescent="0.25">
      <c r="B1566">
        <f xml:space="preserve"> (moras!C1563 - AVERAGE(moras!$C$2:$C$5001)) / _xlfn.STDEV.P(moras!$C$2:$C$5001)</f>
        <v>-0.31769334883711914</v>
      </c>
      <c r="C1566" t="str">
        <f t="shared" si="49"/>
        <v>Normal</v>
      </c>
      <c r="D1566">
        <f xml:space="preserve"> (moras!I1563 - AVERAGE(moras!$I$2:$I$5001)) / _xlfn.STDEV.P(moras!$I$2:$I$5001)</f>
        <v>0.28894004989222172</v>
      </c>
      <c r="E1566" t="str">
        <f t="shared" si="48"/>
        <v>Normal</v>
      </c>
    </row>
    <row r="1567" spans="2:5" x14ac:dyDescent="0.25">
      <c r="B1567">
        <f xml:space="preserve"> (moras!C1564 - AVERAGE(moras!$C$2:$C$5001)) / _xlfn.STDEV.P(moras!$C$2:$C$5001)</f>
        <v>-0.19379352734166502</v>
      </c>
      <c r="C1567" t="str">
        <f t="shared" si="49"/>
        <v>Normal</v>
      </c>
      <c r="D1567">
        <f xml:space="preserve"> (moras!I1564 - AVERAGE(moras!$I$2:$I$5001)) / _xlfn.STDEV.P(moras!$I$2:$I$5001)</f>
        <v>-0.41688387918063341</v>
      </c>
      <c r="E1567" t="str">
        <f t="shared" si="48"/>
        <v>Normal</v>
      </c>
    </row>
    <row r="1568" spans="2:5" x14ac:dyDescent="0.25">
      <c r="B1568">
        <f xml:space="preserve"> (moras!C1565 - AVERAGE(moras!$C$2:$C$5001)) / _xlfn.STDEV.P(moras!$C$2:$C$5001)</f>
        <v>0.50807700492115238</v>
      </c>
      <c r="C1568" t="str">
        <f t="shared" si="49"/>
        <v>Normal</v>
      </c>
      <c r="D1568">
        <f xml:space="preserve"> (moras!I1565 - AVERAGE(moras!$I$2:$I$5001)) / _xlfn.STDEV.P(moras!$I$2:$I$5001)</f>
        <v>0.28894004989222172</v>
      </c>
      <c r="E1568" t="str">
        <f t="shared" si="48"/>
        <v>Normal</v>
      </c>
    </row>
    <row r="1569" spans="2:5" x14ac:dyDescent="0.25">
      <c r="B1569">
        <f xml:space="preserve"> (moras!C1566 - AVERAGE(moras!$C$2:$C$5001)) / _xlfn.STDEV.P(moras!$C$2:$C$5001)</f>
        <v>-0.45999816307509761</v>
      </c>
      <c r="C1569" t="str">
        <f t="shared" si="49"/>
        <v>Normal</v>
      </c>
      <c r="D1569">
        <f xml:space="preserve"> (moras!I1566 - AVERAGE(moras!$I$2:$I$5001)) / _xlfn.STDEV.P(moras!$I$2:$I$5001)</f>
        <v>-0.91096062953163204</v>
      </c>
      <c r="E1569" t="str">
        <f t="shared" si="48"/>
        <v>Normal</v>
      </c>
    </row>
    <row r="1570" spans="2:5" x14ac:dyDescent="0.25">
      <c r="B1570">
        <f xml:space="preserve"> (moras!C1567 - AVERAGE(moras!$C$2:$C$5001)) / _xlfn.STDEV.P(moras!$C$2:$C$5001)</f>
        <v>2.7653309932505046</v>
      </c>
      <c r="C1570" t="str">
        <f t="shared" si="49"/>
        <v>Atipico</v>
      </c>
      <c r="D1570">
        <f xml:space="preserve"> (moras!I1567 - AVERAGE(moras!$I$2:$I$5001)) / _xlfn.STDEV.P(moras!$I$2:$I$5001)</f>
        <v>-0.48746627208791893</v>
      </c>
      <c r="E1570" t="str">
        <f t="shared" si="48"/>
        <v>Normal</v>
      </c>
    </row>
    <row r="1571" spans="2:5" x14ac:dyDescent="0.25">
      <c r="B1571">
        <f xml:space="preserve"> (moras!C1568 - AVERAGE(moras!$C$2:$C$5001)) / _xlfn.STDEV.P(moras!$C$2:$C$5001)</f>
        <v>-0.31964535092167501</v>
      </c>
      <c r="C1571" t="str">
        <f t="shared" si="49"/>
        <v>Normal</v>
      </c>
      <c r="D1571">
        <f xml:space="preserve"> (moras!I1568 - AVERAGE(moras!$I$2:$I$5001)) / _xlfn.STDEV.P(moras!$I$2:$I$5001)</f>
        <v>-0.27571909336606237</v>
      </c>
      <c r="E1571" t="str">
        <f t="shared" si="48"/>
        <v>Normal</v>
      </c>
    </row>
    <row r="1572" spans="2:5" x14ac:dyDescent="0.25">
      <c r="B1572">
        <f xml:space="preserve"> (moras!C1569 - AVERAGE(moras!$C$2:$C$5001)) / _xlfn.STDEV.P(moras!$C$2:$C$5001)</f>
        <v>-1.8640221956034701E-2</v>
      </c>
      <c r="C1572" t="str">
        <f t="shared" si="49"/>
        <v>Normal</v>
      </c>
      <c r="D1572">
        <f xml:space="preserve"> (moras!I1569 - AVERAGE(moras!$I$2:$I$5001)) / _xlfn.STDEV.P(moras!$I$2:$I$5001)</f>
        <v>0.78301680024322029</v>
      </c>
      <c r="E1572" t="str">
        <f t="shared" si="48"/>
        <v>Normal</v>
      </c>
    </row>
    <row r="1573" spans="2:5" x14ac:dyDescent="0.25">
      <c r="B1573">
        <f xml:space="preserve"> (moras!C1570 - AVERAGE(moras!$C$2:$C$5001)) / _xlfn.STDEV.P(moras!$C$2:$C$5001)</f>
        <v>-0.18253966042251746</v>
      </c>
      <c r="C1573" t="str">
        <f t="shared" si="49"/>
        <v>Normal</v>
      </c>
      <c r="D1573">
        <f xml:space="preserve"> (moras!I1570 - AVERAGE(moras!$I$2:$I$5001)) / _xlfn.STDEV.P(moras!$I$2:$I$5001)</f>
        <v>0.99476397896507684</v>
      </c>
      <c r="E1573" t="str">
        <f t="shared" si="48"/>
        <v>Normal</v>
      </c>
    </row>
    <row r="1574" spans="2:5" x14ac:dyDescent="0.25">
      <c r="B1574">
        <f xml:space="preserve"> (moras!C1571 - AVERAGE(moras!$C$2:$C$5001)) / _xlfn.STDEV.P(moras!$C$2:$C$5001)</f>
        <v>-5.9923564049004244E-2</v>
      </c>
      <c r="C1574" t="str">
        <f t="shared" si="49"/>
        <v>Normal</v>
      </c>
      <c r="D1574">
        <f xml:space="preserve"> (moras!I1571 - AVERAGE(moras!$I$2:$I$5001)) / _xlfn.STDEV.P(moras!$I$2:$I$5001)</f>
        <v>1.0653463718723624</v>
      </c>
      <c r="E1574" t="str">
        <f t="shared" si="48"/>
        <v>Normal</v>
      </c>
    </row>
    <row r="1575" spans="2:5" x14ac:dyDescent="0.25">
      <c r="B1575">
        <f xml:space="preserve"> (moras!C1572 - AVERAGE(moras!$C$2:$C$5001)) / _xlfn.STDEV.P(moras!$C$2:$C$5001)</f>
        <v>-0.14844512968580328</v>
      </c>
      <c r="C1575" t="str">
        <f t="shared" si="49"/>
        <v>Normal</v>
      </c>
      <c r="D1575">
        <f xml:space="preserve"> (moras!I1572 - AVERAGE(moras!$I$2:$I$5001)) / _xlfn.STDEV.P(moras!$I$2:$I$5001)</f>
        <v>-1.4756197727899161</v>
      </c>
      <c r="E1575" t="str">
        <f t="shared" si="48"/>
        <v>Normal</v>
      </c>
    </row>
    <row r="1576" spans="2:5" x14ac:dyDescent="0.25">
      <c r="B1576">
        <f xml:space="preserve"> (moras!C1573 - AVERAGE(moras!$C$2:$C$5001)) / _xlfn.STDEV.P(moras!$C$2:$C$5001)</f>
        <v>1.0953784859187445</v>
      </c>
      <c r="C1576" t="str">
        <f t="shared" si="49"/>
        <v>Normal</v>
      </c>
      <c r="D1576">
        <f xml:space="preserve"> (moras!I1573 - AVERAGE(moras!$I$2:$I$5001)) / _xlfn.STDEV.P(moras!$I$2:$I$5001)</f>
        <v>0.92418158605779133</v>
      </c>
      <c r="E1576" t="str">
        <f t="shared" si="48"/>
        <v>Normal</v>
      </c>
    </row>
    <row r="1577" spans="2:5" x14ac:dyDescent="0.25">
      <c r="B1577">
        <f xml:space="preserve"> (moras!C1574 - AVERAGE(moras!$C$2:$C$5001)) / _xlfn.STDEV.P(moras!$C$2:$C$5001)</f>
        <v>0.50913784773902071</v>
      </c>
      <c r="C1577" t="str">
        <f t="shared" si="49"/>
        <v>Normal</v>
      </c>
      <c r="D1577">
        <f xml:space="preserve"> (moras!I1574 - AVERAGE(moras!$I$2:$I$5001)) / _xlfn.STDEV.P(moras!$I$2:$I$5001)</f>
        <v>-0.84037823662434652</v>
      </c>
      <c r="E1577" t="str">
        <f t="shared" si="48"/>
        <v>Normal</v>
      </c>
    </row>
    <row r="1578" spans="2:5" x14ac:dyDescent="0.25">
      <c r="B1578">
        <f xml:space="preserve"> (moras!C1575 - AVERAGE(moras!$C$2:$C$5001)) / _xlfn.STDEV.P(moras!$C$2:$C$5001)</f>
        <v>-3.9631828331869325E-2</v>
      </c>
      <c r="C1578" t="str">
        <f t="shared" si="49"/>
        <v>Normal</v>
      </c>
      <c r="D1578">
        <f xml:space="preserve"> (moras!I1575 - AVERAGE(moras!$I$2:$I$5001)) / _xlfn.STDEV.P(moras!$I$2:$I$5001)</f>
        <v>0.14777526407765068</v>
      </c>
      <c r="E1578" t="str">
        <f t="shared" si="48"/>
        <v>Normal</v>
      </c>
    </row>
    <row r="1579" spans="2:5" x14ac:dyDescent="0.25">
      <c r="B1579">
        <f xml:space="preserve"> (moras!C1576 - AVERAGE(moras!$C$2:$C$5001)) / _xlfn.STDEV.P(moras!$C$2:$C$5001)</f>
        <v>0.32982944105716083</v>
      </c>
      <c r="C1579" t="str">
        <f t="shared" si="49"/>
        <v>Normal</v>
      </c>
      <c r="D1579">
        <f xml:space="preserve"> (moras!I1576 - AVERAGE(moras!$I$2:$I$5001)) / _xlfn.STDEV.P(moras!$I$2:$I$5001)</f>
        <v>0.50068722861407822</v>
      </c>
      <c r="E1579" t="str">
        <f t="shared" si="48"/>
        <v>Normal</v>
      </c>
    </row>
    <row r="1580" spans="2:5" x14ac:dyDescent="0.25">
      <c r="B1580">
        <f xml:space="preserve"> (moras!C1577 - AVERAGE(moras!$C$2:$C$5001)) / _xlfn.STDEV.P(moras!$C$2:$C$5001)</f>
        <v>-0.48788582735478714</v>
      </c>
      <c r="C1580" t="str">
        <f t="shared" si="49"/>
        <v>Normal</v>
      </c>
      <c r="D1580">
        <f xml:space="preserve"> (moras!I1577 - AVERAGE(moras!$I$2:$I$5001)) / _xlfn.STDEV.P(moras!$I$2:$I$5001)</f>
        <v>1.0653463718723624</v>
      </c>
      <c r="E1580" t="str">
        <f t="shared" si="48"/>
        <v>Normal</v>
      </c>
    </row>
    <row r="1581" spans="2:5" x14ac:dyDescent="0.25">
      <c r="B1581">
        <f xml:space="preserve"> (moras!C1578 - AVERAGE(moras!$C$2:$C$5001)) / _xlfn.STDEV.P(moras!$C$2:$C$5001)</f>
        <v>-0.44454166866740574</v>
      </c>
      <c r="C1581" t="str">
        <f t="shared" si="49"/>
        <v>Normal</v>
      </c>
      <c r="D1581">
        <f xml:space="preserve"> (moras!I1578 - AVERAGE(moras!$I$2:$I$5001)) / _xlfn.STDEV.P(moras!$I$2:$I$5001)</f>
        <v>7.7192871170365177E-2</v>
      </c>
      <c r="E1581" t="str">
        <f t="shared" si="48"/>
        <v>Normal</v>
      </c>
    </row>
    <row r="1582" spans="2:5" x14ac:dyDescent="0.25">
      <c r="B1582">
        <f xml:space="preserve"> (moras!C1579 - AVERAGE(moras!$C$2:$C$5001)) / _xlfn.STDEV.P(moras!$C$2:$C$5001)</f>
        <v>-9.2276668015113139E-2</v>
      </c>
      <c r="C1582" t="str">
        <f t="shared" si="49"/>
        <v>Normal</v>
      </c>
      <c r="D1582">
        <f xml:space="preserve"> (moras!I1579 - AVERAGE(moras!$I$2:$I$5001)) / _xlfn.STDEV.P(moras!$I$2:$I$5001)</f>
        <v>-0.84037823662434652</v>
      </c>
      <c r="E1582" t="str">
        <f t="shared" si="48"/>
        <v>Normal</v>
      </c>
    </row>
    <row r="1583" spans="2:5" x14ac:dyDescent="0.25">
      <c r="B1583">
        <f xml:space="preserve"> (moras!C1580 - AVERAGE(moras!$C$2:$C$5001)) / _xlfn.STDEV.P(moras!$C$2:$C$5001)</f>
        <v>-0.74957951960064795</v>
      </c>
      <c r="C1583" t="str">
        <f t="shared" si="49"/>
        <v>Normal</v>
      </c>
      <c r="D1583">
        <f xml:space="preserve"> (moras!I1580 - AVERAGE(moras!$I$2:$I$5001)) / _xlfn.STDEV.P(moras!$I$2:$I$5001)</f>
        <v>6.6104782630796582E-3</v>
      </c>
      <c r="E1583" t="str">
        <f t="shared" si="48"/>
        <v>Normal</v>
      </c>
    </row>
    <row r="1584" spans="2:5" x14ac:dyDescent="0.25">
      <c r="B1584">
        <f xml:space="preserve"> (moras!C1581 - AVERAGE(moras!$C$2:$C$5001)) / _xlfn.STDEV.P(moras!$C$2:$C$5001)</f>
        <v>-0.28425607056485452</v>
      </c>
      <c r="C1584" t="str">
        <f t="shared" si="49"/>
        <v>Normal</v>
      </c>
      <c r="D1584">
        <f xml:space="preserve"> (moras!I1581 - AVERAGE(moras!$I$2:$I$5001)) / _xlfn.STDEV.P(moras!$I$2:$I$5001)</f>
        <v>-0.69921345080977548</v>
      </c>
      <c r="E1584" t="str">
        <f t="shared" si="48"/>
        <v>Normal</v>
      </c>
    </row>
    <row r="1585" spans="2:5" x14ac:dyDescent="0.25">
      <c r="B1585">
        <f xml:space="preserve"> (moras!C1582 - AVERAGE(moras!$C$2:$C$5001)) / _xlfn.STDEV.P(moras!$C$2:$C$5001)</f>
        <v>-0.57856581462288714</v>
      </c>
      <c r="C1585" t="str">
        <f t="shared" si="49"/>
        <v>Normal</v>
      </c>
      <c r="D1585">
        <f xml:space="preserve"> (moras!I1582 - AVERAGE(moras!$I$2:$I$5001)) / _xlfn.STDEV.P(moras!$I$2:$I$5001)</f>
        <v>-0.55804866499520445</v>
      </c>
      <c r="E1585" t="str">
        <f t="shared" si="48"/>
        <v>Normal</v>
      </c>
    </row>
    <row r="1586" spans="2:5" x14ac:dyDescent="0.25">
      <c r="B1586">
        <f xml:space="preserve"> (moras!C1583 - AVERAGE(moras!$C$2:$C$5001)) / _xlfn.STDEV.P(moras!$C$2:$C$5001)</f>
        <v>-0.15979084275968874</v>
      </c>
      <c r="C1586" t="str">
        <f t="shared" si="49"/>
        <v>Normal</v>
      </c>
      <c r="D1586">
        <f xml:space="preserve"> (moras!I1583 - AVERAGE(moras!$I$2:$I$5001)) / _xlfn.STDEV.P(moras!$I$2:$I$5001)</f>
        <v>-1.334454986975345</v>
      </c>
      <c r="E1586" t="str">
        <f t="shared" si="48"/>
        <v>Normal</v>
      </c>
    </row>
    <row r="1587" spans="2:5" x14ac:dyDescent="0.25">
      <c r="B1587">
        <f xml:space="preserve"> (moras!C1584 - AVERAGE(moras!$C$2:$C$5001)) / _xlfn.STDEV.P(moras!$C$2:$C$5001)</f>
        <v>0.18962581724692024</v>
      </c>
      <c r="C1587" t="str">
        <f t="shared" si="49"/>
        <v>Normal</v>
      </c>
      <c r="D1587">
        <f xml:space="preserve"> (moras!I1584 - AVERAGE(moras!$I$2:$I$5001)) / _xlfn.STDEV.P(moras!$I$2:$I$5001)</f>
        <v>2.9004885874617856</v>
      </c>
      <c r="E1587" t="str">
        <f t="shared" si="48"/>
        <v>Atipico</v>
      </c>
    </row>
    <row r="1588" spans="2:5" x14ac:dyDescent="0.25">
      <c r="B1588">
        <f xml:space="preserve"> (moras!C1585 - AVERAGE(moras!$C$2:$C$5001)) / _xlfn.STDEV.P(moras!$C$2:$C$5001)</f>
        <v>-0.60617710188592977</v>
      </c>
      <c r="C1588" t="str">
        <f t="shared" si="49"/>
        <v>Normal</v>
      </c>
      <c r="D1588">
        <f xml:space="preserve"> (moras!I1585 - AVERAGE(moras!$I$2:$I$5001)) / _xlfn.STDEV.P(moras!$I$2:$I$5001)</f>
        <v>-0.98154302243891756</v>
      </c>
      <c r="E1588" t="str">
        <f t="shared" si="48"/>
        <v>Normal</v>
      </c>
    </row>
    <row r="1589" spans="2:5" x14ac:dyDescent="0.25">
      <c r="B1589">
        <f xml:space="preserve"> (moras!C1586 - AVERAGE(moras!$C$2:$C$5001)) / _xlfn.STDEV.P(moras!$C$2:$C$5001)</f>
        <v>0.11359545197101044</v>
      </c>
      <c r="C1589" t="str">
        <f t="shared" si="49"/>
        <v>Normal</v>
      </c>
      <c r="D1589">
        <f xml:space="preserve"> (moras!I1586 - AVERAGE(moras!$I$2:$I$5001)) / _xlfn.STDEV.P(moras!$I$2:$I$5001)</f>
        <v>-0.69921345080977548</v>
      </c>
      <c r="E1589" t="str">
        <f t="shared" si="48"/>
        <v>Normal</v>
      </c>
    </row>
    <row r="1590" spans="2:5" x14ac:dyDescent="0.25">
      <c r="B1590">
        <f xml:space="preserve"> (moras!C1587 - AVERAGE(moras!$C$2:$C$5001)) / _xlfn.STDEV.P(moras!$C$2:$C$5001)</f>
        <v>6.7363200872050069</v>
      </c>
      <c r="C1590" t="str">
        <f t="shared" si="49"/>
        <v>Atipico</v>
      </c>
      <c r="D1590">
        <f xml:space="preserve"> (moras!I1587 - AVERAGE(moras!$I$2:$I$5001)) / _xlfn.STDEV.P(moras!$I$2:$I$5001)</f>
        <v>6.6104782630796582E-3</v>
      </c>
      <c r="E1590" t="str">
        <f t="shared" si="48"/>
        <v>Normal</v>
      </c>
    </row>
    <row r="1591" spans="2:5" x14ac:dyDescent="0.25">
      <c r="B1591">
        <f xml:space="preserve"> (moras!C1588 - AVERAGE(moras!$C$2:$C$5001)) / _xlfn.STDEV.P(moras!$C$2:$C$5001)</f>
        <v>0.20651290676889028</v>
      </c>
      <c r="C1591" t="str">
        <f t="shared" si="49"/>
        <v>Normal</v>
      </c>
      <c r="D1591">
        <f xml:space="preserve"> (moras!I1588 - AVERAGE(moras!$I$2:$I$5001)) / _xlfn.STDEV.P(moras!$I$2:$I$5001)</f>
        <v>0.57126962152136374</v>
      </c>
      <c r="E1591" t="str">
        <f t="shared" si="48"/>
        <v>Normal</v>
      </c>
    </row>
    <row r="1592" spans="2:5" x14ac:dyDescent="0.25">
      <c r="B1592">
        <f xml:space="preserve"> (moras!C1589 - AVERAGE(moras!$C$2:$C$5001)) / _xlfn.STDEV.P(moras!$C$2:$C$5001)</f>
        <v>-0.57645278580785764</v>
      </c>
      <c r="C1592" t="str">
        <f t="shared" si="49"/>
        <v>Normal</v>
      </c>
      <c r="D1592">
        <f xml:space="preserve"> (moras!I1589 - AVERAGE(moras!$I$2:$I$5001)) / _xlfn.STDEV.P(moras!$I$2:$I$5001)</f>
        <v>-1.1227078082534885</v>
      </c>
      <c r="E1592" t="str">
        <f t="shared" si="48"/>
        <v>Normal</v>
      </c>
    </row>
    <row r="1593" spans="2:5" x14ac:dyDescent="0.25">
      <c r="B1593">
        <f xml:space="preserve"> (moras!C1590 - AVERAGE(moras!$C$2:$C$5001)) / _xlfn.STDEV.P(moras!$C$2:$C$5001)</f>
        <v>-0.44087670126835837</v>
      </c>
      <c r="C1593" t="str">
        <f t="shared" si="49"/>
        <v>Normal</v>
      </c>
      <c r="D1593">
        <f xml:space="preserve"> (moras!I1590 - AVERAGE(moras!$I$2:$I$5001)) / _xlfn.STDEV.P(moras!$I$2:$I$5001)</f>
        <v>0.35952244279950724</v>
      </c>
      <c r="E1593" t="str">
        <f t="shared" si="48"/>
        <v>Normal</v>
      </c>
    </row>
    <row r="1594" spans="2:5" x14ac:dyDescent="0.25">
      <c r="B1594">
        <f xml:space="preserve"> (moras!C1591 - AVERAGE(moras!$C$2:$C$5001)) / _xlfn.STDEV.P(moras!$C$2:$C$5001)</f>
        <v>-2.0705138542547743E-4</v>
      </c>
      <c r="C1594" t="str">
        <f t="shared" si="49"/>
        <v>Normal</v>
      </c>
      <c r="D1594">
        <f xml:space="preserve"> (moras!I1591 - AVERAGE(moras!$I$2:$I$5001)) / _xlfn.STDEV.P(moras!$I$2:$I$5001)</f>
        <v>-0.13455430755149136</v>
      </c>
      <c r="E1594" t="str">
        <f t="shared" si="48"/>
        <v>Normal</v>
      </c>
    </row>
    <row r="1595" spans="2:5" x14ac:dyDescent="0.25">
      <c r="B1595">
        <f xml:space="preserve"> (moras!C1592 - AVERAGE(moras!$C$2:$C$5001)) / _xlfn.STDEV.P(moras!$C$2:$C$5001)</f>
        <v>4.2542486624203697</v>
      </c>
      <c r="C1595" t="str">
        <f t="shared" si="49"/>
        <v>Atipico</v>
      </c>
      <c r="D1595">
        <f xml:space="preserve"> (moras!I1592 - AVERAGE(moras!$I$2:$I$5001)) / _xlfn.STDEV.P(moras!$I$2:$I$5001)</f>
        <v>2.6887414087399293</v>
      </c>
      <c r="E1595" t="str">
        <f t="shared" si="48"/>
        <v>Atipico</v>
      </c>
    </row>
    <row r="1596" spans="2:5" x14ac:dyDescent="0.25">
      <c r="B1596">
        <f xml:space="preserve"> (moras!C1593 - AVERAGE(moras!$C$2:$C$5001)) / _xlfn.STDEV.P(moras!$C$2:$C$5001)</f>
        <v>-0.15149595608078822</v>
      </c>
      <c r="C1596" t="str">
        <f t="shared" si="49"/>
        <v>Normal</v>
      </c>
      <c r="D1596">
        <f xml:space="preserve"> (moras!I1593 - AVERAGE(moras!$I$2:$I$5001)) / _xlfn.STDEV.P(moras!$I$2:$I$5001)</f>
        <v>0.43010483570679275</v>
      </c>
      <c r="E1596" t="str">
        <f t="shared" si="48"/>
        <v>Normal</v>
      </c>
    </row>
    <row r="1597" spans="2:5" x14ac:dyDescent="0.25">
      <c r="B1597">
        <f xml:space="preserve"> (moras!C1594 - AVERAGE(moras!$C$2:$C$5001)) / _xlfn.STDEV.P(moras!$C$2:$C$5001)</f>
        <v>0.81218823075244562</v>
      </c>
      <c r="C1597" t="str">
        <f t="shared" si="49"/>
        <v>Normal</v>
      </c>
      <c r="D1597">
        <f xml:space="preserve"> (moras!I1594 - AVERAGE(moras!$I$2:$I$5001)) / _xlfn.STDEV.P(moras!$I$2:$I$5001)</f>
        <v>-0.20513670045877688</v>
      </c>
      <c r="E1597" t="str">
        <f t="shared" si="48"/>
        <v>Normal</v>
      </c>
    </row>
    <row r="1598" spans="2:5" x14ac:dyDescent="0.25">
      <c r="B1598">
        <f xml:space="preserve"> (moras!C1595 - AVERAGE(moras!$C$2:$C$5001)) / _xlfn.STDEV.P(moras!$C$2:$C$5001)</f>
        <v>-0.44089889824453027</v>
      </c>
      <c r="C1598" t="str">
        <f t="shared" si="49"/>
        <v>Normal</v>
      </c>
      <c r="D1598">
        <f xml:space="preserve"> (moras!I1595 - AVERAGE(moras!$I$2:$I$5001)) / _xlfn.STDEV.P(moras!$I$2:$I$5001)</f>
        <v>-1.4756197727899161</v>
      </c>
      <c r="E1598" t="str">
        <f t="shared" si="48"/>
        <v>Normal</v>
      </c>
    </row>
    <row r="1599" spans="2:5" x14ac:dyDescent="0.25">
      <c r="B1599">
        <f xml:space="preserve"> (moras!C1596 - AVERAGE(moras!$C$2:$C$5001)) / _xlfn.STDEV.P(moras!$C$2:$C$5001)</f>
        <v>0.91558297892644613</v>
      </c>
      <c r="C1599" t="str">
        <f t="shared" si="49"/>
        <v>Normal</v>
      </c>
      <c r="D1599">
        <f xml:space="preserve"> (moras!I1596 - AVERAGE(moras!$I$2:$I$5001)) / _xlfn.STDEV.P(moras!$I$2:$I$5001)</f>
        <v>-0.55804866499520445</v>
      </c>
      <c r="E1599" t="str">
        <f t="shared" si="48"/>
        <v>Normal</v>
      </c>
    </row>
    <row r="1600" spans="2:5" x14ac:dyDescent="0.25">
      <c r="B1600">
        <f xml:space="preserve"> (moras!C1597 - AVERAGE(moras!$C$2:$C$5001)) / _xlfn.STDEV.P(moras!$C$2:$C$5001)</f>
        <v>-0.56421543253280082</v>
      </c>
      <c r="C1600" t="str">
        <f t="shared" si="49"/>
        <v>Normal</v>
      </c>
      <c r="D1600">
        <f xml:space="preserve"> (moras!I1597 - AVERAGE(moras!$I$2:$I$5001)) / _xlfn.STDEV.P(moras!$I$2:$I$5001)</f>
        <v>-0.69921345080977548</v>
      </c>
      <c r="E1600" t="str">
        <f t="shared" si="48"/>
        <v>Normal</v>
      </c>
    </row>
    <row r="1601" spans="2:5" x14ac:dyDescent="0.25">
      <c r="B1601">
        <f xml:space="preserve"> (moras!C1598 - AVERAGE(moras!$C$2:$C$5001)) / _xlfn.STDEV.P(moras!$C$2:$C$5001)</f>
        <v>-0.54396260318223388</v>
      </c>
      <c r="C1601" t="str">
        <f t="shared" si="49"/>
        <v>Normal</v>
      </c>
      <c r="D1601">
        <f xml:space="preserve"> (moras!I1598 - AVERAGE(moras!$I$2:$I$5001)) / _xlfn.STDEV.P(moras!$I$2:$I$5001)</f>
        <v>-0.98154302243891756</v>
      </c>
      <c r="E1601" t="str">
        <f t="shared" si="48"/>
        <v>Normal</v>
      </c>
    </row>
    <row r="1602" spans="2:5" x14ac:dyDescent="0.25">
      <c r="B1602">
        <f xml:space="preserve"> (moras!C1599 - AVERAGE(moras!$C$2:$C$5001)) / _xlfn.STDEV.P(moras!$C$2:$C$5001)</f>
        <v>0.21175385947614178</v>
      </c>
      <c r="C1602" t="str">
        <f t="shared" si="49"/>
        <v>Normal</v>
      </c>
      <c r="D1602">
        <f xml:space="preserve"> (moras!I1599 - AVERAGE(moras!$I$2:$I$5001)) / _xlfn.STDEV.P(moras!$I$2:$I$5001)</f>
        <v>0.35952244279950724</v>
      </c>
      <c r="E1602" t="str">
        <f t="shared" si="48"/>
        <v>Normal</v>
      </c>
    </row>
    <row r="1603" spans="2:5" x14ac:dyDescent="0.25">
      <c r="B1603">
        <f xml:space="preserve"> (moras!C1600 - AVERAGE(moras!$C$2:$C$5001)) / _xlfn.STDEV.P(moras!$C$2:$C$5001)</f>
        <v>-0.35446633936188138</v>
      </c>
      <c r="C1603" t="str">
        <f t="shared" si="49"/>
        <v>Normal</v>
      </c>
      <c r="D1603">
        <f xml:space="preserve"> (moras!I1600 - AVERAGE(moras!$I$2:$I$5001)) / _xlfn.STDEV.P(moras!$I$2:$I$5001)</f>
        <v>-0.13455430755149136</v>
      </c>
      <c r="E1603" t="str">
        <f t="shared" si="48"/>
        <v>Normal</v>
      </c>
    </row>
    <row r="1604" spans="2:5" x14ac:dyDescent="0.25">
      <c r="B1604">
        <f xml:space="preserve"> (moras!C1601 - AVERAGE(moras!$C$2:$C$5001)) / _xlfn.STDEV.P(moras!$C$2:$C$5001)</f>
        <v>-0.40621358265534779</v>
      </c>
      <c r="C1604" t="str">
        <f t="shared" si="49"/>
        <v>Normal</v>
      </c>
      <c r="D1604">
        <f xml:space="preserve"> (moras!I1601 - AVERAGE(moras!$I$2:$I$5001)) / _xlfn.STDEV.P(moras!$I$2:$I$5001)</f>
        <v>0.2183576569849362</v>
      </c>
      <c r="E1604" t="str">
        <f t="shared" si="48"/>
        <v>Normal</v>
      </c>
    </row>
    <row r="1605" spans="2:5" x14ac:dyDescent="0.25">
      <c r="B1605">
        <f xml:space="preserve"> (moras!C1602 - AVERAGE(moras!$C$2:$C$5001)) / _xlfn.STDEV.P(moras!$C$2:$C$5001)</f>
        <v>0.93307666248058019</v>
      </c>
      <c r="C1605" t="str">
        <f t="shared" si="49"/>
        <v>Normal</v>
      </c>
      <c r="D1605">
        <f xml:space="preserve"> (moras!I1602 - AVERAGE(moras!$I$2:$I$5001)) / _xlfn.STDEV.P(moras!$I$2:$I$5001)</f>
        <v>0.57126962152136374</v>
      </c>
      <c r="E1605" t="str">
        <f t="shared" si="48"/>
        <v>Normal</v>
      </c>
    </row>
    <row r="1606" spans="2:5" x14ac:dyDescent="0.25">
      <c r="B1606">
        <f xml:space="preserve"> (moras!C1603 - AVERAGE(moras!$C$2:$C$5001)) / _xlfn.STDEV.P(moras!$C$2:$C$5001)</f>
        <v>0.64875485479565187</v>
      </c>
      <c r="C1606" t="str">
        <f t="shared" si="49"/>
        <v>Normal</v>
      </c>
      <c r="D1606">
        <f xml:space="preserve"> (moras!I1603 - AVERAGE(moras!$I$2:$I$5001)) / _xlfn.STDEV.P(moras!$I$2:$I$5001)</f>
        <v>-6.397191464420586E-2</v>
      </c>
      <c r="E1606" t="str">
        <f t="shared" ref="E1606:E1669" si="50">IF(ABS(D1606)&gt;1.96,"Atipico","Normal")</f>
        <v>Normal</v>
      </c>
    </row>
    <row r="1607" spans="2:5" x14ac:dyDescent="0.25">
      <c r="B1607">
        <f xml:space="preserve"> (moras!C1604 - AVERAGE(moras!$C$2:$C$5001)) / _xlfn.STDEV.P(moras!$C$2:$C$5001)</f>
        <v>-0.7573907834953767</v>
      </c>
      <c r="C1607" t="str">
        <f t="shared" si="49"/>
        <v>Normal</v>
      </c>
      <c r="D1607">
        <f xml:space="preserve"> (moras!I1604 - AVERAGE(moras!$I$2:$I$5001)) / _xlfn.STDEV.P(moras!$I$2:$I$5001)</f>
        <v>0.64185201442864925</v>
      </c>
      <c r="E1607" t="str">
        <f t="shared" si="50"/>
        <v>Normal</v>
      </c>
    </row>
    <row r="1608" spans="2:5" x14ac:dyDescent="0.25">
      <c r="B1608">
        <f xml:space="preserve"> (moras!C1605 - AVERAGE(moras!$C$2:$C$5001)) / _xlfn.STDEV.P(moras!$C$2:$C$5001)</f>
        <v>0.50080473293449079</v>
      </c>
      <c r="C1608" t="str">
        <f t="shared" si="49"/>
        <v>Normal</v>
      </c>
      <c r="D1608">
        <f xml:space="preserve"> (moras!I1605 - AVERAGE(moras!$I$2:$I$5001)) / _xlfn.STDEV.P(moras!$I$2:$I$5001)</f>
        <v>0.99476397896507684</v>
      </c>
      <c r="E1608" t="str">
        <f t="shared" si="50"/>
        <v>Normal</v>
      </c>
    </row>
    <row r="1609" spans="2:5" x14ac:dyDescent="0.25">
      <c r="B1609">
        <f xml:space="preserve"> (moras!C1606 - AVERAGE(moras!$C$2:$C$5001)) / _xlfn.STDEV.P(moras!$C$2:$C$5001)</f>
        <v>-0.44454166866740574</v>
      </c>
      <c r="C1609" t="str">
        <f t="shared" si="49"/>
        <v>Normal</v>
      </c>
      <c r="D1609">
        <f xml:space="preserve"> (moras!I1606 - AVERAGE(moras!$I$2:$I$5001)) / _xlfn.STDEV.P(moras!$I$2:$I$5001)</f>
        <v>6.6104782630796582E-3</v>
      </c>
      <c r="E1609" t="str">
        <f t="shared" si="50"/>
        <v>Normal</v>
      </c>
    </row>
    <row r="1610" spans="2:5" x14ac:dyDescent="0.25">
      <c r="B1610">
        <f xml:space="preserve"> (moras!C1607 - AVERAGE(moras!$C$2:$C$5001)) / _xlfn.STDEV.P(moras!$C$2:$C$5001)</f>
        <v>2.0910878792241446E-3</v>
      </c>
      <c r="C1610" t="str">
        <f t="shared" si="49"/>
        <v>Normal</v>
      </c>
      <c r="D1610">
        <f xml:space="preserve"> (moras!I1607 - AVERAGE(moras!$I$2:$I$5001)) / _xlfn.STDEV.P(moras!$I$2:$I$5001)</f>
        <v>-1.4756197727899161</v>
      </c>
      <c r="E1610" t="str">
        <f t="shared" si="50"/>
        <v>Normal</v>
      </c>
    </row>
    <row r="1611" spans="2:5" x14ac:dyDescent="0.25">
      <c r="B1611">
        <f xml:space="preserve"> (moras!C1608 - AVERAGE(moras!$C$2:$C$5001)) / _xlfn.STDEV.P(moras!$C$2:$C$5001)</f>
        <v>-0.33398393161942996</v>
      </c>
      <c r="C1611" t="str">
        <f t="shared" si="49"/>
        <v>Normal</v>
      </c>
      <c r="D1611">
        <f xml:space="preserve"> (moras!I1608 - AVERAGE(moras!$I$2:$I$5001)) / _xlfn.STDEV.P(moras!$I$2:$I$5001)</f>
        <v>1.1359287647796479</v>
      </c>
      <c r="E1611" t="str">
        <f t="shared" si="50"/>
        <v>Normal</v>
      </c>
    </row>
    <row r="1612" spans="2:5" x14ac:dyDescent="0.25">
      <c r="B1612">
        <f xml:space="preserve"> (moras!C1609 - AVERAGE(moras!$C$2:$C$5001)) / _xlfn.STDEV.P(moras!$C$2:$C$5001)</f>
        <v>-0.31758236395625966</v>
      </c>
      <c r="C1612" t="str">
        <f t="shared" si="49"/>
        <v>Normal</v>
      </c>
      <c r="D1612">
        <f xml:space="preserve"> (moras!I1609 - AVERAGE(moras!$I$2:$I$5001)) / _xlfn.STDEV.P(moras!$I$2:$I$5001)</f>
        <v>-1.5462021656972016</v>
      </c>
      <c r="E1612" t="str">
        <f t="shared" si="50"/>
        <v>Normal</v>
      </c>
    </row>
    <row r="1613" spans="2:5" x14ac:dyDescent="0.25">
      <c r="B1613">
        <f xml:space="preserve"> (moras!C1610 - AVERAGE(moras!$C$2:$C$5001)) / _xlfn.STDEV.P(moras!$C$2:$C$5001)</f>
        <v>0.33970031304426546</v>
      </c>
      <c r="C1613" t="str">
        <f t="shared" si="49"/>
        <v>Normal</v>
      </c>
      <c r="D1613">
        <f xml:space="preserve"> (moras!I1610 - AVERAGE(moras!$I$2:$I$5001)) / _xlfn.STDEV.P(moras!$I$2:$I$5001)</f>
        <v>-0.27571909336606237</v>
      </c>
      <c r="E1613" t="str">
        <f t="shared" si="50"/>
        <v>Normal</v>
      </c>
    </row>
    <row r="1614" spans="2:5" x14ac:dyDescent="0.25">
      <c r="B1614">
        <f xml:space="preserve"> (moras!C1611 - AVERAGE(moras!$C$2:$C$5001)) / _xlfn.STDEV.P(moras!$C$2:$C$5001)</f>
        <v>1.1036665901882592</v>
      </c>
      <c r="C1614" t="str">
        <f t="shared" si="49"/>
        <v>Normal</v>
      </c>
      <c r="D1614">
        <f xml:space="preserve"> (moras!I1611 - AVERAGE(moras!$I$2:$I$5001)) / _xlfn.STDEV.P(moras!$I$2:$I$5001)</f>
        <v>-0.27571909336606237</v>
      </c>
      <c r="E1614" t="str">
        <f t="shared" si="50"/>
        <v>Normal</v>
      </c>
    </row>
    <row r="1615" spans="2:5" x14ac:dyDescent="0.25">
      <c r="B1615">
        <f xml:space="preserve"> (moras!C1612 - AVERAGE(moras!$C$2:$C$5001)) / _xlfn.STDEV.P(moras!$C$2:$C$5001)</f>
        <v>4.7366506810094168E-2</v>
      </c>
      <c r="C1615" t="str">
        <f t="shared" ref="C1615:C1678" si="51">IF(ABS(B1615)&gt;1.96,"Atipico","Normal")</f>
        <v>Normal</v>
      </c>
      <c r="D1615">
        <f xml:space="preserve"> (moras!I1612 - AVERAGE(moras!$I$2:$I$5001)) / _xlfn.STDEV.P(moras!$I$2:$I$5001)</f>
        <v>0.85359919315050581</v>
      </c>
      <c r="E1615" t="str">
        <f t="shared" si="50"/>
        <v>Normal</v>
      </c>
    </row>
    <row r="1616" spans="2:5" x14ac:dyDescent="0.25">
      <c r="B1616">
        <f xml:space="preserve"> (moras!C1613 - AVERAGE(moras!$C$2:$C$5001)) / _xlfn.STDEV.P(moras!$C$2:$C$5001)</f>
        <v>-2.5459059046118386E-2</v>
      </c>
      <c r="C1616" t="str">
        <f t="shared" si="51"/>
        <v>Normal</v>
      </c>
      <c r="D1616">
        <f xml:space="preserve"> (moras!I1613 - AVERAGE(moras!$I$2:$I$5001)) / _xlfn.STDEV.P(moras!$I$2:$I$5001)</f>
        <v>1.2065111576869334</v>
      </c>
      <c r="E1616" t="str">
        <f t="shared" si="50"/>
        <v>Normal</v>
      </c>
    </row>
    <row r="1617" spans="2:5" x14ac:dyDescent="0.25">
      <c r="B1617">
        <f xml:space="preserve"> (moras!C1614 - AVERAGE(moras!$C$2:$C$5001)) / _xlfn.STDEV.P(moras!$C$2:$C$5001)</f>
        <v>-0.34871855569870513</v>
      </c>
      <c r="C1617" t="str">
        <f t="shared" si="51"/>
        <v>Normal</v>
      </c>
      <c r="D1617">
        <f xml:space="preserve"> (moras!I1614 - AVERAGE(moras!$I$2:$I$5001)) / _xlfn.STDEV.P(moras!$I$2:$I$5001)</f>
        <v>1.1359287647796479</v>
      </c>
      <c r="E1617" t="str">
        <f t="shared" si="50"/>
        <v>Normal</v>
      </c>
    </row>
    <row r="1618" spans="2:5" x14ac:dyDescent="0.25">
      <c r="B1618">
        <f xml:space="preserve"> (moras!C1615 - AVERAGE(moras!$C$2:$C$5001)) / _xlfn.STDEV.P(moras!$C$2:$C$5001)</f>
        <v>-0.44133765847352791</v>
      </c>
      <c r="C1618" t="str">
        <f t="shared" si="51"/>
        <v>Normal</v>
      </c>
      <c r="D1618">
        <f xml:space="preserve"> (moras!I1615 - AVERAGE(moras!$I$2:$I$5001)) / _xlfn.STDEV.P(moras!$I$2:$I$5001)</f>
        <v>7.7192871170365177E-2</v>
      </c>
      <c r="E1618" t="str">
        <f t="shared" si="50"/>
        <v>Normal</v>
      </c>
    </row>
    <row r="1619" spans="2:5" x14ac:dyDescent="0.25">
      <c r="B1619">
        <f xml:space="preserve"> (moras!C1616 - AVERAGE(moras!$C$2:$C$5001)) / _xlfn.STDEV.P(moras!$C$2:$C$5001)</f>
        <v>-0.24018907968008907</v>
      </c>
      <c r="C1619" t="str">
        <f t="shared" si="51"/>
        <v>Normal</v>
      </c>
      <c r="D1619">
        <f xml:space="preserve"> (moras!I1616 - AVERAGE(moras!$I$2:$I$5001)) / _xlfn.STDEV.P(moras!$I$2:$I$5001)</f>
        <v>1.0653463718723624</v>
      </c>
      <c r="E1619" t="str">
        <f t="shared" si="50"/>
        <v>Normal</v>
      </c>
    </row>
    <row r="1620" spans="2:5" x14ac:dyDescent="0.25">
      <c r="B1620">
        <f xml:space="preserve"> (moras!C1617 - AVERAGE(moras!$C$2:$C$5001)) / _xlfn.STDEV.P(moras!$C$2:$C$5001)</f>
        <v>-0.17345863083752919</v>
      </c>
      <c r="C1620" t="str">
        <f t="shared" si="51"/>
        <v>Normal</v>
      </c>
      <c r="D1620">
        <f xml:space="preserve"> (moras!I1617 - AVERAGE(moras!$I$2:$I$5001)) / _xlfn.STDEV.P(moras!$I$2:$I$5001)</f>
        <v>0.2183576569849362</v>
      </c>
      <c r="E1620" t="str">
        <f t="shared" si="50"/>
        <v>Normal</v>
      </c>
    </row>
    <row r="1621" spans="2:5" x14ac:dyDescent="0.25">
      <c r="B1621">
        <f xml:space="preserve"> (moras!C1618 - AVERAGE(moras!$C$2:$C$5001)) / _xlfn.STDEV.P(moras!$C$2:$C$5001)</f>
        <v>9.2200107261915992E-2</v>
      </c>
      <c r="C1621" t="str">
        <f t="shared" si="51"/>
        <v>Normal</v>
      </c>
      <c r="D1621">
        <f xml:space="preserve"> (moras!I1618 - AVERAGE(moras!$I$2:$I$5001)) / _xlfn.STDEV.P(moras!$I$2:$I$5001)</f>
        <v>0.14777526407765068</v>
      </c>
      <c r="E1621" t="str">
        <f t="shared" si="50"/>
        <v>Normal</v>
      </c>
    </row>
    <row r="1622" spans="2:5" x14ac:dyDescent="0.25">
      <c r="B1622">
        <f xml:space="preserve"> (moras!C1619 - AVERAGE(moras!$C$2:$C$5001)) / _xlfn.STDEV.P(moras!$C$2:$C$5001)</f>
        <v>-0.44334303195412378</v>
      </c>
      <c r="C1622" t="str">
        <f t="shared" si="51"/>
        <v>Normal</v>
      </c>
      <c r="D1622">
        <f xml:space="preserve"> (moras!I1619 - AVERAGE(moras!$I$2:$I$5001)) / _xlfn.STDEV.P(moras!$I$2:$I$5001)</f>
        <v>-1.1227078082534885</v>
      </c>
      <c r="E1622" t="str">
        <f t="shared" si="50"/>
        <v>Normal</v>
      </c>
    </row>
    <row r="1623" spans="2:5" x14ac:dyDescent="0.25">
      <c r="B1623">
        <f xml:space="preserve"> (moras!C1620 - AVERAGE(moras!$C$2:$C$5001)) / _xlfn.STDEV.P(moras!$C$2:$C$5001)</f>
        <v>-0.44454166866740574</v>
      </c>
      <c r="C1623" t="str">
        <f t="shared" si="51"/>
        <v>Normal</v>
      </c>
      <c r="D1623">
        <f xml:space="preserve"> (moras!I1620 - AVERAGE(moras!$I$2:$I$5001)) / _xlfn.STDEV.P(moras!$I$2:$I$5001)</f>
        <v>1.1359287647796479</v>
      </c>
      <c r="E1623" t="str">
        <f t="shared" si="50"/>
        <v>Normal</v>
      </c>
    </row>
    <row r="1624" spans="2:5" x14ac:dyDescent="0.25">
      <c r="B1624">
        <f xml:space="preserve"> (moras!C1621 - AVERAGE(moras!$C$2:$C$5001)) / _xlfn.STDEV.P(moras!$C$2:$C$5001)</f>
        <v>-0.46282951070235628</v>
      </c>
      <c r="C1624" t="str">
        <f t="shared" si="51"/>
        <v>Normal</v>
      </c>
      <c r="D1624">
        <f xml:space="preserve"> (moras!I1621 - AVERAGE(moras!$I$2:$I$5001)) / _xlfn.STDEV.P(moras!$I$2:$I$5001)</f>
        <v>-1.4050373798826306</v>
      </c>
      <c r="E1624" t="str">
        <f t="shared" si="50"/>
        <v>Normal</v>
      </c>
    </row>
    <row r="1625" spans="2:5" x14ac:dyDescent="0.25">
      <c r="B1625">
        <f xml:space="preserve"> (moras!C1622 - AVERAGE(moras!$C$2:$C$5001)) / _xlfn.STDEV.P(moras!$C$2:$C$5001)</f>
        <v>0.22326677743886866</v>
      </c>
      <c r="C1625" t="str">
        <f t="shared" si="51"/>
        <v>Normal</v>
      </c>
      <c r="D1625">
        <f xml:space="preserve"> (moras!I1622 - AVERAGE(moras!$I$2:$I$5001)) / _xlfn.STDEV.P(moras!$I$2:$I$5001)</f>
        <v>-0.769795843717061</v>
      </c>
      <c r="E1625" t="str">
        <f t="shared" si="50"/>
        <v>Normal</v>
      </c>
    </row>
    <row r="1626" spans="2:5" x14ac:dyDescent="0.25">
      <c r="B1626">
        <f xml:space="preserve"> (moras!C1623 - AVERAGE(moras!$C$2:$C$5001)) / _xlfn.STDEV.P(moras!$C$2:$C$5001)</f>
        <v>0.14379743464464814</v>
      </c>
      <c r="C1626" t="str">
        <f t="shared" si="51"/>
        <v>Normal</v>
      </c>
      <c r="D1626">
        <f xml:space="preserve"> (moras!I1623 - AVERAGE(moras!$I$2:$I$5001)) / _xlfn.STDEV.P(moras!$I$2:$I$5001)</f>
        <v>-6.397191464420586E-2</v>
      </c>
      <c r="E1626" t="str">
        <f t="shared" si="50"/>
        <v>Normal</v>
      </c>
    </row>
    <row r="1627" spans="2:5" x14ac:dyDescent="0.25">
      <c r="B1627">
        <f xml:space="preserve"> (moras!C1624 - AVERAGE(moras!$C$2:$C$5001)) / _xlfn.STDEV.P(moras!$C$2:$C$5001)</f>
        <v>-0.44406936634108168</v>
      </c>
      <c r="C1627" t="str">
        <f t="shared" si="51"/>
        <v>Normal</v>
      </c>
      <c r="D1627">
        <f xml:space="preserve"> (moras!I1624 - AVERAGE(moras!$I$2:$I$5001)) / _xlfn.STDEV.P(moras!$I$2:$I$5001)</f>
        <v>0.71243440733593477</v>
      </c>
      <c r="E1627" t="str">
        <f t="shared" si="50"/>
        <v>Normal</v>
      </c>
    </row>
    <row r="1628" spans="2:5" x14ac:dyDescent="0.25">
      <c r="B1628">
        <f xml:space="preserve"> (moras!C1625 - AVERAGE(moras!$C$2:$C$5001)) / _xlfn.STDEV.P(moras!$C$2:$C$5001)</f>
        <v>-0.46113733655554584</v>
      </c>
      <c r="C1628" t="str">
        <f t="shared" si="51"/>
        <v>Normal</v>
      </c>
      <c r="D1628">
        <f xml:space="preserve"> (moras!I1625 - AVERAGE(moras!$I$2:$I$5001)) / _xlfn.STDEV.P(moras!$I$2:$I$5001)</f>
        <v>-0.91096062953163204</v>
      </c>
      <c r="E1628" t="str">
        <f t="shared" si="50"/>
        <v>Normal</v>
      </c>
    </row>
    <row r="1629" spans="2:5" x14ac:dyDescent="0.25">
      <c r="B1629">
        <f xml:space="preserve"> (moras!C1626 - AVERAGE(moras!$C$2:$C$5001)) / _xlfn.STDEV.P(moras!$C$2:$C$5001)</f>
        <v>0.86278808768428028</v>
      </c>
      <c r="C1629" t="str">
        <f t="shared" si="51"/>
        <v>Normal</v>
      </c>
      <c r="D1629">
        <f xml:space="preserve"> (moras!I1626 - AVERAGE(moras!$I$2:$I$5001)) / _xlfn.STDEV.P(moras!$I$2:$I$5001)</f>
        <v>-0.41688387918063341</v>
      </c>
      <c r="E1629" t="str">
        <f t="shared" si="50"/>
        <v>Normal</v>
      </c>
    </row>
    <row r="1630" spans="2:5" x14ac:dyDescent="0.25">
      <c r="B1630">
        <f xml:space="preserve"> (moras!C1627 - AVERAGE(moras!$C$2:$C$5001)) / _xlfn.STDEV.P(moras!$C$2:$C$5001)</f>
        <v>-0.13656012874416829</v>
      </c>
      <c r="C1630" t="str">
        <f t="shared" si="51"/>
        <v>Normal</v>
      </c>
      <c r="D1630">
        <f xml:space="preserve"> (moras!I1627 - AVERAGE(moras!$I$2:$I$5001)) / _xlfn.STDEV.P(moras!$I$2:$I$5001)</f>
        <v>-6.397191464420586E-2</v>
      </c>
      <c r="E1630" t="str">
        <f t="shared" si="50"/>
        <v>Normal</v>
      </c>
    </row>
    <row r="1631" spans="2:5" x14ac:dyDescent="0.25">
      <c r="B1631">
        <f xml:space="preserve"> (moras!C1628 - AVERAGE(moras!$C$2:$C$5001)) / _xlfn.STDEV.P(moras!$C$2:$C$5001)</f>
        <v>-0.26475356066716454</v>
      </c>
      <c r="C1631" t="str">
        <f t="shared" si="51"/>
        <v>Normal</v>
      </c>
      <c r="D1631">
        <f xml:space="preserve"> (moras!I1628 - AVERAGE(moras!$I$2:$I$5001)) / _xlfn.STDEV.P(moras!$I$2:$I$5001)</f>
        <v>0.28894004989222172</v>
      </c>
      <c r="E1631" t="str">
        <f t="shared" si="50"/>
        <v>Normal</v>
      </c>
    </row>
    <row r="1632" spans="2:5" x14ac:dyDescent="0.25">
      <c r="B1632">
        <f xml:space="preserve"> (moras!C1629 - AVERAGE(moras!$C$2:$C$5001)) / _xlfn.STDEV.P(moras!$C$2:$C$5001)</f>
        <v>-0.4415882376712017</v>
      </c>
      <c r="C1632" t="str">
        <f t="shared" si="51"/>
        <v>Normal</v>
      </c>
      <c r="D1632">
        <f xml:space="preserve"> (moras!I1629 - AVERAGE(moras!$I$2:$I$5001)) / _xlfn.STDEV.P(moras!$I$2:$I$5001)</f>
        <v>0.2183576569849362</v>
      </c>
      <c r="E1632" t="str">
        <f t="shared" si="50"/>
        <v>Normal</v>
      </c>
    </row>
    <row r="1633" spans="2:5" x14ac:dyDescent="0.25">
      <c r="B1633">
        <f xml:space="preserve"> (moras!C1630 - AVERAGE(moras!$C$2:$C$5001)) / _xlfn.STDEV.P(moras!$C$2:$C$5001)</f>
        <v>-0.44454290183274864</v>
      </c>
      <c r="C1633" t="str">
        <f t="shared" si="51"/>
        <v>Normal</v>
      </c>
      <c r="D1633">
        <f xml:space="preserve"> (moras!I1630 - AVERAGE(moras!$I$2:$I$5001)) / _xlfn.STDEV.P(moras!$I$2:$I$5001)</f>
        <v>1.9829174796670741</v>
      </c>
      <c r="E1633" t="str">
        <f t="shared" si="50"/>
        <v>Atipico</v>
      </c>
    </row>
    <row r="1634" spans="2:5" x14ac:dyDescent="0.25">
      <c r="B1634">
        <f xml:space="preserve"> (moras!C1631 - AVERAGE(moras!$C$2:$C$5001)) / _xlfn.STDEV.P(moras!$C$2:$C$5001)</f>
        <v>-0.44133420561056785</v>
      </c>
      <c r="C1634" t="str">
        <f t="shared" si="51"/>
        <v>Normal</v>
      </c>
      <c r="D1634">
        <f xml:space="preserve"> (moras!I1631 - AVERAGE(moras!$I$2:$I$5001)) / _xlfn.STDEV.P(moras!$I$2:$I$5001)</f>
        <v>2.5475766229253582</v>
      </c>
      <c r="E1634" t="str">
        <f t="shared" si="50"/>
        <v>Atipico</v>
      </c>
    </row>
    <row r="1635" spans="2:5" x14ac:dyDescent="0.25">
      <c r="B1635">
        <f xml:space="preserve"> (moras!C1632 - AVERAGE(moras!$C$2:$C$5001)) / _xlfn.STDEV.P(moras!$C$2:$C$5001)</f>
        <v>-9.389356974939414E-2</v>
      </c>
      <c r="C1635" t="str">
        <f t="shared" si="51"/>
        <v>Normal</v>
      </c>
      <c r="D1635">
        <f xml:space="preserve"> (moras!I1632 - AVERAGE(moras!$I$2:$I$5001)) / _xlfn.STDEV.P(moras!$I$2:$I$5001)</f>
        <v>-0.84037823662434652</v>
      </c>
      <c r="E1635" t="str">
        <f t="shared" si="50"/>
        <v>Normal</v>
      </c>
    </row>
    <row r="1636" spans="2:5" x14ac:dyDescent="0.25">
      <c r="B1636">
        <f xml:space="preserve"> (moras!C1633 - AVERAGE(moras!$C$2:$C$5001)) / _xlfn.STDEV.P(moras!$C$2:$C$5001)</f>
        <v>-0.39749699042414166</v>
      </c>
      <c r="C1636" t="str">
        <f t="shared" si="51"/>
        <v>Normal</v>
      </c>
      <c r="D1636">
        <f xml:space="preserve"> (moras!I1633 - AVERAGE(moras!$I$2:$I$5001)) / _xlfn.STDEV.P(moras!$I$2:$I$5001)</f>
        <v>0.35952244279950724</v>
      </c>
      <c r="E1636" t="str">
        <f t="shared" si="50"/>
        <v>Normal</v>
      </c>
    </row>
    <row r="1637" spans="2:5" x14ac:dyDescent="0.25">
      <c r="B1637">
        <f xml:space="preserve"> (moras!C1634 - AVERAGE(moras!$C$2:$C$5001)) / _xlfn.STDEV.P(moras!$C$2:$C$5001)</f>
        <v>-0.30224055392545596</v>
      </c>
      <c r="C1637" t="str">
        <f t="shared" si="51"/>
        <v>Normal</v>
      </c>
      <c r="D1637">
        <f xml:space="preserve"> (moras!I1634 - AVERAGE(moras!$I$2:$I$5001)) / _xlfn.STDEV.P(moras!$I$2:$I$5001)</f>
        <v>1.0653463718723624</v>
      </c>
      <c r="E1637" t="str">
        <f t="shared" si="50"/>
        <v>Normal</v>
      </c>
    </row>
    <row r="1638" spans="2:5" x14ac:dyDescent="0.25">
      <c r="B1638">
        <f xml:space="preserve"> (moras!C1635 - AVERAGE(moras!$C$2:$C$5001)) / _xlfn.STDEV.P(moras!$C$2:$C$5001)</f>
        <v>-0.44454413499809153</v>
      </c>
      <c r="C1638" t="str">
        <f t="shared" si="51"/>
        <v>Normal</v>
      </c>
      <c r="D1638">
        <f xml:space="preserve"> (moras!I1635 - AVERAGE(moras!$I$2:$I$5001)) / _xlfn.STDEV.P(moras!$I$2:$I$5001)</f>
        <v>-0.69921345080977548</v>
      </c>
      <c r="E1638" t="str">
        <f t="shared" si="50"/>
        <v>Normal</v>
      </c>
    </row>
    <row r="1639" spans="2:5" x14ac:dyDescent="0.25">
      <c r="B1639">
        <f xml:space="preserve"> (moras!C1636 - AVERAGE(moras!$C$2:$C$5001)) / _xlfn.STDEV.P(moras!$C$2:$C$5001)</f>
        <v>-0.31758236395625966</v>
      </c>
      <c r="C1639" t="str">
        <f t="shared" si="51"/>
        <v>Normal</v>
      </c>
      <c r="D1639">
        <f xml:space="preserve"> (moras!I1636 - AVERAGE(moras!$I$2:$I$5001)) / _xlfn.STDEV.P(moras!$I$2:$I$5001)</f>
        <v>-0.41688387918063341</v>
      </c>
      <c r="E1639" t="str">
        <f t="shared" si="50"/>
        <v>Normal</v>
      </c>
    </row>
    <row r="1640" spans="2:5" x14ac:dyDescent="0.25">
      <c r="B1640">
        <f xml:space="preserve"> (moras!C1637 - AVERAGE(moras!$C$2:$C$5001)) / _xlfn.STDEV.P(moras!$C$2:$C$5001)</f>
        <v>2.3317686242798417E-2</v>
      </c>
      <c r="C1640" t="str">
        <f t="shared" si="51"/>
        <v>Normal</v>
      </c>
      <c r="D1640">
        <f xml:space="preserve"> (moras!I1637 - AVERAGE(moras!$I$2:$I$5001)) / _xlfn.STDEV.P(moras!$I$2:$I$5001)</f>
        <v>-0.27571909336606237</v>
      </c>
      <c r="E1640" t="str">
        <f t="shared" si="50"/>
        <v>Normal</v>
      </c>
    </row>
    <row r="1641" spans="2:5" x14ac:dyDescent="0.25">
      <c r="B1641">
        <f xml:space="preserve"> (moras!C1638 - AVERAGE(moras!$C$2:$C$5001)) / _xlfn.STDEV.P(moras!$C$2:$C$5001)</f>
        <v>14.184668970767451</v>
      </c>
      <c r="C1641" t="str">
        <f t="shared" si="51"/>
        <v>Atipico</v>
      </c>
      <c r="D1641">
        <f xml:space="preserve"> (moras!I1638 - AVERAGE(moras!$I$2:$I$5001)) / _xlfn.STDEV.P(moras!$I$2:$I$5001)</f>
        <v>0.71243440733593477</v>
      </c>
      <c r="E1641" t="str">
        <f t="shared" si="50"/>
        <v>Normal</v>
      </c>
    </row>
    <row r="1642" spans="2:5" x14ac:dyDescent="0.25">
      <c r="B1642">
        <f xml:space="preserve"> (moras!C1639 - AVERAGE(moras!$C$2:$C$5001)) / _xlfn.STDEV.P(moras!$C$2:$C$5001)</f>
        <v>-0.18253966042251746</v>
      </c>
      <c r="C1642" t="str">
        <f t="shared" si="51"/>
        <v>Normal</v>
      </c>
      <c r="D1642">
        <f xml:space="preserve"> (moras!I1639 - AVERAGE(moras!$I$2:$I$5001)) / _xlfn.STDEV.P(moras!$I$2:$I$5001)</f>
        <v>-0.27571909336606237</v>
      </c>
      <c r="E1642" t="str">
        <f t="shared" si="50"/>
        <v>Normal</v>
      </c>
    </row>
    <row r="1643" spans="2:5" x14ac:dyDescent="0.25">
      <c r="B1643">
        <f xml:space="preserve"> (moras!C1640 - AVERAGE(moras!$C$2:$C$5001)) / _xlfn.STDEV.P(moras!$C$2:$C$5001)</f>
        <v>-0.37103638207419631</v>
      </c>
      <c r="C1643" t="str">
        <f t="shared" si="51"/>
        <v>Normal</v>
      </c>
      <c r="D1643">
        <f xml:space="preserve"> (moras!I1640 - AVERAGE(moras!$I$2:$I$5001)) / _xlfn.STDEV.P(moras!$I$2:$I$5001)</f>
        <v>0.64185201442864925</v>
      </c>
      <c r="E1643" t="str">
        <f t="shared" si="50"/>
        <v>Normal</v>
      </c>
    </row>
    <row r="1644" spans="2:5" x14ac:dyDescent="0.25">
      <c r="B1644">
        <f xml:space="preserve"> (moras!C1641 - AVERAGE(moras!$C$2:$C$5001)) / _xlfn.STDEV.P(moras!$C$2:$C$5001)</f>
        <v>-0.54044000472202225</v>
      </c>
      <c r="C1644" t="str">
        <f t="shared" si="51"/>
        <v>Normal</v>
      </c>
      <c r="D1644">
        <f xml:space="preserve"> (moras!I1641 - AVERAGE(moras!$I$2:$I$5001)) / _xlfn.STDEV.P(moras!$I$2:$I$5001)</f>
        <v>-1.1227078082534885</v>
      </c>
      <c r="E1644" t="str">
        <f t="shared" si="50"/>
        <v>Normal</v>
      </c>
    </row>
    <row r="1645" spans="2:5" x14ac:dyDescent="0.25">
      <c r="B1645">
        <f xml:space="preserve"> (moras!C1642 - AVERAGE(moras!$C$2:$C$5001)) / _xlfn.STDEV.P(moras!$C$2:$C$5001)</f>
        <v>-0.50871516150315177</v>
      </c>
      <c r="C1645" t="str">
        <f t="shared" si="51"/>
        <v>Normal</v>
      </c>
      <c r="D1645">
        <f xml:space="preserve"> (moras!I1642 - AVERAGE(moras!$I$2:$I$5001)) / _xlfn.STDEV.P(moras!$I$2:$I$5001)</f>
        <v>1.3476759435015044</v>
      </c>
      <c r="E1645" t="str">
        <f t="shared" si="50"/>
        <v>Normal</v>
      </c>
    </row>
    <row r="1646" spans="2:5" x14ac:dyDescent="0.25">
      <c r="B1646">
        <f xml:space="preserve"> (moras!C1643 - AVERAGE(moras!$C$2:$C$5001)) / _xlfn.STDEV.P(moras!$C$2:$C$5001)</f>
        <v>-0.36747096811327984</v>
      </c>
      <c r="C1646" t="str">
        <f t="shared" si="51"/>
        <v>Normal</v>
      </c>
      <c r="D1646">
        <f xml:space="preserve"> (moras!I1643 - AVERAGE(moras!$I$2:$I$5001)) / _xlfn.STDEV.P(moras!$I$2:$I$5001)</f>
        <v>-0.91096062953163204</v>
      </c>
      <c r="E1646" t="str">
        <f t="shared" si="50"/>
        <v>Normal</v>
      </c>
    </row>
    <row r="1647" spans="2:5" x14ac:dyDescent="0.25">
      <c r="B1647">
        <f xml:space="preserve"> (moras!C1644 - AVERAGE(moras!$C$2:$C$5001)) / _xlfn.STDEV.P(moras!$C$2:$C$5001)</f>
        <v>-0.70202936688333617</v>
      </c>
      <c r="C1647" t="str">
        <f t="shared" si="51"/>
        <v>Normal</v>
      </c>
      <c r="D1647">
        <f xml:space="preserve"> (moras!I1644 - AVERAGE(moras!$I$2:$I$5001)) / _xlfn.STDEV.P(moras!$I$2:$I$5001)</f>
        <v>3.5357301236273555</v>
      </c>
      <c r="E1647" t="str">
        <f t="shared" si="50"/>
        <v>Atipico</v>
      </c>
    </row>
    <row r="1648" spans="2:5" x14ac:dyDescent="0.25">
      <c r="B1648">
        <f xml:space="preserve"> (moras!C1645 - AVERAGE(moras!$C$2:$C$5001)) / _xlfn.STDEV.P(moras!$C$2:$C$5001)</f>
        <v>-0.44454290183274864</v>
      </c>
      <c r="C1648" t="str">
        <f t="shared" si="51"/>
        <v>Normal</v>
      </c>
      <c r="D1648">
        <f xml:space="preserve"> (moras!I1645 - AVERAGE(moras!$I$2:$I$5001)) / _xlfn.STDEV.P(moras!$I$2:$I$5001)</f>
        <v>-0.48746627208791893</v>
      </c>
      <c r="E1648" t="str">
        <f t="shared" si="50"/>
        <v>Normal</v>
      </c>
    </row>
    <row r="1649" spans="2:5" x14ac:dyDescent="0.25">
      <c r="B1649">
        <f xml:space="preserve"> (moras!C1646 - AVERAGE(moras!$C$2:$C$5001)) / _xlfn.STDEV.P(moras!$C$2:$C$5001)</f>
        <v>0.24102016561421394</v>
      </c>
      <c r="C1649" t="str">
        <f t="shared" si="51"/>
        <v>Normal</v>
      </c>
      <c r="D1649">
        <f xml:space="preserve"> (moras!I1646 - AVERAGE(moras!$I$2:$I$5001)) / _xlfn.STDEV.P(moras!$I$2:$I$5001)</f>
        <v>-0.769795843717061</v>
      </c>
      <c r="E1649" t="str">
        <f t="shared" si="50"/>
        <v>Normal</v>
      </c>
    </row>
    <row r="1650" spans="2:5" x14ac:dyDescent="0.25">
      <c r="B1650">
        <f xml:space="preserve"> (moras!C1647 - AVERAGE(moras!$C$2:$C$5001)) / _xlfn.STDEV.P(moras!$C$2:$C$5001)</f>
        <v>-0.50063466061911144</v>
      </c>
      <c r="C1650" t="str">
        <f t="shared" si="51"/>
        <v>Normal</v>
      </c>
      <c r="D1650">
        <f xml:space="preserve"> (moras!I1647 - AVERAGE(moras!$I$2:$I$5001)) / _xlfn.STDEV.P(moras!$I$2:$I$5001)</f>
        <v>-1.5462021656972016</v>
      </c>
      <c r="E1650" t="str">
        <f t="shared" si="50"/>
        <v>Normal</v>
      </c>
    </row>
    <row r="1651" spans="2:5" x14ac:dyDescent="0.25">
      <c r="B1651">
        <f xml:space="preserve"> (moras!C1648 - AVERAGE(moras!$C$2:$C$5001)) / _xlfn.STDEV.P(moras!$C$2:$C$5001)</f>
        <v>3.2033684270457479</v>
      </c>
      <c r="C1651" t="str">
        <f t="shared" si="51"/>
        <v>Atipico</v>
      </c>
      <c r="D1651">
        <f xml:space="preserve"> (moras!I1648 - AVERAGE(moras!$I$2:$I$5001)) / _xlfn.STDEV.P(moras!$I$2:$I$5001)</f>
        <v>1.1359287647796479</v>
      </c>
      <c r="E1651" t="str">
        <f t="shared" si="50"/>
        <v>Normal</v>
      </c>
    </row>
    <row r="1652" spans="2:5" x14ac:dyDescent="0.25">
      <c r="B1652">
        <f xml:space="preserve"> (moras!C1649 - AVERAGE(moras!$C$2:$C$5001)) / _xlfn.STDEV.P(moras!$C$2:$C$5001)</f>
        <v>0.16439178913692651</v>
      </c>
      <c r="C1652" t="str">
        <f t="shared" si="51"/>
        <v>Normal</v>
      </c>
      <c r="D1652">
        <f xml:space="preserve"> (moras!I1649 - AVERAGE(moras!$I$2:$I$5001)) / _xlfn.STDEV.P(moras!$I$2:$I$5001)</f>
        <v>-0.34630148627334789</v>
      </c>
      <c r="E1652" t="str">
        <f t="shared" si="50"/>
        <v>Normal</v>
      </c>
    </row>
    <row r="1653" spans="2:5" x14ac:dyDescent="0.25">
      <c r="B1653">
        <f xml:space="preserve"> (moras!C1650 - AVERAGE(moras!$C$2:$C$5001)) / _xlfn.STDEV.P(moras!$C$2:$C$5001)</f>
        <v>0.58172935881315402</v>
      </c>
      <c r="C1653" t="str">
        <f t="shared" si="51"/>
        <v>Normal</v>
      </c>
      <c r="D1653">
        <f xml:space="preserve"> (moras!I1650 - AVERAGE(moras!$I$2:$I$5001)) / _xlfn.STDEV.P(moras!$I$2:$I$5001)</f>
        <v>-0.69921345080977548</v>
      </c>
      <c r="E1653" t="str">
        <f t="shared" si="50"/>
        <v>Normal</v>
      </c>
    </row>
    <row r="1654" spans="2:5" x14ac:dyDescent="0.25">
      <c r="B1654">
        <f xml:space="preserve"> (moras!C1651 - AVERAGE(moras!$C$2:$C$5001)) / _xlfn.STDEV.P(moras!$C$2:$C$5001)</f>
        <v>-0.70294653360710524</v>
      </c>
      <c r="C1654" t="str">
        <f t="shared" si="51"/>
        <v>Normal</v>
      </c>
      <c r="D1654">
        <f xml:space="preserve"> (moras!I1651 - AVERAGE(moras!$I$2:$I$5001)) / _xlfn.STDEV.P(moras!$I$2:$I$5001)</f>
        <v>-1.193290201160774</v>
      </c>
      <c r="E1654" t="str">
        <f t="shared" si="50"/>
        <v>Normal</v>
      </c>
    </row>
    <row r="1655" spans="2:5" x14ac:dyDescent="0.25">
      <c r="B1655">
        <f xml:space="preserve"> (moras!C1652 - AVERAGE(moras!$C$2:$C$5001)) / _xlfn.STDEV.P(moras!$C$2:$C$5001)</f>
        <v>-0.21892913652564322</v>
      </c>
      <c r="C1655" t="str">
        <f t="shared" si="51"/>
        <v>Normal</v>
      </c>
      <c r="D1655">
        <f xml:space="preserve"> (moras!I1652 - AVERAGE(moras!$I$2:$I$5001)) / _xlfn.STDEV.P(moras!$I$2:$I$5001)</f>
        <v>-1.2638725940680595</v>
      </c>
      <c r="E1655" t="str">
        <f t="shared" si="50"/>
        <v>Normal</v>
      </c>
    </row>
    <row r="1656" spans="2:5" x14ac:dyDescent="0.25">
      <c r="B1656">
        <f xml:space="preserve"> (moras!C1653 - AVERAGE(moras!$C$2:$C$5001)) / _xlfn.STDEV.P(moras!$C$2:$C$5001)</f>
        <v>-0.44133420561056785</v>
      </c>
      <c r="C1656" t="str">
        <f t="shared" si="51"/>
        <v>Normal</v>
      </c>
      <c r="D1656">
        <f xml:space="preserve"> (moras!I1653 - AVERAGE(moras!$I$2:$I$5001)) / _xlfn.STDEV.P(moras!$I$2:$I$5001)</f>
        <v>1.2770935505942189</v>
      </c>
      <c r="E1656" t="str">
        <f t="shared" si="50"/>
        <v>Normal</v>
      </c>
    </row>
    <row r="1657" spans="2:5" x14ac:dyDescent="0.25">
      <c r="B1657">
        <f xml:space="preserve"> (moras!C1654 - AVERAGE(moras!$C$2:$C$5001)) / _xlfn.STDEV.P(moras!$C$2:$C$5001)</f>
        <v>-0.46799031999397384</v>
      </c>
      <c r="C1657" t="str">
        <f t="shared" si="51"/>
        <v>Normal</v>
      </c>
      <c r="D1657">
        <f xml:space="preserve"> (moras!I1654 - AVERAGE(moras!$I$2:$I$5001)) / _xlfn.STDEV.P(moras!$I$2:$I$5001)</f>
        <v>-1.052125415346203</v>
      </c>
      <c r="E1657" t="str">
        <f t="shared" si="50"/>
        <v>Normal</v>
      </c>
    </row>
    <row r="1658" spans="2:5" x14ac:dyDescent="0.25">
      <c r="B1658">
        <f xml:space="preserve"> (moras!C1655 - AVERAGE(moras!$C$2:$C$5001)) / _xlfn.STDEV.P(moras!$C$2:$C$5001)</f>
        <v>3.3209815592915319</v>
      </c>
      <c r="C1658" t="str">
        <f t="shared" si="51"/>
        <v>Atipico</v>
      </c>
      <c r="D1658">
        <f xml:space="preserve"> (moras!I1655 - AVERAGE(moras!$I$2:$I$5001)) / _xlfn.STDEV.P(moras!$I$2:$I$5001)</f>
        <v>-0.27571909336606237</v>
      </c>
      <c r="E1658" t="str">
        <f t="shared" si="50"/>
        <v>Normal</v>
      </c>
    </row>
    <row r="1659" spans="2:5" x14ac:dyDescent="0.25">
      <c r="B1659">
        <f xml:space="preserve"> (moras!C1656 - AVERAGE(moras!$C$2:$C$5001)) / _xlfn.STDEV.P(moras!$C$2:$C$5001)</f>
        <v>2.0858704541409057</v>
      </c>
      <c r="C1659" t="str">
        <f t="shared" si="51"/>
        <v>Atipico</v>
      </c>
      <c r="D1659">
        <f xml:space="preserve"> (moras!I1656 - AVERAGE(moras!$I$2:$I$5001)) / _xlfn.STDEV.P(moras!$I$2:$I$5001)</f>
        <v>-0.41688387918063341</v>
      </c>
      <c r="E1659" t="str">
        <f t="shared" si="50"/>
        <v>Normal</v>
      </c>
    </row>
    <row r="1660" spans="2:5" x14ac:dyDescent="0.25">
      <c r="B1660">
        <f xml:space="preserve"> (moras!C1657 - AVERAGE(moras!$C$2:$C$5001)) / _xlfn.STDEV.P(moras!$C$2:$C$5001)</f>
        <v>0.55616152517649542</v>
      </c>
      <c r="C1660" t="str">
        <f t="shared" si="51"/>
        <v>Normal</v>
      </c>
      <c r="D1660">
        <f xml:space="preserve"> (moras!I1657 - AVERAGE(moras!$I$2:$I$5001)) / _xlfn.STDEV.P(moras!$I$2:$I$5001)</f>
        <v>0.2183576569849362</v>
      </c>
      <c r="E1660" t="str">
        <f t="shared" si="50"/>
        <v>Normal</v>
      </c>
    </row>
    <row r="1661" spans="2:5" x14ac:dyDescent="0.25">
      <c r="B1661">
        <f xml:space="preserve"> (moras!C1658 - AVERAGE(moras!$C$2:$C$5001)) / _xlfn.STDEV.P(moras!$C$2:$C$5001)</f>
        <v>-7.0437655078956454E-2</v>
      </c>
      <c r="C1661" t="str">
        <f t="shared" si="51"/>
        <v>Normal</v>
      </c>
      <c r="D1661">
        <f xml:space="preserve"> (moras!I1658 - AVERAGE(moras!$I$2:$I$5001)) / _xlfn.STDEV.P(moras!$I$2:$I$5001)</f>
        <v>-1.4756197727899161</v>
      </c>
      <c r="E1661" t="str">
        <f t="shared" si="50"/>
        <v>Normal</v>
      </c>
    </row>
    <row r="1662" spans="2:5" x14ac:dyDescent="0.25">
      <c r="B1662">
        <f xml:space="preserve"> (moras!C1659 - AVERAGE(moras!$C$2:$C$5001)) / _xlfn.STDEV.P(moras!$C$2:$C$5001)</f>
        <v>-0.29538538778437096</v>
      </c>
      <c r="C1662" t="str">
        <f t="shared" si="51"/>
        <v>Normal</v>
      </c>
      <c r="D1662">
        <f xml:space="preserve"> (moras!I1659 - AVERAGE(moras!$I$2:$I$5001)) / _xlfn.STDEV.P(moras!$I$2:$I$5001)</f>
        <v>0.64185201442864925</v>
      </c>
      <c r="E1662" t="str">
        <f t="shared" si="50"/>
        <v>Normal</v>
      </c>
    </row>
    <row r="1663" spans="2:5" x14ac:dyDescent="0.25">
      <c r="B1663">
        <f xml:space="preserve"> (moras!C1660 - AVERAGE(moras!$C$2:$C$5001)) / _xlfn.STDEV.P(moras!$C$2:$C$5001)</f>
        <v>-0.45595954657715676</v>
      </c>
      <c r="C1663" t="str">
        <f t="shared" si="51"/>
        <v>Normal</v>
      </c>
      <c r="D1663">
        <f xml:space="preserve"> (moras!I1660 - AVERAGE(moras!$I$2:$I$5001)) / _xlfn.STDEV.P(moras!$I$2:$I$5001)</f>
        <v>-1.6167845586044871</v>
      </c>
      <c r="E1663" t="str">
        <f t="shared" si="50"/>
        <v>Normal</v>
      </c>
    </row>
    <row r="1664" spans="2:5" x14ac:dyDescent="0.25">
      <c r="B1664">
        <f xml:space="preserve"> (moras!C1661 - AVERAGE(moras!$C$2:$C$5001)) / _xlfn.STDEV.P(moras!$C$2:$C$5001)</f>
        <v>-0.14649542128878507</v>
      </c>
      <c r="C1664" t="str">
        <f t="shared" si="51"/>
        <v>Normal</v>
      </c>
      <c r="D1664">
        <f xml:space="preserve"> (moras!I1661 - AVERAGE(moras!$I$2:$I$5001)) / _xlfn.STDEV.P(moras!$I$2:$I$5001)</f>
        <v>-0.41688387918063341</v>
      </c>
      <c r="E1664" t="str">
        <f t="shared" si="50"/>
        <v>Normal</v>
      </c>
    </row>
    <row r="1665" spans="2:5" x14ac:dyDescent="0.25">
      <c r="B1665">
        <f xml:space="preserve"> (moras!C1662 - AVERAGE(moras!$C$2:$C$5001)) / _xlfn.STDEV.P(moras!$C$2:$C$5001)</f>
        <v>-7.3991107336047052E-2</v>
      </c>
      <c r="C1665" t="str">
        <f t="shared" si="51"/>
        <v>Normal</v>
      </c>
      <c r="D1665">
        <f xml:space="preserve"> (moras!I1662 - AVERAGE(moras!$I$2:$I$5001)) / _xlfn.STDEV.P(moras!$I$2:$I$5001)</f>
        <v>-0.84037823662434652</v>
      </c>
      <c r="E1665" t="str">
        <f t="shared" si="50"/>
        <v>Normal</v>
      </c>
    </row>
    <row r="1666" spans="2:5" x14ac:dyDescent="0.25">
      <c r="B1666">
        <f xml:space="preserve"> (moras!C1663 - AVERAGE(moras!$C$2:$C$5001)) / _xlfn.STDEV.P(moras!$C$2:$C$5001)</f>
        <v>-4.6916136012277468E-2</v>
      </c>
      <c r="C1666" t="str">
        <f t="shared" si="51"/>
        <v>Normal</v>
      </c>
      <c r="D1666">
        <f xml:space="preserve"> (moras!I1663 - AVERAGE(moras!$I$2:$I$5001)) / _xlfn.STDEV.P(moras!$I$2:$I$5001)</f>
        <v>-0.34630148627334789</v>
      </c>
      <c r="E1666" t="str">
        <f t="shared" si="50"/>
        <v>Normal</v>
      </c>
    </row>
    <row r="1667" spans="2:5" x14ac:dyDescent="0.25">
      <c r="B1667">
        <f xml:space="preserve"> (moras!C1664 - AVERAGE(moras!$C$2:$C$5001)) / _xlfn.STDEV.P(moras!$C$2:$C$5001)</f>
        <v>-0.46798907449697752</v>
      </c>
      <c r="C1667" t="str">
        <f t="shared" si="51"/>
        <v>Normal</v>
      </c>
      <c r="D1667">
        <f xml:space="preserve"> (moras!I1664 - AVERAGE(moras!$I$2:$I$5001)) / _xlfn.STDEV.P(moras!$I$2:$I$5001)</f>
        <v>0.2183576569849362</v>
      </c>
      <c r="E1667" t="str">
        <f t="shared" si="50"/>
        <v>Normal</v>
      </c>
    </row>
    <row r="1668" spans="2:5" x14ac:dyDescent="0.25">
      <c r="B1668">
        <f xml:space="preserve"> (moras!C1665 - AVERAGE(moras!$C$2:$C$5001)) / _xlfn.STDEV.P(moras!$C$2:$C$5001)</f>
        <v>-0.44379683680030463</v>
      </c>
      <c r="C1668" t="str">
        <f t="shared" si="51"/>
        <v>Normal</v>
      </c>
      <c r="D1668">
        <f xml:space="preserve"> (moras!I1665 - AVERAGE(moras!$I$2:$I$5001)) / _xlfn.STDEV.P(moras!$I$2:$I$5001)</f>
        <v>-0.20513670045877688</v>
      </c>
      <c r="E1668" t="str">
        <f t="shared" si="50"/>
        <v>Normal</v>
      </c>
    </row>
    <row r="1669" spans="2:5" x14ac:dyDescent="0.25">
      <c r="B1669">
        <f xml:space="preserve"> (moras!C1666 - AVERAGE(moras!$C$2:$C$5001)) / _xlfn.STDEV.P(moras!$C$2:$C$5001)</f>
        <v>-0.48244177231556284</v>
      </c>
      <c r="C1669" t="str">
        <f t="shared" si="51"/>
        <v>Normal</v>
      </c>
      <c r="D1669">
        <f xml:space="preserve"> (moras!I1666 - AVERAGE(moras!$I$2:$I$5001)) / _xlfn.STDEV.P(moras!$I$2:$I$5001)</f>
        <v>-0.91096062953163204</v>
      </c>
      <c r="E1669" t="str">
        <f t="shared" si="50"/>
        <v>Normal</v>
      </c>
    </row>
    <row r="1670" spans="2:5" x14ac:dyDescent="0.25">
      <c r="B1670">
        <f xml:space="preserve"> (moras!C1667 - AVERAGE(moras!$C$2:$C$5001)) / _xlfn.STDEV.P(moras!$C$2:$C$5001)</f>
        <v>-0.31294050763588743</v>
      </c>
      <c r="C1670" t="str">
        <f t="shared" si="51"/>
        <v>Normal</v>
      </c>
      <c r="D1670">
        <f xml:space="preserve"> (moras!I1667 - AVERAGE(moras!$I$2:$I$5001)) / _xlfn.STDEV.P(moras!$I$2:$I$5001)</f>
        <v>-0.769795843717061</v>
      </c>
      <c r="E1670" t="str">
        <f t="shared" ref="E1670:E1733" si="52">IF(ABS(D1670)&gt;1.96,"Atipico","Normal")</f>
        <v>Normal</v>
      </c>
    </row>
    <row r="1671" spans="2:5" x14ac:dyDescent="0.25">
      <c r="B1671">
        <f xml:space="preserve"> (moras!C1668 - AVERAGE(moras!$C$2:$C$5001)) / _xlfn.STDEV.P(moras!$C$2:$C$5001)</f>
        <v>-0.26779577956805617</v>
      </c>
      <c r="C1671" t="str">
        <f t="shared" si="51"/>
        <v>Normal</v>
      </c>
      <c r="D1671">
        <f xml:space="preserve"> (moras!I1668 - AVERAGE(moras!$I$2:$I$5001)) / _xlfn.STDEV.P(moras!$I$2:$I$5001)</f>
        <v>-1.052125415346203</v>
      </c>
      <c r="E1671" t="str">
        <f t="shared" si="52"/>
        <v>Normal</v>
      </c>
    </row>
    <row r="1672" spans="2:5" x14ac:dyDescent="0.25">
      <c r="B1672">
        <f xml:space="preserve"> (moras!C1669 - AVERAGE(moras!$C$2:$C$5001)) / _xlfn.STDEV.P(moras!$C$2:$C$5001)</f>
        <v>-0.34075193763407996</v>
      </c>
      <c r="C1672" t="str">
        <f t="shared" si="51"/>
        <v>Normal</v>
      </c>
      <c r="D1672">
        <f xml:space="preserve"> (moras!I1669 - AVERAGE(moras!$I$2:$I$5001)) / _xlfn.STDEV.P(moras!$I$2:$I$5001)</f>
        <v>1.700587908037932</v>
      </c>
      <c r="E1672" t="str">
        <f t="shared" si="52"/>
        <v>Normal</v>
      </c>
    </row>
    <row r="1673" spans="2:5" x14ac:dyDescent="0.25">
      <c r="B1673">
        <f xml:space="preserve"> (moras!C1670 - AVERAGE(moras!$C$2:$C$5001)) / _xlfn.STDEV.P(moras!$C$2:$C$5001)</f>
        <v>0.30902470855738673</v>
      </c>
      <c r="C1673" t="str">
        <f t="shared" si="51"/>
        <v>Normal</v>
      </c>
      <c r="D1673">
        <f xml:space="preserve"> (moras!I1670 - AVERAGE(moras!$I$2:$I$5001)) / _xlfn.STDEV.P(moras!$I$2:$I$5001)</f>
        <v>0.50068722861407822</v>
      </c>
      <c r="E1673" t="str">
        <f t="shared" si="52"/>
        <v>Normal</v>
      </c>
    </row>
    <row r="1674" spans="2:5" x14ac:dyDescent="0.25">
      <c r="B1674">
        <f xml:space="preserve"> (moras!C1671 - AVERAGE(moras!$C$2:$C$5001)) / _xlfn.STDEV.P(moras!$C$2:$C$5001)</f>
        <v>-0.64905967445381674</v>
      </c>
      <c r="C1674" t="str">
        <f t="shared" si="51"/>
        <v>Normal</v>
      </c>
      <c r="D1674">
        <f xml:space="preserve"> (moras!I1671 - AVERAGE(moras!$I$2:$I$5001)) / _xlfn.STDEV.P(moras!$I$2:$I$5001)</f>
        <v>-1.5462021656972016</v>
      </c>
      <c r="E1674" t="str">
        <f t="shared" si="52"/>
        <v>Normal</v>
      </c>
    </row>
    <row r="1675" spans="2:5" x14ac:dyDescent="0.25">
      <c r="B1675">
        <f xml:space="preserve"> (moras!C1672 - AVERAGE(moras!$C$2:$C$5001)) / _xlfn.STDEV.P(moras!$C$2:$C$5001)</f>
        <v>-9.2010489275851925E-2</v>
      </c>
      <c r="C1675" t="str">
        <f t="shared" si="51"/>
        <v>Normal</v>
      </c>
      <c r="D1675">
        <f xml:space="preserve"> (moras!I1672 - AVERAGE(moras!$I$2:$I$5001)) / _xlfn.STDEV.P(moras!$I$2:$I$5001)</f>
        <v>-0.769795843717061</v>
      </c>
      <c r="E1675" t="str">
        <f t="shared" si="52"/>
        <v>Normal</v>
      </c>
    </row>
    <row r="1676" spans="2:5" x14ac:dyDescent="0.25">
      <c r="B1676">
        <f xml:space="preserve"> (moras!C1673 - AVERAGE(moras!$C$2:$C$5001)) / _xlfn.STDEV.P(moras!$C$2:$C$5001)</f>
        <v>-0.50119587416665734</v>
      </c>
      <c r="C1676" t="str">
        <f t="shared" si="51"/>
        <v>Normal</v>
      </c>
      <c r="D1676">
        <f xml:space="preserve"> (moras!I1673 - AVERAGE(moras!$I$2:$I$5001)) / _xlfn.STDEV.P(moras!$I$2:$I$5001)</f>
        <v>-1.6167845586044871</v>
      </c>
      <c r="E1676" t="str">
        <f t="shared" si="52"/>
        <v>Normal</v>
      </c>
    </row>
    <row r="1677" spans="2:5" x14ac:dyDescent="0.25">
      <c r="B1677">
        <f xml:space="preserve"> (moras!C1674 - AVERAGE(moras!$C$2:$C$5001)) / _xlfn.STDEV.P(moras!$C$2:$C$5001)</f>
        <v>-0.44454166866740574</v>
      </c>
      <c r="C1677" t="str">
        <f t="shared" si="51"/>
        <v>Normal</v>
      </c>
      <c r="D1677">
        <f xml:space="preserve"> (moras!I1674 - AVERAGE(moras!$I$2:$I$5001)) / _xlfn.STDEV.P(moras!$I$2:$I$5001)</f>
        <v>-0.27571909336606237</v>
      </c>
      <c r="E1677" t="str">
        <f t="shared" si="52"/>
        <v>Normal</v>
      </c>
    </row>
    <row r="1678" spans="2:5" x14ac:dyDescent="0.25">
      <c r="B1678">
        <f xml:space="preserve"> (moras!C1675 - AVERAGE(moras!$C$2:$C$5001)) / _xlfn.STDEV.P(moras!$C$2:$C$5001)</f>
        <v>-0.46799031999397384</v>
      </c>
      <c r="C1678" t="str">
        <f t="shared" si="51"/>
        <v>Normal</v>
      </c>
      <c r="D1678">
        <f xml:space="preserve"> (moras!I1675 - AVERAGE(moras!$I$2:$I$5001)) / _xlfn.STDEV.P(moras!$I$2:$I$5001)</f>
        <v>0.14777526407765068</v>
      </c>
      <c r="E1678" t="str">
        <f t="shared" si="52"/>
        <v>Normal</v>
      </c>
    </row>
    <row r="1679" spans="2:5" x14ac:dyDescent="0.25">
      <c r="B1679">
        <f xml:space="preserve"> (moras!C1676 - AVERAGE(moras!$C$2:$C$5001)) / _xlfn.STDEV.P(moras!$C$2:$C$5001)</f>
        <v>-0.35038949473831116</v>
      </c>
      <c r="C1679" t="str">
        <f t="shared" ref="C1679:C1742" si="53">IF(ABS(B1679)&gt;1.96,"Atipico","Normal")</f>
        <v>Normal</v>
      </c>
      <c r="D1679">
        <f xml:space="preserve"> (moras!I1676 - AVERAGE(moras!$I$2:$I$5001)) / _xlfn.STDEV.P(moras!$I$2:$I$5001)</f>
        <v>-0.91096062953163204</v>
      </c>
      <c r="E1679" t="str">
        <f t="shared" si="52"/>
        <v>Normal</v>
      </c>
    </row>
    <row r="1680" spans="2:5" x14ac:dyDescent="0.25">
      <c r="B1680">
        <f xml:space="preserve"> (moras!C1677 - AVERAGE(moras!$C$2:$C$5001)) / _xlfn.STDEV.P(moras!$C$2:$C$5001)</f>
        <v>-0.44446274608546127</v>
      </c>
      <c r="C1680" t="str">
        <f t="shared" si="53"/>
        <v>Normal</v>
      </c>
      <c r="D1680">
        <f xml:space="preserve"> (moras!I1677 - AVERAGE(moras!$I$2:$I$5001)) / _xlfn.STDEV.P(moras!$I$2:$I$5001)</f>
        <v>-0.48746627208791893</v>
      </c>
      <c r="E1680" t="str">
        <f t="shared" si="52"/>
        <v>Normal</v>
      </c>
    </row>
    <row r="1681" spans="2:5" x14ac:dyDescent="0.25">
      <c r="B1681">
        <f xml:space="preserve"> (moras!C1678 - AVERAGE(moras!$C$2:$C$5001)) / _xlfn.STDEV.P(moras!$C$2:$C$5001)</f>
        <v>-0.44583155961606108</v>
      </c>
      <c r="C1681" t="str">
        <f t="shared" si="53"/>
        <v>Normal</v>
      </c>
      <c r="D1681">
        <f xml:space="preserve"> (moras!I1678 - AVERAGE(moras!$I$2:$I$5001)) / _xlfn.STDEV.P(moras!$I$2:$I$5001)</f>
        <v>-0.98154302243891756</v>
      </c>
      <c r="E1681" t="str">
        <f t="shared" si="52"/>
        <v>Normal</v>
      </c>
    </row>
    <row r="1682" spans="2:5" x14ac:dyDescent="0.25">
      <c r="B1682">
        <f xml:space="preserve"> (moras!C1679 - AVERAGE(moras!$C$2:$C$5001)) / _xlfn.STDEV.P(moras!$C$2:$C$5001)</f>
        <v>-0.28785937969675779</v>
      </c>
      <c r="C1682" t="str">
        <f t="shared" si="53"/>
        <v>Normal</v>
      </c>
      <c r="D1682">
        <f xml:space="preserve"> (moras!I1679 - AVERAGE(moras!$I$2:$I$5001)) / _xlfn.STDEV.P(moras!$I$2:$I$5001)</f>
        <v>-0.48746627208791893</v>
      </c>
      <c r="E1682" t="str">
        <f t="shared" si="52"/>
        <v>Normal</v>
      </c>
    </row>
    <row r="1683" spans="2:5" x14ac:dyDescent="0.25">
      <c r="B1683">
        <f xml:space="preserve"> (moras!C1680 - AVERAGE(moras!$C$2:$C$5001)) / _xlfn.STDEV.P(moras!$C$2:$C$5001)</f>
        <v>-0.79728368233763225</v>
      </c>
      <c r="C1683" t="str">
        <f t="shared" si="53"/>
        <v>Normal</v>
      </c>
      <c r="D1683">
        <f xml:space="preserve"> (moras!I1680 - AVERAGE(moras!$I$2:$I$5001)) / _xlfn.STDEV.P(moras!$I$2:$I$5001)</f>
        <v>-0.69921345080977548</v>
      </c>
      <c r="E1683" t="str">
        <f t="shared" si="52"/>
        <v>Normal</v>
      </c>
    </row>
    <row r="1684" spans="2:5" x14ac:dyDescent="0.25">
      <c r="B1684">
        <f xml:space="preserve"> (moras!C1681 - AVERAGE(moras!$C$2:$C$5001)) / _xlfn.STDEV.P(moras!$C$2:$C$5001)</f>
        <v>-0.36012656828571304</v>
      </c>
      <c r="C1684" t="str">
        <f t="shared" si="53"/>
        <v>Normal</v>
      </c>
      <c r="D1684">
        <f xml:space="preserve"> (moras!I1681 - AVERAGE(moras!$I$2:$I$5001)) / _xlfn.STDEV.P(moras!$I$2:$I$5001)</f>
        <v>-0.69921345080977548</v>
      </c>
      <c r="E1684" t="str">
        <f t="shared" si="52"/>
        <v>Normal</v>
      </c>
    </row>
    <row r="1685" spans="2:5" x14ac:dyDescent="0.25">
      <c r="B1685">
        <f xml:space="preserve"> (moras!C1682 - AVERAGE(moras!$C$2:$C$5001)) / _xlfn.STDEV.P(moras!$C$2:$C$5001)</f>
        <v>-0.77927946833154471</v>
      </c>
      <c r="C1685" t="str">
        <f t="shared" si="53"/>
        <v>Normal</v>
      </c>
      <c r="D1685">
        <f xml:space="preserve"> (moras!I1682 - AVERAGE(moras!$I$2:$I$5001)) / _xlfn.STDEV.P(moras!$I$2:$I$5001)</f>
        <v>0.2183576569849362</v>
      </c>
      <c r="E1685" t="str">
        <f t="shared" si="52"/>
        <v>Normal</v>
      </c>
    </row>
    <row r="1686" spans="2:5" x14ac:dyDescent="0.25">
      <c r="B1686">
        <f xml:space="preserve"> (moras!C1683 - AVERAGE(moras!$C$2:$C$5001)) / _xlfn.STDEV.P(moras!$C$2:$C$5001)</f>
        <v>-0.4693055031638117</v>
      </c>
      <c r="C1686" t="str">
        <f t="shared" si="53"/>
        <v>Normal</v>
      </c>
      <c r="D1686">
        <f xml:space="preserve"> (moras!I1683 - AVERAGE(moras!$I$2:$I$5001)) / _xlfn.STDEV.P(moras!$I$2:$I$5001)</f>
        <v>-1.193290201160774</v>
      </c>
      <c r="E1686" t="str">
        <f t="shared" si="52"/>
        <v>Normal</v>
      </c>
    </row>
    <row r="1687" spans="2:5" x14ac:dyDescent="0.25">
      <c r="B1687">
        <f xml:space="preserve"> (moras!C1684 - AVERAGE(moras!$C$2:$C$5001)) / _xlfn.STDEV.P(moras!$C$2:$C$5001)</f>
        <v>-0.68278902793754304</v>
      </c>
      <c r="C1687" t="str">
        <f t="shared" si="53"/>
        <v>Normal</v>
      </c>
      <c r="D1687">
        <f xml:space="preserve"> (moras!I1684 - AVERAGE(moras!$I$2:$I$5001)) / _xlfn.STDEV.P(moras!$I$2:$I$5001)</f>
        <v>1.1359287647796479</v>
      </c>
      <c r="E1687" t="str">
        <f t="shared" si="52"/>
        <v>Normal</v>
      </c>
    </row>
    <row r="1688" spans="2:5" x14ac:dyDescent="0.25">
      <c r="B1688">
        <f xml:space="preserve"> (moras!C1685 - AVERAGE(moras!$C$2:$C$5001)) / _xlfn.STDEV.P(moras!$C$2:$C$5001)</f>
        <v>-0.50293778187174631</v>
      </c>
      <c r="C1688" t="str">
        <f t="shared" si="53"/>
        <v>Normal</v>
      </c>
      <c r="D1688">
        <f xml:space="preserve"> (moras!I1685 - AVERAGE(moras!$I$2:$I$5001)) / _xlfn.STDEV.P(moras!$I$2:$I$5001)</f>
        <v>-1.2638725940680595</v>
      </c>
      <c r="E1688" t="str">
        <f t="shared" si="52"/>
        <v>Normal</v>
      </c>
    </row>
    <row r="1689" spans="2:5" x14ac:dyDescent="0.25">
      <c r="B1689">
        <f xml:space="preserve"> (moras!C1686 - AVERAGE(moras!$C$2:$C$5001)) / _xlfn.STDEV.P(moras!$C$2:$C$5001)</f>
        <v>-0.43290717293352404</v>
      </c>
      <c r="C1689" t="str">
        <f t="shared" si="53"/>
        <v>Normal</v>
      </c>
      <c r="D1689">
        <f xml:space="preserve"> (moras!I1686 - AVERAGE(moras!$I$2:$I$5001)) / _xlfn.STDEV.P(moras!$I$2:$I$5001)</f>
        <v>-1.193290201160774</v>
      </c>
      <c r="E1689" t="str">
        <f t="shared" si="52"/>
        <v>Normal</v>
      </c>
    </row>
    <row r="1690" spans="2:5" x14ac:dyDescent="0.25">
      <c r="B1690">
        <f xml:space="preserve"> (moras!C1687 - AVERAGE(moras!$C$2:$C$5001)) / _xlfn.STDEV.P(moras!$C$2:$C$5001)</f>
        <v>-0.46556220510218438</v>
      </c>
      <c r="C1690" t="str">
        <f t="shared" si="53"/>
        <v>Normal</v>
      </c>
      <c r="D1690">
        <f xml:space="preserve"> (moras!I1687 - AVERAGE(moras!$I$2:$I$5001)) / _xlfn.STDEV.P(moras!$I$2:$I$5001)</f>
        <v>3.0416533732763567</v>
      </c>
      <c r="E1690" t="str">
        <f t="shared" si="52"/>
        <v>Atipico</v>
      </c>
    </row>
    <row r="1691" spans="2:5" x14ac:dyDescent="0.25">
      <c r="B1691">
        <f xml:space="preserve"> (moras!C1688 - AVERAGE(moras!$C$2:$C$5001)) / _xlfn.STDEV.P(moras!$C$2:$C$5001)</f>
        <v>-0.60737621953369558</v>
      </c>
      <c r="C1691" t="str">
        <f t="shared" si="53"/>
        <v>Normal</v>
      </c>
      <c r="D1691">
        <f xml:space="preserve"> (moras!I1688 - AVERAGE(moras!$I$2:$I$5001)) / _xlfn.STDEV.P(moras!$I$2:$I$5001)</f>
        <v>-0.27571909336606237</v>
      </c>
      <c r="E1691" t="str">
        <f t="shared" si="52"/>
        <v>Normal</v>
      </c>
    </row>
    <row r="1692" spans="2:5" x14ac:dyDescent="0.25">
      <c r="B1692">
        <f xml:space="preserve"> (moras!C1689 - AVERAGE(moras!$C$2:$C$5001)) / _xlfn.STDEV.P(moras!$C$2:$C$5001)</f>
        <v>-0.44550399390603113</v>
      </c>
      <c r="C1692" t="str">
        <f t="shared" si="53"/>
        <v>Normal</v>
      </c>
      <c r="D1692">
        <f xml:space="preserve"> (moras!I1689 - AVERAGE(moras!$I$2:$I$5001)) / _xlfn.STDEV.P(moras!$I$2:$I$5001)</f>
        <v>-0.27571909336606237</v>
      </c>
      <c r="E1692" t="str">
        <f t="shared" si="52"/>
        <v>Normal</v>
      </c>
    </row>
    <row r="1693" spans="2:5" x14ac:dyDescent="0.25">
      <c r="B1693">
        <f xml:space="preserve"> (moras!C1690 - AVERAGE(moras!$C$2:$C$5001)) / _xlfn.STDEV.P(moras!$C$2:$C$5001)</f>
        <v>1.367597269029416</v>
      </c>
      <c r="C1693" t="str">
        <f t="shared" si="53"/>
        <v>Normal</v>
      </c>
      <c r="D1693">
        <f xml:space="preserve"> (moras!I1690 - AVERAGE(moras!$I$2:$I$5001)) / _xlfn.STDEV.P(moras!$I$2:$I$5001)</f>
        <v>-0.69921345080977548</v>
      </c>
      <c r="E1693" t="str">
        <f t="shared" si="52"/>
        <v>Normal</v>
      </c>
    </row>
    <row r="1694" spans="2:5" x14ac:dyDescent="0.25">
      <c r="B1694">
        <f xml:space="preserve"> (moras!C1691 - AVERAGE(moras!$C$2:$C$5001)) / _xlfn.STDEV.P(moras!$C$2:$C$5001)</f>
        <v>-0.44454166866740574</v>
      </c>
      <c r="C1694" t="str">
        <f t="shared" si="53"/>
        <v>Normal</v>
      </c>
      <c r="D1694">
        <f xml:space="preserve"> (moras!I1691 - AVERAGE(moras!$I$2:$I$5001)) / _xlfn.STDEV.P(moras!$I$2:$I$5001)</f>
        <v>-1.4756197727899161</v>
      </c>
      <c r="E1694" t="str">
        <f t="shared" si="52"/>
        <v>Normal</v>
      </c>
    </row>
    <row r="1695" spans="2:5" x14ac:dyDescent="0.25">
      <c r="B1695">
        <f xml:space="preserve"> (moras!C1692 - AVERAGE(moras!$C$2:$C$5001)) / _xlfn.STDEV.P(moras!$C$2:$C$5001)</f>
        <v>-0.46799154082766331</v>
      </c>
      <c r="C1695" t="str">
        <f t="shared" si="53"/>
        <v>Normal</v>
      </c>
      <c r="D1695">
        <f xml:space="preserve"> (moras!I1692 - AVERAGE(moras!$I$2:$I$5001)) / _xlfn.STDEV.P(moras!$I$2:$I$5001)</f>
        <v>-0.41688387918063341</v>
      </c>
      <c r="E1695" t="str">
        <f t="shared" si="52"/>
        <v>Normal</v>
      </c>
    </row>
    <row r="1696" spans="2:5" x14ac:dyDescent="0.25">
      <c r="B1696">
        <f xml:space="preserve"> (moras!C1693 - AVERAGE(moras!$C$2:$C$5001)) / _xlfn.STDEV.P(moras!$C$2:$C$5001)</f>
        <v>0.22266490642996797</v>
      </c>
      <c r="C1696" t="str">
        <f t="shared" si="53"/>
        <v>Normal</v>
      </c>
      <c r="D1696">
        <f xml:space="preserve"> (moras!I1693 - AVERAGE(moras!$I$2:$I$5001)) / _xlfn.STDEV.P(moras!$I$2:$I$5001)</f>
        <v>-0.13455430755149136</v>
      </c>
      <c r="E1696" t="str">
        <f t="shared" si="52"/>
        <v>Normal</v>
      </c>
    </row>
    <row r="1697" spans="2:5" x14ac:dyDescent="0.25">
      <c r="B1697">
        <f xml:space="preserve"> (moras!C1694 - AVERAGE(moras!$C$2:$C$5001)) / _xlfn.STDEV.P(moras!$C$2:$C$5001)</f>
        <v>-7.8234836225469548E-2</v>
      </c>
      <c r="C1697" t="str">
        <f t="shared" si="53"/>
        <v>Normal</v>
      </c>
      <c r="D1697">
        <f xml:space="preserve"> (moras!I1694 - AVERAGE(moras!$I$2:$I$5001)) / _xlfn.STDEV.P(moras!$I$2:$I$5001)</f>
        <v>1.8417526938525031</v>
      </c>
      <c r="E1697" t="str">
        <f t="shared" si="52"/>
        <v>Normal</v>
      </c>
    </row>
    <row r="1698" spans="2:5" x14ac:dyDescent="0.25">
      <c r="B1698">
        <f xml:space="preserve"> (moras!C1695 - AVERAGE(moras!$C$2:$C$5001)) / _xlfn.STDEV.P(moras!$C$2:$C$5001)</f>
        <v>-5.145837723625165E-2</v>
      </c>
      <c r="C1698" t="str">
        <f t="shared" si="53"/>
        <v>Normal</v>
      </c>
      <c r="D1698">
        <f xml:space="preserve"> (moras!I1695 - AVERAGE(moras!$I$2:$I$5001)) / _xlfn.STDEV.P(moras!$I$2:$I$5001)</f>
        <v>-0.91096062953163204</v>
      </c>
      <c r="E1698" t="str">
        <f t="shared" si="52"/>
        <v>Normal</v>
      </c>
    </row>
    <row r="1699" spans="2:5" x14ac:dyDescent="0.25">
      <c r="B1699">
        <f xml:space="preserve"> (moras!C1696 - AVERAGE(moras!$C$2:$C$5001)) / _xlfn.STDEV.P(moras!$C$2:$C$5001)</f>
        <v>-3.9722465984571201E-2</v>
      </c>
      <c r="C1699" t="str">
        <f t="shared" si="53"/>
        <v>Normal</v>
      </c>
      <c r="D1699">
        <f xml:space="preserve"> (moras!I1696 - AVERAGE(moras!$I$2:$I$5001)) / _xlfn.STDEV.P(moras!$I$2:$I$5001)</f>
        <v>0.85359919315050581</v>
      </c>
      <c r="E1699" t="str">
        <f t="shared" si="52"/>
        <v>Normal</v>
      </c>
    </row>
    <row r="1700" spans="2:5" x14ac:dyDescent="0.25">
      <c r="B1700">
        <f xml:space="preserve"> (moras!C1697 - AVERAGE(moras!$C$2:$C$5001)) / _xlfn.STDEV.P(moras!$C$2:$C$5001)</f>
        <v>-0.36187026408054918</v>
      </c>
      <c r="C1700" t="str">
        <f t="shared" si="53"/>
        <v>Normal</v>
      </c>
      <c r="D1700">
        <f xml:space="preserve"> (moras!I1697 - AVERAGE(moras!$I$2:$I$5001)) / _xlfn.STDEV.P(moras!$I$2:$I$5001)</f>
        <v>-0.769795843717061</v>
      </c>
      <c r="E1700" t="str">
        <f t="shared" si="52"/>
        <v>Normal</v>
      </c>
    </row>
    <row r="1701" spans="2:5" x14ac:dyDescent="0.25">
      <c r="B1701">
        <f xml:space="preserve"> (moras!C1698 - AVERAGE(moras!$C$2:$C$5001)) / _xlfn.STDEV.P(moras!$C$2:$C$5001)</f>
        <v>0.39320180802790311</v>
      </c>
      <c r="C1701" t="str">
        <f t="shared" si="53"/>
        <v>Normal</v>
      </c>
      <c r="D1701">
        <f xml:space="preserve"> (moras!I1698 - AVERAGE(moras!$I$2:$I$5001)) / _xlfn.STDEV.P(moras!$I$2:$I$5001)</f>
        <v>-0.69921345080977548</v>
      </c>
      <c r="E1701" t="str">
        <f t="shared" si="52"/>
        <v>Normal</v>
      </c>
    </row>
    <row r="1702" spans="2:5" x14ac:dyDescent="0.25">
      <c r="B1702">
        <f xml:space="preserve"> (moras!C1699 - AVERAGE(moras!$C$2:$C$5001)) / _xlfn.STDEV.P(moras!$C$2:$C$5001)</f>
        <v>-0.44454166866740574</v>
      </c>
      <c r="C1702" t="str">
        <f t="shared" si="53"/>
        <v>Normal</v>
      </c>
      <c r="D1702">
        <f xml:space="preserve"> (moras!I1699 - AVERAGE(moras!$I$2:$I$5001)) / _xlfn.STDEV.P(moras!$I$2:$I$5001)</f>
        <v>6.6104782630796582E-3</v>
      </c>
      <c r="E1702" t="str">
        <f t="shared" si="52"/>
        <v>Normal</v>
      </c>
    </row>
    <row r="1703" spans="2:5" x14ac:dyDescent="0.25">
      <c r="B1703">
        <f xml:space="preserve"> (moras!C1700 - AVERAGE(moras!$C$2:$C$5001)) / _xlfn.STDEV.P(moras!$C$2:$C$5001)</f>
        <v>3.0226908862102988</v>
      </c>
      <c r="C1703" t="str">
        <f t="shared" si="53"/>
        <v>Atipico</v>
      </c>
      <c r="D1703">
        <f xml:space="preserve"> (moras!I1700 - AVERAGE(moras!$I$2:$I$5001)) / _xlfn.STDEV.P(moras!$I$2:$I$5001)</f>
        <v>-0.34630148627334789</v>
      </c>
      <c r="E1703" t="str">
        <f t="shared" si="52"/>
        <v>Normal</v>
      </c>
    </row>
    <row r="1704" spans="2:5" x14ac:dyDescent="0.25">
      <c r="B1704">
        <f xml:space="preserve"> (moras!C1701 - AVERAGE(moras!$C$2:$C$5001)) / _xlfn.STDEV.P(moras!$C$2:$C$5001)</f>
        <v>-0.42865695759439792</v>
      </c>
      <c r="C1704" t="str">
        <f t="shared" si="53"/>
        <v>Normal</v>
      </c>
      <c r="D1704">
        <f xml:space="preserve"> (moras!I1701 - AVERAGE(moras!$I$2:$I$5001)) / _xlfn.STDEV.P(moras!$I$2:$I$5001)</f>
        <v>-1.6873669515117726</v>
      </c>
      <c r="E1704" t="str">
        <f t="shared" si="52"/>
        <v>Normal</v>
      </c>
    </row>
    <row r="1705" spans="2:5" x14ac:dyDescent="0.25">
      <c r="B1705">
        <f xml:space="preserve"> (moras!C1702 - AVERAGE(moras!$C$2:$C$5001)) / _xlfn.STDEV.P(moras!$C$2:$C$5001)</f>
        <v>-0.35346130960743199</v>
      </c>
      <c r="C1705" t="str">
        <f t="shared" si="53"/>
        <v>Normal</v>
      </c>
      <c r="D1705">
        <f xml:space="preserve"> (moras!I1702 - AVERAGE(moras!$I$2:$I$5001)) / _xlfn.STDEV.P(moras!$I$2:$I$5001)</f>
        <v>-1.052125415346203</v>
      </c>
      <c r="E1705" t="str">
        <f t="shared" si="52"/>
        <v>Normal</v>
      </c>
    </row>
    <row r="1706" spans="2:5" x14ac:dyDescent="0.25">
      <c r="B1706">
        <f xml:space="preserve"> (moras!C1703 - AVERAGE(moras!$C$2:$C$5001)) / _xlfn.STDEV.P(moras!$C$2:$C$5001)</f>
        <v>-0.37677430041462956</v>
      </c>
      <c r="C1706" t="str">
        <f t="shared" si="53"/>
        <v>Normal</v>
      </c>
      <c r="D1706">
        <f xml:space="preserve"> (moras!I1703 - AVERAGE(moras!$I$2:$I$5001)) / _xlfn.STDEV.P(moras!$I$2:$I$5001)</f>
        <v>-0.98154302243891756</v>
      </c>
      <c r="E1706" t="str">
        <f t="shared" si="52"/>
        <v>Normal</v>
      </c>
    </row>
    <row r="1707" spans="2:5" x14ac:dyDescent="0.25">
      <c r="B1707">
        <f xml:space="preserve"> (moras!C1704 - AVERAGE(moras!$C$2:$C$5001)) / _xlfn.STDEV.P(moras!$C$2:$C$5001)</f>
        <v>-0.32880423023475941</v>
      </c>
      <c r="C1707" t="str">
        <f t="shared" si="53"/>
        <v>Normal</v>
      </c>
      <c r="D1707">
        <f xml:space="preserve"> (moras!I1704 - AVERAGE(moras!$I$2:$I$5001)) / _xlfn.STDEV.P(moras!$I$2:$I$5001)</f>
        <v>1.3476759435015044</v>
      </c>
      <c r="E1707" t="str">
        <f t="shared" si="52"/>
        <v>Normal</v>
      </c>
    </row>
    <row r="1708" spans="2:5" x14ac:dyDescent="0.25">
      <c r="B1708">
        <f xml:space="preserve"> (moras!C1705 - AVERAGE(moras!$C$2:$C$5001)) / _xlfn.STDEV.P(moras!$C$2:$C$5001)</f>
        <v>-0.24273795845390705</v>
      </c>
      <c r="C1708" t="str">
        <f t="shared" si="53"/>
        <v>Normal</v>
      </c>
      <c r="D1708">
        <f xml:space="preserve"> (moras!I1705 - AVERAGE(moras!$I$2:$I$5001)) / _xlfn.STDEV.P(moras!$I$2:$I$5001)</f>
        <v>-1.4050373798826306</v>
      </c>
      <c r="E1708" t="str">
        <f t="shared" si="52"/>
        <v>Normal</v>
      </c>
    </row>
    <row r="1709" spans="2:5" x14ac:dyDescent="0.25">
      <c r="B1709">
        <f xml:space="preserve"> (moras!C1706 - AVERAGE(moras!$C$2:$C$5001)) / _xlfn.STDEV.P(moras!$C$2:$C$5001)</f>
        <v>-0.2136662334752884</v>
      </c>
      <c r="C1709" t="str">
        <f t="shared" si="53"/>
        <v>Normal</v>
      </c>
      <c r="D1709">
        <f xml:space="preserve"> (moras!I1706 - AVERAGE(moras!$I$2:$I$5001)) / _xlfn.STDEV.P(moras!$I$2:$I$5001)</f>
        <v>2.9710709803690714</v>
      </c>
      <c r="E1709" t="str">
        <f t="shared" si="52"/>
        <v>Atipico</v>
      </c>
    </row>
    <row r="1710" spans="2:5" x14ac:dyDescent="0.25">
      <c r="B1710">
        <f xml:space="preserve"> (moras!C1707 - AVERAGE(moras!$C$2:$C$5001)) / _xlfn.STDEV.P(moras!$C$2:$C$5001)</f>
        <v>8.2107117533251353E-2</v>
      </c>
      <c r="C1710" t="str">
        <f t="shared" si="53"/>
        <v>Normal</v>
      </c>
      <c r="D1710">
        <f xml:space="preserve"> (moras!I1707 - AVERAGE(moras!$I$2:$I$5001)) / _xlfn.STDEV.P(moras!$I$2:$I$5001)</f>
        <v>0.99476397896507684</v>
      </c>
      <c r="E1710" t="str">
        <f t="shared" si="52"/>
        <v>Normal</v>
      </c>
    </row>
    <row r="1711" spans="2:5" x14ac:dyDescent="0.25">
      <c r="B1711">
        <f xml:space="preserve"> (moras!C1708 - AVERAGE(moras!$C$2:$C$5001)) / _xlfn.STDEV.P(moras!$C$2:$C$5001)</f>
        <v>-4.540674163258903E-2</v>
      </c>
      <c r="C1711" t="str">
        <f t="shared" si="53"/>
        <v>Normal</v>
      </c>
      <c r="D1711">
        <f xml:space="preserve"> (moras!I1708 - AVERAGE(moras!$I$2:$I$5001)) / _xlfn.STDEV.P(moras!$I$2:$I$5001)</f>
        <v>7.7192871170365177E-2</v>
      </c>
      <c r="E1711" t="str">
        <f t="shared" si="52"/>
        <v>Normal</v>
      </c>
    </row>
    <row r="1712" spans="2:5" x14ac:dyDescent="0.25">
      <c r="B1712">
        <f xml:space="preserve"> (moras!C1709 - AVERAGE(moras!$C$2:$C$5001)) / _xlfn.STDEV.P(moras!$C$2:$C$5001)</f>
        <v>-0.44454413499809153</v>
      </c>
      <c r="C1712" t="str">
        <f t="shared" si="53"/>
        <v>Normal</v>
      </c>
      <c r="D1712">
        <f xml:space="preserve"> (moras!I1709 - AVERAGE(moras!$I$2:$I$5001)) / _xlfn.STDEV.P(moras!$I$2:$I$5001)</f>
        <v>-0.98154302243891756</v>
      </c>
      <c r="E1712" t="str">
        <f t="shared" si="52"/>
        <v>Normal</v>
      </c>
    </row>
    <row r="1713" spans="2:5" x14ac:dyDescent="0.25">
      <c r="B1713">
        <f xml:space="preserve"> (moras!C1710 - AVERAGE(moras!$C$2:$C$5001)) / _xlfn.STDEV.P(moras!$C$2:$C$5001)</f>
        <v>-0.60066819468132338</v>
      </c>
      <c r="C1713" t="str">
        <f t="shared" si="53"/>
        <v>Normal</v>
      </c>
      <c r="D1713">
        <f xml:space="preserve"> (moras!I1710 - AVERAGE(moras!$I$2:$I$5001)) / _xlfn.STDEV.P(moras!$I$2:$I$5001)</f>
        <v>-1.2638725940680595</v>
      </c>
      <c r="E1713" t="str">
        <f t="shared" si="52"/>
        <v>Normal</v>
      </c>
    </row>
    <row r="1714" spans="2:5" x14ac:dyDescent="0.25">
      <c r="B1714">
        <f xml:space="preserve"> (moras!C1711 - AVERAGE(moras!$C$2:$C$5001)) / _xlfn.STDEV.P(moras!$C$2:$C$5001)</f>
        <v>-0.69377794928277225</v>
      </c>
      <c r="C1714" t="str">
        <f t="shared" si="53"/>
        <v>Normal</v>
      </c>
      <c r="D1714">
        <f xml:space="preserve"> (moras!I1711 - AVERAGE(moras!$I$2:$I$5001)) / _xlfn.STDEV.P(moras!$I$2:$I$5001)</f>
        <v>-1.2638725940680595</v>
      </c>
      <c r="E1714" t="str">
        <f t="shared" si="52"/>
        <v>Normal</v>
      </c>
    </row>
    <row r="1715" spans="2:5" x14ac:dyDescent="0.25">
      <c r="B1715">
        <f xml:space="preserve"> (moras!C1712 - AVERAGE(moras!$C$2:$C$5001)) / _xlfn.STDEV.P(moras!$C$2:$C$5001)</f>
        <v>-0.34845315385360992</v>
      </c>
      <c r="C1715" t="str">
        <f t="shared" si="53"/>
        <v>Normal</v>
      </c>
      <c r="D1715">
        <f xml:space="preserve"> (moras!I1712 - AVERAGE(moras!$I$2:$I$5001)) / _xlfn.STDEV.P(moras!$I$2:$I$5001)</f>
        <v>3.0416533732763567</v>
      </c>
      <c r="E1715" t="str">
        <f t="shared" si="52"/>
        <v>Atipico</v>
      </c>
    </row>
    <row r="1716" spans="2:5" x14ac:dyDescent="0.25">
      <c r="B1716">
        <f xml:space="preserve"> (moras!C1713 - AVERAGE(moras!$C$2:$C$5001)) / _xlfn.STDEV.P(moras!$C$2:$C$5001)</f>
        <v>0.16063915601365364</v>
      </c>
      <c r="C1716" t="str">
        <f t="shared" si="53"/>
        <v>Normal</v>
      </c>
      <c r="D1716">
        <f xml:space="preserve"> (moras!I1713 - AVERAGE(moras!$I$2:$I$5001)) / _xlfn.STDEV.P(moras!$I$2:$I$5001)</f>
        <v>-0.91096062953163204</v>
      </c>
      <c r="E1716" t="str">
        <f t="shared" si="52"/>
        <v>Normal</v>
      </c>
    </row>
    <row r="1717" spans="2:5" x14ac:dyDescent="0.25">
      <c r="B1717">
        <f xml:space="preserve"> (moras!C1714 - AVERAGE(moras!$C$2:$C$5001)) / _xlfn.STDEV.P(moras!$C$2:$C$5001)</f>
        <v>0.78265416742347338</v>
      </c>
      <c r="C1717" t="str">
        <f t="shared" si="53"/>
        <v>Normal</v>
      </c>
      <c r="D1717">
        <f xml:space="preserve"> (moras!I1714 - AVERAGE(moras!$I$2:$I$5001)) / _xlfn.STDEV.P(moras!$I$2:$I$5001)</f>
        <v>0.57126962152136374</v>
      </c>
      <c r="E1717" t="str">
        <f t="shared" si="52"/>
        <v>Normal</v>
      </c>
    </row>
    <row r="1718" spans="2:5" x14ac:dyDescent="0.25">
      <c r="B1718">
        <f xml:space="preserve"> (moras!C1715 - AVERAGE(moras!$C$2:$C$5001)) / _xlfn.STDEV.P(moras!$C$2:$C$5001)</f>
        <v>-0.46799031999397384</v>
      </c>
      <c r="C1718" t="str">
        <f t="shared" si="53"/>
        <v>Normal</v>
      </c>
      <c r="D1718">
        <f xml:space="preserve"> (moras!I1715 - AVERAGE(moras!$I$2:$I$5001)) / _xlfn.STDEV.P(moras!$I$2:$I$5001)</f>
        <v>0.14777526407765068</v>
      </c>
      <c r="E1718" t="str">
        <f t="shared" si="52"/>
        <v>Normal</v>
      </c>
    </row>
    <row r="1719" spans="2:5" x14ac:dyDescent="0.25">
      <c r="B1719">
        <f xml:space="preserve"> (moras!C1716 - AVERAGE(moras!$C$2:$C$5001)) / _xlfn.STDEV.P(moras!$C$2:$C$5001)</f>
        <v>-0.17782403615133399</v>
      </c>
      <c r="C1719" t="str">
        <f t="shared" si="53"/>
        <v>Normal</v>
      </c>
      <c r="D1719">
        <f xml:space="preserve"> (moras!I1716 - AVERAGE(moras!$I$2:$I$5001)) / _xlfn.STDEV.P(moras!$I$2:$I$5001)</f>
        <v>0.92418158605779133</v>
      </c>
      <c r="E1719" t="str">
        <f t="shared" si="52"/>
        <v>Normal</v>
      </c>
    </row>
    <row r="1720" spans="2:5" x14ac:dyDescent="0.25">
      <c r="B1720">
        <f xml:space="preserve"> (moras!C1717 - AVERAGE(moras!$C$2:$C$5001)) / _xlfn.STDEV.P(moras!$C$2:$C$5001)</f>
        <v>5.631953383249113E-2</v>
      </c>
      <c r="C1720" t="str">
        <f t="shared" si="53"/>
        <v>Normal</v>
      </c>
      <c r="D1720">
        <f xml:space="preserve"> (moras!I1717 - AVERAGE(moras!$I$2:$I$5001)) / _xlfn.STDEV.P(moras!$I$2:$I$5001)</f>
        <v>2.7593238016472146</v>
      </c>
      <c r="E1720" t="str">
        <f t="shared" si="52"/>
        <v>Atipico</v>
      </c>
    </row>
    <row r="1721" spans="2:5" x14ac:dyDescent="0.25">
      <c r="B1721">
        <f xml:space="preserve"> (moras!C1718 - AVERAGE(moras!$C$2:$C$5001)) / _xlfn.STDEV.P(moras!$C$2:$C$5001)</f>
        <v>-0.44087670126835837</v>
      </c>
      <c r="C1721" t="str">
        <f t="shared" si="53"/>
        <v>Normal</v>
      </c>
      <c r="D1721">
        <f xml:space="preserve"> (moras!I1718 - AVERAGE(moras!$I$2:$I$5001)) / _xlfn.STDEV.P(moras!$I$2:$I$5001)</f>
        <v>-0.69921345080977548</v>
      </c>
      <c r="E1721" t="str">
        <f t="shared" si="52"/>
        <v>Normal</v>
      </c>
    </row>
    <row r="1722" spans="2:5" x14ac:dyDescent="0.25">
      <c r="B1722">
        <f xml:space="preserve"> (moras!C1719 - AVERAGE(moras!$C$2:$C$5001)) / _xlfn.STDEV.P(moras!$C$2:$C$5001)</f>
        <v>-5.6613748268707062E-2</v>
      </c>
      <c r="C1722" t="str">
        <f t="shared" si="53"/>
        <v>Normal</v>
      </c>
      <c r="D1722">
        <f xml:space="preserve"> (moras!I1719 - AVERAGE(moras!$I$2:$I$5001)) / _xlfn.STDEV.P(moras!$I$2:$I$5001)</f>
        <v>-6.397191464420586E-2</v>
      </c>
      <c r="E1722" t="str">
        <f t="shared" si="52"/>
        <v>Normal</v>
      </c>
    </row>
    <row r="1723" spans="2:5" x14ac:dyDescent="0.25">
      <c r="B1723">
        <f xml:space="preserve"> (moras!C1720 - AVERAGE(moras!$C$2:$C$5001)) / _xlfn.STDEV.P(moras!$C$2:$C$5001)</f>
        <v>9.6189970750174236</v>
      </c>
      <c r="C1723" t="str">
        <f t="shared" si="53"/>
        <v>Atipico</v>
      </c>
      <c r="D1723">
        <f xml:space="preserve"> (moras!I1720 - AVERAGE(moras!$I$2:$I$5001)) / _xlfn.STDEV.P(moras!$I$2:$I$5001)</f>
        <v>0.92418158605779133</v>
      </c>
      <c r="E1723" t="str">
        <f t="shared" si="52"/>
        <v>Normal</v>
      </c>
    </row>
    <row r="1724" spans="2:5" x14ac:dyDescent="0.25">
      <c r="B1724">
        <f xml:space="preserve"> (moras!C1721 - AVERAGE(moras!$C$2:$C$5001)) / _xlfn.STDEV.P(moras!$C$2:$C$5001)</f>
        <v>-0.30229042313192211</v>
      </c>
      <c r="C1724" t="str">
        <f t="shared" si="53"/>
        <v>Normal</v>
      </c>
      <c r="D1724">
        <f xml:space="preserve"> (moras!I1721 - AVERAGE(moras!$I$2:$I$5001)) / _xlfn.STDEV.P(moras!$I$2:$I$5001)</f>
        <v>-1.334454986975345</v>
      </c>
      <c r="E1724" t="str">
        <f t="shared" si="52"/>
        <v>Normal</v>
      </c>
    </row>
    <row r="1725" spans="2:5" x14ac:dyDescent="0.25">
      <c r="B1725">
        <f xml:space="preserve"> (moras!C1722 - AVERAGE(moras!$C$2:$C$5001)) / _xlfn.STDEV.P(moras!$C$2:$C$5001)</f>
        <v>-0.3899457394419597</v>
      </c>
      <c r="C1725" t="str">
        <f t="shared" si="53"/>
        <v>Normal</v>
      </c>
      <c r="D1725">
        <f xml:space="preserve"> (moras!I1722 - AVERAGE(moras!$I$2:$I$5001)) / _xlfn.STDEV.P(moras!$I$2:$I$5001)</f>
        <v>-0.20513670045877688</v>
      </c>
      <c r="E1725" t="str">
        <f t="shared" si="52"/>
        <v>Normal</v>
      </c>
    </row>
    <row r="1726" spans="2:5" x14ac:dyDescent="0.25">
      <c r="B1726">
        <f xml:space="preserve"> (moras!C1723 - AVERAGE(moras!$C$2:$C$5001)) / _xlfn.STDEV.P(moras!$C$2:$C$5001)</f>
        <v>0.75354135337562989</v>
      </c>
      <c r="C1726" t="str">
        <f t="shared" si="53"/>
        <v>Normal</v>
      </c>
      <c r="D1726">
        <f xml:space="preserve"> (moras!I1723 - AVERAGE(moras!$I$2:$I$5001)) / _xlfn.STDEV.P(moras!$I$2:$I$5001)</f>
        <v>1.1359287647796479</v>
      </c>
      <c r="E1726" t="str">
        <f t="shared" si="52"/>
        <v>Normal</v>
      </c>
    </row>
    <row r="1727" spans="2:5" x14ac:dyDescent="0.25">
      <c r="B1727">
        <f xml:space="preserve"> (moras!C1724 - AVERAGE(moras!$C$2:$C$5001)) / _xlfn.STDEV.P(moras!$C$2:$C$5001)</f>
        <v>0.17124554946952059</v>
      </c>
      <c r="C1727" t="str">
        <f t="shared" si="53"/>
        <v>Normal</v>
      </c>
      <c r="D1727">
        <f xml:space="preserve"> (moras!I1724 - AVERAGE(moras!$I$2:$I$5001)) / _xlfn.STDEV.P(moras!$I$2:$I$5001)</f>
        <v>-0.41688387918063341</v>
      </c>
      <c r="E1727" t="str">
        <f t="shared" si="52"/>
        <v>Normal</v>
      </c>
    </row>
    <row r="1728" spans="2:5" x14ac:dyDescent="0.25">
      <c r="B1728">
        <f xml:space="preserve"> (moras!C1725 - AVERAGE(moras!$C$2:$C$5001)) / _xlfn.STDEV.P(moras!$C$2:$C$5001)</f>
        <v>9.766016878729096E-2</v>
      </c>
      <c r="C1728" t="str">
        <f t="shared" si="53"/>
        <v>Normal</v>
      </c>
      <c r="D1728">
        <f xml:space="preserve"> (moras!I1725 - AVERAGE(moras!$I$2:$I$5001)) / _xlfn.STDEV.P(moras!$I$2:$I$5001)</f>
        <v>1.3476759435015044</v>
      </c>
      <c r="E1728" t="str">
        <f t="shared" si="52"/>
        <v>Normal</v>
      </c>
    </row>
    <row r="1729" spans="2:5" x14ac:dyDescent="0.25">
      <c r="B1729">
        <f xml:space="preserve"> (moras!C1726 - AVERAGE(moras!$C$2:$C$5001)) / _xlfn.STDEV.P(moras!$C$2:$C$5001)</f>
        <v>-0.3249951674653962</v>
      </c>
      <c r="C1729" t="str">
        <f t="shared" si="53"/>
        <v>Normal</v>
      </c>
      <c r="D1729">
        <f xml:space="preserve"> (moras!I1726 - AVERAGE(moras!$I$2:$I$5001)) / _xlfn.STDEV.P(moras!$I$2:$I$5001)</f>
        <v>1.1359287647796479</v>
      </c>
      <c r="E1729" t="str">
        <f t="shared" si="52"/>
        <v>Normal</v>
      </c>
    </row>
    <row r="1730" spans="2:5" x14ac:dyDescent="0.25">
      <c r="B1730">
        <f xml:space="preserve"> (moras!C1727 - AVERAGE(moras!$C$2:$C$5001)) / _xlfn.STDEV.P(moras!$C$2:$C$5001)</f>
        <v>9.0405827024714919E-2</v>
      </c>
      <c r="C1730" t="str">
        <f t="shared" si="53"/>
        <v>Normal</v>
      </c>
      <c r="D1730">
        <f xml:space="preserve"> (moras!I1727 - AVERAGE(moras!$I$2:$I$5001)) / _xlfn.STDEV.P(moras!$I$2:$I$5001)</f>
        <v>2.1946646583889304</v>
      </c>
      <c r="E1730" t="str">
        <f t="shared" si="52"/>
        <v>Atipico</v>
      </c>
    </row>
    <row r="1731" spans="2:5" x14ac:dyDescent="0.25">
      <c r="B1731">
        <f xml:space="preserve"> (moras!C1728 - AVERAGE(moras!$C$2:$C$5001)) / _xlfn.STDEV.P(moras!$C$2:$C$5001)</f>
        <v>3.3942453181206846</v>
      </c>
      <c r="C1731" t="str">
        <f t="shared" si="53"/>
        <v>Atipico</v>
      </c>
      <c r="D1731">
        <f xml:space="preserve"> (moras!I1728 - AVERAGE(moras!$I$2:$I$5001)) / _xlfn.STDEV.P(moras!$I$2:$I$5001)</f>
        <v>0.50068722861407822</v>
      </c>
      <c r="E1731" t="str">
        <f t="shared" si="52"/>
        <v>Normal</v>
      </c>
    </row>
    <row r="1732" spans="2:5" x14ac:dyDescent="0.25">
      <c r="B1732">
        <f xml:space="preserve"> (moras!C1729 - AVERAGE(moras!$C$2:$C$5001)) / _xlfn.STDEV.P(moras!$C$2:$C$5001)</f>
        <v>-0.2426777799851744</v>
      </c>
      <c r="C1732" t="str">
        <f t="shared" si="53"/>
        <v>Normal</v>
      </c>
      <c r="D1732">
        <f xml:space="preserve"> (moras!I1729 - AVERAGE(moras!$I$2:$I$5001)) / _xlfn.STDEV.P(moras!$I$2:$I$5001)</f>
        <v>-0.769795843717061</v>
      </c>
      <c r="E1732" t="str">
        <f t="shared" si="52"/>
        <v>Normal</v>
      </c>
    </row>
    <row r="1733" spans="2:5" x14ac:dyDescent="0.25">
      <c r="B1733">
        <f xml:space="preserve"> (moras!C1730 - AVERAGE(moras!$C$2:$C$5001)) / _xlfn.STDEV.P(moras!$C$2:$C$5001)</f>
        <v>-0.44454166866740574</v>
      </c>
      <c r="C1733" t="str">
        <f t="shared" si="53"/>
        <v>Normal</v>
      </c>
      <c r="D1733">
        <f xml:space="preserve"> (moras!I1730 - AVERAGE(moras!$I$2:$I$5001)) / _xlfn.STDEV.P(moras!$I$2:$I$5001)</f>
        <v>-0.20513670045877688</v>
      </c>
      <c r="E1733" t="str">
        <f t="shared" si="52"/>
        <v>Normal</v>
      </c>
    </row>
    <row r="1734" spans="2:5" x14ac:dyDescent="0.25">
      <c r="B1734">
        <f xml:space="preserve"> (moras!C1731 - AVERAGE(moras!$C$2:$C$5001)) / _xlfn.STDEV.P(moras!$C$2:$C$5001)</f>
        <v>0.14137405510777543</v>
      </c>
      <c r="C1734" t="str">
        <f t="shared" si="53"/>
        <v>Normal</v>
      </c>
      <c r="D1734">
        <f xml:space="preserve"> (moras!I1731 - AVERAGE(moras!$I$2:$I$5001)) / _xlfn.STDEV.P(moras!$I$2:$I$5001)</f>
        <v>-0.98154302243891756</v>
      </c>
      <c r="E1734" t="str">
        <f t="shared" ref="E1734:E1797" si="54">IF(ABS(D1734)&gt;1.96,"Atipico","Normal")</f>
        <v>Normal</v>
      </c>
    </row>
    <row r="1735" spans="2:5" x14ac:dyDescent="0.25">
      <c r="B1735">
        <f xml:space="preserve"> (moras!C1732 - AVERAGE(moras!$C$2:$C$5001)) / _xlfn.STDEV.P(moras!$C$2:$C$5001)</f>
        <v>-0.45357953746539309</v>
      </c>
      <c r="C1735" t="str">
        <f t="shared" si="53"/>
        <v>Normal</v>
      </c>
      <c r="D1735">
        <f xml:space="preserve"> (moras!I1732 - AVERAGE(moras!$I$2:$I$5001)) / _xlfn.STDEV.P(moras!$I$2:$I$5001)</f>
        <v>1.2065111576869334</v>
      </c>
      <c r="E1735" t="str">
        <f t="shared" si="54"/>
        <v>Normal</v>
      </c>
    </row>
    <row r="1736" spans="2:5" x14ac:dyDescent="0.25">
      <c r="B1736">
        <f xml:space="preserve"> (moras!C1733 - AVERAGE(moras!$C$2:$C$5001)) / _xlfn.STDEV.P(moras!$C$2:$C$5001)</f>
        <v>-0.34224567081391377</v>
      </c>
      <c r="C1736" t="str">
        <f t="shared" si="53"/>
        <v>Normal</v>
      </c>
      <c r="D1736">
        <f xml:space="preserve"> (moras!I1733 - AVERAGE(moras!$I$2:$I$5001)) / _xlfn.STDEV.P(moras!$I$2:$I$5001)</f>
        <v>1.0653463718723624</v>
      </c>
      <c r="E1736" t="str">
        <f t="shared" si="54"/>
        <v>Normal</v>
      </c>
    </row>
    <row r="1737" spans="2:5" x14ac:dyDescent="0.25">
      <c r="B1737">
        <f xml:space="preserve"> (moras!C1734 - AVERAGE(moras!$C$2:$C$5001)) / _xlfn.STDEV.P(moras!$C$2:$C$5001)</f>
        <v>0.61572876317531833</v>
      </c>
      <c r="C1737" t="str">
        <f t="shared" si="53"/>
        <v>Normal</v>
      </c>
      <c r="D1737">
        <f xml:space="preserve"> (moras!I1734 - AVERAGE(moras!$I$2:$I$5001)) / _xlfn.STDEV.P(moras!$I$2:$I$5001)</f>
        <v>7.7192871170365177E-2</v>
      </c>
      <c r="E1737" t="str">
        <f t="shared" si="54"/>
        <v>Normal</v>
      </c>
    </row>
    <row r="1738" spans="2:5" x14ac:dyDescent="0.25">
      <c r="B1738">
        <f xml:space="preserve"> (moras!C1735 - AVERAGE(moras!$C$2:$C$5001)) / _xlfn.STDEV.P(moras!$C$2:$C$5001)</f>
        <v>-0.333010002294928</v>
      </c>
      <c r="C1738" t="str">
        <f t="shared" si="53"/>
        <v>Normal</v>
      </c>
      <c r="D1738">
        <f xml:space="preserve"> (moras!I1735 - AVERAGE(moras!$I$2:$I$5001)) / _xlfn.STDEV.P(moras!$I$2:$I$5001)</f>
        <v>-0.48746627208791893</v>
      </c>
      <c r="E1738" t="str">
        <f t="shared" si="54"/>
        <v>Normal</v>
      </c>
    </row>
    <row r="1739" spans="2:5" x14ac:dyDescent="0.25">
      <c r="B1739">
        <f xml:space="preserve"> (moras!C1736 - AVERAGE(moras!$C$2:$C$5001)) / _xlfn.STDEV.P(moras!$C$2:$C$5001)</f>
        <v>-0.256422295610649</v>
      </c>
      <c r="C1739" t="str">
        <f t="shared" si="53"/>
        <v>Normal</v>
      </c>
      <c r="D1739">
        <f xml:space="preserve"> (moras!I1736 - AVERAGE(moras!$I$2:$I$5001)) / _xlfn.STDEV.P(moras!$I$2:$I$5001)</f>
        <v>-0.41688387918063341</v>
      </c>
      <c r="E1739" t="str">
        <f t="shared" si="54"/>
        <v>Normal</v>
      </c>
    </row>
    <row r="1740" spans="2:5" x14ac:dyDescent="0.25">
      <c r="B1740">
        <f xml:space="preserve"> (moras!C1737 - AVERAGE(moras!$C$2:$C$5001)) / _xlfn.STDEV.P(moras!$C$2:$C$5001)</f>
        <v>-0.22225868295142651</v>
      </c>
      <c r="C1740" t="str">
        <f t="shared" si="53"/>
        <v>Normal</v>
      </c>
      <c r="D1740">
        <f xml:space="preserve"> (moras!I1737 - AVERAGE(moras!$I$2:$I$5001)) / _xlfn.STDEV.P(moras!$I$2:$I$5001)</f>
        <v>1.4888407293160755</v>
      </c>
      <c r="E1740" t="str">
        <f t="shared" si="54"/>
        <v>Normal</v>
      </c>
    </row>
    <row r="1741" spans="2:5" x14ac:dyDescent="0.25">
      <c r="B1741">
        <f xml:space="preserve"> (moras!C1738 - AVERAGE(moras!$C$2:$C$5001)) / _xlfn.STDEV.P(moras!$C$2:$C$5001)</f>
        <v>-0.28588563690720692</v>
      </c>
      <c r="C1741" t="str">
        <f t="shared" si="53"/>
        <v>Normal</v>
      </c>
      <c r="D1741">
        <f xml:space="preserve"> (moras!I1738 - AVERAGE(moras!$I$2:$I$5001)) / _xlfn.STDEV.P(moras!$I$2:$I$5001)</f>
        <v>0.14777526407765068</v>
      </c>
      <c r="E1741" t="str">
        <f t="shared" si="54"/>
        <v>Normal</v>
      </c>
    </row>
    <row r="1742" spans="2:5" x14ac:dyDescent="0.25">
      <c r="B1742">
        <f xml:space="preserve"> (moras!C1739 - AVERAGE(moras!$C$2:$C$5001)) / _xlfn.STDEV.P(moras!$C$2:$C$5001)</f>
        <v>0.26376544409250857</v>
      </c>
      <c r="C1742" t="str">
        <f t="shared" si="53"/>
        <v>Normal</v>
      </c>
      <c r="D1742">
        <f xml:space="preserve"> (moras!I1739 - AVERAGE(moras!$I$2:$I$5001)) / _xlfn.STDEV.P(moras!$I$2:$I$5001)</f>
        <v>0.64185201442864925</v>
      </c>
      <c r="E1742" t="str">
        <f t="shared" si="54"/>
        <v>Normal</v>
      </c>
    </row>
    <row r="1743" spans="2:5" x14ac:dyDescent="0.25">
      <c r="B1743">
        <f xml:space="preserve"> (moras!C1740 - AVERAGE(moras!$C$2:$C$5001)) / _xlfn.STDEV.P(moras!$C$2:$C$5001)</f>
        <v>-0.35611878092134425</v>
      </c>
      <c r="C1743" t="str">
        <f t="shared" ref="C1743:C1806" si="55">IF(ABS(B1743)&gt;1.96,"Atipico","Normal")</f>
        <v>Normal</v>
      </c>
      <c r="D1743">
        <f xml:space="preserve"> (moras!I1740 - AVERAGE(moras!$I$2:$I$5001)) / _xlfn.STDEV.P(moras!$I$2:$I$5001)</f>
        <v>-6.397191464420586E-2</v>
      </c>
      <c r="E1743" t="str">
        <f t="shared" si="54"/>
        <v>Normal</v>
      </c>
    </row>
    <row r="1744" spans="2:5" x14ac:dyDescent="0.25">
      <c r="B1744">
        <f xml:space="preserve"> (moras!C1741 - AVERAGE(moras!$C$2:$C$5001)) / _xlfn.STDEV.P(moras!$C$2:$C$5001)</f>
        <v>0.10682137878287346</v>
      </c>
      <c r="C1744" t="str">
        <f t="shared" si="55"/>
        <v>Normal</v>
      </c>
      <c r="D1744">
        <f xml:space="preserve"> (moras!I1741 - AVERAGE(moras!$I$2:$I$5001)) / _xlfn.STDEV.P(moras!$I$2:$I$5001)</f>
        <v>-1.1227078082534885</v>
      </c>
      <c r="E1744" t="str">
        <f t="shared" si="54"/>
        <v>Normal</v>
      </c>
    </row>
    <row r="1745" spans="2:5" x14ac:dyDescent="0.25">
      <c r="B1745">
        <f xml:space="preserve"> (moras!C1742 - AVERAGE(moras!$C$2:$C$5001)) / _xlfn.STDEV.P(moras!$C$2:$C$5001)</f>
        <v>-0.46556220510218438</v>
      </c>
      <c r="C1745" t="str">
        <f t="shared" si="55"/>
        <v>Normal</v>
      </c>
      <c r="D1745">
        <f xml:space="preserve"> (moras!I1742 - AVERAGE(moras!$I$2:$I$5001)) / _xlfn.STDEV.P(moras!$I$2:$I$5001)</f>
        <v>0.99476397896507684</v>
      </c>
      <c r="E1745" t="str">
        <f t="shared" si="54"/>
        <v>Normal</v>
      </c>
    </row>
    <row r="1746" spans="2:5" x14ac:dyDescent="0.25">
      <c r="B1746">
        <f xml:space="preserve"> (moras!C1743 - AVERAGE(moras!$C$2:$C$5001)) / _xlfn.STDEV.P(moras!$C$2:$C$5001)</f>
        <v>-0.33905898659310341</v>
      </c>
      <c r="C1746" t="str">
        <f t="shared" si="55"/>
        <v>Normal</v>
      </c>
      <c r="D1746">
        <f xml:space="preserve"> (moras!I1743 - AVERAGE(moras!$I$2:$I$5001)) / _xlfn.STDEV.P(moras!$I$2:$I$5001)</f>
        <v>0.35952244279950724</v>
      </c>
      <c r="E1746" t="str">
        <f t="shared" si="54"/>
        <v>Normal</v>
      </c>
    </row>
    <row r="1747" spans="2:5" x14ac:dyDescent="0.25">
      <c r="B1747">
        <f xml:space="preserve"> (moras!C1744 - AVERAGE(moras!$C$2:$C$5001)) / _xlfn.STDEV.P(moras!$C$2:$C$5001)</f>
        <v>0.7619805203996477</v>
      </c>
      <c r="C1747" t="str">
        <f t="shared" si="55"/>
        <v>Normal</v>
      </c>
      <c r="D1747">
        <f xml:space="preserve"> (moras!I1744 - AVERAGE(moras!$I$2:$I$5001)) / _xlfn.STDEV.P(moras!$I$2:$I$5001)</f>
        <v>1.1359287647796479</v>
      </c>
      <c r="E1747" t="str">
        <f t="shared" si="54"/>
        <v>Normal</v>
      </c>
    </row>
    <row r="1748" spans="2:5" x14ac:dyDescent="0.25">
      <c r="B1748">
        <f xml:space="preserve"> (moras!C1745 - AVERAGE(moras!$C$2:$C$5001)) / _xlfn.STDEV.P(moras!$C$2:$C$5001)</f>
        <v>1.1203452747672822</v>
      </c>
      <c r="C1748" t="str">
        <f t="shared" si="55"/>
        <v>Normal</v>
      </c>
      <c r="D1748">
        <f xml:space="preserve"> (moras!I1745 - AVERAGE(moras!$I$2:$I$5001)) / _xlfn.STDEV.P(moras!$I$2:$I$5001)</f>
        <v>-0.98154302243891756</v>
      </c>
      <c r="E1748" t="str">
        <f t="shared" si="54"/>
        <v>Normal</v>
      </c>
    </row>
    <row r="1749" spans="2:5" x14ac:dyDescent="0.25">
      <c r="B1749">
        <f xml:space="preserve"> (moras!C1746 - AVERAGE(moras!$C$2:$C$5001)) / _xlfn.STDEV.P(moras!$C$2:$C$5001)</f>
        <v>-0.22150028626555365</v>
      </c>
      <c r="C1749" t="str">
        <f t="shared" si="55"/>
        <v>Normal</v>
      </c>
      <c r="D1749">
        <f xml:space="preserve"> (moras!I1746 - AVERAGE(moras!$I$2:$I$5001)) / _xlfn.STDEV.P(moras!$I$2:$I$5001)</f>
        <v>-0.91096062953163204</v>
      </c>
      <c r="E1749" t="str">
        <f t="shared" si="54"/>
        <v>Normal</v>
      </c>
    </row>
    <row r="1750" spans="2:5" x14ac:dyDescent="0.25">
      <c r="B1750">
        <f xml:space="preserve"> (moras!C1747 - AVERAGE(moras!$C$2:$C$5001)) / _xlfn.STDEV.P(moras!$C$2:$C$5001)</f>
        <v>-0.3303863197114108</v>
      </c>
      <c r="C1750" t="str">
        <f t="shared" si="55"/>
        <v>Normal</v>
      </c>
      <c r="D1750">
        <f xml:space="preserve"> (moras!I1747 - AVERAGE(moras!$I$2:$I$5001)) / _xlfn.STDEV.P(moras!$I$2:$I$5001)</f>
        <v>1.3476759435015044</v>
      </c>
      <c r="E1750" t="str">
        <f t="shared" si="54"/>
        <v>Normal</v>
      </c>
    </row>
    <row r="1751" spans="2:5" x14ac:dyDescent="0.25">
      <c r="B1751">
        <f xml:space="preserve"> (moras!C1748 - AVERAGE(moras!$C$2:$C$5001)) / _xlfn.STDEV.P(moras!$C$2:$C$5001)</f>
        <v>3.2736250135330534</v>
      </c>
      <c r="C1751" t="str">
        <f t="shared" si="55"/>
        <v>Atipico</v>
      </c>
      <c r="D1751">
        <f xml:space="preserve"> (moras!I1748 - AVERAGE(moras!$I$2:$I$5001)) / _xlfn.STDEV.P(moras!$I$2:$I$5001)</f>
        <v>-6.397191464420586E-2</v>
      </c>
      <c r="E1751" t="str">
        <f t="shared" si="54"/>
        <v>Normal</v>
      </c>
    </row>
    <row r="1752" spans="2:5" x14ac:dyDescent="0.25">
      <c r="B1752">
        <f xml:space="preserve"> (moras!C1749 - AVERAGE(moras!$C$2:$C$5001)) / _xlfn.STDEV.P(moras!$C$2:$C$5001)</f>
        <v>-0.40244756968810458</v>
      </c>
      <c r="C1752" t="str">
        <f t="shared" si="55"/>
        <v>Normal</v>
      </c>
      <c r="D1752">
        <f xml:space="preserve"> (moras!I1749 - AVERAGE(moras!$I$2:$I$5001)) / _xlfn.STDEV.P(moras!$I$2:$I$5001)</f>
        <v>1.0653463718723624</v>
      </c>
      <c r="E1752" t="str">
        <f t="shared" si="54"/>
        <v>Normal</v>
      </c>
    </row>
    <row r="1753" spans="2:5" x14ac:dyDescent="0.25">
      <c r="B1753">
        <f xml:space="preserve"> (moras!C1750 - AVERAGE(moras!$C$2:$C$5001)) / _xlfn.STDEV.P(moras!$C$2:$C$5001)</f>
        <v>-0.56914809390433163</v>
      </c>
      <c r="C1753" t="str">
        <f t="shared" si="55"/>
        <v>Normal</v>
      </c>
      <c r="D1753">
        <f xml:space="preserve"> (moras!I1750 - AVERAGE(moras!$I$2:$I$5001)) / _xlfn.STDEV.P(moras!$I$2:$I$5001)</f>
        <v>0.71243440733593477</v>
      </c>
      <c r="E1753" t="str">
        <f t="shared" si="54"/>
        <v>Normal</v>
      </c>
    </row>
    <row r="1754" spans="2:5" x14ac:dyDescent="0.25">
      <c r="B1754">
        <f xml:space="preserve"> (moras!C1751 - AVERAGE(moras!$C$2:$C$5001)) / _xlfn.STDEV.P(moras!$C$2:$C$5001)</f>
        <v>-0.28058740366977852</v>
      </c>
      <c r="C1754" t="str">
        <f t="shared" si="55"/>
        <v>Normal</v>
      </c>
      <c r="D1754">
        <f xml:space="preserve"> (moras!I1751 - AVERAGE(moras!$I$2:$I$5001)) / _xlfn.STDEV.P(moras!$I$2:$I$5001)</f>
        <v>-0.20513670045877688</v>
      </c>
      <c r="E1754" t="str">
        <f t="shared" si="54"/>
        <v>Normal</v>
      </c>
    </row>
    <row r="1755" spans="2:5" x14ac:dyDescent="0.25">
      <c r="B1755">
        <f xml:space="preserve"> (moras!C1752 - AVERAGE(moras!$C$2:$C$5001)) / _xlfn.STDEV.P(moras!$C$2:$C$5001)</f>
        <v>-0.39157228452922199</v>
      </c>
      <c r="C1755" t="str">
        <f t="shared" si="55"/>
        <v>Normal</v>
      </c>
      <c r="D1755">
        <f xml:space="preserve"> (moras!I1752 - AVERAGE(moras!$I$2:$I$5001)) / _xlfn.STDEV.P(moras!$I$2:$I$5001)</f>
        <v>-1.1227078082534885</v>
      </c>
      <c r="E1755" t="str">
        <f t="shared" si="54"/>
        <v>Normal</v>
      </c>
    </row>
    <row r="1756" spans="2:5" x14ac:dyDescent="0.25">
      <c r="B1756">
        <f xml:space="preserve"> (moras!C1753 - AVERAGE(moras!$C$2:$C$5001)) / _xlfn.STDEV.P(moras!$C$2:$C$5001)</f>
        <v>0.64826604038538671</v>
      </c>
      <c r="C1756" t="str">
        <f t="shared" si="55"/>
        <v>Normal</v>
      </c>
      <c r="D1756">
        <f xml:space="preserve"> (moras!I1753 - AVERAGE(moras!$I$2:$I$5001)) / _xlfn.STDEV.P(moras!$I$2:$I$5001)</f>
        <v>-0.69921345080977548</v>
      </c>
      <c r="E1756" t="str">
        <f t="shared" si="54"/>
        <v>Normal</v>
      </c>
    </row>
    <row r="1757" spans="2:5" x14ac:dyDescent="0.25">
      <c r="B1757">
        <f xml:space="preserve"> (moras!C1754 - AVERAGE(moras!$C$2:$C$5001)) / _xlfn.STDEV.P(moras!$C$2:$C$5001)</f>
        <v>-0.32698524969574033</v>
      </c>
      <c r="C1757" t="str">
        <f t="shared" si="55"/>
        <v>Normal</v>
      </c>
      <c r="D1757">
        <f xml:space="preserve"> (moras!I1754 - AVERAGE(moras!$I$2:$I$5001)) / _xlfn.STDEV.P(moras!$I$2:$I$5001)</f>
        <v>-0.62863105790248996</v>
      </c>
      <c r="E1757" t="str">
        <f t="shared" si="54"/>
        <v>Normal</v>
      </c>
    </row>
    <row r="1758" spans="2:5" x14ac:dyDescent="0.25">
      <c r="B1758">
        <f xml:space="preserve"> (moras!C1755 - AVERAGE(moras!$C$2:$C$5001)) / _xlfn.STDEV.P(moras!$C$2:$C$5001)</f>
        <v>-0.46799154082766331</v>
      </c>
      <c r="C1758" t="str">
        <f t="shared" si="55"/>
        <v>Normal</v>
      </c>
      <c r="D1758">
        <f xml:space="preserve"> (moras!I1755 - AVERAGE(moras!$I$2:$I$5001)) / _xlfn.STDEV.P(moras!$I$2:$I$5001)</f>
        <v>0.78301680024322029</v>
      </c>
      <c r="E1758" t="str">
        <f t="shared" si="54"/>
        <v>Normal</v>
      </c>
    </row>
    <row r="1759" spans="2:5" x14ac:dyDescent="0.25">
      <c r="B1759">
        <f xml:space="preserve"> (moras!C1756 - AVERAGE(moras!$C$2:$C$5001)) / _xlfn.STDEV.P(moras!$C$2:$C$5001)</f>
        <v>-0.27263595353887082</v>
      </c>
      <c r="C1759" t="str">
        <f t="shared" si="55"/>
        <v>Normal</v>
      </c>
      <c r="D1759">
        <f xml:space="preserve"> (moras!I1756 - AVERAGE(moras!$I$2:$I$5001)) / _xlfn.STDEV.P(moras!$I$2:$I$5001)</f>
        <v>-0.34630148627334789</v>
      </c>
      <c r="E1759" t="str">
        <f t="shared" si="54"/>
        <v>Normal</v>
      </c>
    </row>
    <row r="1760" spans="2:5" x14ac:dyDescent="0.25">
      <c r="B1760">
        <f xml:space="preserve"> (moras!C1757 - AVERAGE(moras!$C$2:$C$5001)) / _xlfn.STDEV.P(moras!$C$2:$C$5001)</f>
        <v>-0.54031481377641277</v>
      </c>
      <c r="C1760" t="str">
        <f t="shared" si="55"/>
        <v>Normal</v>
      </c>
      <c r="D1760">
        <f xml:space="preserve"> (moras!I1757 - AVERAGE(moras!$I$2:$I$5001)) / _xlfn.STDEV.P(moras!$I$2:$I$5001)</f>
        <v>0.78301680024322029</v>
      </c>
      <c r="E1760" t="str">
        <f t="shared" si="54"/>
        <v>Normal</v>
      </c>
    </row>
    <row r="1761" spans="2:5" x14ac:dyDescent="0.25">
      <c r="B1761">
        <f xml:space="preserve"> (moras!C1758 - AVERAGE(moras!$C$2:$C$5001)) / _xlfn.STDEV.P(moras!$C$2:$C$5001)</f>
        <v>-0.36752556034300926</v>
      </c>
      <c r="C1761" t="str">
        <f t="shared" si="55"/>
        <v>Normal</v>
      </c>
      <c r="D1761">
        <f xml:space="preserve"> (moras!I1758 - AVERAGE(moras!$I$2:$I$5001)) / _xlfn.STDEV.P(moras!$I$2:$I$5001)</f>
        <v>-6.397191464420586E-2</v>
      </c>
      <c r="E1761" t="str">
        <f t="shared" si="54"/>
        <v>Normal</v>
      </c>
    </row>
    <row r="1762" spans="2:5" x14ac:dyDescent="0.25">
      <c r="B1762">
        <f xml:space="preserve"> (moras!C1759 - AVERAGE(moras!$C$2:$C$5001)) / _xlfn.STDEV.P(moras!$C$2:$C$5001)</f>
        <v>-0.44087670126835837</v>
      </c>
      <c r="C1762" t="str">
        <f t="shared" si="55"/>
        <v>Normal</v>
      </c>
      <c r="D1762">
        <f xml:space="preserve"> (moras!I1759 - AVERAGE(moras!$I$2:$I$5001)) / _xlfn.STDEV.P(moras!$I$2:$I$5001)</f>
        <v>1.41825833640879</v>
      </c>
      <c r="E1762" t="str">
        <f t="shared" si="54"/>
        <v>Normal</v>
      </c>
    </row>
    <row r="1763" spans="2:5" x14ac:dyDescent="0.25">
      <c r="B1763">
        <f xml:space="preserve"> (moras!C1760 - AVERAGE(moras!$C$2:$C$5001)) / _xlfn.STDEV.P(moras!$C$2:$C$5001)</f>
        <v>-0.44087670126835837</v>
      </c>
      <c r="C1763" t="str">
        <f t="shared" si="55"/>
        <v>Normal</v>
      </c>
      <c r="D1763">
        <f xml:space="preserve"> (moras!I1760 - AVERAGE(moras!$I$2:$I$5001)) / _xlfn.STDEV.P(moras!$I$2:$I$5001)</f>
        <v>1.2770935505942189</v>
      </c>
      <c r="E1763" t="str">
        <f t="shared" si="54"/>
        <v>Normal</v>
      </c>
    </row>
    <row r="1764" spans="2:5" x14ac:dyDescent="0.25">
      <c r="B1764">
        <f xml:space="preserve"> (moras!C1761 - AVERAGE(moras!$C$2:$C$5001)) / _xlfn.STDEV.P(moras!$C$2:$C$5001)</f>
        <v>-0.44454166866740574</v>
      </c>
      <c r="C1764" t="str">
        <f t="shared" si="55"/>
        <v>Normal</v>
      </c>
      <c r="D1764">
        <f xml:space="preserve"> (moras!I1761 - AVERAGE(moras!$I$2:$I$5001)) / _xlfn.STDEV.P(moras!$I$2:$I$5001)</f>
        <v>1.8417526938525031</v>
      </c>
      <c r="E1764" t="str">
        <f t="shared" si="54"/>
        <v>Normal</v>
      </c>
    </row>
    <row r="1765" spans="2:5" x14ac:dyDescent="0.25">
      <c r="B1765">
        <f xml:space="preserve"> (moras!C1762 - AVERAGE(moras!$C$2:$C$5001)) / _xlfn.STDEV.P(moras!$C$2:$C$5001)</f>
        <v>-0.28562282470933176</v>
      </c>
      <c r="C1765" t="str">
        <f t="shared" si="55"/>
        <v>Normal</v>
      </c>
      <c r="D1765">
        <f xml:space="preserve"> (moras!I1762 - AVERAGE(moras!$I$2:$I$5001)) / _xlfn.STDEV.P(moras!$I$2:$I$5001)</f>
        <v>-1.4050373798826306</v>
      </c>
      <c r="E1765" t="str">
        <f t="shared" si="54"/>
        <v>Normal</v>
      </c>
    </row>
    <row r="1766" spans="2:5" x14ac:dyDescent="0.25">
      <c r="B1766">
        <f xml:space="preserve"> (moras!C1763 - AVERAGE(moras!$C$2:$C$5001)) / _xlfn.STDEV.P(moras!$C$2:$C$5001)</f>
        <v>-0.41862299949069703</v>
      </c>
      <c r="C1766" t="str">
        <f t="shared" si="55"/>
        <v>Normal</v>
      </c>
      <c r="D1766">
        <f xml:space="preserve"> (moras!I1763 - AVERAGE(moras!$I$2:$I$5001)) / _xlfn.STDEV.P(moras!$I$2:$I$5001)</f>
        <v>-0.27571909336606237</v>
      </c>
      <c r="E1766" t="str">
        <f t="shared" si="54"/>
        <v>Normal</v>
      </c>
    </row>
    <row r="1767" spans="2:5" x14ac:dyDescent="0.25">
      <c r="B1767">
        <f xml:space="preserve"> (moras!C1764 - AVERAGE(moras!$C$2:$C$5001)) / _xlfn.STDEV.P(moras!$C$2:$C$5001)</f>
        <v>0.35972765811188634</v>
      </c>
      <c r="C1767" t="str">
        <f t="shared" si="55"/>
        <v>Normal</v>
      </c>
      <c r="D1767">
        <f xml:space="preserve"> (moras!I1764 - AVERAGE(moras!$I$2:$I$5001)) / _xlfn.STDEV.P(moras!$I$2:$I$5001)</f>
        <v>0.14777526407765068</v>
      </c>
      <c r="E1767" t="str">
        <f t="shared" si="54"/>
        <v>Normal</v>
      </c>
    </row>
    <row r="1768" spans="2:5" x14ac:dyDescent="0.25">
      <c r="B1768">
        <f xml:space="preserve"> (moras!C1765 - AVERAGE(moras!$C$2:$C$5001)) / _xlfn.STDEV.P(moras!$C$2:$C$5001)</f>
        <v>-0.40438733877245908</v>
      </c>
      <c r="C1768" t="str">
        <f t="shared" si="55"/>
        <v>Normal</v>
      </c>
      <c r="D1768">
        <f xml:space="preserve"> (moras!I1765 - AVERAGE(moras!$I$2:$I$5001)) / _xlfn.STDEV.P(moras!$I$2:$I$5001)</f>
        <v>0.14777526407765068</v>
      </c>
      <c r="E1768" t="str">
        <f t="shared" si="54"/>
        <v>Normal</v>
      </c>
    </row>
    <row r="1769" spans="2:5" x14ac:dyDescent="0.25">
      <c r="B1769">
        <f xml:space="preserve"> (moras!C1766 - AVERAGE(moras!$C$2:$C$5001)) / _xlfn.STDEV.P(moras!$C$2:$C$5001)</f>
        <v>-0.39257344214449474</v>
      </c>
      <c r="C1769" t="str">
        <f t="shared" si="55"/>
        <v>Normal</v>
      </c>
      <c r="D1769">
        <f xml:space="preserve"> (moras!I1766 - AVERAGE(moras!$I$2:$I$5001)) / _xlfn.STDEV.P(moras!$I$2:$I$5001)</f>
        <v>-1.2638725940680595</v>
      </c>
      <c r="E1769" t="str">
        <f t="shared" si="54"/>
        <v>Normal</v>
      </c>
    </row>
    <row r="1770" spans="2:5" x14ac:dyDescent="0.25">
      <c r="B1770">
        <f xml:space="preserve"> (moras!C1767 - AVERAGE(moras!$C$2:$C$5001)) / _xlfn.STDEV.P(moras!$C$2:$C$5001)</f>
        <v>-0.34500722128276534</v>
      </c>
      <c r="C1770" t="str">
        <f t="shared" si="55"/>
        <v>Normal</v>
      </c>
      <c r="D1770">
        <f xml:space="preserve"> (moras!I1767 - AVERAGE(moras!$I$2:$I$5001)) / _xlfn.STDEV.P(moras!$I$2:$I$5001)</f>
        <v>-1.6167845586044871</v>
      </c>
      <c r="E1770" t="str">
        <f t="shared" si="54"/>
        <v>Normal</v>
      </c>
    </row>
    <row r="1771" spans="2:5" x14ac:dyDescent="0.25">
      <c r="B1771">
        <f xml:space="preserve"> (moras!C1768 - AVERAGE(moras!$C$2:$C$5001)) / _xlfn.STDEV.P(moras!$C$2:$C$5001)</f>
        <v>-0.44088656659110143</v>
      </c>
      <c r="C1771" t="str">
        <f t="shared" si="55"/>
        <v>Normal</v>
      </c>
      <c r="D1771">
        <f xml:space="preserve"> (moras!I1768 - AVERAGE(moras!$I$2:$I$5001)) / _xlfn.STDEV.P(moras!$I$2:$I$5001)</f>
        <v>0.14777526407765068</v>
      </c>
      <c r="E1771" t="str">
        <f t="shared" si="54"/>
        <v>Normal</v>
      </c>
    </row>
    <row r="1772" spans="2:5" x14ac:dyDescent="0.25">
      <c r="B1772">
        <f xml:space="preserve"> (moras!C1769 - AVERAGE(moras!$C$2:$C$5001)) / _xlfn.STDEV.P(moras!$C$2:$C$5001)</f>
        <v>-0.36690897767156788</v>
      </c>
      <c r="C1772" t="str">
        <f t="shared" si="55"/>
        <v>Normal</v>
      </c>
      <c r="D1772">
        <f xml:space="preserve"> (moras!I1769 - AVERAGE(moras!$I$2:$I$5001)) / _xlfn.STDEV.P(moras!$I$2:$I$5001)</f>
        <v>-1.334454986975345</v>
      </c>
      <c r="E1772" t="str">
        <f t="shared" si="54"/>
        <v>Normal</v>
      </c>
    </row>
    <row r="1773" spans="2:5" x14ac:dyDescent="0.25">
      <c r="B1773">
        <f xml:space="preserve"> (moras!C1770 - AVERAGE(moras!$C$2:$C$5001)) / _xlfn.STDEV.P(moras!$C$2:$C$5001)</f>
        <v>-0.43386492312872732</v>
      </c>
      <c r="C1773" t="str">
        <f t="shared" si="55"/>
        <v>Normal</v>
      </c>
      <c r="D1773">
        <f xml:space="preserve"> (moras!I1770 - AVERAGE(moras!$I$2:$I$5001)) / _xlfn.STDEV.P(moras!$I$2:$I$5001)</f>
        <v>1.2770935505942189</v>
      </c>
      <c r="E1773" t="str">
        <f t="shared" si="54"/>
        <v>Normal</v>
      </c>
    </row>
    <row r="1774" spans="2:5" x14ac:dyDescent="0.25">
      <c r="B1774">
        <f xml:space="preserve"> (moras!C1771 - AVERAGE(moras!$C$2:$C$5001)) / _xlfn.STDEV.P(moras!$C$2:$C$5001)</f>
        <v>-0.37964720571394339</v>
      </c>
      <c r="C1774" t="str">
        <f t="shared" si="55"/>
        <v>Normal</v>
      </c>
      <c r="D1774">
        <f xml:space="preserve"> (moras!I1771 - AVERAGE(moras!$I$2:$I$5001)) / _xlfn.STDEV.P(moras!$I$2:$I$5001)</f>
        <v>-0.69921345080977548</v>
      </c>
      <c r="E1774" t="str">
        <f t="shared" si="54"/>
        <v>Normal</v>
      </c>
    </row>
    <row r="1775" spans="2:5" x14ac:dyDescent="0.25">
      <c r="B1775">
        <f xml:space="preserve"> (moras!C1772 - AVERAGE(moras!$C$2:$C$5001)) / _xlfn.STDEV.P(moras!$C$2:$C$5001)</f>
        <v>-0.3405366023019058</v>
      </c>
      <c r="C1775" t="str">
        <f t="shared" si="55"/>
        <v>Normal</v>
      </c>
      <c r="D1775">
        <f xml:space="preserve"> (moras!I1772 - AVERAGE(moras!$I$2:$I$5001)) / _xlfn.STDEV.P(moras!$I$2:$I$5001)</f>
        <v>7.7192871170365177E-2</v>
      </c>
      <c r="E1775" t="str">
        <f t="shared" si="54"/>
        <v>Normal</v>
      </c>
    </row>
    <row r="1776" spans="2:5" x14ac:dyDescent="0.25">
      <c r="B1776">
        <f xml:space="preserve"> (moras!C1773 - AVERAGE(moras!$C$2:$C$5001)) / _xlfn.STDEV.P(moras!$C$2:$C$5001)</f>
        <v>0.75773781503745974</v>
      </c>
      <c r="C1776" t="str">
        <f t="shared" si="55"/>
        <v>Normal</v>
      </c>
      <c r="D1776">
        <f xml:space="preserve"> (moras!I1773 - AVERAGE(moras!$I$2:$I$5001)) / _xlfn.STDEV.P(moras!$I$2:$I$5001)</f>
        <v>-0.69921345080977548</v>
      </c>
      <c r="E1776" t="str">
        <f t="shared" si="54"/>
        <v>Normal</v>
      </c>
    </row>
    <row r="1777" spans="2:5" x14ac:dyDescent="0.25">
      <c r="B1777">
        <f xml:space="preserve"> (moras!C1774 - AVERAGE(moras!$C$2:$C$5001)) / _xlfn.STDEV.P(moras!$C$2:$C$5001)</f>
        <v>-0.44454166866740574</v>
      </c>
      <c r="C1777" t="str">
        <f t="shared" si="55"/>
        <v>Normal</v>
      </c>
      <c r="D1777">
        <f xml:space="preserve"> (moras!I1774 - AVERAGE(moras!$I$2:$I$5001)) / _xlfn.STDEV.P(moras!$I$2:$I$5001)</f>
        <v>2.1946646583889304</v>
      </c>
      <c r="E1777" t="str">
        <f t="shared" si="54"/>
        <v>Atipico</v>
      </c>
    </row>
    <row r="1778" spans="2:5" x14ac:dyDescent="0.25">
      <c r="B1778">
        <f xml:space="preserve"> (moras!C1775 - AVERAGE(moras!$C$2:$C$5001)) / _xlfn.STDEV.P(moras!$C$2:$C$5001)</f>
        <v>-0.38739062085150677</v>
      </c>
      <c r="C1778" t="str">
        <f t="shared" si="55"/>
        <v>Normal</v>
      </c>
      <c r="D1778">
        <f xml:space="preserve"> (moras!I1775 - AVERAGE(moras!$I$2:$I$5001)) / _xlfn.STDEV.P(moras!$I$2:$I$5001)</f>
        <v>1.9829174796670741</v>
      </c>
      <c r="E1778" t="str">
        <f t="shared" si="54"/>
        <v>Atipico</v>
      </c>
    </row>
    <row r="1779" spans="2:5" x14ac:dyDescent="0.25">
      <c r="B1779">
        <f xml:space="preserve"> (moras!C1776 - AVERAGE(moras!$C$2:$C$5001)) / _xlfn.STDEV.P(moras!$C$2:$C$5001)</f>
        <v>1.2387251768916177</v>
      </c>
      <c r="C1779" t="str">
        <f t="shared" si="55"/>
        <v>Normal</v>
      </c>
      <c r="D1779">
        <f xml:space="preserve"> (moras!I1776 - AVERAGE(moras!$I$2:$I$5001)) / _xlfn.STDEV.P(moras!$I$2:$I$5001)</f>
        <v>1.0653463718723624</v>
      </c>
      <c r="E1779" t="str">
        <f t="shared" si="54"/>
        <v>Normal</v>
      </c>
    </row>
    <row r="1780" spans="2:5" x14ac:dyDescent="0.25">
      <c r="B1780">
        <f xml:space="preserve"> (moras!C1777 - AVERAGE(moras!$C$2:$C$5001)) / _xlfn.STDEV.P(moras!$C$2:$C$5001)</f>
        <v>-0.74919023396520668</v>
      </c>
      <c r="C1780" t="str">
        <f t="shared" si="55"/>
        <v>Normal</v>
      </c>
      <c r="D1780">
        <f xml:space="preserve"> (moras!I1777 - AVERAGE(moras!$I$2:$I$5001)) / _xlfn.STDEV.P(moras!$I$2:$I$5001)</f>
        <v>-0.91096062953163204</v>
      </c>
      <c r="E1780" t="str">
        <f t="shared" si="54"/>
        <v>Normal</v>
      </c>
    </row>
    <row r="1781" spans="2:5" x14ac:dyDescent="0.25">
      <c r="B1781">
        <f xml:space="preserve"> (moras!C1778 - AVERAGE(moras!$C$2:$C$5001)) / _xlfn.STDEV.P(moras!$C$2:$C$5001)</f>
        <v>-0.34656174951400326</v>
      </c>
      <c r="C1781" t="str">
        <f t="shared" si="55"/>
        <v>Normal</v>
      </c>
      <c r="D1781">
        <f xml:space="preserve"> (moras!I1778 - AVERAGE(moras!$I$2:$I$5001)) / _xlfn.STDEV.P(moras!$I$2:$I$5001)</f>
        <v>-0.98154302243891756</v>
      </c>
      <c r="E1781" t="str">
        <f t="shared" si="54"/>
        <v>Normal</v>
      </c>
    </row>
    <row r="1782" spans="2:5" x14ac:dyDescent="0.25">
      <c r="B1782">
        <f xml:space="preserve"> (moras!C1779 - AVERAGE(moras!$C$2:$C$5001)) / _xlfn.STDEV.P(moras!$C$2:$C$5001)</f>
        <v>0.54546535728366663</v>
      </c>
      <c r="C1782" t="str">
        <f t="shared" si="55"/>
        <v>Normal</v>
      </c>
      <c r="D1782">
        <f xml:space="preserve"> (moras!I1779 - AVERAGE(moras!$I$2:$I$5001)) / _xlfn.STDEV.P(moras!$I$2:$I$5001)</f>
        <v>-0.13455430755149136</v>
      </c>
      <c r="E1782" t="str">
        <f t="shared" si="54"/>
        <v>Normal</v>
      </c>
    </row>
    <row r="1783" spans="2:5" x14ac:dyDescent="0.25">
      <c r="B1783">
        <f xml:space="preserve"> (moras!C1780 - AVERAGE(moras!$C$2:$C$5001)) / _xlfn.STDEV.P(moras!$C$2:$C$5001)</f>
        <v>-0.29291905709860555</v>
      </c>
      <c r="C1783" t="str">
        <f t="shared" si="55"/>
        <v>Normal</v>
      </c>
      <c r="D1783">
        <f xml:space="preserve"> (moras!I1780 - AVERAGE(moras!$I$2:$I$5001)) / _xlfn.STDEV.P(moras!$I$2:$I$5001)</f>
        <v>-1.193290201160774</v>
      </c>
      <c r="E1783" t="str">
        <f t="shared" si="54"/>
        <v>Normal</v>
      </c>
    </row>
    <row r="1784" spans="2:5" x14ac:dyDescent="0.25">
      <c r="B1784">
        <f xml:space="preserve"> (moras!C1781 - AVERAGE(moras!$C$2:$C$5001)) / _xlfn.STDEV.P(moras!$C$2:$C$5001)</f>
        <v>-0.21800770304978781</v>
      </c>
      <c r="C1784" t="str">
        <f t="shared" si="55"/>
        <v>Normal</v>
      </c>
      <c r="D1784">
        <f xml:space="preserve"> (moras!I1781 - AVERAGE(moras!$I$2:$I$5001)) / _xlfn.STDEV.P(moras!$I$2:$I$5001)</f>
        <v>1.41825833640879</v>
      </c>
      <c r="E1784" t="str">
        <f t="shared" si="54"/>
        <v>Normal</v>
      </c>
    </row>
    <row r="1785" spans="2:5" x14ac:dyDescent="0.25">
      <c r="B1785">
        <f xml:space="preserve"> (moras!C1782 - AVERAGE(moras!$C$2:$C$5001)) / _xlfn.STDEV.P(moras!$C$2:$C$5001)</f>
        <v>-0.31573281324839042</v>
      </c>
      <c r="C1785" t="str">
        <f t="shared" si="55"/>
        <v>Normal</v>
      </c>
      <c r="D1785">
        <f xml:space="preserve"> (moras!I1782 - AVERAGE(moras!$I$2:$I$5001)) / _xlfn.STDEV.P(moras!$I$2:$I$5001)</f>
        <v>-0.69921345080977548</v>
      </c>
      <c r="E1785" t="str">
        <f t="shared" si="54"/>
        <v>Normal</v>
      </c>
    </row>
    <row r="1786" spans="2:5" x14ac:dyDescent="0.25">
      <c r="B1786">
        <f xml:space="preserve"> (moras!C1783 - AVERAGE(moras!$C$2:$C$5001)) / _xlfn.STDEV.P(moras!$C$2:$C$5001)</f>
        <v>-0.44454166866740574</v>
      </c>
      <c r="C1786" t="str">
        <f t="shared" si="55"/>
        <v>Normal</v>
      </c>
      <c r="D1786">
        <f xml:space="preserve"> (moras!I1783 - AVERAGE(moras!$I$2:$I$5001)) / _xlfn.STDEV.P(moras!$I$2:$I$5001)</f>
        <v>-0.55804866499520445</v>
      </c>
      <c r="E1786" t="str">
        <f t="shared" si="54"/>
        <v>Normal</v>
      </c>
    </row>
    <row r="1787" spans="2:5" x14ac:dyDescent="0.25">
      <c r="B1787">
        <f xml:space="preserve"> (moras!C1784 - AVERAGE(moras!$C$2:$C$5001)) / _xlfn.STDEV.P(moras!$C$2:$C$5001)</f>
        <v>-9.561260223737264E-2</v>
      </c>
      <c r="C1787" t="str">
        <f t="shared" si="55"/>
        <v>Normal</v>
      </c>
      <c r="D1787">
        <f xml:space="preserve"> (moras!I1784 - AVERAGE(moras!$I$2:$I$5001)) / _xlfn.STDEV.P(moras!$I$2:$I$5001)</f>
        <v>-1.4756197727899161</v>
      </c>
      <c r="E1787" t="str">
        <f t="shared" si="54"/>
        <v>Normal</v>
      </c>
    </row>
    <row r="1788" spans="2:5" x14ac:dyDescent="0.25">
      <c r="B1788">
        <f xml:space="preserve"> (moras!C1785 - AVERAGE(moras!$C$2:$C$5001)) / _xlfn.STDEV.P(moras!$C$2:$C$5001)</f>
        <v>-0.41676091982294416</v>
      </c>
      <c r="C1788" t="str">
        <f t="shared" si="55"/>
        <v>Normal</v>
      </c>
      <c r="D1788">
        <f xml:space="preserve"> (moras!I1785 - AVERAGE(moras!$I$2:$I$5001)) / _xlfn.STDEV.P(moras!$I$2:$I$5001)</f>
        <v>7.7192871170365177E-2</v>
      </c>
      <c r="E1788" t="str">
        <f t="shared" si="54"/>
        <v>Normal</v>
      </c>
    </row>
    <row r="1789" spans="2:5" x14ac:dyDescent="0.25">
      <c r="B1789">
        <f xml:space="preserve"> (moras!C1786 - AVERAGE(moras!$C$2:$C$5001)) / _xlfn.STDEV.P(moras!$C$2:$C$5001)</f>
        <v>-0.44371174839164568</v>
      </c>
      <c r="C1789" t="str">
        <f t="shared" si="55"/>
        <v>Normal</v>
      </c>
      <c r="D1789">
        <f xml:space="preserve"> (moras!I1786 - AVERAGE(moras!$I$2:$I$5001)) / _xlfn.STDEV.P(moras!$I$2:$I$5001)</f>
        <v>7.7192871170365177E-2</v>
      </c>
      <c r="E1789" t="str">
        <f t="shared" si="54"/>
        <v>Normal</v>
      </c>
    </row>
    <row r="1790" spans="2:5" x14ac:dyDescent="0.25">
      <c r="B1790">
        <f xml:space="preserve"> (moras!C1787 - AVERAGE(moras!$C$2:$C$5001)) / _xlfn.STDEV.P(moras!$C$2:$C$5001)</f>
        <v>-0.44454166866740574</v>
      </c>
      <c r="C1790" t="str">
        <f t="shared" si="55"/>
        <v>Normal</v>
      </c>
      <c r="D1790">
        <f xml:space="preserve"> (moras!I1787 - AVERAGE(moras!$I$2:$I$5001)) / _xlfn.STDEV.P(moras!$I$2:$I$5001)</f>
        <v>-6.397191464420586E-2</v>
      </c>
      <c r="E1790" t="str">
        <f t="shared" si="54"/>
        <v>Normal</v>
      </c>
    </row>
    <row r="1791" spans="2:5" x14ac:dyDescent="0.25">
      <c r="B1791">
        <f xml:space="preserve"> (moras!C1788 - AVERAGE(moras!$C$2:$C$5001)) / _xlfn.STDEV.P(moras!$C$2:$C$5001)</f>
        <v>1.135127314053991</v>
      </c>
      <c r="C1791" t="str">
        <f t="shared" si="55"/>
        <v>Normal</v>
      </c>
      <c r="D1791">
        <f xml:space="preserve"> (moras!I1788 - AVERAGE(moras!$I$2:$I$5001)) / _xlfn.STDEV.P(moras!$I$2:$I$5001)</f>
        <v>0.57126962152136374</v>
      </c>
      <c r="E1791" t="str">
        <f t="shared" si="54"/>
        <v>Normal</v>
      </c>
    </row>
    <row r="1792" spans="2:5" x14ac:dyDescent="0.25">
      <c r="B1792">
        <f xml:space="preserve"> (moras!C1789 - AVERAGE(moras!$C$2:$C$5001)) / _xlfn.STDEV.P(moras!$C$2:$C$5001)</f>
        <v>-0.36515664971933159</v>
      </c>
      <c r="C1792" t="str">
        <f t="shared" si="55"/>
        <v>Normal</v>
      </c>
      <c r="D1792">
        <f xml:space="preserve"> (moras!I1789 - AVERAGE(moras!$I$2:$I$5001)) / _xlfn.STDEV.P(moras!$I$2:$I$5001)</f>
        <v>0.99476397896507684</v>
      </c>
      <c r="E1792" t="str">
        <f t="shared" si="54"/>
        <v>Normal</v>
      </c>
    </row>
    <row r="1793" spans="2:5" x14ac:dyDescent="0.25">
      <c r="B1793">
        <f xml:space="preserve"> (moras!C1790 - AVERAGE(moras!$C$2:$C$5001)) / _xlfn.STDEV.P(moras!$C$2:$C$5001)</f>
        <v>0.9545855323911403</v>
      </c>
      <c r="C1793" t="str">
        <f t="shared" si="55"/>
        <v>Normal</v>
      </c>
      <c r="D1793">
        <f xml:space="preserve"> (moras!I1790 - AVERAGE(moras!$I$2:$I$5001)) / _xlfn.STDEV.P(moras!$I$2:$I$5001)</f>
        <v>-0.34630148627334789</v>
      </c>
      <c r="E1793" t="str">
        <f t="shared" si="54"/>
        <v>Normal</v>
      </c>
    </row>
    <row r="1794" spans="2:5" x14ac:dyDescent="0.25">
      <c r="B1794">
        <f xml:space="preserve"> (moras!C1791 - AVERAGE(moras!$C$2:$C$5001)) / _xlfn.STDEV.P(moras!$C$2:$C$5001)</f>
        <v>-0.12661150568219498</v>
      </c>
      <c r="C1794" t="str">
        <f t="shared" si="55"/>
        <v>Normal</v>
      </c>
      <c r="D1794">
        <f xml:space="preserve"> (moras!I1791 - AVERAGE(moras!$I$2:$I$5001)) / _xlfn.STDEV.P(moras!$I$2:$I$5001)</f>
        <v>0.99476397896507684</v>
      </c>
      <c r="E1794" t="str">
        <f t="shared" si="54"/>
        <v>Normal</v>
      </c>
    </row>
    <row r="1795" spans="2:5" x14ac:dyDescent="0.25">
      <c r="B1795">
        <f xml:space="preserve"> (moras!C1792 - AVERAGE(moras!$C$2:$C$5001)) / _xlfn.STDEV.P(moras!$C$2:$C$5001)</f>
        <v>-0.56421543253280082</v>
      </c>
      <c r="C1795" t="str">
        <f t="shared" si="55"/>
        <v>Normal</v>
      </c>
      <c r="D1795">
        <f xml:space="preserve"> (moras!I1792 - AVERAGE(moras!$I$2:$I$5001)) / _xlfn.STDEV.P(moras!$I$2:$I$5001)</f>
        <v>-1.052125415346203</v>
      </c>
      <c r="E1795" t="str">
        <f t="shared" si="54"/>
        <v>Normal</v>
      </c>
    </row>
    <row r="1796" spans="2:5" x14ac:dyDescent="0.25">
      <c r="B1796">
        <f xml:space="preserve"> (moras!C1793 - AVERAGE(moras!$C$2:$C$5001)) / _xlfn.STDEV.P(moras!$C$2:$C$5001)</f>
        <v>2.3145411746747504</v>
      </c>
      <c r="C1796" t="str">
        <f t="shared" si="55"/>
        <v>Atipico</v>
      </c>
      <c r="D1796">
        <f xml:space="preserve"> (moras!I1793 - AVERAGE(moras!$I$2:$I$5001)) / _xlfn.STDEV.P(moras!$I$2:$I$5001)</f>
        <v>-0.27571909336606237</v>
      </c>
      <c r="E1796" t="str">
        <f t="shared" si="54"/>
        <v>Normal</v>
      </c>
    </row>
    <row r="1797" spans="2:5" x14ac:dyDescent="0.25">
      <c r="B1797">
        <f xml:space="preserve"> (moras!C1794 - AVERAGE(moras!$C$2:$C$5001)) / _xlfn.STDEV.P(moras!$C$2:$C$5001)</f>
        <v>-0.49885766936001741</v>
      </c>
      <c r="C1797" t="str">
        <f t="shared" si="55"/>
        <v>Normal</v>
      </c>
      <c r="D1797">
        <f xml:space="preserve"> (moras!I1794 - AVERAGE(moras!$I$2:$I$5001)) / _xlfn.STDEV.P(moras!$I$2:$I$5001)</f>
        <v>0.43010483570679275</v>
      </c>
      <c r="E1797" t="str">
        <f t="shared" si="54"/>
        <v>Normal</v>
      </c>
    </row>
    <row r="1798" spans="2:5" x14ac:dyDescent="0.25">
      <c r="B1798">
        <f xml:space="preserve"> (moras!C1795 - AVERAGE(moras!$C$2:$C$5001)) / _xlfn.STDEV.P(moras!$C$2:$C$5001)</f>
        <v>-0.4089290867302961</v>
      </c>
      <c r="C1798" t="str">
        <f t="shared" si="55"/>
        <v>Normal</v>
      </c>
      <c r="D1798">
        <f xml:space="preserve"> (moras!I1795 - AVERAGE(moras!$I$2:$I$5001)) / _xlfn.STDEV.P(moras!$I$2:$I$5001)</f>
        <v>1.559423122223361</v>
      </c>
      <c r="E1798" t="str">
        <f t="shared" ref="E1798:E1861" si="56">IF(ABS(D1798)&gt;1.96,"Atipico","Normal")</f>
        <v>Normal</v>
      </c>
    </row>
    <row r="1799" spans="2:5" x14ac:dyDescent="0.25">
      <c r="B1799">
        <f xml:space="preserve"> (moras!C1796 - AVERAGE(moras!$C$2:$C$5001)) / _xlfn.STDEV.P(moras!$C$2:$C$5001)</f>
        <v>-0.56421543253280082</v>
      </c>
      <c r="C1799" t="str">
        <f t="shared" si="55"/>
        <v>Normal</v>
      </c>
      <c r="D1799">
        <f xml:space="preserve"> (moras!I1796 - AVERAGE(moras!$I$2:$I$5001)) / _xlfn.STDEV.P(moras!$I$2:$I$5001)</f>
        <v>1.2065111576869334</v>
      </c>
      <c r="E1799" t="str">
        <f t="shared" si="56"/>
        <v>Normal</v>
      </c>
    </row>
    <row r="1800" spans="2:5" x14ac:dyDescent="0.25">
      <c r="B1800">
        <f xml:space="preserve"> (moras!C1797 - AVERAGE(moras!$C$2:$C$5001)) / _xlfn.STDEV.P(moras!$C$2:$C$5001)</f>
        <v>-0.40415797001868292</v>
      </c>
      <c r="C1800" t="str">
        <f t="shared" si="55"/>
        <v>Normal</v>
      </c>
      <c r="D1800">
        <f xml:space="preserve"> (moras!I1797 - AVERAGE(moras!$I$2:$I$5001)) / _xlfn.STDEV.P(moras!$I$2:$I$5001)</f>
        <v>-6.397191464420586E-2</v>
      </c>
      <c r="E1800" t="str">
        <f t="shared" si="56"/>
        <v>Normal</v>
      </c>
    </row>
    <row r="1801" spans="2:5" x14ac:dyDescent="0.25">
      <c r="B1801">
        <f xml:space="preserve"> (moras!C1798 - AVERAGE(moras!$C$2:$C$5001)) / _xlfn.STDEV.P(moras!$C$2:$C$5001)</f>
        <v>3.7554059049537027</v>
      </c>
      <c r="C1801" t="str">
        <f t="shared" si="55"/>
        <v>Atipico</v>
      </c>
      <c r="D1801">
        <f xml:space="preserve"> (moras!I1798 - AVERAGE(moras!$I$2:$I$5001)) / _xlfn.STDEV.P(moras!$I$2:$I$5001)</f>
        <v>0.28894004989222172</v>
      </c>
      <c r="E1801" t="str">
        <f t="shared" si="56"/>
        <v>Normal</v>
      </c>
    </row>
    <row r="1802" spans="2:5" x14ac:dyDescent="0.25">
      <c r="B1802">
        <f xml:space="preserve"> (moras!C1799 - AVERAGE(moras!$C$2:$C$5001)) / _xlfn.STDEV.P(moras!$C$2:$C$5001)</f>
        <v>0.70514331316351231</v>
      </c>
      <c r="C1802" t="str">
        <f t="shared" si="55"/>
        <v>Normal</v>
      </c>
      <c r="D1802">
        <f xml:space="preserve"> (moras!I1799 - AVERAGE(moras!$I$2:$I$5001)) / _xlfn.STDEV.P(moras!$I$2:$I$5001)</f>
        <v>-0.62863105790248996</v>
      </c>
      <c r="E1802" t="str">
        <f t="shared" si="56"/>
        <v>Normal</v>
      </c>
    </row>
    <row r="1803" spans="2:5" x14ac:dyDescent="0.25">
      <c r="B1803">
        <f xml:space="preserve"> (moras!C1800 - AVERAGE(moras!$C$2:$C$5001)) / _xlfn.STDEV.P(moras!$C$2:$C$5001)</f>
        <v>-0.44089889824453027</v>
      </c>
      <c r="C1803" t="str">
        <f t="shared" si="55"/>
        <v>Normal</v>
      </c>
      <c r="D1803">
        <f xml:space="preserve"> (moras!I1800 - AVERAGE(moras!$I$2:$I$5001)) / _xlfn.STDEV.P(moras!$I$2:$I$5001)</f>
        <v>-1.1227078082534885</v>
      </c>
      <c r="E1803" t="str">
        <f t="shared" si="56"/>
        <v>Normal</v>
      </c>
    </row>
    <row r="1804" spans="2:5" x14ac:dyDescent="0.25">
      <c r="B1804">
        <f xml:space="preserve"> (moras!C1801 - AVERAGE(moras!$C$2:$C$5001)) / _xlfn.STDEV.P(moras!$C$2:$C$5001)</f>
        <v>-0.44317408830214883</v>
      </c>
      <c r="C1804" t="str">
        <f t="shared" si="55"/>
        <v>Normal</v>
      </c>
      <c r="D1804">
        <f xml:space="preserve"> (moras!I1801 - AVERAGE(moras!$I$2:$I$5001)) / _xlfn.STDEV.P(moras!$I$2:$I$5001)</f>
        <v>-0.91096062953163204</v>
      </c>
      <c r="E1804" t="str">
        <f t="shared" si="56"/>
        <v>Normal</v>
      </c>
    </row>
    <row r="1805" spans="2:5" x14ac:dyDescent="0.25">
      <c r="B1805">
        <f xml:space="preserve"> (moras!C1802 - AVERAGE(moras!$C$2:$C$5001)) / _xlfn.STDEV.P(moras!$C$2:$C$5001)</f>
        <v>0.12762368194692214</v>
      </c>
      <c r="C1805" t="str">
        <f t="shared" si="55"/>
        <v>Normal</v>
      </c>
      <c r="D1805">
        <f xml:space="preserve"> (moras!I1802 - AVERAGE(moras!$I$2:$I$5001)) / _xlfn.STDEV.P(moras!$I$2:$I$5001)</f>
        <v>-0.98154302243891756</v>
      </c>
      <c r="E1805" t="str">
        <f t="shared" si="56"/>
        <v>Normal</v>
      </c>
    </row>
    <row r="1806" spans="2:5" x14ac:dyDescent="0.25">
      <c r="B1806">
        <f xml:space="preserve"> (moras!C1803 - AVERAGE(moras!$C$2:$C$5001)) / _xlfn.STDEV.P(moras!$C$2:$C$5001)</f>
        <v>-0.38227483442655785</v>
      </c>
      <c r="C1806" t="str">
        <f t="shared" si="55"/>
        <v>Normal</v>
      </c>
      <c r="D1806">
        <f xml:space="preserve"> (moras!I1803 - AVERAGE(moras!$I$2:$I$5001)) / _xlfn.STDEV.P(moras!$I$2:$I$5001)</f>
        <v>-0.98154302243891756</v>
      </c>
      <c r="E1806" t="str">
        <f t="shared" si="56"/>
        <v>Normal</v>
      </c>
    </row>
    <row r="1807" spans="2:5" x14ac:dyDescent="0.25">
      <c r="B1807">
        <f xml:space="preserve"> (moras!C1804 - AVERAGE(moras!$C$2:$C$5001)) / _xlfn.STDEV.P(moras!$C$2:$C$5001)</f>
        <v>-0.41676091982294416</v>
      </c>
      <c r="C1807" t="str">
        <f t="shared" ref="C1807:C1870" si="57">IF(ABS(B1807)&gt;1.96,"Atipico","Normal")</f>
        <v>Normal</v>
      </c>
      <c r="D1807">
        <f xml:space="preserve"> (moras!I1804 - AVERAGE(moras!$I$2:$I$5001)) / _xlfn.STDEV.P(moras!$I$2:$I$5001)</f>
        <v>-0.84037823662434652</v>
      </c>
      <c r="E1807" t="str">
        <f t="shared" si="56"/>
        <v>Normal</v>
      </c>
    </row>
    <row r="1808" spans="2:5" x14ac:dyDescent="0.25">
      <c r="B1808">
        <f xml:space="preserve"> (moras!C1805 - AVERAGE(moras!$C$2:$C$5001)) / _xlfn.STDEV.P(moras!$C$2:$C$5001)</f>
        <v>-0.37580904024248812</v>
      </c>
      <c r="C1808" t="str">
        <f t="shared" si="57"/>
        <v>Normal</v>
      </c>
      <c r="D1808">
        <f xml:space="preserve"> (moras!I1805 - AVERAGE(moras!$I$2:$I$5001)) / _xlfn.STDEV.P(moras!$I$2:$I$5001)</f>
        <v>-1.052125415346203</v>
      </c>
      <c r="E1808" t="str">
        <f t="shared" si="56"/>
        <v>Normal</v>
      </c>
    </row>
    <row r="1809" spans="2:5" x14ac:dyDescent="0.25">
      <c r="B1809">
        <f xml:space="preserve"> (moras!C1806 - AVERAGE(moras!$C$2:$C$5001)) / _xlfn.STDEV.P(moras!$C$2:$C$5001)</f>
        <v>-0.2517143169645914</v>
      </c>
      <c r="C1809" t="str">
        <f t="shared" si="57"/>
        <v>Normal</v>
      </c>
      <c r="D1809">
        <f xml:space="preserve"> (moras!I1806 - AVERAGE(moras!$I$2:$I$5001)) / _xlfn.STDEV.P(moras!$I$2:$I$5001)</f>
        <v>0.71243440733593477</v>
      </c>
      <c r="E1809" t="str">
        <f t="shared" si="56"/>
        <v>Normal</v>
      </c>
    </row>
    <row r="1810" spans="2:5" x14ac:dyDescent="0.25">
      <c r="B1810">
        <f xml:space="preserve"> (moras!C1807 - AVERAGE(moras!$C$2:$C$5001)) / _xlfn.STDEV.P(moras!$C$2:$C$5001)</f>
        <v>-0.40396559622519324</v>
      </c>
      <c r="C1810" t="str">
        <f t="shared" si="57"/>
        <v>Normal</v>
      </c>
      <c r="D1810">
        <f xml:space="preserve"> (moras!I1807 - AVERAGE(moras!$I$2:$I$5001)) / _xlfn.STDEV.P(moras!$I$2:$I$5001)</f>
        <v>7.7192871170365177E-2</v>
      </c>
      <c r="E1810" t="str">
        <f t="shared" si="56"/>
        <v>Normal</v>
      </c>
    </row>
    <row r="1811" spans="2:5" x14ac:dyDescent="0.25">
      <c r="B1811">
        <f xml:space="preserve"> (moras!C1808 - AVERAGE(moras!$C$2:$C$5001)) / _xlfn.STDEV.P(moras!$C$2:$C$5001)</f>
        <v>9.4849020408348694E-2</v>
      </c>
      <c r="C1811" t="str">
        <f t="shared" si="57"/>
        <v>Normal</v>
      </c>
      <c r="D1811">
        <f xml:space="preserve"> (moras!I1808 - AVERAGE(moras!$I$2:$I$5001)) / _xlfn.STDEV.P(moras!$I$2:$I$5001)</f>
        <v>-1.2638725940680595</v>
      </c>
      <c r="E1811" t="str">
        <f t="shared" si="56"/>
        <v>Normal</v>
      </c>
    </row>
    <row r="1812" spans="2:5" x14ac:dyDescent="0.25">
      <c r="B1812">
        <f xml:space="preserve"> (moras!C1809 - AVERAGE(moras!$C$2:$C$5001)) / _xlfn.STDEV.P(moras!$C$2:$C$5001)</f>
        <v>0.10956228606388517</v>
      </c>
      <c r="C1812" t="str">
        <f t="shared" si="57"/>
        <v>Normal</v>
      </c>
      <c r="D1812">
        <f xml:space="preserve"> (moras!I1809 - AVERAGE(moras!$I$2:$I$5001)) / _xlfn.STDEV.P(moras!$I$2:$I$5001)</f>
        <v>-0.34630148627334789</v>
      </c>
      <c r="E1812" t="str">
        <f t="shared" si="56"/>
        <v>Normal</v>
      </c>
    </row>
    <row r="1813" spans="2:5" x14ac:dyDescent="0.25">
      <c r="B1813">
        <f xml:space="preserve"> (moras!C1810 - AVERAGE(moras!$C$2:$C$5001)) / _xlfn.STDEV.P(moras!$C$2:$C$5001)</f>
        <v>-0.29291905709860555</v>
      </c>
      <c r="C1813" t="str">
        <f t="shared" si="57"/>
        <v>Normal</v>
      </c>
      <c r="D1813">
        <f xml:space="preserve"> (moras!I1810 - AVERAGE(moras!$I$2:$I$5001)) / _xlfn.STDEV.P(moras!$I$2:$I$5001)</f>
        <v>-0.91096062953163204</v>
      </c>
      <c r="E1813" t="str">
        <f t="shared" si="56"/>
        <v>Normal</v>
      </c>
    </row>
    <row r="1814" spans="2:5" x14ac:dyDescent="0.25">
      <c r="B1814">
        <f xml:space="preserve"> (moras!C1811 - AVERAGE(moras!$C$2:$C$5001)) / _xlfn.STDEV.P(moras!$C$2:$C$5001)</f>
        <v>0.2120868141187201</v>
      </c>
      <c r="C1814" t="str">
        <f t="shared" si="57"/>
        <v>Normal</v>
      </c>
      <c r="D1814">
        <f xml:space="preserve"> (moras!I1811 - AVERAGE(moras!$I$2:$I$5001)) / _xlfn.STDEV.P(moras!$I$2:$I$5001)</f>
        <v>1.3476759435015044</v>
      </c>
      <c r="E1814" t="str">
        <f t="shared" si="56"/>
        <v>Normal</v>
      </c>
    </row>
    <row r="1815" spans="2:5" x14ac:dyDescent="0.25">
      <c r="B1815">
        <f xml:space="preserve"> (moras!C1812 - AVERAGE(moras!$C$2:$C$5001)) / _xlfn.STDEV.P(moras!$C$2:$C$5001)</f>
        <v>-0.44454166866740574</v>
      </c>
      <c r="C1815" t="str">
        <f t="shared" si="57"/>
        <v>Normal</v>
      </c>
      <c r="D1815">
        <f xml:space="preserve"> (moras!I1812 - AVERAGE(moras!$I$2:$I$5001)) / _xlfn.STDEV.P(moras!$I$2:$I$5001)</f>
        <v>0.78301680024322029</v>
      </c>
      <c r="E1815" t="str">
        <f t="shared" si="56"/>
        <v>Normal</v>
      </c>
    </row>
    <row r="1816" spans="2:5" x14ac:dyDescent="0.25">
      <c r="B1816">
        <f xml:space="preserve"> (moras!C1813 - AVERAGE(moras!$C$2:$C$5001)) / _xlfn.STDEV.P(moras!$C$2:$C$5001)</f>
        <v>2.7922185481054629</v>
      </c>
      <c r="C1816" t="str">
        <f t="shared" si="57"/>
        <v>Atipico</v>
      </c>
      <c r="D1816">
        <f xml:space="preserve"> (moras!I1813 - AVERAGE(moras!$I$2:$I$5001)) / _xlfn.STDEV.P(moras!$I$2:$I$5001)</f>
        <v>-0.27571909336606237</v>
      </c>
      <c r="E1816" t="str">
        <f t="shared" si="56"/>
        <v>Normal</v>
      </c>
    </row>
    <row r="1817" spans="2:5" x14ac:dyDescent="0.25">
      <c r="B1817">
        <f xml:space="preserve"> (moras!C1814 - AVERAGE(moras!$C$2:$C$5001)) / _xlfn.STDEV.P(moras!$C$2:$C$5001)</f>
        <v>-0.44133420561056785</v>
      </c>
      <c r="C1817" t="str">
        <f t="shared" si="57"/>
        <v>Normal</v>
      </c>
      <c r="D1817">
        <f xml:space="preserve"> (moras!I1814 - AVERAGE(moras!$I$2:$I$5001)) / _xlfn.STDEV.P(moras!$I$2:$I$5001)</f>
        <v>1.1359287647796479</v>
      </c>
      <c r="E1817" t="str">
        <f t="shared" si="56"/>
        <v>Normal</v>
      </c>
    </row>
    <row r="1818" spans="2:5" x14ac:dyDescent="0.25">
      <c r="B1818">
        <f xml:space="preserve"> (moras!C1815 - AVERAGE(moras!$C$2:$C$5001)) / _xlfn.STDEV.P(moras!$C$2:$C$5001)</f>
        <v>-0.33540406949160051</v>
      </c>
      <c r="C1818" t="str">
        <f t="shared" si="57"/>
        <v>Normal</v>
      </c>
      <c r="D1818">
        <f xml:space="preserve"> (moras!I1815 - AVERAGE(moras!$I$2:$I$5001)) / _xlfn.STDEV.P(moras!$I$2:$I$5001)</f>
        <v>0.92418158605779133</v>
      </c>
      <c r="E1818" t="str">
        <f t="shared" si="56"/>
        <v>Normal</v>
      </c>
    </row>
    <row r="1819" spans="2:5" x14ac:dyDescent="0.25">
      <c r="B1819">
        <f xml:space="preserve"> (moras!C1816 - AVERAGE(moras!$C$2:$C$5001)) / _xlfn.STDEV.P(moras!$C$2:$C$5001)</f>
        <v>-2.2673338536546354E-2</v>
      </c>
      <c r="C1819" t="str">
        <f t="shared" si="57"/>
        <v>Normal</v>
      </c>
      <c r="D1819">
        <f xml:space="preserve"> (moras!I1816 - AVERAGE(moras!$I$2:$I$5001)) / _xlfn.STDEV.P(moras!$I$2:$I$5001)</f>
        <v>-0.55804866499520445</v>
      </c>
      <c r="E1819" t="str">
        <f t="shared" si="56"/>
        <v>Normal</v>
      </c>
    </row>
    <row r="1820" spans="2:5" x14ac:dyDescent="0.25">
      <c r="B1820">
        <f xml:space="preserve"> (moras!C1817 - AVERAGE(moras!$C$2:$C$5001)) / _xlfn.STDEV.P(moras!$C$2:$C$5001)</f>
        <v>-0.56100808046084372</v>
      </c>
      <c r="C1820" t="str">
        <f t="shared" si="57"/>
        <v>Normal</v>
      </c>
      <c r="D1820">
        <f xml:space="preserve"> (moras!I1817 - AVERAGE(moras!$I$2:$I$5001)) / _xlfn.STDEV.P(moras!$I$2:$I$5001)</f>
        <v>-0.13455430755149136</v>
      </c>
      <c r="E1820" t="str">
        <f t="shared" si="56"/>
        <v>Normal</v>
      </c>
    </row>
    <row r="1821" spans="2:5" x14ac:dyDescent="0.25">
      <c r="B1821">
        <f xml:space="preserve"> (moras!C1818 - AVERAGE(moras!$C$2:$C$5001)) / _xlfn.STDEV.P(moras!$C$2:$C$5001)</f>
        <v>-7.8234836225469548E-2</v>
      </c>
      <c r="C1821" t="str">
        <f t="shared" si="57"/>
        <v>Normal</v>
      </c>
      <c r="D1821">
        <f xml:space="preserve"> (moras!I1818 - AVERAGE(moras!$I$2:$I$5001)) / _xlfn.STDEV.P(moras!$I$2:$I$5001)</f>
        <v>1.3476759435015044</v>
      </c>
      <c r="E1821" t="str">
        <f t="shared" si="56"/>
        <v>Normal</v>
      </c>
    </row>
    <row r="1822" spans="2:5" x14ac:dyDescent="0.25">
      <c r="B1822">
        <f xml:space="preserve"> (moras!C1819 - AVERAGE(moras!$C$2:$C$5001)) / _xlfn.STDEV.P(moras!$C$2:$C$5001)</f>
        <v>-0.38230628014280138</v>
      </c>
      <c r="C1822" t="str">
        <f t="shared" si="57"/>
        <v>Normal</v>
      </c>
      <c r="D1822">
        <f xml:space="preserve"> (moras!I1819 - AVERAGE(moras!$I$2:$I$5001)) / _xlfn.STDEV.P(moras!$I$2:$I$5001)</f>
        <v>-1.5462021656972016</v>
      </c>
      <c r="E1822" t="str">
        <f t="shared" si="56"/>
        <v>Normal</v>
      </c>
    </row>
    <row r="1823" spans="2:5" x14ac:dyDescent="0.25">
      <c r="B1823">
        <f xml:space="preserve"> (moras!C1820 - AVERAGE(moras!$C$2:$C$5001)) / _xlfn.STDEV.P(moras!$C$2:$C$5001)</f>
        <v>-0.37078358317890536</v>
      </c>
      <c r="C1823" t="str">
        <f t="shared" si="57"/>
        <v>Normal</v>
      </c>
      <c r="D1823">
        <f xml:space="preserve"> (moras!I1820 - AVERAGE(moras!$I$2:$I$5001)) / _xlfn.STDEV.P(moras!$I$2:$I$5001)</f>
        <v>6.6104782630796582E-3</v>
      </c>
      <c r="E1823" t="str">
        <f t="shared" si="56"/>
        <v>Normal</v>
      </c>
    </row>
    <row r="1824" spans="2:5" x14ac:dyDescent="0.25">
      <c r="B1824">
        <f xml:space="preserve"> (moras!C1821 - AVERAGE(moras!$C$2:$C$5001)) / _xlfn.STDEV.P(moras!$C$2:$C$5001)</f>
        <v>-0.33243830684196762</v>
      </c>
      <c r="C1824" t="str">
        <f t="shared" si="57"/>
        <v>Normal</v>
      </c>
      <c r="D1824">
        <f xml:space="preserve"> (moras!I1821 - AVERAGE(moras!$I$2:$I$5001)) / _xlfn.STDEV.P(moras!$I$2:$I$5001)</f>
        <v>-0.69921345080977548</v>
      </c>
      <c r="E1824" t="str">
        <f t="shared" si="56"/>
        <v>Normal</v>
      </c>
    </row>
    <row r="1825" spans="2:5" x14ac:dyDescent="0.25">
      <c r="B1825">
        <f xml:space="preserve"> (moras!C1822 - AVERAGE(moras!$C$2:$C$5001)) / _xlfn.STDEV.P(moras!$C$2:$C$5001)</f>
        <v>1.3377078074486251</v>
      </c>
      <c r="C1825" t="str">
        <f t="shared" si="57"/>
        <v>Normal</v>
      </c>
      <c r="D1825">
        <f xml:space="preserve"> (moras!I1822 - AVERAGE(moras!$I$2:$I$5001)) / _xlfn.STDEV.P(moras!$I$2:$I$5001)</f>
        <v>-0.98154302243891756</v>
      </c>
      <c r="E1825" t="str">
        <f t="shared" si="56"/>
        <v>Normal</v>
      </c>
    </row>
    <row r="1826" spans="2:5" x14ac:dyDescent="0.25">
      <c r="B1826">
        <f xml:space="preserve"> (moras!C1823 - AVERAGE(moras!$C$2:$C$5001)) / _xlfn.STDEV.P(moras!$C$2:$C$5001)</f>
        <v>-0.13260756252385381</v>
      </c>
      <c r="C1826" t="str">
        <f t="shared" si="57"/>
        <v>Normal</v>
      </c>
      <c r="D1826">
        <f xml:space="preserve"> (moras!I1823 - AVERAGE(moras!$I$2:$I$5001)) / _xlfn.STDEV.P(moras!$I$2:$I$5001)</f>
        <v>-0.98154302243891756</v>
      </c>
      <c r="E1826" t="str">
        <f t="shared" si="56"/>
        <v>Normal</v>
      </c>
    </row>
    <row r="1827" spans="2:5" x14ac:dyDescent="0.25">
      <c r="B1827">
        <f xml:space="preserve"> (moras!C1824 - AVERAGE(moras!$C$2:$C$5001)) / _xlfn.STDEV.P(moras!$C$2:$C$5001)</f>
        <v>1.0689381878019966</v>
      </c>
      <c r="C1827" t="str">
        <f t="shared" si="57"/>
        <v>Normal</v>
      </c>
      <c r="D1827">
        <f xml:space="preserve"> (moras!I1824 - AVERAGE(moras!$I$2:$I$5001)) / _xlfn.STDEV.P(moras!$I$2:$I$5001)</f>
        <v>0.64185201442864925</v>
      </c>
      <c r="E1827" t="str">
        <f t="shared" si="56"/>
        <v>Normal</v>
      </c>
    </row>
    <row r="1828" spans="2:5" x14ac:dyDescent="0.25">
      <c r="B1828">
        <f xml:space="preserve"> (moras!C1825 - AVERAGE(moras!$C$2:$C$5001)) / _xlfn.STDEV.P(moras!$C$2:$C$5001)</f>
        <v>-0.74919023396520668</v>
      </c>
      <c r="C1828" t="str">
        <f t="shared" si="57"/>
        <v>Normal</v>
      </c>
      <c r="D1828">
        <f xml:space="preserve"> (moras!I1825 - AVERAGE(moras!$I$2:$I$5001)) / _xlfn.STDEV.P(moras!$I$2:$I$5001)</f>
        <v>-0.48746627208791893</v>
      </c>
      <c r="E1828" t="str">
        <f t="shared" si="56"/>
        <v>Normal</v>
      </c>
    </row>
    <row r="1829" spans="2:5" x14ac:dyDescent="0.25">
      <c r="B1829">
        <f xml:space="preserve"> (moras!C1826 - AVERAGE(moras!$C$2:$C$5001)) / _xlfn.STDEV.P(moras!$C$2:$C$5001)</f>
        <v>-0.42841433231318576</v>
      </c>
      <c r="C1829" t="str">
        <f t="shared" si="57"/>
        <v>Normal</v>
      </c>
      <c r="D1829">
        <f xml:space="preserve"> (moras!I1826 - AVERAGE(moras!$I$2:$I$5001)) / _xlfn.STDEV.P(moras!$I$2:$I$5001)</f>
        <v>-0.69921345080977548</v>
      </c>
      <c r="E1829" t="str">
        <f t="shared" si="56"/>
        <v>Normal</v>
      </c>
    </row>
    <row r="1830" spans="2:5" x14ac:dyDescent="0.25">
      <c r="B1830">
        <f xml:space="preserve"> (moras!C1827 - AVERAGE(moras!$C$2:$C$5001)) / _xlfn.STDEV.P(moras!$C$2:$C$5001)</f>
        <v>-0.54423815397810105</v>
      </c>
      <c r="C1830" t="str">
        <f t="shared" si="57"/>
        <v>Normal</v>
      </c>
      <c r="D1830">
        <f xml:space="preserve"> (moras!I1827 - AVERAGE(moras!$I$2:$I$5001)) / _xlfn.STDEV.P(moras!$I$2:$I$5001)</f>
        <v>-0.91096062953163204</v>
      </c>
      <c r="E1830" t="str">
        <f t="shared" si="56"/>
        <v>Normal</v>
      </c>
    </row>
    <row r="1831" spans="2:5" x14ac:dyDescent="0.25">
      <c r="B1831">
        <f xml:space="preserve"> (moras!C1828 - AVERAGE(moras!$C$2:$C$5001)) / _xlfn.STDEV.P(moras!$C$2:$C$5001)</f>
        <v>-9.9088895338958982E-2</v>
      </c>
      <c r="C1831" t="str">
        <f t="shared" si="57"/>
        <v>Normal</v>
      </c>
      <c r="D1831">
        <f xml:space="preserve"> (moras!I1828 - AVERAGE(moras!$I$2:$I$5001)) / _xlfn.STDEV.P(moras!$I$2:$I$5001)</f>
        <v>0.92418158605779133</v>
      </c>
      <c r="E1831" t="str">
        <f t="shared" si="56"/>
        <v>Normal</v>
      </c>
    </row>
    <row r="1832" spans="2:5" x14ac:dyDescent="0.25">
      <c r="B1832">
        <f xml:space="preserve"> (moras!C1829 - AVERAGE(moras!$C$2:$C$5001)) / _xlfn.STDEV.P(moras!$C$2:$C$5001)</f>
        <v>7.6874217395688907E-2</v>
      </c>
      <c r="C1832" t="str">
        <f t="shared" si="57"/>
        <v>Normal</v>
      </c>
      <c r="D1832">
        <f xml:space="preserve"> (moras!I1829 - AVERAGE(moras!$I$2:$I$5001)) / _xlfn.STDEV.P(moras!$I$2:$I$5001)</f>
        <v>-1.1227078082534885</v>
      </c>
      <c r="E1832" t="str">
        <f t="shared" si="56"/>
        <v>Normal</v>
      </c>
    </row>
    <row r="1833" spans="2:5" x14ac:dyDescent="0.25">
      <c r="B1833">
        <f xml:space="preserve"> (moras!C1830 - AVERAGE(moras!$C$2:$C$5001)) / _xlfn.STDEV.P(moras!$C$2:$C$5001)</f>
        <v>-3.9871099403348889E-2</v>
      </c>
      <c r="C1833" t="str">
        <f t="shared" si="57"/>
        <v>Normal</v>
      </c>
      <c r="D1833">
        <f xml:space="preserve"> (moras!I1830 - AVERAGE(moras!$I$2:$I$5001)) / _xlfn.STDEV.P(moras!$I$2:$I$5001)</f>
        <v>-1.2638725940680595</v>
      </c>
      <c r="E1833" t="str">
        <f t="shared" si="56"/>
        <v>Normal</v>
      </c>
    </row>
    <row r="1834" spans="2:5" x14ac:dyDescent="0.25">
      <c r="B1834">
        <f xml:space="preserve"> (moras!C1831 - AVERAGE(moras!$C$2:$C$5001)) / _xlfn.STDEV.P(moras!$C$2:$C$5001)</f>
        <v>-0.44817334060219532</v>
      </c>
      <c r="C1834" t="str">
        <f t="shared" si="57"/>
        <v>Normal</v>
      </c>
      <c r="D1834">
        <f xml:space="preserve"> (moras!I1831 - AVERAGE(moras!$I$2:$I$5001)) / _xlfn.STDEV.P(moras!$I$2:$I$5001)</f>
        <v>-1.193290201160774</v>
      </c>
      <c r="E1834" t="str">
        <f t="shared" si="56"/>
        <v>Normal</v>
      </c>
    </row>
    <row r="1835" spans="2:5" x14ac:dyDescent="0.25">
      <c r="B1835">
        <f xml:space="preserve"> (moras!C1832 - AVERAGE(moras!$C$2:$C$5001)) / _xlfn.STDEV.P(moras!$C$2:$C$5001)</f>
        <v>-0.46769311481468567</v>
      </c>
      <c r="C1835" t="str">
        <f t="shared" si="57"/>
        <v>Normal</v>
      </c>
      <c r="D1835">
        <f xml:space="preserve"> (moras!I1832 - AVERAGE(moras!$I$2:$I$5001)) / _xlfn.STDEV.P(moras!$I$2:$I$5001)</f>
        <v>-1.193290201160774</v>
      </c>
      <c r="E1835" t="str">
        <f t="shared" si="56"/>
        <v>Normal</v>
      </c>
    </row>
    <row r="1836" spans="2:5" x14ac:dyDescent="0.25">
      <c r="B1836">
        <f xml:space="preserve"> (moras!C1833 - AVERAGE(moras!$C$2:$C$5001)) / _xlfn.STDEV.P(moras!$C$2:$C$5001)</f>
        <v>-0.35423820377344811</v>
      </c>
      <c r="C1836" t="str">
        <f t="shared" si="57"/>
        <v>Normal</v>
      </c>
      <c r="D1836">
        <f xml:space="preserve"> (moras!I1833 - AVERAGE(moras!$I$2:$I$5001)) / _xlfn.STDEV.P(moras!$I$2:$I$5001)</f>
        <v>-0.41688387918063341</v>
      </c>
      <c r="E1836" t="str">
        <f t="shared" si="56"/>
        <v>Normal</v>
      </c>
    </row>
    <row r="1837" spans="2:5" x14ac:dyDescent="0.25">
      <c r="B1837">
        <f xml:space="preserve"> (moras!C1834 - AVERAGE(moras!$C$2:$C$5001)) / _xlfn.STDEV.P(moras!$C$2:$C$5001)</f>
        <v>-0.19015978368909942</v>
      </c>
      <c r="C1837" t="str">
        <f t="shared" si="57"/>
        <v>Normal</v>
      </c>
      <c r="D1837">
        <f xml:space="preserve"> (moras!I1834 - AVERAGE(moras!$I$2:$I$5001)) / _xlfn.STDEV.P(moras!$I$2:$I$5001)</f>
        <v>-1.1227078082534885</v>
      </c>
      <c r="E1837" t="str">
        <f t="shared" si="56"/>
        <v>Normal</v>
      </c>
    </row>
    <row r="1838" spans="2:5" x14ac:dyDescent="0.25">
      <c r="B1838">
        <f xml:space="preserve"> (moras!C1835 - AVERAGE(moras!$C$2:$C$5001)) / _xlfn.STDEV.P(moras!$C$2:$C$5001)</f>
        <v>-0.27690486366459505</v>
      </c>
      <c r="C1838" t="str">
        <f t="shared" si="57"/>
        <v>Normal</v>
      </c>
      <c r="D1838">
        <f xml:space="preserve"> (moras!I1835 - AVERAGE(moras!$I$2:$I$5001)) / _xlfn.STDEV.P(moras!$I$2:$I$5001)</f>
        <v>0.2183576569849362</v>
      </c>
      <c r="E1838" t="str">
        <f t="shared" si="56"/>
        <v>Normal</v>
      </c>
    </row>
    <row r="1839" spans="2:5" x14ac:dyDescent="0.25">
      <c r="B1839">
        <f xml:space="preserve"> (moras!C1836 - AVERAGE(moras!$C$2:$C$5001)) / _xlfn.STDEV.P(moras!$C$2:$C$5001)</f>
        <v>-0.38358137310734208</v>
      </c>
      <c r="C1839" t="str">
        <f t="shared" si="57"/>
        <v>Normal</v>
      </c>
      <c r="D1839">
        <f xml:space="preserve"> (moras!I1836 - AVERAGE(moras!$I$2:$I$5001)) / _xlfn.STDEV.P(moras!$I$2:$I$5001)</f>
        <v>-1.193290201160774</v>
      </c>
      <c r="E1839" t="str">
        <f t="shared" si="56"/>
        <v>Normal</v>
      </c>
    </row>
    <row r="1840" spans="2:5" x14ac:dyDescent="0.25">
      <c r="B1840">
        <f xml:space="preserve"> (moras!C1837 - AVERAGE(moras!$C$2:$C$5001)) / _xlfn.STDEV.P(moras!$C$2:$C$5001)</f>
        <v>0.30300316218809048</v>
      </c>
      <c r="C1840" t="str">
        <f t="shared" si="57"/>
        <v>Normal</v>
      </c>
      <c r="D1840">
        <f xml:space="preserve"> (moras!I1837 - AVERAGE(moras!$I$2:$I$5001)) / _xlfn.STDEV.P(moras!$I$2:$I$5001)</f>
        <v>-0.55804866499520445</v>
      </c>
      <c r="E1840" t="str">
        <f t="shared" si="56"/>
        <v>Normal</v>
      </c>
    </row>
    <row r="1841" spans="2:5" x14ac:dyDescent="0.25">
      <c r="B1841">
        <f xml:space="preserve"> (moras!C1838 - AVERAGE(moras!$C$2:$C$5001)) / _xlfn.STDEV.P(moras!$C$2:$C$5001)</f>
        <v>-0.41588660559484031</v>
      </c>
      <c r="C1841" t="str">
        <f t="shared" si="57"/>
        <v>Normal</v>
      </c>
      <c r="D1841">
        <f xml:space="preserve"> (moras!I1838 - AVERAGE(moras!$I$2:$I$5001)) / _xlfn.STDEV.P(moras!$I$2:$I$5001)</f>
        <v>-1.2638725940680595</v>
      </c>
      <c r="E1841" t="str">
        <f t="shared" si="56"/>
        <v>Normal</v>
      </c>
    </row>
    <row r="1842" spans="2:5" x14ac:dyDescent="0.25">
      <c r="B1842">
        <f xml:space="preserve"> (moras!C1839 - AVERAGE(moras!$C$2:$C$5001)) / _xlfn.STDEV.P(moras!$C$2:$C$5001)</f>
        <v>-0.44454290183274864</v>
      </c>
      <c r="C1842" t="str">
        <f t="shared" si="57"/>
        <v>Normal</v>
      </c>
      <c r="D1842">
        <f xml:space="preserve"> (moras!I1839 - AVERAGE(moras!$I$2:$I$5001)) / _xlfn.STDEV.P(moras!$I$2:$I$5001)</f>
        <v>-6.397191464420586E-2</v>
      </c>
      <c r="E1842" t="str">
        <f t="shared" si="56"/>
        <v>Normal</v>
      </c>
    </row>
    <row r="1843" spans="2:5" x14ac:dyDescent="0.25">
      <c r="B1843">
        <f xml:space="preserve"> (moras!C1840 - AVERAGE(moras!$C$2:$C$5001)) / _xlfn.STDEV.P(moras!$C$2:$C$5001)</f>
        <v>0.44643385638412086</v>
      </c>
      <c r="C1843" t="str">
        <f t="shared" si="57"/>
        <v>Normal</v>
      </c>
      <c r="D1843">
        <f xml:space="preserve"> (moras!I1840 - AVERAGE(moras!$I$2:$I$5001)) / _xlfn.STDEV.P(moras!$I$2:$I$5001)</f>
        <v>-0.62863105790248996</v>
      </c>
      <c r="E1843" t="str">
        <f t="shared" si="56"/>
        <v>Normal</v>
      </c>
    </row>
    <row r="1844" spans="2:5" x14ac:dyDescent="0.25">
      <c r="B1844">
        <f xml:space="preserve"> (moras!C1841 - AVERAGE(moras!$C$2:$C$5001)) / _xlfn.STDEV.P(moras!$C$2:$C$5001)</f>
        <v>-0.35403391760274616</v>
      </c>
      <c r="C1844" t="str">
        <f t="shared" si="57"/>
        <v>Normal</v>
      </c>
      <c r="D1844">
        <f xml:space="preserve"> (moras!I1841 - AVERAGE(moras!$I$2:$I$5001)) / _xlfn.STDEV.P(moras!$I$2:$I$5001)</f>
        <v>6.6104782630796582E-3</v>
      </c>
      <c r="E1844" t="str">
        <f t="shared" si="56"/>
        <v>Normal</v>
      </c>
    </row>
    <row r="1845" spans="2:5" x14ac:dyDescent="0.25">
      <c r="B1845">
        <f xml:space="preserve"> (moras!C1842 - AVERAGE(moras!$C$2:$C$5001)) / _xlfn.STDEV.P(moras!$C$2:$C$5001)</f>
        <v>-0.64580411794860637</v>
      </c>
      <c r="C1845" t="str">
        <f t="shared" si="57"/>
        <v>Normal</v>
      </c>
      <c r="D1845">
        <f xml:space="preserve"> (moras!I1842 - AVERAGE(moras!$I$2:$I$5001)) / _xlfn.STDEV.P(moras!$I$2:$I$5001)</f>
        <v>0.78301680024322029</v>
      </c>
      <c r="E1845" t="str">
        <f t="shared" si="56"/>
        <v>Normal</v>
      </c>
    </row>
    <row r="1846" spans="2:5" x14ac:dyDescent="0.25">
      <c r="B1846">
        <f xml:space="preserve"> (moras!C1843 - AVERAGE(moras!$C$2:$C$5001)) / _xlfn.STDEV.P(moras!$C$2:$C$5001)</f>
        <v>1.1357167547562355</v>
      </c>
      <c r="C1846" t="str">
        <f t="shared" si="57"/>
        <v>Normal</v>
      </c>
      <c r="D1846">
        <f xml:space="preserve"> (moras!I1843 - AVERAGE(moras!$I$2:$I$5001)) / _xlfn.STDEV.P(moras!$I$2:$I$5001)</f>
        <v>-0.41688387918063341</v>
      </c>
      <c r="E1846" t="str">
        <f t="shared" si="56"/>
        <v>Normal</v>
      </c>
    </row>
    <row r="1847" spans="2:5" x14ac:dyDescent="0.25">
      <c r="B1847">
        <f xml:space="preserve"> (moras!C1844 - AVERAGE(moras!$C$2:$C$5001)) / _xlfn.STDEV.P(moras!$C$2:$C$5001)</f>
        <v>-2.2673338536546354E-2</v>
      </c>
      <c r="C1847" t="str">
        <f t="shared" si="57"/>
        <v>Normal</v>
      </c>
      <c r="D1847">
        <f xml:space="preserve"> (moras!I1844 - AVERAGE(moras!$I$2:$I$5001)) / _xlfn.STDEV.P(moras!$I$2:$I$5001)</f>
        <v>0.2183576569849362</v>
      </c>
      <c r="E1847" t="str">
        <f t="shared" si="56"/>
        <v>Normal</v>
      </c>
    </row>
    <row r="1848" spans="2:5" x14ac:dyDescent="0.25">
      <c r="B1848">
        <f xml:space="preserve"> (moras!C1845 - AVERAGE(moras!$C$2:$C$5001)) / _xlfn.STDEV.P(moras!$C$2:$C$5001)</f>
        <v>-0.44087670126835837</v>
      </c>
      <c r="C1848" t="str">
        <f t="shared" si="57"/>
        <v>Normal</v>
      </c>
      <c r="D1848">
        <f xml:space="preserve"> (moras!I1845 - AVERAGE(moras!$I$2:$I$5001)) / _xlfn.STDEV.P(moras!$I$2:$I$5001)</f>
        <v>6.6104782630796582E-3</v>
      </c>
      <c r="E1848" t="str">
        <f t="shared" si="56"/>
        <v>Normal</v>
      </c>
    </row>
    <row r="1849" spans="2:5" x14ac:dyDescent="0.25">
      <c r="B1849">
        <f xml:space="preserve"> (moras!C1846 - AVERAGE(moras!$C$2:$C$5001)) / _xlfn.STDEV.P(moras!$C$2:$C$5001)</f>
        <v>-0.32991401738508674</v>
      </c>
      <c r="C1849" t="str">
        <f t="shared" si="57"/>
        <v>Normal</v>
      </c>
      <c r="D1849">
        <f xml:space="preserve"> (moras!I1846 - AVERAGE(moras!$I$2:$I$5001)) / _xlfn.STDEV.P(moras!$I$2:$I$5001)</f>
        <v>-0.69921345080977548</v>
      </c>
      <c r="E1849" t="str">
        <f t="shared" si="56"/>
        <v>Normal</v>
      </c>
    </row>
    <row r="1850" spans="2:5" x14ac:dyDescent="0.25">
      <c r="B1850">
        <f xml:space="preserve"> (moras!C1847 - AVERAGE(moras!$C$2:$C$5001)) / _xlfn.STDEV.P(moras!$C$2:$C$5001)</f>
        <v>-0.4411652619585929</v>
      </c>
      <c r="C1850" t="str">
        <f t="shared" si="57"/>
        <v>Normal</v>
      </c>
      <c r="D1850">
        <f xml:space="preserve"> (moras!I1847 - AVERAGE(moras!$I$2:$I$5001)) / _xlfn.STDEV.P(moras!$I$2:$I$5001)</f>
        <v>1.2065111576869334</v>
      </c>
      <c r="E1850" t="str">
        <f t="shared" si="56"/>
        <v>Normal</v>
      </c>
    </row>
    <row r="1851" spans="2:5" x14ac:dyDescent="0.25">
      <c r="B1851">
        <f xml:space="preserve"> (moras!C1848 - AVERAGE(moras!$C$2:$C$5001)) / _xlfn.STDEV.P(moras!$C$2:$C$5001)</f>
        <v>-1.1238196311995022E-2</v>
      </c>
      <c r="C1851" t="str">
        <f t="shared" si="57"/>
        <v>Normal</v>
      </c>
      <c r="D1851">
        <f xml:space="preserve"> (moras!I1848 - AVERAGE(moras!$I$2:$I$5001)) / _xlfn.STDEV.P(moras!$I$2:$I$5001)</f>
        <v>0.78301680024322029</v>
      </c>
      <c r="E1851" t="str">
        <f t="shared" si="56"/>
        <v>Normal</v>
      </c>
    </row>
    <row r="1852" spans="2:5" x14ac:dyDescent="0.25">
      <c r="B1852">
        <f xml:space="preserve"> (moras!C1849 - AVERAGE(moras!$C$2:$C$5001)) / _xlfn.STDEV.P(moras!$C$2:$C$5001)</f>
        <v>-0.44334303195412378</v>
      </c>
      <c r="C1852" t="str">
        <f t="shared" si="57"/>
        <v>Normal</v>
      </c>
      <c r="D1852">
        <f xml:space="preserve"> (moras!I1849 - AVERAGE(moras!$I$2:$I$5001)) / _xlfn.STDEV.P(moras!$I$2:$I$5001)</f>
        <v>0.85359919315050581</v>
      </c>
      <c r="E1852" t="str">
        <f t="shared" si="56"/>
        <v>Normal</v>
      </c>
    </row>
    <row r="1853" spans="2:5" x14ac:dyDescent="0.25">
      <c r="B1853">
        <f xml:space="preserve"> (moras!C1850 - AVERAGE(moras!$C$2:$C$5001)) / _xlfn.STDEV.P(moras!$C$2:$C$5001)</f>
        <v>-0.44207533798164034</v>
      </c>
      <c r="C1853" t="str">
        <f t="shared" si="57"/>
        <v>Normal</v>
      </c>
      <c r="D1853">
        <f xml:space="preserve"> (moras!I1850 - AVERAGE(moras!$I$2:$I$5001)) / _xlfn.STDEV.P(moras!$I$2:$I$5001)</f>
        <v>-0.13455430755149136</v>
      </c>
      <c r="E1853" t="str">
        <f t="shared" si="56"/>
        <v>Normal</v>
      </c>
    </row>
    <row r="1854" spans="2:5" x14ac:dyDescent="0.25">
      <c r="B1854">
        <f xml:space="preserve"> (moras!C1851 - AVERAGE(moras!$C$2:$C$5001)) / _xlfn.STDEV.P(moras!$C$2:$C$5001)</f>
        <v>-0.22874759898567532</v>
      </c>
      <c r="C1854" t="str">
        <f t="shared" si="57"/>
        <v>Normal</v>
      </c>
      <c r="D1854">
        <f xml:space="preserve"> (moras!I1851 - AVERAGE(moras!$I$2:$I$5001)) / _xlfn.STDEV.P(moras!$I$2:$I$5001)</f>
        <v>-0.98154302243891756</v>
      </c>
      <c r="E1854" t="str">
        <f t="shared" si="56"/>
        <v>Normal</v>
      </c>
    </row>
    <row r="1855" spans="2:5" x14ac:dyDescent="0.25">
      <c r="B1855">
        <f xml:space="preserve"> (moras!C1852 - AVERAGE(moras!$C$2:$C$5001)) / _xlfn.STDEV.P(moras!$C$2:$C$5001)</f>
        <v>1.0509888496536672</v>
      </c>
      <c r="C1855" t="str">
        <f t="shared" si="57"/>
        <v>Normal</v>
      </c>
      <c r="D1855">
        <f xml:space="preserve"> (moras!I1852 - AVERAGE(moras!$I$2:$I$5001)) / _xlfn.STDEV.P(moras!$I$2:$I$5001)</f>
        <v>-0.55804866499520445</v>
      </c>
      <c r="E1855" t="str">
        <f t="shared" si="56"/>
        <v>Normal</v>
      </c>
    </row>
    <row r="1856" spans="2:5" x14ac:dyDescent="0.25">
      <c r="B1856">
        <f xml:space="preserve"> (moras!C1853 - AVERAGE(moras!$C$2:$C$5001)) / _xlfn.STDEV.P(moras!$C$2:$C$5001)</f>
        <v>-0.46799154082766331</v>
      </c>
      <c r="C1856" t="str">
        <f t="shared" si="57"/>
        <v>Normal</v>
      </c>
      <c r="D1856">
        <f xml:space="preserve"> (moras!I1853 - AVERAGE(moras!$I$2:$I$5001)) / _xlfn.STDEV.P(moras!$I$2:$I$5001)</f>
        <v>-0.34630148627334789</v>
      </c>
      <c r="E1856" t="str">
        <f t="shared" si="56"/>
        <v>Normal</v>
      </c>
    </row>
    <row r="1857" spans="2:5" x14ac:dyDescent="0.25">
      <c r="B1857">
        <f xml:space="preserve"> (moras!C1854 - AVERAGE(moras!$C$2:$C$5001)) / _xlfn.STDEV.P(moras!$C$2:$C$5001)</f>
        <v>-0.49047214502841502</v>
      </c>
      <c r="C1857" t="str">
        <f t="shared" si="57"/>
        <v>Normal</v>
      </c>
      <c r="D1857">
        <f xml:space="preserve"> (moras!I1854 - AVERAGE(moras!$I$2:$I$5001)) / _xlfn.STDEV.P(moras!$I$2:$I$5001)</f>
        <v>-0.27571909336606237</v>
      </c>
      <c r="E1857" t="str">
        <f t="shared" si="56"/>
        <v>Normal</v>
      </c>
    </row>
    <row r="1858" spans="2:5" x14ac:dyDescent="0.25">
      <c r="B1858">
        <f xml:space="preserve"> (moras!C1855 - AVERAGE(moras!$C$2:$C$5001)) / _xlfn.STDEV.P(moras!$C$2:$C$5001)</f>
        <v>0.38976127672126037</v>
      </c>
      <c r="C1858" t="str">
        <f t="shared" si="57"/>
        <v>Normal</v>
      </c>
      <c r="D1858">
        <f xml:space="preserve"> (moras!I1855 - AVERAGE(moras!$I$2:$I$5001)) / _xlfn.STDEV.P(moras!$I$2:$I$5001)</f>
        <v>-1.193290201160774</v>
      </c>
      <c r="E1858" t="str">
        <f t="shared" si="56"/>
        <v>Normal</v>
      </c>
    </row>
    <row r="1859" spans="2:5" x14ac:dyDescent="0.25">
      <c r="B1859">
        <f xml:space="preserve"> (moras!C1856 - AVERAGE(moras!$C$2:$C$5001)) / _xlfn.STDEV.P(moras!$C$2:$C$5001)</f>
        <v>5.1749256036695508</v>
      </c>
      <c r="C1859" t="str">
        <f t="shared" si="57"/>
        <v>Atipico</v>
      </c>
      <c r="D1859">
        <f xml:space="preserve"> (moras!I1856 - AVERAGE(moras!$I$2:$I$5001)) / _xlfn.STDEV.P(moras!$I$2:$I$5001)</f>
        <v>7.7192871170365177E-2</v>
      </c>
      <c r="E1859" t="str">
        <f t="shared" si="56"/>
        <v>Normal</v>
      </c>
    </row>
    <row r="1860" spans="2:5" x14ac:dyDescent="0.25">
      <c r="B1860">
        <f xml:space="preserve"> (moras!C1857 - AVERAGE(moras!$C$2:$C$5001)) / _xlfn.STDEV.P(moras!$C$2:$C$5001)</f>
        <v>0.23694496110054969</v>
      </c>
      <c r="C1860" t="str">
        <f t="shared" si="57"/>
        <v>Normal</v>
      </c>
      <c r="D1860">
        <f xml:space="preserve"> (moras!I1857 - AVERAGE(moras!$I$2:$I$5001)) / _xlfn.STDEV.P(moras!$I$2:$I$5001)</f>
        <v>0.64185201442864925</v>
      </c>
      <c r="E1860" t="str">
        <f t="shared" si="56"/>
        <v>Normal</v>
      </c>
    </row>
    <row r="1861" spans="2:5" x14ac:dyDescent="0.25">
      <c r="B1861">
        <f xml:space="preserve"> (moras!C1858 - AVERAGE(moras!$C$2:$C$5001)) / _xlfn.STDEV.P(moras!$C$2:$C$5001)</f>
        <v>-0.56421543253280082</v>
      </c>
      <c r="C1861" t="str">
        <f t="shared" si="57"/>
        <v>Normal</v>
      </c>
      <c r="D1861">
        <f xml:space="preserve"> (moras!I1858 - AVERAGE(moras!$I$2:$I$5001)) / _xlfn.STDEV.P(moras!$I$2:$I$5001)</f>
        <v>1.1359287647796479</v>
      </c>
      <c r="E1861" t="str">
        <f t="shared" si="56"/>
        <v>Normal</v>
      </c>
    </row>
    <row r="1862" spans="2:5" x14ac:dyDescent="0.25">
      <c r="B1862">
        <f xml:space="preserve"> (moras!C1859 - AVERAGE(moras!$C$2:$C$5001)) / _xlfn.STDEV.P(moras!$C$2:$C$5001)</f>
        <v>1.4611349689998057</v>
      </c>
      <c r="C1862" t="str">
        <f t="shared" si="57"/>
        <v>Normal</v>
      </c>
      <c r="D1862">
        <f xml:space="preserve"> (moras!I1859 - AVERAGE(moras!$I$2:$I$5001)) / _xlfn.STDEV.P(moras!$I$2:$I$5001)</f>
        <v>0.64185201442864925</v>
      </c>
      <c r="E1862" t="str">
        <f t="shared" ref="E1862:E1925" si="58">IF(ABS(D1862)&gt;1.96,"Atipico","Normal")</f>
        <v>Normal</v>
      </c>
    </row>
    <row r="1863" spans="2:5" x14ac:dyDescent="0.25">
      <c r="B1863">
        <f xml:space="preserve"> (moras!C1860 - AVERAGE(moras!$C$2:$C$5001)) / _xlfn.STDEV.P(moras!$C$2:$C$5001)</f>
        <v>-0.77347125956656715</v>
      </c>
      <c r="C1863" t="str">
        <f t="shared" si="57"/>
        <v>Normal</v>
      </c>
      <c r="D1863">
        <f xml:space="preserve"> (moras!I1860 - AVERAGE(moras!$I$2:$I$5001)) / _xlfn.STDEV.P(moras!$I$2:$I$5001)</f>
        <v>-0.55804866499520445</v>
      </c>
      <c r="E1863" t="str">
        <f t="shared" si="58"/>
        <v>Normal</v>
      </c>
    </row>
    <row r="1864" spans="2:5" x14ac:dyDescent="0.25">
      <c r="B1864">
        <f xml:space="preserve"> (moras!C1861 - AVERAGE(moras!$C$2:$C$5001)) / _xlfn.STDEV.P(moras!$C$2:$C$5001)</f>
        <v>-0.36747006790257952</v>
      </c>
      <c r="C1864" t="str">
        <f t="shared" si="57"/>
        <v>Normal</v>
      </c>
      <c r="D1864">
        <f xml:space="preserve"> (moras!I1861 - AVERAGE(moras!$I$2:$I$5001)) / _xlfn.STDEV.P(moras!$I$2:$I$5001)</f>
        <v>-1.052125415346203</v>
      </c>
      <c r="E1864" t="str">
        <f t="shared" si="58"/>
        <v>Normal</v>
      </c>
    </row>
    <row r="1865" spans="2:5" x14ac:dyDescent="0.25">
      <c r="B1865">
        <f xml:space="preserve"> (moras!C1862 - AVERAGE(moras!$C$2:$C$5001)) / _xlfn.STDEV.P(moras!$C$2:$C$5001)</f>
        <v>-0.1253066194429702</v>
      </c>
      <c r="C1865" t="str">
        <f t="shared" si="57"/>
        <v>Normal</v>
      </c>
      <c r="D1865">
        <f xml:space="preserve"> (moras!I1862 - AVERAGE(moras!$I$2:$I$5001)) / _xlfn.STDEV.P(moras!$I$2:$I$5001)</f>
        <v>0.35952244279950724</v>
      </c>
      <c r="E1865" t="str">
        <f t="shared" si="58"/>
        <v>Normal</v>
      </c>
    </row>
    <row r="1866" spans="2:5" x14ac:dyDescent="0.25">
      <c r="B1866">
        <f xml:space="preserve"> (moras!C1863 - AVERAGE(moras!$C$2:$C$5001)) / _xlfn.STDEV.P(moras!$C$2:$C$5001)</f>
        <v>-0.44454166866740574</v>
      </c>
      <c r="C1866" t="str">
        <f t="shared" si="57"/>
        <v>Normal</v>
      </c>
      <c r="D1866">
        <f xml:space="preserve"> (moras!I1863 - AVERAGE(moras!$I$2:$I$5001)) / _xlfn.STDEV.P(moras!$I$2:$I$5001)</f>
        <v>-1.193290201160774</v>
      </c>
      <c r="E1866" t="str">
        <f t="shared" si="58"/>
        <v>Normal</v>
      </c>
    </row>
    <row r="1867" spans="2:5" x14ac:dyDescent="0.25">
      <c r="B1867">
        <f xml:space="preserve"> (moras!C1864 - AVERAGE(moras!$C$2:$C$5001)) / _xlfn.STDEV.P(moras!$C$2:$C$5001)</f>
        <v>-0.41880602589088767</v>
      </c>
      <c r="C1867" t="str">
        <f t="shared" si="57"/>
        <v>Normal</v>
      </c>
      <c r="D1867">
        <f xml:space="preserve"> (moras!I1864 - AVERAGE(moras!$I$2:$I$5001)) / _xlfn.STDEV.P(moras!$I$2:$I$5001)</f>
        <v>0.50068722861407822</v>
      </c>
      <c r="E1867" t="str">
        <f t="shared" si="58"/>
        <v>Normal</v>
      </c>
    </row>
    <row r="1868" spans="2:5" x14ac:dyDescent="0.25">
      <c r="B1868">
        <f xml:space="preserve"> (moras!C1865 - AVERAGE(moras!$C$2:$C$5001)) / _xlfn.STDEV.P(moras!$C$2:$C$5001)</f>
        <v>-0.44454290183274864</v>
      </c>
      <c r="C1868" t="str">
        <f t="shared" si="57"/>
        <v>Normal</v>
      </c>
      <c r="D1868">
        <f xml:space="preserve"> (moras!I1865 - AVERAGE(moras!$I$2:$I$5001)) / _xlfn.STDEV.P(moras!$I$2:$I$5001)</f>
        <v>0.50068722861407822</v>
      </c>
      <c r="E1868" t="str">
        <f t="shared" si="58"/>
        <v>Normal</v>
      </c>
    </row>
    <row r="1869" spans="2:5" x14ac:dyDescent="0.25">
      <c r="B1869">
        <f xml:space="preserve"> (moras!C1866 - AVERAGE(moras!$C$2:$C$5001)) / _xlfn.STDEV.P(moras!$C$2:$C$5001)</f>
        <v>0.53838187057934705</v>
      </c>
      <c r="C1869" t="str">
        <f t="shared" si="57"/>
        <v>Normal</v>
      </c>
      <c r="D1869">
        <f xml:space="preserve"> (moras!I1866 - AVERAGE(moras!$I$2:$I$5001)) / _xlfn.STDEV.P(moras!$I$2:$I$5001)</f>
        <v>0.50068722861407822</v>
      </c>
      <c r="E1869" t="str">
        <f t="shared" si="58"/>
        <v>Normal</v>
      </c>
    </row>
    <row r="1870" spans="2:5" x14ac:dyDescent="0.25">
      <c r="B1870">
        <f xml:space="preserve"> (moras!C1867 - AVERAGE(moras!$C$2:$C$5001)) / _xlfn.STDEV.P(moras!$C$2:$C$5001)</f>
        <v>-0.46977099841744302</v>
      </c>
      <c r="C1870" t="str">
        <f t="shared" si="57"/>
        <v>Normal</v>
      </c>
      <c r="D1870">
        <f xml:space="preserve"> (moras!I1867 - AVERAGE(moras!$I$2:$I$5001)) / _xlfn.STDEV.P(moras!$I$2:$I$5001)</f>
        <v>-0.55804866499520445</v>
      </c>
      <c r="E1870" t="str">
        <f t="shared" si="58"/>
        <v>Normal</v>
      </c>
    </row>
    <row r="1871" spans="2:5" x14ac:dyDescent="0.25">
      <c r="B1871">
        <f xml:space="preserve"> (moras!C1868 - AVERAGE(moras!$C$2:$C$5001)) / _xlfn.STDEV.P(moras!$C$2:$C$5001)</f>
        <v>0.32163107422964782</v>
      </c>
      <c r="C1871" t="str">
        <f t="shared" ref="C1871:C1934" si="59">IF(ABS(B1871)&gt;1.96,"Atipico","Normal")</f>
        <v>Normal</v>
      </c>
      <c r="D1871">
        <f xml:space="preserve"> (moras!I1868 - AVERAGE(moras!$I$2:$I$5001)) / _xlfn.STDEV.P(moras!$I$2:$I$5001)</f>
        <v>-0.62863105790248996</v>
      </c>
      <c r="E1871" t="str">
        <f t="shared" si="58"/>
        <v>Normal</v>
      </c>
    </row>
    <row r="1872" spans="2:5" x14ac:dyDescent="0.25">
      <c r="B1872">
        <f xml:space="preserve"> (moras!C1869 - AVERAGE(moras!$C$2:$C$5001)) / _xlfn.STDEV.P(moras!$C$2:$C$5001)</f>
        <v>-2.2673338536546354E-2</v>
      </c>
      <c r="C1872" t="str">
        <f t="shared" si="59"/>
        <v>Normal</v>
      </c>
      <c r="D1872">
        <f xml:space="preserve"> (moras!I1869 - AVERAGE(moras!$I$2:$I$5001)) / _xlfn.STDEV.P(moras!$I$2:$I$5001)</f>
        <v>1.0653463718723624</v>
      </c>
      <c r="E1872" t="str">
        <f t="shared" si="58"/>
        <v>Normal</v>
      </c>
    </row>
    <row r="1873" spans="2:5" x14ac:dyDescent="0.25">
      <c r="B1873">
        <f xml:space="preserve"> (moras!C1870 - AVERAGE(moras!$C$2:$C$5001)) / _xlfn.STDEV.P(moras!$C$2:$C$5001)</f>
        <v>-0.30003997037108177</v>
      </c>
      <c r="C1873" t="str">
        <f t="shared" si="59"/>
        <v>Normal</v>
      </c>
      <c r="D1873">
        <f xml:space="preserve"> (moras!I1870 - AVERAGE(moras!$I$2:$I$5001)) / _xlfn.STDEV.P(moras!$I$2:$I$5001)</f>
        <v>1.4888407293160755</v>
      </c>
      <c r="E1873" t="str">
        <f t="shared" si="58"/>
        <v>Normal</v>
      </c>
    </row>
    <row r="1874" spans="2:5" x14ac:dyDescent="0.25">
      <c r="B1874">
        <f xml:space="preserve"> (moras!C1871 - AVERAGE(moras!$C$2:$C$5001)) / _xlfn.STDEV.P(moras!$C$2:$C$5001)</f>
        <v>-0.70575882882981644</v>
      </c>
      <c r="C1874" t="str">
        <f t="shared" si="59"/>
        <v>Normal</v>
      </c>
      <c r="D1874">
        <f xml:space="preserve"> (moras!I1871 - AVERAGE(moras!$I$2:$I$5001)) / _xlfn.STDEV.P(moras!$I$2:$I$5001)</f>
        <v>0.35952244279950724</v>
      </c>
      <c r="E1874" t="str">
        <f t="shared" si="58"/>
        <v>Normal</v>
      </c>
    </row>
    <row r="1875" spans="2:5" x14ac:dyDescent="0.25">
      <c r="B1875">
        <f xml:space="preserve"> (moras!C1872 - AVERAGE(moras!$C$2:$C$5001)) / _xlfn.STDEV.P(moras!$C$2:$C$5001)</f>
        <v>-0.31801767132229725</v>
      </c>
      <c r="C1875" t="str">
        <f t="shared" si="59"/>
        <v>Normal</v>
      </c>
      <c r="D1875">
        <f xml:space="preserve"> (moras!I1872 - AVERAGE(moras!$I$2:$I$5001)) / _xlfn.STDEV.P(moras!$I$2:$I$5001)</f>
        <v>1.1359287647796479</v>
      </c>
      <c r="E1875" t="str">
        <f t="shared" si="58"/>
        <v>Normal</v>
      </c>
    </row>
    <row r="1876" spans="2:5" x14ac:dyDescent="0.25">
      <c r="B1876">
        <f xml:space="preserve"> (moras!C1873 - AVERAGE(moras!$C$2:$C$5001)) / _xlfn.STDEV.P(moras!$C$2:$C$5001)</f>
        <v>-0.10253361940776756</v>
      </c>
      <c r="C1876" t="str">
        <f t="shared" si="59"/>
        <v>Normal</v>
      </c>
      <c r="D1876">
        <f xml:space="preserve"> (moras!I1873 - AVERAGE(moras!$I$2:$I$5001)) / _xlfn.STDEV.P(moras!$I$2:$I$5001)</f>
        <v>0.85359919315050581</v>
      </c>
      <c r="E1876" t="str">
        <f t="shared" si="58"/>
        <v>Normal</v>
      </c>
    </row>
    <row r="1877" spans="2:5" x14ac:dyDescent="0.25">
      <c r="B1877">
        <f xml:space="preserve"> (moras!C1874 - AVERAGE(moras!$C$2:$C$5001)) / _xlfn.STDEV.P(moras!$C$2:$C$5001)</f>
        <v>-0.13138828262273197</v>
      </c>
      <c r="C1877" t="str">
        <f t="shared" si="59"/>
        <v>Normal</v>
      </c>
      <c r="D1877">
        <f xml:space="preserve"> (moras!I1874 - AVERAGE(moras!$I$2:$I$5001)) / _xlfn.STDEV.P(moras!$I$2:$I$5001)</f>
        <v>0.35952244279950724</v>
      </c>
      <c r="E1877" t="str">
        <f t="shared" si="58"/>
        <v>Normal</v>
      </c>
    </row>
    <row r="1878" spans="2:5" x14ac:dyDescent="0.25">
      <c r="B1878">
        <f xml:space="preserve"> (moras!C1875 - AVERAGE(moras!$C$2:$C$5001)) / _xlfn.STDEV.P(moras!$C$2:$C$5001)</f>
        <v>9.9893431223251533E-2</v>
      </c>
      <c r="C1878" t="str">
        <f t="shared" si="59"/>
        <v>Normal</v>
      </c>
      <c r="D1878">
        <f xml:space="preserve"> (moras!I1875 - AVERAGE(moras!$I$2:$I$5001)) / _xlfn.STDEV.P(moras!$I$2:$I$5001)</f>
        <v>-0.41688387918063341</v>
      </c>
      <c r="E1878" t="str">
        <f t="shared" si="58"/>
        <v>Normal</v>
      </c>
    </row>
    <row r="1879" spans="2:5" x14ac:dyDescent="0.25">
      <c r="B1879">
        <f xml:space="preserve"> (moras!C1876 - AVERAGE(moras!$C$2:$C$5001)) / _xlfn.STDEV.P(moras!$C$2:$C$5001)</f>
        <v>0.36744098401508341</v>
      </c>
      <c r="C1879" t="str">
        <f t="shared" si="59"/>
        <v>Normal</v>
      </c>
      <c r="D1879">
        <f xml:space="preserve"> (moras!I1876 - AVERAGE(moras!$I$2:$I$5001)) / _xlfn.STDEV.P(moras!$I$2:$I$5001)</f>
        <v>0.2183576569849362</v>
      </c>
      <c r="E1879" t="str">
        <f t="shared" si="58"/>
        <v>Normal</v>
      </c>
    </row>
    <row r="1880" spans="2:5" x14ac:dyDescent="0.25">
      <c r="B1880">
        <f xml:space="preserve"> (moras!C1877 - AVERAGE(moras!$C$2:$C$5001)) / _xlfn.STDEV.P(moras!$C$2:$C$5001)</f>
        <v>-0.16678153377195654</v>
      </c>
      <c r="C1880" t="str">
        <f t="shared" si="59"/>
        <v>Normal</v>
      </c>
      <c r="D1880">
        <f xml:space="preserve"> (moras!I1877 - AVERAGE(moras!$I$2:$I$5001)) / _xlfn.STDEV.P(moras!$I$2:$I$5001)</f>
        <v>-0.41688387918063341</v>
      </c>
      <c r="E1880" t="str">
        <f t="shared" si="58"/>
        <v>Normal</v>
      </c>
    </row>
    <row r="1881" spans="2:5" x14ac:dyDescent="0.25">
      <c r="B1881">
        <f xml:space="preserve"> (moras!C1878 - AVERAGE(moras!$C$2:$C$5001)) / _xlfn.STDEV.P(moras!$C$2:$C$5001)</f>
        <v>-0.38791179352036931</v>
      </c>
      <c r="C1881" t="str">
        <f t="shared" si="59"/>
        <v>Normal</v>
      </c>
      <c r="D1881">
        <f xml:space="preserve"> (moras!I1878 - AVERAGE(moras!$I$2:$I$5001)) / _xlfn.STDEV.P(moras!$I$2:$I$5001)</f>
        <v>7.7192871170365177E-2</v>
      </c>
      <c r="E1881" t="str">
        <f t="shared" si="58"/>
        <v>Normal</v>
      </c>
    </row>
    <row r="1882" spans="2:5" x14ac:dyDescent="0.25">
      <c r="B1882">
        <f xml:space="preserve"> (moras!C1879 - AVERAGE(moras!$C$2:$C$5001)) / _xlfn.STDEV.P(moras!$C$2:$C$5001)</f>
        <v>-4.6764456675102893E-2</v>
      </c>
      <c r="C1882" t="str">
        <f t="shared" si="59"/>
        <v>Normal</v>
      </c>
      <c r="D1882">
        <f xml:space="preserve"> (moras!I1879 - AVERAGE(moras!$I$2:$I$5001)) / _xlfn.STDEV.P(moras!$I$2:$I$5001)</f>
        <v>-0.13455430755149136</v>
      </c>
      <c r="E1882" t="str">
        <f t="shared" si="58"/>
        <v>Normal</v>
      </c>
    </row>
    <row r="1883" spans="2:5" x14ac:dyDescent="0.25">
      <c r="B1883">
        <f xml:space="preserve"> (moras!C1880 - AVERAGE(moras!$C$2:$C$5001)) / _xlfn.STDEV.P(moras!$C$2:$C$5001)</f>
        <v>0.36405403374258882</v>
      </c>
      <c r="C1883" t="str">
        <f t="shared" si="59"/>
        <v>Normal</v>
      </c>
      <c r="D1883">
        <f xml:space="preserve"> (moras!I1880 - AVERAGE(moras!$I$2:$I$5001)) / _xlfn.STDEV.P(moras!$I$2:$I$5001)</f>
        <v>3.1122357661836424</v>
      </c>
      <c r="E1883" t="str">
        <f t="shared" si="58"/>
        <v>Atipico</v>
      </c>
    </row>
    <row r="1884" spans="2:5" x14ac:dyDescent="0.25">
      <c r="B1884">
        <f xml:space="preserve"> (moras!C1881 - AVERAGE(moras!$C$2:$C$5001)) / _xlfn.STDEV.P(moras!$C$2:$C$5001)</f>
        <v>-0.29034050836663783</v>
      </c>
      <c r="C1884" t="str">
        <f t="shared" si="59"/>
        <v>Normal</v>
      </c>
      <c r="D1884">
        <f xml:space="preserve"> (moras!I1881 - AVERAGE(moras!$I$2:$I$5001)) / _xlfn.STDEV.P(moras!$I$2:$I$5001)</f>
        <v>-0.41688387918063341</v>
      </c>
      <c r="E1884" t="str">
        <f t="shared" si="58"/>
        <v>Normal</v>
      </c>
    </row>
    <row r="1885" spans="2:5" x14ac:dyDescent="0.25">
      <c r="B1885">
        <f xml:space="preserve"> (moras!C1882 - AVERAGE(moras!$C$2:$C$5001)) / _xlfn.STDEV.P(moras!$C$2:$C$5001)</f>
        <v>-0.62587369967693607</v>
      </c>
      <c r="C1885" t="str">
        <f t="shared" si="59"/>
        <v>Normal</v>
      </c>
      <c r="D1885">
        <f xml:space="preserve"> (moras!I1882 - AVERAGE(moras!$I$2:$I$5001)) / _xlfn.STDEV.P(moras!$I$2:$I$5001)</f>
        <v>2.1946646583889304</v>
      </c>
      <c r="E1885" t="str">
        <f t="shared" si="58"/>
        <v>Atipico</v>
      </c>
    </row>
    <row r="1886" spans="2:5" x14ac:dyDescent="0.25">
      <c r="B1886">
        <f xml:space="preserve"> (moras!C1883 - AVERAGE(moras!$C$2:$C$5001)) / _xlfn.STDEV.P(moras!$C$2:$C$5001)</f>
        <v>-0.79790026500907352</v>
      </c>
      <c r="C1886" t="str">
        <f t="shared" si="59"/>
        <v>Normal</v>
      </c>
      <c r="D1886">
        <f xml:space="preserve"> (moras!I1883 - AVERAGE(moras!$I$2:$I$5001)) / _xlfn.STDEV.P(moras!$I$2:$I$5001)</f>
        <v>-0.91096062953163204</v>
      </c>
      <c r="E1886" t="str">
        <f t="shared" si="58"/>
        <v>Normal</v>
      </c>
    </row>
    <row r="1887" spans="2:5" x14ac:dyDescent="0.25">
      <c r="B1887">
        <f xml:space="preserve"> (moras!C1884 - AVERAGE(moras!$C$2:$C$5001)) / _xlfn.STDEV.P(moras!$C$2:$C$5001)</f>
        <v>-0.46799031999397384</v>
      </c>
      <c r="C1887" t="str">
        <f t="shared" si="59"/>
        <v>Normal</v>
      </c>
      <c r="D1887">
        <f xml:space="preserve"> (moras!I1884 - AVERAGE(moras!$I$2:$I$5001)) / _xlfn.STDEV.P(moras!$I$2:$I$5001)</f>
        <v>-0.34630148627334789</v>
      </c>
      <c r="E1887" t="str">
        <f t="shared" si="58"/>
        <v>Normal</v>
      </c>
    </row>
    <row r="1888" spans="2:5" x14ac:dyDescent="0.25">
      <c r="B1888">
        <f xml:space="preserve"> (moras!C1885 - AVERAGE(moras!$C$2:$C$5001)) / _xlfn.STDEV.P(moras!$C$2:$C$5001)</f>
        <v>0.12172045779227543</v>
      </c>
      <c r="C1888" t="str">
        <f t="shared" si="59"/>
        <v>Normal</v>
      </c>
      <c r="D1888">
        <f xml:space="preserve"> (moras!I1885 - AVERAGE(moras!$I$2:$I$5001)) / _xlfn.STDEV.P(moras!$I$2:$I$5001)</f>
        <v>1.559423122223361</v>
      </c>
      <c r="E1888" t="str">
        <f t="shared" si="58"/>
        <v>Normal</v>
      </c>
    </row>
    <row r="1889" spans="2:5" x14ac:dyDescent="0.25">
      <c r="B1889">
        <f xml:space="preserve"> (moras!C1886 - AVERAGE(moras!$C$2:$C$5001)) / _xlfn.STDEV.P(moras!$C$2:$C$5001)</f>
        <v>-7.0949295379718516E-2</v>
      </c>
      <c r="C1889" t="str">
        <f t="shared" si="59"/>
        <v>Normal</v>
      </c>
      <c r="D1889">
        <f xml:space="preserve"> (moras!I1886 - AVERAGE(moras!$I$2:$I$5001)) / _xlfn.STDEV.P(moras!$I$2:$I$5001)</f>
        <v>0.78301680024322029</v>
      </c>
      <c r="E1889" t="str">
        <f t="shared" si="58"/>
        <v>Normal</v>
      </c>
    </row>
    <row r="1890" spans="2:5" x14ac:dyDescent="0.25">
      <c r="B1890">
        <f xml:space="preserve"> (moras!C1887 - AVERAGE(moras!$C$2:$C$5001)) / _xlfn.STDEV.P(moras!$C$2:$C$5001)</f>
        <v>-0.36747096811327984</v>
      </c>
      <c r="C1890" t="str">
        <f t="shared" si="59"/>
        <v>Normal</v>
      </c>
      <c r="D1890">
        <f xml:space="preserve"> (moras!I1887 - AVERAGE(moras!$I$2:$I$5001)) / _xlfn.STDEV.P(moras!$I$2:$I$5001)</f>
        <v>-1.1227078082534885</v>
      </c>
      <c r="E1890" t="str">
        <f t="shared" si="58"/>
        <v>Normal</v>
      </c>
    </row>
    <row r="1891" spans="2:5" x14ac:dyDescent="0.25">
      <c r="B1891">
        <f xml:space="preserve"> (moras!C1888 - AVERAGE(moras!$C$2:$C$5001)) / _xlfn.STDEV.P(moras!$C$2:$C$5001)</f>
        <v>-0.15770247725151687</v>
      </c>
      <c r="C1891" t="str">
        <f t="shared" si="59"/>
        <v>Normal</v>
      </c>
      <c r="D1891">
        <f xml:space="preserve"> (moras!I1888 - AVERAGE(moras!$I$2:$I$5001)) / _xlfn.STDEV.P(moras!$I$2:$I$5001)</f>
        <v>0.92418158605779133</v>
      </c>
      <c r="E1891" t="str">
        <f t="shared" si="58"/>
        <v>Normal</v>
      </c>
    </row>
    <row r="1892" spans="2:5" x14ac:dyDescent="0.25">
      <c r="B1892">
        <f xml:space="preserve"> (moras!C1889 - AVERAGE(moras!$C$2:$C$5001)) / _xlfn.STDEV.P(moras!$C$2:$C$5001)</f>
        <v>-0.30899135728357274</v>
      </c>
      <c r="C1892" t="str">
        <f t="shared" si="59"/>
        <v>Normal</v>
      </c>
      <c r="D1892">
        <f xml:space="preserve"> (moras!I1889 - AVERAGE(moras!$I$2:$I$5001)) / _xlfn.STDEV.P(moras!$I$2:$I$5001)</f>
        <v>-0.34630148627334789</v>
      </c>
      <c r="E1892" t="str">
        <f t="shared" si="58"/>
        <v>Normal</v>
      </c>
    </row>
    <row r="1893" spans="2:5" x14ac:dyDescent="0.25">
      <c r="B1893">
        <f xml:space="preserve"> (moras!C1890 - AVERAGE(moras!$C$2:$C$5001)) / _xlfn.STDEV.P(moras!$C$2:$C$5001)</f>
        <v>-0.58271291267604142</v>
      </c>
      <c r="C1893" t="str">
        <f t="shared" si="59"/>
        <v>Normal</v>
      </c>
      <c r="D1893">
        <f xml:space="preserve"> (moras!I1890 - AVERAGE(moras!$I$2:$I$5001)) / _xlfn.STDEV.P(moras!$I$2:$I$5001)</f>
        <v>-0.41688387918063341</v>
      </c>
      <c r="E1893" t="str">
        <f t="shared" si="58"/>
        <v>Normal</v>
      </c>
    </row>
    <row r="1894" spans="2:5" x14ac:dyDescent="0.25">
      <c r="B1894">
        <f xml:space="preserve"> (moras!C1891 - AVERAGE(moras!$C$2:$C$5001)) / _xlfn.STDEV.P(moras!$C$2:$C$5001)</f>
        <v>-0.44194415385246449</v>
      </c>
      <c r="C1894" t="str">
        <f t="shared" si="59"/>
        <v>Normal</v>
      </c>
      <c r="D1894">
        <f xml:space="preserve"> (moras!I1891 - AVERAGE(moras!$I$2:$I$5001)) / _xlfn.STDEV.P(moras!$I$2:$I$5001)</f>
        <v>-0.41688387918063341</v>
      </c>
      <c r="E1894" t="str">
        <f t="shared" si="58"/>
        <v>Normal</v>
      </c>
    </row>
    <row r="1895" spans="2:5" x14ac:dyDescent="0.25">
      <c r="B1895">
        <f xml:space="preserve"> (moras!C1892 - AVERAGE(moras!$C$2:$C$5001)) / _xlfn.STDEV.P(moras!$C$2:$C$5001)</f>
        <v>-0.60059134381715484</v>
      </c>
      <c r="C1895" t="str">
        <f t="shared" si="59"/>
        <v>Normal</v>
      </c>
      <c r="D1895">
        <f xml:space="preserve"> (moras!I1892 - AVERAGE(moras!$I$2:$I$5001)) / _xlfn.STDEV.P(moras!$I$2:$I$5001)</f>
        <v>1.559423122223361</v>
      </c>
      <c r="E1895" t="str">
        <f t="shared" si="58"/>
        <v>Normal</v>
      </c>
    </row>
    <row r="1896" spans="2:5" x14ac:dyDescent="0.25">
      <c r="B1896">
        <f xml:space="preserve"> (moras!C1893 - AVERAGE(moras!$C$2:$C$5001)) / _xlfn.STDEV.P(moras!$C$2:$C$5001)</f>
        <v>0.12497601429748577</v>
      </c>
      <c r="C1896" t="str">
        <f t="shared" si="59"/>
        <v>Normal</v>
      </c>
      <c r="D1896">
        <f xml:space="preserve"> (moras!I1893 - AVERAGE(moras!$I$2:$I$5001)) / _xlfn.STDEV.P(moras!$I$2:$I$5001)</f>
        <v>-1.052125415346203</v>
      </c>
      <c r="E1896" t="str">
        <f t="shared" si="58"/>
        <v>Normal</v>
      </c>
    </row>
    <row r="1897" spans="2:5" x14ac:dyDescent="0.25">
      <c r="B1897">
        <f xml:space="preserve"> (moras!C1894 - AVERAGE(moras!$C$2:$C$5001)) / _xlfn.STDEV.P(moras!$C$2:$C$5001)</f>
        <v>-0.38466655860907889</v>
      </c>
      <c r="C1897" t="str">
        <f t="shared" si="59"/>
        <v>Normal</v>
      </c>
      <c r="D1897">
        <f xml:space="preserve"> (moras!I1894 - AVERAGE(moras!$I$2:$I$5001)) / _xlfn.STDEV.P(moras!$I$2:$I$5001)</f>
        <v>-1.334454986975345</v>
      </c>
      <c r="E1897" t="str">
        <f t="shared" si="58"/>
        <v>Normal</v>
      </c>
    </row>
    <row r="1898" spans="2:5" x14ac:dyDescent="0.25">
      <c r="B1898">
        <f xml:space="preserve"> (moras!C1895 - AVERAGE(moras!$C$2:$C$5001)) / _xlfn.STDEV.P(moras!$C$2:$C$5001)</f>
        <v>-0.42938935915484278</v>
      </c>
      <c r="C1898" t="str">
        <f t="shared" si="59"/>
        <v>Normal</v>
      </c>
      <c r="D1898">
        <f xml:space="preserve"> (moras!I1895 - AVERAGE(moras!$I$2:$I$5001)) / _xlfn.STDEV.P(moras!$I$2:$I$5001)</f>
        <v>1.3476759435015044</v>
      </c>
      <c r="E1898" t="str">
        <f t="shared" si="58"/>
        <v>Normal</v>
      </c>
    </row>
    <row r="1899" spans="2:5" x14ac:dyDescent="0.25">
      <c r="B1899">
        <f xml:space="preserve"> (moras!C1896 - AVERAGE(moras!$C$2:$C$5001)) / _xlfn.STDEV.P(moras!$C$2:$C$5001)</f>
        <v>0.65415192623531249</v>
      </c>
      <c r="C1899" t="str">
        <f t="shared" si="59"/>
        <v>Normal</v>
      </c>
      <c r="D1899">
        <f xml:space="preserve"> (moras!I1896 - AVERAGE(moras!$I$2:$I$5001)) / _xlfn.STDEV.P(moras!$I$2:$I$5001)</f>
        <v>-1.052125415346203</v>
      </c>
      <c r="E1899" t="str">
        <f t="shared" si="58"/>
        <v>Normal</v>
      </c>
    </row>
    <row r="1900" spans="2:5" x14ac:dyDescent="0.25">
      <c r="B1900">
        <f xml:space="preserve"> (moras!C1897 - AVERAGE(moras!$C$2:$C$5001)) / _xlfn.STDEV.P(moras!$C$2:$C$5001)</f>
        <v>4.6680564566140896</v>
      </c>
      <c r="C1900" t="str">
        <f t="shared" si="59"/>
        <v>Atipico</v>
      </c>
      <c r="D1900">
        <f xml:space="preserve"> (moras!I1897 - AVERAGE(moras!$I$2:$I$5001)) / _xlfn.STDEV.P(moras!$I$2:$I$5001)</f>
        <v>-0.55804866499520445</v>
      </c>
      <c r="E1900" t="str">
        <f t="shared" si="58"/>
        <v>Normal</v>
      </c>
    </row>
    <row r="1901" spans="2:5" x14ac:dyDescent="0.25">
      <c r="B1901">
        <f xml:space="preserve"> (moras!C1898 - AVERAGE(moras!$C$2:$C$5001)) / _xlfn.STDEV.P(moras!$C$2:$C$5001)</f>
        <v>-0.25359218114873316</v>
      </c>
      <c r="C1901" t="str">
        <f t="shared" si="59"/>
        <v>Normal</v>
      </c>
      <c r="D1901">
        <f xml:space="preserve"> (moras!I1898 - AVERAGE(moras!$I$2:$I$5001)) / _xlfn.STDEV.P(moras!$I$2:$I$5001)</f>
        <v>0.28894004989222172</v>
      </c>
      <c r="E1901" t="str">
        <f t="shared" si="58"/>
        <v>Normal</v>
      </c>
    </row>
    <row r="1902" spans="2:5" x14ac:dyDescent="0.25">
      <c r="B1902">
        <f xml:space="preserve"> (moras!C1899 - AVERAGE(moras!$C$2:$C$5001)) / _xlfn.STDEV.P(moras!$C$2:$C$5001)</f>
        <v>0.54962513227654564</v>
      </c>
      <c r="C1902" t="str">
        <f t="shared" si="59"/>
        <v>Normal</v>
      </c>
      <c r="D1902">
        <f xml:space="preserve"> (moras!I1899 - AVERAGE(moras!$I$2:$I$5001)) / _xlfn.STDEV.P(moras!$I$2:$I$5001)</f>
        <v>-0.84037823662434652</v>
      </c>
      <c r="E1902" t="str">
        <f t="shared" si="58"/>
        <v>Normal</v>
      </c>
    </row>
    <row r="1903" spans="2:5" x14ac:dyDescent="0.25">
      <c r="B1903">
        <f xml:space="preserve"> (moras!C1900 - AVERAGE(moras!$C$2:$C$5001)) / _xlfn.STDEV.P(moras!$C$2:$C$5001)</f>
        <v>-0.33303639203326574</v>
      </c>
      <c r="C1903" t="str">
        <f t="shared" si="59"/>
        <v>Normal</v>
      </c>
      <c r="D1903">
        <f xml:space="preserve"> (moras!I1900 - AVERAGE(moras!$I$2:$I$5001)) / _xlfn.STDEV.P(moras!$I$2:$I$5001)</f>
        <v>-0.69921345080977548</v>
      </c>
      <c r="E1903" t="str">
        <f t="shared" si="58"/>
        <v>Normal</v>
      </c>
    </row>
    <row r="1904" spans="2:5" x14ac:dyDescent="0.25">
      <c r="B1904">
        <f xml:space="preserve"> (moras!C1901 - AVERAGE(moras!$C$2:$C$5001)) / _xlfn.STDEV.P(moras!$C$2:$C$5001)</f>
        <v>-7.8234836225469548E-2</v>
      </c>
      <c r="C1904" t="str">
        <f t="shared" si="59"/>
        <v>Normal</v>
      </c>
      <c r="D1904">
        <f xml:space="preserve"> (moras!I1901 - AVERAGE(moras!$I$2:$I$5001)) / _xlfn.STDEV.P(moras!$I$2:$I$5001)</f>
        <v>1.0653463718723624</v>
      </c>
      <c r="E1904" t="str">
        <f t="shared" si="58"/>
        <v>Normal</v>
      </c>
    </row>
    <row r="1905" spans="2:5" x14ac:dyDescent="0.25">
      <c r="B1905">
        <f xml:space="preserve"> (moras!C1902 - AVERAGE(moras!$C$2:$C$5001)) / _xlfn.STDEV.P(moras!$C$2:$C$5001)</f>
        <v>-0.44133420561056785</v>
      </c>
      <c r="C1905" t="str">
        <f t="shared" si="59"/>
        <v>Normal</v>
      </c>
      <c r="D1905">
        <f xml:space="preserve"> (moras!I1902 - AVERAGE(moras!$I$2:$I$5001)) / _xlfn.STDEV.P(moras!$I$2:$I$5001)</f>
        <v>2.5475766229253582</v>
      </c>
      <c r="E1905" t="str">
        <f t="shared" si="58"/>
        <v>Atipico</v>
      </c>
    </row>
    <row r="1906" spans="2:5" x14ac:dyDescent="0.25">
      <c r="B1906">
        <f xml:space="preserve"> (moras!C1903 - AVERAGE(moras!$C$2:$C$5001)) / _xlfn.STDEV.P(moras!$C$2:$C$5001)</f>
        <v>-0.3908743129451504</v>
      </c>
      <c r="C1906" t="str">
        <f t="shared" si="59"/>
        <v>Normal</v>
      </c>
      <c r="D1906">
        <f xml:space="preserve"> (moras!I1903 - AVERAGE(moras!$I$2:$I$5001)) / _xlfn.STDEV.P(moras!$I$2:$I$5001)</f>
        <v>-0.69921345080977548</v>
      </c>
      <c r="E1906" t="str">
        <f t="shared" si="58"/>
        <v>Normal</v>
      </c>
    </row>
    <row r="1907" spans="2:5" x14ac:dyDescent="0.25">
      <c r="B1907">
        <f xml:space="preserve"> (moras!C1904 - AVERAGE(moras!$C$2:$C$5001)) / _xlfn.STDEV.P(moras!$C$2:$C$5001)</f>
        <v>-0.14617238129556356</v>
      </c>
      <c r="C1907" t="str">
        <f t="shared" si="59"/>
        <v>Normal</v>
      </c>
      <c r="D1907">
        <f xml:space="preserve"> (moras!I1904 - AVERAGE(moras!$I$2:$I$5001)) / _xlfn.STDEV.P(moras!$I$2:$I$5001)</f>
        <v>-0.41688387918063341</v>
      </c>
      <c r="E1907" t="str">
        <f t="shared" si="58"/>
        <v>Normal</v>
      </c>
    </row>
    <row r="1908" spans="2:5" x14ac:dyDescent="0.25">
      <c r="B1908">
        <f xml:space="preserve"> (moras!C1905 - AVERAGE(moras!$C$2:$C$5001)) / _xlfn.STDEV.P(moras!$C$2:$C$5001)</f>
        <v>-0.44317408830214883</v>
      </c>
      <c r="C1908" t="str">
        <f t="shared" si="59"/>
        <v>Normal</v>
      </c>
      <c r="D1908">
        <f xml:space="preserve"> (moras!I1905 - AVERAGE(moras!$I$2:$I$5001)) / _xlfn.STDEV.P(moras!$I$2:$I$5001)</f>
        <v>0.85359919315050581</v>
      </c>
      <c r="E1908" t="str">
        <f t="shared" si="58"/>
        <v>Normal</v>
      </c>
    </row>
    <row r="1909" spans="2:5" x14ac:dyDescent="0.25">
      <c r="B1909">
        <f xml:space="preserve"> (moras!C1906 - AVERAGE(moras!$C$2:$C$5001)) / _xlfn.STDEV.P(moras!$C$2:$C$5001)</f>
        <v>-0.46799154082766331</v>
      </c>
      <c r="C1909" t="str">
        <f t="shared" si="59"/>
        <v>Normal</v>
      </c>
      <c r="D1909">
        <f xml:space="preserve"> (moras!I1906 - AVERAGE(moras!$I$2:$I$5001)) / _xlfn.STDEV.P(moras!$I$2:$I$5001)</f>
        <v>0.85359919315050581</v>
      </c>
      <c r="E1909" t="str">
        <f t="shared" si="58"/>
        <v>Normal</v>
      </c>
    </row>
    <row r="1910" spans="2:5" x14ac:dyDescent="0.25">
      <c r="B1910">
        <f xml:space="preserve"> (moras!C1907 - AVERAGE(moras!$C$2:$C$5001)) / _xlfn.STDEV.P(moras!$C$2:$C$5001)</f>
        <v>-5.4405187790457421E-3</v>
      </c>
      <c r="C1910" t="str">
        <f t="shared" si="59"/>
        <v>Normal</v>
      </c>
      <c r="D1910">
        <f xml:space="preserve"> (moras!I1907 - AVERAGE(moras!$I$2:$I$5001)) / _xlfn.STDEV.P(moras!$I$2:$I$5001)</f>
        <v>-0.91096062953163204</v>
      </c>
      <c r="E1910" t="str">
        <f t="shared" si="58"/>
        <v>Normal</v>
      </c>
    </row>
    <row r="1911" spans="2:5" x14ac:dyDescent="0.25">
      <c r="B1911">
        <f xml:space="preserve"> (moras!C1908 - AVERAGE(moras!$C$2:$C$5001)) / _xlfn.STDEV.P(moras!$C$2:$C$5001)</f>
        <v>0.29845648156888194</v>
      </c>
      <c r="C1911" t="str">
        <f t="shared" si="59"/>
        <v>Normal</v>
      </c>
      <c r="D1911">
        <f xml:space="preserve"> (moras!I1908 - AVERAGE(moras!$I$2:$I$5001)) / _xlfn.STDEV.P(moras!$I$2:$I$5001)</f>
        <v>0.64185201442864925</v>
      </c>
      <c r="E1911" t="str">
        <f t="shared" si="58"/>
        <v>Normal</v>
      </c>
    </row>
    <row r="1912" spans="2:5" x14ac:dyDescent="0.25">
      <c r="B1912">
        <f xml:space="preserve"> (moras!C1909 - AVERAGE(moras!$C$2:$C$5001)) / _xlfn.STDEV.P(moras!$C$2:$C$5001)</f>
        <v>-0.3496408400586471</v>
      </c>
      <c r="C1912" t="str">
        <f t="shared" si="59"/>
        <v>Normal</v>
      </c>
      <c r="D1912">
        <f xml:space="preserve"> (moras!I1909 - AVERAGE(moras!$I$2:$I$5001)) / _xlfn.STDEV.P(moras!$I$2:$I$5001)</f>
        <v>-0.27571909336606237</v>
      </c>
      <c r="E1912" t="str">
        <f t="shared" si="58"/>
        <v>Normal</v>
      </c>
    </row>
    <row r="1913" spans="2:5" x14ac:dyDescent="0.25">
      <c r="B1913">
        <f xml:space="preserve"> (moras!C1910 - AVERAGE(moras!$C$2:$C$5001)) / _xlfn.STDEV.P(moras!$C$2:$C$5001)</f>
        <v>-0.44454166866740574</v>
      </c>
      <c r="C1913" t="str">
        <f t="shared" si="59"/>
        <v>Normal</v>
      </c>
      <c r="D1913">
        <f xml:space="preserve"> (moras!I1910 - AVERAGE(moras!$I$2:$I$5001)) / _xlfn.STDEV.P(moras!$I$2:$I$5001)</f>
        <v>1.7711703009452175</v>
      </c>
      <c r="E1913" t="str">
        <f t="shared" si="58"/>
        <v>Normal</v>
      </c>
    </row>
    <row r="1914" spans="2:5" x14ac:dyDescent="0.25">
      <c r="B1914">
        <f xml:space="preserve"> (moras!C1911 - AVERAGE(moras!$C$2:$C$5001)) / _xlfn.STDEV.P(moras!$C$2:$C$5001)</f>
        <v>0.60729164320576967</v>
      </c>
      <c r="C1914" t="str">
        <f t="shared" si="59"/>
        <v>Normal</v>
      </c>
      <c r="D1914">
        <f xml:space="preserve"> (moras!I1911 - AVERAGE(moras!$I$2:$I$5001)) / _xlfn.STDEV.P(moras!$I$2:$I$5001)</f>
        <v>-0.69921345080977548</v>
      </c>
      <c r="E1914" t="str">
        <f t="shared" si="58"/>
        <v>Normal</v>
      </c>
    </row>
    <row r="1915" spans="2:5" x14ac:dyDescent="0.25">
      <c r="B1915">
        <f xml:space="preserve"> (moras!C1912 - AVERAGE(moras!$C$2:$C$5001)) / _xlfn.STDEV.P(moras!$C$2:$C$5001)</f>
        <v>-0.74692943494713959</v>
      </c>
      <c r="C1915" t="str">
        <f t="shared" si="59"/>
        <v>Normal</v>
      </c>
      <c r="D1915">
        <f xml:space="preserve"> (moras!I1912 - AVERAGE(moras!$I$2:$I$5001)) / _xlfn.STDEV.P(moras!$I$2:$I$5001)</f>
        <v>-0.34630148627334789</v>
      </c>
      <c r="E1915" t="str">
        <f t="shared" si="58"/>
        <v>Normal</v>
      </c>
    </row>
    <row r="1916" spans="2:5" x14ac:dyDescent="0.25">
      <c r="B1916">
        <f xml:space="preserve"> (moras!C1913 - AVERAGE(moras!$C$2:$C$5001)) / _xlfn.STDEV.P(moras!$C$2:$C$5001)</f>
        <v>-0.53335553148542825</v>
      </c>
      <c r="C1916" t="str">
        <f t="shared" si="59"/>
        <v>Normal</v>
      </c>
      <c r="D1916">
        <f xml:space="preserve"> (moras!I1913 - AVERAGE(moras!$I$2:$I$5001)) / _xlfn.STDEV.P(moras!$I$2:$I$5001)</f>
        <v>-1.6167845586044871</v>
      </c>
      <c r="E1916" t="str">
        <f t="shared" si="58"/>
        <v>Normal</v>
      </c>
    </row>
    <row r="1917" spans="2:5" x14ac:dyDescent="0.25">
      <c r="B1917">
        <f xml:space="preserve"> (moras!C1914 - AVERAGE(moras!$C$2:$C$5001)) / _xlfn.STDEV.P(moras!$C$2:$C$5001)</f>
        <v>5.7706844843234177E-2</v>
      </c>
      <c r="C1917" t="str">
        <f t="shared" si="59"/>
        <v>Normal</v>
      </c>
      <c r="D1917">
        <f xml:space="preserve"> (moras!I1914 - AVERAGE(moras!$I$2:$I$5001)) / _xlfn.STDEV.P(moras!$I$2:$I$5001)</f>
        <v>-0.69921345080977548</v>
      </c>
      <c r="E1917" t="str">
        <f t="shared" si="58"/>
        <v>Normal</v>
      </c>
    </row>
    <row r="1918" spans="2:5" x14ac:dyDescent="0.25">
      <c r="B1918">
        <f xml:space="preserve"> (moras!C1915 - AVERAGE(moras!$C$2:$C$5001)) / _xlfn.STDEV.P(moras!$C$2:$C$5001)</f>
        <v>-0.46862045515253348</v>
      </c>
      <c r="C1918" t="str">
        <f t="shared" si="59"/>
        <v>Normal</v>
      </c>
      <c r="D1918">
        <f xml:space="preserve"> (moras!I1915 - AVERAGE(moras!$I$2:$I$5001)) / _xlfn.STDEV.P(moras!$I$2:$I$5001)</f>
        <v>0.28894004989222172</v>
      </c>
      <c r="E1918" t="str">
        <f t="shared" si="58"/>
        <v>Normal</v>
      </c>
    </row>
    <row r="1919" spans="2:5" x14ac:dyDescent="0.25">
      <c r="B1919">
        <f xml:space="preserve"> (moras!C1916 - AVERAGE(moras!$C$2:$C$5001)) / _xlfn.STDEV.P(moras!$C$2:$C$5001)</f>
        <v>1.1750311017462243</v>
      </c>
      <c r="C1919" t="str">
        <f t="shared" si="59"/>
        <v>Normal</v>
      </c>
      <c r="D1919">
        <f xml:space="preserve"> (moras!I1916 - AVERAGE(moras!$I$2:$I$5001)) / _xlfn.STDEV.P(moras!$I$2:$I$5001)</f>
        <v>0.28894004989222172</v>
      </c>
      <c r="E1919" t="str">
        <f t="shared" si="58"/>
        <v>Normal</v>
      </c>
    </row>
    <row r="1920" spans="2:5" x14ac:dyDescent="0.25">
      <c r="B1920">
        <f xml:space="preserve"> (moras!C1917 - AVERAGE(moras!$C$2:$C$5001)) / _xlfn.STDEV.P(moras!$C$2:$C$5001)</f>
        <v>-0.46556220510218438</v>
      </c>
      <c r="C1920" t="str">
        <f t="shared" si="59"/>
        <v>Normal</v>
      </c>
      <c r="D1920">
        <f xml:space="preserve"> (moras!I1917 - AVERAGE(moras!$I$2:$I$5001)) / _xlfn.STDEV.P(moras!$I$2:$I$5001)</f>
        <v>-0.27571909336606237</v>
      </c>
      <c r="E1920" t="str">
        <f t="shared" si="58"/>
        <v>Normal</v>
      </c>
    </row>
    <row r="1921" spans="2:5" x14ac:dyDescent="0.25">
      <c r="B1921">
        <f xml:space="preserve"> (moras!C1918 - AVERAGE(moras!$C$2:$C$5001)) / _xlfn.STDEV.P(moras!$C$2:$C$5001)</f>
        <v>-0.41315267802966937</v>
      </c>
      <c r="C1921" t="str">
        <f t="shared" si="59"/>
        <v>Normal</v>
      </c>
      <c r="D1921">
        <f xml:space="preserve"> (moras!I1918 - AVERAGE(moras!$I$2:$I$5001)) / _xlfn.STDEV.P(moras!$I$2:$I$5001)</f>
        <v>0.28894004989222172</v>
      </c>
      <c r="E1921" t="str">
        <f t="shared" si="58"/>
        <v>Normal</v>
      </c>
    </row>
    <row r="1922" spans="2:5" x14ac:dyDescent="0.25">
      <c r="B1922">
        <f xml:space="preserve"> (moras!C1919 - AVERAGE(moras!$C$2:$C$5001)) / _xlfn.STDEV.P(moras!$C$2:$C$5001)</f>
        <v>3.6276980688794267</v>
      </c>
      <c r="C1922" t="str">
        <f t="shared" si="59"/>
        <v>Atipico</v>
      </c>
      <c r="D1922">
        <f xml:space="preserve"> (moras!I1919 - AVERAGE(moras!$I$2:$I$5001)) / _xlfn.STDEV.P(moras!$I$2:$I$5001)</f>
        <v>1.2770935505942189</v>
      </c>
      <c r="E1922" t="str">
        <f t="shared" si="58"/>
        <v>Normal</v>
      </c>
    </row>
    <row r="1923" spans="2:5" x14ac:dyDescent="0.25">
      <c r="B1923">
        <f xml:space="preserve"> (moras!C1920 - AVERAGE(moras!$C$2:$C$5001)) / _xlfn.STDEV.P(moras!$C$2:$C$5001)</f>
        <v>-0.17877986260860235</v>
      </c>
      <c r="C1923" t="str">
        <f t="shared" si="59"/>
        <v>Normal</v>
      </c>
      <c r="D1923">
        <f xml:space="preserve"> (moras!I1920 - AVERAGE(moras!$I$2:$I$5001)) / _xlfn.STDEV.P(moras!$I$2:$I$5001)</f>
        <v>-0.48746627208791893</v>
      </c>
      <c r="E1923" t="str">
        <f t="shared" si="58"/>
        <v>Normal</v>
      </c>
    </row>
    <row r="1924" spans="2:5" x14ac:dyDescent="0.25">
      <c r="B1924">
        <f xml:space="preserve"> (moras!C1921 - AVERAGE(moras!$C$2:$C$5001)) / _xlfn.STDEV.P(moras!$C$2:$C$5001)</f>
        <v>-0.19426582966798911</v>
      </c>
      <c r="C1924" t="str">
        <f t="shared" si="59"/>
        <v>Normal</v>
      </c>
      <c r="D1924">
        <f xml:space="preserve"> (moras!I1921 - AVERAGE(moras!$I$2:$I$5001)) / _xlfn.STDEV.P(moras!$I$2:$I$5001)</f>
        <v>1.0653463718723624</v>
      </c>
      <c r="E1924" t="str">
        <f t="shared" si="58"/>
        <v>Normal</v>
      </c>
    </row>
    <row r="1925" spans="2:5" x14ac:dyDescent="0.25">
      <c r="B1925">
        <f xml:space="preserve"> (moras!C1922 - AVERAGE(moras!$C$2:$C$5001)) / _xlfn.STDEV.P(moras!$C$2:$C$5001)</f>
        <v>1.3403406154556796</v>
      </c>
      <c r="C1925" t="str">
        <f t="shared" si="59"/>
        <v>Normal</v>
      </c>
      <c r="D1925">
        <f xml:space="preserve"> (moras!I1922 - AVERAGE(moras!$I$2:$I$5001)) / _xlfn.STDEV.P(moras!$I$2:$I$5001)</f>
        <v>-0.13455430755149136</v>
      </c>
      <c r="E1925" t="str">
        <f t="shared" si="58"/>
        <v>Normal</v>
      </c>
    </row>
    <row r="1926" spans="2:5" x14ac:dyDescent="0.25">
      <c r="B1926">
        <f xml:space="preserve"> (moras!C1923 - AVERAGE(moras!$C$2:$C$5001)) / _xlfn.STDEV.P(moras!$C$2:$C$5001)</f>
        <v>-0.36989765253327161</v>
      </c>
      <c r="C1926" t="str">
        <f t="shared" si="59"/>
        <v>Normal</v>
      </c>
      <c r="D1926">
        <f xml:space="preserve"> (moras!I1923 - AVERAGE(moras!$I$2:$I$5001)) / _xlfn.STDEV.P(moras!$I$2:$I$5001)</f>
        <v>-0.48746627208791893</v>
      </c>
      <c r="E1926" t="str">
        <f t="shared" ref="E1926:E1989" si="60">IF(ABS(D1926)&gt;1.96,"Atipico","Normal")</f>
        <v>Normal</v>
      </c>
    </row>
    <row r="1927" spans="2:5" x14ac:dyDescent="0.25">
      <c r="B1927">
        <f xml:space="preserve"> (moras!C1924 - AVERAGE(moras!$C$2:$C$5001)) / _xlfn.STDEV.P(moras!$C$2:$C$5001)</f>
        <v>2.5492187669103106</v>
      </c>
      <c r="C1927" t="str">
        <f t="shared" si="59"/>
        <v>Atipico</v>
      </c>
      <c r="D1927">
        <f xml:space="preserve"> (moras!I1924 - AVERAGE(moras!$I$2:$I$5001)) / _xlfn.STDEV.P(moras!$I$2:$I$5001)</f>
        <v>-1.193290201160774</v>
      </c>
      <c r="E1927" t="str">
        <f t="shared" si="60"/>
        <v>Normal</v>
      </c>
    </row>
    <row r="1928" spans="2:5" x14ac:dyDescent="0.25">
      <c r="B1928">
        <f xml:space="preserve"> (moras!C1925 - AVERAGE(moras!$C$2:$C$5001)) / _xlfn.STDEV.P(moras!$C$2:$C$5001)</f>
        <v>-2.2965144107525226E-3</v>
      </c>
      <c r="C1928" t="str">
        <f t="shared" si="59"/>
        <v>Normal</v>
      </c>
      <c r="D1928">
        <f xml:space="preserve"> (moras!I1925 - AVERAGE(moras!$I$2:$I$5001)) / _xlfn.STDEV.P(moras!$I$2:$I$5001)</f>
        <v>1.1359287647796479</v>
      </c>
      <c r="E1928" t="str">
        <f t="shared" si="60"/>
        <v>Normal</v>
      </c>
    </row>
    <row r="1929" spans="2:5" x14ac:dyDescent="0.25">
      <c r="B1929">
        <f xml:space="preserve"> (moras!C1926 - AVERAGE(moras!$C$2:$C$5001)) / _xlfn.STDEV.P(moras!$C$2:$C$5001)</f>
        <v>0.7397138703858861</v>
      </c>
      <c r="C1929" t="str">
        <f t="shared" si="59"/>
        <v>Normal</v>
      </c>
      <c r="D1929">
        <f xml:space="preserve"> (moras!I1926 - AVERAGE(moras!$I$2:$I$5001)) / _xlfn.STDEV.P(moras!$I$2:$I$5001)</f>
        <v>1.8417526938525031</v>
      </c>
      <c r="E1929" t="str">
        <f t="shared" si="60"/>
        <v>Normal</v>
      </c>
    </row>
    <row r="1930" spans="2:5" x14ac:dyDescent="0.25">
      <c r="B1930">
        <f xml:space="preserve"> (moras!C1927 - AVERAGE(moras!$C$2:$C$5001)) / _xlfn.STDEV.P(moras!$C$2:$C$5001)</f>
        <v>-0.33551157684619304</v>
      </c>
      <c r="C1930" t="str">
        <f t="shared" si="59"/>
        <v>Normal</v>
      </c>
      <c r="D1930">
        <f xml:space="preserve"> (moras!I1927 - AVERAGE(moras!$I$2:$I$5001)) / _xlfn.STDEV.P(moras!$I$2:$I$5001)</f>
        <v>-1.5462021656972016</v>
      </c>
      <c r="E1930" t="str">
        <f t="shared" si="60"/>
        <v>Normal</v>
      </c>
    </row>
    <row r="1931" spans="2:5" x14ac:dyDescent="0.25">
      <c r="B1931">
        <f xml:space="preserve"> (moras!C1928 - AVERAGE(moras!$C$2:$C$5001)) / _xlfn.STDEV.P(moras!$C$2:$C$5001)</f>
        <v>-0.25042223098162575</v>
      </c>
      <c r="C1931" t="str">
        <f t="shared" si="59"/>
        <v>Normal</v>
      </c>
      <c r="D1931">
        <f xml:space="preserve"> (moras!I1928 - AVERAGE(moras!$I$2:$I$5001)) / _xlfn.STDEV.P(moras!$I$2:$I$5001)</f>
        <v>-0.91096062953163204</v>
      </c>
      <c r="E1931" t="str">
        <f t="shared" si="60"/>
        <v>Normal</v>
      </c>
    </row>
    <row r="1932" spans="2:5" x14ac:dyDescent="0.25">
      <c r="B1932">
        <f xml:space="preserve"> (moras!C1929 - AVERAGE(moras!$C$2:$C$5001)) / _xlfn.STDEV.P(moras!$C$2:$C$5001)</f>
        <v>-0.46876596866299364</v>
      </c>
      <c r="C1932" t="str">
        <f t="shared" si="59"/>
        <v>Normal</v>
      </c>
      <c r="D1932">
        <f xml:space="preserve"> (moras!I1929 - AVERAGE(moras!$I$2:$I$5001)) / _xlfn.STDEV.P(moras!$I$2:$I$5001)</f>
        <v>-6.397191464420586E-2</v>
      </c>
      <c r="E1932" t="str">
        <f t="shared" si="60"/>
        <v>Normal</v>
      </c>
    </row>
    <row r="1933" spans="2:5" x14ac:dyDescent="0.25">
      <c r="B1933">
        <f xml:space="preserve"> (moras!C1930 - AVERAGE(moras!$C$2:$C$5001)) / _xlfn.STDEV.P(moras!$C$2:$C$5001)</f>
        <v>-0.44454166866740574</v>
      </c>
      <c r="C1933" t="str">
        <f t="shared" si="59"/>
        <v>Normal</v>
      </c>
      <c r="D1933">
        <f xml:space="preserve"> (moras!I1930 - AVERAGE(moras!$I$2:$I$5001)) / _xlfn.STDEV.P(moras!$I$2:$I$5001)</f>
        <v>-1.052125415346203</v>
      </c>
      <c r="E1933" t="str">
        <f t="shared" si="60"/>
        <v>Normal</v>
      </c>
    </row>
    <row r="1934" spans="2:5" x14ac:dyDescent="0.25">
      <c r="B1934">
        <f xml:space="preserve"> (moras!C1931 - AVERAGE(moras!$C$2:$C$5001)) / _xlfn.STDEV.P(moras!$C$2:$C$5001)</f>
        <v>1.0897842436724106</v>
      </c>
      <c r="C1934" t="str">
        <f t="shared" si="59"/>
        <v>Normal</v>
      </c>
      <c r="D1934">
        <f xml:space="preserve"> (moras!I1931 - AVERAGE(moras!$I$2:$I$5001)) / _xlfn.STDEV.P(moras!$I$2:$I$5001)</f>
        <v>0.28894004989222172</v>
      </c>
      <c r="E1934" t="str">
        <f t="shared" si="60"/>
        <v>Normal</v>
      </c>
    </row>
    <row r="1935" spans="2:5" x14ac:dyDescent="0.25">
      <c r="B1935">
        <f xml:space="preserve"> (moras!C1932 - AVERAGE(moras!$C$2:$C$5001)) / _xlfn.STDEV.P(moras!$C$2:$C$5001)</f>
        <v>0.44387873779366788</v>
      </c>
      <c r="C1935" t="str">
        <f t="shared" ref="C1935:C1998" si="61">IF(ABS(B1935)&gt;1.96,"Atipico","Normal")</f>
        <v>Normal</v>
      </c>
      <c r="D1935">
        <f xml:space="preserve"> (moras!I1932 - AVERAGE(moras!$I$2:$I$5001)) / _xlfn.STDEV.P(moras!$I$2:$I$5001)</f>
        <v>0.78301680024322029</v>
      </c>
      <c r="E1935" t="str">
        <f t="shared" si="60"/>
        <v>Normal</v>
      </c>
    </row>
    <row r="1936" spans="2:5" x14ac:dyDescent="0.25">
      <c r="B1936">
        <f xml:space="preserve"> (moras!C1933 - AVERAGE(moras!$C$2:$C$5001)) / _xlfn.STDEV.P(moras!$C$2:$C$5001)</f>
        <v>1.4766143262929545</v>
      </c>
      <c r="C1936" t="str">
        <f t="shared" si="61"/>
        <v>Normal</v>
      </c>
      <c r="D1936">
        <f xml:space="preserve"> (moras!I1933 - AVERAGE(moras!$I$2:$I$5001)) / _xlfn.STDEV.P(moras!$I$2:$I$5001)</f>
        <v>-0.62863105790248996</v>
      </c>
      <c r="E1936" t="str">
        <f t="shared" si="60"/>
        <v>Normal</v>
      </c>
    </row>
    <row r="1937" spans="2:5" x14ac:dyDescent="0.25">
      <c r="B1937">
        <f xml:space="preserve"> (moras!C1934 - AVERAGE(moras!$C$2:$C$5001)) / _xlfn.STDEV.P(moras!$C$2:$C$5001)</f>
        <v>-0.42164055508473103</v>
      </c>
      <c r="C1937" t="str">
        <f t="shared" si="61"/>
        <v>Normal</v>
      </c>
      <c r="D1937">
        <f xml:space="preserve"> (moras!I1934 - AVERAGE(moras!$I$2:$I$5001)) / _xlfn.STDEV.P(moras!$I$2:$I$5001)</f>
        <v>0.99476397896507684</v>
      </c>
      <c r="E1937" t="str">
        <f t="shared" si="60"/>
        <v>Normal</v>
      </c>
    </row>
    <row r="1938" spans="2:5" x14ac:dyDescent="0.25">
      <c r="B1938">
        <f xml:space="preserve"> (moras!C1935 - AVERAGE(moras!$C$2:$C$5001)) / _xlfn.STDEV.P(moras!$C$2:$C$5001)</f>
        <v>-0.42841433231318576</v>
      </c>
      <c r="C1938" t="str">
        <f t="shared" si="61"/>
        <v>Normal</v>
      </c>
      <c r="D1938">
        <f xml:space="preserve"> (moras!I1935 - AVERAGE(moras!$I$2:$I$5001)) / _xlfn.STDEV.P(moras!$I$2:$I$5001)</f>
        <v>1.2065111576869334</v>
      </c>
      <c r="E1938" t="str">
        <f t="shared" si="60"/>
        <v>Normal</v>
      </c>
    </row>
    <row r="1939" spans="2:5" x14ac:dyDescent="0.25">
      <c r="B1939">
        <f xml:space="preserve"> (moras!C1936 - AVERAGE(moras!$C$2:$C$5001)) / _xlfn.STDEV.P(moras!$C$2:$C$5001)</f>
        <v>-0.5148888188174926</v>
      </c>
      <c r="C1939" t="str">
        <f t="shared" si="61"/>
        <v>Normal</v>
      </c>
      <c r="D1939">
        <f xml:space="preserve"> (moras!I1936 - AVERAGE(moras!$I$2:$I$5001)) / _xlfn.STDEV.P(moras!$I$2:$I$5001)</f>
        <v>-0.20513670045877688</v>
      </c>
      <c r="E1939" t="str">
        <f t="shared" si="60"/>
        <v>Normal</v>
      </c>
    </row>
    <row r="1940" spans="2:5" x14ac:dyDescent="0.25">
      <c r="B1940">
        <f xml:space="preserve"> (moras!C1937 - AVERAGE(moras!$C$2:$C$5001)) / _xlfn.STDEV.P(moras!$C$2:$C$5001)</f>
        <v>-0.26078079519853364</v>
      </c>
      <c r="C1940" t="str">
        <f t="shared" si="61"/>
        <v>Normal</v>
      </c>
      <c r="D1940">
        <f xml:space="preserve"> (moras!I1937 - AVERAGE(moras!$I$2:$I$5001)) / _xlfn.STDEV.P(moras!$I$2:$I$5001)</f>
        <v>1.2065111576869334</v>
      </c>
      <c r="E1940" t="str">
        <f t="shared" si="60"/>
        <v>Normal</v>
      </c>
    </row>
    <row r="1941" spans="2:5" x14ac:dyDescent="0.25">
      <c r="B1941">
        <f xml:space="preserve"> (moras!C1938 - AVERAGE(moras!$C$2:$C$5001)) / _xlfn.STDEV.P(moras!$C$2:$C$5001)</f>
        <v>-0.11251066693089436</v>
      </c>
      <c r="C1941" t="str">
        <f t="shared" si="61"/>
        <v>Normal</v>
      </c>
      <c r="D1941">
        <f xml:space="preserve"> (moras!I1938 - AVERAGE(moras!$I$2:$I$5001)) / _xlfn.STDEV.P(moras!$I$2:$I$5001)</f>
        <v>0.50068722861407822</v>
      </c>
      <c r="E1941" t="str">
        <f t="shared" si="60"/>
        <v>Normal</v>
      </c>
    </row>
    <row r="1942" spans="2:5" x14ac:dyDescent="0.25">
      <c r="B1942">
        <f xml:space="preserve"> (moras!C1939 - AVERAGE(moras!$C$2:$C$5001)) / _xlfn.STDEV.P(moras!$C$2:$C$5001)</f>
        <v>-0.74919023396520668</v>
      </c>
      <c r="C1942" t="str">
        <f t="shared" si="61"/>
        <v>Normal</v>
      </c>
      <c r="D1942">
        <f xml:space="preserve"> (moras!I1939 - AVERAGE(moras!$I$2:$I$5001)) / _xlfn.STDEV.P(moras!$I$2:$I$5001)</f>
        <v>-1.4756197727899161</v>
      </c>
      <c r="E1942" t="str">
        <f t="shared" si="60"/>
        <v>Normal</v>
      </c>
    </row>
    <row r="1943" spans="2:5" x14ac:dyDescent="0.25">
      <c r="B1943">
        <f xml:space="preserve"> (moras!C1940 - AVERAGE(moras!$C$2:$C$5001)) / _xlfn.STDEV.P(moras!$C$2:$C$5001)</f>
        <v>-0.32375065700135897</v>
      </c>
      <c r="C1943" t="str">
        <f t="shared" si="61"/>
        <v>Normal</v>
      </c>
      <c r="D1943">
        <f xml:space="preserve"> (moras!I1940 - AVERAGE(moras!$I$2:$I$5001)) / _xlfn.STDEV.P(moras!$I$2:$I$5001)</f>
        <v>-0.91096062953163204</v>
      </c>
      <c r="E1943" t="str">
        <f t="shared" si="60"/>
        <v>Normal</v>
      </c>
    </row>
    <row r="1944" spans="2:5" x14ac:dyDescent="0.25">
      <c r="B1944">
        <f xml:space="preserve"> (moras!C1941 - AVERAGE(moras!$C$2:$C$5001)) / _xlfn.STDEV.P(moras!$C$2:$C$5001)</f>
        <v>-0.41623559138687616</v>
      </c>
      <c r="C1944" t="str">
        <f t="shared" si="61"/>
        <v>Normal</v>
      </c>
      <c r="D1944">
        <f xml:space="preserve"> (moras!I1941 - AVERAGE(moras!$I$2:$I$5001)) / _xlfn.STDEV.P(moras!$I$2:$I$5001)</f>
        <v>-1.052125415346203</v>
      </c>
      <c r="E1944" t="str">
        <f t="shared" si="60"/>
        <v>Normal</v>
      </c>
    </row>
    <row r="1945" spans="2:5" x14ac:dyDescent="0.25">
      <c r="B1945">
        <f xml:space="preserve"> (moras!C1942 - AVERAGE(moras!$C$2:$C$5001)) / _xlfn.STDEV.P(moras!$C$2:$C$5001)</f>
        <v>0.36525688788134353</v>
      </c>
      <c r="C1945" t="str">
        <f t="shared" si="61"/>
        <v>Normal</v>
      </c>
      <c r="D1945">
        <f xml:space="preserve"> (moras!I1942 - AVERAGE(moras!$I$2:$I$5001)) / _xlfn.STDEV.P(moras!$I$2:$I$5001)</f>
        <v>1.2770935505942189</v>
      </c>
      <c r="E1945" t="str">
        <f t="shared" si="60"/>
        <v>Normal</v>
      </c>
    </row>
    <row r="1946" spans="2:5" x14ac:dyDescent="0.25">
      <c r="B1946">
        <f xml:space="preserve"> (moras!C1943 - AVERAGE(moras!$C$2:$C$5001)) / _xlfn.STDEV.P(moras!$C$2:$C$5001)</f>
        <v>-0.18508664012170742</v>
      </c>
      <c r="C1946" t="str">
        <f t="shared" si="61"/>
        <v>Normal</v>
      </c>
      <c r="D1946">
        <f xml:space="preserve"> (moras!I1943 - AVERAGE(moras!$I$2:$I$5001)) / _xlfn.STDEV.P(moras!$I$2:$I$5001)</f>
        <v>-1.5462021656972016</v>
      </c>
      <c r="E1946" t="str">
        <f t="shared" si="60"/>
        <v>Normal</v>
      </c>
    </row>
    <row r="1947" spans="2:5" x14ac:dyDescent="0.25">
      <c r="B1947">
        <f xml:space="preserve"> (moras!C1944 - AVERAGE(moras!$C$2:$C$5001)) / _xlfn.STDEV.P(moras!$C$2:$C$5001)</f>
        <v>0.41698956749211052</v>
      </c>
      <c r="C1947" t="str">
        <f t="shared" si="61"/>
        <v>Normal</v>
      </c>
      <c r="D1947">
        <f xml:space="preserve"> (moras!I1944 - AVERAGE(moras!$I$2:$I$5001)) / _xlfn.STDEV.P(moras!$I$2:$I$5001)</f>
        <v>-0.48746627208791893</v>
      </c>
      <c r="E1947" t="str">
        <f t="shared" si="60"/>
        <v>Normal</v>
      </c>
    </row>
    <row r="1948" spans="2:5" x14ac:dyDescent="0.25">
      <c r="B1948">
        <f xml:space="preserve"> (moras!C1945 - AVERAGE(moras!$C$2:$C$5001)) / _xlfn.STDEV.P(moras!$C$2:$C$5001)</f>
        <v>-0.46799154082766331</v>
      </c>
      <c r="C1948" t="str">
        <f t="shared" si="61"/>
        <v>Normal</v>
      </c>
      <c r="D1948">
        <f xml:space="preserve"> (moras!I1945 - AVERAGE(moras!$I$2:$I$5001)) / _xlfn.STDEV.P(moras!$I$2:$I$5001)</f>
        <v>1.559423122223361</v>
      </c>
      <c r="E1948" t="str">
        <f t="shared" si="60"/>
        <v>Normal</v>
      </c>
    </row>
    <row r="1949" spans="2:5" x14ac:dyDescent="0.25">
      <c r="B1949">
        <f xml:space="preserve"> (moras!C1946 - AVERAGE(moras!$C$2:$C$5001)) / _xlfn.STDEV.P(moras!$C$2:$C$5001)</f>
        <v>-0.39144798146265947</v>
      </c>
      <c r="C1949" t="str">
        <f t="shared" si="61"/>
        <v>Normal</v>
      </c>
      <c r="D1949">
        <f xml:space="preserve"> (moras!I1946 - AVERAGE(moras!$I$2:$I$5001)) / _xlfn.STDEV.P(moras!$I$2:$I$5001)</f>
        <v>-1.4050373798826306</v>
      </c>
      <c r="E1949" t="str">
        <f t="shared" si="60"/>
        <v>Normal</v>
      </c>
    </row>
    <row r="1950" spans="2:5" x14ac:dyDescent="0.25">
      <c r="B1950">
        <f xml:space="preserve"> (moras!C1947 - AVERAGE(moras!$C$2:$C$5001)) / _xlfn.STDEV.P(moras!$C$2:$C$5001)</f>
        <v>0.28663967467070839</v>
      </c>
      <c r="C1950" t="str">
        <f t="shared" si="61"/>
        <v>Normal</v>
      </c>
      <c r="D1950">
        <f xml:space="preserve"> (moras!I1947 - AVERAGE(moras!$I$2:$I$5001)) / _xlfn.STDEV.P(moras!$I$2:$I$5001)</f>
        <v>-0.84037823662434652</v>
      </c>
      <c r="E1950" t="str">
        <f t="shared" si="60"/>
        <v>Normal</v>
      </c>
    </row>
    <row r="1951" spans="2:5" x14ac:dyDescent="0.25">
      <c r="B1951">
        <f xml:space="preserve"> (moras!C1948 - AVERAGE(moras!$C$2:$C$5001)) / _xlfn.STDEV.P(moras!$C$2:$C$5001)</f>
        <v>-0.12222417468859373</v>
      </c>
      <c r="C1951" t="str">
        <f t="shared" si="61"/>
        <v>Normal</v>
      </c>
      <c r="D1951">
        <f xml:space="preserve"> (moras!I1948 - AVERAGE(moras!$I$2:$I$5001)) / _xlfn.STDEV.P(moras!$I$2:$I$5001)</f>
        <v>-1.1227078082534885</v>
      </c>
      <c r="E1951" t="str">
        <f t="shared" si="60"/>
        <v>Normal</v>
      </c>
    </row>
    <row r="1952" spans="2:5" x14ac:dyDescent="0.25">
      <c r="B1952">
        <f xml:space="preserve"> (moras!C1949 - AVERAGE(moras!$C$2:$C$5001)) / _xlfn.STDEV.P(moras!$C$2:$C$5001)</f>
        <v>-0.22083807647642564</v>
      </c>
      <c r="C1952" t="str">
        <f t="shared" si="61"/>
        <v>Normal</v>
      </c>
      <c r="D1952">
        <f xml:space="preserve"> (moras!I1949 - AVERAGE(moras!$I$2:$I$5001)) / _xlfn.STDEV.P(moras!$I$2:$I$5001)</f>
        <v>0.50068722861407822</v>
      </c>
      <c r="E1952" t="str">
        <f t="shared" si="60"/>
        <v>Normal</v>
      </c>
    </row>
    <row r="1953" spans="2:5" x14ac:dyDescent="0.25">
      <c r="B1953">
        <f xml:space="preserve"> (moras!C1950 - AVERAGE(moras!$C$2:$C$5001)) / _xlfn.STDEV.P(moras!$C$2:$C$5001)</f>
        <v>-7.8234836225469548E-2</v>
      </c>
      <c r="C1953" t="str">
        <f t="shared" si="61"/>
        <v>Normal</v>
      </c>
      <c r="D1953">
        <f xml:space="preserve"> (moras!I1950 - AVERAGE(moras!$I$2:$I$5001)) / _xlfn.STDEV.P(moras!$I$2:$I$5001)</f>
        <v>0.85359919315050581</v>
      </c>
      <c r="E1953" t="str">
        <f t="shared" si="60"/>
        <v>Normal</v>
      </c>
    </row>
    <row r="1954" spans="2:5" x14ac:dyDescent="0.25">
      <c r="B1954">
        <f xml:space="preserve"> (moras!C1951 - AVERAGE(moras!$C$2:$C$5001)) / _xlfn.STDEV.P(moras!$C$2:$C$5001)</f>
        <v>0.76895345383097802</v>
      </c>
      <c r="C1954" t="str">
        <f t="shared" si="61"/>
        <v>Normal</v>
      </c>
      <c r="D1954">
        <f xml:space="preserve"> (moras!I1951 - AVERAGE(moras!$I$2:$I$5001)) / _xlfn.STDEV.P(moras!$I$2:$I$5001)</f>
        <v>7.7192871170365177E-2</v>
      </c>
      <c r="E1954" t="str">
        <f t="shared" si="60"/>
        <v>Normal</v>
      </c>
    </row>
    <row r="1955" spans="2:5" x14ac:dyDescent="0.25">
      <c r="B1955">
        <f xml:space="preserve"> (moras!C1952 - AVERAGE(moras!$C$2:$C$5001)) / _xlfn.STDEV.P(moras!$C$2:$C$5001)</f>
        <v>-5.8437599810830583E-2</v>
      </c>
      <c r="C1955" t="str">
        <f t="shared" si="61"/>
        <v>Normal</v>
      </c>
      <c r="D1955">
        <f xml:space="preserve"> (moras!I1952 - AVERAGE(moras!$I$2:$I$5001)) / _xlfn.STDEV.P(moras!$I$2:$I$5001)</f>
        <v>0.50068722861407822</v>
      </c>
      <c r="E1955" t="str">
        <f t="shared" si="60"/>
        <v>Normal</v>
      </c>
    </row>
    <row r="1956" spans="2:5" x14ac:dyDescent="0.25">
      <c r="B1956">
        <f xml:space="preserve"> (moras!C1953 - AVERAGE(moras!$C$2:$C$5001)) / _xlfn.STDEV.P(moras!$C$2:$C$5001)</f>
        <v>-0.46799154082766331</v>
      </c>
      <c r="C1956" t="str">
        <f t="shared" si="61"/>
        <v>Normal</v>
      </c>
      <c r="D1956">
        <f xml:space="preserve"> (moras!I1953 - AVERAGE(moras!$I$2:$I$5001)) / _xlfn.STDEV.P(moras!$I$2:$I$5001)</f>
        <v>0.92418158605779133</v>
      </c>
      <c r="E1956" t="str">
        <f t="shared" si="60"/>
        <v>Normal</v>
      </c>
    </row>
    <row r="1957" spans="2:5" x14ac:dyDescent="0.25">
      <c r="B1957">
        <f xml:space="preserve"> (moras!C1954 - AVERAGE(moras!$C$2:$C$5001)) / _xlfn.STDEV.P(moras!$C$2:$C$5001)</f>
        <v>0.11731312485681264</v>
      </c>
      <c r="C1957" t="str">
        <f t="shared" si="61"/>
        <v>Normal</v>
      </c>
      <c r="D1957">
        <f xml:space="preserve"> (moras!I1954 - AVERAGE(moras!$I$2:$I$5001)) / _xlfn.STDEV.P(moras!$I$2:$I$5001)</f>
        <v>-0.769795843717061</v>
      </c>
      <c r="E1957" t="str">
        <f t="shared" si="60"/>
        <v>Normal</v>
      </c>
    </row>
    <row r="1958" spans="2:5" x14ac:dyDescent="0.25">
      <c r="B1958">
        <f xml:space="preserve"> (moras!C1955 - AVERAGE(moras!$C$2:$C$5001)) / _xlfn.STDEV.P(moras!$C$2:$C$5001)</f>
        <v>-0.69246462819260224</v>
      </c>
      <c r="C1958" t="str">
        <f t="shared" si="61"/>
        <v>Normal</v>
      </c>
      <c r="D1958">
        <f xml:space="preserve"> (moras!I1955 - AVERAGE(moras!$I$2:$I$5001)) / _xlfn.STDEV.P(moras!$I$2:$I$5001)</f>
        <v>0.35952244279950724</v>
      </c>
      <c r="E1958" t="str">
        <f t="shared" si="60"/>
        <v>Normal</v>
      </c>
    </row>
    <row r="1959" spans="2:5" x14ac:dyDescent="0.25">
      <c r="B1959">
        <f xml:space="preserve"> (moras!C1956 - AVERAGE(moras!$C$2:$C$5001)) / _xlfn.STDEV.P(moras!$C$2:$C$5001)</f>
        <v>-0.3624640455248006</v>
      </c>
      <c r="C1959" t="str">
        <f t="shared" si="61"/>
        <v>Normal</v>
      </c>
      <c r="D1959">
        <f xml:space="preserve"> (moras!I1956 - AVERAGE(moras!$I$2:$I$5001)) / _xlfn.STDEV.P(moras!$I$2:$I$5001)</f>
        <v>-1.4756197727899161</v>
      </c>
      <c r="E1959" t="str">
        <f t="shared" si="60"/>
        <v>Normal</v>
      </c>
    </row>
    <row r="1960" spans="2:5" x14ac:dyDescent="0.25">
      <c r="B1960">
        <f xml:space="preserve"> (moras!C1957 - AVERAGE(moras!$C$2:$C$5001)) / _xlfn.STDEV.P(moras!$C$2:$C$5001)</f>
        <v>0.5391316351078197</v>
      </c>
      <c r="C1960" t="str">
        <f t="shared" si="61"/>
        <v>Normal</v>
      </c>
      <c r="D1960">
        <f xml:space="preserve"> (moras!I1957 - AVERAGE(moras!$I$2:$I$5001)) / _xlfn.STDEV.P(moras!$I$2:$I$5001)</f>
        <v>1.9829174796670741</v>
      </c>
      <c r="E1960" t="str">
        <f t="shared" si="60"/>
        <v>Atipico</v>
      </c>
    </row>
    <row r="1961" spans="2:5" x14ac:dyDescent="0.25">
      <c r="B1961">
        <f xml:space="preserve"> (moras!C1958 - AVERAGE(moras!$C$2:$C$5001)) / _xlfn.STDEV.P(moras!$C$2:$C$5001)</f>
        <v>-0.44454166866740574</v>
      </c>
      <c r="C1961" t="str">
        <f t="shared" si="61"/>
        <v>Normal</v>
      </c>
      <c r="D1961">
        <f xml:space="preserve"> (moras!I1958 - AVERAGE(moras!$I$2:$I$5001)) / _xlfn.STDEV.P(moras!$I$2:$I$5001)</f>
        <v>-1.193290201160774</v>
      </c>
      <c r="E1961" t="str">
        <f t="shared" si="60"/>
        <v>Normal</v>
      </c>
    </row>
    <row r="1962" spans="2:5" x14ac:dyDescent="0.25">
      <c r="B1962">
        <f xml:space="preserve"> (moras!C1959 - AVERAGE(moras!$C$2:$C$5001)) / _xlfn.STDEV.P(moras!$C$2:$C$5001)</f>
        <v>-0.44454166866740574</v>
      </c>
      <c r="C1962" t="str">
        <f t="shared" si="61"/>
        <v>Normal</v>
      </c>
      <c r="D1962">
        <f xml:space="preserve"> (moras!I1959 - AVERAGE(moras!$I$2:$I$5001)) / _xlfn.STDEV.P(moras!$I$2:$I$5001)</f>
        <v>0.2183576569849362</v>
      </c>
      <c r="E1962" t="str">
        <f t="shared" si="60"/>
        <v>Normal</v>
      </c>
    </row>
    <row r="1963" spans="2:5" x14ac:dyDescent="0.25">
      <c r="B1963">
        <f xml:space="preserve"> (moras!C1960 - AVERAGE(moras!$C$2:$C$5001)) / _xlfn.STDEV.P(moras!$C$2:$C$5001)</f>
        <v>-0.37813142353777884</v>
      </c>
      <c r="C1963" t="str">
        <f t="shared" si="61"/>
        <v>Normal</v>
      </c>
      <c r="D1963">
        <f xml:space="preserve"> (moras!I1960 - AVERAGE(moras!$I$2:$I$5001)) / _xlfn.STDEV.P(moras!$I$2:$I$5001)</f>
        <v>-0.27571909336606237</v>
      </c>
      <c r="E1963" t="str">
        <f t="shared" si="60"/>
        <v>Normal</v>
      </c>
    </row>
    <row r="1964" spans="2:5" x14ac:dyDescent="0.25">
      <c r="B1964">
        <f xml:space="preserve"> (moras!C1961 - AVERAGE(moras!$C$2:$C$5001)) / _xlfn.STDEV.P(moras!$C$2:$C$5001)</f>
        <v>-2.2673338536546354E-2</v>
      </c>
      <c r="C1964" t="str">
        <f t="shared" si="61"/>
        <v>Normal</v>
      </c>
      <c r="D1964">
        <f xml:space="preserve"> (moras!I1961 - AVERAGE(moras!$I$2:$I$5001)) / _xlfn.STDEV.P(moras!$I$2:$I$5001)</f>
        <v>0.57126962152136374</v>
      </c>
      <c r="E1964" t="str">
        <f t="shared" si="60"/>
        <v>Normal</v>
      </c>
    </row>
    <row r="1965" spans="2:5" x14ac:dyDescent="0.25">
      <c r="B1965">
        <f xml:space="preserve"> (moras!C1962 - AVERAGE(moras!$C$2:$C$5001)) / _xlfn.STDEV.P(moras!$C$2:$C$5001)</f>
        <v>0.17350970269732044</v>
      </c>
      <c r="C1965" t="str">
        <f t="shared" si="61"/>
        <v>Normal</v>
      </c>
      <c r="D1965">
        <f xml:space="preserve"> (moras!I1962 - AVERAGE(moras!$I$2:$I$5001)) / _xlfn.STDEV.P(moras!$I$2:$I$5001)</f>
        <v>-0.41688387918063341</v>
      </c>
      <c r="E1965" t="str">
        <f t="shared" si="60"/>
        <v>Normal</v>
      </c>
    </row>
    <row r="1966" spans="2:5" x14ac:dyDescent="0.25">
      <c r="B1966">
        <f xml:space="preserve"> (moras!C1963 - AVERAGE(moras!$C$2:$C$5001)) / _xlfn.STDEV.P(moras!$C$2:$C$5001)</f>
        <v>-0.26139071877712344</v>
      </c>
      <c r="C1966" t="str">
        <f t="shared" si="61"/>
        <v>Normal</v>
      </c>
      <c r="D1966">
        <f xml:space="preserve"> (moras!I1963 - AVERAGE(moras!$I$2:$I$5001)) / _xlfn.STDEV.P(moras!$I$2:$I$5001)</f>
        <v>-0.62863105790248996</v>
      </c>
      <c r="E1966" t="str">
        <f t="shared" si="60"/>
        <v>Normal</v>
      </c>
    </row>
    <row r="1967" spans="2:5" x14ac:dyDescent="0.25">
      <c r="B1967">
        <f xml:space="preserve"> (moras!C1964 - AVERAGE(moras!$C$2:$C$5001)) / _xlfn.STDEV.P(moras!$C$2:$C$5001)</f>
        <v>-0.14797280269617233</v>
      </c>
      <c r="C1967" t="str">
        <f t="shared" si="61"/>
        <v>Normal</v>
      </c>
      <c r="D1967">
        <f xml:space="preserve"> (moras!I1964 - AVERAGE(moras!$I$2:$I$5001)) / _xlfn.STDEV.P(moras!$I$2:$I$5001)</f>
        <v>-0.41688387918063341</v>
      </c>
      <c r="E1967" t="str">
        <f t="shared" si="60"/>
        <v>Normal</v>
      </c>
    </row>
    <row r="1968" spans="2:5" x14ac:dyDescent="0.25">
      <c r="B1968">
        <f xml:space="preserve"> (moras!C1965 - AVERAGE(moras!$C$2:$C$5001)) / _xlfn.STDEV.P(moras!$C$2:$C$5001)</f>
        <v>-0.44087670126835837</v>
      </c>
      <c r="C1968" t="str">
        <f t="shared" si="61"/>
        <v>Normal</v>
      </c>
      <c r="D1968">
        <f xml:space="preserve"> (moras!I1965 - AVERAGE(moras!$I$2:$I$5001)) / _xlfn.STDEV.P(moras!$I$2:$I$5001)</f>
        <v>2.0534998725743594</v>
      </c>
      <c r="E1968" t="str">
        <f t="shared" si="60"/>
        <v>Atipico</v>
      </c>
    </row>
    <row r="1969" spans="2:5" x14ac:dyDescent="0.25">
      <c r="B1969">
        <f xml:space="preserve"> (moras!C1966 - AVERAGE(moras!$C$2:$C$5001)) / _xlfn.STDEV.P(moras!$C$2:$C$5001)</f>
        <v>1.039896835685773</v>
      </c>
      <c r="C1969" t="str">
        <f t="shared" si="61"/>
        <v>Normal</v>
      </c>
      <c r="D1969">
        <f xml:space="preserve"> (moras!I1966 - AVERAGE(moras!$I$2:$I$5001)) / _xlfn.STDEV.P(moras!$I$2:$I$5001)</f>
        <v>-0.34630148627334789</v>
      </c>
      <c r="E1969" t="str">
        <f t="shared" si="60"/>
        <v>Normal</v>
      </c>
    </row>
    <row r="1970" spans="2:5" x14ac:dyDescent="0.25">
      <c r="B1970">
        <f xml:space="preserve"> (moras!C1967 - AVERAGE(moras!$C$2:$C$5001)) / _xlfn.STDEV.P(moras!$C$2:$C$5001)</f>
        <v>-0.45939637838777081</v>
      </c>
      <c r="C1970" t="str">
        <f t="shared" si="61"/>
        <v>Normal</v>
      </c>
      <c r="D1970">
        <f xml:space="preserve"> (moras!I1967 - AVERAGE(moras!$I$2:$I$5001)) / _xlfn.STDEV.P(moras!$I$2:$I$5001)</f>
        <v>-1.052125415346203</v>
      </c>
      <c r="E1970" t="str">
        <f t="shared" si="60"/>
        <v>Normal</v>
      </c>
    </row>
    <row r="1971" spans="2:5" x14ac:dyDescent="0.25">
      <c r="B1971">
        <f xml:space="preserve"> (moras!C1968 - AVERAGE(moras!$C$2:$C$5001)) / _xlfn.STDEV.P(moras!$C$2:$C$5001)</f>
        <v>-0.4627197589868397</v>
      </c>
      <c r="C1971" t="str">
        <f t="shared" si="61"/>
        <v>Normal</v>
      </c>
      <c r="D1971">
        <f xml:space="preserve"> (moras!I1968 - AVERAGE(moras!$I$2:$I$5001)) / _xlfn.STDEV.P(moras!$I$2:$I$5001)</f>
        <v>-0.91096062953163204</v>
      </c>
      <c r="E1971" t="str">
        <f t="shared" si="60"/>
        <v>Normal</v>
      </c>
    </row>
    <row r="1972" spans="2:5" x14ac:dyDescent="0.25">
      <c r="B1972">
        <f xml:space="preserve"> (moras!C1969 - AVERAGE(moras!$C$2:$C$5001)) / _xlfn.STDEV.P(moras!$C$2:$C$5001)</f>
        <v>2.3295653829714942</v>
      </c>
      <c r="C1972" t="str">
        <f t="shared" si="61"/>
        <v>Atipico</v>
      </c>
      <c r="D1972">
        <f xml:space="preserve"> (moras!I1969 - AVERAGE(moras!$I$2:$I$5001)) / _xlfn.STDEV.P(moras!$I$2:$I$5001)</f>
        <v>1.2065111576869334</v>
      </c>
      <c r="E1972" t="str">
        <f t="shared" si="60"/>
        <v>Normal</v>
      </c>
    </row>
    <row r="1973" spans="2:5" x14ac:dyDescent="0.25">
      <c r="B1973">
        <f xml:space="preserve"> (moras!C1970 - AVERAGE(moras!$C$2:$C$5001)) / _xlfn.STDEV.P(moras!$C$2:$C$5001)</f>
        <v>-0.24120565186214785</v>
      </c>
      <c r="C1973" t="str">
        <f t="shared" si="61"/>
        <v>Normal</v>
      </c>
      <c r="D1973">
        <f xml:space="preserve"> (moras!I1970 - AVERAGE(moras!$I$2:$I$5001)) / _xlfn.STDEV.P(moras!$I$2:$I$5001)</f>
        <v>-0.98154302243891756</v>
      </c>
      <c r="E1973" t="str">
        <f t="shared" si="60"/>
        <v>Normal</v>
      </c>
    </row>
    <row r="1974" spans="2:5" x14ac:dyDescent="0.25">
      <c r="B1974">
        <f xml:space="preserve"> (moras!C1971 - AVERAGE(moras!$C$2:$C$5001)) / _xlfn.STDEV.P(moras!$C$2:$C$5001)</f>
        <v>-0.54897831823960785</v>
      </c>
      <c r="C1974" t="str">
        <f t="shared" si="61"/>
        <v>Normal</v>
      </c>
      <c r="D1974">
        <f xml:space="preserve"> (moras!I1971 - AVERAGE(moras!$I$2:$I$5001)) / _xlfn.STDEV.P(moras!$I$2:$I$5001)</f>
        <v>-1.052125415346203</v>
      </c>
      <c r="E1974" t="str">
        <f t="shared" si="60"/>
        <v>Normal</v>
      </c>
    </row>
    <row r="1975" spans="2:5" x14ac:dyDescent="0.25">
      <c r="B1975">
        <f xml:space="preserve"> (moras!C1972 - AVERAGE(moras!$C$2:$C$5001)) / _xlfn.STDEV.P(moras!$C$2:$C$5001)</f>
        <v>-0.44454166866740574</v>
      </c>
      <c r="C1975" t="str">
        <f t="shared" si="61"/>
        <v>Normal</v>
      </c>
      <c r="D1975">
        <f xml:space="preserve"> (moras!I1972 - AVERAGE(moras!$I$2:$I$5001)) / _xlfn.STDEV.P(moras!$I$2:$I$5001)</f>
        <v>-0.27571909336606237</v>
      </c>
      <c r="E1975" t="str">
        <f t="shared" si="60"/>
        <v>Normal</v>
      </c>
    </row>
    <row r="1976" spans="2:5" x14ac:dyDescent="0.25">
      <c r="B1976">
        <f xml:space="preserve"> (moras!C1973 - AVERAGE(moras!$C$2:$C$5001)) / _xlfn.STDEV.P(moras!$C$2:$C$5001)</f>
        <v>-0.35737167690971305</v>
      </c>
      <c r="C1976" t="str">
        <f t="shared" si="61"/>
        <v>Normal</v>
      </c>
      <c r="D1976">
        <f xml:space="preserve"> (moras!I1973 - AVERAGE(moras!$I$2:$I$5001)) / _xlfn.STDEV.P(moras!$I$2:$I$5001)</f>
        <v>0.2183576569849362</v>
      </c>
      <c r="E1976" t="str">
        <f t="shared" si="60"/>
        <v>Normal</v>
      </c>
    </row>
    <row r="1977" spans="2:5" x14ac:dyDescent="0.25">
      <c r="B1977">
        <f xml:space="preserve"> (moras!C1974 - AVERAGE(moras!$C$2:$C$5001)) / _xlfn.STDEV.P(moras!$C$2:$C$5001)</f>
        <v>-0.37269092001474208</v>
      </c>
      <c r="C1977" t="str">
        <f t="shared" si="61"/>
        <v>Normal</v>
      </c>
      <c r="D1977">
        <f xml:space="preserve"> (moras!I1974 - AVERAGE(moras!$I$2:$I$5001)) / _xlfn.STDEV.P(moras!$I$2:$I$5001)</f>
        <v>0.28894004989222172</v>
      </c>
      <c r="E1977" t="str">
        <f t="shared" si="60"/>
        <v>Normal</v>
      </c>
    </row>
    <row r="1978" spans="2:5" x14ac:dyDescent="0.25">
      <c r="B1978">
        <f xml:space="preserve"> (moras!C1975 - AVERAGE(moras!$C$2:$C$5001)) / _xlfn.STDEV.P(moras!$C$2:$C$5001)</f>
        <v>4.5421915368181383</v>
      </c>
      <c r="C1978" t="str">
        <f t="shared" si="61"/>
        <v>Atipico</v>
      </c>
      <c r="D1978">
        <f xml:space="preserve"> (moras!I1975 - AVERAGE(moras!$I$2:$I$5001)) / _xlfn.STDEV.P(moras!$I$2:$I$5001)</f>
        <v>0.85359919315050581</v>
      </c>
      <c r="E1978" t="str">
        <f t="shared" si="60"/>
        <v>Normal</v>
      </c>
    </row>
    <row r="1979" spans="2:5" x14ac:dyDescent="0.25">
      <c r="B1979">
        <f xml:space="preserve"> (moras!C1976 - AVERAGE(moras!$C$2:$C$5001)) / _xlfn.STDEV.P(moras!$C$2:$C$5001)</f>
        <v>-0.44082984098532885</v>
      </c>
      <c r="C1979" t="str">
        <f t="shared" si="61"/>
        <v>Normal</v>
      </c>
      <c r="D1979">
        <f xml:space="preserve"> (moras!I1976 - AVERAGE(moras!$I$2:$I$5001)) / _xlfn.STDEV.P(moras!$I$2:$I$5001)</f>
        <v>1.2770935505942189</v>
      </c>
      <c r="E1979" t="str">
        <f t="shared" si="60"/>
        <v>Normal</v>
      </c>
    </row>
    <row r="1980" spans="2:5" x14ac:dyDescent="0.25">
      <c r="B1980">
        <f xml:space="preserve"> (moras!C1977 - AVERAGE(moras!$C$2:$C$5001)) / _xlfn.STDEV.P(moras!$C$2:$C$5001)</f>
        <v>-0.53634931165165145</v>
      </c>
      <c r="C1980" t="str">
        <f t="shared" si="61"/>
        <v>Normal</v>
      </c>
      <c r="D1980">
        <f xml:space="preserve"> (moras!I1977 - AVERAGE(moras!$I$2:$I$5001)) / _xlfn.STDEV.P(moras!$I$2:$I$5001)</f>
        <v>-1.334454986975345</v>
      </c>
      <c r="E1980" t="str">
        <f t="shared" si="60"/>
        <v>Normal</v>
      </c>
    </row>
    <row r="1981" spans="2:5" x14ac:dyDescent="0.25">
      <c r="B1981">
        <f xml:space="preserve"> (moras!C1978 - AVERAGE(moras!$C$2:$C$5001)) / _xlfn.STDEV.P(moras!$C$2:$C$5001)</f>
        <v>-0.30556393452452485</v>
      </c>
      <c r="C1981" t="str">
        <f t="shared" si="61"/>
        <v>Normal</v>
      </c>
      <c r="D1981">
        <f xml:space="preserve"> (moras!I1978 - AVERAGE(moras!$I$2:$I$5001)) / _xlfn.STDEV.P(moras!$I$2:$I$5001)</f>
        <v>-0.84037823662434652</v>
      </c>
      <c r="E1981" t="str">
        <f t="shared" si="60"/>
        <v>Normal</v>
      </c>
    </row>
    <row r="1982" spans="2:5" x14ac:dyDescent="0.25">
      <c r="B1982">
        <f xml:space="preserve"> (moras!C1979 - AVERAGE(moras!$C$2:$C$5001)) / _xlfn.STDEV.P(moras!$C$2:$C$5001)</f>
        <v>-0.38358815551672792</v>
      </c>
      <c r="C1982" t="str">
        <f t="shared" si="61"/>
        <v>Normal</v>
      </c>
      <c r="D1982">
        <f xml:space="preserve"> (moras!I1979 - AVERAGE(moras!$I$2:$I$5001)) / _xlfn.STDEV.P(moras!$I$2:$I$5001)</f>
        <v>-0.98154302243891756</v>
      </c>
      <c r="E1982" t="str">
        <f t="shared" si="60"/>
        <v>Normal</v>
      </c>
    </row>
    <row r="1983" spans="2:5" x14ac:dyDescent="0.25">
      <c r="B1983">
        <f xml:space="preserve"> (moras!C1980 - AVERAGE(moras!$C$2:$C$5001)) / _xlfn.STDEV.P(moras!$C$2:$C$5001)</f>
        <v>-0.46799154082766331</v>
      </c>
      <c r="C1983" t="str">
        <f t="shared" si="61"/>
        <v>Normal</v>
      </c>
      <c r="D1983">
        <f xml:space="preserve"> (moras!I1980 - AVERAGE(moras!$I$2:$I$5001)) / _xlfn.STDEV.P(moras!$I$2:$I$5001)</f>
        <v>3.1122357661836424</v>
      </c>
      <c r="E1983" t="str">
        <f t="shared" si="60"/>
        <v>Atipico</v>
      </c>
    </row>
    <row r="1984" spans="2:5" x14ac:dyDescent="0.25">
      <c r="B1984">
        <f xml:space="preserve"> (moras!C1981 - AVERAGE(moras!$C$2:$C$5001)) / _xlfn.STDEV.P(moras!$C$2:$C$5001)</f>
        <v>-0.46799031999397384</v>
      </c>
      <c r="C1984" t="str">
        <f t="shared" si="61"/>
        <v>Normal</v>
      </c>
      <c r="D1984">
        <f xml:space="preserve"> (moras!I1981 - AVERAGE(moras!$I$2:$I$5001)) / _xlfn.STDEV.P(moras!$I$2:$I$5001)</f>
        <v>-1.052125415346203</v>
      </c>
      <c r="E1984" t="str">
        <f t="shared" si="60"/>
        <v>Normal</v>
      </c>
    </row>
    <row r="1985" spans="2:5" x14ac:dyDescent="0.25">
      <c r="B1985">
        <f xml:space="preserve"> (moras!C1982 - AVERAGE(moras!$C$2:$C$5001)) / _xlfn.STDEV.P(moras!$C$2:$C$5001)</f>
        <v>-0.15727086938150792</v>
      </c>
      <c r="C1985" t="str">
        <f t="shared" si="61"/>
        <v>Normal</v>
      </c>
      <c r="D1985">
        <f xml:space="preserve"> (moras!I1982 - AVERAGE(moras!$I$2:$I$5001)) / _xlfn.STDEV.P(moras!$I$2:$I$5001)</f>
        <v>-1.2638725940680595</v>
      </c>
      <c r="E1985" t="str">
        <f t="shared" si="60"/>
        <v>Normal</v>
      </c>
    </row>
    <row r="1986" spans="2:5" x14ac:dyDescent="0.25">
      <c r="B1986">
        <f xml:space="preserve"> (moras!C1983 - AVERAGE(moras!$C$2:$C$5001)) / _xlfn.STDEV.P(moras!$C$2:$C$5001)</f>
        <v>1.1421684785237431</v>
      </c>
      <c r="C1986" t="str">
        <f t="shared" si="61"/>
        <v>Normal</v>
      </c>
      <c r="D1986">
        <f xml:space="preserve"> (moras!I1983 - AVERAGE(moras!$I$2:$I$5001)) / _xlfn.STDEV.P(moras!$I$2:$I$5001)</f>
        <v>1.1359287647796479</v>
      </c>
      <c r="E1986" t="str">
        <f t="shared" si="60"/>
        <v>Normal</v>
      </c>
    </row>
    <row r="1987" spans="2:5" x14ac:dyDescent="0.25">
      <c r="B1987">
        <f xml:space="preserve"> (moras!C1984 - AVERAGE(moras!$C$2:$C$5001)) / _xlfn.STDEV.P(moras!$C$2:$C$5001)</f>
        <v>0.64259223431113</v>
      </c>
      <c r="C1987" t="str">
        <f t="shared" si="61"/>
        <v>Normal</v>
      </c>
      <c r="D1987">
        <f xml:space="preserve"> (moras!I1984 - AVERAGE(moras!$I$2:$I$5001)) / _xlfn.STDEV.P(moras!$I$2:$I$5001)</f>
        <v>-0.41688387918063341</v>
      </c>
      <c r="E1987" t="str">
        <f t="shared" si="60"/>
        <v>Normal</v>
      </c>
    </row>
    <row r="1988" spans="2:5" x14ac:dyDescent="0.25">
      <c r="B1988">
        <f xml:space="preserve"> (moras!C1985 - AVERAGE(moras!$C$2:$C$5001)) / _xlfn.STDEV.P(moras!$C$2:$C$5001)</f>
        <v>-0.44454290183274864</v>
      </c>
      <c r="C1988" t="str">
        <f t="shared" si="61"/>
        <v>Normal</v>
      </c>
      <c r="D1988">
        <f xml:space="preserve"> (moras!I1985 - AVERAGE(moras!$I$2:$I$5001)) / _xlfn.STDEV.P(moras!$I$2:$I$5001)</f>
        <v>2.5475766229253582</v>
      </c>
      <c r="E1988" t="str">
        <f t="shared" si="60"/>
        <v>Atipico</v>
      </c>
    </row>
    <row r="1989" spans="2:5" x14ac:dyDescent="0.25">
      <c r="B1989">
        <f xml:space="preserve"> (moras!C1986 - AVERAGE(moras!$C$2:$C$5001)) / _xlfn.STDEV.P(moras!$C$2:$C$5001)</f>
        <v>-0.21313390066007282</v>
      </c>
      <c r="C1989" t="str">
        <f t="shared" si="61"/>
        <v>Normal</v>
      </c>
      <c r="D1989">
        <f xml:space="preserve"> (moras!I1986 - AVERAGE(moras!$I$2:$I$5001)) / _xlfn.STDEV.P(moras!$I$2:$I$5001)</f>
        <v>-1.4756197727899161</v>
      </c>
      <c r="E1989" t="str">
        <f t="shared" si="60"/>
        <v>Normal</v>
      </c>
    </row>
    <row r="1990" spans="2:5" x14ac:dyDescent="0.25">
      <c r="B1990">
        <f xml:space="preserve"> (moras!C1987 - AVERAGE(moras!$C$2:$C$5001)) / _xlfn.STDEV.P(moras!$C$2:$C$5001)</f>
        <v>1.3870418201559906</v>
      </c>
      <c r="C1990" t="str">
        <f t="shared" si="61"/>
        <v>Normal</v>
      </c>
      <c r="D1990">
        <f xml:space="preserve"> (moras!I1987 - AVERAGE(moras!$I$2:$I$5001)) / _xlfn.STDEV.P(moras!$I$2:$I$5001)</f>
        <v>0.57126962152136374</v>
      </c>
      <c r="E1990" t="str">
        <f t="shared" ref="E1990:E2053" si="62">IF(ABS(D1990)&gt;1.96,"Atipico","Normal")</f>
        <v>Normal</v>
      </c>
    </row>
    <row r="1991" spans="2:5" x14ac:dyDescent="0.25">
      <c r="B1991">
        <f xml:space="preserve"> (moras!C1988 - AVERAGE(moras!$C$2:$C$5001)) / _xlfn.STDEV.P(moras!$C$2:$C$5001)</f>
        <v>-0.25016079992893459</v>
      </c>
      <c r="C1991" t="str">
        <f t="shared" si="61"/>
        <v>Normal</v>
      </c>
      <c r="D1991">
        <f xml:space="preserve"> (moras!I1988 - AVERAGE(moras!$I$2:$I$5001)) / _xlfn.STDEV.P(moras!$I$2:$I$5001)</f>
        <v>-0.20513670045877688</v>
      </c>
      <c r="E1991" t="str">
        <f t="shared" si="62"/>
        <v>Normal</v>
      </c>
    </row>
    <row r="1992" spans="2:5" x14ac:dyDescent="0.25">
      <c r="B1992">
        <f xml:space="preserve"> (moras!C1989 - AVERAGE(moras!$C$2:$C$5001)) / _xlfn.STDEV.P(moras!$C$2:$C$5001)</f>
        <v>-0.66286865996341726</v>
      </c>
      <c r="C1992" t="str">
        <f t="shared" si="61"/>
        <v>Normal</v>
      </c>
      <c r="D1992">
        <f xml:space="preserve"> (moras!I1989 - AVERAGE(moras!$I$2:$I$5001)) / _xlfn.STDEV.P(moras!$I$2:$I$5001)</f>
        <v>-0.69921345080977548</v>
      </c>
      <c r="E1992" t="str">
        <f t="shared" si="62"/>
        <v>Normal</v>
      </c>
    </row>
    <row r="1993" spans="2:5" x14ac:dyDescent="0.25">
      <c r="B1993">
        <f xml:space="preserve"> (moras!C1990 - AVERAGE(moras!$C$2:$C$5001)) / _xlfn.STDEV.P(moras!$C$2:$C$5001)</f>
        <v>-0.17789679290656407</v>
      </c>
      <c r="C1993" t="str">
        <f t="shared" si="61"/>
        <v>Normal</v>
      </c>
      <c r="D1993">
        <f xml:space="preserve"> (moras!I1990 - AVERAGE(moras!$I$2:$I$5001)) / _xlfn.STDEV.P(moras!$I$2:$I$5001)</f>
        <v>1.0653463718723624</v>
      </c>
      <c r="E1993" t="str">
        <f t="shared" si="62"/>
        <v>Normal</v>
      </c>
    </row>
    <row r="1994" spans="2:5" x14ac:dyDescent="0.25">
      <c r="B1994">
        <f xml:space="preserve"> (moras!C1991 - AVERAGE(moras!$C$2:$C$5001)) / _xlfn.STDEV.P(moras!$C$2:$C$5001)</f>
        <v>-0.24721918265671536</v>
      </c>
      <c r="C1994" t="str">
        <f t="shared" si="61"/>
        <v>Normal</v>
      </c>
      <c r="D1994">
        <f xml:space="preserve"> (moras!I1991 - AVERAGE(moras!$I$2:$I$5001)) / _xlfn.STDEV.P(moras!$I$2:$I$5001)</f>
        <v>1.2065111576869334</v>
      </c>
      <c r="E1994" t="str">
        <f t="shared" si="62"/>
        <v>Normal</v>
      </c>
    </row>
    <row r="1995" spans="2:5" x14ac:dyDescent="0.25">
      <c r="B1995">
        <f xml:space="preserve"> (moras!C1992 - AVERAGE(moras!$C$2:$C$5001)) / _xlfn.STDEV.P(moras!$C$2:$C$5001)</f>
        <v>1.2954139356837771</v>
      </c>
      <c r="C1995" t="str">
        <f t="shared" si="61"/>
        <v>Normal</v>
      </c>
      <c r="D1995">
        <f xml:space="preserve"> (moras!I1992 - AVERAGE(moras!$I$2:$I$5001)) / _xlfn.STDEV.P(moras!$I$2:$I$5001)</f>
        <v>1.0653463718723624</v>
      </c>
      <c r="E1995" t="str">
        <f t="shared" si="62"/>
        <v>Normal</v>
      </c>
    </row>
    <row r="1996" spans="2:5" x14ac:dyDescent="0.25">
      <c r="B1996">
        <f xml:space="preserve"> (moras!C1993 - AVERAGE(moras!$C$2:$C$5001)) / _xlfn.STDEV.P(moras!$C$2:$C$5001)</f>
        <v>-0.36322222024091178</v>
      </c>
      <c r="C1996" t="str">
        <f t="shared" si="61"/>
        <v>Normal</v>
      </c>
      <c r="D1996">
        <f xml:space="preserve"> (moras!I1993 - AVERAGE(moras!$I$2:$I$5001)) / _xlfn.STDEV.P(moras!$I$2:$I$5001)</f>
        <v>-1.5462021656972016</v>
      </c>
      <c r="E1996" t="str">
        <f t="shared" si="62"/>
        <v>Normal</v>
      </c>
    </row>
    <row r="1997" spans="2:5" x14ac:dyDescent="0.25">
      <c r="B1997">
        <f xml:space="preserve"> (moras!C1994 - AVERAGE(moras!$C$2:$C$5001)) / _xlfn.STDEV.P(moras!$C$2:$C$5001)</f>
        <v>-0.32533404130162036</v>
      </c>
      <c r="C1997" t="str">
        <f t="shared" si="61"/>
        <v>Normal</v>
      </c>
      <c r="D1997">
        <f xml:space="preserve"> (moras!I1994 - AVERAGE(moras!$I$2:$I$5001)) / _xlfn.STDEV.P(moras!$I$2:$I$5001)</f>
        <v>0.43010483570679275</v>
      </c>
      <c r="E1997" t="str">
        <f t="shared" si="62"/>
        <v>Normal</v>
      </c>
    </row>
    <row r="1998" spans="2:5" x14ac:dyDescent="0.25">
      <c r="B1998">
        <f xml:space="preserve"> (moras!C1995 - AVERAGE(moras!$C$2:$C$5001)) / _xlfn.STDEV.P(moras!$C$2:$C$5001)</f>
        <v>-0.26243644298788793</v>
      </c>
      <c r="C1998" t="str">
        <f t="shared" si="61"/>
        <v>Normal</v>
      </c>
      <c r="D1998">
        <f xml:space="preserve"> (moras!I1995 - AVERAGE(moras!$I$2:$I$5001)) / _xlfn.STDEV.P(moras!$I$2:$I$5001)</f>
        <v>-0.41688387918063341</v>
      </c>
      <c r="E1998" t="str">
        <f t="shared" si="62"/>
        <v>Normal</v>
      </c>
    </row>
    <row r="1999" spans="2:5" x14ac:dyDescent="0.25">
      <c r="B1999">
        <f xml:space="preserve"> (moras!C1996 - AVERAGE(moras!$C$2:$C$5001)) / _xlfn.STDEV.P(moras!$C$2:$C$5001)</f>
        <v>0.8572834842267204</v>
      </c>
      <c r="C1999" t="str">
        <f t="shared" ref="C1999:C2062" si="63">IF(ABS(B1999)&gt;1.96,"Atipico","Normal")</f>
        <v>Normal</v>
      </c>
      <c r="D1999">
        <f xml:space="preserve"> (moras!I1996 - AVERAGE(moras!$I$2:$I$5001)) / _xlfn.STDEV.P(moras!$I$2:$I$5001)</f>
        <v>-0.91096062953163204</v>
      </c>
      <c r="E1999" t="str">
        <f t="shared" si="62"/>
        <v>Normal</v>
      </c>
    </row>
    <row r="2000" spans="2:5" x14ac:dyDescent="0.25">
      <c r="B2000">
        <f xml:space="preserve"> (moras!C1997 - AVERAGE(moras!$C$2:$C$5001)) / _xlfn.STDEV.P(moras!$C$2:$C$5001)</f>
        <v>-0.44133420561056785</v>
      </c>
      <c r="C2000" t="str">
        <f t="shared" si="63"/>
        <v>Normal</v>
      </c>
      <c r="D2000">
        <f xml:space="preserve"> (moras!I1997 - AVERAGE(moras!$I$2:$I$5001)) / _xlfn.STDEV.P(moras!$I$2:$I$5001)</f>
        <v>-0.27571909336606237</v>
      </c>
      <c r="E2000" t="str">
        <f t="shared" si="62"/>
        <v>Normal</v>
      </c>
    </row>
    <row r="2001" spans="2:5" x14ac:dyDescent="0.25">
      <c r="B2001">
        <f xml:space="preserve"> (moras!C1998 - AVERAGE(moras!$C$2:$C$5001)) / _xlfn.STDEV.P(moras!$C$2:$C$5001)</f>
        <v>-0.63634391468398865</v>
      </c>
      <c r="C2001" t="str">
        <f t="shared" si="63"/>
        <v>Normal</v>
      </c>
      <c r="D2001">
        <f xml:space="preserve"> (moras!I1998 - AVERAGE(moras!$I$2:$I$5001)) / _xlfn.STDEV.P(moras!$I$2:$I$5001)</f>
        <v>3.4651477307200698</v>
      </c>
      <c r="E2001" t="str">
        <f t="shared" si="62"/>
        <v>Atipico</v>
      </c>
    </row>
    <row r="2002" spans="2:5" x14ac:dyDescent="0.25">
      <c r="B2002">
        <f xml:space="preserve"> (moras!C1999 - AVERAGE(moras!$C$2:$C$5001)) / _xlfn.STDEV.P(moras!$C$2:$C$5001)</f>
        <v>-0.37924063110039496</v>
      </c>
      <c r="C2002" t="str">
        <f t="shared" si="63"/>
        <v>Normal</v>
      </c>
      <c r="D2002">
        <f xml:space="preserve"> (moras!I1999 - AVERAGE(moras!$I$2:$I$5001)) / _xlfn.STDEV.P(moras!$I$2:$I$5001)</f>
        <v>-6.397191464420586E-2</v>
      </c>
      <c r="E2002" t="str">
        <f t="shared" si="62"/>
        <v>Normal</v>
      </c>
    </row>
    <row r="2003" spans="2:5" x14ac:dyDescent="0.25">
      <c r="B2003">
        <f xml:space="preserve"> (moras!C2000 - AVERAGE(moras!$C$2:$C$5001)) / _xlfn.STDEV.P(moras!$C$2:$C$5001)</f>
        <v>-0.65371635342161039</v>
      </c>
      <c r="C2003" t="str">
        <f t="shared" si="63"/>
        <v>Normal</v>
      </c>
      <c r="D2003">
        <f xml:space="preserve"> (moras!I2000 - AVERAGE(moras!$I$2:$I$5001)) / _xlfn.STDEV.P(moras!$I$2:$I$5001)</f>
        <v>-1.193290201160774</v>
      </c>
      <c r="E2003" t="str">
        <f t="shared" si="62"/>
        <v>Normal</v>
      </c>
    </row>
    <row r="2004" spans="2:5" x14ac:dyDescent="0.25">
      <c r="B2004">
        <f xml:space="preserve"> (moras!C2001 - AVERAGE(moras!$C$2:$C$5001)) / _xlfn.STDEV.P(moras!$C$2:$C$5001)</f>
        <v>-0.48193987402100957</v>
      </c>
      <c r="C2004" t="str">
        <f t="shared" si="63"/>
        <v>Normal</v>
      </c>
      <c r="D2004">
        <f xml:space="preserve"> (moras!I2001 - AVERAGE(moras!$I$2:$I$5001)) / _xlfn.STDEV.P(moras!$I$2:$I$5001)</f>
        <v>-0.41688387918063341</v>
      </c>
      <c r="E2004" t="str">
        <f t="shared" si="62"/>
        <v>Normal</v>
      </c>
    </row>
    <row r="2005" spans="2:5" x14ac:dyDescent="0.25">
      <c r="B2005">
        <f xml:space="preserve"> (moras!C2002 - AVERAGE(moras!$C$2:$C$5001)) / _xlfn.STDEV.P(moras!$C$2:$C$5001)</f>
        <v>0.13400115682913463</v>
      </c>
      <c r="C2005" t="str">
        <f t="shared" si="63"/>
        <v>Normal</v>
      </c>
      <c r="D2005">
        <f xml:space="preserve"> (moras!I2002 - AVERAGE(moras!$I$2:$I$5001)) / _xlfn.STDEV.P(moras!$I$2:$I$5001)</f>
        <v>-0.41688387918063341</v>
      </c>
      <c r="E2005" t="str">
        <f t="shared" si="62"/>
        <v>Normal</v>
      </c>
    </row>
    <row r="2006" spans="2:5" x14ac:dyDescent="0.25">
      <c r="B2006">
        <f xml:space="preserve"> (moras!C2003 - AVERAGE(moras!$C$2:$C$5001)) / _xlfn.STDEV.P(moras!$C$2:$C$5001)</f>
        <v>1.0744759880705868</v>
      </c>
      <c r="C2006" t="str">
        <f t="shared" si="63"/>
        <v>Normal</v>
      </c>
      <c r="D2006">
        <f xml:space="preserve"> (moras!I2003 - AVERAGE(moras!$I$2:$I$5001)) / _xlfn.STDEV.P(moras!$I$2:$I$5001)</f>
        <v>0.2183576569849362</v>
      </c>
      <c r="E2006" t="str">
        <f t="shared" si="62"/>
        <v>Normal</v>
      </c>
    </row>
    <row r="2007" spans="2:5" x14ac:dyDescent="0.25">
      <c r="B2007">
        <f xml:space="preserve"> (moras!C2004 - AVERAGE(moras!$C$2:$C$5001)) / _xlfn.STDEV.P(moras!$C$2:$C$5001)</f>
        <v>-0.4445404355020629</v>
      </c>
      <c r="C2007" t="str">
        <f t="shared" si="63"/>
        <v>Normal</v>
      </c>
      <c r="D2007">
        <f xml:space="preserve"> (moras!I2004 - AVERAGE(moras!$I$2:$I$5001)) / _xlfn.STDEV.P(moras!$I$2:$I$5001)</f>
        <v>1.2065111576869334</v>
      </c>
      <c r="E2007" t="str">
        <f t="shared" si="62"/>
        <v>Normal</v>
      </c>
    </row>
    <row r="2008" spans="2:5" x14ac:dyDescent="0.25">
      <c r="B2008">
        <f xml:space="preserve"> (moras!C2005 - AVERAGE(moras!$C$2:$C$5001)) / _xlfn.STDEV.P(moras!$C$2:$C$5001)</f>
        <v>-0.74919023396520668</v>
      </c>
      <c r="C2008" t="str">
        <f t="shared" si="63"/>
        <v>Normal</v>
      </c>
      <c r="D2008">
        <f xml:space="preserve"> (moras!I2005 - AVERAGE(moras!$I$2:$I$5001)) / _xlfn.STDEV.P(moras!$I$2:$I$5001)</f>
        <v>-0.13455430755149136</v>
      </c>
      <c r="E2008" t="str">
        <f t="shared" si="62"/>
        <v>Normal</v>
      </c>
    </row>
    <row r="2009" spans="2:5" x14ac:dyDescent="0.25">
      <c r="B2009">
        <f xml:space="preserve"> (moras!C2006 - AVERAGE(moras!$C$2:$C$5001)) / _xlfn.STDEV.P(moras!$C$2:$C$5001)</f>
        <v>-0.34303366346801584</v>
      </c>
      <c r="C2009" t="str">
        <f t="shared" si="63"/>
        <v>Normal</v>
      </c>
      <c r="D2009">
        <f xml:space="preserve"> (moras!I2006 - AVERAGE(moras!$I$2:$I$5001)) / _xlfn.STDEV.P(moras!$I$2:$I$5001)</f>
        <v>-0.20513670045877688</v>
      </c>
      <c r="E2009" t="str">
        <f t="shared" si="62"/>
        <v>Normal</v>
      </c>
    </row>
    <row r="2010" spans="2:5" x14ac:dyDescent="0.25">
      <c r="B2010">
        <f xml:space="preserve"> (moras!C2007 - AVERAGE(moras!$C$2:$C$5001)) / _xlfn.STDEV.P(moras!$C$2:$C$5001)</f>
        <v>-7.786882042004846E-2</v>
      </c>
      <c r="C2010" t="str">
        <f t="shared" si="63"/>
        <v>Normal</v>
      </c>
      <c r="D2010">
        <f xml:space="preserve"> (moras!I2007 - AVERAGE(moras!$I$2:$I$5001)) / _xlfn.STDEV.P(moras!$I$2:$I$5001)</f>
        <v>-1.2638725940680595</v>
      </c>
      <c r="E2010" t="str">
        <f t="shared" si="62"/>
        <v>Normal</v>
      </c>
    </row>
    <row r="2011" spans="2:5" x14ac:dyDescent="0.25">
      <c r="B2011">
        <f xml:space="preserve"> (moras!C2008 - AVERAGE(moras!$C$2:$C$5001)) / _xlfn.STDEV.P(moras!$C$2:$C$5001)</f>
        <v>-0.37427111041676536</v>
      </c>
      <c r="C2011" t="str">
        <f t="shared" si="63"/>
        <v>Normal</v>
      </c>
      <c r="D2011">
        <f xml:space="preserve"> (moras!I2008 - AVERAGE(moras!$I$2:$I$5001)) / _xlfn.STDEV.P(moras!$I$2:$I$5001)</f>
        <v>-0.62863105790248996</v>
      </c>
      <c r="E2011" t="str">
        <f t="shared" si="62"/>
        <v>Normal</v>
      </c>
    </row>
    <row r="2012" spans="2:5" x14ac:dyDescent="0.25">
      <c r="B2012">
        <f xml:space="preserve"> (moras!C2009 - AVERAGE(moras!$C$2:$C$5001)) / _xlfn.STDEV.P(moras!$C$2:$C$5001)</f>
        <v>-0.3890726583791988</v>
      </c>
      <c r="C2012" t="str">
        <f t="shared" si="63"/>
        <v>Normal</v>
      </c>
      <c r="D2012">
        <f xml:space="preserve"> (moras!I2009 - AVERAGE(moras!$I$2:$I$5001)) / _xlfn.STDEV.P(moras!$I$2:$I$5001)</f>
        <v>0.78301680024322029</v>
      </c>
      <c r="E2012" t="str">
        <f t="shared" si="62"/>
        <v>Normal</v>
      </c>
    </row>
    <row r="2013" spans="2:5" x14ac:dyDescent="0.25">
      <c r="B2013">
        <f xml:space="preserve"> (moras!C2010 - AVERAGE(moras!$C$2:$C$5001)) / _xlfn.STDEV.P(moras!$C$2:$C$5001)</f>
        <v>0.49583815951603072</v>
      </c>
      <c r="C2013" t="str">
        <f t="shared" si="63"/>
        <v>Normal</v>
      </c>
      <c r="D2013">
        <f xml:space="preserve"> (moras!I2010 - AVERAGE(moras!$I$2:$I$5001)) / _xlfn.STDEV.P(moras!$I$2:$I$5001)</f>
        <v>2.4064118371107872</v>
      </c>
      <c r="E2013" t="str">
        <f t="shared" si="62"/>
        <v>Atipico</v>
      </c>
    </row>
    <row r="2014" spans="2:5" x14ac:dyDescent="0.25">
      <c r="B2014">
        <f xml:space="preserve"> (moras!C2011 - AVERAGE(moras!$C$2:$C$5001)) / _xlfn.STDEV.P(moras!$C$2:$C$5001)</f>
        <v>-0.52285832248902009</v>
      </c>
      <c r="C2014" t="str">
        <f t="shared" si="63"/>
        <v>Normal</v>
      </c>
      <c r="D2014">
        <f xml:space="preserve"> (moras!I2011 - AVERAGE(moras!$I$2:$I$5001)) / _xlfn.STDEV.P(moras!$I$2:$I$5001)</f>
        <v>-0.62863105790248996</v>
      </c>
      <c r="E2014" t="str">
        <f t="shared" si="62"/>
        <v>Normal</v>
      </c>
    </row>
    <row r="2015" spans="2:5" x14ac:dyDescent="0.25">
      <c r="B2015">
        <f xml:space="preserve"> (moras!C2012 - AVERAGE(moras!$C$2:$C$5001)) / _xlfn.STDEV.P(moras!$C$2:$C$5001)</f>
        <v>1.8544547692120714</v>
      </c>
      <c r="C2015" t="str">
        <f t="shared" si="63"/>
        <v>Normal</v>
      </c>
      <c r="D2015">
        <f xml:space="preserve"> (moras!I2012 - AVERAGE(moras!$I$2:$I$5001)) / _xlfn.STDEV.P(moras!$I$2:$I$5001)</f>
        <v>0.99476397896507684</v>
      </c>
      <c r="E2015" t="str">
        <f t="shared" si="62"/>
        <v>Normal</v>
      </c>
    </row>
    <row r="2016" spans="2:5" x14ac:dyDescent="0.25">
      <c r="B2016">
        <f xml:space="preserve"> (moras!C2013 - AVERAGE(moras!$C$2:$C$5001)) / _xlfn.STDEV.P(moras!$C$2:$C$5001)</f>
        <v>-0.61596579573458465</v>
      </c>
      <c r="C2016" t="str">
        <f t="shared" si="63"/>
        <v>Normal</v>
      </c>
      <c r="D2016">
        <f xml:space="preserve"> (moras!I2013 - AVERAGE(moras!$I$2:$I$5001)) / _xlfn.STDEV.P(moras!$I$2:$I$5001)</f>
        <v>-0.55804866499520445</v>
      </c>
      <c r="E2016" t="str">
        <f t="shared" si="62"/>
        <v>Normal</v>
      </c>
    </row>
    <row r="2017" spans="2:5" x14ac:dyDescent="0.25">
      <c r="B2017">
        <f xml:space="preserve"> (moras!C2014 - AVERAGE(moras!$C$2:$C$5001)) / _xlfn.STDEV.P(moras!$C$2:$C$5001)</f>
        <v>-0.27678308858698536</v>
      </c>
      <c r="C2017" t="str">
        <f t="shared" si="63"/>
        <v>Normal</v>
      </c>
      <c r="D2017">
        <f xml:space="preserve"> (moras!I2014 - AVERAGE(moras!$I$2:$I$5001)) / _xlfn.STDEV.P(moras!$I$2:$I$5001)</f>
        <v>0.28894004989222172</v>
      </c>
      <c r="E2017" t="str">
        <f t="shared" si="62"/>
        <v>Normal</v>
      </c>
    </row>
    <row r="2018" spans="2:5" x14ac:dyDescent="0.25">
      <c r="B2018">
        <f xml:space="preserve"> (moras!C2015 - AVERAGE(moras!$C$2:$C$5001)) / _xlfn.STDEV.P(moras!$C$2:$C$5001)</f>
        <v>0.13266070610142114</v>
      </c>
      <c r="C2018" t="str">
        <f t="shared" si="63"/>
        <v>Normal</v>
      </c>
      <c r="D2018">
        <f xml:space="preserve"> (moras!I2015 - AVERAGE(moras!$I$2:$I$5001)) / _xlfn.STDEV.P(moras!$I$2:$I$5001)</f>
        <v>1.41825833640879</v>
      </c>
      <c r="E2018" t="str">
        <f t="shared" si="62"/>
        <v>Normal</v>
      </c>
    </row>
    <row r="2019" spans="2:5" x14ac:dyDescent="0.25">
      <c r="B2019">
        <f xml:space="preserve"> (moras!C2016 - AVERAGE(moras!$C$2:$C$5001)) / _xlfn.STDEV.P(moras!$C$2:$C$5001)</f>
        <v>-0.59504456610486844</v>
      </c>
      <c r="C2019" t="str">
        <f t="shared" si="63"/>
        <v>Normal</v>
      </c>
      <c r="D2019">
        <f xml:space="preserve"> (moras!I2016 - AVERAGE(moras!$I$2:$I$5001)) / _xlfn.STDEV.P(moras!$I$2:$I$5001)</f>
        <v>-0.20513670045877688</v>
      </c>
      <c r="E2019" t="str">
        <f t="shared" si="62"/>
        <v>Normal</v>
      </c>
    </row>
    <row r="2020" spans="2:5" x14ac:dyDescent="0.25">
      <c r="B2020">
        <f xml:space="preserve"> (moras!C2017 - AVERAGE(moras!$C$2:$C$5001)) / _xlfn.STDEV.P(moras!$C$2:$C$5001)</f>
        <v>-5.6880111982769731E-2</v>
      </c>
      <c r="C2020" t="str">
        <f t="shared" si="63"/>
        <v>Normal</v>
      </c>
      <c r="D2020">
        <f xml:space="preserve"> (moras!I2017 - AVERAGE(moras!$I$2:$I$5001)) / _xlfn.STDEV.P(moras!$I$2:$I$5001)</f>
        <v>1.8417526938525031</v>
      </c>
      <c r="E2020" t="str">
        <f t="shared" si="62"/>
        <v>Normal</v>
      </c>
    </row>
    <row r="2021" spans="2:5" x14ac:dyDescent="0.25">
      <c r="B2021">
        <f xml:space="preserve"> (moras!C2018 - AVERAGE(moras!$C$2:$C$5001)) / _xlfn.STDEV.P(moras!$C$2:$C$5001)</f>
        <v>-0.31083289241671319</v>
      </c>
      <c r="C2021" t="str">
        <f t="shared" si="63"/>
        <v>Normal</v>
      </c>
      <c r="D2021">
        <f xml:space="preserve"> (moras!I2018 - AVERAGE(moras!$I$2:$I$5001)) / _xlfn.STDEV.P(moras!$I$2:$I$5001)</f>
        <v>-0.91096062953163204</v>
      </c>
      <c r="E2021" t="str">
        <f t="shared" si="62"/>
        <v>Normal</v>
      </c>
    </row>
    <row r="2022" spans="2:5" x14ac:dyDescent="0.25">
      <c r="B2022">
        <f xml:space="preserve"> (moras!C2019 - AVERAGE(moras!$C$2:$C$5001)) / _xlfn.STDEV.P(moras!$C$2:$C$5001)</f>
        <v>-0.44454166866740574</v>
      </c>
      <c r="C2022" t="str">
        <f t="shared" si="63"/>
        <v>Normal</v>
      </c>
      <c r="D2022">
        <f xml:space="preserve"> (moras!I2019 - AVERAGE(moras!$I$2:$I$5001)) / _xlfn.STDEV.P(moras!$I$2:$I$5001)</f>
        <v>-1.052125415346203</v>
      </c>
      <c r="E2022" t="str">
        <f t="shared" si="62"/>
        <v>Normal</v>
      </c>
    </row>
    <row r="2023" spans="2:5" x14ac:dyDescent="0.25">
      <c r="B2023">
        <f xml:space="preserve"> (moras!C2020 - AVERAGE(moras!$C$2:$C$5001)) / _xlfn.STDEV.P(moras!$C$2:$C$5001)</f>
        <v>-0.44454166866740574</v>
      </c>
      <c r="C2023" t="str">
        <f t="shared" si="63"/>
        <v>Normal</v>
      </c>
      <c r="D2023">
        <f xml:space="preserve"> (moras!I2020 - AVERAGE(moras!$I$2:$I$5001)) / _xlfn.STDEV.P(moras!$I$2:$I$5001)</f>
        <v>-1.1227078082534885</v>
      </c>
      <c r="E2023" t="str">
        <f t="shared" si="62"/>
        <v>Normal</v>
      </c>
    </row>
    <row r="2024" spans="2:5" x14ac:dyDescent="0.25">
      <c r="B2024">
        <f xml:space="preserve"> (moras!C2021 - AVERAGE(moras!$C$2:$C$5001)) / _xlfn.STDEV.P(moras!$C$2:$C$5001)</f>
        <v>0.385974842535939</v>
      </c>
      <c r="C2024" t="str">
        <f t="shared" si="63"/>
        <v>Normal</v>
      </c>
      <c r="D2024">
        <f xml:space="preserve"> (moras!I2021 - AVERAGE(moras!$I$2:$I$5001)) / _xlfn.STDEV.P(moras!$I$2:$I$5001)</f>
        <v>-0.34630148627334789</v>
      </c>
      <c r="E2024" t="str">
        <f t="shared" si="62"/>
        <v>Normal</v>
      </c>
    </row>
    <row r="2025" spans="2:5" x14ac:dyDescent="0.25">
      <c r="B2025">
        <f xml:space="preserve"> (moras!C2022 - AVERAGE(moras!$C$2:$C$5001)) / _xlfn.STDEV.P(moras!$C$2:$C$5001)</f>
        <v>1.3954828985862899</v>
      </c>
      <c r="C2025" t="str">
        <f t="shared" si="63"/>
        <v>Normal</v>
      </c>
      <c r="D2025">
        <f xml:space="preserve"> (moras!I2022 - AVERAGE(moras!$I$2:$I$5001)) / _xlfn.STDEV.P(moras!$I$2:$I$5001)</f>
        <v>-6.397191464420586E-2</v>
      </c>
      <c r="E2025" t="str">
        <f t="shared" si="62"/>
        <v>Normal</v>
      </c>
    </row>
    <row r="2026" spans="2:5" x14ac:dyDescent="0.25">
      <c r="B2026">
        <f xml:space="preserve"> (moras!C2023 - AVERAGE(moras!$C$2:$C$5001)) / _xlfn.STDEV.P(moras!$C$2:$C$5001)</f>
        <v>-0.29661855312725366</v>
      </c>
      <c r="C2026" t="str">
        <f t="shared" si="63"/>
        <v>Normal</v>
      </c>
      <c r="D2026">
        <f xml:space="preserve"> (moras!I2023 - AVERAGE(moras!$I$2:$I$5001)) / _xlfn.STDEV.P(moras!$I$2:$I$5001)</f>
        <v>6.6104782630796582E-3</v>
      </c>
      <c r="E2026" t="str">
        <f t="shared" si="62"/>
        <v>Normal</v>
      </c>
    </row>
    <row r="2027" spans="2:5" x14ac:dyDescent="0.25">
      <c r="B2027">
        <f xml:space="preserve"> (moras!C2024 - AVERAGE(moras!$C$2:$C$5001)) / _xlfn.STDEV.P(moras!$C$2:$C$5001)</f>
        <v>-0.19426582966798911</v>
      </c>
      <c r="C2027" t="str">
        <f t="shared" si="63"/>
        <v>Normal</v>
      </c>
      <c r="D2027">
        <f xml:space="preserve"> (moras!I2024 - AVERAGE(moras!$I$2:$I$5001)) / _xlfn.STDEV.P(moras!$I$2:$I$5001)</f>
        <v>-0.769795843717061</v>
      </c>
      <c r="E2027" t="str">
        <f t="shared" si="62"/>
        <v>Normal</v>
      </c>
    </row>
    <row r="2028" spans="2:5" x14ac:dyDescent="0.25">
      <c r="B2028">
        <f xml:space="preserve"> (moras!C2025 - AVERAGE(moras!$C$2:$C$5001)) / _xlfn.STDEV.P(moras!$C$2:$C$5001)</f>
        <v>-0.37756352623407446</v>
      </c>
      <c r="C2028" t="str">
        <f t="shared" si="63"/>
        <v>Normal</v>
      </c>
      <c r="D2028">
        <f xml:space="preserve"> (moras!I2025 - AVERAGE(moras!$I$2:$I$5001)) / _xlfn.STDEV.P(moras!$I$2:$I$5001)</f>
        <v>1.3476759435015044</v>
      </c>
      <c r="E2028" t="str">
        <f t="shared" si="62"/>
        <v>Normal</v>
      </c>
    </row>
    <row r="2029" spans="2:5" x14ac:dyDescent="0.25">
      <c r="B2029">
        <f xml:space="preserve"> (moras!C2026 - AVERAGE(moras!$C$2:$C$5001)) / _xlfn.STDEV.P(moras!$C$2:$C$5001)</f>
        <v>-0.44454166866740574</v>
      </c>
      <c r="C2029" t="str">
        <f t="shared" si="63"/>
        <v>Normal</v>
      </c>
      <c r="D2029">
        <f xml:space="preserve"> (moras!I2026 - AVERAGE(moras!$I$2:$I$5001)) / _xlfn.STDEV.P(moras!$I$2:$I$5001)</f>
        <v>0.85359919315050581</v>
      </c>
      <c r="E2029" t="str">
        <f t="shared" si="62"/>
        <v>Normal</v>
      </c>
    </row>
    <row r="2030" spans="2:5" x14ac:dyDescent="0.25">
      <c r="B2030">
        <f xml:space="preserve"> (moras!C2027 - AVERAGE(moras!$C$2:$C$5001)) / _xlfn.STDEV.P(moras!$C$2:$C$5001)</f>
        <v>-0.44454660132877727</v>
      </c>
      <c r="C2030" t="str">
        <f t="shared" si="63"/>
        <v>Normal</v>
      </c>
      <c r="D2030">
        <f xml:space="preserve"> (moras!I2027 - AVERAGE(moras!$I$2:$I$5001)) / _xlfn.STDEV.P(moras!$I$2:$I$5001)</f>
        <v>-1.193290201160774</v>
      </c>
      <c r="E2030" t="str">
        <f t="shared" si="62"/>
        <v>Normal</v>
      </c>
    </row>
    <row r="2031" spans="2:5" x14ac:dyDescent="0.25">
      <c r="B2031">
        <f xml:space="preserve"> (moras!C2028 - AVERAGE(moras!$C$2:$C$5001)) / _xlfn.STDEV.P(moras!$C$2:$C$5001)</f>
        <v>-0.37128054881208711</v>
      </c>
      <c r="C2031" t="str">
        <f t="shared" si="63"/>
        <v>Normal</v>
      </c>
      <c r="D2031">
        <f xml:space="preserve"> (moras!I2028 - AVERAGE(moras!$I$2:$I$5001)) / _xlfn.STDEV.P(moras!$I$2:$I$5001)</f>
        <v>0.92418158605779133</v>
      </c>
      <c r="E2031" t="str">
        <f t="shared" si="62"/>
        <v>Normal</v>
      </c>
    </row>
    <row r="2032" spans="2:5" x14ac:dyDescent="0.25">
      <c r="B2032">
        <f xml:space="preserve"> (moras!C2029 - AVERAGE(moras!$C$2:$C$5001)) / _xlfn.STDEV.P(moras!$C$2:$C$5001)</f>
        <v>-0.35539338374004692</v>
      </c>
      <c r="C2032" t="str">
        <f t="shared" si="63"/>
        <v>Normal</v>
      </c>
      <c r="D2032">
        <f xml:space="preserve"> (moras!I2029 - AVERAGE(moras!$I$2:$I$5001)) / _xlfn.STDEV.P(moras!$I$2:$I$5001)</f>
        <v>0.43010483570679275</v>
      </c>
      <c r="E2032" t="str">
        <f t="shared" si="62"/>
        <v>Normal</v>
      </c>
    </row>
    <row r="2033" spans="2:5" x14ac:dyDescent="0.25">
      <c r="B2033">
        <f xml:space="preserve"> (moras!C2030 - AVERAGE(moras!$C$2:$C$5001)) / _xlfn.STDEV.P(moras!$C$2:$C$5001)</f>
        <v>-0.44109990419542011</v>
      </c>
      <c r="C2033" t="str">
        <f t="shared" si="63"/>
        <v>Normal</v>
      </c>
      <c r="D2033">
        <f xml:space="preserve"> (moras!I2030 - AVERAGE(moras!$I$2:$I$5001)) / _xlfn.STDEV.P(moras!$I$2:$I$5001)</f>
        <v>0.71243440733593477</v>
      </c>
      <c r="E2033" t="str">
        <f t="shared" si="62"/>
        <v>Normal</v>
      </c>
    </row>
    <row r="2034" spans="2:5" x14ac:dyDescent="0.25">
      <c r="B2034">
        <f xml:space="preserve"> (moras!C2031 - AVERAGE(moras!$C$2:$C$5001)) / _xlfn.STDEV.P(moras!$C$2:$C$5001)</f>
        <v>-0.48114201604416446</v>
      </c>
      <c r="C2034" t="str">
        <f t="shared" si="63"/>
        <v>Normal</v>
      </c>
      <c r="D2034">
        <f xml:space="preserve"> (moras!I2031 - AVERAGE(moras!$I$2:$I$5001)) / _xlfn.STDEV.P(moras!$I$2:$I$5001)</f>
        <v>-1.052125415346203</v>
      </c>
      <c r="E2034" t="str">
        <f t="shared" si="62"/>
        <v>Normal</v>
      </c>
    </row>
    <row r="2035" spans="2:5" x14ac:dyDescent="0.25">
      <c r="B2035">
        <f xml:space="preserve"> (moras!C2032 - AVERAGE(moras!$C$2:$C$5001)) / _xlfn.STDEV.P(moras!$C$2:$C$5001)</f>
        <v>-0.39157228452922199</v>
      </c>
      <c r="C2035" t="str">
        <f t="shared" si="63"/>
        <v>Normal</v>
      </c>
      <c r="D2035">
        <f xml:space="preserve"> (moras!I2032 - AVERAGE(moras!$I$2:$I$5001)) / _xlfn.STDEV.P(moras!$I$2:$I$5001)</f>
        <v>-0.13455430755149136</v>
      </c>
      <c r="E2035" t="str">
        <f t="shared" si="62"/>
        <v>Normal</v>
      </c>
    </row>
    <row r="2036" spans="2:5" x14ac:dyDescent="0.25">
      <c r="B2036">
        <f xml:space="preserve"> (moras!C2033 - AVERAGE(moras!$C$2:$C$5001)) / _xlfn.STDEV.P(moras!$C$2:$C$5001)</f>
        <v>-0.18695315918469466</v>
      </c>
      <c r="C2036" t="str">
        <f t="shared" si="63"/>
        <v>Normal</v>
      </c>
      <c r="D2036">
        <f xml:space="preserve"> (moras!I2033 - AVERAGE(moras!$I$2:$I$5001)) / _xlfn.STDEV.P(moras!$I$2:$I$5001)</f>
        <v>-1.5462021656972016</v>
      </c>
      <c r="E2036" t="str">
        <f t="shared" si="62"/>
        <v>Normal</v>
      </c>
    </row>
    <row r="2037" spans="2:5" x14ac:dyDescent="0.25">
      <c r="B2037">
        <f xml:space="preserve"> (moras!C2034 - AVERAGE(moras!$C$2:$C$5001)) / _xlfn.STDEV.P(moras!$C$2:$C$5001)</f>
        <v>-0.47091660902098109</v>
      </c>
      <c r="C2037" t="str">
        <f t="shared" si="63"/>
        <v>Normal</v>
      </c>
      <c r="D2037">
        <f xml:space="preserve"> (moras!I2034 - AVERAGE(moras!$I$2:$I$5001)) / _xlfn.STDEV.P(moras!$I$2:$I$5001)</f>
        <v>0.71243440733593477</v>
      </c>
      <c r="E2037" t="str">
        <f t="shared" si="62"/>
        <v>Normal</v>
      </c>
    </row>
    <row r="2038" spans="2:5" x14ac:dyDescent="0.25">
      <c r="B2038">
        <f xml:space="preserve"> (moras!C2035 - AVERAGE(moras!$C$2:$C$5001)) / _xlfn.STDEV.P(moras!$C$2:$C$5001)</f>
        <v>-0.46798537500094889</v>
      </c>
      <c r="C2038" t="str">
        <f t="shared" si="63"/>
        <v>Normal</v>
      </c>
      <c r="D2038">
        <f xml:space="preserve"> (moras!I2035 - AVERAGE(moras!$I$2:$I$5001)) / _xlfn.STDEV.P(moras!$I$2:$I$5001)</f>
        <v>-0.98154302243891756</v>
      </c>
      <c r="E2038" t="str">
        <f t="shared" si="62"/>
        <v>Normal</v>
      </c>
    </row>
    <row r="2039" spans="2:5" x14ac:dyDescent="0.25">
      <c r="B2039">
        <f xml:space="preserve"> (moras!C2036 - AVERAGE(moras!$C$2:$C$5001)) / _xlfn.STDEV.P(moras!$C$2:$C$5001)</f>
        <v>1.0957287048761233</v>
      </c>
      <c r="C2039" t="str">
        <f t="shared" si="63"/>
        <v>Normal</v>
      </c>
      <c r="D2039">
        <f xml:space="preserve"> (moras!I2036 - AVERAGE(moras!$I$2:$I$5001)) / _xlfn.STDEV.P(moras!$I$2:$I$5001)</f>
        <v>0.35952244279950724</v>
      </c>
      <c r="E2039" t="str">
        <f t="shared" si="62"/>
        <v>Normal</v>
      </c>
    </row>
    <row r="2040" spans="2:5" x14ac:dyDescent="0.25">
      <c r="B2040">
        <f xml:space="preserve"> (moras!C2037 - AVERAGE(moras!$C$2:$C$5001)) / _xlfn.STDEV.P(moras!$C$2:$C$5001)</f>
        <v>0.18813504366390932</v>
      </c>
      <c r="C2040" t="str">
        <f t="shared" si="63"/>
        <v>Normal</v>
      </c>
      <c r="D2040">
        <f xml:space="preserve"> (moras!I2037 - AVERAGE(moras!$I$2:$I$5001)) / _xlfn.STDEV.P(moras!$I$2:$I$5001)</f>
        <v>-0.769795843717061</v>
      </c>
      <c r="E2040" t="str">
        <f t="shared" si="62"/>
        <v>Normal</v>
      </c>
    </row>
    <row r="2041" spans="2:5" x14ac:dyDescent="0.25">
      <c r="B2041">
        <f xml:space="preserve"> (moras!C2038 - AVERAGE(moras!$C$2:$C$5001)) / _xlfn.STDEV.P(moras!$C$2:$C$5001)</f>
        <v>0.50701023057798478</v>
      </c>
      <c r="C2041" t="str">
        <f t="shared" si="63"/>
        <v>Normal</v>
      </c>
      <c r="D2041">
        <f xml:space="preserve"> (moras!I2038 - AVERAGE(moras!$I$2:$I$5001)) / _xlfn.STDEV.P(moras!$I$2:$I$5001)</f>
        <v>-0.98154302243891756</v>
      </c>
      <c r="E2041" t="str">
        <f t="shared" si="62"/>
        <v>Normal</v>
      </c>
    </row>
    <row r="2042" spans="2:5" x14ac:dyDescent="0.25">
      <c r="B2042">
        <f xml:space="preserve"> (moras!C2039 - AVERAGE(moras!$C$2:$C$5001)) / _xlfn.STDEV.P(moras!$C$2:$C$5001)</f>
        <v>1.0530574845163529</v>
      </c>
      <c r="C2042" t="str">
        <f t="shared" si="63"/>
        <v>Normal</v>
      </c>
      <c r="D2042">
        <f xml:space="preserve"> (moras!I2039 - AVERAGE(moras!$I$2:$I$5001)) / _xlfn.STDEV.P(moras!$I$2:$I$5001)</f>
        <v>1.9123350867597886</v>
      </c>
      <c r="E2042" t="str">
        <f t="shared" si="62"/>
        <v>Normal</v>
      </c>
    </row>
    <row r="2043" spans="2:5" x14ac:dyDescent="0.25">
      <c r="B2043">
        <f xml:space="preserve"> (moras!C2040 - AVERAGE(moras!$C$2:$C$5001)) / _xlfn.STDEV.P(moras!$C$2:$C$5001)</f>
        <v>-0.36690897767156788</v>
      </c>
      <c r="C2043" t="str">
        <f t="shared" si="63"/>
        <v>Normal</v>
      </c>
      <c r="D2043">
        <f xml:space="preserve"> (moras!I2040 - AVERAGE(moras!$I$2:$I$5001)) / _xlfn.STDEV.P(moras!$I$2:$I$5001)</f>
        <v>0.50068722861407822</v>
      </c>
      <c r="E2043" t="str">
        <f t="shared" si="62"/>
        <v>Normal</v>
      </c>
    </row>
    <row r="2044" spans="2:5" x14ac:dyDescent="0.25">
      <c r="B2044">
        <f xml:space="preserve"> (moras!C2041 - AVERAGE(moras!$C$2:$C$5001)) / _xlfn.STDEV.P(moras!$C$2:$C$5001)</f>
        <v>-2.2673338536546354E-2</v>
      </c>
      <c r="C2044" t="str">
        <f t="shared" si="63"/>
        <v>Normal</v>
      </c>
      <c r="D2044">
        <f xml:space="preserve"> (moras!I2041 - AVERAGE(moras!$I$2:$I$5001)) / _xlfn.STDEV.P(moras!$I$2:$I$5001)</f>
        <v>0.85359919315050581</v>
      </c>
      <c r="E2044" t="str">
        <f t="shared" si="62"/>
        <v>Normal</v>
      </c>
    </row>
    <row r="2045" spans="2:5" x14ac:dyDescent="0.25">
      <c r="B2045">
        <f xml:space="preserve"> (moras!C2042 - AVERAGE(moras!$C$2:$C$5001)) / _xlfn.STDEV.P(moras!$C$2:$C$5001)</f>
        <v>-0.4405562015957431</v>
      </c>
      <c r="C2045" t="str">
        <f t="shared" si="63"/>
        <v>Normal</v>
      </c>
      <c r="D2045">
        <f xml:space="preserve"> (moras!I2042 - AVERAGE(moras!$I$2:$I$5001)) / _xlfn.STDEV.P(moras!$I$2:$I$5001)</f>
        <v>-0.20513670045877688</v>
      </c>
      <c r="E2045" t="str">
        <f t="shared" si="62"/>
        <v>Normal</v>
      </c>
    </row>
    <row r="2046" spans="2:5" x14ac:dyDescent="0.25">
      <c r="B2046">
        <f xml:space="preserve"> (moras!C2043 - AVERAGE(moras!$C$2:$C$5001)) / _xlfn.STDEV.P(moras!$C$2:$C$5001)</f>
        <v>-0.18763633278465167</v>
      </c>
      <c r="C2046" t="str">
        <f t="shared" si="63"/>
        <v>Normal</v>
      </c>
      <c r="D2046">
        <f xml:space="preserve"> (moras!I2043 - AVERAGE(moras!$I$2:$I$5001)) / _xlfn.STDEV.P(moras!$I$2:$I$5001)</f>
        <v>-0.91096062953163204</v>
      </c>
      <c r="E2046" t="str">
        <f t="shared" si="62"/>
        <v>Normal</v>
      </c>
    </row>
    <row r="2047" spans="2:5" x14ac:dyDescent="0.25">
      <c r="B2047">
        <f xml:space="preserve"> (moras!C2044 - AVERAGE(moras!$C$2:$C$5001)) / _xlfn.STDEV.P(moras!$C$2:$C$5001)</f>
        <v>-0.77760630959432142</v>
      </c>
      <c r="C2047" t="str">
        <f t="shared" si="63"/>
        <v>Normal</v>
      </c>
      <c r="D2047">
        <f xml:space="preserve"> (moras!I2044 - AVERAGE(moras!$I$2:$I$5001)) / _xlfn.STDEV.P(moras!$I$2:$I$5001)</f>
        <v>-0.98154302243891756</v>
      </c>
      <c r="E2047" t="str">
        <f t="shared" si="62"/>
        <v>Normal</v>
      </c>
    </row>
    <row r="2048" spans="2:5" x14ac:dyDescent="0.25">
      <c r="B2048">
        <f xml:space="preserve"> (moras!C2045 - AVERAGE(moras!$C$2:$C$5001)) / _xlfn.STDEV.P(moras!$C$2:$C$5001)</f>
        <v>-0.35950998561427167</v>
      </c>
      <c r="C2048" t="str">
        <f t="shared" si="63"/>
        <v>Normal</v>
      </c>
      <c r="D2048">
        <f xml:space="preserve"> (moras!I2045 - AVERAGE(moras!$I$2:$I$5001)) / _xlfn.STDEV.P(moras!$I$2:$I$5001)</f>
        <v>0.64185201442864925</v>
      </c>
      <c r="E2048" t="str">
        <f t="shared" si="62"/>
        <v>Normal</v>
      </c>
    </row>
    <row r="2049" spans="2:5" x14ac:dyDescent="0.25">
      <c r="B2049">
        <f xml:space="preserve"> (moras!C2046 - AVERAGE(moras!$C$2:$C$5001)) / _xlfn.STDEV.P(moras!$C$2:$C$5001)</f>
        <v>-0.37031186044029241</v>
      </c>
      <c r="C2049" t="str">
        <f t="shared" si="63"/>
        <v>Normal</v>
      </c>
      <c r="D2049">
        <f xml:space="preserve"> (moras!I2046 - AVERAGE(moras!$I$2:$I$5001)) / _xlfn.STDEV.P(moras!$I$2:$I$5001)</f>
        <v>-1.4756197727899161</v>
      </c>
      <c r="E2049" t="str">
        <f t="shared" si="62"/>
        <v>Normal</v>
      </c>
    </row>
    <row r="2050" spans="2:5" x14ac:dyDescent="0.25">
      <c r="B2050">
        <f xml:space="preserve"> (moras!C2047 - AVERAGE(moras!$C$2:$C$5001)) / _xlfn.STDEV.P(moras!$C$2:$C$5001)</f>
        <v>-0.42841433231318576</v>
      </c>
      <c r="C2050" t="str">
        <f t="shared" si="63"/>
        <v>Normal</v>
      </c>
      <c r="D2050">
        <f xml:space="preserve"> (moras!I2047 - AVERAGE(moras!$I$2:$I$5001)) / _xlfn.STDEV.P(moras!$I$2:$I$5001)</f>
        <v>1.700587908037932</v>
      </c>
      <c r="E2050" t="str">
        <f t="shared" si="62"/>
        <v>Normal</v>
      </c>
    </row>
    <row r="2051" spans="2:5" x14ac:dyDescent="0.25">
      <c r="B2051">
        <f xml:space="preserve"> (moras!C2048 - AVERAGE(moras!$C$2:$C$5001)) / _xlfn.STDEV.P(moras!$C$2:$C$5001)</f>
        <v>-0.1870208476303655</v>
      </c>
      <c r="C2051" t="str">
        <f t="shared" si="63"/>
        <v>Normal</v>
      </c>
      <c r="D2051">
        <f xml:space="preserve"> (moras!I2048 - AVERAGE(moras!$I$2:$I$5001)) / _xlfn.STDEV.P(moras!$I$2:$I$5001)</f>
        <v>-0.91096062953163204</v>
      </c>
      <c r="E2051" t="str">
        <f t="shared" si="62"/>
        <v>Normal</v>
      </c>
    </row>
    <row r="2052" spans="2:5" x14ac:dyDescent="0.25">
      <c r="B2052">
        <f xml:space="preserve"> (moras!C2049 - AVERAGE(moras!$C$2:$C$5001)) / _xlfn.STDEV.P(moras!$C$2:$C$5001)</f>
        <v>-0.38658806451470529</v>
      </c>
      <c r="C2052" t="str">
        <f t="shared" si="63"/>
        <v>Normal</v>
      </c>
      <c r="D2052">
        <f xml:space="preserve"> (moras!I2049 - AVERAGE(moras!$I$2:$I$5001)) / _xlfn.STDEV.P(moras!$I$2:$I$5001)</f>
        <v>-1.334454986975345</v>
      </c>
      <c r="E2052" t="str">
        <f t="shared" si="62"/>
        <v>Normal</v>
      </c>
    </row>
    <row r="2053" spans="2:5" x14ac:dyDescent="0.25">
      <c r="B2053">
        <f xml:space="preserve"> (moras!C2050 - AVERAGE(moras!$C$2:$C$5001)) / _xlfn.STDEV.P(moras!$C$2:$C$5001)</f>
        <v>9.0649623813002775E-2</v>
      </c>
      <c r="C2053" t="str">
        <f t="shared" si="63"/>
        <v>Normal</v>
      </c>
      <c r="D2053">
        <f xml:space="preserve"> (moras!I2050 - AVERAGE(moras!$I$2:$I$5001)) / _xlfn.STDEV.P(moras!$I$2:$I$5001)</f>
        <v>-0.41688387918063341</v>
      </c>
      <c r="E2053" t="str">
        <f t="shared" si="62"/>
        <v>Normal</v>
      </c>
    </row>
    <row r="2054" spans="2:5" x14ac:dyDescent="0.25">
      <c r="B2054">
        <f xml:space="preserve"> (moras!C2051 - AVERAGE(moras!$C$2:$C$5001)) / _xlfn.STDEV.P(moras!$C$2:$C$5001)</f>
        <v>2.9216834104919314</v>
      </c>
      <c r="C2054" t="str">
        <f t="shared" si="63"/>
        <v>Atipico</v>
      </c>
      <c r="D2054">
        <f xml:space="preserve"> (moras!I2051 - AVERAGE(moras!$I$2:$I$5001)) / _xlfn.STDEV.P(moras!$I$2:$I$5001)</f>
        <v>1.1359287647796479</v>
      </c>
      <c r="E2054" t="str">
        <f t="shared" ref="E2054:E2117" si="64">IF(ABS(D2054)&gt;1.96,"Atipico","Normal")</f>
        <v>Normal</v>
      </c>
    </row>
    <row r="2055" spans="2:5" x14ac:dyDescent="0.25">
      <c r="B2055">
        <f xml:space="preserve"> (moras!C2052 - AVERAGE(moras!$C$2:$C$5001)) / _xlfn.STDEV.P(moras!$C$2:$C$5001)</f>
        <v>0.16471695017453789</v>
      </c>
      <c r="C2055" t="str">
        <f t="shared" si="63"/>
        <v>Normal</v>
      </c>
      <c r="D2055">
        <f xml:space="preserve"> (moras!I2052 - AVERAGE(moras!$I$2:$I$5001)) / _xlfn.STDEV.P(moras!$I$2:$I$5001)</f>
        <v>0.43010483570679275</v>
      </c>
      <c r="E2055" t="str">
        <f t="shared" si="64"/>
        <v>Normal</v>
      </c>
    </row>
    <row r="2056" spans="2:5" x14ac:dyDescent="0.25">
      <c r="B2056">
        <f xml:space="preserve"> (moras!C2053 - AVERAGE(moras!$C$2:$C$5001)) / _xlfn.STDEV.P(moras!$C$2:$C$5001)</f>
        <v>-0.67264896828774068</v>
      </c>
      <c r="C2056" t="str">
        <f t="shared" si="63"/>
        <v>Normal</v>
      </c>
      <c r="D2056">
        <f xml:space="preserve"> (moras!I2053 - AVERAGE(moras!$I$2:$I$5001)) / _xlfn.STDEV.P(moras!$I$2:$I$5001)</f>
        <v>1.8417526938525031</v>
      </c>
      <c r="E2056" t="str">
        <f t="shared" si="64"/>
        <v>Normal</v>
      </c>
    </row>
    <row r="2057" spans="2:5" x14ac:dyDescent="0.25">
      <c r="B2057">
        <f xml:space="preserve"> (moras!C2054 - AVERAGE(moras!$C$2:$C$5001)) / _xlfn.STDEV.P(moras!$C$2:$C$5001)</f>
        <v>-0.44454166866740574</v>
      </c>
      <c r="C2057" t="str">
        <f t="shared" si="63"/>
        <v>Normal</v>
      </c>
      <c r="D2057">
        <f xml:space="preserve"> (moras!I2054 - AVERAGE(moras!$I$2:$I$5001)) / _xlfn.STDEV.P(moras!$I$2:$I$5001)</f>
        <v>-0.769795843717061</v>
      </c>
      <c r="E2057" t="str">
        <f t="shared" si="64"/>
        <v>Normal</v>
      </c>
    </row>
    <row r="2058" spans="2:5" x14ac:dyDescent="0.25">
      <c r="B2058">
        <f xml:space="preserve"> (moras!C2055 - AVERAGE(moras!$C$2:$C$5001)) / _xlfn.STDEV.P(moras!$C$2:$C$5001)</f>
        <v>1.6850781528852545</v>
      </c>
      <c r="C2058" t="str">
        <f t="shared" si="63"/>
        <v>Normal</v>
      </c>
      <c r="D2058">
        <f xml:space="preserve"> (moras!I2055 - AVERAGE(moras!$I$2:$I$5001)) / _xlfn.STDEV.P(moras!$I$2:$I$5001)</f>
        <v>-1.1227078082534885</v>
      </c>
      <c r="E2058" t="str">
        <f t="shared" si="64"/>
        <v>Normal</v>
      </c>
    </row>
    <row r="2059" spans="2:5" x14ac:dyDescent="0.25">
      <c r="B2059">
        <f xml:space="preserve"> (moras!C2056 - AVERAGE(moras!$C$2:$C$5001)) / _xlfn.STDEV.P(moras!$C$2:$C$5001)</f>
        <v>-0.53955212567514677</v>
      </c>
      <c r="C2059" t="str">
        <f t="shared" si="63"/>
        <v>Normal</v>
      </c>
      <c r="D2059">
        <f xml:space="preserve"> (moras!I2056 - AVERAGE(moras!$I$2:$I$5001)) / _xlfn.STDEV.P(moras!$I$2:$I$5001)</f>
        <v>-1.2638725940680595</v>
      </c>
      <c r="E2059" t="str">
        <f t="shared" si="64"/>
        <v>Normal</v>
      </c>
    </row>
    <row r="2060" spans="2:5" x14ac:dyDescent="0.25">
      <c r="B2060">
        <f xml:space="preserve"> (moras!C2057 - AVERAGE(moras!$C$2:$C$5001)) / _xlfn.STDEV.P(moras!$C$2:$C$5001)</f>
        <v>-0.44378573831221868</v>
      </c>
      <c r="C2060" t="str">
        <f t="shared" si="63"/>
        <v>Normal</v>
      </c>
      <c r="D2060">
        <f xml:space="preserve"> (moras!I2057 - AVERAGE(moras!$I$2:$I$5001)) / _xlfn.STDEV.P(moras!$I$2:$I$5001)</f>
        <v>1.2770935505942189</v>
      </c>
      <c r="E2060" t="str">
        <f t="shared" si="64"/>
        <v>Normal</v>
      </c>
    </row>
    <row r="2061" spans="2:5" x14ac:dyDescent="0.25">
      <c r="B2061">
        <f xml:space="preserve"> (moras!C2058 - AVERAGE(moras!$C$2:$C$5001)) / _xlfn.STDEV.P(moras!$C$2:$C$5001)</f>
        <v>0.775145177017592</v>
      </c>
      <c r="C2061" t="str">
        <f t="shared" si="63"/>
        <v>Normal</v>
      </c>
      <c r="D2061">
        <f xml:space="preserve"> (moras!I2058 - AVERAGE(moras!$I$2:$I$5001)) / _xlfn.STDEV.P(moras!$I$2:$I$5001)</f>
        <v>0.64185201442864925</v>
      </c>
      <c r="E2061" t="str">
        <f t="shared" si="64"/>
        <v>Normal</v>
      </c>
    </row>
    <row r="2062" spans="2:5" x14ac:dyDescent="0.25">
      <c r="B2062">
        <f xml:space="preserve"> (moras!C2059 - AVERAGE(moras!$C$2:$C$5001)) / _xlfn.STDEV.P(moras!$C$2:$C$5001)</f>
        <v>-0.58789220711614876</v>
      </c>
      <c r="C2062" t="str">
        <f t="shared" si="63"/>
        <v>Normal</v>
      </c>
      <c r="D2062">
        <f xml:space="preserve"> (moras!I2059 - AVERAGE(moras!$I$2:$I$5001)) / _xlfn.STDEV.P(moras!$I$2:$I$5001)</f>
        <v>-0.48746627208791893</v>
      </c>
      <c r="E2062" t="str">
        <f t="shared" si="64"/>
        <v>Normal</v>
      </c>
    </row>
    <row r="2063" spans="2:5" x14ac:dyDescent="0.25">
      <c r="B2063">
        <f xml:space="preserve"> (moras!C2060 - AVERAGE(moras!$C$2:$C$5001)) / _xlfn.STDEV.P(moras!$C$2:$C$5001)</f>
        <v>-0.39879740027317179</v>
      </c>
      <c r="C2063" t="str">
        <f t="shared" ref="C2063:C2126" si="65">IF(ABS(B2063)&gt;1.96,"Atipico","Normal")</f>
        <v>Normal</v>
      </c>
      <c r="D2063">
        <f xml:space="preserve"> (moras!I2060 - AVERAGE(moras!$I$2:$I$5001)) / _xlfn.STDEV.P(moras!$I$2:$I$5001)</f>
        <v>-0.27571909336606237</v>
      </c>
      <c r="E2063" t="str">
        <f t="shared" si="64"/>
        <v>Normal</v>
      </c>
    </row>
    <row r="2064" spans="2:5" x14ac:dyDescent="0.25">
      <c r="B2064">
        <f xml:space="preserve"> (moras!C2061 - AVERAGE(moras!$C$2:$C$5001)) / _xlfn.STDEV.P(moras!$C$2:$C$5001)</f>
        <v>-0.37116389137065042</v>
      </c>
      <c r="C2064" t="str">
        <f t="shared" si="65"/>
        <v>Normal</v>
      </c>
      <c r="D2064">
        <f xml:space="preserve"> (moras!I2061 - AVERAGE(moras!$I$2:$I$5001)) / _xlfn.STDEV.P(moras!$I$2:$I$5001)</f>
        <v>7.7192871170365177E-2</v>
      </c>
      <c r="E2064" t="str">
        <f t="shared" si="64"/>
        <v>Normal</v>
      </c>
    </row>
    <row r="2065" spans="2:5" x14ac:dyDescent="0.25">
      <c r="B2065">
        <f xml:space="preserve"> (moras!C2062 - AVERAGE(moras!$C$2:$C$5001)) / _xlfn.STDEV.P(moras!$C$2:$C$5001)</f>
        <v>-0.16165871830455311</v>
      </c>
      <c r="C2065" t="str">
        <f t="shared" si="65"/>
        <v>Normal</v>
      </c>
      <c r="D2065">
        <f xml:space="preserve"> (moras!I2062 - AVERAGE(moras!$I$2:$I$5001)) / _xlfn.STDEV.P(moras!$I$2:$I$5001)</f>
        <v>7.7192871170365177E-2</v>
      </c>
      <c r="E2065" t="str">
        <f t="shared" si="64"/>
        <v>Normal</v>
      </c>
    </row>
    <row r="2066" spans="2:5" x14ac:dyDescent="0.25">
      <c r="B2066">
        <f xml:space="preserve"> (moras!C2063 - AVERAGE(moras!$C$2:$C$5001)) / _xlfn.STDEV.P(moras!$C$2:$C$5001)</f>
        <v>-0.44454166866740574</v>
      </c>
      <c r="C2066" t="str">
        <f t="shared" si="65"/>
        <v>Normal</v>
      </c>
      <c r="D2066">
        <f xml:space="preserve"> (moras!I2063 - AVERAGE(moras!$I$2:$I$5001)) / _xlfn.STDEV.P(moras!$I$2:$I$5001)</f>
        <v>-0.84037823662434652</v>
      </c>
      <c r="E2066" t="str">
        <f t="shared" si="64"/>
        <v>Normal</v>
      </c>
    </row>
    <row r="2067" spans="2:5" x14ac:dyDescent="0.25">
      <c r="B2067">
        <f xml:space="preserve"> (moras!C2064 - AVERAGE(moras!$C$2:$C$5001)) / _xlfn.STDEV.P(moras!$C$2:$C$5001)</f>
        <v>-0.47833662654737347</v>
      </c>
      <c r="C2067" t="str">
        <f t="shared" si="65"/>
        <v>Normal</v>
      </c>
      <c r="D2067">
        <f xml:space="preserve"> (moras!I2064 - AVERAGE(moras!$I$2:$I$5001)) / _xlfn.STDEV.P(moras!$I$2:$I$5001)</f>
        <v>-1.1227078082534885</v>
      </c>
      <c r="E2067" t="str">
        <f t="shared" si="64"/>
        <v>Normal</v>
      </c>
    </row>
    <row r="2068" spans="2:5" x14ac:dyDescent="0.25">
      <c r="B2068">
        <f xml:space="preserve"> (moras!C2065 - AVERAGE(moras!$C$2:$C$5001)) / _xlfn.STDEV.P(moras!$C$2:$C$5001)</f>
        <v>-6.8738229919929825E-2</v>
      </c>
      <c r="C2068" t="str">
        <f t="shared" si="65"/>
        <v>Normal</v>
      </c>
      <c r="D2068">
        <f xml:space="preserve"> (moras!I2065 - AVERAGE(moras!$I$2:$I$5001)) / _xlfn.STDEV.P(moras!$I$2:$I$5001)</f>
        <v>1.1359287647796479</v>
      </c>
      <c r="E2068" t="str">
        <f t="shared" si="64"/>
        <v>Normal</v>
      </c>
    </row>
    <row r="2069" spans="2:5" x14ac:dyDescent="0.25">
      <c r="B2069">
        <f xml:space="preserve"> (moras!C2066 - AVERAGE(moras!$C$2:$C$5001)) / _xlfn.STDEV.P(moras!$C$2:$C$5001)</f>
        <v>0.42231684177336382</v>
      </c>
      <c r="C2069" t="str">
        <f t="shared" si="65"/>
        <v>Normal</v>
      </c>
      <c r="D2069">
        <f xml:space="preserve"> (moras!I2066 - AVERAGE(moras!$I$2:$I$5001)) / _xlfn.STDEV.P(moras!$I$2:$I$5001)</f>
        <v>-1.334454986975345</v>
      </c>
      <c r="E2069" t="str">
        <f t="shared" si="64"/>
        <v>Normal</v>
      </c>
    </row>
    <row r="2070" spans="2:5" x14ac:dyDescent="0.25">
      <c r="B2070">
        <f xml:space="preserve"> (moras!C2067 - AVERAGE(moras!$C$2:$C$5001)) / _xlfn.STDEV.P(moras!$C$2:$C$5001)</f>
        <v>-0.49556265156383483</v>
      </c>
      <c r="C2070" t="str">
        <f t="shared" si="65"/>
        <v>Normal</v>
      </c>
      <c r="D2070">
        <f xml:space="preserve"> (moras!I2067 - AVERAGE(moras!$I$2:$I$5001)) / _xlfn.STDEV.P(moras!$I$2:$I$5001)</f>
        <v>0.57126962152136374</v>
      </c>
      <c r="E2070" t="str">
        <f t="shared" si="64"/>
        <v>Normal</v>
      </c>
    </row>
    <row r="2071" spans="2:5" x14ac:dyDescent="0.25">
      <c r="B2071">
        <f xml:space="preserve"> (moras!C2068 - AVERAGE(moras!$C$2:$C$5001)) / _xlfn.STDEV.P(moras!$C$2:$C$5001)</f>
        <v>-0.72531417986244895</v>
      </c>
      <c r="C2071" t="str">
        <f t="shared" si="65"/>
        <v>Normal</v>
      </c>
      <c r="D2071">
        <f xml:space="preserve"> (moras!I2068 - AVERAGE(moras!$I$2:$I$5001)) / _xlfn.STDEV.P(moras!$I$2:$I$5001)</f>
        <v>1.2770935505942189</v>
      </c>
      <c r="E2071" t="str">
        <f t="shared" si="64"/>
        <v>Normal</v>
      </c>
    </row>
    <row r="2072" spans="2:5" x14ac:dyDescent="0.25">
      <c r="B2072">
        <f xml:space="preserve"> (moras!C2069 - AVERAGE(moras!$C$2:$C$5001)) / _xlfn.STDEV.P(moras!$C$2:$C$5001)</f>
        <v>-0.40791295848776077</v>
      </c>
      <c r="C2072" t="str">
        <f t="shared" si="65"/>
        <v>Normal</v>
      </c>
      <c r="D2072">
        <f xml:space="preserve"> (moras!I2069 - AVERAGE(moras!$I$2:$I$5001)) / _xlfn.STDEV.P(moras!$I$2:$I$5001)</f>
        <v>-0.41688387918063341</v>
      </c>
      <c r="E2072" t="str">
        <f t="shared" si="64"/>
        <v>Normal</v>
      </c>
    </row>
    <row r="2073" spans="2:5" x14ac:dyDescent="0.25">
      <c r="B2073">
        <f xml:space="preserve"> (moras!C2070 - AVERAGE(moras!$C$2:$C$5001)) / _xlfn.STDEV.P(moras!$C$2:$C$5001)</f>
        <v>-0.41675845349225843</v>
      </c>
      <c r="C2073" t="str">
        <f t="shared" si="65"/>
        <v>Normal</v>
      </c>
      <c r="D2073">
        <f xml:space="preserve"> (moras!I2070 - AVERAGE(moras!$I$2:$I$5001)) / _xlfn.STDEV.P(moras!$I$2:$I$5001)</f>
        <v>0.14777526407765068</v>
      </c>
      <c r="E2073" t="str">
        <f t="shared" si="64"/>
        <v>Normal</v>
      </c>
    </row>
    <row r="2074" spans="2:5" x14ac:dyDescent="0.25">
      <c r="B2074">
        <f xml:space="preserve"> (moras!C2071 - AVERAGE(moras!$C$2:$C$5001)) / _xlfn.STDEV.P(moras!$C$2:$C$5001)</f>
        <v>-0.46799031999397384</v>
      </c>
      <c r="C2074" t="str">
        <f t="shared" si="65"/>
        <v>Normal</v>
      </c>
      <c r="D2074">
        <f xml:space="preserve"> (moras!I2071 - AVERAGE(moras!$I$2:$I$5001)) / _xlfn.STDEV.P(moras!$I$2:$I$5001)</f>
        <v>7.7192871170365177E-2</v>
      </c>
      <c r="E2074" t="str">
        <f t="shared" si="64"/>
        <v>Normal</v>
      </c>
    </row>
    <row r="2075" spans="2:5" x14ac:dyDescent="0.25">
      <c r="B2075">
        <f xml:space="preserve"> (moras!C2072 - AVERAGE(moras!$C$2:$C$5001)) / _xlfn.STDEV.P(moras!$C$2:$C$5001)</f>
        <v>-0.31758236395625966</v>
      </c>
      <c r="C2075" t="str">
        <f t="shared" si="65"/>
        <v>Normal</v>
      </c>
      <c r="D2075">
        <f xml:space="preserve"> (moras!I2072 - AVERAGE(moras!$I$2:$I$5001)) / _xlfn.STDEV.P(moras!$I$2:$I$5001)</f>
        <v>-0.13455430755149136</v>
      </c>
      <c r="E2075" t="str">
        <f t="shared" si="64"/>
        <v>Normal</v>
      </c>
    </row>
    <row r="2076" spans="2:5" x14ac:dyDescent="0.25">
      <c r="B2076">
        <f xml:space="preserve"> (moras!C2073 - AVERAGE(moras!$C$2:$C$5001)) / _xlfn.STDEV.P(moras!$C$2:$C$5001)</f>
        <v>-0.406133500897981</v>
      </c>
      <c r="C2076" t="str">
        <f t="shared" si="65"/>
        <v>Normal</v>
      </c>
      <c r="D2076">
        <f xml:space="preserve"> (moras!I2073 - AVERAGE(moras!$I$2:$I$5001)) / _xlfn.STDEV.P(moras!$I$2:$I$5001)</f>
        <v>7.7192871170365177E-2</v>
      </c>
      <c r="E2076" t="str">
        <f t="shared" si="64"/>
        <v>Normal</v>
      </c>
    </row>
    <row r="2077" spans="2:5" x14ac:dyDescent="0.25">
      <c r="B2077">
        <f xml:space="preserve"> (moras!C2074 - AVERAGE(moras!$C$2:$C$5001)) / _xlfn.STDEV.P(moras!$C$2:$C$5001)</f>
        <v>0.80960351619376347</v>
      </c>
      <c r="C2077" t="str">
        <f t="shared" si="65"/>
        <v>Normal</v>
      </c>
      <c r="D2077">
        <f xml:space="preserve"> (moras!I2074 - AVERAGE(moras!$I$2:$I$5001)) / _xlfn.STDEV.P(moras!$I$2:$I$5001)</f>
        <v>1.7711703009452175</v>
      </c>
      <c r="E2077" t="str">
        <f t="shared" si="64"/>
        <v>Normal</v>
      </c>
    </row>
    <row r="2078" spans="2:5" x14ac:dyDescent="0.25">
      <c r="B2078">
        <f xml:space="preserve"> (moras!C2075 - AVERAGE(moras!$C$2:$C$5001)) / _xlfn.STDEV.P(moras!$C$2:$C$5001)</f>
        <v>-0.44087670126835837</v>
      </c>
      <c r="C2078" t="str">
        <f t="shared" si="65"/>
        <v>Normal</v>
      </c>
      <c r="D2078">
        <f xml:space="preserve"> (moras!I2075 - AVERAGE(moras!$I$2:$I$5001)) / _xlfn.STDEV.P(moras!$I$2:$I$5001)</f>
        <v>1.2065111576869334</v>
      </c>
      <c r="E2078" t="str">
        <f t="shared" si="64"/>
        <v>Normal</v>
      </c>
    </row>
    <row r="2079" spans="2:5" x14ac:dyDescent="0.25">
      <c r="B2079">
        <f xml:space="preserve"> (moras!C2076 - AVERAGE(moras!$C$2:$C$5001)) / _xlfn.STDEV.P(moras!$C$2:$C$5001)</f>
        <v>-0.31758236395625966</v>
      </c>
      <c r="C2079" t="str">
        <f t="shared" si="65"/>
        <v>Normal</v>
      </c>
      <c r="D2079">
        <f xml:space="preserve"> (moras!I2076 - AVERAGE(moras!$I$2:$I$5001)) / _xlfn.STDEV.P(moras!$I$2:$I$5001)</f>
        <v>-0.48746627208791893</v>
      </c>
      <c r="E2079" t="str">
        <f t="shared" si="64"/>
        <v>Normal</v>
      </c>
    </row>
    <row r="2080" spans="2:5" x14ac:dyDescent="0.25">
      <c r="B2080">
        <f xml:space="preserve"> (moras!C2077 - AVERAGE(moras!$C$2:$C$5001)) / _xlfn.STDEV.P(moras!$C$2:$C$5001)</f>
        <v>-0.13260756252385381</v>
      </c>
      <c r="C2080" t="str">
        <f t="shared" si="65"/>
        <v>Normal</v>
      </c>
      <c r="D2080">
        <f xml:space="preserve"> (moras!I2077 - AVERAGE(moras!$I$2:$I$5001)) / _xlfn.STDEV.P(moras!$I$2:$I$5001)</f>
        <v>-1.193290201160774</v>
      </c>
      <c r="E2080" t="str">
        <f t="shared" si="64"/>
        <v>Normal</v>
      </c>
    </row>
    <row r="2081" spans="2:5" x14ac:dyDescent="0.25">
      <c r="B2081">
        <f xml:space="preserve"> (moras!C2078 - AVERAGE(moras!$C$2:$C$5001)) / _xlfn.STDEV.P(moras!$C$2:$C$5001)</f>
        <v>3.5312562216484239E-2</v>
      </c>
      <c r="C2081" t="str">
        <f t="shared" si="65"/>
        <v>Normal</v>
      </c>
      <c r="D2081">
        <f xml:space="preserve"> (moras!I2078 - AVERAGE(moras!$I$2:$I$5001)) / _xlfn.STDEV.P(moras!$I$2:$I$5001)</f>
        <v>7.7192871170365177E-2</v>
      </c>
      <c r="E2081" t="str">
        <f t="shared" si="64"/>
        <v>Normal</v>
      </c>
    </row>
    <row r="2082" spans="2:5" x14ac:dyDescent="0.25">
      <c r="B2082">
        <f xml:space="preserve"> (moras!C2079 - AVERAGE(moras!$C$2:$C$5001)) / _xlfn.STDEV.P(moras!$C$2:$C$5001)</f>
        <v>-0.61163063996664091</v>
      </c>
      <c r="C2082" t="str">
        <f t="shared" si="65"/>
        <v>Normal</v>
      </c>
      <c r="D2082">
        <f xml:space="preserve"> (moras!I2079 - AVERAGE(moras!$I$2:$I$5001)) / _xlfn.STDEV.P(moras!$I$2:$I$5001)</f>
        <v>-0.20513670045877688</v>
      </c>
      <c r="E2082" t="str">
        <f t="shared" si="64"/>
        <v>Normal</v>
      </c>
    </row>
    <row r="2083" spans="2:5" x14ac:dyDescent="0.25">
      <c r="B2083">
        <f xml:space="preserve"> (moras!C2080 - AVERAGE(moras!$C$2:$C$5001)) / _xlfn.STDEV.P(moras!$C$2:$C$5001)</f>
        <v>0.46973944819926111</v>
      </c>
      <c r="C2083" t="str">
        <f t="shared" si="65"/>
        <v>Normal</v>
      </c>
      <c r="D2083">
        <f xml:space="preserve"> (moras!I2080 - AVERAGE(moras!$I$2:$I$5001)) / _xlfn.STDEV.P(moras!$I$2:$I$5001)</f>
        <v>-0.41688387918063341</v>
      </c>
      <c r="E2083" t="str">
        <f t="shared" si="64"/>
        <v>Normal</v>
      </c>
    </row>
    <row r="2084" spans="2:5" x14ac:dyDescent="0.25">
      <c r="B2084">
        <f xml:space="preserve"> (moras!C2081 - AVERAGE(moras!$C$2:$C$5001)) / _xlfn.STDEV.P(moras!$C$2:$C$5001)</f>
        <v>3.4675435010430418E-2</v>
      </c>
      <c r="C2084" t="str">
        <f t="shared" si="65"/>
        <v>Normal</v>
      </c>
      <c r="D2084">
        <f xml:space="preserve"> (moras!I2081 - AVERAGE(moras!$I$2:$I$5001)) / _xlfn.STDEV.P(moras!$I$2:$I$5001)</f>
        <v>0.14777526407765068</v>
      </c>
      <c r="E2084" t="str">
        <f t="shared" si="64"/>
        <v>Normal</v>
      </c>
    </row>
    <row r="2085" spans="2:5" x14ac:dyDescent="0.25">
      <c r="B2085">
        <f xml:space="preserve"> (moras!C2082 - AVERAGE(moras!$C$2:$C$5001)) / _xlfn.STDEV.P(moras!$C$2:$C$5001)</f>
        <v>-7.8234836225469548E-2</v>
      </c>
      <c r="C2085" t="str">
        <f t="shared" si="65"/>
        <v>Normal</v>
      </c>
      <c r="D2085">
        <f xml:space="preserve"> (moras!I2082 - AVERAGE(moras!$I$2:$I$5001)) / _xlfn.STDEV.P(moras!$I$2:$I$5001)</f>
        <v>0.92418158605779133</v>
      </c>
      <c r="E2085" t="str">
        <f t="shared" si="64"/>
        <v>Normal</v>
      </c>
    </row>
    <row r="2086" spans="2:5" x14ac:dyDescent="0.25">
      <c r="B2086">
        <f xml:space="preserve"> (moras!C2083 - AVERAGE(moras!$C$2:$C$5001)) / _xlfn.STDEV.P(moras!$C$2:$C$5001)</f>
        <v>-0.24721918265671536</v>
      </c>
      <c r="C2086" t="str">
        <f t="shared" si="65"/>
        <v>Normal</v>
      </c>
      <c r="D2086">
        <f xml:space="preserve"> (moras!I2083 - AVERAGE(moras!$I$2:$I$5001)) / _xlfn.STDEV.P(moras!$I$2:$I$5001)</f>
        <v>0.14777526407765068</v>
      </c>
      <c r="E2086" t="str">
        <f t="shared" si="64"/>
        <v>Normal</v>
      </c>
    </row>
    <row r="2087" spans="2:5" x14ac:dyDescent="0.25">
      <c r="B2087">
        <f xml:space="preserve"> (moras!C2084 - AVERAGE(moras!$C$2:$C$5001)) / _xlfn.STDEV.P(moras!$C$2:$C$5001)</f>
        <v>-0.50255716538866557</v>
      </c>
      <c r="C2087" t="str">
        <f t="shared" si="65"/>
        <v>Normal</v>
      </c>
      <c r="D2087">
        <f xml:space="preserve"> (moras!I2084 - AVERAGE(moras!$I$2:$I$5001)) / _xlfn.STDEV.P(moras!$I$2:$I$5001)</f>
        <v>0.35952244279950724</v>
      </c>
      <c r="E2087" t="str">
        <f t="shared" si="64"/>
        <v>Normal</v>
      </c>
    </row>
    <row r="2088" spans="2:5" x14ac:dyDescent="0.25">
      <c r="B2088">
        <f xml:space="preserve"> (moras!C2085 - AVERAGE(moras!$C$2:$C$5001)) / _xlfn.STDEV.P(moras!$C$2:$C$5001)</f>
        <v>-0.3711017398373691</v>
      </c>
      <c r="C2088" t="str">
        <f t="shared" si="65"/>
        <v>Normal</v>
      </c>
      <c r="D2088">
        <f xml:space="preserve"> (moras!I2085 - AVERAGE(moras!$I$2:$I$5001)) / _xlfn.STDEV.P(moras!$I$2:$I$5001)</f>
        <v>0.50068722861407822</v>
      </c>
      <c r="E2088" t="str">
        <f t="shared" si="64"/>
        <v>Normal</v>
      </c>
    </row>
    <row r="2089" spans="2:5" x14ac:dyDescent="0.25">
      <c r="B2089">
        <f xml:space="preserve"> (moras!C2086 - AVERAGE(moras!$C$2:$C$5001)) / _xlfn.STDEV.P(moras!$C$2:$C$5001)</f>
        <v>4.101272035305084</v>
      </c>
      <c r="C2089" t="str">
        <f t="shared" si="65"/>
        <v>Atipico</v>
      </c>
      <c r="D2089">
        <f xml:space="preserve"> (moras!I2086 - AVERAGE(moras!$I$2:$I$5001)) / _xlfn.STDEV.P(moras!$I$2:$I$5001)</f>
        <v>1.9123350867597886</v>
      </c>
      <c r="E2089" t="str">
        <f t="shared" si="64"/>
        <v>Normal</v>
      </c>
    </row>
    <row r="2090" spans="2:5" x14ac:dyDescent="0.25">
      <c r="B2090">
        <f xml:space="preserve"> (moras!C2087 - AVERAGE(moras!$C$2:$C$5001)) / _xlfn.STDEV.P(moras!$C$2:$C$5001)</f>
        <v>-0.44089889824453027</v>
      </c>
      <c r="C2090" t="str">
        <f t="shared" si="65"/>
        <v>Normal</v>
      </c>
      <c r="D2090">
        <f xml:space="preserve"> (moras!I2087 - AVERAGE(moras!$I$2:$I$5001)) / _xlfn.STDEV.P(moras!$I$2:$I$5001)</f>
        <v>-1.5462021656972016</v>
      </c>
      <c r="E2090" t="str">
        <f t="shared" si="64"/>
        <v>Normal</v>
      </c>
    </row>
    <row r="2091" spans="2:5" x14ac:dyDescent="0.25">
      <c r="B2091">
        <f xml:space="preserve"> (moras!C2088 - AVERAGE(moras!$C$2:$C$5001)) / _xlfn.STDEV.P(moras!$C$2:$C$5001)</f>
        <v>-0.6752003133922444</v>
      </c>
      <c r="C2091" t="str">
        <f t="shared" si="65"/>
        <v>Normal</v>
      </c>
      <c r="D2091">
        <f xml:space="preserve"> (moras!I2088 - AVERAGE(moras!$I$2:$I$5001)) / _xlfn.STDEV.P(moras!$I$2:$I$5001)</f>
        <v>1.0653463718723624</v>
      </c>
      <c r="E2091" t="str">
        <f t="shared" si="64"/>
        <v>Normal</v>
      </c>
    </row>
    <row r="2092" spans="2:5" x14ac:dyDescent="0.25">
      <c r="B2092">
        <f xml:space="preserve"> (moras!C2089 - AVERAGE(moras!$C$2:$C$5001)) / _xlfn.STDEV.P(moras!$C$2:$C$5001)</f>
        <v>0.1752521653268137</v>
      </c>
      <c r="C2092" t="str">
        <f t="shared" si="65"/>
        <v>Normal</v>
      </c>
      <c r="D2092">
        <f xml:space="preserve"> (moras!I2089 - AVERAGE(moras!$I$2:$I$5001)) / _xlfn.STDEV.P(moras!$I$2:$I$5001)</f>
        <v>-1.193290201160774</v>
      </c>
      <c r="E2092" t="str">
        <f t="shared" si="64"/>
        <v>Normal</v>
      </c>
    </row>
    <row r="2093" spans="2:5" x14ac:dyDescent="0.25">
      <c r="B2093">
        <f xml:space="preserve"> (moras!C2090 - AVERAGE(moras!$C$2:$C$5001)) / _xlfn.STDEV.P(moras!$C$2:$C$5001)</f>
        <v>-0.20813893977541953</v>
      </c>
      <c r="C2093" t="str">
        <f t="shared" si="65"/>
        <v>Normal</v>
      </c>
      <c r="D2093">
        <f xml:space="preserve"> (moras!I2090 - AVERAGE(moras!$I$2:$I$5001)) / _xlfn.STDEV.P(moras!$I$2:$I$5001)</f>
        <v>-1.2638725940680595</v>
      </c>
      <c r="E2093" t="str">
        <f t="shared" si="64"/>
        <v>Normal</v>
      </c>
    </row>
    <row r="2094" spans="2:5" x14ac:dyDescent="0.25">
      <c r="B2094">
        <f xml:space="preserve"> (moras!C2091 - AVERAGE(moras!$C$2:$C$5001)) / _xlfn.STDEV.P(moras!$C$2:$C$5001)</f>
        <v>1.7034116220378916</v>
      </c>
      <c r="C2094" t="str">
        <f t="shared" si="65"/>
        <v>Normal</v>
      </c>
      <c r="D2094">
        <f xml:space="preserve"> (moras!I2091 - AVERAGE(moras!$I$2:$I$5001)) / _xlfn.STDEV.P(moras!$I$2:$I$5001)</f>
        <v>-0.55804866499520445</v>
      </c>
      <c r="E2094" t="str">
        <f t="shared" si="64"/>
        <v>Normal</v>
      </c>
    </row>
    <row r="2095" spans="2:5" x14ac:dyDescent="0.25">
      <c r="B2095">
        <f xml:space="preserve"> (moras!C2092 - AVERAGE(moras!$C$2:$C$5001)) / _xlfn.STDEV.P(moras!$C$2:$C$5001)</f>
        <v>0.16819966806756062</v>
      </c>
      <c r="C2095" t="str">
        <f t="shared" si="65"/>
        <v>Normal</v>
      </c>
      <c r="D2095">
        <f xml:space="preserve"> (moras!I2092 - AVERAGE(moras!$I$2:$I$5001)) / _xlfn.STDEV.P(moras!$I$2:$I$5001)</f>
        <v>-0.48746627208791893</v>
      </c>
      <c r="E2095" t="str">
        <f t="shared" si="64"/>
        <v>Normal</v>
      </c>
    </row>
    <row r="2096" spans="2:5" x14ac:dyDescent="0.25">
      <c r="B2096">
        <f xml:space="preserve"> (moras!C2093 - AVERAGE(moras!$C$2:$C$5001)) / _xlfn.STDEV.P(moras!$C$2:$C$5001)</f>
        <v>-0.25304186878281831</v>
      </c>
      <c r="C2096" t="str">
        <f t="shared" si="65"/>
        <v>Normal</v>
      </c>
      <c r="D2096">
        <f xml:space="preserve"> (moras!I2093 - AVERAGE(moras!$I$2:$I$5001)) / _xlfn.STDEV.P(moras!$I$2:$I$5001)</f>
        <v>-0.13455430755149136</v>
      </c>
      <c r="E2096" t="str">
        <f t="shared" si="64"/>
        <v>Normal</v>
      </c>
    </row>
    <row r="2097" spans="2:5" x14ac:dyDescent="0.25">
      <c r="B2097">
        <f xml:space="preserve"> (moras!C2094 - AVERAGE(moras!$C$2:$C$5001)) / _xlfn.STDEV.P(moras!$C$2:$C$5001)</f>
        <v>-0.31603024039744032</v>
      </c>
      <c r="C2097" t="str">
        <f t="shared" si="65"/>
        <v>Normal</v>
      </c>
      <c r="D2097">
        <f xml:space="preserve"> (moras!I2094 - AVERAGE(moras!$I$2:$I$5001)) / _xlfn.STDEV.P(moras!$I$2:$I$5001)</f>
        <v>1.2065111576869334</v>
      </c>
      <c r="E2097" t="str">
        <f t="shared" si="64"/>
        <v>Normal</v>
      </c>
    </row>
    <row r="2098" spans="2:5" x14ac:dyDescent="0.25">
      <c r="B2098">
        <f xml:space="preserve"> (moras!C2095 - AVERAGE(moras!$C$2:$C$5001)) / _xlfn.STDEV.P(moras!$C$2:$C$5001)</f>
        <v>-0.22343703409481808</v>
      </c>
      <c r="C2098" t="str">
        <f t="shared" si="65"/>
        <v>Normal</v>
      </c>
      <c r="D2098">
        <f xml:space="preserve"> (moras!I2095 - AVERAGE(moras!$I$2:$I$5001)) / _xlfn.STDEV.P(moras!$I$2:$I$5001)</f>
        <v>-1.2638725940680595</v>
      </c>
      <c r="E2098" t="str">
        <f t="shared" si="64"/>
        <v>Normal</v>
      </c>
    </row>
    <row r="2099" spans="2:5" x14ac:dyDescent="0.25">
      <c r="B2099">
        <f xml:space="preserve"> (moras!C2096 - AVERAGE(moras!$C$2:$C$5001)) / _xlfn.STDEV.P(moras!$C$2:$C$5001)</f>
        <v>1.5747727461297394</v>
      </c>
      <c r="C2099" t="str">
        <f t="shared" si="65"/>
        <v>Normal</v>
      </c>
      <c r="D2099">
        <f xml:space="preserve"> (moras!I2096 - AVERAGE(moras!$I$2:$I$5001)) / _xlfn.STDEV.P(moras!$I$2:$I$5001)</f>
        <v>1.1359287647796479</v>
      </c>
      <c r="E2099" t="str">
        <f t="shared" si="64"/>
        <v>Normal</v>
      </c>
    </row>
    <row r="2100" spans="2:5" x14ac:dyDescent="0.25">
      <c r="B2100">
        <f xml:space="preserve"> (moras!C2097 - AVERAGE(moras!$C$2:$C$5001)) / _xlfn.STDEV.P(moras!$C$2:$C$5001)</f>
        <v>1.6499114095462106</v>
      </c>
      <c r="C2100" t="str">
        <f t="shared" si="65"/>
        <v>Normal</v>
      </c>
      <c r="D2100">
        <f xml:space="preserve"> (moras!I2097 - AVERAGE(moras!$I$2:$I$5001)) / _xlfn.STDEV.P(moras!$I$2:$I$5001)</f>
        <v>-0.55804866499520445</v>
      </c>
      <c r="E2100" t="str">
        <f t="shared" si="64"/>
        <v>Normal</v>
      </c>
    </row>
    <row r="2101" spans="2:5" x14ac:dyDescent="0.25">
      <c r="B2101">
        <f xml:space="preserve"> (moras!C2098 - AVERAGE(moras!$C$2:$C$5001)) / _xlfn.STDEV.P(moras!$C$2:$C$5001)</f>
        <v>-0.44342812036278267</v>
      </c>
      <c r="C2101" t="str">
        <f t="shared" si="65"/>
        <v>Normal</v>
      </c>
      <c r="D2101">
        <f xml:space="preserve"> (moras!I2098 - AVERAGE(moras!$I$2:$I$5001)) / _xlfn.STDEV.P(moras!$I$2:$I$5001)</f>
        <v>-0.34630148627334789</v>
      </c>
      <c r="E2101" t="str">
        <f t="shared" si="64"/>
        <v>Normal</v>
      </c>
    </row>
    <row r="2102" spans="2:5" x14ac:dyDescent="0.25">
      <c r="B2102">
        <f xml:space="preserve"> (moras!C2099 - AVERAGE(moras!$C$2:$C$5001)) / _xlfn.STDEV.P(moras!$C$2:$C$5001)</f>
        <v>7.9575799033916081E-2</v>
      </c>
      <c r="C2102" t="str">
        <f t="shared" si="65"/>
        <v>Normal</v>
      </c>
      <c r="D2102">
        <f xml:space="preserve"> (moras!I2099 - AVERAGE(moras!$I$2:$I$5001)) / _xlfn.STDEV.P(moras!$I$2:$I$5001)</f>
        <v>-0.62863105790248996</v>
      </c>
      <c r="E2102" t="str">
        <f t="shared" si="64"/>
        <v>Normal</v>
      </c>
    </row>
    <row r="2103" spans="2:5" x14ac:dyDescent="0.25">
      <c r="B2103">
        <f xml:space="preserve"> (moras!C2100 - AVERAGE(moras!$C$2:$C$5001)) / _xlfn.STDEV.P(moras!$C$2:$C$5001)</f>
        <v>0.11885149862205882</v>
      </c>
      <c r="C2103" t="str">
        <f t="shared" si="65"/>
        <v>Normal</v>
      </c>
      <c r="D2103">
        <f xml:space="preserve"> (moras!I2100 - AVERAGE(moras!$I$2:$I$5001)) / _xlfn.STDEV.P(moras!$I$2:$I$5001)</f>
        <v>0.99476397896507684</v>
      </c>
      <c r="E2103" t="str">
        <f t="shared" si="64"/>
        <v>Normal</v>
      </c>
    </row>
    <row r="2104" spans="2:5" x14ac:dyDescent="0.25">
      <c r="B2104">
        <f xml:space="preserve"> (moras!C2101 - AVERAGE(moras!$C$2:$C$5001)) / _xlfn.STDEV.P(moras!$C$2:$C$5001)</f>
        <v>-6.2140980310308812E-2</v>
      </c>
      <c r="C2104" t="str">
        <f t="shared" si="65"/>
        <v>Normal</v>
      </c>
      <c r="D2104">
        <f xml:space="preserve"> (moras!I2101 - AVERAGE(moras!$I$2:$I$5001)) / _xlfn.STDEV.P(moras!$I$2:$I$5001)</f>
        <v>-0.769795843717061</v>
      </c>
      <c r="E2104" t="str">
        <f t="shared" si="64"/>
        <v>Normal</v>
      </c>
    </row>
    <row r="2105" spans="2:5" x14ac:dyDescent="0.25">
      <c r="B2105">
        <f xml:space="preserve"> (moras!C2102 - AVERAGE(moras!$C$2:$C$5001)) / _xlfn.STDEV.P(moras!$C$2:$C$5001)</f>
        <v>-0.49022551195983849</v>
      </c>
      <c r="C2105" t="str">
        <f t="shared" si="65"/>
        <v>Normal</v>
      </c>
      <c r="D2105">
        <f xml:space="preserve"> (moras!I2102 - AVERAGE(moras!$I$2:$I$5001)) / _xlfn.STDEV.P(moras!$I$2:$I$5001)</f>
        <v>-0.34630148627334789</v>
      </c>
      <c r="E2105" t="str">
        <f t="shared" si="64"/>
        <v>Normal</v>
      </c>
    </row>
    <row r="2106" spans="2:5" x14ac:dyDescent="0.25">
      <c r="B2106">
        <f xml:space="preserve"> (moras!C2103 - AVERAGE(moras!$C$2:$C$5001)) / _xlfn.STDEV.P(moras!$C$2:$C$5001)</f>
        <v>0.1041601833096257</v>
      </c>
      <c r="C2106" t="str">
        <f t="shared" si="65"/>
        <v>Normal</v>
      </c>
      <c r="D2106">
        <f xml:space="preserve"> (moras!I2103 - AVERAGE(moras!$I$2:$I$5001)) / _xlfn.STDEV.P(moras!$I$2:$I$5001)</f>
        <v>1.0653463718723624</v>
      </c>
      <c r="E2106" t="str">
        <f t="shared" si="64"/>
        <v>Normal</v>
      </c>
    </row>
    <row r="2107" spans="2:5" x14ac:dyDescent="0.25">
      <c r="B2107">
        <f xml:space="preserve"> (moras!C2104 - AVERAGE(moras!$C$2:$C$5001)) / _xlfn.STDEV.P(moras!$C$2:$C$5001)</f>
        <v>-0.60066780006841358</v>
      </c>
      <c r="C2107" t="str">
        <f t="shared" si="65"/>
        <v>Normal</v>
      </c>
      <c r="D2107">
        <f xml:space="preserve"> (moras!I2104 - AVERAGE(moras!$I$2:$I$5001)) / _xlfn.STDEV.P(moras!$I$2:$I$5001)</f>
        <v>6.6104782630796582E-3</v>
      </c>
      <c r="E2107" t="str">
        <f t="shared" si="64"/>
        <v>Normal</v>
      </c>
    </row>
    <row r="2108" spans="2:5" x14ac:dyDescent="0.25">
      <c r="B2108">
        <f xml:space="preserve"> (moras!C2105 - AVERAGE(moras!$C$2:$C$5001)) / _xlfn.STDEV.P(moras!$C$2:$C$5001)</f>
        <v>-0.51136196593684802</v>
      </c>
      <c r="C2108" t="str">
        <f t="shared" si="65"/>
        <v>Normal</v>
      </c>
      <c r="D2108">
        <f xml:space="preserve"> (moras!I2105 - AVERAGE(moras!$I$2:$I$5001)) / _xlfn.STDEV.P(moras!$I$2:$I$5001)</f>
        <v>1.41825833640879</v>
      </c>
      <c r="E2108" t="str">
        <f t="shared" si="64"/>
        <v>Normal</v>
      </c>
    </row>
    <row r="2109" spans="2:5" x14ac:dyDescent="0.25">
      <c r="B2109">
        <f xml:space="preserve"> (moras!C2106 - AVERAGE(moras!$C$2:$C$5001)) / _xlfn.STDEV.P(moras!$C$2:$C$5001)</f>
        <v>1.4837441800141666</v>
      </c>
      <c r="C2109" t="str">
        <f t="shared" si="65"/>
        <v>Normal</v>
      </c>
      <c r="D2109">
        <f xml:space="preserve"> (moras!I2106 - AVERAGE(moras!$I$2:$I$5001)) / _xlfn.STDEV.P(moras!$I$2:$I$5001)</f>
        <v>0.71243440733593477</v>
      </c>
      <c r="E2109" t="str">
        <f t="shared" si="64"/>
        <v>Normal</v>
      </c>
    </row>
    <row r="2110" spans="2:5" x14ac:dyDescent="0.25">
      <c r="B2110">
        <f xml:space="preserve"> (moras!C2107 - AVERAGE(moras!$C$2:$C$5001)) / _xlfn.STDEV.P(moras!$C$2:$C$5001)</f>
        <v>-4.582519162838937E-2</v>
      </c>
      <c r="C2110" t="str">
        <f t="shared" si="65"/>
        <v>Normal</v>
      </c>
      <c r="D2110">
        <f xml:space="preserve"> (moras!I2107 - AVERAGE(moras!$I$2:$I$5001)) / _xlfn.STDEV.P(moras!$I$2:$I$5001)</f>
        <v>0.28894004989222172</v>
      </c>
      <c r="E2110" t="str">
        <f t="shared" si="64"/>
        <v>Normal</v>
      </c>
    </row>
    <row r="2111" spans="2:5" x14ac:dyDescent="0.25">
      <c r="B2111">
        <f xml:space="preserve"> (moras!C2108 - AVERAGE(moras!$C$2:$C$5001)) / _xlfn.STDEV.P(moras!$C$2:$C$5001)</f>
        <v>0.71051744772779524</v>
      </c>
      <c r="C2111" t="str">
        <f t="shared" si="65"/>
        <v>Normal</v>
      </c>
      <c r="D2111">
        <f xml:space="preserve"> (moras!I2108 - AVERAGE(moras!$I$2:$I$5001)) / _xlfn.STDEV.P(moras!$I$2:$I$5001)</f>
        <v>-0.13455430755149136</v>
      </c>
      <c r="E2111" t="str">
        <f t="shared" si="64"/>
        <v>Normal</v>
      </c>
    </row>
    <row r="2112" spans="2:5" x14ac:dyDescent="0.25">
      <c r="B2112">
        <f xml:space="preserve"> (moras!C2109 - AVERAGE(moras!$C$2:$C$5001)) / _xlfn.STDEV.P(moras!$C$2:$C$5001)</f>
        <v>-0.16960252281033497</v>
      </c>
      <c r="C2112" t="str">
        <f t="shared" si="65"/>
        <v>Normal</v>
      </c>
      <c r="D2112">
        <f xml:space="preserve"> (moras!I2109 - AVERAGE(moras!$I$2:$I$5001)) / _xlfn.STDEV.P(moras!$I$2:$I$5001)</f>
        <v>0.2183576569849362</v>
      </c>
      <c r="E2112" t="str">
        <f t="shared" si="64"/>
        <v>Normal</v>
      </c>
    </row>
    <row r="2113" spans="2:5" x14ac:dyDescent="0.25">
      <c r="B2113">
        <f xml:space="preserve"> (moras!C2110 - AVERAGE(moras!$C$2:$C$5001)) / _xlfn.STDEV.P(moras!$C$2:$C$5001)</f>
        <v>-0.61354204624810904</v>
      </c>
      <c r="C2113" t="str">
        <f t="shared" si="65"/>
        <v>Normal</v>
      </c>
      <c r="D2113">
        <f xml:space="preserve"> (moras!I2110 - AVERAGE(moras!$I$2:$I$5001)) / _xlfn.STDEV.P(moras!$I$2:$I$5001)</f>
        <v>-1.1227078082534885</v>
      </c>
      <c r="E2113" t="str">
        <f t="shared" si="64"/>
        <v>Normal</v>
      </c>
    </row>
    <row r="2114" spans="2:5" x14ac:dyDescent="0.25">
      <c r="B2114">
        <f xml:space="preserve"> (moras!C2111 - AVERAGE(moras!$C$2:$C$5001)) / _xlfn.STDEV.P(moras!$C$2:$C$5001)</f>
        <v>-0.44540463777435507</v>
      </c>
      <c r="C2114" t="str">
        <f t="shared" si="65"/>
        <v>Normal</v>
      </c>
      <c r="D2114">
        <f xml:space="preserve"> (moras!I2111 - AVERAGE(moras!$I$2:$I$5001)) / _xlfn.STDEV.P(moras!$I$2:$I$5001)</f>
        <v>0.43010483570679275</v>
      </c>
      <c r="E2114" t="str">
        <f t="shared" si="64"/>
        <v>Normal</v>
      </c>
    </row>
    <row r="2115" spans="2:5" x14ac:dyDescent="0.25">
      <c r="B2115">
        <f xml:space="preserve"> (moras!C2112 - AVERAGE(moras!$C$2:$C$5001)) / _xlfn.STDEV.P(moras!$C$2:$C$5001)</f>
        <v>-0.7702254573992191</v>
      </c>
      <c r="C2115" t="str">
        <f t="shared" si="65"/>
        <v>Normal</v>
      </c>
      <c r="D2115">
        <f xml:space="preserve"> (moras!I2112 - AVERAGE(moras!$I$2:$I$5001)) / _xlfn.STDEV.P(moras!$I$2:$I$5001)</f>
        <v>-1.2638725940680595</v>
      </c>
      <c r="E2115" t="str">
        <f t="shared" si="64"/>
        <v>Normal</v>
      </c>
    </row>
    <row r="2116" spans="2:5" x14ac:dyDescent="0.25">
      <c r="B2116">
        <f xml:space="preserve"> (moras!C2113 - AVERAGE(moras!$C$2:$C$5001)) / _xlfn.STDEV.P(moras!$C$2:$C$5001)</f>
        <v>-0.44447261140820432</v>
      </c>
      <c r="C2116" t="str">
        <f t="shared" si="65"/>
        <v>Normal</v>
      </c>
      <c r="D2116">
        <f xml:space="preserve"> (moras!I2113 - AVERAGE(moras!$I$2:$I$5001)) / _xlfn.STDEV.P(moras!$I$2:$I$5001)</f>
        <v>-0.91096062953163204</v>
      </c>
      <c r="E2116" t="str">
        <f t="shared" si="64"/>
        <v>Normal</v>
      </c>
    </row>
    <row r="2117" spans="2:5" x14ac:dyDescent="0.25">
      <c r="B2117">
        <f xml:space="preserve"> (moras!C2114 - AVERAGE(moras!$C$2:$C$5001)) / _xlfn.STDEV.P(moras!$C$2:$C$5001)</f>
        <v>-0.44442698429051769</v>
      </c>
      <c r="C2117" t="str">
        <f t="shared" si="65"/>
        <v>Normal</v>
      </c>
      <c r="D2117">
        <f xml:space="preserve"> (moras!I2114 - AVERAGE(moras!$I$2:$I$5001)) / _xlfn.STDEV.P(moras!$I$2:$I$5001)</f>
        <v>-0.41688387918063341</v>
      </c>
      <c r="E2117" t="str">
        <f t="shared" si="64"/>
        <v>Normal</v>
      </c>
    </row>
    <row r="2118" spans="2:5" x14ac:dyDescent="0.25">
      <c r="B2118">
        <f xml:space="preserve"> (moras!C2115 - AVERAGE(moras!$C$2:$C$5001)) / _xlfn.STDEV.P(moras!$C$2:$C$5001)</f>
        <v>0.5074222064557351</v>
      </c>
      <c r="C2118" t="str">
        <f t="shared" si="65"/>
        <v>Normal</v>
      </c>
      <c r="D2118">
        <f xml:space="preserve"> (moras!I2115 - AVERAGE(moras!$I$2:$I$5001)) / _xlfn.STDEV.P(moras!$I$2:$I$5001)</f>
        <v>-1.052125415346203</v>
      </c>
      <c r="E2118" t="str">
        <f t="shared" ref="E2118:E2181" si="66">IF(ABS(D2118)&gt;1.96,"Atipico","Normal")</f>
        <v>Normal</v>
      </c>
    </row>
    <row r="2119" spans="2:5" x14ac:dyDescent="0.25">
      <c r="B2119">
        <f xml:space="preserve"> (moras!C2116 - AVERAGE(moras!$C$2:$C$5001)) / _xlfn.STDEV.P(moras!$C$2:$C$5001)</f>
        <v>-0.36887587639346581</v>
      </c>
      <c r="C2119" t="str">
        <f t="shared" si="65"/>
        <v>Normal</v>
      </c>
      <c r="D2119">
        <f xml:space="preserve"> (moras!I2116 - AVERAGE(moras!$I$2:$I$5001)) / _xlfn.STDEV.P(moras!$I$2:$I$5001)</f>
        <v>-1.2638725940680595</v>
      </c>
      <c r="E2119" t="str">
        <f t="shared" si="66"/>
        <v>Normal</v>
      </c>
    </row>
    <row r="2120" spans="2:5" x14ac:dyDescent="0.25">
      <c r="B2120">
        <f xml:space="preserve"> (moras!C2117 - AVERAGE(moras!$C$2:$C$5001)) / _xlfn.STDEV.P(moras!$C$2:$C$5001)</f>
        <v>1.1577976160794385</v>
      </c>
      <c r="C2120" t="str">
        <f t="shared" si="65"/>
        <v>Normal</v>
      </c>
      <c r="D2120">
        <f xml:space="preserve"> (moras!I2117 - AVERAGE(moras!$I$2:$I$5001)) / _xlfn.STDEV.P(moras!$I$2:$I$5001)</f>
        <v>0.35952244279950724</v>
      </c>
      <c r="E2120" t="str">
        <f t="shared" si="66"/>
        <v>Normal</v>
      </c>
    </row>
    <row r="2121" spans="2:5" x14ac:dyDescent="0.25">
      <c r="B2121">
        <f xml:space="preserve"> (moras!C2118 - AVERAGE(moras!$C$2:$C$5001)) / _xlfn.STDEV.P(moras!$C$2:$C$5001)</f>
        <v>-0.43719940221588216</v>
      </c>
      <c r="C2121" t="str">
        <f t="shared" si="65"/>
        <v>Normal</v>
      </c>
      <c r="D2121">
        <f xml:space="preserve"> (moras!I2118 - AVERAGE(moras!$I$2:$I$5001)) / _xlfn.STDEV.P(moras!$I$2:$I$5001)</f>
        <v>-1.2638725940680595</v>
      </c>
      <c r="E2121" t="str">
        <f t="shared" si="66"/>
        <v>Normal</v>
      </c>
    </row>
    <row r="2122" spans="2:5" x14ac:dyDescent="0.25">
      <c r="B2122">
        <f xml:space="preserve"> (moras!C2119 - AVERAGE(moras!$C$2:$C$5001)) / _xlfn.STDEV.P(moras!$C$2:$C$5001)</f>
        <v>-0.3164171460237698</v>
      </c>
      <c r="C2122" t="str">
        <f t="shared" si="65"/>
        <v>Normal</v>
      </c>
      <c r="D2122">
        <f xml:space="preserve"> (moras!I2119 - AVERAGE(moras!$I$2:$I$5001)) / _xlfn.STDEV.P(moras!$I$2:$I$5001)</f>
        <v>-1.052125415346203</v>
      </c>
      <c r="E2122" t="str">
        <f t="shared" si="66"/>
        <v>Normal</v>
      </c>
    </row>
    <row r="2123" spans="2:5" x14ac:dyDescent="0.25">
      <c r="B2123">
        <f xml:space="preserve"> (moras!C2120 - AVERAGE(moras!$C$2:$C$5001)) / _xlfn.STDEV.P(moras!$C$2:$C$5001)</f>
        <v>-0.65053700653459023</v>
      </c>
      <c r="C2123" t="str">
        <f t="shared" si="65"/>
        <v>Normal</v>
      </c>
      <c r="D2123">
        <f xml:space="preserve"> (moras!I2120 - AVERAGE(moras!$I$2:$I$5001)) / _xlfn.STDEV.P(moras!$I$2:$I$5001)</f>
        <v>-1.052125415346203</v>
      </c>
      <c r="E2123" t="str">
        <f t="shared" si="66"/>
        <v>Normal</v>
      </c>
    </row>
    <row r="2124" spans="2:5" x14ac:dyDescent="0.25">
      <c r="B2124">
        <f xml:space="preserve"> (moras!C2121 - AVERAGE(moras!$C$2:$C$5001)) / _xlfn.STDEV.P(moras!$C$2:$C$5001)</f>
        <v>-0.46014614291624351</v>
      </c>
      <c r="C2124" t="str">
        <f t="shared" si="65"/>
        <v>Normal</v>
      </c>
      <c r="D2124">
        <f xml:space="preserve"> (moras!I2121 - AVERAGE(moras!$I$2:$I$5001)) / _xlfn.STDEV.P(moras!$I$2:$I$5001)</f>
        <v>0.99476397896507684</v>
      </c>
      <c r="E2124" t="str">
        <f t="shared" si="66"/>
        <v>Normal</v>
      </c>
    </row>
    <row r="2125" spans="2:5" x14ac:dyDescent="0.25">
      <c r="B2125">
        <f xml:space="preserve"> (moras!C2122 - AVERAGE(moras!$C$2:$C$5001)) / _xlfn.STDEV.P(moras!$C$2:$C$5001)</f>
        <v>2.9316924651041965E-2</v>
      </c>
      <c r="C2125" t="str">
        <f t="shared" si="65"/>
        <v>Normal</v>
      </c>
      <c r="D2125">
        <f xml:space="preserve"> (moras!I2122 - AVERAGE(moras!$I$2:$I$5001)) / _xlfn.STDEV.P(moras!$I$2:$I$5001)</f>
        <v>-0.769795843717061</v>
      </c>
      <c r="E2125" t="str">
        <f t="shared" si="66"/>
        <v>Normal</v>
      </c>
    </row>
    <row r="2126" spans="2:5" x14ac:dyDescent="0.25">
      <c r="B2126">
        <f xml:space="preserve"> (moras!C2123 - AVERAGE(moras!$C$2:$C$5001)) / _xlfn.STDEV.P(moras!$C$2:$C$5001)</f>
        <v>0.96009531514314028</v>
      </c>
      <c r="C2126" t="str">
        <f t="shared" si="65"/>
        <v>Normal</v>
      </c>
      <c r="D2126">
        <f xml:space="preserve"> (moras!I2123 - AVERAGE(moras!$I$2:$I$5001)) / _xlfn.STDEV.P(moras!$I$2:$I$5001)</f>
        <v>1.2770935505942189</v>
      </c>
      <c r="E2126" t="str">
        <f t="shared" si="66"/>
        <v>Normal</v>
      </c>
    </row>
    <row r="2127" spans="2:5" x14ac:dyDescent="0.25">
      <c r="B2127">
        <f xml:space="preserve"> (moras!C2124 - AVERAGE(moras!$C$2:$C$5001)) / _xlfn.STDEV.P(moras!$C$2:$C$5001)</f>
        <v>-0.44133420561056785</v>
      </c>
      <c r="C2127" t="str">
        <f t="shared" ref="C2127:C2190" si="67">IF(ABS(B2127)&gt;1.96,"Atipico","Normal")</f>
        <v>Normal</v>
      </c>
      <c r="D2127">
        <f xml:space="preserve"> (moras!I2124 - AVERAGE(moras!$I$2:$I$5001)) / _xlfn.STDEV.P(moras!$I$2:$I$5001)</f>
        <v>0.43010483570679275</v>
      </c>
      <c r="E2127" t="str">
        <f t="shared" si="66"/>
        <v>Normal</v>
      </c>
    </row>
    <row r="2128" spans="2:5" x14ac:dyDescent="0.25">
      <c r="B2128">
        <f xml:space="preserve"> (moras!C2125 - AVERAGE(moras!$C$2:$C$5001)) / _xlfn.STDEV.P(moras!$C$2:$C$5001)</f>
        <v>-0.16682913395419177</v>
      </c>
      <c r="C2128" t="str">
        <f t="shared" si="67"/>
        <v>Normal</v>
      </c>
      <c r="D2128">
        <f xml:space="preserve"> (moras!I2125 - AVERAGE(moras!$I$2:$I$5001)) / _xlfn.STDEV.P(moras!$I$2:$I$5001)</f>
        <v>-0.84037823662434652</v>
      </c>
      <c r="E2128" t="str">
        <f t="shared" si="66"/>
        <v>Normal</v>
      </c>
    </row>
    <row r="2129" spans="2:5" x14ac:dyDescent="0.25">
      <c r="B2129">
        <f xml:space="preserve"> (moras!C2126 - AVERAGE(moras!$C$2:$C$5001)) / _xlfn.STDEV.P(moras!$C$2:$C$5001)</f>
        <v>2.1476605959868085</v>
      </c>
      <c r="C2129" t="str">
        <f t="shared" si="67"/>
        <v>Atipico</v>
      </c>
      <c r="D2129">
        <f xml:space="preserve"> (moras!I2126 - AVERAGE(moras!$I$2:$I$5001)) / _xlfn.STDEV.P(moras!$I$2:$I$5001)</f>
        <v>-0.41688387918063341</v>
      </c>
      <c r="E2129" t="str">
        <f t="shared" si="66"/>
        <v>Normal</v>
      </c>
    </row>
    <row r="2130" spans="2:5" x14ac:dyDescent="0.25">
      <c r="B2130">
        <f xml:space="preserve"> (moras!C2127 - AVERAGE(moras!$C$2:$C$5001)) / _xlfn.STDEV.P(moras!$C$2:$C$5001)</f>
        <v>0.95465005160187999</v>
      </c>
      <c r="C2130" t="str">
        <f t="shared" si="67"/>
        <v>Normal</v>
      </c>
      <c r="D2130">
        <f xml:space="preserve"> (moras!I2127 - AVERAGE(moras!$I$2:$I$5001)) / _xlfn.STDEV.P(moras!$I$2:$I$5001)</f>
        <v>-0.34630148627334789</v>
      </c>
      <c r="E2130" t="str">
        <f t="shared" si="66"/>
        <v>Normal</v>
      </c>
    </row>
    <row r="2131" spans="2:5" x14ac:dyDescent="0.25">
      <c r="B2131">
        <f xml:space="preserve"> (moras!C2128 - AVERAGE(moras!$C$2:$C$5001)) / _xlfn.STDEV.P(moras!$C$2:$C$5001)</f>
        <v>-0.44133420561056785</v>
      </c>
      <c r="C2131" t="str">
        <f t="shared" si="67"/>
        <v>Normal</v>
      </c>
      <c r="D2131">
        <f xml:space="preserve"> (moras!I2128 - AVERAGE(moras!$I$2:$I$5001)) / _xlfn.STDEV.P(moras!$I$2:$I$5001)</f>
        <v>1.4888407293160755</v>
      </c>
      <c r="E2131" t="str">
        <f t="shared" si="66"/>
        <v>Normal</v>
      </c>
    </row>
    <row r="2132" spans="2:5" x14ac:dyDescent="0.25">
      <c r="B2132">
        <f xml:space="preserve"> (moras!C2129 - AVERAGE(moras!$C$2:$C$5001)) / _xlfn.STDEV.P(moras!$C$2:$C$5001)</f>
        <v>-0.44454166866740574</v>
      </c>
      <c r="C2132" t="str">
        <f t="shared" si="67"/>
        <v>Normal</v>
      </c>
      <c r="D2132">
        <f xml:space="preserve"> (moras!I2129 - AVERAGE(moras!$I$2:$I$5001)) / _xlfn.STDEV.P(moras!$I$2:$I$5001)</f>
        <v>-1.193290201160774</v>
      </c>
      <c r="E2132" t="str">
        <f t="shared" si="66"/>
        <v>Normal</v>
      </c>
    </row>
    <row r="2133" spans="2:5" x14ac:dyDescent="0.25">
      <c r="B2133">
        <f xml:space="preserve"> (moras!C2130 - AVERAGE(moras!$C$2:$C$5001)) / _xlfn.STDEV.P(moras!$C$2:$C$5001)</f>
        <v>-0.38231121280417291</v>
      </c>
      <c r="C2133" t="str">
        <f t="shared" si="67"/>
        <v>Normal</v>
      </c>
      <c r="D2133">
        <f xml:space="preserve"> (moras!I2130 - AVERAGE(moras!$I$2:$I$5001)) / _xlfn.STDEV.P(moras!$I$2:$I$5001)</f>
        <v>-0.34630148627334789</v>
      </c>
      <c r="E2133" t="str">
        <f t="shared" si="66"/>
        <v>Normal</v>
      </c>
    </row>
    <row r="2134" spans="2:5" x14ac:dyDescent="0.25">
      <c r="B2134">
        <f xml:space="preserve"> (moras!C2131 - AVERAGE(moras!$C$2:$C$5001)) / _xlfn.STDEV.P(moras!$C$2:$C$5001)</f>
        <v>-0.42240141810128967</v>
      </c>
      <c r="C2134" t="str">
        <f t="shared" si="67"/>
        <v>Normal</v>
      </c>
      <c r="D2134">
        <f xml:space="preserve"> (moras!I2131 - AVERAGE(moras!$I$2:$I$5001)) / _xlfn.STDEV.P(moras!$I$2:$I$5001)</f>
        <v>0.78301680024322029</v>
      </c>
      <c r="E2134" t="str">
        <f t="shared" si="66"/>
        <v>Normal</v>
      </c>
    </row>
    <row r="2135" spans="2:5" x14ac:dyDescent="0.25">
      <c r="B2135">
        <f xml:space="preserve"> (moras!C2132 - AVERAGE(moras!$C$2:$C$5001)) / _xlfn.STDEV.P(moras!$C$2:$C$5001)</f>
        <v>-0.44454166866740574</v>
      </c>
      <c r="C2135" t="str">
        <f t="shared" si="67"/>
        <v>Normal</v>
      </c>
      <c r="D2135">
        <f xml:space="preserve"> (moras!I2132 - AVERAGE(moras!$I$2:$I$5001)) / _xlfn.STDEV.P(moras!$I$2:$I$5001)</f>
        <v>7.7192871170365177E-2</v>
      </c>
      <c r="E2135" t="str">
        <f t="shared" si="66"/>
        <v>Normal</v>
      </c>
    </row>
    <row r="2136" spans="2:5" x14ac:dyDescent="0.25">
      <c r="B2136">
        <f xml:space="preserve"> (moras!C2133 - AVERAGE(moras!$C$2:$C$5001)) / _xlfn.STDEV.P(moras!$C$2:$C$5001)</f>
        <v>-0.46799154082766331</v>
      </c>
      <c r="C2136" t="str">
        <f t="shared" si="67"/>
        <v>Normal</v>
      </c>
      <c r="D2136">
        <f xml:space="preserve"> (moras!I2133 - AVERAGE(moras!$I$2:$I$5001)) / _xlfn.STDEV.P(moras!$I$2:$I$5001)</f>
        <v>0.85359919315050581</v>
      </c>
      <c r="E2136" t="str">
        <f t="shared" si="66"/>
        <v>Normal</v>
      </c>
    </row>
    <row r="2137" spans="2:5" x14ac:dyDescent="0.25">
      <c r="B2137">
        <f xml:space="preserve"> (moras!C2134 - AVERAGE(moras!$C$2:$C$5001)) / _xlfn.STDEV.P(moras!$C$2:$C$5001)</f>
        <v>-0.26107749478003123</v>
      </c>
      <c r="C2137" t="str">
        <f t="shared" si="67"/>
        <v>Normal</v>
      </c>
      <c r="D2137">
        <f xml:space="preserve"> (moras!I2134 - AVERAGE(moras!$I$2:$I$5001)) / _xlfn.STDEV.P(moras!$I$2:$I$5001)</f>
        <v>-0.20513670045877688</v>
      </c>
      <c r="E2137" t="str">
        <f t="shared" si="66"/>
        <v>Normal</v>
      </c>
    </row>
    <row r="2138" spans="2:5" x14ac:dyDescent="0.25">
      <c r="B2138">
        <f xml:space="preserve"> (moras!C2135 - AVERAGE(moras!$C$2:$C$5001)) / _xlfn.STDEV.P(moras!$C$2:$C$5001)</f>
        <v>-0.43260795769472699</v>
      </c>
      <c r="C2138" t="str">
        <f t="shared" si="67"/>
        <v>Normal</v>
      </c>
      <c r="D2138">
        <f xml:space="preserve"> (moras!I2135 - AVERAGE(moras!$I$2:$I$5001)) / _xlfn.STDEV.P(moras!$I$2:$I$5001)</f>
        <v>0.2183576569849362</v>
      </c>
      <c r="E2138" t="str">
        <f t="shared" si="66"/>
        <v>Normal</v>
      </c>
    </row>
    <row r="2139" spans="2:5" x14ac:dyDescent="0.25">
      <c r="B2139">
        <f xml:space="preserve"> (moras!C2136 - AVERAGE(moras!$C$2:$C$5001)) / _xlfn.STDEV.P(moras!$C$2:$C$5001)</f>
        <v>-0.26155803465084576</v>
      </c>
      <c r="C2139" t="str">
        <f t="shared" si="67"/>
        <v>Normal</v>
      </c>
      <c r="D2139">
        <f xml:space="preserve"> (moras!I2136 - AVERAGE(moras!$I$2:$I$5001)) / _xlfn.STDEV.P(moras!$I$2:$I$5001)</f>
        <v>-1.193290201160774</v>
      </c>
      <c r="E2139" t="str">
        <f t="shared" si="66"/>
        <v>Normal</v>
      </c>
    </row>
    <row r="2140" spans="2:5" x14ac:dyDescent="0.25">
      <c r="B2140">
        <f xml:space="preserve"> (moras!C2137 - AVERAGE(moras!$C$2:$C$5001)) / _xlfn.STDEV.P(moras!$C$2:$C$5001)</f>
        <v>0.99054312932788169</v>
      </c>
      <c r="C2140" t="str">
        <f t="shared" si="67"/>
        <v>Normal</v>
      </c>
      <c r="D2140">
        <f xml:space="preserve"> (moras!I2137 - AVERAGE(moras!$I$2:$I$5001)) / _xlfn.STDEV.P(moras!$I$2:$I$5001)</f>
        <v>-0.69921345080977548</v>
      </c>
      <c r="E2140" t="str">
        <f t="shared" si="66"/>
        <v>Normal</v>
      </c>
    </row>
    <row r="2141" spans="2:5" x14ac:dyDescent="0.25">
      <c r="B2141">
        <f xml:space="preserve"> (moras!C2138 - AVERAGE(moras!$C$2:$C$5001)) / _xlfn.STDEV.P(moras!$C$2:$C$5001)</f>
        <v>-0.79771282387695541</v>
      </c>
      <c r="C2141" t="str">
        <f t="shared" si="67"/>
        <v>Normal</v>
      </c>
      <c r="D2141">
        <f xml:space="preserve"> (moras!I2138 - AVERAGE(moras!$I$2:$I$5001)) / _xlfn.STDEV.P(moras!$I$2:$I$5001)</f>
        <v>-1.2638725940680595</v>
      </c>
      <c r="E2141" t="str">
        <f t="shared" si="66"/>
        <v>Normal</v>
      </c>
    </row>
    <row r="2142" spans="2:5" x14ac:dyDescent="0.25">
      <c r="B2142">
        <f xml:space="preserve"> (moras!C2139 - AVERAGE(moras!$C$2:$C$5001)) / _xlfn.STDEV.P(moras!$C$2:$C$5001)</f>
        <v>-0.46799154082766331</v>
      </c>
      <c r="C2142" t="str">
        <f t="shared" si="67"/>
        <v>Normal</v>
      </c>
      <c r="D2142">
        <f xml:space="preserve"> (moras!I2139 - AVERAGE(moras!$I$2:$I$5001)) / _xlfn.STDEV.P(moras!$I$2:$I$5001)</f>
        <v>-1.052125415346203</v>
      </c>
      <c r="E2142" t="str">
        <f t="shared" si="66"/>
        <v>Normal</v>
      </c>
    </row>
    <row r="2143" spans="2:5" x14ac:dyDescent="0.25">
      <c r="B2143">
        <f xml:space="preserve"> (moras!C2140 - AVERAGE(moras!$C$2:$C$5001)) / _xlfn.STDEV.P(moras!$C$2:$C$5001)</f>
        <v>0.61976634381437112</v>
      </c>
      <c r="C2143" t="str">
        <f t="shared" si="67"/>
        <v>Normal</v>
      </c>
      <c r="D2143">
        <f xml:space="preserve"> (moras!I2140 - AVERAGE(moras!$I$2:$I$5001)) / _xlfn.STDEV.P(moras!$I$2:$I$5001)</f>
        <v>1.700587908037932</v>
      </c>
      <c r="E2143" t="str">
        <f t="shared" si="66"/>
        <v>Normal</v>
      </c>
    </row>
    <row r="2144" spans="2:5" x14ac:dyDescent="0.25">
      <c r="B2144">
        <f xml:space="preserve"> (moras!C2141 - AVERAGE(moras!$C$2:$C$5001)) / _xlfn.STDEV.P(moras!$C$2:$C$5001)</f>
        <v>-0.3890714252138559</v>
      </c>
      <c r="C2144" t="str">
        <f t="shared" si="67"/>
        <v>Normal</v>
      </c>
      <c r="D2144">
        <f xml:space="preserve"> (moras!I2141 - AVERAGE(moras!$I$2:$I$5001)) / _xlfn.STDEV.P(moras!$I$2:$I$5001)</f>
        <v>1.1359287647796479</v>
      </c>
      <c r="E2144" t="str">
        <f t="shared" si="66"/>
        <v>Normal</v>
      </c>
    </row>
    <row r="2145" spans="2:5" x14ac:dyDescent="0.25">
      <c r="B2145">
        <f xml:space="preserve"> (moras!C2142 - AVERAGE(moras!$C$2:$C$5001)) / _xlfn.STDEV.P(moras!$C$2:$C$5001)</f>
        <v>-0.51564104967665103</v>
      </c>
      <c r="C2145" t="str">
        <f t="shared" si="67"/>
        <v>Normal</v>
      </c>
      <c r="D2145">
        <f xml:space="preserve"> (moras!I2142 - AVERAGE(moras!$I$2:$I$5001)) / _xlfn.STDEV.P(moras!$I$2:$I$5001)</f>
        <v>0.28894004989222172</v>
      </c>
      <c r="E2145" t="str">
        <f t="shared" si="66"/>
        <v>Normal</v>
      </c>
    </row>
    <row r="2146" spans="2:5" x14ac:dyDescent="0.25">
      <c r="B2146">
        <f xml:space="preserve"> (moras!C2143 - AVERAGE(moras!$C$2:$C$5001)) / _xlfn.STDEV.P(moras!$C$2:$C$5001)</f>
        <v>0.85086522856661884</v>
      </c>
      <c r="C2146" t="str">
        <f t="shared" si="67"/>
        <v>Normal</v>
      </c>
      <c r="D2146">
        <f xml:space="preserve"> (moras!I2143 - AVERAGE(moras!$I$2:$I$5001)) / _xlfn.STDEV.P(moras!$I$2:$I$5001)</f>
        <v>1.0653463718723624</v>
      </c>
      <c r="E2146" t="str">
        <f t="shared" si="66"/>
        <v>Normal</v>
      </c>
    </row>
    <row r="2147" spans="2:5" x14ac:dyDescent="0.25">
      <c r="B2147">
        <f xml:space="preserve"> (moras!C2144 - AVERAGE(moras!$C$2:$C$5001)) / _xlfn.STDEV.P(moras!$C$2:$C$5001)</f>
        <v>-0.37924063110039496</v>
      </c>
      <c r="C2147" t="str">
        <f t="shared" si="67"/>
        <v>Normal</v>
      </c>
      <c r="D2147">
        <f xml:space="preserve"> (moras!I2144 - AVERAGE(moras!$I$2:$I$5001)) / _xlfn.STDEV.P(moras!$I$2:$I$5001)</f>
        <v>-0.34630148627334789</v>
      </c>
      <c r="E2147" t="str">
        <f t="shared" si="66"/>
        <v>Normal</v>
      </c>
    </row>
    <row r="2148" spans="2:5" x14ac:dyDescent="0.25">
      <c r="B2148">
        <f xml:space="preserve"> (moras!C2145 - AVERAGE(moras!$C$2:$C$5001)) / _xlfn.STDEV.P(moras!$C$2:$C$5001)</f>
        <v>-0.44706472495894378</v>
      </c>
      <c r="C2148" t="str">
        <f t="shared" si="67"/>
        <v>Normal</v>
      </c>
      <c r="D2148">
        <f xml:space="preserve"> (moras!I2145 - AVERAGE(moras!$I$2:$I$5001)) / _xlfn.STDEV.P(moras!$I$2:$I$5001)</f>
        <v>-1.6167845586044871</v>
      </c>
      <c r="E2148" t="str">
        <f t="shared" si="66"/>
        <v>Normal</v>
      </c>
    </row>
    <row r="2149" spans="2:5" x14ac:dyDescent="0.25">
      <c r="B2149">
        <f xml:space="preserve"> (moras!C2146 - AVERAGE(moras!$C$2:$C$5001)) / _xlfn.STDEV.P(moras!$C$2:$C$5001)</f>
        <v>-0.43785297984760996</v>
      </c>
      <c r="C2149" t="str">
        <f t="shared" si="67"/>
        <v>Normal</v>
      </c>
      <c r="D2149">
        <f xml:space="preserve"> (moras!I2146 - AVERAGE(moras!$I$2:$I$5001)) / _xlfn.STDEV.P(moras!$I$2:$I$5001)</f>
        <v>0.43010483570679275</v>
      </c>
      <c r="E2149" t="str">
        <f t="shared" si="66"/>
        <v>Normal</v>
      </c>
    </row>
    <row r="2150" spans="2:5" x14ac:dyDescent="0.25">
      <c r="B2150">
        <f xml:space="preserve"> (moras!C2147 - AVERAGE(moras!$C$2:$C$5001)) / _xlfn.STDEV.P(moras!$C$2:$C$5001)</f>
        <v>2.4117596142289228</v>
      </c>
      <c r="C2150" t="str">
        <f t="shared" si="67"/>
        <v>Atipico</v>
      </c>
      <c r="D2150">
        <f xml:space="preserve"> (moras!I2147 - AVERAGE(moras!$I$2:$I$5001)) / _xlfn.STDEV.P(moras!$I$2:$I$5001)</f>
        <v>0.35952244279950724</v>
      </c>
      <c r="E2150" t="str">
        <f t="shared" si="66"/>
        <v>Normal</v>
      </c>
    </row>
    <row r="2151" spans="2:5" x14ac:dyDescent="0.25">
      <c r="B2151">
        <f xml:space="preserve"> (moras!C2148 - AVERAGE(moras!$C$2:$C$5001)) / _xlfn.STDEV.P(moras!$C$2:$C$5001)</f>
        <v>-0.6253691254135888</v>
      </c>
      <c r="C2151" t="str">
        <f t="shared" si="67"/>
        <v>Normal</v>
      </c>
      <c r="D2151">
        <f xml:space="preserve"> (moras!I2148 - AVERAGE(moras!$I$2:$I$5001)) / _xlfn.STDEV.P(moras!$I$2:$I$5001)</f>
        <v>3.1122357661836424</v>
      </c>
      <c r="E2151" t="str">
        <f t="shared" si="66"/>
        <v>Atipico</v>
      </c>
    </row>
    <row r="2152" spans="2:5" x14ac:dyDescent="0.25">
      <c r="B2152">
        <f xml:space="preserve"> (moras!C2149 - AVERAGE(moras!$C$2:$C$5001)) / _xlfn.STDEV.P(moras!$C$2:$C$5001)</f>
        <v>-0.71581461396008628</v>
      </c>
      <c r="C2152" t="str">
        <f t="shared" si="67"/>
        <v>Normal</v>
      </c>
      <c r="D2152">
        <f xml:space="preserve"> (moras!I2149 - AVERAGE(moras!$I$2:$I$5001)) / _xlfn.STDEV.P(moras!$I$2:$I$5001)</f>
        <v>7.7192871170365177E-2</v>
      </c>
      <c r="E2152" t="str">
        <f t="shared" si="66"/>
        <v>Normal</v>
      </c>
    </row>
    <row r="2153" spans="2:5" x14ac:dyDescent="0.25">
      <c r="B2153">
        <f xml:space="preserve"> (moras!C2150 - AVERAGE(moras!$C$2:$C$5001)) / _xlfn.STDEV.P(moras!$C$2:$C$5001)</f>
        <v>-0.28495357354609585</v>
      </c>
      <c r="C2153" t="str">
        <f t="shared" si="67"/>
        <v>Normal</v>
      </c>
      <c r="D2153">
        <f xml:space="preserve"> (moras!I2150 - AVERAGE(moras!$I$2:$I$5001)) / _xlfn.STDEV.P(moras!$I$2:$I$5001)</f>
        <v>-1.193290201160774</v>
      </c>
      <c r="E2153" t="str">
        <f t="shared" si="66"/>
        <v>Normal</v>
      </c>
    </row>
    <row r="2154" spans="2:5" x14ac:dyDescent="0.25">
      <c r="B2154">
        <f xml:space="preserve"> (moras!C2151 - AVERAGE(moras!$C$2:$C$5001)) / _xlfn.STDEV.P(moras!$C$2:$C$5001)</f>
        <v>-0.25730524199615301</v>
      </c>
      <c r="C2154" t="str">
        <f t="shared" si="67"/>
        <v>Normal</v>
      </c>
      <c r="D2154">
        <f xml:space="preserve"> (moras!I2151 - AVERAGE(moras!$I$2:$I$5001)) / _xlfn.STDEV.P(moras!$I$2:$I$5001)</f>
        <v>-0.62863105790248996</v>
      </c>
      <c r="E2154" t="str">
        <f t="shared" si="66"/>
        <v>Normal</v>
      </c>
    </row>
    <row r="2155" spans="2:5" x14ac:dyDescent="0.25">
      <c r="B2155">
        <f xml:space="preserve"> (moras!C2152 - AVERAGE(moras!$C$2:$C$5001)) / _xlfn.STDEV.P(moras!$C$2:$C$5001)</f>
        <v>-0.81083616945591319</v>
      </c>
      <c r="C2155" t="str">
        <f t="shared" si="67"/>
        <v>Normal</v>
      </c>
      <c r="D2155">
        <f xml:space="preserve"> (moras!I2152 - AVERAGE(moras!$I$2:$I$5001)) / _xlfn.STDEV.P(moras!$I$2:$I$5001)</f>
        <v>-1.1227078082534885</v>
      </c>
      <c r="E2155" t="str">
        <f t="shared" si="66"/>
        <v>Normal</v>
      </c>
    </row>
    <row r="2156" spans="2:5" x14ac:dyDescent="0.25">
      <c r="B2156">
        <f xml:space="preserve"> (moras!C2153 - AVERAGE(moras!$C$2:$C$5001)) / _xlfn.STDEV.P(moras!$C$2:$C$5001)</f>
        <v>-0.51770307477309896</v>
      </c>
      <c r="C2156" t="str">
        <f t="shared" si="67"/>
        <v>Normal</v>
      </c>
      <c r="D2156">
        <f xml:space="preserve"> (moras!I2153 - AVERAGE(moras!$I$2:$I$5001)) / _xlfn.STDEV.P(moras!$I$2:$I$5001)</f>
        <v>-1.334454986975345</v>
      </c>
      <c r="E2156" t="str">
        <f t="shared" si="66"/>
        <v>Normal</v>
      </c>
    </row>
    <row r="2157" spans="2:5" x14ac:dyDescent="0.25">
      <c r="B2157">
        <f xml:space="preserve"> (moras!C2154 - AVERAGE(moras!$C$2:$C$5001)) / _xlfn.STDEV.P(moras!$C$2:$C$5001)</f>
        <v>-0.44454290183274864</v>
      </c>
      <c r="C2157" t="str">
        <f t="shared" si="67"/>
        <v>Normal</v>
      </c>
      <c r="D2157">
        <f xml:space="preserve"> (moras!I2154 - AVERAGE(moras!$I$2:$I$5001)) / _xlfn.STDEV.P(moras!$I$2:$I$5001)</f>
        <v>-0.84037823662434652</v>
      </c>
      <c r="E2157" t="str">
        <f t="shared" si="66"/>
        <v>Normal</v>
      </c>
    </row>
    <row r="2158" spans="2:5" x14ac:dyDescent="0.25">
      <c r="B2158">
        <f xml:space="preserve"> (moras!C2155 - AVERAGE(moras!$C$2:$C$5001)) / _xlfn.STDEV.P(moras!$C$2:$C$5001)</f>
        <v>-8.8393652320137281E-2</v>
      </c>
      <c r="C2158" t="str">
        <f t="shared" si="67"/>
        <v>Normal</v>
      </c>
      <c r="D2158">
        <f xml:space="preserve"> (moras!I2155 - AVERAGE(moras!$I$2:$I$5001)) / _xlfn.STDEV.P(moras!$I$2:$I$5001)</f>
        <v>2.4064118371107872</v>
      </c>
      <c r="E2158" t="str">
        <f t="shared" si="66"/>
        <v>Atipico</v>
      </c>
    </row>
    <row r="2159" spans="2:5" x14ac:dyDescent="0.25">
      <c r="B2159">
        <f xml:space="preserve"> (moras!C2156 - AVERAGE(moras!$C$2:$C$5001)) / _xlfn.STDEV.P(moras!$C$2:$C$5001)</f>
        <v>-0.31207381436960263</v>
      </c>
      <c r="C2159" t="str">
        <f t="shared" si="67"/>
        <v>Normal</v>
      </c>
      <c r="D2159">
        <f xml:space="preserve"> (moras!I2156 - AVERAGE(moras!$I$2:$I$5001)) / _xlfn.STDEV.P(moras!$I$2:$I$5001)</f>
        <v>1.1359287647796479</v>
      </c>
      <c r="E2159" t="str">
        <f t="shared" si="66"/>
        <v>Normal</v>
      </c>
    </row>
    <row r="2160" spans="2:5" x14ac:dyDescent="0.25">
      <c r="B2160">
        <f xml:space="preserve"> (moras!C2157 - AVERAGE(moras!$C$2:$C$5001)) / _xlfn.STDEV.P(moras!$C$2:$C$5001)</f>
        <v>-7.8234836225469548E-2</v>
      </c>
      <c r="C2160" t="str">
        <f t="shared" si="67"/>
        <v>Normal</v>
      </c>
      <c r="D2160">
        <f xml:space="preserve"> (moras!I2157 - AVERAGE(moras!$I$2:$I$5001)) / _xlfn.STDEV.P(moras!$I$2:$I$5001)</f>
        <v>0.43010483570679275</v>
      </c>
      <c r="E2160" t="str">
        <f t="shared" si="66"/>
        <v>Normal</v>
      </c>
    </row>
    <row r="2161" spans="2:5" x14ac:dyDescent="0.25">
      <c r="B2161">
        <f xml:space="preserve"> (moras!C2158 - AVERAGE(moras!$C$2:$C$5001)) / _xlfn.STDEV.P(moras!$C$2:$C$5001)</f>
        <v>-0.6399564478926566</v>
      </c>
      <c r="C2161" t="str">
        <f t="shared" si="67"/>
        <v>Normal</v>
      </c>
      <c r="D2161">
        <f xml:space="preserve"> (moras!I2158 - AVERAGE(moras!$I$2:$I$5001)) / _xlfn.STDEV.P(moras!$I$2:$I$5001)</f>
        <v>0.28894004989222172</v>
      </c>
      <c r="E2161" t="str">
        <f t="shared" si="66"/>
        <v>Normal</v>
      </c>
    </row>
    <row r="2162" spans="2:5" x14ac:dyDescent="0.25">
      <c r="B2162">
        <f xml:space="preserve"> (moras!C2159 - AVERAGE(moras!$C$2:$C$5001)) / _xlfn.STDEV.P(moras!$C$2:$C$5001)</f>
        <v>0.72028405558515907</v>
      </c>
      <c r="C2162" t="str">
        <f t="shared" si="67"/>
        <v>Normal</v>
      </c>
      <c r="D2162">
        <f xml:space="preserve"> (moras!I2159 - AVERAGE(moras!$I$2:$I$5001)) / _xlfn.STDEV.P(moras!$I$2:$I$5001)</f>
        <v>1.4888407293160755</v>
      </c>
      <c r="E2162" t="str">
        <f t="shared" si="66"/>
        <v>Normal</v>
      </c>
    </row>
    <row r="2163" spans="2:5" x14ac:dyDescent="0.25">
      <c r="B2163">
        <f xml:space="preserve"> (moras!C2160 - AVERAGE(moras!$C$2:$C$5001)) / _xlfn.STDEV.P(moras!$C$2:$C$5001)</f>
        <v>0.31752314150778355</v>
      </c>
      <c r="C2163" t="str">
        <f t="shared" si="67"/>
        <v>Normal</v>
      </c>
      <c r="D2163">
        <f xml:space="preserve"> (moras!I2160 - AVERAGE(moras!$I$2:$I$5001)) / _xlfn.STDEV.P(moras!$I$2:$I$5001)</f>
        <v>0.71243440733593477</v>
      </c>
      <c r="E2163" t="str">
        <f t="shared" si="66"/>
        <v>Normal</v>
      </c>
    </row>
    <row r="2164" spans="2:5" x14ac:dyDescent="0.25">
      <c r="B2164">
        <f xml:space="preserve"> (moras!C2161 - AVERAGE(moras!$C$2:$C$5001)) / _xlfn.STDEV.P(moras!$C$2:$C$5001)</f>
        <v>-0.10871725302973224</v>
      </c>
      <c r="C2164" t="str">
        <f t="shared" si="67"/>
        <v>Normal</v>
      </c>
      <c r="D2164">
        <f xml:space="preserve"> (moras!I2161 - AVERAGE(moras!$I$2:$I$5001)) / _xlfn.STDEV.P(moras!$I$2:$I$5001)</f>
        <v>-6.397191464420586E-2</v>
      </c>
      <c r="E2164" t="str">
        <f t="shared" si="66"/>
        <v>Normal</v>
      </c>
    </row>
    <row r="2165" spans="2:5" x14ac:dyDescent="0.25">
      <c r="B2165">
        <f xml:space="preserve"> (moras!C2162 - AVERAGE(moras!$C$2:$C$5001)) / _xlfn.STDEV.P(moras!$C$2:$C$5001)</f>
        <v>-0.24729193941194544</v>
      </c>
      <c r="C2165" t="str">
        <f t="shared" si="67"/>
        <v>Normal</v>
      </c>
      <c r="D2165">
        <f xml:space="preserve"> (moras!I2162 - AVERAGE(moras!$I$2:$I$5001)) / _xlfn.STDEV.P(moras!$I$2:$I$5001)</f>
        <v>-1.6167845586044871</v>
      </c>
      <c r="E2165" t="str">
        <f t="shared" si="66"/>
        <v>Normal</v>
      </c>
    </row>
    <row r="2166" spans="2:5" x14ac:dyDescent="0.25">
      <c r="B2166">
        <f xml:space="preserve"> (moras!C2163 - AVERAGE(moras!$C$2:$C$5001)) / _xlfn.STDEV.P(moras!$C$2:$C$5001)</f>
        <v>-0.26739688757459396</v>
      </c>
      <c r="C2166" t="str">
        <f t="shared" si="67"/>
        <v>Normal</v>
      </c>
      <c r="D2166">
        <f xml:space="preserve"> (moras!I2163 - AVERAGE(moras!$I$2:$I$5001)) / _xlfn.STDEV.P(moras!$I$2:$I$5001)</f>
        <v>-1.052125415346203</v>
      </c>
      <c r="E2166" t="str">
        <f t="shared" si="66"/>
        <v>Normal</v>
      </c>
    </row>
    <row r="2167" spans="2:5" x14ac:dyDescent="0.25">
      <c r="B2167">
        <f xml:space="preserve"> (moras!C2164 - AVERAGE(moras!$C$2:$C$5001)) / _xlfn.STDEV.P(moras!$C$2:$C$5001)</f>
        <v>0.49327070927214894</v>
      </c>
      <c r="C2167" t="str">
        <f t="shared" si="67"/>
        <v>Normal</v>
      </c>
      <c r="D2167">
        <f xml:space="preserve"> (moras!I2164 - AVERAGE(moras!$I$2:$I$5001)) / _xlfn.STDEV.P(moras!$I$2:$I$5001)</f>
        <v>-0.27571909336606237</v>
      </c>
      <c r="E2167" t="str">
        <f t="shared" si="66"/>
        <v>Normal</v>
      </c>
    </row>
    <row r="2168" spans="2:5" x14ac:dyDescent="0.25">
      <c r="B2168">
        <f xml:space="preserve"> (moras!C2165 - AVERAGE(moras!$C$2:$C$5001)) / _xlfn.STDEV.P(moras!$C$2:$C$5001)</f>
        <v>-0.28277913309699082</v>
      </c>
      <c r="C2168" t="str">
        <f t="shared" si="67"/>
        <v>Normal</v>
      </c>
      <c r="D2168">
        <f xml:space="preserve"> (moras!I2165 - AVERAGE(moras!$I$2:$I$5001)) / _xlfn.STDEV.P(moras!$I$2:$I$5001)</f>
        <v>-1.4756197727899161</v>
      </c>
      <c r="E2168" t="str">
        <f t="shared" si="66"/>
        <v>Normal</v>
      </c>
    </row>
    <row r="2169" spans="2:5" x14ac:dyDescent="0.25">
      <c r="B2169">
        <f xml:space="preserve"> (moras!C2166 - AVERAGE(moras!$C$2:$C$5001)) / _xlfn.STDEV.P(moras!$C$2:$C$5001)</f>
        <v>-0.43896776131757592</v>
      </c>
      <c r="C2169" t="str">
        <f t="shared" si="67"/>
        <v>Normal</v>
      </c>
      <c r="D2169">
        <f xml:space="preserve"> (moras!I2166 - AVERAGE(moras!$I$2:$I$5001)) / _xlfn.STDEV.P(moras!$I$2:$I$5001)</f>
        <v>-1.5462021656972016</v>
      </c>
      <c r="E2169" t="str">
        <f t="shared" si="66"/>
        <v>Normal</v>
      </c>
    </row>
    <row r="2170" spans="2:5" x14ac:dyDescent="0.25">
      <c r="B2170">
        <f xml:space="preserve"> (moras!C2167 - AVERAGE(moras!$C$2:$C$5001)) / _xlfn.STDEV.P(moras!$C$2:$C$5001)</f>
        <v>-0.58476859930262692</v>
      </c>
      <c r="C2170" t="str">
        <f t="shared" si="67"/>
        <v>Normal</v>
      </c>
      <c r="D2170">
        <f xml:space="preserve"> (moras!I2167 - AVERAGE(moras!$I$2:$I$5001)) / _xlfn.STDEV.P(moras!$I$2:$I$5001)</f>
        <v>-0.84037823662434652</v>
      </c>
      <c r="E2170" t="str">
        <f t="shared" si="66"/>
        <v>Normal</v>
      </c>
    </row>
    <row r="2171" spans="2:5" x14ac:dyDescent="0.25">
      <c r="B2171">
        <f xml:space="preserve"> (moras!C2168 - AVERAGE(moras!$C$2:$C$5001)) / _xlfn.STDEV.P(moras!$C$2:$C$5001)</f>
        <v>-0.44454290183274864</v>
      </c>
      <c r="C2171" t="str">
        <f t="shared" si="67"/>
        <v>Normal</v>
      </c>
      <c r="D2171">
        <f xml:space="preserve"> (moras!I2168 - AVERAGE(moras!$I$2:$I$5001)) / _xlfn.STDEV.P(moras!$I$2:$I$5001)</f>
        <v>-0.98154302243891756</v>
      </c>
      <c r="E2171" t="str">
        <f t="shared" si="66"/>
        <v>Normal</v>
      </c>
    </row>
    <row r="2172" spans="2:5" x14ac:dyDescent="0.25">
      <c r="B2172">
        <f xml:space="preserve"> (moras!C2169 - AVERAGE(moras!$C$2:$C$5001)) / _xlfn.STDEV.P(moras!$C$2:$C$5001)</f>
        <v>-0.39727259132669734</v>
      </c>
      <c r="C2172" t="str">
        <f t="shared" si="67"/>
        <v>Normal</v>
      </c>
      <c r="D2172">
        <f xml:space="preserve"> (moras!I2169 - AVERAGE(moras!$I$2:$I$5001)) / _xlfn.STDEV.P(moras!$I$2:$I$5001)</f>
        <v>-1.4050373798826306</v>
      </c>
      <c r="E2172" t="str">
        <f t="shared" si="66"/>
        <v>Normal</v>
      </c>
    </row>
    <row r="2173" spans="2:5" x14ac:dyDescent="0.25">
      <c r="B2173">
        <f xml:space="preserve"> (moras!C2170 - AVERAGE(moras!$C$2:$C$5001)) / _xlfn.STDEV.P(moras!$C$2:$C$5001)</f>
        <v>-0.55188377910397379</v>
      </c>
      <c r="C2173" t="str">
        <f t="shared" si="67"/>
        <v>Normal</v>
      </c>
      <c r="D2173">
        <f xml:space="preserve"> (moras!I2170 - AVERAGE(moras!$I$2:$I$5001)) / _xlfn.STDEV.P(moras!$I$2:$I$5001)</f>
        <v>-1.1227078082534885</v>
      </c>
      <c r="E2173" t="str">
        <f t="shared" si="66"/>
        <v>Normal</v>
      </c>
    </row>
    <row r="2174" spans="2:5" x14ac:dyDescent="0.25">
      <c r="B2174">
        <f xml:space="preserve"> (moras!C2171 - AVERAGE(moras!$C$2:$C$5001)) / _xlfn.STDEV.P(moras!$C$2:$C$5001)</f>
        <v>0.1928103927549942</v>
      </c>
      <c r="C2174" t="str">
        <f t="shared" si="67"/>
        <v>Normal</v>
      </c>
      <c r="D2174">
        <f xml:space="preserve"> (moras!I2171 - AVERAGE(moras!$I$2:$I$5001)) / _xlfn.STDEV.P(moras!$I$2:$I$5001)</f>
        <v>-0.91096062953163204</v>
      </c>
      <c r="E2174" t="str">
        <f t="shared" si="66"/>
        <v>Normal</v>
      </c>
    </row>
    <row r="2175" spans="2:5" x14ac:dyDescent="0.25">
      <c r="B2175">
        <f xml:space="preserve"> (moras!C2172 - AVERAGE(moras!$C$2:$C$5001)) / _xlfn.STDEV.P(moras!$C$2:$C$5001)</f>
        <v>-0.44454290183274864</v>
      </c>
      <c r="C2175" t="str">
        <f t="shared" si="67"/>
        <v>Normal</v>
      </c>
      <c r="D2175">
        <f xml:space="preserve"> (moras!I2172 - AVERAGE(moras!$I$2:$I$5001)) / _xlfn.STDEV.P(moras!$I$2:$I$5001)</f>
        <v>-6.397191464420586E-2</v>
      </c>
      <c r="E2175" t="str">
        <f t="shared" si="66"/>
        <v>Normal</v>
      </c>
    </row>
    <row r="2176" spans="2:5" x14ac:dyDescent="0.25">
      <c r="B2176">
        <f xml:space="preserve"> (moras!C2173 - AVERAGE(moras!$C$2:$C$5001)) / _xlfn.STDEV.P(moras!$C$2:$C$5001)</f>
        <v>0.31432614802470671</v>
      </c>
      <c r="C2176" t="str">
        <f t="shared" si="67"/>
        <v>Normal</v>
      </c>
      <c r="D2176">
        <f xml:space="preserve"> (moras!I2173 - AVERAGE(moras!$I$2:$I$5001)) / _xlfn.STDEV.P(moras!$I$2:$I$5001)</f>
        <v>-1.2638725940680595</v>
      </c>
      <c r="E2176" t="str">
        <f t="shared" si="66"/>
        <v>Normal</v>
      </c>
    </row>
    <row r="2177" spans="2:5" x14ac:dyDescent="0.25">
      <c r="B2177">
        <f xml:space="preserve"> (moras!C2174 - AVERAGE(moras!$C$2:$C$5001)) / _xlfn.STDEV.P(moras!$C$2:$C$5001)</f>
        <v>0.12917289523553216</v>
      </c>
      <c r="C2177" t="str">
        <f t="shared" si="67"/>
        <v>Normal</v>
      </c>
      <c r="D2177">
        <f xml:space="preserve"> (moras!I2174 - AVERAGE(moras!$I$2:$I$5001)) / _xlfn.STDEV.P(moras!$I$2:$I$5001)</f>
        <v>0.28894004989222172</v>
      </c>
      <c r="E2177" t="str">
        <f t="shared" si="66"/>
        <v>Normal</v>
      </c>
    </row>
    <row r="2178" spans="2:5" x14ac:dyDescent="0.25">
      <c r="B2178">
        <f xml:space="preserve"> (moras!C2175 - AVERAGE(moras!$C$2:$C$5001)) / _xlfn.STDEV.P(moras!$C$2:$C$5001)</f>
        <v>-0.54812385797352436</v>
      </c>
      <c r="C2178" t="str">
        <f t="shared" si="67"/>
        <v>Normal</v>
      </c>
      <c r="D2178">
        <f xml:space="preserve"> (moras!I2175 - AVERAGE(moras!$I$2:$I$5001)) / _xlfn.STDEV.P(moras!$I$2:$I$5001)</f>
        <v>6.6104782630796582E-3</v>
      </c>
      <c r="E2178" t="str">
        <f t="shared" si="66"/>
        <v>Normal</v>
      </c>
    </row>
    <row r="2179" spans="2:5" x14ac:dyDescent="0.25">
      <c r="B2179">
        <f xml:space="preserve"> (moras!C2176 - AVERAGE(moras!$C$2:$C$5001)) / _xlfn.STDEV.P(moras!$C$2:$C$5001)</f>
        <v>-0.12027590909502675</v>
      </c>
      <c r="C2179" t="str">
        <f t="shared" si="67"/>
        <v>Normal</v>
      </c>
      <c r="D2179">
        <f xml:space="preserve"> (moras!I2176 - AVERAGE(moras!$I$2:$I$5001)) / _xlfn.STDEV.P(moras!$I$2:$I$5001)</f>
        <v>0.35952244279950724</v>
      </c>
      <c r="E2179" t="str">
        <f t="shared" si="66"/>
        <v>Normal</v>
      </c>
    </row>
    <row r="2180" spans="2:5" x14ac:dyDescent="0.25">
      <c r="B2180">
        <f xml:space="preserve"> (moras!C2177 - AVERAGE(moras!$C$2:$C$5001)) / _xlfn.STDEV.P(moras!$C$2:$C$5001)</f>
        <v>-0.65375438424078502</v>
      </c>
      <c r="C2180" t="str">
        <f t="shared" si="67"/>
        <v>Normal</v>
      </c>
      <c r="D2180">
        <f xml:space="preserve"> (moras!I2177 - AVERAGE(moras!$I$2:$I$5001)) / _xlfn.STDEV.P(moras!$I$2:$I$5001)</f>
        <v>0.43010483570679275</v>
      </c>
      <c r="E2180" t="str">
        <f t="shared" si="66"/>
        <v>Normal</v>
      </c>
    </row>
    <row r="2181" spans="2:5" x14ac:dyDescent="0.25">
      <c r="B2181">
        <f xml:space="preserve"> (moras!C2178 - AVERAGE(moras!$C$2:$C$5001)) / _xlfn.STDEV.P(moras!$C$2:$C$5001)</f>
        <v>-0.79605051699474949</v>
      </c>
      <c r="C2181" t="str">
        <f t="shared" si="67"/>
        <v>Normal</v>
      </c>
      <c r="D2181">
        <f xml:space="preserve"> (moras!I2178 - AVERAGE(moras!$I$2:$I$5001)) / _xlfn.STDEV.P(moras!$I$2:$I$5001)</f>
        <v>-1.2638725940680595</v>
      </c>
      <c r="E2181" t="str">
        <f t="shared" si="66"/>
        <v>Normal</v>
      </c>
    </row>
    <row r="2182" spans="2:5" x14ac:dyDescent="0.25">
      <c r="B2182">
        <f xml:space="preserve"> (moras!C2179 - AVERAGE(moras!$C$2:$C$5001)) / _xlfn.STDEV.P(moras!$C$2:$C$5001)</f>
        <v>0.61294786434223691</v>
      </c>
      <c r="C2182" t="str">
        <f t="shared" si="67"/>
        <v>Normal</v>
      </c>
      <c r="D2182">
        <f xml:space="preserve"> (moras!I2179 - AVERAGE(moras!$I$2:$I$5001)) / _xlfn.STDEV.P(moras!$I$2:$I$5001)</f>
        <v>-0.84037823662434652</v>
      </c>
      <c r="E2182" t="str">
        <f t="shared" ref="E2182:E2245" si="68">IF(ABS(D2182)&gt;1.96,"Atipico","Normal")</f>
        <v>Normal</v>
      </c>
    </row>
    <row r="2183" spans="2:5" x14ac:dyDescent="0.25">
      <c r="B2183">
        <f xml:space="preserve"> (moras!C2180 - AVERAGE(moras!$C$2:$C$5001)) / _xlfn.STDEV.P(moras!$C$2:$C$5001)</f>
        <v>-0.32461673368497235</v>
      </c>
      <c r="C2183" t="str">
        <f t="shared" si="67"/>
        <v>Normal</v>
      </c>
      <c r="D2183">
        <f xml:space="preserve"> (moras!I2180 - AVERAGE(moras!$I$2:$I$5001)) / _xlfn.STDEV.P(moras!$I$2:$I$5001)</f>
        <v>6.6104782630796582E-3</v>
      </c>
      <c r="E2183" t="str">
        <f t="shared" si="68"/>
        <v>Normal</v>
      </c>
    </row>
    <row r="2184" spans="2:5" x14ac:dyDescent="0.25">
      <c r="B2184">
        <f xml:space="preserve"> (moras!C2181 - AVERAGE(moras!$C$2:$C$5001)) / _xlfn.STDEV.P(moras!$C$2:$C$5001)</f>
        <v>-0.7985168476805149</v>
      </c>
      <c r="C2184" t="str">
        <f t="shared" si="67"/>
        <v>Normal</v>
      </c>
      <c r="D2184">
        <f xml:space="preserve"> (moras!I2181 - AVERAGE(moras!$I$2:$I$5001)) / _xlfn.STDEV.P(moras!$I$2:$I$5001)</f>
        <v>-0.55804866499520445</v>
      </c>
      <c r="E2184" t="str">
        <f t="shared" si="68"/>
        <v>Normal</v>
      </c>
    </row>
    <row r="2185" spans="2:5" x14ac:dyDescent="0.25">
      <c r="B2185">
        <f xml:space="preserve"> (moras!C2182 - AVERAGE(moras!$C$2:$C$5001)) / _xlfn.STDEV.P(moras!$C$2:$C$5001)</f>
        <v>-0.44586855457634755</v>
      </c>
      <c r="C2185" t="str">
        <f t="shared" si="67"/>
        <v>Normal</v>
      </c>
      <c r="D2185">
        <f xml:space="preserve"> (moras!I2182 - AVERAGE(moras!$I$2:$I$5001)) / _xlfn.STDEV.P(moras!$I$2:$I$5001)</f>
        <v>-0.98154302243891756</v>
      </c>
      <c r="E2185" t="str">
        <f t="shared" si="68"/>
        <v>Normal</v>
      </c>
    </row>
    <row r="2186" spans="2:5" x14ac:dyDescent="0.25">
      <c r="B2186">
        <f xml:space="preserve"> (moras!C2183 - AVERAGE(moras!$C$2:$C$5001)) / _xlfn.STDEV.P(moras!$C$2:$C$5001)</f>
        <v>0.47466224424804887</v>
      </c>
      <c r="C2186" t="str">
        <f t="shared" si="67"/>
        <v>Normal</v>
      </c>
      <c r="D2186">
        <f xml:space="preserve"> (moras!I2183 - AVERAGE(moras!$I$2:$I$5001)) / _xlfn.STDEV.P(moras!$I$2:$I$5001)</f>
        <v>-0.62863105790248996</v>
      </c>
      <c r="E2186" t="str">
        <f t="shared" si="68"/>
        <v>Normal</v>
      </c>
    </row>
    <row r="2187" spans="2:5" x14ac:dyDescent="0.25">
      <c r="B2187">
        <f xml:space="preserve"> (moras!C2184 - AVERAGE(moras!$C$2:$C$5001)) / _xlfn.STDEV.P(moras!$C$2:$C$5001)</f>
        <v>-0.42473239655902023</v>
      </c>
      <c r="C2187" t="str">
        <f t="shared" si="67"/>
        <v>Normal</v>
      </c>
      <c r="D2187">
        <f xml:space="preserve"> (moras!I2184 - AVERAGE(moras!$I$2:$I$5001)) / _xlfn.STDEV.P(moras!$I$2:$I$5001)</f>
        <v>0.92418158605779133</v>
      </c>
      <c r="E2187" t="str">
        <f t="shared" si="68"/>
        <v>Normal</v>
      </c>
    </row>
    <row r="2188" spans="2:5" x14ac:dyDescent="0.25">
      <c r="B2188">
        <f xml:space="preserve"> (moras!C2185 - AVERAGE(moras!$C$2:$C$5001)) / _xlfn.STDEV.P(moras!$C$2:$C$5001)</f>
        <v>1.6932598596489852</v>
      </c>
      <c r="C2188" t="str">
        <f t="shared" si="67"/>
        <v>Normal</v>
      </c>
      <c r="D2188">
        <f xml:space="preserve"> (moras!I2185 - AVERAGE(moras!$I$2:$I$5001)) / _xlfn.STDEV.P(moras!$I$2:$I$5001)</f>
        <v>0.2183576569849362</v>
      </c>
      <c r="E2188" t="str">
        <f t="shared" si="68"/>
        <v>Normal</v>
      </c>
    </row>
    <row r="2189" spans="2:5" x14ac:dyDescent="0.25">
      <c r="B2189">
        <f xml:space="preserve"> (moras!C2186 - AVERAGE(moras!$C$2:$C$5001)) / _xlfn.STDEV.P(moras!$C$2:$C$5001)</f>
        <v>0.39148770820129614</v>
      </c>
      <c r="C2189" t="str">
        <f t="shared" si="67"/>
        <v>Normal</v>
      </c>
      <c r="D2189">
        <f xml:space="preserve"> (moras!I2186 - AVERAGE(moras!$I$2:$I$5001)) / _xlfn.STDEV.P(moras!$I$2:$I$5001)</f>
        <v>0.35952244279950724</v>
      </c>
      <c r="E2189" t="str">
        <f t="shared" si="68"/>
        <v>Normal</v>
      </c>
    </row>
    <row r="2190" spans="2:5" x14ac:dyDescent="0.25">
      <c r="B2190">
        <f xml:space="preserve"> (moras!C2187 - AVERAGE(moras!$C$2:$C$5001)) / _xlfn.STDEV.P(moras!$C$2:$C$5001)</f>
        <v>0.7569196098324571</v>
      </c>
      <c r="C2190" t="str">
        <f t="shared" si="67"/>
        <v>Normal</v>
      </c>
      <c r="D2190">
        <f xml:space="preserve"> (moras!I2187 - AVERAGE(moras!$I$2:$I$5001)) / _xlfn.STDEV.P(moras!$I$2:$I$5001)</f>
        <v>-0.48746627208791893</v>
      </c>
      <c r="E2190" t="str">
        <f t="shared" si="68"/>
        <v>Normal</v>
      </c>
    </row>
    <row r="2191" spans="2:5" x14ac:dyDescent="0.25">
      <c r="B2191">
        <f xml:space="preserve"> (moras!C2188 - AVERAGE(moras!$C$2:$C$5001)) / _xlfn.STDEV.P(moras!$C$2:$C$5001)</f>
        <v>3.5687160171624157</v>
      </c>
      <c r="C2191" t="str">
        <f t="shared" ref="C2191:C2254" si="69">IF(ABS(B2191)&gt;1.96,"Atipico","Normal")</f>
        <v>Atipico</v>
      </c>
      <c r="D2191">
        <f xml:space="preserve"> (moras!I2188 - AVERAGE(moras!$I$2:$I$5001)) / _xlfn.STDEV.P(moras!$I$2:$I$5001)</f>
        <v>1.559423122223361</v>
      </c>
      <c r="E2191" t="str">
        <f t="shared" si="68"/>
        <v>Normal</v>
      </c>
    </row>
    <row r="2192" spans="2:5" x14ac:dyDescent="0.25">
      <c r="B2192">
        <f xml:space="preserve"> (moras!C2189 - AVERAGE(moras!$C$2:$C$5001)) / _xlfn.STDEV.P(moras!$C$2:$C$5001)</f>
        <v>-0.44454166866740574</v>
      </c>
      <c r="C2192" t="str">
        <f t="shared" si="69"/>
        <v>Normal</v>
      </c>
      <c r="D2192">
        <f xml:space="preserve"> (moras!I2189 - AVERAGE(moras!$I$2:$I$5001)) / _xlfn.STDEV.P(moras!$I$2:$I$5001)</f>
        <v>-0.48746627208791893</v>
      </c>
      <c r="E2192" t="str">
        <f t="shared" si="68"/>
        <v>Normal</v>
      </c>
    </row>
    <row r="2193" spans="2:5" x14ac:dyDescent="0.25">
      <c r="B2193">
        <f xml:space="preserve"> (moras!C2190 - AVERAGE(moras!$C$2:$C$5001)) / _xlfn.STDEV.P(moras!$C$2:$C$5001)</f>
        <v>-0.43934510991249803</v>
      </c>
      <c r="C2193" t="str">
        <f t="shared" si="69"/>
        <v>Normal</v>
      </c>
      <c r="D2193">
        <f xml:space="preserve"> (moras!I2190 - AVERAGE(moras!$I$2:$I$5001)) / _xlfn.STDEV.P(moras!$I$2:$I$5001)</f>
        <v>-1.2638725940680595</v>
      </c>
      <c r="E2193" t="str">
        <f t="shared" si="68"/>
        <v>Normal</v>
      </c>
    </row>
    <row r="2194" spans="2:5" x14ac:dyDescent="0.25">
      <c r="B2194">
        <f xml:space="preserve"> (moras!C2191 - AVERAGE(moras!$C$2:$C$5001)) / _xlfn.STDEV.P(moras!$C$2:$C$5001)</f>
        <v>-0.40507051237241609</v>
      </c>
      <c r="C2194" t="str">
        <f t="shared" si="69"/>
        <v>Normal</v>
      </c>
      <c r="D2194">
        <f xml:space="preserve"> (moras!I2191 - AVERAGE(moras!$I$2:$I$5001)) / _xlfn.STDEV.P(moras!$I$2:$I$5001)</f>
        <v>-1.193290201160774</v>
      </c>
      <c r="E2194" t="str">
        <f t="shared" si="68"/>
        <v>Normal</v>
      </c>
    </row>
    <row r="2195" spans="2:5" x14ac:dyDescent="0.25">
      <c r="B2195">
        <f xml:space="preserve"> (moras!C2192 - AVERAGE(moras!$C$2:$C$5001)) / _xlfn.STDEV.P(moras!$C$2:$C$5001)</f>
        <v>0.69114688652179368</v>
      </c>
      <c r="C2195" t="str">
        <f t="shared" si="69"/>
        <v>Normal</v>
      </c>
      <c r="D2195">
        <f xml:space="preserve"> (moras!I2192 - AVERAGE(moras!$I$2:$I$5001)) / _xlfn.STDEV.P(moras!$I$2:$I$5001)</f>
        <v>0.50068722861407822</v>
      </c>
      <c r="E2195" t="str">
        <f t="shared" si="68"/>
        <v>Normal</v>
      </c>
    </row>
    <row r="2196" spans="2:5" x14ac:dyDescent="0.25">
      <c r="B2196">
        <f xml:space="preserve"> (moras!C2193 - AVERAGE(moras!$C$2:$C$5001)) / _xlfn.STDEV.P(moras!$C$2:$C$5001)</f>
        <v>0.1536333093993219</v>
      </c>
      <c r="C2196" t="str">
        <f t="shared" si="69"/>
        <v>Normal</v>
      </c>
      <c r="D2196">
        <f xml:space="preserve"> (moras!I2193 - AVERAGE(moras!$I$2:$I$5001)) / _xlfn.STDEV.P(moras!$I$2:$I$5001)</f>
        <v>-1.052125415346203</v>
      </c>
      <c r="E2196" t="str">
        <f t="shared" si="68"/>
        <v>Normal</v>
      </c>
    </row>
    <row r="2197" spans="2:5" x14ac:dyDescent="0.25">
      <c r="B2197">
        <f xml:space="preserve"> (moras!C2194 - AVERAGE(moras!$C$2:$C$5001)) / _xlfn.STDEV.P(moras!$C$2:$C$5001)</f>
        <v>1.5502919477428319</v>
      </c>
      <c r="C2197" t="str">
        <f t="shared" si="69"/>
        <v>Normal</v>
      </c>
      <c r="D2197">
        <f xml:space="preserve"> (moras!I2194 - AVERAGE(moras!$I$2:$I$5001)) / _xlfn.STDEV.P(moras!$I$2:$I$5001)</f>
        <v>1.2065111576869334</v>
      </c>
      <c r="E2197" t="str">
        <f t="shared" si="68"/>
        <v>Normal</v>
      </c>
    </row>
    <row r="2198" spans="2:5" x14ac:dyDescent="0.25">
      <c r="B2198">
        <f xml:space="preserve"> (moras!C2195 - AVERAGE(moras!$C$2:$C$5001)) / _xlfn.STDEV.P(moras!$C$2:$C$5001)</f>
        <v>-0.38230628014280138</v>
      </c>
      <c r="C2198" t="str">
        <f t="shared" si="69"/>
        <v>Normal</v>
      </c>
      <c r="D2198">
        <f xml:space="preserve"> (moras!I2195 - AVERAGE(moras!$I$2:$I$5001)) / _xlfn.STDEV.P(moras!$I$2:$I$5001)</f>
        <v>-1.052125415346203</v>
      </c>
      <c r="E2198" t="str">
        <f t="shared" si="68"/>
        <v>Normal</v>
      </c>
    </row>
    <row r="2199" spans="2:5" x14ac:dyDescent="0.25">
      <c r="B2199">
        <f xml:space="preserve"> (moras!C2196 - AVERAGE(moras!$C$2:$C$5001)) / _xlfn.STDEV.P(moras!$C$2:$C$5001)</f>
        <v>-0.64313678131195107</v>
      </c>
      <c r="C2199" t="str">
        <f t="shared" si="69"/>
        <v>Normal</v>
      </c>
      <c r="D2199">
        <f xml:space="preserve"> (moras!I2196 - AVERAGE(moras!$I$2:$I$5001)) / _xlfn.STDEV.P(moras!$I$2:$I$5001)</f>
        <v>0.71243440733593477</v>
      </c>
      <c r="E2199" t="str">
        <f t="shared" si="68"/>
        <v>Normal</v>
      </c>
    </row>
    <row r="2200" spans="2:5" x14ac:dyDescent="0.25">
      <c r="B2200">
        <f xml:space="preserve"> (moras!C2197 - AVERAGE(moras!$C$2:$C$5001)) / _xlfn.STDEV.P(moras!$C$2:$C$5001)</f>
        <v>0.42553786964897344</v>
      </c>
      <c r="C2200" t="str">
        <f t="shared" si="69"/>
        <v>Normal</v>
      </c>
      <c r="D2200">
        <f xml:space="preserve"> (moras!I2197 - AVERAGE(moras!$I$2:$I$5001)) / _xlfn.STDEV.P(moras!$I$2:$I$5001)</f>
        <v>1.4888407293160755</v>
      </c>
      <c r="E2200" t="str">
        <f t="shared" si="68"/>
        <v>Normal</v>
      </c>
    </row>
    <row r="2201" spans="2:5" x14ac:dyDescent="0.25">
      <c r="B2201">
        <f xml:space="preserve"> (moras!C2198 - AVERAGE(moras!$C$2:$C$5001)) / _xlfn.STDEV.P(moras!$C$2:$C$5001)</f>
        <v>-0.14039376849881521</v>
      </c>
      <c r="C2201" t="str">
        <f t="shared" si="69"/>
        <v>Normal</v>
      </c>
      <c r="D2201">
        <f xml:space="preserve"> (moras!I2198 - AVERAGE(moras!$I$2:$I$5001)) / _xlfn.STDEV.P(moras!$I$2:$I$5001)</f>
        <v>0.50068722861407822</v>
      </c>
      <c r="E2201" t="str">
        <f t="shared" si="68"/>
        <v>Normal</v>
      </c>
    </row>
    <row r="2202" spans="2:5" x14ac:dyDescent="0.25">
      <c r="B2202">
        <f xml:space="preserve"> (moras!C2199 - AVERAGE(moras!$C$2:$C$5001)) / _xlfn.STDEV.P(moras!$C$2:$C$5001)</f>
        <v>-0.57945045044491095</v>
      </c>
      <c r="C2202" t="str">
        <f t="shared" si="69"/>
        <v>Normal</v>
      </c>
      <c r="D2202">
        <f xml:space="preserve"> (moras!I2199 - AVERAGE(moras!$I$2:$I$5001)) / _xlfn.STDEV.P(moras!$I$2:$I$5001)</f>
        <v>0.35952244279950724</v>
      </c>
      <c r="E2202" t="str">
        <f t="shared" si="68"/>
        <v>Normal</v>
      </c>
    </row>
    <row r="2203" spans="2:5" x14ac:dyDescent="0.25">
      <c r="B2203">
        <f xml:space="preserve"> (moras!C2200 - AVERAGE(moras!$C$2:$C$5001)) / _xlfn.STDEV.P(moras!$C$2:$C$5001)</f>
        <v>0.2218214213354362</v>
      </c>
      <c r="C2203" t="str">
        <f t="shared" si="69"/>
        <v>Normal</v>
      </c>
      <c r="D2203">
        <f xml:space="preserve"> (moras!I2200 - AVERAGE(moras!$I$2:$I$5001)) / _xlfn.STDEV.P(moras!$I$2:$I$5001)</f>
        <v>1.559423122223361</v>
      </c>
      <c r="E2203" t="str">
        <f t="shared" si="68"/>
        <v>Normal</v>
      </c>
    </row>
    <row r="2204" spans="2:5" x14ac:dyDescent="0.25">
      <c r="B2204">
        <f xml:space="preserve"> (moras!C2201 - AVERAGE(moras!$C$2:$C$5001)) / _xlfn.STDEV.P(moras!$C$2:$C$5001)</f>
        <v>-0.63699813356169477</v>
      </c>
      <c r="C2204" t="str">
        <f t="shared" si="69"/>
        <v>Normal</v>
      </c>
      <c r="D2204">
        <f xml:space="preserve"> (moras!I2201 - AVERAGE(moras!$I$2:$I$5001)) / _xlfn.STDEV.P(moras!$I$2:$I$5001)</f>
        <v>0.28894004989222172</v>
      </c>
      <c r="E2204" t="str">
        <f t="shared" si="68"/>
        <v>Normal</v>
      </c>
    </row>
    <row r="2205" spans="2:5" x14ac:dyDescent="0.25">
      <c r="B2205">
        <f xml:space="preserve"> (moras!C2202 - AVERAGE(moras!$C$2:$C$5001)) / _xlfn.STDEV.P(moras!$C$2:$C$5001)</f>
        <v>-0.44454166866740574</v>
      </c>
      <c r="C2205" t="str">
        <f t="shared" si="69"/>
        <v>Normal</v>
      </c>
      <c r="D2205">
        <f xml:space="preserve"> (moras!I2202 - AVERAGE(moras!$I$2:$I$5001)) / _xlfn.STDEV.P(moras!$I$2:$I$5001)</f>
        <v>-0.34630148627334789</v>
      </c>
      <c r="E2205" t="str">
        <f t="shared" si="68"/>
        <v>Normal</v>
      </c>
    </row>
    <row r="2206" spans="2:5" x14ac:dyDescent="0.25">
      <c r="B2206">
        <f xml:space="preserve"> (moras!C2203 - AVERAGE(moras!$C$2:$C$5001)) / _xlfn.STDEV.P(moras!$C$2:$C$5001)</f>
        <v>-0.34625345817828257</v>
      </c>
      <c r="C2206" t="str">
        <f t="shared" si="69"/>
        <v>Normal</v>
      </c>
      <c r="D2206">
        <f xml:space="preserve"> (moras!I2203 - AVERAGE(moras!$I$2:$I$5001)) / _xlfn.STDEV.P(moras!$I$2:$I$5001)</f>
        <v>-1.2638725940680595</v>
      </c>
      <c r="E2206" t="str">
        <f t="shared" si="68"/>
        <v>Normal</v>
      </c>
    </row>
    <row r="2207" spans="2:5" x14ac:dyDescent="0.25">
      <c r="B2207">
        <f xml:space="preserve"> (moras!C2204 - AVERAGE(moras!$C$2:$C$5001)) / _xlfn.STDEV.P(moras!$C$2:$C$5001)</f>
        <v>-0.74919023396520668</v>
      </c>
      <c r="C2207" t="str">
        <f t="shared" si="69"/>
        <v>Normal</v>
      </c>
      <c r="D2207">
        <f xml:space="preserve"> (moras!I2204 - AVERAGE(moras!$I$2:$I$5001)) / _xlfn.STDEV.P(moras!$I$2:$I$5001)</f>
        <v>-0.55804866499520445</v>
      </c>
      <c r="E2207" t="str">
        <f t="shared" si="68"/>
        <v>Normal</v>
      </c>
    </row>
    <row r="2208" spans="2:5" x14ac:dyDescent="0.25">
      <c r="B2208">
        <f xml:space="preserve"> (moras!C2205 - AVERAGE(moras!$C$2:$C$5001)) / _xlfn.STDEV.P(moras!$C$2:$C$5001)</f>
        <v>-0.46799154082766331</v>
      </c>
      <c r="C2208" t="str">
        <f t="shared" si="69"/>
        <v>Normal</v>
      </c>
      <c r="D2208">
        <f xml:space="preserve"> (moras!I2205 - AVERAGE(moras!$I$2:$I$5001)) / _xlfn.STDEV.P(moras!$I$2:$I$5001)</f>
        <v>0.64185201442864925</v>
      </c>
      <c r="E2208" t="str">
        <f t="shared" si="68"/>
        <v>Normal</v>
      </c>
    </row>
    <row r="2209" spans="2:5" x14ac:dyDescent="0.25">
      <c r="B2209">
        <f xml:space="preserve"> (moras!C2206 - AVERAGE(moras!$C$2:$C$5001)) / _xlfn.STDEV.P(moras!$C$2:$C$5001)</f>
        <v>-0.43386492312872732</v>
      </c>
      <c r="C2209" t="str">
        <f t="shared" si="69"/>
        <v>Normal</v>
      </c>
      <c r="D2209">
        <f xml:space="preserve"> (moras!I2206 - AVERAGE(moras!$I$2:$I$5001)) / _xlfn.STDEV.P(moras!$I$2:$I$5001)</f>
        <v>-0.13455430755149136</v>
      </c>
      <c r="E2209" t="str">
        <f t="shared" si="68"/>
        <v>Normal</v>
      </c>
    </row>
    <row r="2210" spans="2:5" x14ac:dyDescent="0.25">
      <c r="B2210">
        <f xml:space="preserve"> (moras!C2207 - AVERAGE(moras!$C$2:$C$5001)) / _xlfn.STDEV.P(moras!$C$2:$C$5001)</f>
        <v>7.6132554763519045E-2</v>
      </c>
      <c r="C2210" t="str">
        <f t="shared" si="69"/>
        <v>Normal</v>
      </c>
      <c r="D2210">
        <f xml:space="preserve"> (moras!I2207 - AVERAGE(moras!$I$2:$I$5001)) / _xlfn.STDEV.P(moras!$I$2:$I$5001)</f>
        <v>2.7593238016472146</v>
      </c>
      <c r="E2210" t="str">
        <f t="shared" si="68"/>
        <v>Atipico</v>
      </c>
    </row>
    <row r="2211" spans="2:5" x14ac:dyDescent="0.25">
      <c r="B2211">
        <f xml:space="preserve"> (moras!C2208 - AVERAGE(moras!$C$2:$C$5001)) / _xlfn.STDEV.P(moras!$C$2:$C$5001)</f>
        <v>0.56041779535745517</v>
      </c>
      <c r="C2211" t="str">
        <f t="shared" si="69"/>
        <v>Normal</v>
      </c>
      <c r="D2211">
        <f xml:space="preserve"> (moras!I2208 - AVERAGE(moras!$I$2:$I$5001)) / _xlfn.STDEV.P(moras!$I$2:$I$5001)</f>
        <v>0.78301680024322029</v>
      </c>
      <c r="E2211" t="str">
        <f t="shared" si="68"/>
        <v>Normal</v>
      </c>
    </row>
    <row r="2212" spans="2:5" x14ac:dyDescent="0.25">
      <c r="B2212">
        <f xml:space="preserve"> (moras!C2209 - AVERAGE(moras!$C$2:$C$5001)) / _xlfn.STDEV.P(moras!$C$2:$C$5001)</f>
        <v>0.68699358564696467</v>
      </c>
      <c r="C2212" t="str">
        <f t="shared" si="69"/>
        <v>Normal</v>
      </c>
      <c r="D2212">
        <f xml:space="preserve"> (moras!I2209 - AVERAGE(moras!$I$2:$I$5001)) / _xlfn.STDEV.P(moras!$I$2:$I$5001)</f>
        <v>1.0653463718723624</v>
      </c>
      <c r="E2212" t="str">
        <f t="shared" si="68"/>
        <v>Normal</v>
      </c>
    </row>
    <row r="2213" spans="2:5" x14ac:dyDescent="0.25">
      <c r="B2213">
        <f xml:space="preserve"> (moras!C2210 - AVERAGE(moras!$C$2:$C$5001)) / _xlfn.STDEV.P(moras!$C$2:$C$5001)</f>
        <v>-0.13260756252385381</v>
      </c>
      <c r="C2213" t="str">
        <f t="shared" si="69"/>
        <v>Normal</v>
      </c>
      <c r="D2213">
        <f xml:space="preserve"> (moras!I2210 - AVERAGE(moras!$I$2:$I$5001)) / _xlfn.STDEV.P(moras!$I$2:$I$5001)</f>
        <v>-0.769795843717061</v>
      </c>
      <c r="E2213" t="str">
        <f t="shared" si="68"/>
        <v>Normal</v>
      </c>
    </row>
    <row r="2214" spans="2:5" x14ac:dyDescent="0.25">
      <c r="B2214">
        <f xml:space="preserve"> (moras!C2211 - AVERAGE(moras!$C$2:$C$5001)) / _xlfn.STDEV.P(moras!$C$2:$C$5001)</f>
        <v>7.8495250233868552E-2</v>
      </c>
      <c r="C2214" t="str">
        <f t="shared" si="69"/>
        <v>Normal</v>
      </c>
      <c r="D2214">
        <f xml:space="preserve"> (moras!I2211 - AVERAGE(moras!$I$2:$I$5001)) / _xlfn.STDEV.P(moras!$I$2:$I$5001)</f>
        <v>0.50068722861407822</v>
      </c>
      <c r="E2214" t="str">
        <f t="shared" si="68"/>
        <v>Normal</v>
      </c>
    </row>
    <row r="2215" spans="2:5" x14ac:dyDescent="0.25">
      <c r="B2215">
        <f xml:space="preserve"> (moras!C2212 - AVERAGE(moras!$C$2:$C$5001)) / _xlfn.STDEV.P(moras!$C$2:$C$5001)</f>
        <v>-0.39958785925795959</v>
      </c>
      <c r="C2215" t="str">
        <f t="shared" si="69"/>
        <v>Normal</v>
      </c>
      <c r="D2215">
        <f xml:space="preserve"> (moras!I2212 - AVERAGE(moras!$I$2:$I$5001)) / _xlfn.STDEV.P(moras!$I$2:$I$5001)</f>
        <v>-6.397191464420586E-2</v>
      </c>
      <c r="E2215" t="str">
        <f t="shared" si="68"/>
        <v>Normal</v>
      </c>
    </row>
    <row r="2216" spans="2:5" x14ac:dyDescent="0.25">
      <c r="B2216">
        <f xml:space="preserve"> (moras!C2213 - AVERAGE(moras!$C$2:$C$5001)) / _xlfn.STDEV.P(moras!$C$2:$C$5001)</f>
        <v>0.88022319588462739</v>
      </c>
      <c r="C2216" t="str">
        <f t="shared" si="69"/>
        <v>Normal</v>
      </c>
      <c r="D2216">
        <f xml:space="preserve"> (moras!I2213 - AVERAGE(moras!$I$2:$I$5001)) / _xlfn.STDEV.P(moras!$I$2:$I$5001)</f>
        <v>0.64185201442864925</v>
      </c>
      <c r="E2216" t="str">
        <f t="shared" si="68"/>
        <v>Normal</v>
      </c>
    </row>
    <row r="2217" spans="2:5" x14ac:dyDescent="0.25">
      <c r="B2217">
        <f xml:space="preserve"> (moras!C2214 - AVERAGE(moras!$C$2:$C$5001)) / _xlfn.STDEV.P(moras!$C$2:$C$5001)</f>
        <v>-4.6322983482350887E-2</v>
      </c>
      <c r="C2217" t="str">
        <f t="shared" si="69"/>
        <v>Normal</v>
      </c>
      <c r="D2217">
        <f xml:space="preserve"> (moras!I2214 - AVERAGE(moras!$I$2:$I$5001)) / _xlfn.STDEV.P(moras!$I$2:$I$5001)</f>
        <v>0.78301680024322029</v>
      </c>
      <c r="E2217" t="str">
        <f t="shared" si="68"/>
        <v>Normal</v>
      </c>
    </row>
    <row r="2218" spans="2:5" x14ac:dyDescent="0.25">
      <c r="B2218">
        <f xml:space="preserve"> (moras!C2215 - AVERAGE(moras!$C$2:$C$5001)) / _xlfn.STDEV.P(moras!$C$2:$C$5001)</f>
        <v>-0.36467571523560732</v>
      </c>
      <c r="C2218" t="str">
        <f t="shared" si="69"/>
        <v>Normal</v>
      </c>
      <c r="D2218">
        <f xml:space="preserve"> (moras!I2215 - AVERAGE(moras!$I$2:$I$5001)) / _xlfn.STDEV.P(moras!$I$2:$I$5001)</f>
        <v>0.14777526407765068</v>
      </c>
      <c r="E2218" t="str">
        <f t="shared" si="68"/>
        <v>Normal</v>
      </c>
    </row>
    <row r="2219" spans="2:5" x14ac:dyDescent="0.25">
      <c r="B2219">
        <f xml:space="preserve"> (moras!C2216 - AVERAGE(moras!$C$2:$C$5001)) / _xlfn.STDEV.P(moras!$C$2:$C$5001)</f>
        <v>2.0621037078141411</v>
      </c>
      <c r="C2219" t="str">
        <f t="shared" si="69"/>
        <v>Atipico</v>
      </c>
      <c r="D2219">
        <f xml:space="preserve"> (moras!I2216 - AVERAGE(moras!$I$2:$I$5001)) / _xlfn.STDEV.P(moras!$I$2:$I$5001)</f>
        <v>1.2065111576869334</v>
      </c>
      <c r="E2219" t="str">
        <f t="shared" si="68"/>
        <v>Normal</v>
      </c>
    </row>
    <row r="2220" spans="2:5" x14ac:dyDescent="0.25">
      <c r="B2220">
        <f xml:space="preserve"> (moras!C2217 - AVERAGE(moras!$C$2:$C$5001)) / _xlfn.STDEV.P(moras!$C$2:$C$5001)</f>
        <v>-0.38776796944642888</v>
      </c>
      <c r="C2220" t="str">
        <f t="shared" si="69"/>
        <v>Normal</v>
      </c>
      <c r="D2220">
        <f xml:space="preserve"> (moras!I2217 - AVERAGE(moras!$I$2:$I$5001)) / _xlfn.STDEV.P(moras!$I$2:$I$5001)</f>
        <v>6.6104782630796582E-3</v>
      </c>
      <c r="E2220" t="str">
        <f t="shared" si="68"/>
        <v>Normal</v>
      </c>
    </row>
    <row r="2221" spans="2:5" x14ac:dyDescent="0.25">
      <c r="B2221">
        <f xml:space="preserve"> (moras!C2218 - AVERAGE(moras!$C$2:$C$5001)) / _xlfn.STDEV.P(moras!$C$2:$C$5001)</f>
        <v>0.45835979841513952</v>
      </c>
      <c r="C2221" t="str">
        <f t="shared" si="69"/>
        <v>Normal</v>
      </c>
      <c r="D2221">
        <f xml:space="preserve"> (moras!I2218 - AVERAGE(moras!$I$2:$I$5001)) / _xlfn.STDEV.P(moras!$I$2:$I$5001)</f>
        <v>-0.27571909336606237</v>
      </c>
      <c r="E2221" t="str">
        <f t="shared" si="68"/>
        <v>Normal</v>
      </c>
    </row>
    <row r="2222" spans="2:5" x14ac:dyDescent="0.25">
      <c r="B2222">
        <f xml:space="preserve"> (moras!C2219 - AVERAGE(moras!$C$2:$C$5001)) / _xlfn.STDEV.P(moras!$C$2:$C$5001)</f>
        <v>2.550392740316735</v>
      </c>
      <c r="C2222" t="str">
        <f t="shared" si="69"/>
        <v>Atipico</v>
      </c>
      <c r="D2222">
        <f xml:space="preserve"> (moras!I2219 - AVERAGE(moras!$I$2:$I$5001)) / _xlfn.STDEV.P(moras!$I$2:$I$5001)</f>
        <v>0.92418158605779133</v>
      </c>
      <c r="E2222" t="str">
        <f t="shared" si="68"/>
        <v>Normal</v>
      </c>
    </row>
    <row r="2223" spans="2:5" x14ac:dyDescent="0.25">
      <c r="B2223">
        <f xml:space="preserve"> (moras!C2220 - AVERAGE(moras!$C$2:$C$5001)) / _xlfn.STDEV.P(moras!$C$2:$C$5001)</f>
        <v>-0.44454166866740574</v>
      </c>
      <c r="C2223" t="str">
        <f t="shared" si="69"/>
        <v>Normal</v>
      </c>
      <c r="D2223">
        <f xml:space="preserve"> (moras!I2220 - AVERAGE(moras!$I$2:$I$5001)) / _xlfn.STDEV.P(moras!$I$2:$I$5001)</f>
        <v>-0.98154302243891756</v>
      </c>
      <c r="E2223" t="str">
        <f t="shared" si="68"/>
        <v>Normal</v>
      </c>
    </row>
    <row r="2224" spans="2:5" x14ac:dyDescent="0.25">
      <c r="B2224">
        <f xml:space="preserve"> (moras!C2221 - AVERAGE(moras!$C$2:$C$5001)) / _xlfn.STDEV.P(moras!$C$2:$C$5001)</f>
        <v>0.18431593059700158</v>
      </c>
      <c r="C2224" t="str">
        <f t="shared" si="69"/>
        <v>Normal</v>
      </c>
      <c r="D2224">
        <f xml:space="preserve"> (moras!I2221 - AVERAGE(moras!$I$2:$I$5001)) / _xlfn.STDEV.P(moras!$I$2:$I$5001)</f>
        <v>-0.41688387918063341</v>
      </c>
      <c r="E2224" t="str">
        <f t="shared" si="68"/>
        <v>Normal</v>
      </c>
    </row>
    <row r="2225" spans="2:5" x14ac:dyDescent="0.25">
      <c r="B2225">
        <f xml:space="preserve"> (moras!C2222 - AVERAGE(moras!$C$2:$C$5001)) / _xlfn.STDEV.P(moras!$C$2:$C$5001)</f>
        <v>-0.44133420561056785</v>
      </c>
      <c r="C2225" t="str">
        <f t="shared" si="69"/>
        <v>Normal</v>
      </c>
      <c r="D2225">
        <f xml:space="preserve"> (moras!I2222 - AVERAGE(moras!$I$2:$I$5001)) / _xlfn.STDEV.P(moras!$I$2:$I$5001)</f>
        <v>3.2534005519982134</v>
      </c>
      <c r="E2225" t="str">
        <f t="shared" si="68"/>
        <v>Atipico</v>
      </c>
    </row>
    <row r="2226" spans="2:5" x14ac:dyDescent="0.25">
      <c r="B2226">
        <f xml:space="preserve"> (moras!C2223 - AVERAGE(moras!$C$2:$C$5001)) / _xlfn.STDEV.P(moras!$C$2:$C$5001)</f>
        <v>-0.35446633936188138</v>
      </c>
      <c r="C2226" t="str">
        <f t="shared" si="69"/>
        <v>Normal</v>
      </c>
      <c r="D2226">
        <f xml:space="preserve"> (moras!I2223 - AVERAGE(moras!$I$2:$I$5001)) / _xlfn.STDEV.P(moras!$I$2:$I$5001)</f>
        <v>1.4888407293160755</v>
      </c>
      <c r="E2226" t="str">
        <f t="shared" si="68"/>
        <v>Normal</v>
      </c>
    </row>
    <row r="2227" spans="2:5" x14ac:dyDescent="0.25">
      <c r="B2227">
        <f xml:space="preserve"> (moras!C2224 - AVERAGE(moras!$C$2:$C$5001)) / _xlfn.STDEV.P(moras!$C$2:$C$5001)</f>
        <v>-0.48626859266586359</v>
      </c>
      <c r="C2227" t="str">
        <f t="shared" si="69"/>
        <v>Normal</v>
      </c>
      <c r="D2227">
        <f xml:space="preserve"> (moras!I2224 - AVERAGE(moras!$I$2:$I$5001)) / _xlfn.STDEV.P(moras!$I$2:$I$5001)</f>
        <v>-1.193290201160774</v>
      </c>
      <c r="E2227" t="str">
        <f t="shared" si="68"/>
        <v>Normal</v>
      </c>
    </row>
    <row r="2228" spans="2:5" x14ac:dyDescent="0.25">
      <c r="B2228">
        <f xml:space="preserve"> (moras!C2225 - AVERAGE(moras!$C$2:$C$5001)) / _xlfn.STDEV.P(moras!$C$2:$C$5001)</f>
        <v>-0.38781113023342978</v>
      </c>
      <c r="C2228" t="str">
        <f t="shared" si="69"/>
        <v>Normal</v>
      </c>
      <c r="D2228">
        <f xml:space="preserve"> (moras!I2225 - AVERAGE(moras!$I$2:$I$5001)) / _xlfn.STDEV.P(moras!$I$2:$I$5001)</f>
        <v>-0.55804866499520445</v>
      </c>
      <c r="E2228" t="str">
        <f t="shared" si="68"/>
        <v>Normal</v>
      </c>
    </row>
    <row r="2229" spans="2:5" x14ac:dyDescent="0.25">
      <c r="B2229">
        <f xml:space="preserve"> (moras!C2226 - AVERAGE(moras!$C$2:$C$5001)) / _xlfn.STDEV.P(moras!$C$2:$C$5001)</f>
        <v>0.23500765834688098</v>
      </c>
      <c r="C2229" t="str">
        <f t="shared" si="69"/>
        <v>Normal</v>
      </c>
      <c r="D2229">
        <f xml:space="preserve"> (moras!I2226 - AVERAGE(moras!$I$2:$I$5001)) / _xlfn.STDEV.P(moras!$I$2:$I$5001)</f>
        <v>-0.13455430755149136</v>
      </c>
      <c r="E2229" t="str">
        <f t="shared" si="68"/>
        <v>Normal</v>
      </c>
    </row>
    <row r="2230" spans="2:5" x14ac:dyDescent="0.25">
      <c r="B2230">
        <f xml:space="preserve"> (moras!C2227 - AVERAGE(moras!$C$2:$C$5001)) / _xlfn.STDEV.P(moras!$C$2:$C$5001)</f>
        <v>1.3111479604003787E-2</v>
      </c>
      <c r="C2230" t="str">
        <f t="shared" si="69"/>
        <v>Normal</v>
      </c>
      <c r="D2230">
        <f xml:space="preserve"> (moras!I2227 - AVERAGE(moras!$I$2:$I$5001)) / _xlfn.STDEV.P(moras!$I$2:$I$5001)</f>
        <v>-0.55804866499520445</v>
      </c>
      <c r="E2230" t="str">
        <f t="shared" si="68"/>
        <v>Normal</v>
      </c>
    </row>
    <row r="2231" spans="2:5" x14ac:dyDescent="0.25">
      <c r="B2231">
        <f xml:space="preserve"> (moras!C2228 - AVERAGE(moras!$C$2:$C$5001)) / _xlfn.STDEV.P(moras!$C$2:$C$5001)</f>
        <v>0.41343959276128689</v>
      </c>
      <c r="C2231" t="str">
        <f t="shared" si="69"/>
        <v>Normal</v>
      </c>
      <c r="D2231">
        <f xml:space="preserve"> (moras!I2228 - AVERAGE(moras!$I$2:$I$5001)) / _xlfn.STDEV.P(moras!$I$2:$I$5001)</f>
        <v>-1.052125415346203</v>
      </c>
      <c r="E2231" t="str">
        <f t="shared" si="68"/>
        <v>Normal</v>
      </c>
    </row>
    <row r="2232" spans="2:5" x14ac:dyDescent="0.25">
      <c r="B2232">
        <f xml:space="preserve"> (moras!C2229 - AVERAGE(moras!$C$2:$C$5001)) / _xlfn.STDEV.P(moras!$C$2:$C$5001)</f>
        <v>-0.70297736274067735</v>
      </c>
      <c r="C2232" t="str">
        <f t="shared" si="69"/>
        <v>Normal</v>
      </c>
      <c r="D2232">
        <f xml:space="preserve"> (moras!I2229 - AVERAGE(moras!$I$2:$I$5001)) / _xlfn.STDEV.P(moras!$I$2:$I$5001)</f>
        <v>0.78301680024322029</v>
      </c>
      <c r="E2232" t="str">
        <f t="shared" si="68"/>
        <v>Normal</v>
      </c>
    </row>
    <row r="2233" spans="2:5" x14ac:dyDescent="0.25">
      <c r="B2233">
        <f xml:space="preserve"> (moras!C2230 - AVERAGE(moras!$C$2:$C$5001)) / _xlfn.STDEV.P(moras!$C$2:$C$5001)</f>
        <v>-0.31207381436960263</v>
      </c>
      <c r="C2233" t="str">
        <f t="shared" si="69"/>
        <v>Normal</v>
      </c>
      <c r="D2233">
        <f xml:space="preserve"> (moras!I2230 - AVERAGE(moras!$I$2:$I$5001)) / _xlfn.STDEV.P(moras!$I$2:$I$5001)</f>
        <v>1.3476759435015044</v>
      </c>
      <c r="E2233" t="str">
        <f t="shared" si="68"/>
        <v>Normal</v>
      </c>
    </row>
    <row r="2234" spans="2:5" x14ac:dyDescent="0.25">
      <c r="B2234">
        <f xml:space="preserve"> (moras!C2231 - AVERAGE(moras!$C$2:$C$5001)) / _xlfn.STDEV.P(moras!$C$2:$C$5001)</f>
        <v>0.46945882909383468</v>
      </c>
      <c r="C2234" t="str">
        <f t="shared" si="69"/>
        <v>Normal</v>
      </c>
      <c r="D2234">
        <f xml:space="preserve"> (moras!I2231 - AVERAGE(moras!$I$2:$I$5001)) / _xlfn.STDEV.P(moras!$I$2:$I$5001)</f>
        <v>-0.34630148627334789</v>
      </c>
      <c r="E2234" t="str">
        <f t="shared" si="68"/>
        <v>Normal</v>
      </c>
    </row>
    <row r="2235" spans="2:5" x14ac:dyDescent="0.25">
      <c r="B2235">
        <f xml:space="preserve"> (moras!C2232 - AVERAGE(moras!$C$2:$C$5001)) / _xlfn.STDEV.P(moras!$C$2:$C$5001)</f>
        <v>-0.44371174839164568</v>
      </c>
      <c r="C2235" t="str">
        <f t="shared" si="69"/>
        <v>Normal</v>
      </c>
      <c r="D2235">
        <f xml:space="preserve"> (moras!I2232 - AVERAGE(moras!$I$2:$I$5001)) / _xlfn.STDEV.P(moras!$I$2:$I$5001)</f>
        <v>-0.84037823662434652</v>
      </c>
      <c r="E2235" t="str">
        <f t="shared" si="68"/>
        <v>Normal</v>
      </c>
    </row>
    <row r="2236" spans="2:5" x14ac:dyDescent="0.25">
      <c r="B2236">
        <f xml:space="preserve"> (moras!C2233 - AVERAGE(moras!$C$2:$C$5001)) / _xlfn.STDEV.P(moras!$C$2:$C$5001)</f>
        <v>-0.40396559622519324</v>
      </c>
      <c r="C2236" t="str">
        <f t="shared" si="69"/>
        <v>Normal</v>
      </c>
      <c r="D2236">
        <f xml:space="preserve"> (moras!I2233 - AVERAGE(moras!$I$2:$I$5001)) / _xlfn.STDEV.P(moras!$I$2:$I$5001)</f>
        <v>0.71243440733593477</v>
      </c>
      <c r="E2236" t="str">
        <f t="shared" si="68"/>
        <v>Normal</v>
      </c>
    </row>
    <row r="2237" spans="2:5" x14ac:dyDescent="0.25">
      <c r="B2237">
        <f xml:space="preserve"> (moras!C2234 - AVERAGE(moras!$C$2:$C$5001)) / _xlfn.STDEV.P(moras!$C$2:$C$5001)</f>
        <v>1.42585564999661</v>
      </c>
      <c r="C2237" t="str">
        <f t="shared" si="69"/>
        <v>Normal</v>
      </c>
      <c r="D2237">
        <f xml:space="preserve"> (moras!I2234 - AVERAGE(moras!$I$2:$I$5001)) / _xlfn.STDEV.P(moras!$I$2:$I$5001)</f>
        <v>-0.48746627208791893</v>
      </c>
      <c r="E2237" t="str">
        <f t="shared" si="68"/>
        <v>Normal</v>
      </c>
    </row>
    <row r="2238" spans="2:5" x14ac:dyDescent="0.25">
      <c r="B2238">
        <f xml:space="preserve"> (moras!C2235 - AVERAGE(moras!$C$2:$C$5001)) / _xlfn.STDEV.P(moras!$C$2:$C$5001)</f>
        <v>-2.2673338536546354E-2</v>
      </c>
      <c r="C2238" t="str">
        <f t="shared" si="69"/>
        <v>Normal</v>
      </c>
      <c r="D2238">
        <f xml:space="preserve"> (moras!I2235 - AVERAGE(moras!$I$2:$I$5001)) / _xlfn.STDEV.P(moras!$I$2:$I$5001)</f>
        <v>1.3476759435015044</v>
      </c>
      <c r="E2238" t="str">
        <f t="shared" si="68"/>
        <v>Normal</v>
      </c>
    </row>
    <row r="2239" spans="2:5" x14ac:dyDescent="0.25">
      <c r="B2239">
        <f xml:space="preserve"> (moras!C2236 - AVERAGE(moras!$C$2:$C$5001)) / _xlfn.STDEV.P(moras!$C$2:$C$5001)</f>
        <v>0.52175682869273943</v>
      </c>
      <c r="C2239" t="str">
        <f t="shared" si="69"/>
        <v>Normal</v>
      </c>
      <c r="D2239">
        <f xml:space="preserve"> (moras!I2236 - AVERAGE(moras!$I$2:$I$5001)) / _xlfn.STDEV.P(moras!$I$2:$I$5001)</f>
        <v>-0.34630148627334789</v>
      </c>
      <c r="E2239" t="str">
        <f t="shared" si="68"/>
        <v>Normal</v>
      </c>
    </row>
    <row r="2240" spans="2:5" x14ac:dyDescent="0.25">
      <c r="B2240">
        <f xml:space="preserve"> (moras!C2237 - AVERAGE(moras!$C$2:$C$5001)) / _xlfn.STDEV.P(moras!$C$2:$C$5001)</f>
        <v>0.15595405258470652</v>
      </c>
      <c r="C2240" t="str">
        <f t="shared" si="69"/>
        <v>Normal</v>
      </c>
      <c r="D2240">
        <f xml:space="preserve"> (moras!I2237 - AVERAGE(moras!$I$2:$I$5001)) / _xlfn.STDEV.P(moras!$I$2:$I$5001)</f>
        <v>6.6104782630796582E-3</v>
      </c>
      <c r="E2240" t="str">
        <f t="shared" si="68"/>
        <v>Normal</v>
      </c>
    </row>
    <row r="2241" spans="2:5" x14ac:dyDescent="0.25">
      <c r="B2241">
        <f xml:space="preserve"> (moras!C2238 - AVERAGE(moras!$C$2:$C$5001)) / _xlfn.STDEV.P(moras!$C$2:$C$5001)</f>
        <v>-2.6768187374122638E-2</v>
      </c>
      <c r="C2241" t="str">
        <f t="shared" si="69"/>
        <v>Normal</v>
      </c>
      <c r="D2241">
        <f xml:space="preserve"> (moras!I2238 - AVERAGE(moras!$I$2:$I$5001)) / _xlfn.STDEV.P(moras!$I$2:$I$5001)</f>
        <v>1.559423122223361</v>
      </c>
      <c r="E2241" t="str">
        <f t="shared" si="68"/>
        <v>Normal</v>
      </c>
    </row>
    <row r="2242" spans="2:5" x14ac:dyDescent="0.25">
      <c r="B2242">
        <f xml:space="preserve"> (moras!C2239 - AVERAGE(moras!$C$2:$C$5001)) / _xlfn.STDEV.P(moras!$C$2:$C$5001)</f>
        <v>-0.46799154082766331</v>
      </c>
      <c r="C2242" t="str">
        <f t="shared" si="69"/>
        <v>Normal</v>
      </c>
      <c r="D2242">
        <f xml:space="preserve"> (moras!I2239 - AVERAGE(moras!$I$2:$I$5001)) / _xlfn.STDEV.P(moras!$I$2:$I$5001)</f>
        <v>3.3239829449054987</v>
      </c>
      <c r="E2242" t="str">
        <f t="shared" si="68"/>
        <v>Atipico</v>
      </c>
    </row>
    <row r="2243" spans="2:5" x14ac:dyDescent="0.25">
      <c r="B2243">
        <f xml:space="preserve"> (moras!C2240 - AVERAGE(moras!$C$2:$C$5001)) / _xlfn.STDEV.P(moras!$C$2:$C$5001)</f>
        <v>-3.6699213166653109E-2</v>
      </c>
      <c r="C2243" t="str">
        <f t="shared" si="69"/>
        <v>Normal</v>
      </c>
      <c r="D2243">
        <f xml:space="preserve"> (moras!I2240 - AVERAGE(moras!$I$2:$I$5001)) / _xlfn.STDEV.P(moras!$I$2:$I$5001)</f>
        <v>-0.48746627208791893</v>
      </c>
      <c r="E2243" t="str">
        <f t="shared" si="68"/>
        <v>Normal</v>
      </c>
    </row>
    <row r="2244" spans="2:5" x14ac:dyDescent="0.25">
      <c r="B2244">
        <f xml:space="preserve"> (moras!C2241 - AVERAGE(moras!$C$2:$C$5001)) / _xlfn.STDEV.P(moras!$C$2:$C$5001)</f>
        <v>-0.25592409681212436</v>
      </c>
      <c r="C2244" t="str">
        <f t="shared" si="69"/>
        <v>Normal</v>
      </c>
      <c r="D2244">
        <f xml:space="preserve"> (moras!I2241 - AVERAGE(moras!$I$2:$I$5001)) / _xlfn.STDEV.P(moras!$I$2:$I$5001)</f>
        <v>1.1359287647796479</v>
      </c>
      <c r="E2244" t="str">
        <f t="shared" si="68"/>
        <v>Normal</v>
      </c>
    </row>
    <row r="2245" spans="2:5" x14ac:dyDescent="0.25">
      <c r="B2245">
        <f xml:space="preserve"> (moras!C2242 - AVERAGE(moras!$C$2:$C$5001)) / _xlfn.STDEV.P(moras!$C$2:$C$5001)</f>
        <v>-0.41623559138687616</v>
      </c>
      <c r="C2245" t="str">
        <f t="shared" si="69"/>
        <v>Normal</v>
      </c>
      <c r="D2245">
        <f xml:space="preserve"> (moras!I2242 - AVERAGE(moras!$I$2:$I$5001)) / _xlfn.STDEV.P(moras!$I$2:$I$5001)</f>
        <v>-0.769795843717061</v>
      </c>
      <c r="E2245" t="str">
        <f t="shared" si="68"/>
        <v>Normal</v>
      </c>
    </row>
    <row r="2246" spans="2:5" x14ac:dyDescent="0.25">
      <c r="B2246">
        <f xml:space="preserve"> (moras!C2243 - AVERAGE(moras!$C$2:$C$5001)) / _xlfn.STDEV.P(moras!$C$2:$C$5001)</f>
        <v>-0.30798587125794646</v>
      </c>
      <c r="C2246" t="str">
        <f t="shared" si="69"/>
        <v>Normal</v>
      </c>
      <c r="D2246">
        <f xml:space="preserve"> (moras!I2243 - AVERAGE(moras!$I$2:$I$5001)) / _xlfn.STDEV.P(moras!$I$2:$I$5001)</f>
        <v>-1.4050373798826306</v>
      </c>
      <c r="E2246" t="str">
        <f t="shared" ref="E2246:E2309" si="70">IF(ABS(D2246)&gt;1.96,"Atipico","Normal")</f>
        <v>Normal</v>
      </c>
    </row>
    <row r="2247" spans="2:5" x14ac:dyDescent="0.25">
      <c r="B2247">
        <f xml:space="preserve"> (moras!C2244 - AVERAGE(moras!$C$2:$C$5001)) / _xlfn.STDEV.P(moras!$C$2:$C$5001)</f>
        <v>-0.44454290183274864</v>
      </c>
      <c r="C2247" t="str">
        <f t="shared" si="69"/>
        <v>Normal</v>
      </c>
      <c r="D2247">
        <f xml:space="preserve"> (moras!I2244 - AVERAGE(moras!$I$2:$I$5001)) / _xlfn.STDEV.P(moras!$I$2:$I$5001)</f>
        <v>1.700587908037932</v>
      </c>
      <c r="E2247" t="str">
        <f t="shared" si="70"/>
        <v>Normal</v>
      </c>
    </row>
    <row r="2248" spans="2:5" x14ac:dyDescent="0.25">
      <c r="B2248">
        <f xml:space="preserve"> (moras!C2245 - AVERAGE(moras!$C$2:$C$5001)) / _xlfn.STDEV.P(moras!$C$2:$C$5001)</f>
        <v>-0.28005220991096741</v>
      </c>
      <c r="C2248" t="str">
        <f t="shared" si="69"/>
        <v>Normal</v>
      </c>
      <c r="D2248">
        <f xml:space="preserve"> (moras!I2245 - AVERAGE(moras!$I$2:$I$5001)) / _xlfn.STDEV.P(moras!$I$2:$I$5001)</f>
        <v>-0.98154302243891756</v>
      </c>
      <c r="E2248" t="str">
        <f t="shared" si="70"/>
        <v>Normal</v>
      </c>
    </row>
    <row r="2249" spans="2:5" x14ac:dyDescent="0.25">
      <c r="B2249">
        <f xml:space="preserve"> (moras!C2246 - AVERAGE(moras!$C$2:$C$5001)) / _xlfn.STDEV.P(moras!$C$2:$C$5001)</f>
        <v>-0.22306482779937575</v>
      </c>
      <c r="C2249" t="str">
        <f t="shared" si="69"/>
        <v>Normal</v>
      </c>
      <c r="D2249">
        <f xml:space="preserve"> (moras!I2246 - AVERAGE(moras!$I$2:$I$5001)) / _xlfn.STDEV.P(moras!$I$2:$I$5001)</f>
        <v>-0.91096062953163204</v>
      </c>
      <c r="E2249" t="str">
        <f t="shared" si="70"/>
        <v>Normal</v>
      </c>
    </row>
    <row r="2250" spans="2:5" x14ac:dyDescent="0.25">
      <c r="B2250">
        <f xml:space="preserve"> (moras!C2247 - AVERAGE(moras!$C$2:$C$5001)) / _xlfn.STDEV.P(moras!$C$2:$C$5001)</f>
        <v>1.1213267510636824</v>
      </c>
      <c r="C2250" t="str">
        <f t="shared" si="69"/>
        <v>Normal</v>
      </c>
      <c r="D2250">
        <f xml:space="preserve"> (moras!I2247 - AVERAGE(moras!$I$2:$I$5001)) / _xlfn.STDEV.P(moras!$I$2:$I$5001)</f>
        <v>1.2065111576869334</v>
      </c>
      <c r="E2250" t="str">
        <f t="shared" si="70"/>
        <v>Normal</v>
      </c>
    </row>
    <row r="2251" spans="2:5" x14ac:dyDescent="0.25">
      <c r="B2251">
        <f xml:space="preserve"> (moras!C2248 - AVERAGE(moras!$C$2:$C$5001)) / _xlfn.STDEV.P(moras!$C$2:$C$5001)</f>
        <v>0.26061092082384052</v>
      </c>
      <c r="C2251" t="str">
        <f t="shared" si="69"/>
        <v>Normal</v>
      </c>
      <c r="D2251">
        <f xml:space="preserve"> (moras!I2248 - AVERAGE(moras!$I$2:$I$5001)) / _xlfn.STDEV.P(moras!$I$2:$I$5001)</f>
        <v>-0.13455430755149136</v>
      </c>
      <c r="E2251" t="str">
        <f t="shared" si="70"/>
        <v>Normal</v>
      </c>
    </row>
    <row r="2252" spans="2:5" x14ac:dyDescent="0.25">
      <c r="B2252">
        <f xml:space="preserve"> (moras!C2249 - AVERAGE(moras!$C$2:$C$5001)) / _xlfn.STDEV.P(moras!$C$2:$C$5001)</f>
        <v>-0.43300664005008094</v>
      </c>
      <c r="C2252" t="str">
        <f t="shared" si="69"/>
        <v>Normal</v>
      </c>
      <c r="D2252">
        <f xml:space="preserve"> (moras!I2249 - AVERAGE(moras!$I$2:$I$5001)) / _xlfn.STDEV.P(moras!$I$2:$I$5001)</f>
        <v>1.3476759435015044</v>
      </c>
      <c r="E2252" t="str">
        <f t="shared" si="70"/>
        <v>Normal</v>
      </c>
    </row>
    <row r="2253" spans="2:5" x14ac:dyDescent="0.25">
      <c r="B2253">
        <f xml:space="preserve"> (moras!C2250 - AVERAGE(moras!$C$2:$C$5001)) / _xlfn.STDEV.P(moras!$C$2:$C$5001)</f>
        <v>-0.30673050893889187</v>
      </c>
      <c r="C2253" t="str">
        <f t="shared" si="69"/>
        <v>Normal</v>
      </c>
      <c r="D2253">
        <f xml:space="preserve"> (moras!I2250 - AVERAGE(moras!$I$2:$I$5001)) / _xlfn.STDEV.P(moras!$I$2:$I$5001)</f>
        <v>-0.20513670045877688</v>
      </c>
      <c r="E2253" t="str">
        <f t="shared" si="70"/>
        <v>Normal</v>
      </c>
    </row>
    <row r="2254" spans="2:5" x14ac:dyDescent="0.25">
      <c r="B2254">
        <f xml:space="preserve"> (moras!C2251 - AVERAGE(moras!$C$2:$C$5001)) / _xlfn.STDEV.P(moras!$C$2:$C$5001)</f>
        <v>-0.23475359513999783</v>
      </c>
      <c r="C2254" t="str">
        <f t="shared" si="69"/>
        <v>Normal</v>
      </c>
      <c r="D2254">
        <f xml:space="preserve"> (moras!I2251 - AVERAGE(moras!$I$2:$I$5001)) / _xlfn.STDEV.P(moras!$I$2:$I$5001)</f>
        <v>0.28894004989222172</v>
      </c>
      <c r="E2254" t="str">
        <f t="shared" si="70"/>
        <v>Normal</v>
      </c>
    </row>
    <row r="2255" spans="2:5" x14ac:dyDescent="0.25">
      <c r="B2255">
        <f xml:space="preserve"> (moras!C2252 - AVERAGE(moras!$C$2:$C$5001)) / _xlfn.STDEV.P(moras!$C$2:$C$5001)</f>
        <v>-0.34675412330749295</v>
      </c>
      <c r="C2255" t="str">
        <f t="shared" ref="C2255:C2318" si="71">IF(ABS(B2255)&gt;1.96,"Atipico","Normal")</f>
        <v>Normal</v>
      </c>
      <c r="D2255">
        <f xml:space="preserve"> (moras!I2252 - AVERAGE(moras!$I$2:$I$5001)) / _xlfn.STDEV.P(moras!$I$2:$I$5001)</f>
        <v>-0.20513670045877688</v>
      </c>
      <c r="E2255" t="str">
        <f t="shared" si="70"/>
        <v>Normal</v>
      </c>
    </row>
    <row r="2256" spans="2:5" x14ac:dyDescent="0.25">
      <c r="B2256">
        <f xml:space="preserve"> (moras!C2253 - AVERAGE(moras!$C$2:$C$5001)) / _xlfn.STDEV.P(moras!$C$2:$C$5001)</f>
        <v>-0.40727787833617618</v>
      </c>
      <c r="C2256" t="str">
        <f t="shared" si="71"/>
        <v>Normal</v>
      </c>
      <c r="D2256">
        <f xml:space="preserve"> (moras!I2253 - AVERAGE(moras!$I$2:$I$5001)) / _xlfn.STDEV.P(moras!$I$2:$I$5001)</f>
        <v>-0.69921345080977548</v>
      </c>
      <c r="E2256" t="str">
        <f t="shared" si="70"/>
        <v>Normal</v>
      </c>
    </row>
    <row r="2257" spans="2:5" x14ac:dyDescent="0.25">
      <c r="B2257">
        <f xml:space="preserve"> (moras!C2254 - AVERAGE(moras!$C$2:$C$5001)) / _xlfn.STDEV.P(moras!$C$2:$C$5001)</f>
        <v>0.11402550605268735</v>
      </c>
      <c r="C2257" t="str">
        <f t="shared" si="71"/>
        <v>Normal</v>
      </c>
      <c r="D2257">
        <f xml:space="preserve"> (moras!I2254 - AVERAGE(moras!$I$2:$I$5001)) / _xlfn.STDEV.P(moras!$I$2:$I$5001)</f>
        <v>0.92418158605779133</v>
      </c>
      <c r="E2257" t="str">
        <f t="shared" si="70"/>
        <v>Normal</v>
      </c>
    </row>
    <row r="2258" spans="2:5" x14ac:dyDescent="0.25">
      <c r="B2258">
        <f xml:space="preserve"> (moras!C2255 - AVERAGE(moras!$C$2:$C$5001)) / _xlfn.STDEV.P(moras!$C$2:$C$5001)</f>
        <v>-0.28886317628586433</v>
      </c>
      <c r="C2258" t="str">
        <f t="shared" si="71"/>
        <v>Normal</v>
      </c>
      <c r="D2258">
        <f xml:space="preserve"> (moras!I2255 - AVERAGE(moras!$I$2:$I$5001)) / _xlfn.STDEV.P(moras!$I$2:$I$5001)</f>
        <v>1.2065111576869334</v>
      </c>
      <c r="E2258" t="str">
        <f t="shared" si="70"/>
        <v>Normal</v>
      </c>
    </row>
    <row r="2259" spans="2:5" x14ac:dyDescent="0.25">
      <c r="B2259">
        <f xml:space="preserve"> (moras!C2256 - AVERAGE(moras!$C$2:$C$5001)) / _xlfn.STDEV.P(moras!$C$2:$C$5001)</f>
        <v>-4.6894691266964716E-2</v>
      </c>
      <c r="C2259" t="str">
        <f t="shared" si="71"/>
        <v>Normal</v>
      </c>
      <c r="D2259">
        <f xml:space="preserve"> (moras!I2256 - AVERAGE(moras!$I$2:$I$5001)) / _xlfn.STDEV.P(moras!$I$2:$I$5001)</f>
        <v>-0.55804866499520445</v>
      </c>
      <c r="E2259" t="str">
        <f t="shared" si="70"/>
        <v>Normal</v>
      </c>
    </row>
    <row r="2260" spans="2:5" x14ac:dyDescent="0.25">
      <c r="B2260">
        <f xml:space="preserve"> (moras!C2257 - AVERAGE(moras!$C$2:$C$5001)) / _xlfn.STDEV.P(moras!$C$2:$C$5001)</f>
        <v>-0.2372047825553526</v>
      </c>
      <c r="C2260" t="str">
        <f t="shared" si="71"/>
        <v>Normal</v>
      </c>
      <c r="D2260">
        <f xml:space="preserve"> (moras!I2257 - AVERAGE(moras!$I$2:$I$5001)) / _xlfn.STDEV.P(moras!$I$2:$I$5001)</f>
        <v>-0.20513670045877688</v>
      </c>
      <c r="E2260" t="str">
        <f t="shared" si="70"/>
        <v>Normal</v>
      </c>
    </row>
    <row r="2261" spans="2:5" x14ac:dyDescent="0.25">
      <c r="B2261">
        <f xml:space="preserve"> (moras!C2258 - AVERAGE(moras!$C$2:$C$5001)) / _xlfn.STDEV.P(moras!$C$2:$C$5001)</f>
        <v>-0.11762138504628403</v>
      </c>
      <c r="C2261" t="str">
        <f t="shared" si="71"/>
        <v>Normal</v>
      </c>
      <c r="D2261">
        <f xml:space="preserve"> (moras!I2258 - AVERAGE(moras!$I$2:$I$5001)) / _xlfn.STDEV.P(moras!$I$2:$I$5001)</f>
        <v>-0.27571909336606237</v>
      </c>
      <c r="E2261" t="str">
        <f t="shared" si="70"/>
        <v>Normal</v>
      </c>
    </row>
    <row r="2262" spans="2:5" x14ac:dyDescent="0.25">
      <c r="B2262">
        <f xml:space="preserve"> (moras!C2259 - AVERAGE(moras!$C$2:$C$5001)) / _xlfn.STDEV.P(moras!$C$2:$C$5001)</f>
        <v>0.18976855613535892</v>
      </c>
      <c r="C2262" t="str">
        <f t="shared" si="71"/>
        <v>Normal</v>
      </c>
      <c r="D2262">
        <f xml:space="preserve"> (moras!I2259 - AVERAGE(moras!$I$2:$I$5001)) / _xlfn.STDEV.P(moras!$I$2:$I$5001)</f>
        <v>-0.69921345080977548</v>
      </c>
      <c r="E2262" t="str">
        <f t="shared" si="70"/>
        <v>Normal</v>
      </c>
    </row>
    <row r="2263" spans="2:5" x14ac:dyDescent="0.25">
      <c r="B2263">
        <f xml:space="preserve"> (moras!C2260 - AVERAGE(moras!$C$2:$C$5001)) / _xlfn.STDEV.P(moras!$C$2:$C$5001)</f>
        <v>-0.39288765267386128</v>
      </c>
      <c r="C2263" t="str">
        <f t="shared" si="71"/>
        <v>Normal</v>
      </c>
      <c r="D2263">
        <f xml:space="preserve"> (moras!I2260 - AVERAGE(moras!$I$2:$I$5001)) / _xlfn.STDEV.P(moras!$I$2:$I$5001)</f>
        <v>-1.052125415346203</v>
      </c>
      <c r="E2263" t="str">
        <f t="shared" si="70"/>
        <v>Normal</v>
      </c>
    </row>
    <row r="2264" spans="2:5" x14ac:dyDescent="0.25">
      <c r="B2264">
        <f xml:space="preserve"> (moras!C2261 - AVERAGE(moras!$C$2:$C$5001)) / _xlfn.STDEV.P(moras!$C$2:$C$5001)</f>
        <v>-0.68753196682107143</v>
      </c>
      <c r="C2264" t="str">
        <f t="shared" si="71"/>
        <v>Normal</v>
      </c>
      <c r="D2264">
        <f xml:space="preserve"> (moras!I2261 - AVERAGE(moras!$I$2:$I$5001)) / _xlfn.STDEV.P(moras!$I$2:$I$5001)</f>
        <v>-0.91096062953163204</v>
      </c>
      <c r="E2264" t="str">
        <f t="shared" si="70"/>
        <v>Normal</v>
      </c>
    </row>
    <row r="2265" spans="2:5" x14ac:dyDescent="0.25">
      <c r="B2265">
        <f xml:space="preserve"> (moras!C2262 - AVERAGE(moras!$C$2:$C$5001)) / _xlfn.STDEV.P(moras!$C$2:$C$5001)</f>
        <v>4.9466834022091934E-2</v>
      </c>
      <c r="C2265" t="str">
        <f t="shared" si="71"/>
        <v>Normal</v>
      </c>
      <c r="D2265">
        <f xml:space="preserve"> (moras!I2262 - AVERAGE(moras!$I$2:$I$5001)) / _xlfn.STDEV.P(moras!$I$2:$I$5001)</f>
        <v>1.3476759435015044</v>
      </c>
      <c r="E2265" t="str">
        <f t="shared" si="70"/>
        <v>Normal</v>
      </c>
    </row>
    <row r="2266" spans="2:5" x14ac:dyDescent="0.25">
      <c r="B2266">
        <f xml:space="preserve"> (moras!C2263 - AVERAGE(moras!$C$2:$C$5001)) / _xlfn.STDEV.P(moras!$C$2:$C$5001)</f>
        <v>-0.34533105050180629</v>
      </c>
      <c r="C2266" t="str">
        <f t="shared" si="71"/>
        <v>Normal</v>
      </c>
      <c r="D2266">
        <f xml:space="preserve"> (moras!I2263 - AVERAGE(moras!$I$2:$I$5001)) / _xlfn.STDEV.P(moras!$I$2:$I$5001)</f>
        <v>-0.34630148627334789</v>
      </c>
      <c r="E2266" t="str">
        <f t="shared" si="70"/>
        <v>Normal</v>
      </c>
    </row>
    <row r="2267" spans="2:5" x14ac:dyDescent="0.25">
      <c r="B2267">
        <f xml:space="preserve"> (moras!C2264 - AVERAGE(moras!$C$2:$C$5001)) / _xlfn.STDEV.P(moras!$C$2:$C$5001)</f>
        <v>-0.43010870149430658</v>
      </c>
      <c r="C2267" t="str">
        <f t="shared" si="71"/>
        <v>Normal</v>
      </c>
      <c r="D2267">
        <f xml:space="preserve"> (moras!I2264 - AVERAGE(moras!$I$2:$I$5001)) / _xlfn.STDEV.P(moras!$I$2:$I$5001)</f>
        <v>-0.48746627208791893</v>
      </c>
      <c r="E2267" t="str">
        <f t="shared" si="70"/>
        <v>Normal</v>
      </c>
    </row>
    <row r="2268" spans="2:5" x14ac:dyDescent="0.25">
      <c r="B2268">
        <f xml:space="preserve"> (moras!C2265 - AVERAGE(moras!$C$2:$C$5001)) / _xlfn.STDEV.P(moras!$C$2:$C$5001)</f>
        <v>-0.25425382368180344</v>
      </c>
      <c r="C2268" t="str">
        <f t="shared" si="71"/>
        <v>Normal</v>
      </c>
      <c r="D2268">
        <f xml:space="preserve"> (moras!I2265 - AVERAGE(moras!$I$2:$I$5001)) / _xlfn.STDEV.P(moras!$I$2:$I$5001)</f>
        <v>1.1359287647796479</v>
      </c>
      <c r="E2268" t="str">
        <f t="shared" si="70"/>
        <v>Normal</v>
      </c>
    </row>
    <row r="2269" spans="2:5" x14ac:dyDescent="0.25">
      <c r="B2269">
        <f xml:space="preserve"> (moras!C2266 - AVERAGE(moras!$C$2:$C$5001)) / _xlfn.STDEV.P(moras!$C$2:$C$5001)</f>
        <v>-0.24975642034969653</v>
      </c>
      <c r="C2269" t="str">
        <f t="shared" si="71"/>
        <v>Normal</v>
      </c>
      <c r="D2269">
        <f xml:space="preserve"> (moras!I2266 - AVERAGE(moras!$I$2:$I$5001)) / _xlfn.STDEV.P(moras!$I$2:$I$5001)</f>
        <v>-1.5462021656972016</v>
      </c>
      <c r="E2269" t="str">
        <f t="shared" si="70"/>
        <v>Normal</v>
      </c>
    </row>
    <row r="2270" spans="2:5" x14ac:dyDescent="0.25">
      <c r="B2270">
        <f xml:space="preserve"> (moras!C2267 - AVERAGE(moras!$C$2:$C$5001)) / _xlfn.STDEV.P(moras!$C$2:$C$5001)</f>
        <v>0.41600611813116156</v>
      </c>
      <c r="C2270" t="str">
        <f t="shared" si="71"/>
        <v>Normal</v>
      </c>
      <c r="D2270">
        <f xml:space="preserve"> (moras!I2267 - AVERAGE(moras!$I$2:$I$5001)) / _xlfn.STDEV.P(moras!$I$2:$I$5001)</f>
        <v>0.57126962152136374</v>
      </c>
      <c r="E2270" t="str">
        <f t="shared" si="70"/>
        <v>Normal</v>
      </c>
    </row>
    <row r="2271" spans="2:5" x14ac:dyDescent="0.25">
      <c r="B2271">
        <f xml:space="preserve"> (moras!C2268 - AVERAGE(moras!$C$2:$C$5001)) / _xlfn.STDEV.P(moras!$C$2:$C$5001)</f>
        <v>-0.18253966042251746</v>
      </c>
      <c r="C2271" t="str">
        <f t="shared" si="71"/>
        <v>Normal</v>
      </c>
      <c r="D2271">
        <f xml:space="preserve"> (moras!I2268 - AVERAGE(moras!$I$2:$I$5001)) / _xlfn.STDEV.P(moras!$I$2:$I$5001)</f>
        <v>1.2065111576869334</v>
      </c>
      <c r="E2271" t="str">
        <f t="shared" si="70"/>
        <v>Normal</v>
      </c>
    </row>
    <row r="2272" spans="2:5" x14ac:dyDescent="0.25">
      <c r="B2272">
        <f xml:space="preserve"> (moras!C2269 - AVERAGE(moras!$C$2:$C$5001)) / _xlfn.STDEV.P(moras!$C$2:$C$5001)</f>
        <v>-0.3793392843278256</v>
      </c>
      <c r="C2272" t="str">
        <f t="shared" si="71"/>
        <v>Normal</v>
      </c>
      <c r="D2272">
        <f xml:space="preserve"> (moras!I2269 - AVERAGE(moras!$I$2:$I$5001)) / _xlfn.STDEV.P(moras!$I$2:$I$5001)</f>
        <v>-0.55804866499520445</v>
      </c>
      <c r="E2272" t="str">
        <f t="shared" si="70"/>
        <v>Normal</v>
      </c>
    </row>
    <row r="2273" spans="2:5" x14ac:dyDescent="0.25">
      <c r="B2273">
        <f xml:space="preserve"> (moras!C2270 - AVERAGE(moras!$C$2:$C$5001)) / _xlfn.STDEV.P(moras!$C$2:$C$5001)</f>
        <v>-0.78894649808747075</v>
      </c>
      <c r="C2273" t="str">
        <f t="shared" si="71"/>
        <v>Normal</v>
      </c>
      <c r="D2273">
        <f xml:space="preserve"> (moras!I2270 - AVERAGE(moras!$I$2:$I$5001)) / _xlfn.STDEV.P(moras!$I$2:$I$5001)</f>
        <v>-0.91096062953163204</v>
      </c>
      <c r="E2273" t="str">
        <f t="shared" si="70"/>
        <v>Normal</v>
      </c>
    </row>
    <row r="2274" spans="2:5" x14ac:dyDescent="0.25">
      <c r="B2274">
        <f xml:space="preserve"> (moras!C2271 - AVERAGE(moras!$C$2:$C$5001)) / _xlfn.STDEV.P(moras!$C$2:$C$5001)</f>
        <v>-0.16129493452840271</v>
      </c>
      <c r="C2274" t="str">
        <f t="shared" si="71"/>
        <v>Normal</v>
      </c>
      <c r="D2274">
        <f xml:space="preserve"> (moras!I2271 - AVERAGE(moras!$I$2:$I$5001)) / _xlfn.STDEV.P(moras!$I$2:$I$5001)</f>
        <v>-1.193290201160774</v>
      </c>
      <c r="E2274" t="str">
        <f t="shared" si="70"/>
        <v>Normal</v>
      </c>
    </row>
    <row r="2275" spans="2:5" x14ac:dyDescent="0.25">
      <c r="B2275">
        <f xml:space="preserve"> (moras!C2272 - AVERAGE(moras!$C$2:$C$5001)) / _xlfn.STDEV.P(moras!$C$2:$C$5001)</f>
        <v>-0.19777377812392721</v>
      </c>
      <c r="C2275" t="str">
        <f t="shared" si="71"/>
        <v>Normal</v>
      </c>
      <c r="D2275">
        <f xml:space="preserve"> (moras!I2272 - AVERAGE(moras!$I$2:$I$5001)) / _xlfn.STDEV.P(moras!$I$2:$I$5001)</f>
        <v>-1.052125415346203</v>
      </c>
      <c r="E2275" t="str">
        <f t="shared" si="70"/>
        <v>Normal</v>
      </c>
    </row>
    <row r="2276" spans="2:5" x14ac:dyDescent="0.25">
      <c r="B2276">
        <f xml:space="preserve"> (moras!C2273 - AVERAGE(moras!$C$2:$C$5001)) / _xlfn.STDEV.P(moras!$C$2:$C$5001)</f>
        <v>-0.28838717446351159</v>
      </c>
      <c r="C2276" t="str">
        <f t="shared" si="71"/>
        <v>Normal</v>
      </c>
      <c r="D2276">
        <f xml:space="preserve"> (moras!I2273 - AVERAGE(moras!$I$2:$I$5001)) / _xlfn.STDEV.P(moras!$I$2:$I$5001)</f>
        <v>-1.1227078082534885</v>
      </c>
      <c r="E2276" t="str">
        <f t="shared" si="70"/>
        <v>Normal</v>
      </c>
    </row>
    <row r="2277" spans="2:5" x14ac:dyDescent="0.25">
      <c r="B2277">
        <f xml:space="preserve"> (moras!C2274 - AVERAGE(moras!$C$2:$C$5001)) / _xlfn.STDEV.P(moras!$C$2:$C$5001)</f>
        <v>-0.45028698599989631</v>
      </c>
      <c r="C2277" t="str">
        <f t="shared" si="71"/>
        <v>Normal</v>
      </c>
      <c r="D2277">
        <f xml:space="preserve"> (moras!I2274 - AVERAGE(moras!$I$2:$I$5001)) / _xlfn.STDEV.P(moras!$I$2:$I$5001)</f>
        <v>-0.62863105790248996</v>
      </c>
      <c r="E2277" t="str">
        <f t="shared" si="70"/>
        <v>Normal</v>
      </c>
    </row>
    <row r="2278" spans="2:5" x14ac:dyDescent="0.25">
      <c r="B2278">
        <f xml:space="preserve"> (moras!C2275 - AVERAGE(moras!$C$2:$C$5001)) / _xlfn.STDEV.P(moras!$C$2:$C$5001)</f>
        <v>-0.27936287048429598</v>
      </c>
      <c r="C2278" t="str">
        <f t="shared" si="71"/>
        <v>Normal</v>
      </c>
      <c r="D2278">
        <f xml:space="preserve"> (moras!I2275 - AVERAGE(moras!$I$2:$I$5001)) / _xlfn.STDEV.P(moras!$I$2:$I$5001)</f>
        <v>1.559423122223361</v>
      </c>
      <c r="E2278" t="str">
        <f t="shared" si="70"/>
        <v>Normal</v>
      </c>
    </row>
    <row r="2279" spans="2:5" x14ac:dyDescent="0.25">
      <c r="B2279">
        <f xml:space="preserve"> (moras!C2276 - AVERAGE(moras!$C$2:$C$5001)) / _xlfn.STDEV.P(moras!$C$2:$C$5001)</f>
        <v>-0.44336522893029567</v>
      </c>
      <c r="C2279" t="str">
        <f t="shared" si="71"/>
        <v>Normal</v>
      </c>
      <c r="D2279">
        <f xml:space="preserve"> (moras!I2276 - AVERAGE(moras!$I$2:$I$5001)) / _xlfn.STDEV.P(moras!$I$2:$I$5001)</f>
        <v>6.6104782630796582E-3</v>
      </c>
      <c r="E2279" t="str">
        <f t="shared" si="70"/>
        <v>Normal</v>
      </c>
    </row>
    <row r="2280" spans="2:5" x14ac:dyDescent="0.25">
      <c r="B2280">
        <f xml:space="preserve"> (moras!C2277 - AVERAGE(moras!$C$2:$C$5001)) / _xlfn.STDEV.P(moras!$C$2:$C$5001)</f>
        <v>-0.31133884782524451</v>
      </c>
      <c r="C2280" t="str">
        <f t="shared" si="71"/>
        <v>Normal</v>
      </c>
      <c r="D2280">
        <f xml:space="preserve"> (moras!I2277 - AVERAGE(moras!$I$2:$I$5001)) / _xlfn.STDEV.P(moras!$I$2:$I$5001)</f>
        <v>-0.13455430755149136</v>
      </c>
      <c r="E2280" t="str">
        <f t="shared" si="70"/>
        <v>Normal</v>
      </c>
    </row>
    <row r="2281" spans="2:5" x14ac:dyDescent="0.25">
      <c r="B2281">
        <f xml:space="preserve"> (moras!C2278 - AVERAGE(moras!$C$2:$C$5001)) / _xlfn.STDEV.P(moras!$C$2:$C$5001)</f>
        <v>0.91558297892644613</v>
      </c>
      <c r="C2281" t="str">
        <f t="shared" si="71"/>
        <v>Normal</v>
      </c>
      <c r="D2281">
        <f xml:space="preserve"> (moras!I2278 - AVERAGE(moras!$I$2:$I$5001)) / _xlfn.STDEV.P(moras!$I$2:$I$5001)</f>
        <v>-0.84037823662434652</v>
      </c>
      <c r="E2281" t="str">
        <f t="shared" si="70"/>
        <v>Normal</v>
      </c>
    </row>
    <row r="2282" spans="2:5" x14ac:dyDescent="0.25">
      <c r="B2282">
        <f xml:space="preserve"> (moras!C2279 - AVERAGE(moras!$C$2:$C$5001)) / _xlfn.STDEV.P(moras!$C$2:$C$5001)</f>
        <v>-0.38959675364992391</v>
      </c>
      <c r="C2282" t="str">
        <f t="shared" si="71"/>
        <v>Normal</v>
      </c>
      <c r="D2282">
        <f xml:space="preserve"> (moras!I2279 - AVERAGE(moras!$I$2:$I$5001)) / _xlfn.STDEV.P(moras!$I$2:$I$5001)</f>
        <v>6.6104782630796582E-3</v>
      </c>
      <c r="E2282" t="str">
        <f t="shared" si="70"/>
        <v>Normal</v>
      </c>
    </row>
    <row r="2283" spans="2:5" x14ac:dyDescent="0.25">
      <c r="B2283">
        <f xml:space="preserve"> (moras!C2280 - AVERAGE(moras!$C$2:$C$5001)) / _xlfn.STDEV.P(moras!$C$2:$C$5001)</f>
        <v>0.31749778762833381</v>
      </c>
      <c r="C2283" t="str">
        <f t="shared" si="71"/>
        <v>Normal</v>
      </c>
      <c r="D2283">
        <f xml:space="preserve"> (moras!I2280 - AVERAGE(moras!$I$2:$I$5001)) / _xlfn.STDEV.P(moras!$I$2:$I$5001)</f>
        <v>-1.2638725940680595</v>
      </c>
      <c r="E2283" t="str">
        <f t="shared" si="70"/>
        <v>Normal</v>
      </c>
    </row>
    <row r="2284" spans="2:5" x14ac:dyDescent="0.25">
      <c r="B2284">
        <f xml:space="preserve"> (moras!C2281 - AVERAGE(moras!$C$2:$C$5001)) / _xlfn.STDEV.P(moras!$C$2:$C$5001)</f>
        <v>-0.39260244619335938</v>
      </c>
      <c r="C2284" t="str">
        <f t="shared" si="71"/>
        <v>Normal</v>
      </c>
      <c r="D2284">
        <f xml:space="preserve"> (moras!I2281 - AVERAGE(moras!$I$2:$I$5001)) / _xlfn.STDEV.P(moras!$I$2:$I$5001)</f>
        <v>1.9829174796670741</v>
      </c>
      <c r="E2284" t="str">
        <f t="shared" si="70"/>
        <v>Atipico</v>
      </c>
    </row>
    <row r="2285" spans="2:5" x14ac:dyDescent="0.25">
      <c r="B2285">
        <f xml:space="preserve"> (moras!C2282 - AVERAGE(moras!$C$2:$C$5001)) / _xlfn.STDEV.P(moras!$C$2:$C$5001)</f>
        <v>-0.46799154082766331</v>
      </c>
      <c r="C2285" t="str">
        <f t="shared" si="71"/>
        <v>Normal</v>
      </c>
      <c r="D2285">
        <f xml:space="preserve"> (moras!I2282 - AVERAGE(moras!$I$2:$I$5001)) / _xlfn.STDEV.P(moras!$I$2:$I$5001)</f>
        <v>2.0534998725743594</v>
      </c>
      <c r="E2285" t="str">
        <f t="shared" si="70"/>
        <v>Atipico</v>
      </c>
    </row>
    <row r="2286" spans="2:5" x14ac:dyDescent="0.25">
      <c r="B2286">
        <f xml:space="preserve"> (moras!C2283 - AVERAGE(moras!$C$2:$C$5001)) / _xlfn.STDEV.P(moras!$C$2:$C$5001)</f>
        <v>-0.20571749630813507</v>
      </c>
      <c r="C2286" t="str">
        <f t="shared" si="71"/>
        <v>Normal</v>
      </c>
      <c r="D2286">
        <f xml:space="preserve"> (moras!I2283 - AVERAGE(moras!$I$2:$I$5001)) / _xlfn.STDEV.P(moras!$I$2:$I$5001)</f>
        <v>0.35952244279950724</v>
      </c>
      <c r="E2286" t="str">
        <f t="shared" si="70"/>
        <v>Normal</v>
      </c>
    </row>
    <row r="2287" spans="2:5" x14ac:dyDescent="0.25">
      <c r="B2287">
        <f xml:space="preserve"> (moras!C2284 - AVERAGE(moras!$C$2:$C$5001)) / _xlfn.STDEV.P(moras!$C$2:$C$5001)</f>
        <v>0.48567046463089431</v>
      </c>
      <c r="C2287" t="str">
        <f t="shared" si="71"/>
        <v>Normal</v>
      </c>
      <c r="D2287">
        <f xml:space="preserve"> (moras!I2284 - AVERAGE(moras!$I$2:$I$5001)) / _xlfn.STDEV.P(moras!$I$2:$I$5001)</f>
        <v>1.41825833640879</v>
      </c>
      <c r="E2287" t="str">
        <f t="shared" si="70"/>
        <v>Normal</v>
      </c>
    </row>
    <row r="2288" spans="2:5" x14ac:dyDescent="0.25">
      <c r="B2288">
        <f xml:space="preserve"> (moras!C2285 - AVERAGE(moras!$C$2:$C$5001)) / _xlfn.STDEV.P(moras!$C$2:$C$5001)</f>
        <v>-0.2610522888804227</v>
      </c>
      <c r="C2288" t="str">
        <f t="shared" si="71"/>
        <v>Normal</v>
      </c>
      <c r="D2288">
        <f xml:space="preserve"> (moras!I2285 - AVERAGE(moras!$I$2:$I$5001)) / _xlfn.STDEV.P(moras!$I$2:$I$5001)</f>
        <v>1.0653463718723624</v>
      </c>
      <c r="E2288" t="str">
        <f t="shared" si="70"/>
        <v>Normal</v>
      </c>
    </row>
    <row r="2289" spans="2:5" x14ac:dyDescent="0.25">
      <c r="B2289">
        <f xml:space="preserve"> (moras!C2286 - AVERAGE(moras!$C$2:$C$5001)) / _xlfn.STDEV.P(moras!$C$2:$C$5001)</f>
        <v>-0.21172254292514356</v>
      </c>
      <c r="C2289" t="str">
        <f t="shared" si="71"/>
        <v>Normal</v>
      </c>
      <c r="D2289">
        <f xml:space="preserve"> (moras!I2286 - AVERAGE(moras!$I$2:$I$5001)) / _xlfn.STDEV.P(moras!$I$2:$I$5001)</f>
        <v>-1.193290201160774</v>
      </c>
      <c r="E2289" t="str">
        <f t="shared" si="70"/>
        <v>Normal</v>
      </c>
    </row>
    <row r="2290" spans="2:5" x14ac:dyDescent="0.25">
      <c r="B2290">
        <f xml:space="preserve"> (moras!C2287 - AVERAGE(moras!$C$2:$C$5001)) / _xlfn.STDEV.P(moras!$C$2:$C$5001)</f>
        <v>-0.35377946626589574</v>
      </c>
      <c r="C2290" t="str">
        <f t="shared" si="71"/>
        <v>Normal</v>
      </c>
      <c r="D2290">
        <f xml:space="preserve"> (moras!I2287 - AVERAGE(moras!$I$2:$I$5001)) / _xlfn.STDEV.P(moras!$I$2:$I$5001)</f>
        <v>0.50068722861407822</v>
      </c>
      <c r="E2290" t="str">
        <f t="shared" si="70"/>
        <v>Normal</v>
      </c>
    </row>
    <row r="2291" spans="2:5" x14ac:dyDescent="0.25">
      <c r="B2291">
        <f xml:space="preserve"> (moras!C2288 - AVERAGE(moras!$C$2:$C$5001)) / _xlfn.STDEV.P(moras!$C$2:$C$5001)</f>
        <v>-0.64054614755962314</v>
      </c>
      <c r="C2291" t="str">
        <f t="shared" si="71"/>
        <v>Normal</v>
      </c>
      <c r="D2291">
        <f xml:space="preserve"> (moras!I2288 - AVERAGE(moras!$I$2:$I$5001)) / _xlfn.STDEV.P(moras!$I$2:$I$5001)</f>
        <v>-0.769795843717061</v>
      </c>
      <c r="E2291" t="str">
        <f t="shared" si="70"/>
        <v>Normal</v>
      </c>
    </row>
    <row r="2292" spans="2:5" x14ac:dyDescent="0.25">
      <c r="B2292">
        <f xml:space="preserve"> (moras!C2289 - AVERAGE(moras!$C$2:$C$5001)) / _xlfn.STDEV.P(moras!$C$2:$C$5001)</f>
        <v>-0.39326295421431423</v>
      </c>
      <c r="C2292" t="str">
        <f t="shared" si="71"/>
        <v>Normal</v>
      </c>
      <c r="D2292">
        <f xml:space="preserve"> (moras!I2289 - AVERAGE(moras!$I$2:$I$5001)) / _xlfn.STDEV.P(moras!$I$2:$I$5001)</f>
        <v>0.57126962152136374</v>
      </c>
      <c r="E2292" t="str">
        <f t="shared" si="70"/>
        <v>Normal</v>
      </c>
    </row>
    <row r="2293" spans="2:5" x14ac:dyDescent="0.25">
      <c r="B2293">
        <f xml:space="preserve"> (moras!C2290 - AVERAGE(moras!$C$2:$C$5001)) / _xlfn.STDEV.P(moras!$C$2:$C$5001)</f>
        <v>0.52158233579672153</v>
      </c>
      <c r="C2293" t="str">
        <f t="shared" si="71"/>
        <v>Normal</v>
      </c>
      <c r="D2293">
        <f xml:space="preserve"> (moras!I2290 - AVERAGE(moras!$I$2:$I$5001)) / _xlfn.STDEV.P(moras!$I$2:$I$5001)</f>
        <v>-0.34630148627334789</v>
      </c>
      <c r="E2293" t="str">
        <f t="shared" si="70"/>
        <v>Normal</v>
      </c>
    </row>
    <row r="2294" spans="2:5" x14ac:dyDescent="0.25">
      <c r="B2294">
        <f xml:space="preserve"> (moras!C2291 - AVERAGE(moras!$C$2:$C$5001)) / _xlfn.STDEV.P(moras!$C$2:$C$5001)</f>
        <v>-0.44826706116825443</v>
      </c>
      <c r="C2294" t="str">
        <f t="shared" si="71"/>
        <v>Normal</v>
      </c>
      <c r="D2294">
        <f xml:space="preserve"> (moras!I2291 - AVERAGE(moras!$I$2:$I$5001)) / _xlfn.STDEV.P(moras!$I$2:$I$5001)</f>
        <v>0.50068722861407822</v>
      </c>
      <c r="E2294" t="str">
        <f t="shared" si="70"/>
        <v>Normal</v>
      </c>
    </row>
    <row r="2295" spans="2:5" x14ac:dyDescent="0.25">
      <c r="B2295">
        <f xml:space="preserve"> (moras!C2292 - AVERAGE(moras!$C$2:$C$5001)) / _xlfn.STDEV.P(moras!$C$2:$C$5001)</f>
        <v>-0.44087670126835837</v>
      </c>
      <c r="C2295" t="str">
        <f t="shared" si="71"/>
        <v>Normal</v>
      </c>
      <c r="D2295">
        <f xml:space="preserve"> (moras!I2292 - AVERAGE(moras!$I$2:$I$5001)) / _xlfn.STDEV.P(moras!$I$2:$I$5001)</f>
        <v>0.85359919315050581</v>
      </c>
      <c r="E2295" t="str">
        <f t="shared" si="70"/>
        <v>Normal</v>
      </c>
    </row>
    <row r="2296" spans="2:5" x14ac:dyDescent="0.25">
      <c r="B2296">
        <f xml:space="preserve"> (moras!C2293 - AVERAGE(moras!$C$2:$C$5001)) / _xlfn.STDEV.P(moras!$C$2:$C$5001)</f>
        <v>-0.46799154082766331</v>
      </c>
      <c r="C2296" t="str">
        <f t="shared" si="71"/>
        <v>Normal</v>
      </c>
      <c r="D2296">
        <f xml:space="preserve"> (moras!I2293 - AVERAGE(moras!$I$2:$I$5001)) / _xlfn.STDEV.P(moras!$I$2:$I$5001)</f>
        <v>0.78301680024322029</v>
      </c>
      <c r="E2296" t="str">
        <f t="shared" si="70"/>
        <v>Normal</v>
      </c>
    </row>
    <row r="2297" spans="2:5" x14ac:dyDescent="0.25">
      <c r="B2297">
        <f xml:space="preserve"> (moras!C2294 - AVERAGE(moras!$C$2:$C$5001)) / _xlfn.STDEV.P(moras!$C$2:$C$5001)</f>
        <v>-0.44133420561056785</v>
      </c>
      <c r="C2297" t="str">
        <f t="shared" si="71"/>
        <v>Normal</v>
      </c>
      <c r="D2297">
        <f xml:space="preserve"> (moras!I2294 - AVERAGE(moras!$I$2:$I$5001)) / _xlfn.STDEV.P(moras!$I$2:$I$5001)</f>
        <v>1.3476759435015044</v>
      </c>
      <c r="E2297" t="str">
        <f t="shared" si="70"/>
        <v>Normal</v>
      </c>
    </row>
    <row r="2298" spans="2:5" x14ac:dyDescent="0.25">
      <c r="B2298">
        <f xml:space="preserve"> (moras!C2295 - AVERAGE(moras!$C$2:$C$5001)) / _xlfn.STDEV.P(moras!$C$2:$C$5001)</f>
        <v>2.1195346348362607</v>
      </c>
      <c r="C2298" t="str">
        <f t="shared" si="71"/>
        <v>Atipico</v>
      </c>
      <c r="D2298">
        <f xml:space="preserve"> (moras!I2295 - AVERAGE(moras!$I$2:$I$5001)) / _xlfn.STDEV.P(moras!$I$2:$I$5001)</f>
        <v>0.2183576569849362</v>
      </c>
      <c r="E2298" t="str">
        <f t="shared" si="70"/>
        <v>Normal</v>
      </c>
    </row>
    <row r="2299" spans="2:5" x14ac:dyDescent="0.25">
      <c r="B2299">
        <f xml:space="preserve"> (moras!C2296 - AVERAGE(moras!$C$2:$C$5001)) / _xlfn.STDEV.P(moras!$C$2:$C$5001)</f>
        <v>-0.49295820635966658</v>
      </c>
      <c r="C2299" t="str">
        <f t="shared" si="71"/>
        <v>Normal</v>
      </c>
      <c r="D2299">
        <f xml:space="preserve"> (moras!I2296 - AVERAGE(moras!$I$2:$I$5001)) / _xlfn.STDEV.P(moras!$I$2:$I$5001)</f>
        <v>0.14777526407765068</v>
      </c>
      <c r="E2299" t="str">
        <f t="shared" si="70"/>
        <v>Normal</v>
      </c>
    </row>
    <row r="2300" spans="2:5" x14ac:dyDescent="0.25">
      <c r="B2300">
        <f xml:space="preserve"> (moras!C2297 - AVERAGE(moras!$C$2:$C$5001)) / _xlfn.STDEV.P(moras!$C$2:$C$5001)</f>
        <v>-0.62611967916788092</v>
      </c>
      <c r="C2300" t="str">
        <f t="shared" si="71"/>
        <v>Normal</v>
      </c>
      <c r="D2300">
        <f xml:space="preserve"> (moras!I2297 - AVERAGE(moras!$I$2:$I$5001)) / _xlfn.STDEV.P(moras!$I$2:$I$5001)</f>
        <v>1.4888407293160755</v>
      </c>
      <c r="E2300" t="str">
        <f t="shared" si="70"/>
        <v>Normal</v>
      </c>
    </row>
    <row r="2301" spans="2:5" x14ac:dyDescent="0.25">
      <c r="B2301">
        <f xml:space="preserve"> (moras!C2298 - AVERAGE(moras!$C$2:$C$5001)) / _xlfn.STDEV.P(moras!$C$2:$C$5001)</f>
        <v>-0.4627197589868397</v>
      </c>
      <c r="C2301" t="str">
        <f t="shared" si="71"/>
        <v>Normal</v>
      </c>
      <c r="D2301">
        <f xml:space="preserve"> (moras!I2298 - AVERAGE(moras!$I$2:$I$5001)) / _xlfn.STDEV.P(moras!$I$2:$I$5001)</f>
        <v>0.71243440733593477</v>
      </c>
      <c r="E2301" t="str">
        <f t="shared" si="70"/>
        <v>Normal</v>
      </c>
    </row>
    <row r="2302" spans="2:5" x14ac:dyDescent="0.25">
      <c r="B2302">
        <f xml:space="preserve"> (moras!C2299 - AVERAGE(moras!$C$2:$C$5001)) / _xlfn.STDEV.P(moras!$C$2:$C$5001)</f>
        <v>-0.24537190097307707</v>
      </c>
      <c r="C2302" t="str">
        <f t="shared" si="71"/>
        <v>Normal</v>
      </c>
      <c r="D2302">
        <f xml:space="preserve"> (moras!I2299 - AVERAGE(moras!$I$2:$I$5001)) / _xlfn.STDEV.P(moras!$I$2:$I$5001)</f>
        <v>-0.84037823662434652</v>
      </c>
      <c r="E2302" t="str">
        <f t="shared" si="70"/>
        <v>Normal</v>
      </c>
    </row>
    <row r="2303" spans="2:5" x14ac:dyDescent="0.25">
      <c r="B2303">
        <f xml:space="preserve"> (moras!C2300 - AVERAGE(moras!$C$2:$C$5001)) / _xlfn.STDEV.P(moras!$C$2:$C$5001)</f>
        <v>-0.44133420561056785</v>
      </c>
      <c r="C2303" t="str">
        <f t="shared" si="71"/>
        <v>Normal</v>
      </c>
      <c r="D2303">
        <f xml:space="preserve"> (moras!I2300 - AVERAGE(moras!$I$2:$I$5001)) / _xlfn.STDEV.P(moras!$I$2:$I$5001)</f>
        <v>0.85359919315050581</v>
      </c>
      <c r="E2303" t="str">
        <f t="shared" si="70"/>
        <v>Normal</v>
      </c>
    </row>
    <row r="2304" spans="2:5" x14ac:dyDescent="0.25">
      <c r="B2304">
        <f xml:space="preserve"> (moras!C2301 - AVERAGE(moras!$C$2:$C$5001)) / _xlfn.STDEV.P(moras!$C$2:$C$5001)</f>
        <v>-0.38294012712904307</v>
      </c>
      <c r="C2304" t="str">
        <f t="shared" si="71"/>
        <v>Normal</v>
      </c>
      <c r="D2304">
        <f xml:space="preserve"> (moras!I2301 - AVERAGE(moras!$I$2:$I$5001)) / _xlfn.STDEV.P(moras!$I$2:$I$5001)</f>
        <v>-1.6873669515117726</v>
      </c>
      <c r="E2304" t="str">
        <f t="shared" si="70"/>
        <v>Normal</v>
      </c>
    </row>
    <row r="2305" spans="2:5" x14ac:dyDescent="0.25">
      <c r="B2305">
        <f xml:space="preserve"> (moras!C2302 - AVERAGE(moras!$C$2:$C$5001)) / _xlfn.STDEV.P(moras!$C$2:$C$5001)</f>
        <v>-0.44454166866740574</v>
      </c>
      <c r="C2305" t="str">
        <f t="shared" si="71"/>
        <v>Normal</v>
      </c>
      <c r="D2305">
        <f xml:space="preserve"> (moras!I2302 - AVERAGE(moras!$I$2:$I$5001)) / _xlfn.STDEV.P(moras!$I$2:$I$5001)</f>
        <v>1.1359287647796479</v>
      </c>
      <c r="E2305" t="str">
        <f t="shared" si="70"/>
        <v>Normal</v>
      </c>
    </row>
    <row r="2306" spans="2:5" x14ac:dyDescent="0.25">
      <c r="B2306">
        <f xml:space="preserve"> (moras!C2303 - AVERAGE(moras!$C$2:$C$5001)) / _xlfn.STDEV.P(moras!$C$2:$C$5001)</f>
        <v>0.82834392990955197</v>
      </c>
      <c r="C2306" t="str">
        <f t="shared" si="71"/>
        <v>Normal</v>
      </c>
      <c r="D2306">
        <f xml:space="preserve"> (moras!I2303 - AVERAGE(moras!$I$2:$I$5001)) / _xlfn.STDEV.P(moras!$I$2:$I$5001)</f>
        <v>-0.84037823662434652</v>
      </c>
      <c r="E2306" t="str">
        <f t="shared" si="70"/>
        <v>Normal</v>
      </c>
    </row>
    <row r="2307" spans="2:5" x14ac:dyDescent="0.25">
      <c r="B2307">
        <f xml:space="preserve"> (moras!C2304 - AVERAGE(moras!$C$2:$C$5001)) / _xlfn.STDEV.P(moras!$C$2:$C$5001)</f>
        <v>-0.33936827679275183</v>
      </c>
      <c r="C2307" t="str">
        <f t="shared" si="71"/>
        <v>Normal</v>
      </c>
      <c r="D2307">
        <f xml:space="preserve"> (moras!I2304 - AVERAGE(moras!$I$2:$I$5001)) / _xlfn.STDEV.P(moras!$I$2:$I$5001)</f>
        <v>-1.4050373798826306</v>
      </c>
      <c r="E2307" t="str">
        <f t="shared" si="70"/>
        <v>Normal</v>
      </c>
    </row>
    <row r="2308" spans="2:5" x14ac:dyDescent="0.25">
      <c r="B2308">
        <f xml:space="preserve"> (moras!C2305 - AVERAGE(moras!$C$2:$C$5001)) / _xlfn.STDEV.P(moras!$C$2:$C$5001)</f>
        <v>-0.40390393795804908</v>
      </c>
      <c r="C2308" t="str">
        <f t="shared" si="71"/>
        <v>Normal</v>
      </c>
      <c r="D2308">
        <f xml:space="preserve"> (moras!I2305 - AVERAGE(moras!$I$2:$I$5001)) / _xlfn.STDEV.P(moras!$I$2:$I$5001)</f>
        <v>-1.4756197727899161</v>
      </c>
      <c r="E2308" t="str">
        <f t="shared" si="70"/>
        <v>Normal</v>
      </c>
    </row>
    <row r="2309" spans="2:5" x14ac:dyDescent="0.25">
      <c r="B2309">
        <f xml:space="preserve"> (moras!C2306 - AVERAGE(moras!$C$2:$C$5001)) / _xlfn.STDEV.P(moras!$C$2:$C$5001)</f>
        <v>-0.21402520790660154</v>
      </c>
      <c r="C2309" t="str">
        <f t="shared" si="71"/>
        <v>Normal</v>
      </c>
      <c r="D2309">
        <f xml:space="preserve"> (moras!I2306 - AVERAGE(moras!$I$2:$I$5001)) / _xlfn.STDEV.P(moras!$I$2:$I$5001)</f>
        <v>2.1240822654816451</v>
      </c>
      <c r="E2309" t="str">
        <f t="shared" si="70"/>
        <v>Atipico</v>
      </c>
    </row>
    <row r="2310" spans="2:5" x14ac:dyDescent="0.25">
      <c r="B2310">
        <f xml:space="preserve"> (moras!C2307 - AVERAGE(moras!$C$2:$C$5001)) / _xlfn.STDEV.P(moras!$C$2:$C$5001)</f>
        <v>-0.38739079349465477</v>
      </c>
      <c r="C2310" t="str">
        <f t="shared" si="71"/>
        <v>Normal</v>
      </c>
      <c r="D2310">
        <f xml:space="preserve"> (moras!I2307 - AVERAGE(moras!$I$2:$I$5001)) / _xlfn.STDEV.P(moras!$I$2:$I$5001)</f>
        <v>-1.193290201160774</v>
      </c>
      <c r="E2310" t="str">
        <f t="shared" ref="E2310:E2373" si="72">IF(ABS(D2310)&gt;1.96,"Atipico","Normal")</f>
        <v>Normal</v>
      </c>
    </row>
    <row r="2311" spans="2:5" x14ac:dyDescent="0.25">
      <c r="B2311">
        <f xml:space="preserve"> (moras!C2308 - AVERAGE(moras!$C$2:$C$5001)) / _xlfn.STDEV.P(moras!$C$2:$C$5001)</f>
        <v>-0.46799154082766331</v>
      </c>
      <c r="C2311" t="str">
        <f t="shared" si="71"/>
        <v>Normal</v>
      </c>
      <c r="D2311">
        <f xml:space="preserve"> (moras!I2308 - AVERAGE(moras!$I$2:$I$5001)) / _xlfn.STDEV.P(moras!$I$2:$I$5001)</f>
        <v>1.2065111576869334</v>
      </c>
      <c r="E2311" t="str">
        <f t="shared" si="72"/>
        <v>Normal</v>
      </c>
    </row>
    <row r="2312" spans="2:5" x14ac:dyDescent="0.25">
      <c r="B2312">
        <f xml:space="preserve"> (moras!C2309 - AVERAGE(moras!$C$2:$C$5001)) / _xlfn.STDEV.P(moras!$C$2:$C$5001)</f>
        <v>-0.29539155361108538</v>
      </c>
      <c r="C2312" t="str">
        <f t="shared" si="71"/>
        <v>Normal</v>
      </c>
      <c r="D2312">
        <f xml:space="preserve"> (moras!I2309 - AVERAGE(moras!$I$2:$I$5001)) / _xlfn.STDEV.P(moras!$I$2:$I$5001)</f>
        <v>-0.13455430755149136</v>
      </c>
      <c r="E2312" t="str">
        <f t="shared" si="72"/>
        <v>Normal</v>
      </c>
    </row>
    <row r="2313" spans="2:5" x14ac:dyDescent="0.25">
      <c r="B2313">
        <f xml:space="preserve"> (moras!C2310 - AVERAGE(moras!$C$2:$C$5001)) / _xlfn.STDEV.P(moras!$C$2:$C$5001)</f>
        <v>-0.31758236395625966</v>
      </c>
      <c r="C2313" t="str">
        <f t="shared" si="71"/>
        <v>Normal</v>
      </c>
      <c r="D2313">
        <f xml:space="preserve"> (moras!I2310 - AVERAGE(moras!$I$2:$I$5001)) / _xlfn.STDEV.P(moras!$I$2:$I$5001)</f>
        <v>0.99476397896507684</v>
      </c>
      <c r="E2313" t="str">
        <f t="shared" si="72"/>
        <v>Normal</v>
      </c>
    </row>
    <row r="2314" spans="2:5" x14ac:dyDescent="0.25">
      <c r="B2314">
        <f xml:space="preserve"> (moras!C2311 - AVERAGE(moras!$C$2:$C$5001)) / _xlfn.STDEV.P(moras!$C$2:$C$5001)</f>
        <v>-0.46799154082766331</v>
      </c>
      <c r="C2314" t="str">
        <f t="shared" si="71"/>
        <v>Normal</v>
      </c>
      <c r="D2314">
        <f xml:space="preserve"> (moras!I2311 - AVERAGE(moras!$I$2:$I$5001)) / _xlfn.STDEV.P(moras!$I$2:$I$5001)</f>
        <v>0.2183576569849362</v>
      </c>
      <c r="E2314" t="str">
        <f t="shared" si="72"/>
        <v>Normal</v>
      </c>
    </row>
    <row r="2315" spans="2:5" x14ac:dyDescent="0.25">
      <c r="B2315">
        <f xml:space="preserve"> (moras!C2312 - AVERAGE(moras!$C$2:$C$5001)) / _xlfn.STDEV.P(moras!$C$2:$C$5001)</f>
        <v>-0.44454166866740574</v>
      </c>
      <c r="C2315" t="str">
        <f t="shared" si="71"/>
        <v>Normal</v>
      </c>
      <c r="D2315">
        <f xml:space="preserve"> (moras!I2312 - AVERAGE(moras!$I$2:$I$5001)) / _xlfn.STDEV.P(moras!$I$2:$I$5001)</f>
        <v>-6.397191464420586E-2</v>
      </c>
      <c r="E2315" t="str">
        <f t="shared" si="72"/>
        <v>Normal</v>
      </c>
    </row>
    <row r="2316" spans="2:5" x14ac:dyDescent="0.25">
      <c r="B2316">
        <f xml:space="preserve"> (moras!C2313 - AVERAGE(moras!$C$2:$C$5001)) / _xlfn.STDEV.P(moras!$C$2:$C$5001)</f>
        <v>-2.2673338536546354E-2</v>
      </c>
      <c r="C2316" t="str">
        <f t="shared" si="71"/>
        <v>Normal</v>
      </c>
      <c r="D2316">
        <f xml:space="preserve"> (moras!I2313 - AVERAGE(moras!$I$2:$I$5001)) / _xlfn.STDEV.P(moras!$I$2:$I$5001)</f>
        <v>-6.397191464420586E-2</v>
      </c>
      <c r="E2316" t="str">
        <f t="shared" si="72"/>
        <v>Normal</v>
      </c>
    </row>
    <row r="2317" spans="2:5" x14ac:dyDescent="0.25">
      <c r="B2317">
        <f xml:space="preserve"> (moras!C2314 - AVERAGE(moras!$C$2:$C$5001)) / _xlfn.STDEV.P(moras!$C$2:$C$5001)</f>
        <v>4.1210607076690761E-2</v>
      </c>
      <c r="C2317" t="str">
        <f t="shared" si="71"/>
        <v>Normal</v>
      </c>
      <c r="D2317">
        <f xml:space="preserve"> (moras!I2314 - AVERAGE(moras!$I$2:$I$5001)) / _xlfn.STDEV.P(moras!$I$2:$I$5001)</f>
        <v>-0.27571909336606237</v>
      </c>
      <c r="E2317" t="str">
        <f t="shared" si="72"/>
        <v>Normal</v>
      </c>
    </row>
    <row r="2318" spans="2:5" x14ac:dyDescent="0.25">
      <c r="B2318">
        <f xml:space="preserve"> (moras!C2315 - AVERAGE(moras!$C$2:$C$5001)) / _xlfn.STDEV.P(moras!$C$2:$C$5001)</f>
        <v>-0.62587369967693607</v>
      </c>
      <c r="C2318" t="str">
        <f t="shared" si="71"/>
        <v>Normal</v>
      </c>
      <c r="D2318">
        <f xml:space="preserve"> (moras!I2315 - AVERAGE(moras!$I$2:$I$5001)) / _xlfn.STDEV.P(moras!$I$2:$I$5001)</f>
        <v>-6.397191464420586E-2</v>
      </c>
      <c r="E2318" t="str">
        <f t="shared" si="72"/>
        <v>Normal</v>
      </c>
    </row>
    <row r="2319" spans="2:5" x14ac:dyDescent="0.25">
      <c r="B2319">
        <f xml:space="preserve"> (moras!C2316 - AVERAGE(moras!$C$2:$C$5001)) / _xlfn.STDEV.P(moras!$C$2:$C$5001)</f>
        <v>0.11402550605268735</v>
      </c>
      <c r="C2319" t="str">
        <f t="shared" ref="C2319:C2382" si="73">IF(ABS(B2319)&gt;1.96,"Atipico","Normal")</f>
        <v>Normal</v>
      </c>
      <c r="D2319">
        <f xml:space="preserve"> (moras!I2316 - AVERAGE(moras!$I$2:$I$5001)) / _xlfn.STDEV.P(moras!$I$2:$I$5001)</f>
        <v>-0.69921345080977548</v>
      </c>
      <c r="E2319" t="str">
        <f t="shared" si="72"/>
        <v>Normal</v>
      </c>
    </row>
    <row r="2320" spans="2:5" x14ac:dyDescent="0.25">
      <c r="B2320">
        <f xml:space="preserve"> (moras!C2317 - AVERAGE(moras!$C$2:$C$5001)) / _xlfn.STDEV.P(moras!$C$2:$C$5001)</f>
        <v>0.98771575249302712</v>
      </c>
      <c r="C2320" t="str">
        <f t="shared" si="73"/>
        <v>Normal</v>
      </c>
      <c r="D2320">
        <f xml:space="preserve"> (moras!I2317 - AVERAGE(moras!$I$2:$I$5001)) / _xlfn.STDEV.P(moras!$I$2:$I$5001)</f>
        <v>0.50068722861407822</v>
      </c>
      <c r="E2320" t="str">
        <f t="shared" si="72"/>
        <v>Normal</v>
      </c>
    </row>
    <row r="2321" spans="2:5" x14ac:dyDescent="0.25">
      <c r="B2321">
        <f xml:space="preserve"> (moras!C2318 - AVERAGE(moras!$C$2:$C$5001)) / _xlfn.STDEV.P(moras!$C$2:$C$5001)</f>
        <v>-0.19369857361026305</v>
      </c>
      <c r="C2321" t="str">
        <f t="shared" si="73"/>
        <v>Normal</v>
      </c>
      <c r="D2321">
        <f xml:space="preserve"> (moras!I2318 - AVERAGE(moras!$I$2:$I$5001)) / _xlfn.STDEV.P(moras!$I$2:$I$5001)</f>
        <v>7.7192871170365177E-2</v>
      </c>
      <c r="E2321" t="str">
        <f t="shared" si="72"/>
        <v>Normal</v>
      </c>
    </row>
    <row r="2322" spans="2:5" x14ac:dyDescent="0.25">
      <c r="B2322">
        <f xml:space="preserve"> (moras!C2319 - AVERAGE(moras!$C$2:$C$5001)) / _xlfn.STDEV.P(moras!$C$2:$C$5001)</f>
        <v>-0.25169187335535093</v>
      </c>
      <c r="C2322" t="str">
        <f t="shared" si="73"/>
        <v>Normal</v>
      </c>
      <c r="D2322">
        <f xml:space="preserve"> (moras!I2319 - AVERAGE(moras!$I$2:$I$5001)) / _xlfn.STDEV.P(moras!$I$2:$I$5001)</f>
        <v>1.7711703009452175</v>
      </c>
      <c r="E2322" t="str">
        <f t="shared" si="72"/>
        <v>Normal</v>
      </c>
    </row>
    <row r="2323" spans="2:5" x14ac:dyDescent="0.25">
      <c r="B2323">
        <f xml:space="preserve"> (moras!C2320 - AVERAGE(moras!$C$2:$C$5001)) / _xlfn.STDEV.P(moras!$C$2:$C$5001)</f>
        <v>-0.44454166866740574</v>
      </c>
      <c r="C2323" t="str">
        <f t="shared" si="73"/>
        <v>Normal</v>
      </c>
      <c r="D2323">
        <f xml:space="preserve"> (moras!I2320 - AVERAGE(moras!$I$2:$I$5001)) / _xlfn.STDEV.P(moras!$I$2:$I$5001)</f>
        <v>0.78301680024322029</v>
      </c>
      <c r="E2323" t="str">
        <f t="shared" si="72"/>
        <v>Normal</v>
      </c>
    </row>
    <row r="2324" spans="2:5" x14ac:dyDescent="0.25">
      <c r="B2324">
        <f xml:space="preserve"> (moras!C2321 - AVERAGE(moras!$C$2:$C$5001)) / _xlfn.STDEV.P(moras!$C$2:$C$5001)</f>
        <v>-0.14969565799671372</v>
      </c>
      <c r="C2324" t="str">
        <f t="shared" si="73"/>
        <v>Normal</v>
      </c>
      <c r="D2324">
        <f xml:space="preserve"> (moras!I2321 - AVERAGE(moras!$I$2:$I$5001)) / _xlfn.STDEV.P(moras!$I$2:$I$5001)</f>
        <v>-1.5462021656972016</v>
      </c>
      <c r="E2324" t="str">
        <f t="shared" si="72"/>
        <v>Normal</v>
      </c>
    </row>
    <row r="2325" spans="2:5" x14ac:dyDescent="0.25">
      <c r="B2325">
        <f xml:space="preserve"> (moras!C2322 - AVERAGE(moras!$C$2:$C$5001)) / _xlfn.STDEV.P(moras!$C$2:$C$5001)</f>
        <v>1.1436322457857448</v>
      </c>
      <c r="C2325" t="str">
        <f t="shared" si="73"/>
        <v>Normal</v>
      </c>
      <c r="D2325">
        <f xml:space="preserve"> (moras!I2322 - AVERAGE(moras!$I$2:$I$5001)) / _xlfn.STDEV.P(moras!$I$2:$I$5001)</f>
        <v>2.0534998725743594</v>
      </c>
      <c r="E2325" t="str">
        <f t="shared" si="72"/>
        <v>Atipico</v>
      </c>
    </row>
    <row r="2326" spans="2:5" x14ac:dyDescent="0.25">
      <c r="B2326">
        <f xml:space="preserve"> (moras!C2323 - AVERAGE(moras!$C$2:$C$5001)) / _xlfn.STDEV.P(moras!$C$2:$C$5001)</f>
        <v>-0.5127561826735112</v>
      </c>
      <c r="C2326" t="str">
        <f t="shared" si="73"/>
        <v>Normal</v>
      </c>
      <c r="D2326">
        <f xml:space="preserve"> (moras!I2323 - AVERAGE(moras!$I$2:$I$5001)) / _xlfn.STDEV.P(moras!$I$2:$I$5001)</f>
        <v>-0.55804866499520445</v>
      </c>
      <c r="E2326" t="str">
        <f t="shared" si="72"/>
        <v>Normal</v>
      </c>
    </row>
    <row r="2327" spans="2:5" x14ac:dyDescent="0.25">
      <c r="B2327">
        <f xml:space="preserve"> (moras!C2324 - AVERAGE(moras!$C$2:$C$5001)) / _xlfn.STDEV.P(moras!$C$2:$C$5001)</f>
        <v>-0.44454166866740574</v>
      </c>
      <c r="C2327" t="str">
        <f t="shared" si="73"/>
        <v>Normal</v>
      </c>
      <c r="D2327">
        <f xml:space="preserve"> (moras!I2324 - AVERAGE(moras!$I$2:$I$5001)) / _xlfn.STDEV.P(moras!$I$2:$I$5001)</f>
        <v>7.7192871170365177E-2</v>
      </c>
      <c r="E2327" t="str">
        <f t="shared" si="72"/>
        <v>Normal</v>
      </c>
    </row>
    <row r="2328" spans="2:5" x14ac:dyDescent="0.25">
      <c r="B2328">
        <f xml:space="preserve"> (moras!C2325 - AVERAGE(moras!$C$2:$C$5001)) / _xlfn.STDEV.P(moras!$C$2:$C$5001)</f>
        <v>-0.31480890111019588</v>
      </c>
      <c r="C2328" t="str">
        <f t="shared" si="73"/>
        <v>Normal</v>
      </c>
      <c r="D2328">
        <f xml:space="preserve"> (moras!I2325 - AVERAGE(moras!$I$2:$I$5001)) / _xlfn.STDEV.P(moras!$I$2:$I$5001)</f>
        <v>-0.91096062953163204</v>
      </c>
      <c r="E2328" t="str">
        <f t="shared" si="72"/>
        <v>Normal</v>
      </c>
    </row>
    <row r="2329" spans="2:5" x14ac:dyDescent="0.25">
      <c r="B2329">
        <f xml:space="preserve"> (moras!C2326 - AVERAGE(moras!$C$2:$C$5001)) / _xlfn.STDEV.P(moras!$C$2:$C$5001)</f>
        <v>-2.2673338536546354E-2</v>
      </c>
      <c r="C2329" t="str">
        <f t="shared" si="73"/>
        <v>Normal</v>
      </c>
      <c r="D2329">
        <f xml:space="preserve"> (moras!I2326 - AVERAGE(moras!$I$2:$I$5001)) / _xlfn.STDEV.P(moras!$I$2:$I$5001)</f>
        <v>0.28894004989222172</v>
      </c>
      <c r="E2329" t="str">
        <f t="shared" si="72"/>
        <v>Normal</v>
      </c>
    </row>
    <row r="2330" spans="2:5" x14ac:dyDescent="0.25">
      <c r="B2330">
        <f xml:space="preserve"> (moras!C2327 - AVERAGE(moras!$C$2:$C$5001)) / _xlfn.STDEV.P(moras!$C$2:$C$5001)</f>
        <v>-0.40611105728874053</v>
      </c>
      <c r="C2330" t="str">
        <f t="shared" si="73"/>
        <v>Normal</v>
      </c>
      <c r="D2330">
        <f xml:space="preserve"> (moras!I2327 - AVERAGE(moras!$I$2:$I$5001)) / _xlfn.STDEV.P(moras!$I$2:$I$5001)</f>
        <v>6.6104782630796582E-3</v>
      </c>
      <c r="E2330" t="str">
        <f t="shared" si="72"/>
        <v>Normal</v>
      </c>
    </row>
    <row r="2331" spans="2:5" x14ac:dyDescent="0.25">
      <c r="B2331">
        <f xml:space="preserve"> (moras!C2328 - AVERAGE(moras!$C$2:$C$5001)) / _xlfn.STDEV.P(moras!$C$2:$C$5001)</f>
        <v>-0.3656203198882555</v>
      </c>
      <c r="C2331" t="str">
        <f t="shared" si="73"/>
        <v>Normal</v>
      </c>
      <c r="D2331">
        <f xml:space="preserve"> (moras!I2328 - AVERAGE(moras!$I$2:$I$5001)) / _xlfn.STDEV.P(moras!$I$2:$I$5001)</f>
        <v>6.6104782630796582E-3</v>
      </c>
      <c r="E2331" t="str">
        <f t="shared" si="72"/>
        <v>Normal</v>
      </c>
    </row>
    <row r="2332" spans="2:5" x14ac:dyDescent="0.25">
      <c r="B2332">
        <f xml:space="preserve"> (moras!C2329 - AVERAGE(moras!$C$2:$C$5001)) / _xlfn.STDEV.P(moras!$C$2:$C$5001)</f>
        <v>0.42146842401746049</v>
      </c>
      <c r="C2332" t="str">
        <f t="shared" si="73"/>
        <v>Normal</v>
      </c>
      <c r="D2332">
        <f xml:space="preserve"> (moras!I2329 - AVERAGE(moras!$I$2:$I$5001)) / _xlfn.STDEV.P(moras!$I$2:$I$5001)</f>
        <v>-0.98154302243891756</v>
      </c>
      <c r="E2332" t="str">
        <f t="shared" si="72"/>
        <v>Normal</v>
      </c>
    </row>
    <row r="2333" spans="2:5" x14ac:dyDescent="0.25">
      <c r="B2333">
        <f xml:space="preserve"> (moras!C2330 - AVERAGE(moras!$C$2:$C$5001)) / _xlfn.STDEV.P(moras!$C$2:$C$5001)</f>
        <v>-0.66126554501766976</v>
      </c>
      <c r="C2333" t="str">
        <f t="shared" si="73"/>
        <v>Normal</v>
      </c>
      <c r="D2333">
        <f xml:space="preserve"> (moras!I2330 - AVERAGE(moras!$I$2:$I$5001)) / _xlfn.STDEV.P(moras!$I$2:$I$5001)</f>
        <v>-0.13455430755149136</v>
      </c>
      <c r="E2333" t="str">
        <f t="shared" si="72"/>
        <v>Normal</v>
      </c>
    </row>
    <row r="2334" spans="2:5" x14ac:dyDescent="0.25">
      <c r="B2334">
        <f xml:space="preserve"> (moras!C2331 - AVERAGE(moras!$C$2:$C$5001)) / _xlfn.STDEV.P(moras!$C$2:$C$5001)</f>
        <v>-0.4656109274648817</v>
      </c>
      <c r="C2334" t="str">
        <f t="shared" si="73"/>
        <v>Normal</v>
      </c>
      <c r="D2334">
        <f xml:space="preserve"> (moras!I2331 - AVERAGE(moras!$I$2:$I$5001)) / _xlfn.STDEV.P(moras!$I$2:$I$5001)</f>
        <v>-1.334454986975345</v>
      </c>
      <c r="E2334" t="str">
        <f t="shared" si="72"/>
        <v>Normal</v>
      </c>
    </row>
    <row r="2335" spans="2:5" x14ac:dyDescent="0.25">
      <c r="B2335">
        <f xml:space="preserve"> (moras!C2332 - AVERAGE(moras!$C$2:$C$5001)) / _xlfn.STDEV.P(moras!$C$2:$C$5001)</f>
        <v>-0.66383063991574665</v>
      </c>
      <c r="C2335" t="str">
        <f t="shared" si="73"/>
        <v>Normal</v>
      </c>
      <c r="D2335">
        <f xml:space="preserve"> (moras!I2332 - AVERAGE(moras!$I$2:$I$5001)) / _xlfn.STDEV.P(moras!$I$2:$I$5001)</f>
        <v>1.2065111576869334</v>
      </c>
      <c r="E2335" t="str">
        <f t="shared" si="72"/>
        <v>Normal</v>
      </c>
    </row>
    <row r="2336" spans="2:5" x14ac:dyDescent="0.25">
      <c r="B2336">
        <f xml:space="preserve"> (moras!C2333 - AVERAGE(moras!$C$2:$C$5001)) / _xlfn.STDEV.P(moras!$C$2:$C$5001)</f>
        <v>-0.28058740366977852</v>
      </c>
      <c r="C2336" t="str">
        <f t="shared" si="73"/>
        <v>Normal</v>
      </c>
      <c r="D2336">
        <f xml:space="preserve"> (moras!I2333 - AVERAGE(moras!$I$2:$I$5001)) / _xlfn.STDEV.P(moras!$I$2:$I$5001)</f>
        <v>6.6104782630796582E-3</v>
      </c>
      <c r="E2336" t="str">
        <f t="shared" si="72"/>
        <v>Normal</v>
      </c>
    </row>
    <row r="2337" spans="2:5" x14ac:dyDescent="0.25">
      <c r="B2337">
        <f xml:space="preserve"> (moras!C2334 - AVERAGE(moras!$C$2:$C$5001)) / _xlfn.STDEV.P(moras!$C$2:$C$5001)</f>
        <v>-0.46799154082766331</v>
      </c>
      <c r="C2337" t="str">
        <f t="shared" si="73"/>
        <v>Normal</v>
      </c>
      <c r="D2337">
        <f xml:space="preserve"> (moras!I2334 - AVERAGE(moras!$I$2:$I$5001)) / _xlfn.STDEV.P(moras!$I$2:$I$5001)</f>
        <v>-1.5462021656972016</v>
      </c>
      <c r="E2337" t="str">
        <f t="shared" si="72"/>
        <v>Normal</v>
      </c>
    </row>
    <row r="2338" spans="2:5" x14ac:dyDescent="0.25">
      <c r="B2338">
        <f xml:space="preserve"> (moras!C2335 - AVERAGE(moras!$C$2:$C$5001)) / _xlfn.STDEV.P(moras!$C$2:$C$5001)</f>
        <v>1.1791136682569854</v>
      </c>
      <c r="C2338" t="str">
        <f t="shared" si="73"/>
        <v>Normal</v>
      </c>
      <c r="D2338">
        <f xml:space="preserve"> (moras!I2335 - AVERAGE(moras!$I$2:$I$5001)) / _xlfn.STDEV.P(moras!$I$2:$I$5001)</f>
        <v>-0.69921345080977548</v>
      </c>
      <c r="E2338" t="str">
        <f t="shared" si="72"/>
        <v>Normal</v>
      </c>
    </row>
    <row r="2339" spans="2:5" x14ac:dyDescent="0.25">
      <c r="B2339">
        <f xml:space="preserve"> (moras!C2336 - AVERAGE(moras!$C$2:$C$5001)) / _xlfn.STDEV.P(moras!$C$2:$C$5001)</f>
        <v>2.3277838290006319</v>
      </c>
      <c r="C2339" t="str">
        <f t="shared" si="73"/>
        <v>Atipico</v>
      </c>
      <c r="D2339">
        <f xml:space="preserve"> (moras!I2336 - AVERAGE(moras!$I$2:$I$5001)) / _xlfn.STDEV.P(moras!$I$2:$I$5001)</f>
        <v>0.28894004989222172</v>
      </c>
      <c r="E2339" t="str">
        <f t="shared" si="72"/>
        <v>Normal</v>
      </c>
    </row>
    <row r="2340" spans="2:5" x14ac:dyDescent="0.25">
      <c r="B2340">
        <f xml:space="preserve"> (moras!C2337 - AVERAGE(moras!$C$2:$C$5001)) / _xlfn.STDEV.P(moras!$C$2:$C$5001)</f>
        <v>1.8203748884796305</v>
      </c>
      <c r="C2340" t="str">
        <f t="shared" si="73"/>
        <v>Normal</v>
      </c>
      <c r="D2340">
        <f xml:space="preserve"> (moras!I2337 - AVERAGE(moras!$I$2:$I$5001)) / _xlfn.STDEV.P(moras!$I$2:$I$5001)</f>
        <v>2.9004885874617856</v>
      </c>
      <c r="E2340" t="str">
        <f t="shared" si="72"/>
        <v>Atipico</v>
      </c>
    </row>
    <row r="2341" spans="2:5" x14ac:dyDescent="0.25">
      <c r="B2341">
        <f xml:space="preserve"> (moras!C2338 - AVERAGE(moras!$C$2:$C$5001)) / _xlfn.STDEV.P(moras!$C$2:$C$5001)</f>
        <v>-0.71030113171205767</v>
      </c>
      <c r="C2341" t="str">
        <f t="shared" si="73"/>
        <v>Normal</v>
      </c>
      <c r="D2341">
        <f xml:space="preserve"> (moras!I2338 - AVERAGE(moras!$I$2:$I$5001)) / _xlfn.STDEV.P(moras!$I$2:$I$5001)</f>
        <v>-0.769795843717061</v>
      </c>
      <c r="E2341" t="str">
        <f t="shared" si="72"/>
        <v>Normal</v>
      </c>
    </row>
    <row r="2342" spans="2:5" x14ac:dyDescent="0.25">
      <c r="B2342">
        <f xml:space="preserve"> (moras!C2339 - AVERAGE(moras!$C$2:$C$5001)) / _xlfn.STDEV.P(moras!$C$2:$C$5001)</f>
        <v>-0.61702327201106699</v>
      </c>
      <c r="C2342" t="str">
        <f t="shared" si="73"/>
        <v>Normal</v>
      </c>
      <c r="D2342">
        <f xml:space="preserve"> (moras!I2339 - AVERAGE(moras!$I$2:$I$5001)) / _xlfn.STDEV.P(moras!$I$2:$I$5001)</f>
        <v>-1.334454986975345</v>
      </c>
      <c r="E2342" t="str">
        <f t="shared" si="72"/>
        <v>Normal</v>
      </c>
    </row>
    <row r="2343" spans="2:5" x14ac:dyDescent="0.25">
      <c r="B2343">
        <f xml:space="preserve"> (moras!C2340 - AVERAGE(moras!$C$2:$C$5001)) / _xlfn.STDEV.P(moras!$C$2:$C$5001)</f>
        <v>-0.18734900525976</v>
      </c>
      <c r="C2343" t="str">
        <f t="shared" si="73"/>
        <v>Normal</v>
      </c>
      <c r="D2343">
        <f xml:space="preserve"> (moras!I2340 - AVERAGE(moras!$I$2:$I$5001)) / _xlfn.STDEV.P(moras!$I$2:$I$5001)</f>
        <v>0.14777526407765068</v>
      </c>
      <c r="E2343" t="str">
        <f t="shared" si="72"/>
        <v>Normal</v>
      </c>
    </row>
    <row r="2344" spans="2:5" x14ac:dyDescent="0.25">
      <c r="B2344">
        <f xml:space="preserve"> (moras!C2341 - AVERAGE(moras!$C$2:$C$5001)) / _xlfn.STDEV.P(moras!$C$2:$C$5001)</f>
        <v>-0.80323047422384297</v>
      </c>
      <c r="C2344" t="str">
        <f t="shared" si="73"/>
        <v>Normal</v>
      </c>
      <c r="D2344">
        <f xml:space="preserve"> (moras!I2341 - AVERAGE(moras!$I$2:$I$5001)) / _xlfn.STDEV.P(moras!$I$2:$I$5001)</f>
        <v>1.3476759435015044</v>
      </c>
      <c r="E2344" t="str">
        <f t="shared" si="72"/>
        <v>Normal</v>
      </c>
    </row>
    <row r="2345" spans="2:5" x14ac:dyDescent="0.25">
      <c r="B2345">
        <f xml:space="preserve"> (moras!C2342 - AVERAGE(moras!$C$2:$C$5001)) / _xlfn.STDEV.P(moras!$C$2:$C$5001)</f>
        <v>-0.44196311993543802</v>
      </c>
      <c r="C2345" t="str">
        <f t="shared" si="73"/>
        <v>Normal</v>
      </c>
      <c r="D2345">
        <f xml:space="preserve"> (moras!I2342 - AVERAGE(moras!$I$2:$I$5001)) / _xlfn.STDEV.P(moras!$I$2:$I$5001)</f>
        <v>0.14777526407765068</v>
      </c>
      <c r="E2345" t="str">
        <f t="shared" si="72"/>
        <v>Normal</v>
      </c>
    </row>
    <row r="2346" spans="2:5" x14ac:dyDescent="0.25">
      <c r="B2346">
        <f xml:space="preserve"> (moras!C2343 - AVERAGE(moras!$C$2:$C$5001)) / _xlfn.STDEV.P(moras!$C$2:$C$5001)</f>
        <v>-0.39383390976806892</v>
      </c>
      <c r="C2346" t="str">
        <f t="shared" si="73"/>
        <v>Normal</v>
      </c>
      <c r="D2346">
        <f xml:space="preserve"> (moras!I2343 - AVERAGE(moras!$I$2:$I$5001)) / _xlfn.STDEV.P(moras!$I$2:$I$5001)</f>
        <v>1.3476759435015044</v>
      </c>
      <c r="E2346" t="str">
        <f t="shared" si="72"/>
        <v>Normal</v>
      </c>
    </row>
    <row r="2347" spans="2:5" x14ac:dyDescent="0.25">
      <c r="B2347">
        <f xml:space="preserve"> (moras!C2344 - AVERAGE(moras!$C$2:$C$5001)) / _xlfn.STDEV.P(moras!$C$2:$C$5001)</f>
        <v>0.73060817749404028</v>
      </c>
      <c r="C2347" t="str">
        <f t="shared" si="73"/>
        <v>Normal</v>
      </c>
      <c r="D2347">
        <f xml:space="preserve"> (moras!I2344 - AVERAGE(moras!$I$2:$I$5001)) / _xlfn.STDEV.P(moras!$I$2:$I$5001)</f>
        <v>-0.91096062953163204</v>
      </c>
      <c r="E2347" t="str">
        <f t="shared" si="72"/>
        <v>Normal</v>
      </c>
    </row>
    <row r="2348" spans="2:5" x14ac:dyDescent="0.25">
      <c r="B2348">
        <f xml:space="preserve"> (moras!C2345 - AVERAGE(moras!$C$2:$C$5001)) / _xlfn.STDEV.P(moras!$C$2:$C$5001)</f>
        <v>-0.43386492312872732</v>
      </c>
      <c r="C2348" t="str">
        <f t="shared" si="73"/>
        <v>Normal</v>
      </c>
      <c r="D2348">
        <f xml:space="preserve"> (moras!I2345 - AVERAGE(moras!$I$2:$I$5001)) / _xlfn.STDEV.P(moras!$I$2:$I$5001)</f>
        <v>1.2770935505942189</v>
      </c>
      <c r="E2348" t="str">
        <f t="shared" si="72"/>
        <v>Normal</v>
      </c>
    </row>
    <row r="2349" spans="2:5" x14ac:dyDescent="0.25">
      <c r="B2349">
        <f xml:space="preserve"> (moras!C2346 - AVERAGE(moras!$C$2:$C$5001)) / _xlfn.STDEV.P(moras!$C$2:$C$5001)</f>
        <v>-0.19172072438012033</v>
      </c>
      <c r="C2349" t="str">
        <f t="shared" si="73"/>
        <v>Normal</v>
      </c>
      <c r="D2349">
        <f xml:space="preserve"> (moras!I2346 - AVERAGE(moras!$I$2:$I$5001)) / _xlfn.STDEV.P(moras!$I$2:$I$5001)</f>
        <v>-1.4050373798826306</v>
      </c>
      <c r="E2349" t="str">
        <f t="shared" si="72"/>
        <v>Normal</v>
      </c>
    </row>
    <row r="2350" spans="2:5" x14ac:dyDescent="0.25">
      <c r="B2350">
        <f xml:space="preserve"> (moras!C2347 - AVERAGE(moras!$C$2:$C$5001)) / _xlfn.STDEV.P(moras!$C$2:$C$5001)</f>
        <v>0.22972719502204345</v>
      </c>
      <c r="C2350" t="str">
        <f t="shared" si="73"/>
        <v>Normal</v>
      </c>
      <c r="D2350">
        <f xml:space="preserve"> (moras!I2347 - AVERAGE(moras!$I$2:$I$5001)) / _xlfn.STDEV.P(moras!$I$2:$I$5001)</f>
        <v>-0.769795843717061</v>
      </c>
      <c r="E2350" t="str">
        <f t="shared" si="72"/>
        <v>Normal</v>
      </c>
    </row>
    <row r="2351" spans="2:5" x14ac:dyDescent="0.25">
      <c r="B2351">
        <f xml:space="preserve"> (moras!C2348 - AVERAGE(moras!$C$2:$C$5001)) / _xlfn.STDEV.P(moras!$C$2:$C$5001)</f>
        <v>-0.46799154082766331</v>
      </c>
      <c r="C2351" t="str">
        <f t="shared" si="73"/>
        <v>Normal</v>
      </c>
      <c r="D2351">
        <f xml:space="preserve"> (moras!I2348 - AVERAGE(moras!$I$2:$I$5001)) / _xlfn.STDEV.P(moras!$I$2:$I$5001)</f>
        <v>-0.20513670045877688</v>
      </c>
      <c r="E2351" t="str">
        <f t="shared" si="72"/>
        <v>Normal</v>
      </c>
    </row>
    <row r="2352" spans="2:5" x14ac:dyDescent="0.25">
      <c r="B2352">
        <f xml:space="preserve"> (moras!C2349 - AVERAGE(moras!$C$2:$C$5001)) / _xlfn.STDEV.P(moras!$C$2:$C$5001)</f>
        <v>-0.38231811853009301</v>
      </c>
      <c r="C2352" t="str">
        <f t="shared" si="73"/>
        <v>Normal</v>
      </c>
      <c r="D2352">
        <f xml:space="preserve"> (moras!I2349 - AVERAGE(moras!$I$2:$I$5001)) / _xlfn.STDEV.P(moras!$I$2:$I$5001)</f>
        <v>-1.2638725940680595</v>
      </c>
      <c r="E2352" t="str">
        <f t="shared" si="72"/>
        <v>Normal</v>
      </c>
    </row>
    <row r="2353" spans="2:5" x14ac:dyDescent="0.25">
      <c r="B2353">
        <f xml:space="preserve"> (moras!C2350 - AVERAGE(moras!$C$2:$C$5001)) / _xlfn.STDEV.P(moras!$C$2:$C$5001)</f>
        <v>1.4227943293645571</v>
      </c>
      <c r="C2353" t="str">
        <f t="shared" si="73"/>
        <v>Normal</v>
      </c>
      <c r="D2353">
        <f xml:space="preserve"> (moras!I2350 - AVERAGE(moras!$I$2:$I$5001)) / _xlfn.STDEV.P(moras!$I$2:$I$5001)</f>
        <v>7.7192871170365177E-2</v>
      </c>
      <c r="E2353" t="str">
        <f t="shared" si="72"/>
        <v>Normal</v>
      </c>
    </row>
    <row r="2354" spans="2:5" x14ac:dyDescent="0.25">
      <c r="B2354">
        <f xml:space="preserve"> (moras!C2351 - AVERAGE(moras!$C$2:$C$5001)) / _xlfn.STDEV.P(moras!$C$2:$C$5001)</f>
        <v>-0.36747096811327984</v>
      </c>
      <c r="C2354" t="str">
        <f t="shared" si="73"/>
        <v>Normal</v>
      </c>
      <c r="D2354">
        <f xml:space="preserve"> (moras!I2351 - AVERAGE(moras!$I$2:$I$5001)) / _xlfn.STDEV.P(moras!$I$2:$I$5001)</f>
        <v>0.64185201442864925</v>
      </c>
      <c r="E2354" t="str">
        <f t="shared" si="72"/>
        <v>Normal</v>
      </c>
    </row>
    <row r="2355" spans="2:5" x14ac:dyDescent="0.25">
      <c r="B2355">
        <f xml:space="preserve"> (moras!C2352 - AVERAGE(moras!$C$2:$C$5001)) / _xlfn.STDEV.P(moras!$C$2:$C$5001)</f>
        <v>-0.46799154082766331</v>
      </c>
      <c r="C2355" t="str">
        <f t="shared" si="73"/>
        <v>Normal</v>
      </c>
      <c r="D2355">
        <f xml:space="preserve"> (moras!I2352 - AVERAGE(moras!$I$2:$I$5001)) / _xlfn.STDEV.P(moras!$I$2:$I$5001)</f>
        <v>-0.69921345080977548</v>
      </c>
      <c r="E2355" t="str">
        <f t="shared" si="72"/>
        <v>Normal</v>
      </c>
    </row>
    <row r="2356" spans="2:5" x14ac:dyDescent="0.25">
      <c r="B2356">
        <f xml:space="preserve"> (moras!C2353 - AVERAGE(moras!$C$2:$C$5001)) / _xlfn.STDEV.P(moras!$C$2:$C$5001)</f>
        <v>-0.46798537500094889</v>
      </c>
      <c r="C2356" t="str">
        <f t="shared" si="73"/>
        <v>Normal</v>
      </c>
      <c r="D2356">
        <f xml:space="preserve"> (moras!I2353 - AVERAGE(moras!$I$2:$I$5001)) / _xlfn.STDEV.P(moras!$I$2:$I$5001)</f>
        <v>-1.052125415346203</v>
      </c>
      <c r="E2356" t="str">
        <f t="shared" si="72"/>
        <v>Normal</v>
      </c>
    </row>
    <row r="2357" spans="2:5" x14ac:dyDescent="0.25">
      <c r="B2357">
        <f xml:space="preserve"> (moras!C2354 - AVERAGE(moras!$C$2:$C$5001)) / _xlfn.STDEV.P(moras!$C$2:$C$5001)</f>
        <v>0.28432766229595136</v>
      </c>
      <c r="C2357" t="str">
        <f t="shared" si="73"/>
        <v>Normal</v>
      </c>
      <c r="D2357">
        <f xml:space="preserve"> (moras!I2354 - AVERAGE(moras!$I$2:$I$5001)) / _xlfn.STDEV.P(moras!$I$2:$I$5001)</f>
        <v>-0.84037823662434652</v>
      </c>
      <c r="E2357" t="str">
        <f t="shared" si="72"/>
        <v>Normal</v>
      </c>
    </row>
    <row r="2358" spans="2:5" x14ac:dyDescent="0.25">
      <c r="B2358">
        <f xml:space="preserve"> (moras!C2355 - AVERAGE(moras!$C$2:$C$5001)) / _xlfn.STDEV.P(moras!$C$2:$C$5001)</f>
        <v>-0.29542090294624596</v>
      </c>
      <c r="C2358" t="str">
        <f t="shared" si="73"/>
        <v>Normal</v>
      </c>
      <c r="D2358">
        <f xml:space="preserve"> (moras!I2355 - AVERAGE(moras!$I$2:$I$5001)) / _xlfn.STDEV.P(moras!$I$2:$I$5001)</f>
        <v>-0.13455430755149136</v>
      </c>
      <c r="E2358" t="str">
        <f t="shared" si="72"/>
        <v>Normal</v>
      </c>
    </row>
    <row r="2359" spans="2:5" x14ac:dyDescent="0.25">
      <c r="B2359">
        <f xml:space="preserve"> (moras!C2356 - AVERAGE(moras!$C$2:$C$5001)) / _xlfn.STDEV.P(moras!$C$2:$C$5001)</f>
        <v>-0.34134299378292365</v>
      </c>
      <c r="C2359" t="str">
        <f t="shared" si="73"/>
        <v>Normal</v>
      </c>
      <c r="D2359">
        <f xml:space="preserve"> (moras!I2356 - AVERAGE(moras!$I$2:$I$5001)) / _xlfn.STDEV.P(moras!$I$2:$I$5001)</f>
        <v>0.92418158605779133</v>
      </c>
      <c r="E2359" t="str">
        <f t="shared" si="72"/>
        <v>Normal</v>
      </c>
    </row>
    <row r="2360" spans="2:5" x14ac:dyDescent="0.25">
      <c r="B2360">
        <f xml:space="preserve"> (moras!C2357 - AVERAGE(moras!$C$2:$C$5001)) / _xlfn.STDEV.P(moras!$C$2:$C$5001)</f>
        <v>3.1020710464869219</v>
      </c>
      <c r="C2360" t="str">
        <f t="shared" si="73"/>
        <v>Atipico</v>
      </c>
      <c r="D2360">
        <f xml:space="preserve"> (moras!I2357 - AVERAGE(moras!$I$2:$I$5001)) / _xlfn.STDEV.P(moras!$I$2:$I$5001)</f>
        <v>0.85359919315050581</v>
      </c>
      <c r="E2360" t="str">
        <f t="shared" si="72"/>
        <v>Normal</v>
      </c>
    </row>
    <row r="2361" spans="2:5" x14ac:dyDescent="0.25">
      <c r="B2361">
        <f xml:space="preserve"> (moras!C2358 - AVERAGE(moras!$C$2:$C$5001)) / _xlfn.STDEV.P(moras!$C$2:$C$5001)</f>
        <v>-0.37307480438598145</v>
      </c>
      <c r="C2361" t="str">
        <f t="shared" si="73"/>
        <v>Normal</v>
      </c>
      <c r="D2361">
        <f xml:space="preserve"> (moras!I2358 - AVERAGE(moras!$I$2:$I$5001)) / _xlfn.STDEV.P(moras!$I$2:$I$5001)</f>
        <v>-0.98154302243891756</v>
      </c>
      <c r="E2361" t="str">
        <f t="shared" si="72"/>
        <v>Normal</v>
      </c>
    </row>
    <row r="2362" spans="2:5" x14ac:dyDescent="0.25">
      <c r="B2362">
        <f xml:space="preserve"> (moras!C2359 - AVERAGE(moras!$C$2:$C$5001)) / _xlfn.STDEV.P(moras!$C$2:$C$5001)</f>
        <v>-0.11632731366711632</v>
      </c>
      <c r="C2362" t="str">
        <f t="shared" si="73"/>
        <v>Normal</v>
      </c>
      <c r="D2362">
        <f xml:space="preserve"> (moras!I2359 - AVERAGE(moras!$I$2:$I$5001)) / _xlfn.STDEV.P(moras!$I$2:$I$5001)</f>
        <v>-0.34630148627334789</v>
      </c>
      <c r="E2362" t="str">
        <f t="shared" si="72"/>
        <v>Normal</v>
      </c>
    </row>
    <row r="2363" spans="2:5" x14ac:dyDescent="0.25">
      <c r="B2363">
        <f xml:space="preserve"> (moras!C2360 - AVERAGE(moras!$C$2:$C$5001)) / _xlfn.STDEV.P(moras!$C$2:$C$5001)</f>
        <v>-0.44133420561056785</v>
      </c>
      <c r="C2363" t="str">
        <f t="shared" si="73"/>
        <v>Normal</v>
      </c>
      <c r="D2363">
        <f xml:space="preserve"> (moras!I2360 - AVERAGE(moras!$I$2:$I$5001)) / _xlfn.STDEV.P(moras!$I$2:$I$5001)</f>
        <v>2.2652470512962162</v>
      </c>
      <c r="E2363" t="str">
        <f t="shared" si="72"/>
        <v>Atipico</v>
      </c>
    </row>
    <row r="2364" spans="2:5" x14ac:dyDescent="0.25">
      <c r="B2364">
        <f xml:space="preserve"> (moras!C2361 - AVERAGE(moras!$C$2:$C$5001)) / _xlfn.STDEV.P(moras!$C$2:$C$5001)</f>
        <v>-0.11416456362546185</v>
      </c>
      <c r="C2364" t="str">
        <f t="shared" si="73"/>
        <v>Normal</v>
      </c>
      <c r="D2364">
        <f xml:space="preserve"> (moras!I2361 - AVERAGE(moras!$I$2:$I$5001)) / _xlfn.STDEV.P(moras!$I$2:$I$5001)</f>
        <v>1.2770935505942189</v>
      </c>
      <c r="E2364" t="str">
        <f t="shared" si="72"/>
        <v>Normal</v>
      </c>
    </row>
    <row r="2365" spans="2:5" x14ac:dyDescent="0.25">
      <c r="B2365">
        <f xml:space="preserve"> (moras!C2362 - AVERAGE(moras!$C$2:$C$5001)) / _xlfn.STDEV.P(moras!$C$2:$C$5001)</f>
        <v>-0.40791295848776077</v>
      </c>
      <c r="C2365" t="str">
        <f t="shared" si="73"/>
        <v>Normal</v>
      </c>
      <c r="D2365">
        <f xml:space="preserve"> (moras!I2362 - AVERAGE(moras!$I$2:$I$5001)) / _xlfn.STDEV.P(moras!$I$2:$I$5001)</f>
        <v>0.71243440733593477</v>
      </c>
      <c r="E2365" t="str">
        <f t="shared" si="72"/>
        <v>Normal</v>
      </c>
    </row>
    <row r="2366" spans="2:5" x14ac:dyDescent="0.25">
      <c r="B2366">
        <f xml:space="preserve"> (moras!C2363 - AVERAGE(moras!$C$2:$C$5001)) / _xlfn.STDEV.P(moras!$C$2:$C$5001)</f>
        <v>1.8897835998037837</v>
      </c>
      <c r="C2366" t="str">
        <f t="shared" si="73"/>
        <v>Normal</v>
      </c>
      <c r="D2366">
        <f xml:space="preserve"> (moras!I2363 - AVERAGE(moras!$I$2:$I$5001)) / _xlfn.STDEV.P(moras!$I$2:$I$5001)</f>
        <v>1.2065111576869334</v>
      </c>
      <c r="E2366" t="str">
        <f t="shared" si="72"/>
        <v>Normal</v>
      </c>
    </row>
    <row r="2367" spans="2:5" x14ac:dyDescent="0.25">
      <c r="B2367">
        <f xml:space="preserve"> (moras!C2364 - AVERAGE(moras!$C$2:$C$5001)) / _xlfn.STDEV.P(moras!$C$2:$C$5001)</f>
        <v>0.72836998239670814</v>
      </c>
      <c r="C2367" t="str">
        <f t="shared" si="73"/>
        <v>Normal</v>
      </c>
      <c r="D2367">
        <f xml:space="preserve"> (moras!I2364 - AVERAGE(moras!$I$2:$I$5001)) / _xlfn.STDEV.P(moras!$I$2:$I$5001)</f>
        <v>1.2770935505942189</v>
      </c>
      <c r="E2367" t="str">
        <f t="shared" si="72"/>
        <v>Normal</v>
      </c>
    </row>
    <row r="2368" spans="2:5" x14ac:dyDescent="0.25">
      <c r="B2368">
        <f xml:space="preserve"> (moras!C2365 - AVERAGE(moras!$C$2:$C$5001)) / _xlfn.STDEV.P(moras!$C$2:$C$5001)</f>
        <v>-0.36690897767156788</v>
      </c>
      <c r="C2368" t="str">
        <f t="shared" si="73"/>
        <v>Normal</v>
      </c>
      <c r="D2368">
        <f xml:space="preserve"> (moras!I2365 - AVERAGE(moras!$I$2:$I$5001)) / _xlfn.STDEV.P(moras!$I$2:$I$5001)</f>
        <v>-1.052125415346203</v>
      </c>
      <c r="E2368" t="str">
        <f t="shared" si="72"/>
        <v>Normal</v>
      </c>
    </row>
    <row r="2369" spans="2:5" x14ac:dyDescent="0.25">
      <c r="B2369">
        <f xml:space="preserve"> (moras!C2366 - AVERAGE(moras!$C$2:$C$5001)) / _xlfn.STDEV.P(moras!$C$2:$C$5001)</f>
        <v>-0.57654708596162785</v>
      </c>
      <c r="C2369" t="str">
        <f t="shared" si="73"/>
        <v>Normal</v>
      </c>
      <c r="D2369">
        <f xml:space="preserve"> (moras!I2366 - AVERAGE(moras!$I$2:$I$5001)) / _xlfn.STDEV.P(moras!$I$2:$I$5001)</f>
        <v>0.2183576569849362</v>
      </c>
      <c r="E2369" t="str">
        <f t="shared" si="72"/>
        <v>Normal</v>
      </c>
    </row>
    <row r="2370" spans="2:5" x14ac:dyDescent="0.25">
      <c r="B2370">
        <f xml:space="preserve"> (moras!C2367 - AVERAGE(moras!$C$2:$C$5001)) / _xlfn.STDEV.P(moras!$C$2:$C$5001)</f>
        <v>0.77658551413807908</v>
      </c>
      <c r="C2370" t="str">
        <f t="shared" si="73"/>
        <v>Normal</v>
      </c>
      <c r="D2370">
        <f xml:space="preserve"> (moras!I2367 - AVERAGE(moras!$I$2:$I$5001)) / _xlfn.STDEV.P(moras!$I$2:$I$5001)</f>
        <v>-0.34630148627334789</v>
      </c>
      <c r="E2370" t="str">
        <f t="shared" si="72"/>
        <v>Normal</v>
      </c>
    </row>
    <row r="2371" spans="2:5" x14ac:dyDescent="0.25">
      <c r="B2371">
        <f xml:space="preserve"> (moras!C2368 - AVERAGE(moras!$C$2:$C$5001)) / _xlfn.STDEV.P(moras!$C$2:$C$5001)</f>
        <v>0.62171702641201021</v>
      </c>
      <c r="C2371" t="str">
        <f t="shared" si="73"/>
        <v>Normal</v>
      </c>
      <c r="D2371">
        <f xml:space="preserve"> (moras!I2368 - AVERAGE(moras!$I$2:$I$5001)) / _xlfn.STDEV.P(moras!$I$2:$I$5001)</f>
        <v>-6.397191464420586E-2</v>
      </c>
      <c r="E2371" t="str">
        <f t="shared" si="72"/>
        <v>Normal</v>
      </c>
    </row>
    <row r="2372" spans="2:5" x14ac:dyDescent="0.25">
      <c r="B2372">
        <f xml:space="preserve"> (moras!C2369 - AVERAGE(moras!$C$2:$C$5001)) / _xlfn.STDEV.P(moras!$C$2:$C$5001)</f>
        <v>-0.16960252281033497</v>
      </c>
      <c r="C2372" t="str">
        <f t="shared" si="73"/>
        <v>Normal</v>
      </c>
      <c r="D2372">
        <f xml:space="preserve"> (moras!I2369 - AVERAGE(moras!$I$2:$I$5001)) / _xlfn.STDEV.P(moras!$I$2:$I$5001)</f>
        <v>1.41825833640879</v>
      </c>
      <c r="E2372" t="str">
        <f t="shared" si="72"/>
        <v>Normal</v>
      </c>
    </row>
    <row r="2373" spans="2:5" x14ac:dyDescent="0.25">
      <c r="B2373">
        <f xml:space="preserve"> (moras!C2370 - AVERAGE(moras!$C$2:$C$5001)) / _xlfn.STDEV.P(moras!$C$2:$C$5001)</f>
        <v>0.9885419732727585</v>
      </c>
      <c r="C2373" t="str">
        <f t="shared" si="73"/>
        <v>Normal</v>
      </c>
      <c r="D2373">
        <f xml:space="preserve"> (moras!I2370 - AVERAGE(moras!$I$2:$I$5001)) / _xlfn.STDEV.P(moras!$I$2:$I$5001)</f>
        <v>0.92418158605779133</v>
      </c>
      <c r="E2373" t="str">
        <f t="shared" si="72"/>
        <v>Normal</v>
      </c>
    </row>
    <row r="2374" spans="2:5" x14ac:dyDescent="0.25">
      <c r="B2374">
        <f xml:space="preserve"> (moras!C2371 - AVERAGE(moras!$C$2:$C$5001)) / _xlfn.STDEV.P(moras!$C$2:$C$5001)</f>
        <v>0.15731425862121301</v>
      </c>
      <c r="C2374" t="str">
        <f t="shared" si="73"/>
        <v>Normal</v>
      </c>
      <c r="D2374">
        <f xml:space="preserve"> (moras!I2371 - AVERAGE(moras!$I$2:$I$5001)) / _xlfn.STDEV.P(moras!$I$2:$I$5001)</f>
        <v>0.50068722861407822</v>
      </c>
      <c r="E2374" t="str">
        <f t="shared" ref="E2374:E2437" si="74">IF(ABS(D2374)&gt;1.96,"Atipico","Normal")</f>
        <v>Normal</v>
      </c>
    </row>
    <row r="2375" spans="2:5" x14ac:dyDescent="0.25">
      <c r="B2375">
        <f xml:space="preserve"> (moras!C2372 - AVERAGE(moras!$C$2:$C$5001)) / _xlfn.STDEV.P(moras!$C$2:$C$5001)</f>
        <v>-0.59396606435929011</v>
      </c>
      <c r="C2375" t="str">
        <f t="shared" si="73"/>
        <v>Normal</v>
      </c>
      <c r="D2375">
        <f xml:space="preserve"> (moras!I2372 - AVERAGE(moras!$I$2:$I$5001)) / _xlfn.STDEV.P(moras!$I$2:$I$5001)</f>
        <v>-0.27571909336606237</v>
      </c>
      <c r="E2375" t="str">
        <f t="shared" si="74"/>
        <v>Normal</v>
      </c>
    </row>
    <row r="2376" spans="2:5" x14ac:dyDescent="0.25">
      <c r="B2376">
        <f xml:space="preserve"> (moras!C2373 - AVERAGE(moras!$C$2:$C$5001)) / _xlfn.STDEV.P(moras!$C$2:$C$5001)</f>
        <v>-0.39033418652496776</v>
      </c>
      <c r="C2376" t="str">
        <f t="shared" si="73"/>
        <v>Normal</v>
      </c>
      <c r="D2376">
        <f xml:space="preserve"> (moras!I2373 - AVERAGE(moras!$I$2:$I$5001)) / _xlfn.STDEV.P(moras!$I$2:$I$5001)</f>
        <v>1.0653463718723624</v>
      </c>
      <c r="E2376" t="str">
        <f t="shared" si="74"/>
        <v>Normal</v>
      </c>
    </row>
    <row r="2377" spans="2:5" x14ac:dyDescent="0.25">
      <c r="B2377">
        <f xml:space="preserve"> (moras!C2374 - AVERAGE(moras!$C$2:$C$5001)) / _xlfn.STDEV.P(moras!$C$2:$C$5001)</f>
        <v>3.4145276201229469</v>
      </c>
      <c r="C2377" t="str">
        <f t="shared" si="73"/>
        <v>Atipico</v>
      </c>
      <c r="D2377">
        <f xml:space="preserve"> (moras!I2374 - AVERAGE(moras!$I$2:$I$5001)) / _xlfn.STDEV.P(moras!$I$2:$I$5001)</f>
        <v>6.6104782630796582E-3</v>
      </c>
      <c r="E2377" t="str">
        <f t="shared" si="74"/>
        <v>Normal</v>
      </c>
    </row>
    <row r="2378" spans="2:5" x14ac:dyDescent="0.25">
      <c r="B2378">
        <f xml:space="preserve"> (moras!C2375 - AVERAGE(moras!$C$2:$C$5001)) / _xlfn.STDEV.P(moras!$C$2:$C$5001)</f>
        <v>-2.3256625743729872E-2</v>
      </c>
      <c r="C2378" t="str">
        <f t="shared" si="73"/>
        <v>Normal</v>
      </c>
      <c r="D2378">
        <f xml:space="preserve"> (moras!I2375 - AVERAGE(moras!$I$2:$I$5001)) / _xlfn.STDEV.P(moras!$I$2:$I$5001)</f>
        <v>-1.6873669515117726</v>
      </c>
      <c r="E2378" t="str">
        <f t="shared" si="74"/>
        <v>Normal</v>
      </c>
    </row>
    <row r="2379" spans="2:5" x14ac:dyDescent="0.25">
      <c r="B2379">
        <f xml:space="preserve"> (moras!C2376 - AVERAGE(moras!$C$2:$C$5001)) / _xlfn.STDEV.P(moras!$C$2:$C$5001)</f>
        <v>-8.6272607930379025E-2</v>
      </c>
      <c r="C2379" t="str">
        <f t="shared" si="73"/>
        <v>Normal</v>
      </c>
      <c r="D2379">
        <f xml:space="preserve"> (moras!I2376 - AVERAGE(moras!$I$2:$I$5001)) / _xlfn.STDEV.P(moras!$I$2:$I$5001)</f>
        <v>0.78301680024322029</v>
      </c>
      <c r="E2379" t="str">
        <f t="shared" si="74"/>
        <v>Normal</v>
      </c>
    </row>
    <row r="2380" spans="2:5" x14ac:dyDescent="0.25">
      <c r="B2380">
        <f xml:space="preserve"> (moras!C2377 - AVERAGE(moras!$C$2:$C$5001)) / _xlfn.STDEV.P(moras!$C$2:$C$5001)</f>
        <v>-0.66286865996341726</v>
      </c>
      <c r="C2380" t="str">
        <f t="shared" si="73"/>
        <v>Normal</v>
      </c>
      <c r="D2380">
        <f xml:space="preserve"> (moras!I2377 - AVERAGE(moras!$I$2:$I$5001)) / _xlfn.STDEV.P(moras!$I$2:$I$5001)</f>
        <v>0.35952244279950724</v>
      </c>
      <c r="E2380" t="str">
        <f t="shared" si="74"/>
        <v>Normal</v>
      </c>
    </row>
    <row r="2381" spans="2:5" x14ac:dyDescent="0.25">
      <c r="B2381">
        <f xml:space="preserve"> (moras!C2378 - AVERAGE(moras!$C$2:$C$5001)) / _xlfn.STDEV.P(moras!$C$2:$C$5001)</f>
        <v>-0.19655745781962833</v>
      </c>
      <c r="C2381" t="str">
        <f t="shared" si="73"/>
        <v>Normal</v>
      </c>
      <c r="D2381">
        <f xml:space="preserve"> (moras!I2378 - AVERAGE(moras!$I$2:$I$5001)) / _xlfn.STDEV.P(moras!$I$2:$I$5001)</f>
        <v>0.50068722861407822</v>
      </c>
      <c r="E2381" t="str">
        <f t="shared" si="74"/>
        <v>Normal</v>
      </c>
    </row>
    <row r="2382" spans="2:5" x14ac:dyDescent="0.25">
      <c r="B2382">
        <f xml:space="preserve"> (moras!C2379 - AVERAGE(moras!$C$2:$C$5001)) / _xlfn.STDEV.P(moras!$C$2:$C$5001)</f>
        <v>-0.11720070302121301</v>
      </c>
      <c r="C2382" t="str">
        <f t="shared" si="73"/>
        <v>Normal</v>
      </c>
      <c r="D2382">
        <f xml:space="preserve"> (moras!I2379 - AVERAGE(moras!$I$2:$I$5001)) / _xlfn.STDEV.P(moras!$I$2:$I$5001)</f>
        <v>-0.55804866499520445</v>
      </c>
      <c r="E2382" t="str">
        <f t="shared" si="74"/>
        <v>Normal</v>
      </c>
    </row>
    <row r="2383" spans="2:5" x14ac:dyDescent="0.25">
      <c r="B2383">
        <f xml:space="preserve"> (moras!C2380 - AVERAGE(moras!$C$2:$C$5001)) / _xlfn.STDEV.P(moras!$C$2:$C$5001)</f>
        <v>-0.23853646547747823</v>
      </c>
      <c r="C2383" t="str">
        <f t="shared" ref="C2383:C2446" si="75">IF(ABS(B2383)&gt;1.96,"Atipico","Normal")</f>
        <v>Normal</v>
      </c>
      <c r="D2383">
        <f xml:space="preserve"> (moras!I2380 - AVERAGE(moras!$I$2:$I$5001)) / _xlfn.STDEV.P(moras!$I$2:$I$5001)</f>
        <v>-0.91096062953163204</v>
      </c>
      <c r="E2383" t="str">
        <f t="shared" si="74"/>
        <v>Normal</v>
      </c>
    </row>
    <row r="2384" spans="2:5" x14ac:dyDescent="0.25">
      <c r="B2384">
        <f xml:space="preserve"> (moras!C2381 - AVERAGE(moras!$C$2:$C$5001)) / _xlfn.STDEV.P(moras!$C$2:$C$5001)</f>
        <v>-0.41012772344357812</v>
      </c>
      <c r="C2384" t="str">
        <f t="shared" si="75"/>
        <v>Normal</v>
      </c>
      <c r="D2384">
        <f xml:space="preserve"> (moras!I2381 - AVERAGE(moras!$I$2:$I$5001)) / _xlfn.STDEV.P(moras!$I$2:$I$5001)</f>
        <v>-0.62863105790248996</v>
      </c>
      <c r="E2384" t="str">
        <f t="shared" si="74"/>
        <v>Normal</v>
      </c>
    </row>
    <row r="2385" spans="2:5" x14ac:dyDescent="0.25">
      <c r="B2385">
        <f xml:space="preserve"> (moras!C2382 - AVERAGE(moras!$C$2:$C$5001)) / _xlfn.STDEV.P(moras!$C$2:$C$5001)</f>
        <v>-0.41802368113405608</v>
      </c>
      <c r="C2385" t="str">
        <f t="shared" si="75"/>
        <v>Normal</v>
      </c>
      <c r="D2385">
        <f xml:space="preserve"> (moras!I2382 - AVERAGE(moras!$I$2:$I$5001)) / _xlfn.STDEV.P(moras!$I$2:$I$5001)</f>
        <v>-6.397191464420586E-2</v>
      </c>
      <c r="E2385" t="str">
        <f t="shared" si="74"/>
        <v>Normal</v>
      </c>
    </row>
    <row r="2386" spans="2:5" x14ac:dyDescent="0.25">
      <c r="B2386">
        <f xml:space="preserve"> (moras!C2383 - AVERAGE(moras!$C$2:$C$5001)) / _xlfn.STDEV.P(moras!$C$2:$C$5001)</f>
        <v>-0.39623630083080585</v>
      </c>
      <c r="C2386" t="str">
        <f t="shared" si="75"/>
        <v>Normal</v>
      </c>
      <c r="D2386">
        <f xml:space="preserve"> (moras!I2383 - AVERAGE(moras!$I$2:$I$5001)) / _xlfn.STDEV.P(moras!$I$2:$I$5001)</f>
        <v>7.7192871170365177E-2</v>
      </c>
      <c r="E2386" t="str">
        <f t="shared" si="74"/>
        <v>Normal</v>
      </c>
    </row>
    <row r="2387" spans="2:5" x14ac:dyDescent="0.25">
      <c r="B2387">
        <f xml:space="preserve"> (moras!C2384 - AVERAGE(moras!$C$2:$C$5001)) / _xlfn.STDEV.P(moras!$C$2:$C$5001)</f>
        <v>-0.44454290183274864</v>
      </c>
      <c r="C2387" t="str">
        <f t="shared" si="75"/>
        <v>Normal</v>
      </c>
      <c r="D2387">
        <f xml:space="preserve"> (moras!I2384 - AVERAGE(moras!$I$2:$I$5001)) / _xlfn.STDEV.P(moras!$I$2:$I$5001)</f>
        <v>-1.2638725940680595</v>
      </c>
      <c r="E2387" t="str">
        <f t="shared" si="74"/>
        <v>Normal</v>
      </c>
    </row>
    <row r="2388" spans="2:5" x14ac:dyDescent="0.25">
      <c r="B2388">
        <f xml:space="preserve"> (moras!C2385 - AVERAGE(moras!$C$2:$C$5001)) / _xlfn.STDEV.P(moras!$C$2:$C$5001)</f>
        <v>1.1798873068664963</v>
      </c>
      <c r="C2388" t="str">
        <f t="shared" si="75"/>
        <v>Normal</v>
      </c>
      <c r="D2388">
        <f xml:space="preserve"> (moras!I2385 - AVERAGE(moras!$I$2:$I$5001)) / _xlfn.STDEV.P(moras!$I$2:$I$5001)</f>
        <v>-0.84037823662434652</v>
      </c>
      <c r="E2388" t="str">
        <f t="shared" si="74"/>
        <v>Normal</v>
      </c>
    </row>
    <row r="2389" spans="2:5" x14ac:dyDescent="0.25">
      <c r="B2389">
        <f xml:space="preserve"> (moras!C2386 - AVERAGE(moras!$C$2:$C$5001)) / _xlfn.STDEV.P(moras!$C$2:$C$5001)</f>
        <v>-0.49022551195983849</v>
      </c>
      <c r="C2389" t="str">
        <f t="shared" si="75"/>
        <v>Normal</v>
      </c>
      <c r="D2389">
        <f xml:space="preserve"> (moras!I2386 - AVERAGE(moras!$I$2:$I$5001)) / _xlfn.STDEV.P(moras!$I$2:$I$5001)</f>
        <v>-0.20513670045877688</v>
      </c>
      <c r="E2389" t="str">
        <f t="shared" si="74"/>
        <v>Normal</v>
      </c>
    </row>
    <row r="2390" spans="2:5" x14ac:dyDescent="0.25">
      <c r="B2390">
        <f xml:space="preserve"> (moras!C2387 - AVERAGE(moras!$C$2:$C$5001)) / _xlfn.STDEV.P(moras!$C$2:$C$5001)</f>
        <v>-0.46799154082766331</v>
      </c>
      <c r="C2390" t="str">
        <f t="shared" si="75"/>
        <v>Normal</v>
      </c>
      <c r="D2390">
        <f xml:space="preserve"> (moras!I2387 - AVERAGE(moras!$I$2:$I$5001)) / _xlfn.STDEV.P(moras!$I$2:$I$5001)</f>
        <v>0.71243440733593477</v>
      </c>
      <c r="E2390" t="str">
        <f t="shared" si="74"/>
        <v>Normal</v>
      </c>
    </row>
    <row r="2391" spans="2:5" x14ac:dyDescent="0.25">
      <c r="B2391">
        <f xml:space="preserve"> (moras!C2388 - AVERAGE(moras!$C$2:$C$5001)) / _xlfn.STDEV.P(moras!$C$2:$C$5001)</f>
        <v>-0.44454166866740574</v>
      </c>
      <c r="C2391" t="str">
        <f t="shared" si="75"/>
        <v>Normal</v>
      </c>
      <c r="D2391">
        <f xml:space="preserve"> (moras!I2388 - AVERAGE(moras!$I$2:$I$5001)) / _xlfn.STDEV.P(moras!$I$2:$I$5001)</f>
        <v>-0.13455430755149136</v>
      </c>
      <c r="E2391" t="str">
        <f t="shared" si="74"/>
        <v>Normal</v>
      </c>
    </row>
    <row r="2392" spans="2:5" x14ac:dyDescent="0.25">
      <c r="B2392">
        <f xml:space="preserve"> (moras!C2389 - AVERAGE(moras!$C$2:$C$5001)) / _xlfn.STDEV.P(moras!$C$2:$C$5001)</f>
        <v>-0.20449345638878966</v>
      </c>
      <c r="C2392" t="str">
        <f t="shared" si="75"/>
        <v>Normal</v>
      </c>
      <c r="D2392">
        <f xml:space="preserve"> (moras!I2389 - AVERAGE(moras!$I$2:$I$5001)) / _xlfn.STDEV.P(moras!$I$2:$I$5001)</f>
        <v>0.57126962152136374</v>
      </c>
      <c r="E2392" t="str">
        <f t="shared" si="74"/>
        <v>Normal</v>
      </c>
    </row>
    <row r="2393" spans="2:5" x14ac:dyDescent="0.25">
      <c r="B2393">
        <f xml:space="preserve"> (moras!C2390 - AVERAGE(moras!$C$2:$C$5001)) / _xlfn.STDEV.P(moras!$C$2:$C$5001)</f>
        <v>0.80262873301441895</v>
      </c>
      <c r="C2393" t="str">
        <f t="shared" si="75"/>
        <v>Normal</v>
      </c>
      <c r="D2393">
        <f xml:space="preserve"> (moras!I2390 - AVERAGE(moras!$I$2:$I$5001)) / _xlfn.STDEV.P(moras!$I$2:$I$5001)</f>
        <v>-0.13455430755149136</v>
      </c>
      <c r="E2393" t="str">
        <f t="shared" si="74"/>
        <v>Normal</v>
      </c>
    </row>
    <row r="2394" spans="2:5" x14ac:dyDescent="0.25">
      <c r="B2394">
        <f xml:space="preserve"> (moras!C2391 - AVERAGE(moras!$C$2:$C$5001)) / _xlfn.STDEV.P(moras!$C$2:$C$5001)</f>
        <v>-0.46799154082766331</v>
      </c>
      <c r="C2394" t="str">
        <f t="shared" si="75"/>
        <v>Normal</v>
      </c>
      <c r="D2394">
        <f xml:space="preserve"> (moras!I2391 - AVERAGE(moras!$I$2:$I$5001)) / _xlfn.STDEV.P(moras!$I$2:$I$5001)</f>
        <v>-0.98154302243891756</v>
      </c>
      <c r="E2394" t="str">
        <f t="shared" si="74"/>
        <v>Normal</v>
      </c>
    </row>
    <row r="2395" spans="2:5" x14ac:dyDescent="0.25">
      <c r="B2395">
        <f xml:space="preserve"> (moras!C2392 - AVERAGE(moras!$C$2:$C$5001)) / _xlfn.STDEV.P(moras!$C$2:$C$5001)</f>
        <v>-0.39326295421431423</v>
      </c>
      <c r="C2395" t="str">
        <f t="shared" si="75"/>
        <v>Normal</v>
      </c>
      <c r="D2395">
        <f xml:space="preserve"> (moras!I2392 - AVERAGE(moras!$I$2:$I$5001)) / _xlfn.STDEV.P(moras!$I$2:$I$5001)</f>
        <v>-0.20513670045877688</v>
      </c>
      <c r="E2395" t="str">
        <f t="shared" si="74"/>
        <v>Normal</v>
      </c>
    </row>
    <row r="2396" spans="2:5" x14ac:dyDescent="0.25">
      <c r="B2396">
        <f xml:space="preserve"> (moras!C2393 - AVERAGE(moras!$C$2:$C$5001)) / _xlfn.STDEV.P(moras!$C$2:$C$5001)</f>
        <v>-2.2673338536546354E-2</v>
      </c>
      <c r="C2396" t="str">
        <f t="shared" si="75"/>
        <v>Normal</v>
      </c>
      <c r="D2396">
        <f xml:space="preserve"> (moras!I2393 - AVERAGE(moras!$I$2:$I$5001)) / _xlfn.STDEV.P(moras!$I$2:$I$5001)</f>
        <v>0.43010483570679275</v>
      </c>
      <c r="E2396" t="str">
        <f t="shared" si="74"/>
        <v>Normal</v>
      </c>
    </row>
    <row r="2397" spans="2:5" x14ac:dyDescent="0.25">
      <c r="B2397">
        <f xml:space="preserve"> (moras!C2394 - AVERAGE(moras!$C$2:$C$5001)) / _xlfn.STDEV.P(moras!$C$2:$C$5001)</f>
        <v>0.26129011129974006</v>
      </c>
      <c r="C2397" t="str">
        <f t="shared" si="75"/>
        <v>Normal</v>
      </c>
      <c r="D2397">
        <f xml:space="preserve"> (moras!I2394 - AVERAGE(moras!$I$2:$I$5001)) / _xlfn.STDEV.P(moras!$I$2:$I$5001)</f>
        <v>0.28894004989222172</v>
      </c>
      <c r="E2397" t="str">
        <f t="shared" si="74"/>
        <v>Normal</v>
      </c>
    </row>
    <row r="2398" spans="2:5" x14ac:dyDescent="0.25">
      <c r="B2398">
        <f xml:space="preserve"> (moras!C2395 - AVERAGE(moras!$C$2:$C$5001)) / _xlfn.STDEV.P(moras!$C$2:$C$5001)</f>
        <v>-0.70430301548427621</v>
      </c>
      <c r="C2398" t="str">
        <f t="shared" si="75"/>
        <v>Normal</v>
      </c>
      <c r="D2398">
        <f xml:space="preserve"> (moras!I2395 - AVERAGE(moras!$I$2:$I$5001)) / _xlfn.STDEV.P(moras!$I$2:$I$5001)</f>
        <v>-1.2638725940680595</v>
      </c>
      <c r="E2398" t="str">
        <f t="shared" si="74"/>
        <v>Normal</v>
      </c>
    </row>
    <row r="2399" spans="2:5" x14ac:dyDescent="0.25">
      <c r="B2399">
        <f xml:space="preserve"> (moras!C2396 - AVERAGE(moras!$C$2:$C$5001)) / _xlfn.STDEV.P(moras!$C$2:$C$5001)</f>
        <v>-0.23528090897226789</v>
      </c>
      <c r="C2399" t="str">
        <f t="shared" si="75"/>
        <v>Normal</v>
      </c>
      <c r="D2399">
        <f xml:space="preserve"> (moras!I2396 - AVERAGE(moras!$I$2:$I$5001)) / _xlfn.STDEV.P(moras!$I$2:$I$5001)</f>
        <v>-0.48746627208791893</v>
      </c>
      <c r="E2399" t="str">
        <f t="shared" si="74"/>
        <v>Normal</v>
      </c>
    </row>
    <row r="2400" spans="2:5" x14ac:dyDescent="0.25">
      <c r="B2400">
        <f xml:space="preserve"> (moras!C2397 - AVERAGE(moras!$C$2:$C$5001)) / _xlfn.STDEV.P(moras!$C$2:$C$5001)</f>
        <v>-0.41677818413774453</v>
      </c>
      <c r="C2400" t="str">
        <f t="shared" si="75"/>
        <v>Normal</v>
      </c>
      <c r="D2400">
        <f xml:space="preserve"> (moras!I2397 - AVERAGE(moras!$I$2:$I$5001)) / _xlfn.STDEV.P(moras!$I$2:$I$5001)</f>
        <v>-0.84037823662434652</v>
      </c>
      <c r="E2400" t="str">
        <f t="shared" si="74"/>
        <v>Normal</v>
      </c>
    </row>
    <row r="2401" spans="2:5" x14ac:dyDescent="0.25">
      <c r="B2401">
        <f xml:space="preserve"> (moras!C2398 - AVERAGE(moras!$C$2:$C$5001)) / _xlfn.STDEV.P(moras!$C$2:$C$5001)</f>
        <v>-0.13805907821340252</v>
      </c>
      <c r="C2401" t="str">
        <f t="shared" si="75"/>
        <v>Normal</v>
      </c>
      <c r="D2401">
        <f xml:space="preserve"> (moras!I2398 - AVERAGE(moras!$I$2:$I$5001)) / _xlfn.STDEV.P(moras!$I$2:$I$5001)</f>
        <v>-0.20513670045877688</v>
      </c>
      <c r="E2401" t="str">
        <f t="shared" si="74"/>
        <v>Normal</v>
      </c>
    </row>
    <row r="2402" spans="2:5" x14ac:dyDescent="0.25">
      <c r="B2402">
        <f xml:space="preserve"> (moras!C2399 - AVERAGE(moras!$C$2:$C$5001)) / _xlfn.STDEV.P(moras!$C$2:$C$5001)</f>
        <v>-0.44454166866740574</v>
      </c>
      <c r="C2402" t="str">
        <f t="shared" si="75"/>
        <v>Normal</v>
      </c>
      <c r="D2402">
        <f xml:space="preserve"> (moras!I2399 - AVERAGE(moras!$I$2:$I$5001)) / _xlfn.STDEV.P(moras!$I$2:$I$5001)</f>
        <v>7.7192871170365177E-2</v>
      </c>
      <c r="E2402" t="str">
        <f t="shared" si="74"/>
        <v>Normal</v>
      </c>
    </row>
    <row r="2403" spans="2:5" x14ac:dyDescent="0.25">
      <c r="B2403">
        <f xml:space="preserve"> (moras!C2400 - AVERAGE(moras!$C$2:$C$5001)) / _xlfn.STDEV.P(moras!$C$2:$C$5001)</f>
        <v>-0.23824548778317162</v>
      </c>
      <c r="C2403" t="str">
        <f t="shared" si="75"/>
        <v>Normal</v>
      </c>
      <c r="D2403">
        <f xml:space="preserve"> (moras!I2400 - AVERAGE(moras!$I$2:$I$5001)) / _xlfn.STDEV.P(moras!$I$2:$I$5001)</f>
        <v>0.85359919315050581</v>
      </c>
      <c r="E2403" t="str">
        <f t="shared" si="74"/>
        <v>Normal</v>
      </c>
    </row>
    <row r="2404" spans="2:5" x14ac:dyDescent="0.25">
      <c r="B2404">
        <f xml:space="preserve"> (moras!C2401 - AVERAGE(moras!$C$2:$C$5001)) / _xlfn.STDEV.P(moras!$C$2:$C$5001)</f>
        <v>-0.76768771410844727</v>
      </c>
      <c r="C2404" t="str">
        <f t="shared" si="75"/>
        <v>Normal</v>
      </c>
      <c r="D2404">
        <f xml:space="preserve"> (moras!I2401 - AVERAGE(moras!$I$2:$I$5001)) / _xlfn.STDEV.P(moras!$I$2:$I$5001)</f>
        <v>-0.55804866499520445</v>
      </c>
      <c r="E2404" t="str">
        <f t="shared" si="74"/>
        <v>Normal</v>
      </c>
    </row>
    <row r="2405" spans="2:5" x14ac:dyDescent="0.25">
      <c r="B2405">
        <f xml:space="preserve"> (moras!C2402 - AVERAGE(moras!$C$2:$C$5001)) / _xlfn.STDEV.P(moras!$C$2:$C$5001)</f>
        <v>-0.38564692505667064</v>
      </c>
      <c r="C2405" t="str">
        <f t="shared" si="75"/>
        <v>Normal</v>
      </c>
      <c r="D2405">
        <f xml:space="preserve"> (moras!I2402 - AVERAGE(moras!$I$2:$I$5001)) / _xlfn.STDEV.P(moras!$I$2:$I$5001)</f>
        <v>0.35952244279950724</v>
      </c>
      <c r="E2405" t="str">
        <f t="shared" si="74"/>
        <v>Normal</v>
      </c>
    </row>
    <row r="2406" spans="2:5" x14ac:dyDescent="0.25">
      <c r="B2406">
        <f xml:space="preserve"> (moras!C2403 - AVERAGE(moras!$C$2:$C$5001)) / _xlfn.STDEV.P(moras!$C$2:$C$5001)</f>
        <v>-0.41184305643552793</v>
      </c>
      <c r="C2406" t="str">
        <f t="shared" si="75"/>
        <v>Normal</v>
      </c>
      <c r="D2406">
        <f xml:space="preserve"> (moras!I2403 - AVERAGE(moras!$I$2:$I$5001)) / _xlfn.STDEV.P(moras!$I$2:$I$5001)</f>
        <v>-0.27571909336606237</v>
      </c>
      <c r="E2406" t="str">
        <f t="shared" si="74"/>
        <v>Normal</v>
      </c>
    </row>
    <row r="2407" spans="2:5" x14ac:dyDescent="0.25">
      <c r="B2407">
        <f xml:space="preserve"> (moras!C2404 - AVERAGE(moras!$C$2:$C$5001)) / _xlfn.STDEV.P(moras!$C$2:$C$5001)</f>
        <v>0.54019388373417876</v>
      </c>
      <c r="C2407" t="str">
        <f t="shared" si="75"/>
        <v>Normal</v>
      </c>
      <c r="D2407">
        <f xml:space="preserve"> (moras!I2404 - AVERAGE(moras!$I$2:$I$5001)) / _xlfn.STDEV.P(moras!$I$2:$I$5001)</f>
        <v>-0.34630148627334789</v>
      </c>
      <c r="E2407" t="str">
        <f t="shared" si="74"/>
        <v>Normal</v>
      </c>
    </row>
    <row r="2408" spans="2:5" x14ac:dyDescent="0.25">
      <c r="B2408">
        <f xml:space="preserve"> (moras!C2405 - AVERAGE(moras!$C$2:$C$5001)) / _xlfn.STDEV.P(moras!$C$2:$C$5001)</f>
        <v>-0.13329156234459061</v>
      </c>
      <c r="C2408" t="str">
        <f t="shared" si="75"/>
        <v>Normal</v>
      </c>
      <c r="D2408">
        <f xml:space="preserve"> (moras!I2405 - AVERAGE(moras!$I$2:$I$5001)) / _xlfn.STDEV.P(moras!$I$2:$I$5001)</f>
        <v>-1.5462021656972016</v>
      </c>
      <c r="E2408" t="str">
        <f t="shared" si="74"/>
        <v>Normal</v>
      </c>
    </row>
    <row r="2409" spans="2:5" x14ac:dyDescent="0.25">
      <c r="B2409">
        <f xml:space="preserve"> (moras!C2406 - AVERAGE(moras!$C$2:$C$5001)) / _xlfn.STDEV.P(moras!$C$2:$C$5001)</f>
        <v>-0.50862458550871703</v>
      </c>
      <c r="C2409" t="str">
        <f t="shared" si="75"/>
        <v>Normal</v>
      </c>
      <c r="D2409">
        <f xml:space="preserve"> (moras!I2406 - AVERAGE(moras!$I$2:$I$5001)) / _xlfn.STDEV.P(moras!$I$2:$I$5001)</f>
        <v>-1.4756197727899161</v>
      </c>
      <c r="E2409" t="str">
        <f t="shared" si="74"/>
        <v>Normal</v>
      </c>
    </row>
    <row r="2410" spans="2:5" x14ac:dyDescent="0.25">
      <c r="B2410">
        <f xml:space="preserve"> (moras!C2407 - AVERAGE(moras!$C$2:$C$5001)) / _xlfn.STDEV.P(moras!$C$2:$C$5001)</f>
        <v>-0.33349050517078233</v>
      </c>
      <c r="C2410" t="str">
        <f t="shared" si="75"/>
        <v>Normal</v>
      </c>
      <c r="D2410">
        <f xml:space="preserve"> (moras!I2407 - AVERAGE(moras!$I$2:$I$5001)) / _xlfn.STDEV.P(moras!$I$2:$I$5001)</f>
        <v>-6.397191464420586E-2</v>
      </c>
      <c r="E2410" t="str">
        <f t="shared" si="74"/>
        <v>Normal</v>
      </c>
    </row>
    <row r="2411" spans="2:5" x14ac:dyDescent="0.25">
      <c r="B2411">
        <f xml:space="preserve"> (moras!C2408 - AVERAGE(moras!$C$2:$C$5001)) / _xlfn.STDEV.P(moras!$C$2:$C$5001)</f>
        <v>-0.4981535319492314</v>
      </c>
      <c r="C2411" t="str">
        <f t="shared" si="75"/>
        <v>Normal</v>
      </c>
      <c r="D2411">
        <f xml:space="preserve"> (moras!I2408 - AVERAGE(moras!$I$2:$I$5001)) / _xlfn.STDEV.P(moras!$I$2:$I$5001)</f>
        <v>0.99476397896507684</v>
      </c>
      <c r="E2411" t="str">
        <f t="shared" si="74"/>
        <v>Normal</v>
      </c>
    </row>
    <row r="2412" spans="2:5" x14ac:dyDescent="0.25">
      <c r="B2412">
        <f xml:space="preserve"> (moras!C2409 - AVERAGE(moras!$C$2:$C$5001)) / _xlfn.STDEV.P(moras!$C$2:$C$5001)</f>
        <v>0.65319498992923553</v>
      </c>
      <c r="C2412" t="str">
        <f t="shared" si="75"/>
        <v>Normal</v>
      </c>
      <c r="D2412">
        <f xml:space="preserve"> (moras!I2409 - AVERAGE(moras!$I$2:$I$5001)) / _xlfn.STDEV.P(moras!$I$2:$I$5001)</f>
        <v>0.28894004989222172</v>
      </c>
      <c r="E2412" t="str">
        <f t="shared" si="74"/>
        <v>Normal</v>
      </c>
    </row>
    <row r="2413" spans="2:5" x14ac:dyDescent="0.25">
      <c r="B2413">
        <f xml:space="preserve"> (moras!C2410 - AVERAGE(moras!$C$2:$C$5001)) / _xlfn.STDEV.P(moras!$C$2:$C$5001)</f>
        <v>-9.0537719906847197E-2</v>
      </c>
      <c r="C2413" t="str">
        <f t="shared" si="75"/>
        <v>Normal</v>
      </c>
      <c r="D2413">
        <f xml:space="preserve"> (moras!I2410 - AVERAGE(moras!$I$2:$I$5001)) / _xlfn.STDEV.P(moras!$I$2:$I$5001)</f>
        <v>0.28894004989222172</v>
      </c>
      <c r="E2413" t="str">
        <f t="shared" si="74"/>
        <v>Normal</v>
      </c>
    </row>
    <row r="2414" spans="2:5" x14ac:dyDescent="0.25">
      <c r="B2414">
        <f xml:space="preserve"> (moras!C2411 - AVERAGE(moras!$C$2:$C$5001)) / _xlfn.STDEV.P(moras!$C$2:$C$5001)</f>
        <v>-0.25971238074546005</v>
      </c>
      <c r="C2414" t="str">
        <f t="shared" si="75"/>
        <v>Normal</v>
      </c>
      <c r="D2414">
        <f xml:space="preserve"> (moras!I2411 - AVERAGE(moras!$I$2:$I$5001)) / _xlfn.STDEV.P(moras!$I$2:$I$5001)</f>
        <v>-1.334454986975345</v>
      </c>
      <c r="E2414" t="str">
        <f t="shared" si="74"/>
        <v>Normal</v>
      </c>
    </row>
    <row r="2415" spans="2:5" x14ac:dyDescent="0.25">
      <c r="B2415">
        <f xml:space="preserve"> (moras!C2412 - AVERAGE(moras!$C$2:$C$5001)) / _xlfn.STDEV.P(moras!$C$2:$C$5001)</f>
        <v>-0.43785297984760996</v>
      </c>
      <c r="C2415" t="str">
        <f t="shared" si="75"/>
        <v>Normal</v>
      </c>
      <c r="D2415">
        <f xml:space="preserve"> (moras!I2412 - AVERAGE(moras!$I$2:$I$5001)) / _xlfn.STDEV.P(moras!$I$2:$I$5001)</f>
        <v>-0.55804866499520445</v>
      </c>
      <c r="E2415" t="str">
        <f t="shared" si="74"/>
        <v>Normal</v>
      </c>
    </row>
    <row r="2416" spans="2:5" x14ac:dyDescent="0.25">
      <c r="B2416">
        <f xml:space="preserve"> (moras!C2413 - AVERAGE(moras!$C$2:$C$5001)) / _xlfn.STDEV.P(moras!$C$2:$C$5001)</f>
        <v>-0.46926170113083249</v>
      </c>
      <c r="C2416" t="str">
        <f t="shared" si="75"/>
        <v>Normal</v>
      </c>
      <c r="D2416">
        <f xml:space="preserve"> (moras!I2413 - AVERAGE(moras!$I$2:$I$5001)) / _xlfn.STDEV.P(moras!$I$2:$I$5001)</f>
        <v>-1.334454986975345</v>
      </c>
      <c r="E2416" t="str">
        <f t="shared" si="74"/>
        <v>Normal</v>
      </c>
    </row>
    <row r="2417" spans="2:5" x14ac:dyDescent="0.25">
      <c r="B2417">
        <f xml:space="preserve"> (moras!C2414 - AVERAGE(moras!$C$2:$C$5001)) / _xlfn.STDEV.P(moras!$C$2:$C$5001)</f>
        <v>-0.51309086374756963</v>
      </c>
      <c r="C2417" t="str">
        <f t="shared" si="75"/>
        <v>Normal</v>
      </c>
      <c r="D2417">
        <f xml:space="preserve"> (moras!I2414 - AVERAGE(moras!$I$2:$I$5001)) / _xlfn.STDEV.P(moras!$I$2:$I$5001)</f>
        <v>-6.397191464420586E-2</v>
      </c>
      <c r="E2417" t="str">
        <f t="shared" si="74"/>
        <v>Normal</v>
      </c>
    </row>
    <row r="2418" spans="2:5" x14ac:dyDescent="0.25">
      <c r="B2418">
        <f xml:space="preserve"> (moras!C2415 - AVERAGE(moras!$C$2:$C$5001)) / _xlfn.STDEV.P(moras!$C$2:$C$5001)</f>
        <v>-0.496391338674252</v>
      </c>
      <c r="C2418" t="str">
        <f t="shared" si="75"/>
        <v>Normal</v>
      </c>
      <c r="D2418">
        <f xml:space="preserve"> (moras!I2415 - AVERAGE(moras!$I$2:$I$5001)) / _xlfn.STDEV.P(moras!$I$2:$I$5001)</f>
        <v>0.92418158605779133</v>
      </c>
      <c r="E2418" t="str">
        <f t="shared" si="74"/>
        <v>Normal</v>
      </c>
    </row>
    <row r="2419" spans="2:5" x14ac:dyDescent="0.25">
      <c r="B2419">
        <f xml:space="preserve"> (moras!C2416 - AVERAGE(moras!$C$2:$C$5001)) / _xlfn.STDEV.P(moras!$C$2:$C$5001)</f>
        <v>0.8318276220031956</v>
      </c>
      <c r="C2419" t="str">
        <f t="shared" si="75"/>
        <v>Normal</v>
      </c>
      <c r="D2419">
        <f xml:space="preserve"> (moras!I2416 - AVERAGE(moras!$I$2:$I$5001)) / _xlfn.STDEV.P(moras!$I$2:$I$5001)</f>
        <v>1.6300055151306465</v>
      </c>
      <c r="E2419" t="str">
        <f t="shared" si="74"/>
        <v>Normal</v>
      </c>
    </row>
    <row r="2420" spans="2:5" x14ac:dyDescent="0.25">
      <c r="B2420">
        <f xml:space="preserve"> (moras!C2417 - AVERAGE(moras!$C$2:$C$5001)) / _xlfn.STDEV.P(moras!$C$2:$C$5001)</f>
        <v>-0.41217107841673473</v>
      </c>
      <c r="C2420" t="str">
        <f t="shared" si="75"/>
        <v>Normal</v>
      </c>
      <c r="D2420">
        <f xml:space="preserve"> (moras!I2417 - AVERAGE(moras!$I$2:$I$5001)) / _xlfn.STDEV.P(moras!$I$2:$I$5001)</f>
        <v>-0.62863105790248996</v>
      </c>
      <c r="E2420" t="str">
        <f t="shared" si="74"/>
        <v>Normal</v>
      </c>
    </row>
    <row r="2421" spans="2:5" x14ac:dyDescent="0.25">
      <c r="B2421">
        <f xml:space="preserve"> (moras!C2418 - AVERAGE(moras!$C$2:$C$5001)) / _xlfn.STDEV.P(moras!$C$2:$C$5001)</f>
        <v>-0.36444264698580248</v>
      </c>
      <c r="C2421" t="str">
        <f t="shared" si="75"/>
        <v>Normal</v>
      </c>
      <c r="D2421">
        <f xml:space="preserve"> (moras!I2418 - AVERAGE(moras!$I$2:$I$5001)) / _xlfn.STDEV.P(moras!$I$2:$I$5001)</f>
        <v>-0.769795843717061</v>
      </c>
      <c r="E2421" t="str">
        <f t="shared" si="74"/>
        <v>Normal</v>
      </c>
    </row>
    <row r="2422" spans="2:5" x14ac:dyDescent="0.25">
      <c r="B2422">
        <f xml:space="preserve"> (moras!C2419 - AVERAGE(moras!$C$2:$C$5001)) / _xlfn.STDEV.P(moras!$C$2:$C$5001)</f>
        <v>-0.19245677610998016</v>
      </c>
      <c r="C2422" t="str">
        <f t="shared" si="75"/>
        <v>Normal</v>
      </c>
      <c r="D2422">
        <f xml:space="preserve"> (moras!I2419 - AVERAGE(moras!$I$2:$I$5001)) / _xlfn.STDEV.P(moras!$I$2:$I$5001)</f>
        <v>-0.34630148627334789</v>
      </c>
      <c r="E2422" t="str">
        <f t="shared" si="74"/>
        <v>Normal</v>
      </c>
    </row>
    <row r="2423" spans="2:5" x14ac:dyDescent="0.25">
      <c r="B2423">
        <f xml:space="preserve"> (moras!C2420 - AVERAGE(moras!$C$2:$C$5001)) / _xlfn.STDEV.P(moras!$C$2:$C$5001)</f>
        <v>-0.15118766474506753</v>
      </c>
      <c r="C2423" t="str">
        <f t="shared" si="75"/>
        <v>Normal</v>
      </c>
      <c r="D2423">
        <f xml:space="preserve"> (moras!I2420 - AVERAGE(moras!$I$2:$I$5001)) / _xlfn.STDEV.P(moras!$I$2:$I$5001)</f>
        <v>1.2065111576869334</v>
      </c>
      <c r="E2423" t="str">
        <f t="shared" si="74"/>
        <v>Normal</v>
      </c>
    </row>
    <row r="2424" spans="2:5" x14ac:dyDescent="0.25">
      <c r="B2424">
        <f xml:space="preserve"> (moras!C2421 - AVERAGE(moras!$C$2:$C$5001)) / _xlfn.STDEV.P(moras!$C$2:$C$5001)</f>
        <v>-0.3476913289680838</v>
      </c>
      <c r="C2424" t="str">
        <f t="shared" si="75"/>
        <v>Normal</v>
      </c>
      <c r="D2424">
        <f xml:space="preserve"> (moras!I2421 - AVERAGE(moras!$I$2:$I$5001)) / _xlfn.STDEV.P(moras!$I$2:$I$5001)</f>
        <v>-1.1227078082534885</v>
      </c>
      <c r="E2424" t="str">
        <f t="shared" si="74"/>
        <v>Normal</v>
      </c>
    </row>
    <row r="2425" spans="2:5" x14ac:dyDescent="0.25">
      <c r="B2425">
        <f xml:space="preserve"> (moras!C2422 - AVERAGE(moras!$C$2:$C$5001)) / _xlfn.STDEV.P(moras!$C$2:$C$5001)</f>
        <v>-0.3002010587598225</v>
      </c>
      <c r="C2425" t="str">
        <f t="shared" si="75"/>
        <v>Normal</v>
      </c>
      <c r="D2425">
        <f xml:space="preserve"> (moras!I2422 - AVERAGE(moras!$I$2:$I$5001)) / _xlfn.STDEV.P(moras!$I$2:$I$5001)</f>
        <v>-1.6167845586044871</v>
      </c>
      <c r="E2425" t="str">
        <f t="shared" si="74"/>
        <v>Normal</v>
      </c>
    </row>
    <row r="2426" spans="2:5" x14ac:dyDescent="0.25">
      <c r="B2426">
        <f xml:space="preserve"> (moras!C2423 - AVERAGE(moras!$C$2:$C$5001)) / _xlfn.STDEV.P(moras!$C$2:$C$5001)</f>
        <v>-0.45028698599989631</v>
      </c>
      <c r="C2426" t="str">
        <f t="shared" si="75"/>
        <v>Normal</v>
      </c>
      <c r="D2426">
        <f xml:space="preserve"> (moras!I2423 - AVERAGE(moras!$I$2:$I$5001)) / _xlfn.STDEV.P(moras!$I$2:$I$5001)</f>
        <v>0.71243440733593477</v>
      </c>
      <c r="E2426" t="str">
        <f t="shared" si="74"/>
        <v>Normal</v>
      </c>
    </row>
    <row r="2427" spans="2:5" x14ac:dyDescent="0.25">
      <c r="B2427">
        <f xml:space="preserve"> (moras!C2424 - AVERAGE(moras!$C$2:$C$5001)) / _xlfn.STDEV.P(moras!$C$2:$C$5001)</f>
        <v>0.1177289975370464</v>
      </c>
      <c r="C2427" t="str">
        <f t="shared" si="75"/>
        <v>Normal</v>
      </c>
      <c r="D2427">
        <f xml:space="preserve"> (moras!I2424 - AVERAGE(moras!$I$2:$I$5001)) / _xlfn.STDEV.P(moras!$I$2:$I$5001)</f>
        <v>-1.4050373798826306</v>
      </c>
      <c r="E2427" t="str">
        <f t="shared" si="74"/>
        <v>Normal</v>
      </c>
    </row>
    <row r="2428" spans="2:5" x14ac:dyDescent="0.25">
      <c r="B2428">
        <f xml:space="preserve"> (moras!C2425 - AVERAGE(moras!$C$2:$C$5001)) / _xlfn.STDEV.P(moras!$C$2:$C$5001)</f>
        <v>-0.34749895517459412</v>
      </c>
      <c r="C2428" t="str">
        <f t="shared" si="75"/>
        <v>Normal</v>
      </c>
      <c r="D2428">
        <f xml:space="preserve"> (moras!I2425 - AVERAGE(moras!$I$2:$I$5001)) / _xlfn.STDEV.P(moras!$I$2:$I$5001)</f>
        <v>0.57126962152136374</v>
      </c>
      <c r="E2428" t="str">
        <f t="shared" si="74"/>
        <v>Normal</v>
      </c>
    </row>
    <row r="2429" spans="2:5" x14ac:dyDescent="0.25">
      <c r="B2429">
        <f xml:space="preserve"> (moras!C2426 - AVERAGE(moras!$C$2:$C$5001)) / _xlfn.STDEV.P(moras!$C$2:$C$5001)</f>
        <v>0.50932898836716756</v>
      </c>
      <c r="C2429" t="str">
        <f t="shared" si="75"/>
        <v>Normal</v>
      </c>
      <c r="D2429">
        <f xml:space="preserve"> (moras!I2426 - AVERAGE(moras!$I$2:$I$5001)) / _xlfn.STDEV.P(moras!$I$2:$I$5001)</f>
        <v>-0.55804866499520445</v>
      </c>
      <c r="E2429" t="str">
        <f t="shared" si="74"/>
        <v>Normal</v>
      </c>
    </row>
    <row r="2430" spans="2:5" x14ac:dyDescent="0.25">
      <c r="B2430">
        <f xml:space="preserve"> (moras!C2427 - AVERAGE(moras!$C$2:$C$5001)) / _xlfn.STDEV.P(moras!$C$2:$C$5001)</f>
        <v>-0.44454166866740574</v>
      </c>
      <c r="C2430" t="str">
        <f t="shared" si="75"/>
        <v>Normal</v>
      </c>
      <c r="D2430">
        <f xml:space="preserve"> (moras!I2427 - AVERAGE(moras!$I$2:$I$5001)) / _xlfn.STDEV.P(moras!$I$2:$I$5001)</f>
        <v>0.92418158605779133</v>
      </c>
      <c r="E2430" t="str">
        <f t="shared" si="74"/>
        <v>Normal</v>
      </c>
    </row>
    <row r="2431" spans="2:5" x14ac:dyDescent="0.25">
      <c r="B2431">
        <f xml:space="preserve"> (moras!C2428 - AVERAGE(moras!$C$2:$C$5001)) / _xlfn.STDEV.P(moras!$C$2:$C$5001)</f>
        <v>-0.32805193771733382</v>
      </c>
      <c r="C2431" t="str">
        <f t="shared" si="75"/>
        <v>Normal</v>
      </c>
      <c r="D2431">
        <f xml:space="preserve"> (moras!I2428 - AVERAGE(moras!$I$2:$I$5001)) / _xlfn.STDEV.P(moras!$I$2:$I$5001)</f>
        <v>-0.769795843717061</v>
      </c>
      <c r="E2431" t="str">
        <f t="shared" si="74"/>
        <v>Normal</v>
      </c>
    </row>
    <row r="2432" spans="2:5" x14ac:dyDescent="0.25">
      <c r="B2432">
        <f xml:space="preserve"> (moras!C2429 - AVERAGE(moras!$C$2:$C$5001)) / _xlfn.STDEV.P(moras!$C$2:$C$5001)</f>
        <v>-0.25931530150505183</v>
      </c>
      <c r="C2432" t="str">
        <f t="shared" si="75"/>
        <v>Normal</v>
      </c>
      <c r="D2432">
        <f xml:space="preserve"> (moras!I2429 - AVERAGE(moras!$I$2:$I$5001)) / _xlfn.STDEV.P(moras!$I$2:$I$5001)</f>
        <v>-0.34630148627334789</v>
      </c>
      <c r="E2432" t="str">
        <f t="shared" si="74"/>
        <v>Normal</v>
      </c>
    </row>
    <row r="2433" spans="2:5" x14ac:dyDescent="0.25">
      <c r="B2433">
        <f xml:space="preserve"> (moras!C2430 - AVERAGE(moras!$C$2:$C$5001)) / _xlfn.STDEV.P(moras!$C$2:$C$5001)</f>
        <v>-0.17115870348313239</v>
      </c>
      <c r="C2433" t="str">
        <f t="shared" si="75"/>
        <v>Normal</v>
      </c>
      <c r="D2433">
        <f xml:space="preserve"> (moras!I2430 - AVERAGE(moras!$I$2:$I$5001)) / _xlfn.STDEV.P(moras!$I$2:$I$5001)</f>
        <v>-6.397191464420586E-2</v>
      </c>
      <c r="E2433" t="str">
        <f t="shared" si="74"/>
        <v>Normal</v>
      </c>
    </row>
    <row r="2434" spans="2:5" x14ac:dyDescent="0.25">
      <c r="B2434">
        <f xml:space="preserve"> (moras!C2431 - AVERAGE(moras!$C$2:$C$5001)) / _xlfn.STDEV.P(moras!$C$2:$C$5001)</f>
        <v>0.88240589854152973</v>
      </c>
      <c r="C2434" t="str">
        <f t="shared" si="75"/>
        <v>Normal</v>
      </c>
      <c r="D2434">
        <f xml:space="preserve"> (moras!I2431 - AVERAGE(moras!$I$2:$I$5001)) / _xlfn.STDEV.P(moras!$I$2:$I$5001)</f>
        <v>-0.34630148627334789</v>
      </c>
      <c r="E2434" t="str">
        <f t="shared" si="74"/>
        <v>Normal</v>
      </c>
    </row>
    <row r="2435" spans="2:5" x14ac:dyDescent="0.25">
      <c r="B2435">
        <f xml:space="preserve"> (moras!C2432 - AVERAGE(moras!$C$2:$C$5001)) / _xlfn.STDEV.P(moras!$C$2:$C$5001)</f>
        <v>-0.10225731638104119</v>
      </c>
      <c r="C2435" t="str">
        <f t="shared" si="75"/>
        <v>Normal</v>
      </c>
      <c r="D2435">
        <f xml:space="preserve"> (moras!I2432 - AVERAGE(moras!$I$2:$I$5001)) / _xlfn.STDEV.P(moras!$I$2:$I$5001)</f>
        <v>-0.34630148627334789</v>
      </c>
      <c r="E2435" t="str">
        <f t="shared" si="74"/>
        <v>Normal</v>
      </c>
    </row>
    <row r="2436" spans="2:5" x14ac:dyDescent="0.25">
      <c r="B2436">
        <f xml:space="preserve"> (moras!C2433 - AVERAGE(moras!$C$2:$C$5001)) / _xlfn.STDEV.P(moras!$C$2:$C$5001)</f>
        <v>-0.2555569834895482</v>
      </c>
      <c r="C2436" t="str">
        <f t="shared" si="75"/>
        <v>Normal</v>
      </c>
      <c r="D2436">
        <f xml:space="preserve"> (moras!I2433 - AVERAGE(moras!$I$2:$I$5001)) / _xlfn.STDEV.P(moras!$I$2:$I$5001)</f>
        <v>7.7192871170365177E-2</v>
      </c>
      <c r="E2436" t="str">
        <f t="shared" si="74"/>
        <v>Normal</v>
      </c>
    </row>
    <row r="2437" spans="2:5" x14ac:dyDescent="0.25">
      <c r="B2437">
        <f xml:space="preserve"> (moras!C2434 - AVERAGE(moras!$C$2:$C$5001)) / _xlfn.STDEV.P(moras!$C$2:$C$5001)</f>
        <v>-0.22262863255429133</v>
      </c>
      <c r="C2437" t="str">
        <f t="shared" si="75"/>
        <v>Normal</v>
      </c>
      <c r="D2437">
        <f xml:space="preserve"> (moras!I2434 - AVERAGE(moras!$I$2:$I$5001)) / _xlfn.STDEV.P(moras!$I$2:$I$5001)</f>
        <v>-0.55804866499520445</v>
      </c>
      <c r="E2437" t="str">
        <f t="shared" si="74"/>
        <v>Normal</v>
      </c>
    </row>
    <row r="2438" spans="2:5" x14ac:dyDescent="0.25">
      <c r="B2438">
        <f xml:space="preserve"> (moras!C2435 - AVERAGE(moras!$C$2:$C$5001)) / _xlfn.STDEV.P(moras!$C$2:$C$5001)</f>
        <v>4.3242761391186209</v>
      </c>
      <c r="C2438" t="str">
        <f t="shared" si="75"/>
        <v>Atipico</v>
      </c>
      <c r="D2438">
        <f xml:space="preserve"> (moras!I2435 - AVERAGE(moras!$I$2:$I$5001)) / _xlfn.STDEV.P(moras!$I$2:$I$5001)</f>
        <v>-0.48746627208791893</v>
      </c>
      <c r="E2438" t="str">
        <f t="shared" ref="E2438:E2501" si="76">IF(ABS(D2438)&gt;1.96,"Atipico","Normal")</f>
        <v>Normal</v>
      </c>
    </row>
    <row r="2439" spans="2:5" x14ac:dyDescent="0.25">
      <c r="B2439">
        <f xml:space="preserve"> (moras!C2436 - AVERAGE(moras!$C$2:$C$5001)) / _xlfn.STDEV.P(moras!$C$2:$C$5001)</f>
        <v>1.0101586834925538</v>
      </c>
      <c r="C2439" t="str">
        <f t="shared" si="75"/>
        <v>Normal</v>
      </c>
      <c r="D2439">
        <f xml:space="preserve"> (moras!I2436 - AVERAGE(moras!$I$2:$I$5001)) / _xlfn.STDEV.P(moras!$I$2:$I$5001)</f>
        <v>1.41825833640879</v>
      </c>
      <c r="E2439" t="str">
        <f t="shared" si="76"/>
        <v>Normal</v>
      </c>
    </row>
    <row r="2440" spans="2:5" x14ac:dyDescent="0.25">
      <c r="B2440">
        <f xml:space="preserve"> (moras!C2437 - AVERAGE(moras!$C$2:$C$5001)) / _xlfn.STDEV.P(moras!$C$2:$C$5001)</f>
        <v>-0.46799154082766331</v>
      </c>
      <c r="C2440" t="str">
        <f t="shared" si="75"/>
        <v>Normal</v>
      </c>
      <c r="D2440">
        <f xml:space="preserve"> (moras!I2437 - AVERAGE(moras!$I$2:$I$5001)) / _xlfn.STDEV.P(moras!$I$2:$I$5001)</f>
        <v>-0.27571909336606237</v>
      </c>
      <c r="E2440" t="str">
        <f t="shared" si="76"/>
        <v>Normal</v>
      </c>
    </row>
    <row r="2441" spans="2:5" x14ac:dyDescent="0.25">
      <c r="B2441">
        <f xml:space="preserve"> (moras!C2438 - AVERAGE(moras!$C$2:$C$5001)) / _xlfn.STDEV.P(moras!$C$2:$C$5001)</f>
        <v>-0.15133256167285625</v>
      </c>
      <c r="C2441" t="str">
        <f t="shared" si="75"/>
        <v>Normal</v>
      </c>
      <c r="D2441">
        <f xml:space="preserve"> (moras!I2438 - AVERAGE(moras!$I$2:$I$5001)) / _xlfn.STDEV.P(moras!$I$2:$I$5001)</f>
        <v>-1.1227078082534885</v>
      </c>
      <c r="E2441" t="str">
        <f t="shared" si="76"/>
        <v>Normal</v>
      </c>
    </row>
    <row r="2442" spans="2:5" x14ac:dyDescent="0.25">
      <c r="B2442">
        <f xml:space="preserve"> (moras!C2439 - AVERAGE(moras!$C$2:$C$5001)) / _xlfn.STDEV.P(moras!$C$2:$C$5001)</f>
        <v>2.6019365853185463</v>
      </c>
      <c r="C2442" t="str">
        <f t="shared" si="75"/>
        <v>Atipico</v>
      </c>
      <c r="D2442">
        <f xml:space="preserve"> (moras!I2439 - AVERAGE(moras!$I$2:$I$5001)) / _xlfn.STDEV.P(moras!$I$2:$I$5001)</f>
        <v>-1.2638725940680595</v>
      </c>
      <c r="E2442" t="str">
        <f t="shared" si="76"/>
        <v>Normal</v>
      </c>
    </row>
    <row r="2443" spans="2:5" x14ac:dyDescent="0.25">
      <c r="B2443">
        <f xml:space="preserve"> (moras!C2440 - AVERAGE(moras!$C$2:$C$5001)) / _xlfn.STDEV.P(moras!$C$2:$C$5001)</f>
        <v>-0.44454166866740574</v>
      </c>
      <c r="C2443" t="str">
        <f t="shared" si="75"/>
        <v>Normal</v>
      </c>
      <c r="D2443">
        <f xml:space="preserve"> (moras!I2440 - AVERAGE(moras!$I$2:$I$5001)) / _xlfn.STDEV.P(moras!$I$2:$I$5001)</f>
        <v>-0.91096062953163204</v>
      </c>
      <c r="E2443" t="str">
        <f t="shared" si="76"/>
        <v>Normal</v>
      </c>
    </row>
    <row r="2444" spans="2:5" x14ac:dyDescent="0.25">
      <c r="B2444">
        <f xml:space="preserve"> (moras!C2441 - AVERAGE(moras!$C$2:$C$5001)) / _xlfn.STDEV.P(moras!$C$2:$C$5001)</f>
        <v>-0.46799154082766331</v>
      </c>
      <c r="C2444" t="str">
        <f t="shared" si="75"/>
        <v>Normal</v>
      </c>
      <c r="D2444">
        <f xml:space="preserve"> (moras!I2441 - AVERAGE(moras!$I$2:$I$5001)) / _xlfn.STDEV.P(moras!$I$2:$I$5001)</f>
        <v>-0.20513670045877688</v>
      </c>
      <c r="E2444" t="str">
        <f t="shared" si="76"/>
        <v>Normal</v>
      </c>
    </row>
    <row r="2445" spans="2:5" x14ac:dyDescent="0.25">
      <c r="B2445">
        <f xml:space="preserve"> (moras!C2442 - AVERAGE(moras!$C$2:$C$5001)) / _xlfn.STDEV.P(moras!$C$2:$C$5001)</f>
        <v>-0.2726717153338144</v>
      </c>
      <c r="C2445" t="str">
        <f t="shared" si="75"/>
        <v>Normal</v>
      </c>
      <c r="D2445">
        <f xml:space="preserve"> (moras!I2442 - AVERAGE(moras!$I$2:$I$5001)) / _xlfn.STDEV.P(moras!$I$2:$I$5001)</f>
        <v>2.6181590158326435</v>
      </c>
      <c r="E2445" t="str">
        <f t="shared" si="76"/>
        <v>Atipico</v>
      </c>
    </row>
    <row r="2446" spans="2:5" x14ac:dyDescent="0.25">
      <c r="B2446">
        <f xml:space="preserve"> (moras!C2443 - AVERAGE(moras!$C$2:$C$5001)) / _xlfn.STDEV.P(moras!$C$2:$C$5001)</f>
        <v>9.5282626006213109E-2</v>
      </c>
      <c r="C2446" t="str">
        <f t="shared" si="75"/>
        <v>Normal</v>
      </c>
      <c r="D2446">
        <f xml:space="preserve"> (moras!I2443 - AVERAGE(moras!$I$2:$I$5001)) / _xlfn.STDEV.P(moras!$I$2:$I$5001)</f>
        <v>7.7192871170365177E-2</v>
      </c>
      <c r="E2446" t="str">
        <f t="shared" si="76"/>
        <v>Normal</v>
      </c>
    </row>
    <row r="2447" spans="2:5" x14ac:dyDescent="0.25">
      <c r="B2447">
        <f xml:space="preserve"> (moras!C2444 - AVERAGE(moras!$C$2:$C$5001)) / _xlfn.STDEV.P(moras!$C$2:$C$5001)</f>
        <v>-2.2673338536546354E-2</v>
      </c>
      <c r="C2447" t="str">
        <f t="shared" ref="C2447:C2510" si="77">IF(ABS(B2447)&gt;1.96,"Atipico","Normal")</f>
        <v>Normal</v>
      </c>
      <c r="D2447">
        <f xml:space="preserve"> (moras!I2444 - AVERAGE(moras!$I$2:$I$5001)) / _xlfn.STDEV.P(moras!$I$2:$I$5001)</f>
        <v>0.14777526407765068</v>
      </c>
      <c r="E2447" t="str">
        <f t="shared" si="76"/>
        <v>Normal</v>
      </c>
    </row>
    <row r="2448" spans="2:5" x14ac:dyDescent="0.25">
      <c r="B2448">
        <f xml:space="preserve"> (moras!C2445 - AVERAGE(moras!$C$2:$C$5001)) / _xlfn.STDEV.P(moras!$C$2:$C$5001)</f>
        <v>-0.24988219088301714</v>
      </c>
      <c r="C2448" t="str">
        <f t="shared" si="77"/>
        <v>Normal</v>
      </c>
      <c r="D2448">
        <f xml:space="preserve"> (moras!I2445 - AVERAGE(moras!$I$2:$I$5001)) / _xlfn.STDEV.P(moras!$I$2:$I$5001)</f>
        <v>1.2065111576869334</v>
      </c>
      <c r="E2448" t="str">
        <f t="shared" si="76"/>
        <v>Normal</v>
      </c>
    </row>
    <row r="2449" spans="2:5" x14ac:dyDescent="0.25">
      <c r="B2449">
        <f xml:space="preserve"> (moras!C2446 - AVERAGE(moras!$C$2:$C$5001)) / _xlfn.STDEV.P(moras!$C$2:$C$5001)</f>
        <v>3.6557810048911619</v>
      </c>
      <c r="C2449" t="str">
        <f t="shared" si="77"/>
        <v>Atipico</v>
      </c>
      <c r="D2449">
        <f xml:space="preserve"> (moras!I2446 - AVERAGE(moras!$I$2:$I$5001)) / _xlfn.STDEV.P(moras!$I$2:$I$5001)</f>
        <v>-0.48746627208791893</v>
      </c>
      <c r="E2449" t="str">
        <f t="shared" si="76"/>
        <v>Normal</v>
      </c>
    </row>
    <row r="2450" spans="2:5" x14ac:dyDescent="0.25">
      <c r="B2450">
        <f xml:space="preserve"> (moras!C2447 - AVERAGE(moras!$C$2:$C$5001)) / _xlfn.STDEV.P(moras!$C$2:$C$5001)</f>
        <v>-0.36690897767156788</v>
      </c>
      <c r="C2450" t="str">
        <f t="shared" si="77"/>
        <v>Normal</v>
      </c>
      <c r="D2450">
        <f xml:space="preserve"> (moras!I2447 - AVERAGE(moras!$I$2:$I$5001)) / _xlfn.STDEV.P(moras!$I$2:$I$5001)</f>
        <v>-0.34630148627334789</v>
      </c>
      <c r="E2450" t="str">
        <f t="shared" si="76"/>
        <v>Normal</v>
      </c>
    </row>
    <row r="2451" spans="2:5" x14ac:dyDescent="0.25">
      <c r="B2451">
        <f xml:space="preserve"> (moras!C2448 - AVERAGE(moras!$C$2:$C$5001)) / _xlfn.STDEV.P(moras!$C$2:$C$5001)</f>
        <v>0.50226295095244966</v>
      </c>
      <c r="C2451" t="str">
        <f t="shared" si="77"/>
        <v>Normal</v>
      </c>
      <c r="D2451">
        <f xml:space="preserve"> (moras!I2448 - AVERAGE(moras!$I$2:$I$5001)) / _xlfn.STDEV.P(moras!$I$2:$I$5001)</f>
        <v>0.64185201442864925</v>
      </c>
      <c r="E2451" t="str">
        <f t="shared" si="76"/>
        <v>Normal</v>
      </c>
    </row>
    <row r="2452" spans="2:5" x14ac:dyDescent="0.25">
      <c r="B2452">
        <f xml:space="preserve"> (moras!C2449 - AVERAGE(moras!$C$2:$C$5001)) / _xlfn.STDEV.P(moras!$C$2:$C$5001)</f>
        <v>-0.73389540753396676</v>
      </c>
      <c r="C2452" t="str">
        <f t="shared" si="77"/>
        <v>Normal</v>
      </c>
      <c r="D2452">
        <f xml:space="preserve"> (moras!I2449 - AVERAGE(moras!$I$2:$I$5001)) / _xlfn.STDEV.P(moras!$I$2:$I$5001)</f>
        <v>-1.4756197727899161</v>
      </c>
      <c r="E2452" t="str">
        <f t="shared" si="76"/>
        <v>Normal</v>
      </c>
    </row>
    <row r="2453" spans="2:5" x14ac:dyDescent="0.25">
      <c r="B2453">
        <f xml:space="preserve"> (moras!C2450 - AVERAGE(moras!$C$2:$C$5001)) / _xlfn.STDEV.P(moras!$C$2:$C$5001)</f>
        <v>-0.44454166866740574</v>
      </c>
      <c r="C2453" t="str">
        <f t="shared" si="77"/>
        <v>Normal</v>
      </c>
      <c r="D2453">
        <f xml:space="preserve"> (moras!I2450 - AVERAGE(moras!$I$2:$I$5001)) / _xlfn.STDEV.P(moras!$I$2:$I$5001)</f>
        <v>-0.84037823662434652</v>
      </c>
      <c r="E2453" t="str">
        <f t="shared" si="76"/>
        <v>Normal</v>
      </c>
    </row>
    <row r="2454" spans="2:5" x14ac:dyDescent="0.25">
      <c r="B2454">
        <f xml:space="preserve"> (moras!C2451 - AVERAGE(moras!$C$2:$C$5001)) / _xlfn.STDEV.P(moras!$C$2:$C$5001)</f>
        <v>-0.39388446954712708</v>
      </c>
      <c r="C2454" t="str">
        <f t="shared" si="77"/>
        <v>Normal</v>
      </c>
      <c r="D2454">
        <f xml:space="preserve"> (moras!I2451 - AVERAGE(moras!$I$2:$I$5001)) / _xlfn.STDEV.P(moras!$I$2:$I$5001)</f>
        <v>0.57126962152136374</v>
      </c>
      <c r="E2454" t="str">
        <f t="shared" si="76"/>
        <v>Normal</v>
      </c>
    </row>
    <row r="2455" spans="2:5" x14ac:dyDescent="0.25">
      <c r="B2455">
        <f xml:space="preserve"> (moras!C2452 - AVERAGE(moras!$C$2:$C$5001)) / _xlfn.STDEV.P(moras!$C$2:$C$5001)</f>
        <v>-0.28865477134291717</v>
      </c>
      <c r="C2455" t="str">
        <f t="shared" si="77"/>
        <v>Normal</v>
      </c>
      <c r="D2455">
        <f xml:space="preserve"> (moras!I2452 - AVERAGE(moras!$I$2:$I$5001)) / _xlfn.STDEV.P(moras!$I$2:$I$5001)</f>
        <v>6.6104782630796582E-3</v>
      </c>
      <c r="E2455" t="str">
        <f t="shared" si="76"/>
        <v>Normal</v>
      </c>
    </row>
    <row r="2456" spans="2:5" x14ac:dyDescent="0.25">
      <c r="B2456">
        <f xml:space="preserve"> (moras!C2453 - AVERAGE(moras!$C$2:$C$5001)) / _xlfn.STDEV.P(moras!$C$2:$C$5001)</f>
        <v>-0.71836110039313905</v>
      </c>
      <c r="C2456" t="str">
        <f t="shared" si="77"/>
        <v>Normal</v>
      </c>
      <c r="D2456">
        <f xml:space="preserve"> (moras!I2453 - AVERAGE(moras!$I$2:$I$5001)) / _xlfn.STDEV.P(moras!$I$2:$I$5001)</f>
        <v>-0.98154302243891756</v>
      </c>
      <c r="E2456" t="str">
        <f t="shared" si="76"/>
        <v>Normal</v>
      </c>
    </row>
    <row r="2457" spans="2:5" x14ac:dyDescent="0.25">
      <c r="B2457">
        <f xml:space="preserve"> (moras!C2454 - AVERAGE(moras!$C$2:$C$5001)) / _xlfn.STDEV.P(moras!$C$2:$C$5001)</f>
        <v>-0.41870192207264156</v>
      </c>
      <c r="C2457" t="str">
        <f t="shared" si="77"/>
        <v>Normal</v>
      </c>
      <c r="D2457">
        <f xml:space="preserve"> (moras!I2454 - AVERAGE(moras!$I$2:$I$5001)) / _xlfn.STDEV.P(moras!$I$2:$I$5001)</f>
        <v>0.57126962152136374</v>
      </c>
      <c r="E2457" t="str">
        <f t="shared" si="76"/>
        <v>Normal</v>
      </c>
    </row>
    <row r="2458" spans="2:5" x14ac:dyDescent="0.25">
      <c r="B2458">
        <f xml:space="preserve"> (moras!C2455 - AVERAGE(moras!$C$2:$C$5001)) / _xlfn.STDEV.P(moras!$C$2:$C$5001)</f>
        <v>-0.44436779235405932</v>
      </c>
      <c r="C2458" t="str">
        <f t="shared" si="77"/>
        <v>Normal</v>
      </c>
      <c r="D2458">
        <f xml:space="preserve"> (moras!I2455 - AVERAGE(moras!$I$2:$I$5001)) / _xlfn.STDEV.P(moras!$I$2:$I$5001)</f>
        <v>-6.397191464420586E-2</v>
      </c>
      <c r="E2458" t="str">
        <f t="shared" si="76"/>
        <v>Normal</v>
      </c>
    </row>
    <row r="2459" spans="2:5" x14ac:dyDescent="0.25">
      <c r="B2459">
        <f xml:space="preserve"> (moras!C2456 - AVERAGE(moras!$C$2:$C$5001)) / _xlfn.STDEV.P(moras!$C$2:$C$5001)</f>
        <v>0.45177463382587868</v>
      </c>
      <c r="C2459" t="str">
        <f t="shared" si="77"/>
        <v>Normal</v>
      </c>
      <c r="D2459">
        <f xml:space="preserve"> (moras!I2456 - AVERAGE(moras!$I$2:$I$5001)) / _xlfn.STDEV.P(moras!$I$2:$I$5001)</f>
        <v>-0.62863105790248996</v>
      </c>
      <c r="E2459" t="str">
        <f t="shared" si="76"/>
        <v>Normal</v>
      </c>
    </row>
    <row r="2460" spans="2:5" x14ac:dyDescent="0.25">
      <c r="B2460">
        <f xml:space="preserve"> (moras!C2457 - AVERAGE(moras!$C$2:$C$5001)) / _xlfn.STDEV.P(moras!$C$2:$C$5001)</f>
        <v>-0.44454166866740574</v>
      </c>
      <c r="C2460" t="str">
        <f t="shared" si="77"/>
        <v>Normal</v>
      </c>
      <c r="D2460">
        <f xml:space="preserve"> (moras!I2457 - AVERAGE(moras!$I$2:$I$5001)) / _xlfn.STDEV.P(moras!$I$2:$I$5001)</f>
        <v>-0.55804866499520445</v>
      </c>
      <c r="E2460" t="str">
        <f t="shared" si="76"/>
        <v>Normal</v>
      </c>
    </row>
    <row r="2461" spans="2:5" x14ac:dyDescent="0.25">
      <c r="B2461">
        <f xml:space="preserve"> (moras!C2458 - AVERAGE(moras!$C$2:$C$5001)) / _xlfn.STDEV.P(moras!$C$2:$C$5001)</f>
        <v>0.34535869222008275</v>
      </c>
      <c r="C2461" t="str">
        <f t="shared" si="77"/>
        <v>Normal</v>
      </c>
      <c r="D2461">
        <f xml:space="preserve"> (moras!I2458 - AVERAGE(moras!$I$2:$I$5001)) / _xlfn.STDEV.P(moras!$I$2:$I$5001)</f>
        <v>0.99476397896507684</v>
      </c>
      <c r="E2461" t="str">
        <f t="shared" si="76"/>
        <v>Normal</v>
      </c>
    </row>
    <row r="2462" spans="2:5" x14ac:dyDescent="0.25">
      <c r="B2462">
        <f xml:space="preserve"> (moras!C2459 - AVERAGE(moras!$C$2:$C$5001)) / _xlfn.STDEV.P(moras!$C$2:$C$5001)</f>
        <v>4.9427730349069172E-2</v>
      </c>
      <c r="C2462" t="str">
        <f t="shared" si="77"/>
        <v>Normal</v>
      </c>
      <c r="D2462">
        <f xml:space="preserve"> (moras!I2459 - AVERAGE(moras!$I$2:$I$5001)) / _xlfn.STDEV.P(moras!$I$2:$I$5001)</f>
        <v>-0.55804866499520445</v>
      </c>
      <c r="E2462" t="str">
        <f t="shared" si="76"/>
        <v>Normal</v>
      </c>
    </row>
    <row r="2463" spans="2:5" x14ac:dyDescent="0.25">
      <c r="B2463">
        <f xml:space="preserve"> (moras!C2460 - AVERAGE(moras!$C$2:$C$5001)) / _xlfn.STDEV.P(moras!$C$2:$C$5001)</f>
        <v>-4.5569519457849553E-2</v>
      </c>
      <c r="C2463" t="str">
        <f t="shared" si="77"/>
        <v>Normal</v>
      </c>
      <c r="D2463">
        <f xml:space="preserve"> (moras!I2460 - AVERAGE(moras!$I$2:$I$5001)) / _xlfn.STDEV.P(moras!$I$2:$I$5001)</f>
        <v>-1.2638725940680595</v>
      </c>
      <c r="E2463" t="str">
        <f t="shared" si="76"/>
        <v>Normal</v>
      </c>
    </row>
    <row r="2464" spans="2:5" x14ac:dyDescent="0.25">
      <c r="B2464">
        <f xml:space="preserve"> (moras!C2461 - AVERAGE(moras!$C$2:$C$5001)) / _xlfn.STDEV.P(moras!$C$2:$C$5001)</f>
        <v>-0.44454290183274864</v>
      </c>
      <c r="C2464" t="str">
        <f t="shared" si="77"/>
        <v>Normal</v>
      </c>
      <c r="D2464">
        <f xml:space="preserve"> (moras!I2461 - AVERAGE(moras!$I$2:$I$5001)) / _xlfn.STDEV.P(moras!$I$2:$I$5001)</f>
        <v>1.41825833640879</v>
      </c>
      <c r="E2464" t="str">
        <f t="shared" si="76"/>
        <v>Normal</v>
      </c>
    </row>
    <row r="2465" spans="2:5" x14ac:dyDescent="0.25">
      <c r="B2465">
        <f xml:space="preserve"> (moras!C2462 - AVERAGE(moras!$C$2:$C$5001)) / _xlfn.STDEV.P(moras!$C$2:$C$5001)</f>
        <v>-0.44133420561056785</v>
      </c>
      <c r="C2465" t="str">
        <f t="shared" si="77"/>
        <v>Normal</v>
      </c>
      <c r="D2465">
        <f xml:space="preserve"> (moras!I2462 - AVERAGE(moras!$I$2:$I$5001)) / _xlfn.STDEV.P(moras!$I$2:$I$5001)</f>
        <v>0.85359919315050581</v>
      </c>
      <c r="E2465" t="str">
        <f t="shared" si="76"/>
        <v>Normal</v>
      </c>
    </row>
    <row r="2466" spans="2:5" x14ac:dyDescent="0.25">
      <c r="B2466">
        <f xml:space="preserve"> (moras!C2463 - AVERAGE(moras!$C$2:$C$5001)) / _xlfn.STDEV.P(moras!$C$2:$C$5001)</f>
        <v>-0.2454545230510502</v>
      </c>
      <c r="C2466" t="str">
        <f t="shared" si="77"/>
        <v>Normal</v>
      </c>
      <c r="D2466">
        <f xml:space="preserve"> (moras!I2463 - AVERAGE(moras!$I$2:$I$5001)) / _xlfn.STDEV.P(moras!$I$2:$I$5001)</f>
        <v>-1.052125415346203</v>
      </c>
      <c r="E2466" t="str">
        <f t="shared" si="76"/>
        <v>Normal</v>
      </c>
    </row>
    <row r="2467" spans="2:5" x14ac:dyDescent="0.25">
      <c r="B2467">
        <f xml:space="preserve"> (moras!C2464 - AVERAGE(moras!$C$2:$C$5001)) / _xlfn.STDEV.P(moras!$C$2:$C$5001)</f>
        <v>-0.44454413499809153</v>
      </c>
      <c r="C2467" t="str">
        <f t="shared" si="77"/>
        <v>Normal</v>
      </c>
      <c r="D2467">
        <f xml:space="preserve"> (moras!I2464 - AVERAGE(moras!$I$2:$I$5001)) / _xlfn.STDEV.P(moras!$I$2:$I$5001)</f>
        <v>1.0653463718723624</v>
      </c>
      <c r="E2467" t="str">
        <f t="shared" si="76"/>
        <v>Normal</v>
      </c>
    </row>
    <row r="2468" spans="2:5" x14ac:dyDescent="0.25">
      <c r="B2468">
        <f xml:space="preserve"> (moras!C2465 - AVERAGE(moras!$C$2:$C$5001)) / _xlfn.STDEV.P(moras!$C$2:$C$5001)</f>
        <v>-2.2673338536546354E-2</v>
      </c>
      <c r="C2468" t="str">
        <f t="shared" si="77"/>
        <v>Normal</v>
      </c>
      <c r="D2468">
        <f xml:space="preserve"> (moras!I2465 - AVERAGE(moras!$I$2:$I$5001)) / _xlfn.STDEV.P(moras!$I$2:$I$5001)</f>
        <v>6.6104782630796582E-3</v>
      </c>
      <c r="E2468" t="str">
        <f t="shared" si="76"/>
        <v>Normal</v>
      </c>
    </row>
    <row r="2469" spans="2:5" x14ac:dyDescent="0.25">
      <c r="B2469">
        <f xml:space="preserve"> (moras!C2466 - AVERAGE(moras!$C$2:$C$5001)) / _xlfn.STDEV.P(moras!$C$2:$C$5001)</f>
        <v>5.3455852609942088E-2</v>
      </c>
      <c r="C2469" t="str">
        <f t="shared" si="77"/>
        <v>Normal</v>
      </c>
      <c r="D2469">
        <f xml:space="preserve"> (moras!I2466 - AVERAGE(moras!$I$2:$I$5001)) / _xlfn.STDEV.P(moras!$I$2:$I$5001)</f>
        <v>0.14777526407765068</v>
      </c>
      <c r="E2469" t="str">
        <f t="shared" si="76"/>
        <v>Normal</v>
      </c>
    </row>
    <row r="2470" spans="2:5" x14ac:dyDescent="0.25">
      <c r="B2470">
        <f xml:space="preserve"> (moras!C2467 - AVERAGE(moras!$C$2:$C$5001)) / _xlfn.STDEV.P(moras!$C$2:$C$5001)</f>
        <v>-0.46799154082766331</v>
      </c>
      <c r="C2470" t="str">
        <f t="shared" si="77"/>
        <v>Normal</v>
      </c>
      <c r="D2470">
        <f xml:space="preserve"> (moras!I2467 - AVERAGE(moras!$I$2:$I$5001)) / _xlfn.STDEV.P(moras!$I$2:$I$5001)</f>
        <v>1.559423122223361</v>
      </c>
      <c r="E2470" t="str">
        <f t="shared" si="76"/>
        <v>Normal</v>
      </c>
    </row>
    <row r="2471" spans="2:5" x14ac:dyDescent="0.25">
      <c r="B2471">
        <f xml:space="preserve"> (moras!C2468 - AVERAGE(moras!$C$2:$C$5001)) / _xlfn.STDEV.P(moras!$C$2:$C$5001)</f>
        <v>4.9049407553526138E-2</v>
      </c>
      <c r="C2471" t="str">
        <f t="shared" si="77"/>
        <v>Normal</v>
      </c>
      <c r="D2471">
        <f xml:space="preserve"> (moras!I2468 - AVERAGE(moras!$I$2:$I$5001)) / _xlfn.STDEV.P(moras!$I$2:$I$5001)</f>
        <v>0.92418158605779133</v>
      </c>
      <c r="E2471" t="str">
        <f t="shared" si="76"/>
        <v>Normal</v>
      </c>
    </row>
    <row r="2472" spans="2:5" x14ac:dyDescent="0.25">
      <c r="B2472">
        <f xml:space="preserve"> (moras!C2469 - AVERAGE(moras!$C$2:$C$5001)) / _xlfn.STDEV.P(moras!$C$2:$C$5001)</f>
        <v>-0.46799154082766331</v>
      </c>
      <c r="C2472" t="str">
        <f t="shared" si="77"/>
        <v>Normal</v>
      </c>
      <c r="D2472">
        <f xml:space="preserve"> (moras!I2469 - AVERAGE(moras!$I$2:$I$5001)) / _xlfn.STDEV.P(moras!$I$2:$I$5001)</f>
        <v>-0.13455430755149136</v>
      </c>
      <c r="E2472" t="str">
        <f t="shared" si="76"/>
        <v>Normal</v>
      </c>
    </row>
    <row r="2473" spans="2:5" x14ac:dyDescent="0.25">
      <c r="B2473">
        <f xml:space="preserve"> (moras!C2470 - AVERAGE(moras!$C$2:$C$5001)) / _xlfn.STDEV.P(moras!$C$2:$C$5001)</f>
        <v>0.28496133663904505</v>
      </c>
      <c r="C2473" t="str">
        <f t="shared" si="77"/>
        <v>Normal</v>
      </c>
      <c r="D2473">
        <f xml:space="preserve"> (moras!I2470 - AVERAGE(moras!$I$2:$I$5001)) / _xlfn.STDEV.P(moras!$I$2:$I$5001)</f>
        <v>-0.20513670045877688</v>
      </c>
      <c r="E2473" t="str">
        <f t="shared" si="76"/>
        <v>Normal</v>
      </c>
    </row>
    <row r="2474" spans="2:5" x14ac:dyDescent="0.25">
      <c r="B2474">
        <f xml:space="preserve"> (moras!C2471 - AVERAGE(moras!$C$2:$C$5001)) / _xlfn.STDEV.P(moras!$C$2:$C$5001)</f>
        <v>-0.33464813913641345</v>
      </c>
      <c r="C2474" t="str">
        <f t="shared" si="77"/>
        <v>Normal</v>
      </c>
      <c r="D2474">
        <f xml:space="preserve"> (moras!I2471 - AVERAGE(moras!$I$2:$I$5001)) / _xlfn.STDEV.P(moras!$I$2:$I$5001)</f>
        <v>0.14777526407765068</v>
      </c>
      <c r="E2474" t="str">
        <f t="shared" si="76"/>
        <v>Normal</v>
      </c>
    </row>
    <row r="2475" spans="2:5" x14ac:dyDescent="0.25">
      <c r="B2475">
        <f xml:space="preserve"> (moras!C2472 - AVERAGE(moras!$C$2:$C$5001)) / _xlfn.STDEV.P(moras!$C$2:$C$5001)</f>
        <v>-0.65053700653459023</v>
      </c>
      <c r="C2475" t="str">
        <f t="shared" si="77"/>
        <v>Normal</v>
      </c>
      <c r="D2475">
        <f xml:space="preserve"> (moras!I2472 - AVERAGE(moras!$I$2:$I$5001)) / _xlfn.STDEV.P(moras!$I$2:$I$5001)</f>
        <v>-0.62863105790248996</v>
      </c>
      <c r="E2475" t="str">
        <f t="shared" si="76"/>
        <v>Normal</v>
      </c>
    </row>
    <row r="2476" spans="2:5" x14ac:dyDescent="0.25">
      <c r="B2476">
        <f xml:space="preserve"> (moras!C2473 - AVERAGE(moras!$C$2:$C$5001)) / _xlfn.STDEV.P(moras!$C$2:$C$5001)</f>
        <v>-0.44082984098532885</v>
      </c>
      <c r="C2476" t="str">
        <f t="shared" si="77"/>
        <v>Normal</v>
      </c>
      <c r="D2476">
        <f xml:space="preserve"> (moras!I2473 - AVERAGE(moras!$I$2:$I$5001)) / _xlfn.STDEV.P(moras!$I$2:$I$5001)</f>
        <v>2.3358294442035015</v>
      </c>
      <c r="E2476" t="str">
        <f t="shared" si="76"/>
        <v>Atipico</v>
      </c>
    </row>
    <row r="2477" spans="2:5" x14ac:dyDescent="0.25">
      <c r="B2477">
        <f xml:space="preserve"> (moras!C2474 - AVERAGE(moras!$C$2:$C$5001)) / _xlfn.STDEV.P(moras!$C$2:$C$5001)</f>
        <v>0.22797540966255808</v>
      </c>
      <c r="C2477" t="str">
        <f t="shared" si="77"/>
        <v>Normal</v>
      </c>
      <c r="D2477">
        <f xml:space="preserve"> (moras!I2474 - AVERAGE(moras!$I$2:$I$5001)) / _xlfn.STDEV.P(moras!$I$2:$I$5001)</f>
        <v>1.0653463718723624</v>
      </c>
      <c r="E2477" t="str">
        <f t="shared" si="76"/>
        <v>Normal</v>
      </c>
    </row>
    <row r="2478" spans="2:5" x14ac:dyDescent="0.25">
      <c r="B2478">
        <f xml:space="preserve"> (moras!C2475 - AVERAGE(moras!$C$2:$C$5001)) / _xlfn.STDEV.P(moras!$C$2:$C$5001)</f>
        <v>-0.45617041785078966</v>
      </c>
      <c r="C2478" t="str">
        <f t="shared" si="77"/>
        <v>Normal</v>
      </c>
      <c r="D2478">
        <f xml:space="preserve"> (moras!I2475 - AVERAGE(moras!$I$2:$I$5001)) / _xlfn.STDEV.P(moras!$I$2:$I$5001)</f>
        <v>-1.2638725940680595</v>
      </c>
      <c r="E2478" t="str">
        <f t="shared" si="76"/>
        <v>Normal</v>
      </c>
    </row>
    <row r="2479" spans="2:5" x14ac:dyDescent="0.25">
      <c r="B2479">
        <f xml:space="preserve"> (moras!C2476 - AVERAGE(moras!$C$2:$C$5001)) / _xlfn.STDEV.P(moras!$C$2:$C$5001)</f>
        <v>-0.55729490862854303</v>
      </c>
      <c r="C2479" t="str">
        <f t="shared" si="77"/>
        <v>Normal</v>
      </c>
      <c r="D2479">
        <f xml:space="preserve"> (moras!I2476 - AVERAGE(moras!$I$2:$I$5001)) / _xlfn.STDEV.P(moras!$I$2:$I$5001)</f>
        <v>-0.62863105790248996</v>
      </c>
      <c r="E2479" t="str">
        <f t="shared" si="76"/>
        <v>Normal</v>
      </c>
    </row>
    <row r="2480" spans="2:5" x14ac:dyDescent="0.25">
      <c r="B2480">
        <f xml:space="preserve"> (moras!C2477 - AVERAGE(moras!$C$2:$C$5001)) / _xlfn.STDEV.P(moras!$C$2:$C$5001)</f>
        <v>-0.34504503013217808</v>
      </c>
      <c r="C2480" t="str">
        <f t="shared" si="77"/>
        <v>Normal</v>
      </c>
      <c r="D2480">
        <f xml:space="preserve"> (moras!I2477 - AVERAGE(moras!$I$2:$I$5001)) / _xlfn.STDEV.P(moras!$I$2:$I$5001)</f>
        <v>1.4888407293160755</v>
      </c>
      <c r="E2480" t="str">
        <f t="shared" si="76"/>
        <v>Normal</v>
      </c>
    </row>
    <row r="2481" spans="2:5" x14ac:dyDescent="0.25">
      <c r="B2481">
        <f xml:space="preserve"> (moras!C2478 - AVERAGE(moras!$C$2:$C$5001)) / _xlfn.STDEV.P(moras!$C$2:$C$5001)</f>
        <v>-0.54941744841820839</v>
      </c>
      <c r="C2481" t="str">
        <f t="shared" si="77"/>
        <v>Normal</v>
      </c>
      <c r="D2481">
        <f xml:space="preserve"> (moras!I2478 - AVERAGE(moras!$I$2:$I$5001)) / _xlfn.STDEV.P(moras!$I$2:$I$5001)</f>
        <v>0.92418158605779133</v>
      </c>
      <c r="E2481" t="str">
        <f t="shared" si="76"/>
        <v>Normal</v>
      </c>
    </row>
    <row r="2482" spans="2:5" x14ac:dyDescent="0.25">
      <c r="B2482">
        <f xml:space="preserve"> (moras!C2479 - AVERAGE(moras!$C$2:$C$5001)) / _xlfn.STDEV.P(moras!$C$2:$C$5001)</f>
        <v>-0.37128054881208711</v>
      </c>
      <c r="C2482" t="str">
        <f t="shared" si="77"/>
        <v>Normal</v>
      </c>
      <c r="D2482">
        <f xml:space="preserve"> (moras!I2479 - AVERAGE(moras!$I$2:$I$5001)) / _xlfn.STDEV.P(moras!$I$2:$I$5001)</f>
        <v>1.0653463718723624</v>
      </c>
      <c r="E2482" t="str">
        <f t="shared" si="76"/>
        <v>Normal</v>
      </c>
    </row>
    <row r="2483" spans="2:5" x14ac:dyDescent="0.25">
      <c r="B2483">
        <f xml:space="preserve"> (moras!C2480 - AVERAGE(moras!$C$2:$C$5001)) / _xlfn.STDEV.P(moras!$C$2:$C$5001)</f>
        <v>0.79100861598843519</v>
      </c>
      <c r="C2483" t="str">
        <f t="shared" si="77"/>
        <v>Normal</v>
      </c>
      <c r="D2483">
        <f xml:space="preserve"> (moras!I2480 - AVERAGE(moras!$I$2:$I$5001)) / _xlfn.STDEV.P(moras!$I$2:$I$5001)</f>
        <v>1.2065111576869334</v>
      </c>
      <c r="E2483" t="str">
        <f t="shared" si="76"/>
        <v>Normal</v>
      </c>
    </row>
    <row r="2484" spans="2:5" x14ac:dyDescent="0.25">
      <c r="B2484">
        <f xml:space="preserve"> (moras!C2481 - AVERAGE(moras!$C$2:$C$5001)) / _xlfn.STDEV.P(moras!$C$2:$C$5001)</f>
        <v>-0.63634307613155539</v>
      </c>
      <c r="C2484" t="str">
        <f t="shared" si="77"/>
        <v>Normal</v>
      </c>
      <c r="D2484">
        <f xml:space="preserve"> (moras!I2481 - AVERAGE(moras!$I$2:$I$5001)) / _xlfn.STDEV.P(moras!$I$2:$I$5001)</f>
        <v>3.0416533732763567</v>
      </c>
      <c r="E2484" t="str">
        <f t="shared" si="76"/>
        <v>Atipico</v>
      </c>
    </row>
    <row r="2485" spans="2:5" x14ac:dyDescent="0.25">
      <c r="B2485">
        <f xml:space="preserve"> (moras!C2482 - AVERAGE(moras!$C$2:$C$5001)) / _xlfn.STDEV.P(moras!$C$2:$C$5001)</f>
        <v>-0.46799154082766331</v>
      </c>
      <c r="C2485" t="str">
        <f t="shared" si="77"/>
        <v>Normal</v>
      </c>
      <c r="D2485">
        <f xml:space="preserve"> (moras!I2482 - AVERAGE(moras!$I$2:$I$5001)) / _xlfn.STDEV.P(moras!$I$2:$I$5001)</f>
        <v>-1.4050373798826306</v>
      </c>
      <c r="E2485" t="str">
        <f t="shared" si="76"/>
        <v>Normal</v>
      </c>
    </row>
    <row r="2486" spans="2:5" x14ac:dyDescent="0.25">
      <c r="B2486">
        <f xml:space="preserve"> (moras!C2483 - AVERAGE(moras!$C$2:$C$5001)) / _xlfn.STDEV.P(moras!$C$2:$C$5001)</f>
        <v>-0.38219159576591327</v>
      </c>
      <c r="C2486" t="str">
        <f t="shared" si="77"/>
        <v>Normal</v>
      </c>
      <c r="D2486">
        <f xml:space="preserve"> (moras!I2483 - AVERAGE(moras!$I$2:$I$5001)) / _xlfn.STDEV.P(moras!$I$2:$I$5001)</f>
        <v>1.0653463718723624</v>
      </c>
      <c r="E2486" t="str">
        <f t="shared" si="76"/>
        <v>Normal</v>
      </c>
    </row>
    <row r="2487" spans="2:5" x14ac:dyDescent="0.25">
      <c r="B2487">
        <f xml:space="preserve"> (moras!C2484 - AVERAGE(moras!$C$2:$C$5001)) / _xlfn.STDEV.P(moras!$C$2:$C$5001)</f>
        <v>-0.59331813462483274</v>
      </c>
      <c r="C2487" t="str">
        <f t="shared" si="77"/>
        <v>Normal</v>
      </c>
      <c r="D2487">
        <f xml:space="preserve"> (moras!I2484 - AVERAGE(moras!$I$2:$I$5001)) / _xlfn.STDEV.P(moras!$I$2:$I$5001)</f>
        <v>-1.052125415346203</v>
      </c>
      <c r="E2487" t="str">
        <f t="shared" si="76"/>
        <v>Normal</v>
      </c>
    </row>
    <row r="2488" spans="2:5" x14ac:dyDescent="0.25">
      <c r="B2488">
        <f xml:space="preserve"> (moras!C2485 - AVERAGE(moras!$C$2:$C$5001)) / _xlfn.STDEV.P(moras!$C$2:$C$5001)</f>
        <v>0.18671782839360138</v>
      </c>
      <c r="C2488" t="str">
        <f t="shared" si="77"/>
        <v>Normal</v>
      </c>
      <c r="D2488">
        <f xml:space="preserve"> (moras!I2485 - AVERAGE(moras!$I$2:$I$5001)) / _xlfn.STDEV.P(moras!$I$2:$I$5001)</f>
        <v>1.1359287647796479</v>
      </c>
      <c r="E2488" t="str">
        <f t="shared" si="76"/>
        <v>Normal</v>
      </c>
    </row>
    <row r="2489" spans="2:5" x14ac:dyDescent="0.25">
      <c r="B2489">
        <f xml:space="preserve"> (moras!C2486 - AVERAGE(moras!$C$2:$C$5001)) / _xlfn.STDEV.P(moras!$C$2:$C$5001)</f>
        <v>-0.3011399538569331</v>
      </c>
      <c r="C2489" t="str">
        <f t="shared" si="77"/>
        <v>Normal</v>
      </c>
      <c r="D2489">
        <f xml:space="preserve"> (moras!I2486 - AVERAGE(moras!$I$2:$I$5001)) / _xlfn.STDEV.P(moras!$I$2:$I$5001)</f>
        <v>-1.193290201160774</v>
      </c>
      <c r="E2489" t="str">
        <f t="shared" si="76"/>
        <v>Normal</v>
      </c>
    </row>
    <row r="2490" spans="2:5" x14ac:dyDescent="0.25">
      <c r="B2490">
        <f xml:space="preserve"> (moras!C2487 - AVERAGE(moras!$C$2:$C$5001)) / _xlfn.STDEV.P(moras!$C$2:$C$5001)</f>
        <v>-0.44454166866740574</v>
      </c>
      <c r="C2490" t="str">
        <f t="shared" si="77"/>
        <v>Normal</v>
      </c>
      <c r="D2490">
        <f xml:space="preserve"> (moras!I2487 - AVERAGE(moras!$I$2:$I$5001)) / _xlfn.STDEV.P(moras!$I$2:$I$5001)</f>
        <v>-0.769795843717061</v>
      </c>
      <c r="E2490" t="str">
        <f t="shared" si="76"/>
        <v>Normal</v>
      </c>
    </row>
    <row r="2491" spans="2:5" x14ac:dyDescent="0.25">
      <c r="B2491">
        <f xml:space="preserve"> (moras!C2488 - AVERAGE(moras!$C$2:$C$5001)) / _xlfn.STDEV.P(moras!$C$2:$C$5001)</f>
        <v>-0.14000418690369165</v>
      </c>
      <c r="C2491" t="str">
        <f t="shared" si="77"/>
        <v>Normal</v>
      </c>
      <c r="D2491">
        <f xml:space="preserve"> (moras!I2488 - AVERAGE(moras!$I$2:$I$5001)) / _xlfn.STDEV.P(moras!$I$2:$I$5001)</f>
        <v>-1.4050373798826306</v>
      </c>
      <c r="E2491" t="str">
        <f t="shared" si="76"/>
        <v>Normal</v>
      </c>
    </row>
    <row r="2492" spans="2:5" x14ac:dyDescent="0.25">
      <c r="B2492">
        <f xml:space="preserve"> (moras!C2489 - AVERAGE(moras!$C$2:$C$5001)) / _xlfn.STDEV.P(moras!$C$2:$C$5001)</f>
        <v>-0.7054846961740936</v>
      </c>
      <c r="C2492" t="str">
        <f t="shared" si="77"/>
        <v>Normal</v>
      </c>
      <c r="D2492">
        <f xml:space="preserve"> (moras!I2489 - AVERAGE(moras!$I$2:$I$5001)) / _xlfn.STDEV.P(moras!$I$2:$I$5001)</f>
        <v>-1.1227078082534885</v>
      </c>
      <c r="E2492" t="str">
        <f t="shared" si="76"/>
        <v>Normal</v>
      </c>
    </row>
    <row r="2493" spans="2:5" x14ac:dyDescent="0.25">
      <c r="B2493">
        <f xml:space="preserve"> (moras!C2490 - AVERAGE(moras!$C$2:$C$5001)) / _xlfn.STDEV.P(moras!$C$2:$C$5001)</f>
        <v>-0.54448478704667758</v>
      </c>
      <c r="C2493" t="str">
        <f t="shared" si="77"/>
        <v>Normal</v>
      </c>
      <c r="D2493">
        <f xml:space="preserve"> (moras!I2490 - AVERAGE(moras!$I$2:$I$5001)) / _xlfn.STDEV.P(moras!$I$2:$I$5001)</f>
        <v>2.0534998725743594</v>
      </c>
      <c r="E2493" t="str">
        <f t="shared" si="76"/>
        <v>Atipico</v>
      </c>
    </row>
    <row r="2494" spans="2:5" x14ac:dyDescent="0.25">
      <c r="B2494">
        <f xml:space="preserve"> (moras!C2491 - AVERAGE(moras!$C$2:$C$5001)) / _xlfn.STDEV.P(moras!$C$2:$C$5001)</f>
        <v>-0.17342798667875858</v>
      </c>
      <c r="C2494" t="str">
        <f t="shared" si="77"/>
        <v>Normal</v>
      </c>
      <c r="D2494">
        <f xml:space="preserve"> (moras!I2491 - AVERAGE(moras!$I$2:$I$5001)) / _xlfn.STDEV.P(moras!$I$2:$I$5001)</f>
        <v>1.3476759435015044</v>
      </c>
      <c r="E2494" t="str">
        <f t="shared" si="76"/>
        <v>Normal</v>
      </c>
    </row>
    <row r="2495" spans="2:5" x14ac:dyDescent="0.25">
      <c r="B2495">
        <f xml:space="preserve"> (moras!C2492 - AVERAGE(moras!$C$2:$C$5001)) / _xlfn.STDEV.P(moras!$C$2:$C$5001)</f>
        <v>0.12774095597103027</v>
      </c>
      <c r="C2495" t="str">
        <f t="shared" si="77"/>
        <v>Normal</v>
      </c>
      <c r="D2495">
        <f xml:space="preserve"> (moras!I2492 - AVERAGE(moras!$I$2:$I$5001)) / _xlfn.STDEV.P(moras!$I$2:$I$5001)</f>
        <v>-0.84037823662434652</v>
      </c>
      <c r="E2495" t="str">
        <f t="shared" si="76"/>
        <v>Normal</v>
      </c>
    </row>
    <row r="2496" spans="2:5" x14ac:dyDescent="0.25">
      <c r="B2496">
        <f xml:space="preserve"> (moras!C2493 - AVERAGE(moras!$C$2:$C$5001)) / _xlfn.STDEV.P(moras!$C$2:$C$5001)</f>
        <v>-0.74349116033307427</v>
      </c>
      <c r="C2496" t="str">
        <f t="shared" si="77"/>
        <v>Normal</v>
      </c>
      <c r="D2496">
        <f xml:space="preserve"> (moras!I2493 - AVERAGE(moras!$I$2:$I$5001)) / _xlfn.STDEV.P(moras!$I$2:$I$5001)</f>
        <v>-1.334454986975345</v>
      </c>
      <c r="E2496" t="str">
        <f t="shared" si="76"/>
        <v>Normal</v>
      </c>
    </row>
    <row r="2497" spans="2:5" x14ac:dyDescent="0.25">
      <c r="B2497">
        <f xml:space="preserve"> (moras!C2494 - AVERAGE(moras!$C$2:$C$5001)) / _xlfn.STDEV.P(moras!$C$2:$C$5001)</f>
        <v>1.4888392739246619</v>
      </c>
      <c r="C2497" t="str">
        <f t="shared" si="77"/>
        <v>Normal</v>
      </c>
      <c r="D2497">
        <f xml:space="preserve"> (moras!I2494 - AVERAGE(moras!$I$2:$I$5001)) / _xlfn.STDEV.P(moras!$I$2:$I$5001)</f>
        <v>-0.55804866499520445</v>
      </c>
      <c r="E2497" t="str">
        <f t="shared" si="76"/>
        <v>Normal</v>
      </c>
    </row>
    <row r="2498" spans="2:5" x14ac:dyDescent="0.25">
      <c r="B2498">
        <f xml:space="preserve"> (moras!C2495 - AVERAGE(moras!$C$2:$C$5001)) / _xlfn.STDEV.P(moras!$C$2:$C$5001)</f>
        <v>-0.73685858053637965</v>
      </c>
      <c r="C2498" t="str">
        <f t="shared" si="77"/>
        <v>Normal</v>
      </c>
      <c r="D2498">
        <f xml:space="preserve"> (moras!I2495 - AVERAGE(moras!$I$2:$I$5001)) / _xlfn.STDEV.P(moras!$I$2:$I$5001)</f>
        <v>-0.27571909336606237</v>
      </c>
      <c r="E2498" t="str">
        <f t="shared" si="76"/>
        <v>Normal</v>
      </c>
    </row>
    <row r="2499" spans="2:5" x14ac:dyDescent="0.25">
      <c r="B2499">
        <f xml:space="preserve"> (moras!C2496 - AVERAGE(moras!$C$2:$C$5001)) / _xlfn.STDEV.P(moras!$C$2:$C$5001)</f>
        <v>-0.33591090044752531</v>
      </c>
      <c r="C2499" t="str">
        <f t="shared" si="77"/>
        <v>Normal</v>
      </c>
      <c r="D2499">
        <f xml:space="preserve"> (moras!I2496 - AVERAGE(moras!$I$2:$I$5001)) / _xlfn.STDEV.P(moras!$I$2:$I$5001)</f>
        <v>-0.41688387918063341</v>
      </c>
      <c r="E2499" t="str">
        <f t="shared" si="76"/>
        <v>Normal</v>
      </c>
    </row>
    <row r="2500" spans="2:5" x14ac:dyDescent="0.25">
      <c r="B2500">
        <f xml:space="preserve"> (moras!C2497 - AVERAGE(moras!$C$2:$C$5001)) / _xlfn.STDEV.P(moras!$C$2:$C$5001)</f>
        <v>3.1736499931663609</v>
      </c>
      <c r="C2500" t="str">
        <f t="shared" si="77"/>
        <v>Atipico</v>
      </c>
      <c r="D2500">
        <f xml:space="preserve"> (moras!I2497 - AVERAGE(moras!$I$2:$I$5001)) / _xlfn.STDEV.P(moras!$I$2:$I$5001)</f>
        <v>2.3358294442035015</v>
      </c>
      <c r="E2500" t="str">
        <f t="shared" si="76"/>
        <v>Atipico</v>
      </c>
    </row>
    <row r="2501" spans="2:5" x14ac:dyDescent="0.25">
      <c r="B2501">
        <f xml:space="preserve"> (moras!C2498 - AVERAGE(moras!$C$2:$C$5001)) / _xlfn.STDEV.P(moras!$C$2:$C$5001)</f>
        <v>2.5877317537338804</v>
      </c>
      <c r="C2501" t="str">
        <f t="shared" si="77"/>
        <v>Atipico</v>
      </c>
      <c r="D2501">
        <f xml:space="preserve"> (moras!I2498 - AVERAGE(moras!$I$2:$I$5001)) / _xlfn.STDEV.P(moras!$I$2:$I$5001)</f>
        <v>0.71243440733593477</v>
      </c>
      <c r="E2501" t="str">
        <f t="shared" si="76"/>
        <v>Normal</v>
      </c>
    </row>
    <row r="2502" spans="2:5" x14ac:dyDescent="0.25">
      <c r="B2502">
        <f xml:space="preserve"> (moras!C2499 - AVERAGE(moras!$C$2:$C$5001)) / _xlfn.STDEV.P(moras!$C$2:$C$5001)</f>
        <v>-0.76908674018994772</v>
      </c>
      <c r="C2502" t="str">
        <f t="shared" si="77"/>
        <v>Normal</v>
      </c>
      <c r="D2502">
        <f xml:space="preserve"> (moras!I2499 - AVERAGE(moras!$I$2:$I$5001)) / _xlfn.STDEV.P(moras!$I$2:$I$5001)</f>
        <v>-0.41688387918063341</v>
      </c>
      <c r="E2502" t="str">
        <f t="shared" ref="E2502:E2565" si="78">IF(ABS(D2502)&gt;1.96,"Atipico","Normal")</f>
        <v>Normal</v>
      </c>
    </row>
    <row r="2503" spans="2:5" x14ac:dyDescent="0.25">
      <c r="B2503">
        <f xml:space="preserve"> (moras!C2500 - AVERAGE(moras!$C$2:$C$5001)) / _xlfn.STDEV.P(moras!$C$2:$C$5001)</f>
        <v>-0.44454166866740574</v>
      </c>
      <c r="C2503" t="str">
        <f t="shared" si="77"/>
        <v>Normal</v>
      </c>
      <c r="D2503">
        <f xml:space="preserve"> (moras!I2500 - AVERAGE(moras!$I$2:$I$5001)) / _xlfn.STDEV.P(moras!$I$2:$I$5001)</f>
        <v>0.71243440733593477</v>
      </c>
      <c r="E2503" t="str">
        <f t="shared" si="78"/>
        <v>Normal</v>
      </c>
    </row>
    <row r="2504" spans="2:5" x14ac:dyDescent="0.25">
      <c r="B2504">
        <f xml:space="preserve"> (moras!C2501 - AVERAGE(moras!$C$2:$C$5001)) / _xlfn.STDEV.P(moras!$C$2:$C$5001)</f>
        <v>-0.49269184264560389</v>
      </c>
      <c r="C2504" t="str">
        <f t="shared" si="77"/>
        <v>Normal</v>
      </c>
      <c r="D2504">
        <f xml:space="preserve"> (moras!I2501 - AVERAGE(moras!$I$2:$I$5001)) / _xlfn.STDEV.P(moras!$I$2:$I$5001)</f>
        <v>-6.397191464420586E-2</v>
      </c>
      <c r="E2504" t="str">
        <f t="shared" si="78"/>
        <v>Normal</v>
      </c>
    </row>
    <row r="2505" spans="2:5" x14ac:dyDescent="0.25">
      <c r="B2505">
        <f xml:space="preserve"> (moras!C2502 - AVERAGE(moras!$C$2:$C$5001)) / _xlfn.STDEV.P(moras!$C$2:$C$5001)</f>
        <v>-0.28293041782125566</v>
      </c>
      <c r="C2505" t="str">
        <f t="shared" si="77"/>
        <v>Normal</v>
      </c>
      <c r="D2505">
        <f xml:space="preserve"> (moras!I2502 - AVERAGE(moras!$I$2:$I$5001)) / _xlfn.STDEV.P(moras!$I$2:$I$5001)</f>
        <v>-0.41688387918063341</v>
      </c>
      <c r="E2505" t="str">
        <f t="shared" si="78"/>
        <v>Normal</v>
      </c>
    </row>
    <row r="2506" spans="2:5" x14ac:dyDescent="0.25">
      <c r="B2506">
        <f xml:space="preserve"> (moras!C2503 - AVERAGE(moras!$C$2:$C$5001)) / _xlfn.STDEV.P(moras!$C$2:$C$5001)</f>
        <v>1.4263021051773475</v>
      </c>
      <c r="C2506" t="str">
        <f t="shared" si="77"/>
        <v>Normal</v>
      </c>
      <c r="D2506">
        <f xml:space="preserve"> (moras!I2503 - AVERAGE(moras!$I$2:$I$5001)) / _xlfn.STDEV.P(moras!$I$2:$I$5001)</f>
        <v>-0.48746627208791893</v>
      </c>
      <c r="E2506" t="str">
        <f t="shared" si="78"/>
        <v>Normal</v>
      </c>
    </row>
    <row r="2507" spans="2:5" x14ac:dyDescent="0.25">
      <c r="B2507">
        <f xml:space="preserve"> (moras!C2504 - AVERAGE(moras!$C$2:$C$5001)) / _xlfn.STDEV.P(moras!$C$2:$C$5001)</f>
        <v>-7.2086273825856376E-2</v>
      </c>
      <c r="C2507" t="str">
        <f t="shared" si="77"/>
        <v>Normal</v>
      </c>
      <c r="D2507">
        <f xml:space="preserve"> (moras!I2504 - AVERAGE(moras!$I$2:$I$5001)) / _xlfn.STDEV.P(moras!$I$2:$I$5001)</f>
        <v>1.4888407293160755</v>
      </c>
      <c r="E2507" t="str">
        <f t="shared" si="78"/>
        <v>Normal</v>
      </c>
    </row>
    <row r="2508" spans="2:5" x14ac:dyDescent="0.25">
      <c r="B2508">
        <f xml:space="preserve"> (moras!C2505 - AVERAGE(moras!$C$2:$C$5001)) / _xlfn.STDEV.P(moras!$C$2:$C$5001)</f>
        <v>2.1799080670096465</v>
      </c>
      <c r="C2508" t="str">
        <f t="shared" si="77"/>
        <v>Atipico</v>
      </c>
      <c r="D2508">
        <f xml:space="preserve"> (moras!I2505 - AVERAGE(moras!$I$2:$I$5001)) / _xlfn.STDEV.P(moras!$I$2:$I$5001)</f>
        <v>1.2770935505942189</v>
      </c>
      <c r="E2508" t="str">
        <f t="shared" si="78"/>
        <v>Normal</v>
      </c>
    </row>
    <row r="2509" spans="2:5" x14ac:dyDescent="0.25">
      <c r="B2509">
        <f xml:space="preserve"> (moras!C2506 - AVERAGE(moras!$C$2:$C$5001)) / _xlfn.STDEV.P(moras!$C$2:$C$5001)</f>
        <v>1.355198408089402</v>
      </c>
      <c r="C2509" t="str">
        <f t="shared" si="77"/>
        <v>Normal</v>
      </c>
      <c r="D2509">
        <f xml:space="preserve"> (moras!I2506 - AVERAGE(moras!$I$2:$I$5001)) / _xlfn.STDEV.P(moras!$I$2:$I$5001)</f>
        <v>-0.769795843717061</v>
      </c>
      <c r="E2509" t="str">
        <f t="shared" si="78"/>
        <v>Normal</v>
      </c>
    </row>
    <row r="2510" spans="2:5" x14ac:dyDescent="0.25">
      <c r="B2510">
        <f xml:space="preserve"> (moras!C2507 - AVERAGE(moras!$C$2:$C$5001)) / _xlfn.STDEV.P(moras!$C$2:$C$5001)</f>
        <v>0.65115410128676465</v>
      </c>
      <c r="C2510" t="str">
        <f t="shared" si="77"/>
        <v>Normal</v>
      </c>
      <c r="D2510">
        <f xml:space="preserve"> (moras!I2507 - AVERAGE(moras!$I$2:$I$5001)) / _xlfn.STDEV.P(moras!$I$2:$I$5001)</f>
        <v>6.6104782630796582E-3</v>
      </c>
      <c r="E2510" t="str">
        <f t="shared" si="78"/>
        <v>Normal</v>
      </c>
    </row>
    <row r="2511" spans="2:5" x14ac:dyDescent="0.25">
      <c r="B2511">
        <f xml:space="preserve"> (moras!C2508 - AVERAGE(moras!$C$2:$C$5001)) / _xlfn.STDEV.P(moras!$C$2:$C$5001)</f>
        <v>0.46095447694979208</v>
      </c>
      <c r="C2511" t="str">
        <f t="shared" ref="C2511:C2574" si="79">IF(ABS(B2511)&gt;1.96,"Atipico","Normal")</f>
        <v>Normal</v>
      </c>
      <c r="D2511">
        <f xml:space="preserve"> (moras!I2508 - AVERAGE(moras!$I$2:$I$5001)) / _xlfn.STDEV.P(moras!$I$2:$I$5001)</f>
        <v>-0.91096062953163204</v>
      </c>
      <c r="E2511" t="str">
        <f t="shared" si="78"/>
        <v>Normal</v>
      </c>
    </row>
    <row r="2512" spans="2:5" x14ac:dyDescent="0.25">
      <c r="B2512">
        <f xml:space="preserve"> (moras!C2509 - AVERAGE(moras!$C$2:$C$5001)) / _xlfn.STDEV.P(moras!$C$2:$C$5001)</f>
        <v>-0.4695413953622517</v>
      </c>
      <c r="C2512" t="str">
        <f t="shared" si="79"/>
        <v>Normal</v>
      </c>
      <c r="D2512">
        <f xml:space="preserve"> (moras!I2509 - AVERAGE(moras!$I$2:$I$5001)) / _xlfn.STDEV.P(moras!$I$2:$I$5001)</f>
        <v>0.35952244279950724</v>
      </c>
      <c r="E2512" t="str">
        <f t="shared" si="78"/>
        <v>Normal</v>
      </c>
    </row>
    <row r="2513" spans="2:5" x14ac:dyDescent="0.25">
      <c r="B2513">
        <f xml:space="preserve"> (moras!C2510 - AVERAGE(moras!$C$2:$C$5001)) / _xlfn.STDEV.P(moras!$C$2:$C$5001)</f>
        <v>-0.57275201961890632</v>
      </c>
      <c r="C2513" t="str">
        <f t="shared" si="79"/>
        <v>Normal</v>
      </c>
      <c r="D2513">
        <f xml:space="preserve"> (moras!I2510 - AVERAGE(moras!$I$2:$I$5001)) / _xlfn.STDEV.P(moras!$I$2:$I$5001)</f>
        <v>0.71243440733593477</v>
      </c>
      <c r="E2513" t="str">
        <f t="shared" si="78"/>
        <v>Normal</v>
      </c>
    </row>
    <row r="2514" spans="2:5" x14ac:dyDescent="0.25">
      <c r="B2514">
        <f xml:space="preserve"> (moras!C2511 - AVERAGE(moras!$C$2:$C$5001)) / _xlfn.STDEV.P(moras!$C$2:$C$5001)</f>
        <v>-0.50727402282519185</v>
      </c>
      <c r="C2514" t="str">
        <f t="shared" si="79"/>
        <v>Normal</v>
      </c>
      <c r="D2514">
        <f xml:space="preserve"> (moras!I2511 - AVERAGE(moras!$I$2:$I$5001)) / _xlfn.STDEV.P(moras!$I$2:$I$5001)</f>
        <v>0.85359919315050581</v>
      </c>
      <c r="E2514" t="str">
        <f t="shared" si="78"/>
        <v>Normal</v>
      </c>
    </row>
    <row r="2515" spans="2:5" x14ac:dyDescent="0.25">
      <c r="B2515">
        <f xml:space="preserve"> (moras!C2512 - AVERAGE(moras!$C$2:$C$5001)) / _xlfn.STDEV.P(moras!$C$2:$C$5001)</f>
        <v>-0.32405000788834376</v>
      </c>
      <c r="C2515" t="str">
        <f t="shared" si="79"/>
        <v>Normal</v>
      </c>
      <c r="D2515">
        <f xml:space="preserve"> (moras!I2512 - AVERAGE(moras!$I$2:$I$5001)) / _xlfn.STDEV.P(moras!$I$2:$I$5001)</f>
        <v>-0.34630148627334789</v>
      </c>
      <c r="E2515" t="str">
        <f t="shared" si="78"/>
        <v>Normal</v>
      </c>
    </row>
    <row r="2516" spans="2:5" x14ac:dyDescent="0.25">
      <c r="B2516">
        <f xml:space="preserve"> (moras!C2513 - AVERAGE(moras!$C$2:$C$5001)) / _xlfn.STDEV.P(moras!$C$2:$C$5001)</f>
        <v>-0.19426582966798911</v>
      </c>
      <c r="C2516" t="str">
        <f t="shared" si="79"/>
        <v>Normal</v>
      </c>
      <c r="D2516">
        <f xml:space="preserve"> (moras!I2513 - AVERAGE(moras!$I$2:$I$5001)) / _xlfn.STDEV.P(moras!$I$2:$I$5001)</f>
        <v>-0.13455430755149136</v>
      </c>
      <c r="E2516" t="str">
        <f t="shared" si="78"/>
        <v>Normal</v>
      </c>
    </row>
    <row r="2517" spans="2:5" x14ac:dyDescent="0.25">
      <c r="B2517">
        <f xml:space="preserve"> (moras!C2514 - AVERAGE(moras!$C$2:$C$5001)) / _xlfn.STDEV.P(moras!$C$2:$C$5001)</f>
        <v>-0.37568788174754991</v>
      </c>
      <c r="C2517" t="str">
        <f t="shared" si="79"/>
        <v>Normal</v>
      </c>
      <c r="D2517">
        <f xml:space="preserve"> (moras!I2514 - AVERAGE(moras!$I$2:$I$5001)) / _xlfn.STDEV.P(moras!$I$2:$I$5001)</f>
        <v>-0.48746627208791893</v>
      </c>
      <c r="E2517" t="str">
        <f t="shared" si="78"/>
        <v>Normal</v>
      </c>
    </row>
    <row r="2518" spans="2:5" x14ac:dyDescent="0.25">
      <c r="B2518">
        <f xml:space="preserve"> (moras!C2515 - AVERAGE(moras!$C$2:$C$5001)) / _xlfn.STDEV.P(moras!$C$2:$C$5001)</f>
        <v>-2.2673338536546354E-2</v>
      </c>
      <c r="C2518" t="str">
        <f t="shared" si="79"/>
        <v>Normal</v>
      </c>
      <c r="D2518">
        <f xml:space="preserve"> (moras!I2515 - AVERAGE(moras!$I$2:$I$5001)) / _xlfn.STDEV.P(moras!$I$2:$I$5001)</f>
        <v>-0.27571909336606237</v>
      </c>
      <c r="E2518" t="str">
        <f t="shared" si="78"/>
        <v>Normal</v>
      </c>
    </row>
    <row r="2519" spans="2:5" x14ac:dyDescent="0.25">
      <c r="B2519">
        <f xml:space="preserve"> (moras!C2516 - AVERAGE(moras!$C$2:$C$5001)) / _xlfn.STDEV.P(moras!$C$2:$C$5001)</f>
        <v>-0.38277364980775391</v>
      </c>
      <c r="C2519" t="str">
        <f t="shared" si="79"/>
        <v>Normal</v>
      </c>
      <c r="D2519">
        <f xml:space="preserve"> (moras!I2516 - AVERAGE(moras!$I$2:$I$5001)) / _xlfn.STDEV.P(moras!$I$2:$I$5001)</f>
        <v>0.14777526407765068</v>
      </c>
      <c r="E2519" t="str">
        <f t="shared" si="78"/>
        <v>Normal</v>
      </c>
    </row>
    <row r="2520" spans="2:5" x14ac:dyDescent="0.25">
      <c r="B2520">
        <f xml:space="preserve"> (moras!C2517 - AVERAGE(moras!$C$2:$C$5001)) / _xlfn.STDEV.P(moras!$C$2:$C$5001)</f>
        <v>-0.25864988548603235</v>
      </c>
      <c r="C2520" t="str">
        <f t="shared" si="79"/>
        <v>Normal</v>
      </c>
      <c r="D2520">
        <f xml:space="preserve"> (moras!I2517 - AVERAGE(moras!$I$2:$I$5001)) / _xlfn.STDEV.P(moras!$I$2:$I$5001)</f>
        <v>-0.769795843717061</v>
      </c>
      <c r="E2520" t="str">
        <f t="shared" si="78"/>
        <v>Normal</v>
      </c>
    </row>
    <row r="2521" spans="2:5" x14ac:dyDescent="0.25">
      <c r="B2521">
        <f xml:space="preserve"> (moras!C2518 - AVERAGE(moras!$C$2:$C$5001)) / _xlfn.STDEV.P(moras!$C$2:$C$5001)</f>
        <v>-0.42841433231318576</v>
      </c>
      <c r="C2521" t="str">
        <f t="shared" si="79"/>
        <v>Normal</v>
      </c>
      <c r="D2521">
        <f xml:space="preserve"> (moras!I2518 - AVERAGE(moras!$I$2:$I$5001)) / _xlfn.STDEV.P(moras!$I$2:$I$5001)</f>
        <v>-6.397191464420586E-2</v>
      </c>
      <c r="E2521" t="str">
        <f t="shared" si="78"/>
        <v>Normal</v>
      </c>
    </row>
    <row r="2522" spans="2:5" x14ac:dyDescent="0.25">
      <c r="B2522">
        <f xml:space="preserve"> (moras!C2519 - AVERAGE(moras!$C$2:$C$5001)) / _xlfn.STDEV.P(moras!$C$2:$C$5001)</f>
        <v>0.55806265919065734</v>
      </c>
      <c r="C2522" t="str">
        <f t="shared" si="79"/>
        <v>Normal</v>
      </c>
      <c r="D2522">
        <f xml:space="preserve"> (moras!I2519 - AVERAGE(moras!$I$2:$I$5001)) / _xlfn.STDEV.P(moras!$I$2:$I$5001)</f>
        <v>-1.2638725940680595</v>
      </c>
      <c r="E2522" t="str">
        <f t="shared" si="78"/>
        <v>Normal</v>
      </c>
    </row>
    <row r="2523" spans="2:5" x14ac:dyDescent="0.25">
      <c r="B2523">
        <f xml:space="preserve"> (moras!C2520 - AVERAGE(moras!$C$2:$C$5001)) / _xlfn.STDEV.P(moras!$C$2:$C$5001)</f>
        <v>-0.38232354445760175</v>
      </c>
      <c r="C2523" t="str">
        <f t="shared" si="79"/>
        <v>Normal</v>
      </c>
      <c r="D2523">
        <f xml:space="preserve"> (moras!I2520 - AVERAGE(moras!$I$2:$I$5001)) / _xlfn.STDEV.P(moras!$I$2:$I$5001)</f>
        <v>6.6104782630796582E-3</v>
      </c>
      <c r="E2523" t="str">
        <f t="shared" si="78"/>
        <v>Normal</v>
      </c>
    </row>
    <row r="2524" spans="2:5" x14ac:dyDescent="0.25">
      <c r="B2524">
        <f xml:space="preserve"> (moras!C2521 - AVERAGE(moras!$C$2:$C$5001)) / _xlfn.STDEV.P(moras!$C$2:$C$5001)</f>
        <v>0.84333877653948208</v>
      </c>
      <c r="C2524" t="str">
        <f t="shared" si="79"/>
        <v>Normal</v>
      </c>
      <c r="D2524">
        <f xml:space="preserve"> (moras!I2521 - AVERAGE(moras!$I$2:$I$5001)) / _xlfn.STDEV.P(moras!$I$2:$I$5001)</f>
        <v>-0.27571909336606237</v>
      </c>
      <c r="E2524" t="str">
        <f t="shared" si="78"/>
        <v>Normal</v>
      </c>
    </row>
    <row r="2525" spans="2:5" x14ac:dyDescent="0.25">
      <c r="B2525">
        <f xml:space="preserve"> (moras!C2522 - AVERAGE(moras!$C$2:$C$5001)) / _xlfn.STDEV.P(moras!$C$2:$C$5001)</f>
        <v>-0.41675924271807785</v>
      </c>
      <c r="C2525" t="str">
        <f t="shared" si="79"/>
        <v>Normal</v>
      </c>
      <c r="D2525">
        <f xml:space="preserve"> (moras!I2522 - AVERAGE(moras!$I$2:$I$5001)) / _xlfn.STDEV.P(moras!$I$2:$I$5001)</f>
        <v>1.559423122223361</v>
      </c>
      <c r="E2525" t="str">
        <f t="shared" si="78"/>
        <v>Normal</v>
      </c>
    </row>
    <row r="2526" spans="2:5" x14ac:dyDescent="0.25">
      <c r="B2526">
        <f xml:space="preserve"> (moras!C2523 - AVERAGE(moras!$C$2:$C$5001)) / _xlfn.STDEV.P(moras!$C$2:$C$5001)</f>
        <v>-7.8234836225469548E-2</v>
      </c>
      <c r="C2526" t="str">
        <f t="shared" si="79"/>
        <v>Normal</v>
      </c>
      <c r="D2526">
        <f xml:space="preserve"> (moras!I2523 - AVERAGE(moras!$I$2:$I$5001)) / _xlfn.STDEV.P(moras!$I$2:$I$5001)</f>
        <v>6.6104782630796582E-3</v>
      </c>
      <c r="E2526" t="str">
        <f t="shared" si="78"/>
        <v>Normal</v>
      </c>
    </row>
    <row r="2527" spans="2:5" x14ac:dyDescent="0.25">
      <c r="B2527">
        <f xml:space="preserve"> (moras!C2524 - AVERAGE(moras!$C$2:$C$5001)) / _xlfn.STDEV.P(moras!$C$2:$C$5001)</f>
        <v>-0.31141653724184615</v>
      </c>
      <c r="C2527" t="str">
        <f t="shared" si="79"/>
        <v>Normal</v>
      </c>
      <c r="D2527">
        <f xml:space="preserve"> (moras!I2524 - AVERAGE(moras!$I$2:$I$5001)) / _xlfn.STDEV.P(moras!$I$2:$I$5001)</f>
        <v>-0.55804866499520445</v>
      </c>
      <c r="E2527" t="str">
        <f t="shared" si="78"/>
        <v>Normal</v>
      </c>
    </row>
    <row r="2528" spans="2:5" x14ac:dyDescent="0.25">
      <c r="B2528">
        <f xml:space="preserve"> (moras!C2525 - AVERAGE(moras!$C$2:$C$5001)) / _xlfn.STDEV.P(moras!$C$2:$C$5001)</f>
        <v>-0.44317408830214883</v>
      </c>
      <c r="C2528" t="str">
        <f t="shared" si="79"/>
        <v>Normal</v>
      </c>
      <c r="D2528">
        <f xml:space="preserve"> (moras!I2525 - AVERAGE(moras!$I$2:$I$5001)) / _xlfn.STDEV.P(moras!$I$2:$I$5001)</f>
        <v>-0.84037823662434652</v>
      </c>
      <c r="E2528" t="str">
        <f t="shared" si="78"/>
        <v>Normal</v>
      </c>
    </row>
    <row r="2529" spans="2:5" x14ac:dyDescent="0.25">
      <c r="B2529">
        <f xml:space="preserve"> (moras!C2526 - AVERAGE(moras!$C$2:$C$5001)) / _xlfn.STDEV.P(moras!$C$2:$C$5001)</f>
        <v>-0.43934510991249803</v>
      </c>
      <c r="C2529" t="str">
        <f t="shared" si="79"/>
        <v>Normal</v>
      </c>
      <c r="D2529">
        <f xml:space="preserve"> (moras!I2526 - AVERAGE(moras!$I$2:$I$5001)) / _xlfn.STDEV.P(moras!$I$2:$I$5001)</f>
        <v>-0.27571909336606237</v>
      </c>
      <c r="E2529" t="str">
        <f t="shared" si="78"/>
        <v>Normal</v>
      </c>
    </row>
    <row r="2530" spans="2:5" x14ac:dyDescent="0.25">
      <c r="B2530">
        <f xml:space="preserve"> (moras!C2527 - AVERAGE(moras!$C$2:$C$5001)) / _xlfn.STDEV.P(moras!$C$2:$C$5001)</f>
        <v>0.69503752317858858</v>
      </c>
      <c r="C2530" t="str">
        <f t="shared" si="79"/>
        <v>Normal</v>
      </c>
      <c r="D2530">
        <f xml:space="preserve"> (moras!I2527 - AVERAGE(moras!$I$2:$I$5001)) / _xlfn.STDEV.P(moras!$I$2:$I$5001)</f>
        <v>0.85359919315050581</v>
      </c>
      <c r="E2530" t="str">
        <f t="shared" si="78"/>
        <v>Normal</v>
      </c>
    </row>
    <row r="2531" spans="2:5" x14ac:dyDescent="0.25">
      <c r="B2531">
        <f xml:space="preserve"> (moras!C2528 - AVERAGE(moras!$C$2:$C$5001)) / _xlfn.STDEV.P(moras!$C$2:$C$5001)</f>
        <v>-0.44454166866740574</v>
      </c>
      <c r="C2531" t="str">
        <f t="shared" si="79"/>
        <v>Normal</v>
      </c>
      <c r="D2531">
        <f xml:space="preserve"> (moras!I2528 - AVERAGE(moras!$I$2:$I$5001)) / _xlfn.STDEV.P(moras!$I$2:$I$5001)</f>
        <v>7.7192871170365177E-2</v>
      </c>
      <c r="E2531" t="str">
        <f t="shared" si="78"/>
        <v>Normal</v>
      </c>
    </row>
    <row r="2532" spans="2:5" x14ac:dyDescent="0.25">
      <c r="B2532">
        <f xml:space="preserve"> (moras!C2529 - AVERAGE(moras!$C$2:$C$5001)) / _xlfn.STDEV.P(moras!$C$2:$C$5001)</f>
        <v>0.30807050987837092</v>
      </c>
      <c r="C2532" t="str">
        <f t="shared" si="79"/>
        <v>Normal</v>
      </c>
      <c r="D2532">
        <f xml:space="preserve"> (moras!I2529 - AVERAGE(moras!$I$2:$I$5001)) / _xlfn.STDEV.P(moras!$I$2:$I$5001)</f>
        <v>-0.34630148627334789</v>
      </c>
      <c r="E2532" t="str">
        <f t="shared" si="78"/>
        <v>Normal</v>
      </c>
    </row>
    <row r="2533" spans="2:5" x14ac:dyDescent="0.25">
      <c r="B2533">
        <f xml:space="preserve"> (moras!C2530 - AVERAGE(moras!$C$2:$C$5001)) / _xlfn.STDEV.P(moras!$C$2:$C$5001)</f>
        <v>-0.44121458857230822</v>
      </c>
      <c r="C2533" t="str">
        <f t="shared" si="79"/>
        <v>Normal</v>
      </c>
      <c r="D2533">
        <f xml:space="preserve"> (moras!I2530 - AVERAGE(moras!$I$2:$I$5001)) / _xlfn.STDEV.P(moras!$I$2:$I$5001)</f>
        <v>-0.34630148627334789</v>
      </c>
      <c r="E2533" t="str">
        <f t="shared" si="78"/>
        <v>Normal</v>
      </c>
    </row>
    <row r="2534" spans="2:5" x14ac:dyDescent="0.25">
      <c r="B2534">
        <f xml:space="preserve"> (moras!C2531 - AVERAGE(moras!$C$2:$C$5001)) / _xlfn.STDEV.P(moras!$C$2:$C$5001)</f>
        <v>-8.3296525342719009E-3</v>
      </c>
      <c r="C2534" t="str">
        <f t="shared" si="79"/>
        <v>Normal</v>
      </c>
      <c r="D2534">
        <f xml:space="preserve"> (moras!I2531 - AVERAGE(moras!$I$2:$I$5001)) / _xlfn.STDEV.P(moras!$I$2:$I$5001)</f>
        <v>-0.27571909336606237</v>
      </c>
      <c r="E2534" t="str">
        <f t="shared" si="78"/>
        <v>Normal</v>
      </c>
    </row>
    <row r="2535" spans="2:5" x14ac:dyDescent="0.25">
      <c r="B2535">
        <f xml:space="preserve"> (moras!C2532 - AVERAGE(moras!$C$2:$C$5001)) / _xlfn.STDEV.P(moras!$C$2:$C$5001)</f>
        <v>3.3080301046297191</v>
      </c>
      <c r="C2535" t="str">
        <f t="shared" si="79"/>
        <v>Atipico</v>
      </c>
      <c r="D2535">
        <f xml:space="preserve"> (moras!I2532 - AVERAGE(moras!$I$2:$I$5001)) / _xlfn.STDEV.P(moras!$I$2:$I$5001)</f>
        <v>6.6104782630796582E-3</v>
      </c>
      <c r="E2535" t="str">
        <f t="shared" si="78"/>
        <v>Normal</v>
      </c>
    </row>
    <row r="2536" spans="2:5" x14ac:dyDescent="0.25">
      <c r="B2536">
        <f xml:space="preserve"> (moras!C2533 - AVERAGE(moras!$C$2:$C$5001)) / _xlfn.STDEV.P(moras!$C$2:$C$5001)</f>
        <v>-0.43672340039352942</v>
      </c>
      <c r="C2536" t="str">
        <f t="shared" si="79"/>
        <v>Normal</v>
      </c>
      <c r="D2536">
        <f xml:space="preserve"> (moras!I2533 - AVERAGE(moras!$I$2:$I$5001)) / _xlfn.STDEV.P(moras!$I$2:$I$5001)</f>
        <v>-0.48746627208791893</v>
      </c>
      <c r="E2536" t="str">
        <f t="shared" si="78"/>
        <v>Normal</v>
      </c>
    </row>
    <row r="2537" spans="2:5" x14ac:dyDescent="0.25">
      <c r="B2537">
        <f xml:space="preserve"> (moras!C2534 - AVERAGE(moras!$C$2:$C$5001)) / _xlfn.STDEV.P(moras!$C$2:$C$5001)</f>
        <v>-0.41623559138687616</v>
      </c>
      <c r="C2537" t="str">
        <f t="shared" si="79"/>
        <v>Normal</v>
      </c>
      <c r="D2537">
        <f xml:space="preserve"> (moras!I2534 - AVERAGE(moras!$I$2:$I$5001)) / _xlfn.STDEV.P(moras!$I$2:$I$5001)</f>
        <v>-1.4050373798826306</v>
      </c>
      <c r="E2537" t="str">
        <f t="shared" si="78"/>
        <v>Normal</v>
      </c>
    </row>
    <row r="2538" spans="2:5" x14ac:dyDescent="0.25">
      <c r="B2538">
        <f xml:space="preserve"> (moras!C2535 - AVERAGE(moras!$C$2:$C$5001)) / _xlfn.STDEV.P(moras!$C$2:$C$5001)</f>
        <v>-0.44454290183274864</v>
      </c>
      <c r="C2538" t="str">
        <f t="shared" si="79"/>
        <v>Normal</v>
      </c>
      <c r="D2538">
        <f xml:space="preserve"> (moras!I2535 - AVERAGE(moras!$I$2:$I$5001)) / _xlfn.STDEV.P(moras!$I$2:$I$5001)</f>
        <v>0.99476397896507684</v>
      </c>
      <c r="E2538" t="str">
        <f t="shared" si="78"/>
        <v>Normal</v>
      </c>
    </row>
    <row r="2539" spans="2:5" x14ac:dyDescent="0.25">
      <c r="B2539">
        <f xml:space="preserve"> (moras!C2536 - AVERAGE(moras!$C$2:$C$5001)) / _xlfn.STDEV.P(moras!$C$2:$C$5001)</f>
        <v>2.2497451306473031</v>
      </c>
      <c r="C2539" t="str">
        <f t="shared" si="79"/>
        <v>Atipico</v>
      </c>
      <c r="D2539">
        <f xml:space="preserve"> (moras!I2536 - AVERAGE(moras!$I$2:$I$5001)) / _xlfn.STDEV.P(moras!$I$2:$I$5001)</f>
        <v>-0.62863105790248996</v>
      </c>
      <c r="E2539" t="str">
        <f t="shared" si="78"/>
        <v>Normal</v>
      </c>
    </row>
    <row r="2540" spans="2:5" x14ac:dyDescent="0.25">
      <c r="B2540">
        <f xml:space="preserve"> (moras!C2537 - AVERAGE(moras!$C$2:$C$5001)) / _xlfn.STDEV.P(moras!$C$2:$C$5001)</f>
        <v>-0.76934212873245866</v>
      </c>
      <c r="C2540" t="str">
        <f t="shared" si="79"/>
        <v>Normal</v>
      </c>
      <c r="D2540">
        <f xml:space="preserve"> (moras!I2537 - AVERAGE(moras!$I$2:$I$5001)) / _xlfn.STDEV.P(moras!$I$2:$I$5001)</f>
        <v>1.1359287647796479</v>
      </c>
      <c r="E2540" t="str">
        <f t="shared" si="78"/>
        <v>Normal</v>
      </c>
    </row>
    <row r="2541" spans="2:5" x14ac:dyDescent="0.25">
      <c r="B2541">
        <f xml:space="preserve"> (moras!C2538 - AVERAGE(moras!$C$2:$C$5001)) / _xlfn.STDEV.P(moras!$C$2:$C$5001)</f>
        <v>-0.44454166866740574</v>
      </c>
      <c r="C2541" t="str">
        <f t="shared" si="79"/>
        <v>Normal</v>
      </c>
      <c r="D2541">
        <f xml:space="preserve"> (moras!I2538 - AVERAGE(moras!$I$2:$I$5001)) / _xlfn.STDEV.P(moras!$I$2:$I$5001)</f>
        <v>0.78301680024322029</v>
      </c>
      <c r="E2541" t="str">
        <f t="shared" si="78"/>
        <v>Normal</v>
      </c>
    </row>
    <row r="2542" spans="2:5" x14ac:dyDescent="0.25">
      <c r="B2542">
        <f xml:space="preserve"> (moras!C2539 - AVERAGE(moras!$C$2:$C$5001)) / _xlfn.STDEV.P(moras!$C$2:$C$5001)</f>
        <v>-0.70541286429287064</v>
      </c>
      <c r="C2542" t="str">
        <f t="shared" si="79"/>
        <v>Normal</v>
      </c>
      <c r="D2542">
        <f xml:space="preserve"> (moras!I2539 - AVERAGE(moras!$I$2:$I$5001)) / _xlfn.STDEV.P(moras!$I$2:$I$5001)</f>
        <v>-1.052125415346203</v>
      </c>
      <c r="E2542" t="str">
        <f t="shared" si="78"/>
        <v>Normal</v>
      </c>
    </row>
    <row r="2543" spans="2:5" x14ac:dyDescent="0.25">
      <c r="B2543">
        <f xml:space="preserve"> (moras!C2540 - AVERAGE(moras!$C$2:$C$5001)) / _xlfn.STDEV.P(moras!$C$2:$C$5001)</f>
        <v>-0.18359155045999639</v>
      </c>
      <c r="C2543" t="str">
        <f t="shared" si="79"/>
        <v>Normal</v>
      </c>
      <c r="D2543">
        <f xml:space="preserve"> (moras!I2540 - AVERAGE(moras!$I$2:$I$5001)) / _xlfn.STDEV.P(moras!$I$2:$I$5001)</f>
        <v>0.50068722861407822</v>
      </c>
      <c r="E2543" t="str">
        <f t="shared" si="78"/>
        <v>Normal</v>
      </c>
    </row>
    <row r="2544" spans="2:5" x14ac:dyDescent="0.25">
      <c r="B2544">
        <f xml:space="preserve"> (moras!C2541 - AVERAGE(moras!$C$2:$C$5001)) / _xlfn.STDEV.P(moras!$C$2:$C$5001)</f>
        <v>-0.31449945059905293</v>
      </c>
      <c r="C2544" t="str">
        <f t="shared" si="79"/>
        <v>Normal</v>
      </c>
      <c r="D2544">
        <f xml:space="preserve"> (moras!I2541 - AVERAGE(moras!$I$2:$I$5001)) / _xlfn.STDEV.P(moras!$I$2:$I$5001)</f>
        <v>-6.397191464420586E-2</v>
      </c>
      <c r="E2544" t="str">
        <f t="shared" si="78"/>
        <v>Normal</v>
      </c>
    </row>
    <row r="2545" spans="2:5" x14ac:dyDescent="0.25">
      <c r="B2545">
        <f xml:space="preserve"> (moras!C2542 - AVERAGE(moras!$C$2:$C$5001)) / _xlfn.STDEV.P(moras!$C$2:$C$5001)</f>
        <v>-0.24234201372561426</v>
      </c>
      <c r="C2545" t="str">
        <f t="shared" si="79"/>
        <v>Normal</v>
      </c>
      <c r="D2545">
        <f xml:space="preserve"> (moras!I2542 - AVERAGE(moras!$I$2:$I$5001)) / _xlfn.STDEV.P(moras!$I$2:$I$5001)</f>
        <v>0.71243440733593477</v>
      </c>
      <c r="E2545" t="str">
        <f t="shared" si="78"/>
        <v>Normal</v>
      </c>
    </row>
    <row r="2546" spans="2:5" x14ac:dyDescent="0.25">
      <c r="B2546">
        <f xml:space="preserve"> (moras!C2543 - AVERAGE(moras!$C$2:$C$5001)) / _xlfn.STDEV.P(moras!$C$2:$C$5001)</f>
        <v>-0.15815998159372635</v>
      </c>
      <c r="C2546" t="str">
        <f t="shared" si="79"/>
        <v>Normal</v>
      </c>
      <c r="D2546">
        <f xml:space="preserve"> (moras!I2543 - AVERAGE(moras!$I$2:$I$5001)) / _xlfn.STDEV.P(moras!$I$2:$I$5001)</f>
        <v>-1.334454986975345</v>
      </c>
      <c r="E2546" t="str">
        <f t="shared" si="78"/>
        <v>Normal</v>
      </c>
    </row>
    <row r="2547" spans="2:5" x14ac:dyDescent="0.25">
      <c r="B2547">
        <f xml:space="preserve"> (moras!C2544 - AVERAGE(moras!$C$2:$C$5001)) / _xlfn.STDEV.P(moras!$C$2:$C$5001)</f>
        <v>0.12586102006911246</v>
      </c>
      <c r="C2547" t="str">
        <f t="shared" si="79"/>
        <v>Normal</v>
      </c>
      <c r="D2547">
        <f xml:space="preserve"> (moras!I2544 - AVERAGE(moras!$I$2:$I$5001)) / _xlfn.STDEV.P(moras!$I$2:$I$5001)</f>
        <v>-1.052125415346203</v>
      </c>
      <c r="E2547" t="str">
        <f t="shared" si="78"/>
        <v>Normal</v>
      </c>
    </row>
    <row r="2548" spans="2:5" x14ac:dyDescent="0.25">
      <c r="B2548">
        <f xml:space="preserve"> (moras!C2545 - AVERAGE(moras!$C$2:$C$5001)) / _xlfn.STDEV.P(moras!$C$2:$C$5001)</f>
        <v>3.767432048117314E-2</v>
      </c>
      <c r="C2548" t="str">
        <f t="shared" si="79"/>
        <v>Normal</v>
      </c>
      <c r="D2548">
        <f xml:space="preserve"> (moras!I2545 - AVERAGE(moras!$I$2:$I$5001)) / _xlfn.STDEV.P(moras!$I$2:$I$5001)</f>
        <v>-0.41688387918063341</v>
      </c>
      <c r="E2548" t="str">
        <f t="shared" si="78"/>
        <v>Normal</v>
      </c>
    </row>
    <row r="2549" spans="2:5" x14ac:dyDescent="0.25">
      <c r="B2549">
        <f xml:space="preserve"> (moras!C2546 - AVERAGE(moras!$C$2:$C$5001)) / _xlfn.STDEV.P(moras!$C$2:$C$5001)</f>
        <v>-0.36485366099458527</v>
      </c>
      <c r="C2549" t="str">
        <f t="shared" si="79"/>
        <v>Normal</v>
      </c>
      <c r="D2549">
        <f xml:space="preserve"> (moras!I2546 - AVERAGE(moras!$I$2:$I$5001)) / _xlfn.STDEV.P(moras!$I$2:$I$5001)</f>
        <v>-0.34630148627334789</v>
      </c>
      <c r="E2549" t="str">
        <f t="shared" si="78"/>
        <v>Normal</v>
      </c>
    </row>
    <row r="2550" spans="2:5" x14ac:dyDescent="0.25">
      <c r="B2550">
        <f xml:space="preserve"> (moras!C2547 - AVERAGE(moras!$C$2:$C$5001)) / _xlfn.STDEV.P(moras!$C$2:$C$5001)</f>
        <v>-0.44454166866740574</v>
      </c>
      <c r="C2550" t="str">
        <f t="shared" si="79"/>
        <v>Normal</v>
      </c>
      <c r="D2550">
        <f xml:space="preserve"> (moras!I2547 - AVERAGE(moras!$I$2:$I$5001)) / _xlfn.STDEV.P(moras!$I$2:$I$5001)</f>
        <v>0.57126962152136374</v>
      </c>
      <c r="E2550" t="str">
        <f t="shared" si="78"/>
        <v>Normal</v>
      </c>
    </row>
    <row r="2551" spans="2:5" x14ac:dyDescent="0.25">
      <c r="B2551">
        <f xml:space="preserve"> (moras!C2548 - AVERAGE(moras!$C$2:$C$5001)) / _xlfn.STDEV.P(moras!$C$2:$C$5001)</f>
        <v>-0.42962362357503026</v>
      </c>
      <c r="C2551" t="str">
        <f t="shared" si="79"/>
        <v>Normal</v>
      </c>
      <c r="D2551">
        <f xml:space="preserve"> (moras!I2548 - AVERAGE(moras!$I$2:$I$5001)) / _xlfn.STDEV.P(moras!$I$2:$I$5001)</f>
        <v>0.92418158605779133</v>
      </c>
      <c r="E2551" t="str">
        <f t="shared" si="78"/>
        <v>Normal</v>
      </c>
    </row>
    <row r="2552" spans="2:5" x14ac:dyDescent="0.25">
      <c r="B2552">
        <f xml:space="preserve"> (moras!C2549 - AVERAGE(moras!$C$2:$C$5001)) / _xlfn.STDEV.P(moras!$C$2:$C$5001)</f>
        <v>-0.36690897767156788</v>
      </c>
      <c r="C2552" t="str">
        <f t="shared" si="79"/>
        <v>Normal</v>
      </c>
      <c r="D2552">
        <f xml:space="preserve"> (moras!I2549 - AVERAGE(moras!$I$2:$I$5001)) / _xlfn.STDEV.P(moras!$I$2:$I$5001)</f>
        <v>-0.69921345080977548</v>
      </c>
      <c r="E2552" t="str">
        <f t="shared" si="78"/>
        <v>Normal</v>
      </c>
    </row>
    <row r="2553" spans="2:5" x14ac:dyDescent="0.25">
      <c r="B2553">
        <f xml:space="preserve"> (moras!C2550 - AVERAGE(moras!$C$2:$C$5001)) / _xlfn.STDEV.P(moras!$C$2:$C$5001)</f>
        <v>-7.0949295379718516E-2</v>
      </c>
      <c r="C2553" t="str">
        <f t="shared" si="79"/>
        <v>Normal</v>
      </c>
      <c r="D2553">
        <f xml:space="preserve"> (moras!I2550 - AVERAGE(moras!$I$2:$I$5001)) / _xlfn.STDEV.P(moras!$I$2:$I$5001)</f>
        <v>0.57126962152136374</v>
      </c>
      <c r="E2553" t="str">
        <f t="shared" si="78"/>
        <v>Normal</v>
      </c>
    </row>
    <row r="2554" spans="2:5" x14ac:dyDescent="0.25">
      <c r="B2554">
        <f xml:space="preserve"> (moras!C2551 - AVERAGE(moras!$C$2:$C$5001)) / _xlfn.STDEV.P(moras!$C$2:$C$5001)</f>
        <v>-0.46799154082766331</v>
      </c>
      <c r="C2554" t="str">
        <f t="shared" si="79"/>
        <v>Normal</v>
      </c>
      <c r="D2554">
        <f xml:space="preserve"> (moras!I2551 - AVERAGE(moras!$I$2:$I$5001)) / _xlfn.STDEV.P(moras!$I$2:$I$5001)</f>
        <v>-0.13455430755149136</v>
      </c>
      <c r="E2554" t="str">
        <f t="shared" si="78"/>
        <v>Normal</v>
      </c>
    </row>
    <row r="2555" spans="2:5" x14ac:dyDescent="0.25">
      <c r="B2555">
        <f xml:space="preserve"> (moras!C2552 - AVERAGE(moras!$C$2:$C$5001)) / _xlfn.STDEV.P(moras!$C$2:$C$5001)</f>
        <v>2.2872405587565399</v>
      </c>
      <c r="C2555" t="str">
        <f t="shared" si="79"/>
        <v>Atipico</v>
      </c>
      <c r="D2555">
        <f xml:space="preserve"> (moras!I2552 - AVERAGE(moras!$I$2:$I$5001)) / _xlfn.STDEV.P(moras!$I$2:$I$5001)</f>
        <v>0.14777526407765068</v>
      </c>
      <c r="E2555" t="str">
        <f t="shared" si="78"/>
        <v>Normal</v>
      </c>
    </row>
    <row r="2556" spans="2:5" x14ac:dyDescent="0.25">
      <c r="B2556">
        <f xml:space="preserve"> (moras!C2553 - AVERAGE(moras!$C$2:$C$5001)) / _xlfn.STDEV.P(moras!$C$2:$C$5001)</f>
        <v>-0.74919023396520668</v>
      </c>
      <c r="C2556" t="str">
        <f t="shared" si="79"/>
        <v>Normal</v>
      </c>
      <c r="D2556">
        <f xml:space="preserve"> (moras!I2553 - AVERAGE(moras!$I$2:$I$5001)) / _xlfn.STDEV.P(moras!$I$2:$I$5001)</f>
        <v>-1.5462021656972016</v>
      </c>
      <c r="E2556" t="str">
        <f t="shared" si="78"/>
        <v>Normal</v>
      </c>
    </row>
    <row r="2557" spans="2:5" x14ac:dyDescent="0.25">
      <c r="B2557">
        <f xml:space="preserve"> (moras!C2554 - AVERAGE(moras!$C$2:$C$5001)) / _xlfn.STDEV.P(moras!$C$2:$C$5001)</f>
        <v>-0.36875872568589196</v>
      </c>
      <c r="C2557" t="str">
        <f t="shared" si="79"/>
        <v>Normal</v>
      </c>
      <c r="D2557">
        <f xml:space="preserve"> (moras!I2554 - AVERAGE(moras!$I$2:$I$5001)) / _xlfn.STDEV.P(moras!$I$2:$I$5001)</f>
        <v>-6.397191464420586E-2</v>
      </c>
      <c r="E2557" t="str">
        <f t="shared" si="78"/>
        <v>Normal</v>
      </c>
    </row>
    <row r="2558" spans="2:5" x14ac:dyDescent="0.25">
      <c r="B2558">
        <f xml:space="preserve"> (moras!C2555 - AVERAGE(moras!$C$2:$C$5001)) / _xlfn.STDEV.P(moras!$C$2:$C$5001)</f>
        <v>-0.24754843780326505</v>
      </c>
      <c r="C2558" t="str">
        <f t="shared" si="79"/>
        <v>Normal</v>
      </c>
      <c r="D2558">
        <f xml:space="preserve"> (moras!I2555 - AVERAGE(moras!$I$2:$I$5001)) / _xlfn.STDEV.P(moras!$I$2:$I$5001)</f>
        <v>-6.397191464420586E-2</v>
      </c>
      <c r="E2558" t="str">
        <f t="shared" si="78"/>
        <v>Normal</v>
      </c>
    </row>
    <row r="2559" spans="2:5" x14ac:dyDescent="0.25">
      <c r="B2559">
        <f xml:space="preserve"> (moras!C2556 - AVERAGE(moras!$C$2:$C$5001)) / _xlfn.STDEV.P(moras!$C$2:$C$5001)</f>
        <v>-0.34028493791873027</v>
      </c>
      <c r="C2559" t="str">
        <f t="shared" si="79"/>
        <v>Normal</v>
      </c>
      <c r="D2559">
        <f xml:space="preserve"> (moras!I2556 - AVERAGE(moras!$I$2:$I$5001)) / _xlfn.STDEV.P(moras!$I$2:$I$5001)</f>
        <v>-1.4756197727899161</v>
      </c>
      <c r="E2559" t="str">
        <f t="shared" si="78"/>
        <v>Normal</v>
      </c>
    </row>
    <row r="2560" spans="2:5" x14ac:dyDescent="0.25">
      <c r="B2560">
        <f xml:space="preserve"> (moras!C2557 - AVERAGE(moras!$C$2:$C$5001)) / _xlfn.STDEV.P(moras!$C$2:$C$5001)</f>
        <v>-0.40390393795804908</v>
      </c>
      <c r="C2560" t="str">
        <f t="shared" si="79"/>
        <v>Normal</v>
      </c>
      <c r="D2560">
        <f xml:space="preserve"> (moras!I2557 - AVERAGE(moras!$I$2:$I$5001)) / _xlfn.STDEV.P(moras!$I$2:$I$5001)</f>
        <v>1.2065111576869334</v>
      </c>
      <c r="E2560" t="str">
        <f t="shared" si="78"/>
        <v>Normal</v>
      </c>
    </row>
    <row r="2561" spans="2:5" x14ac:dyDescent="0.25">
      <c r="B2561">
        <f xml:space="preserve"> (moras!C2558 - AVERAGE(moras!$C$2:$C$5001)) / _xlfn.STDEV.P(moras!$C$2:$C$5001)</f>
        <v>0.39320180802790311</v>
      </c>
      <c r="C2561" t="str">
        <f t="shared" si="79"/>
        <v>Normal</v>
      </c>
      <c r="D2561">
        <f xml:space="preserve"> (moras!I2558 - AVERAGE(moras!$I$2:$I$5001)) / _xlfn.STDEV.P(moras!$I$2:$I$5001)</f>
        <v>-0.48746627208791893</v>
      </c>
      <c r="E2561" t="str">
        <f t="shared" si="78"/>
        <v>Normal</v>
      </c>
    </row>
    <row r="2562" spans="2:5" x14ac:dyDescent="0.25">
      <c r="B2562">
        <f xml:space="preserve"> (moras!C2559 - AVERAGE(moras!$C$2:$C$5001)) / _xlfn.STDEV.P(moras!$C$2:$C$5001)</f>
        <v>-0.44088656659110143</v>
      </c>
      <c r="C2562" t="str">
        <f t="shared" si="79"/>
        <v>Normal</v>
      </c>
      <c r="D2562">
        <f xml:space="preserve"> (moras!I2559 - AVERAGE(moras!$I$2:$I$5001)) / _xlfn.STDEV.P(moras!$I$2:$I$5001)</f>
        <v>1.0653463718723624</v>
      </c>
      <c r="E2562" t="str">
        <f t="shared" si="78"/>
        <v>Normal</v>
      </c>
    </row>
    <row r="2563" spans="2:5" x14ac:dyDescent="0.25">
      <c r="B2563">
        <f xml:space="preserve"> (moras!C2560 - AVERAGE(moras!$C$2:$C$5001)) / _xlfn.STDEV.P(moras!$C$2:$C$5001)</f>
        <v>-0.37942215303886734</v>
      </c>
      <c r="C2563" t="str">
        <f t="shared" si="79"/>
        <v>Normal</v>
      </c>
      <c r="D2563">
        <f xml:space="preserve"> (moras!I2560 - AVERAGE(moras!$I$2:$I$5001)) / _xlfn.STDEV.P(moras!$I$2:$I$5001)</f>
        <v>-0.13455430755149136</v>
      </c>
      <c r="E2563" t="str">
        <f t="shared" si="78"/>
        <v>Normal</v>
      </c>
    </row>
    <row r="2564" spans="2:5" x14ac:dyDescent="0.25">
      <c r="B2564">
        <f xml:space="preserve"> (moras!C2561 - AVERAGE(moras!$C$2:$C$5001)) / _xlfn.STDEV.P(moras!$C$2:$C$5001)</f>
        <v>-0.46799154082766331</v>
      </c>
      <c r="C2564" t="str">
        <f t="shared" si="79"/>
        <v>Normal</v>
      </c>
      <c r="D2564">
        <f xml:space="preserve"> (moras!I2561 - AVERAGE(moras!$I$2:$I$5001)) / _xlfn.STDEV.P(moras!$I$2:$I$5001)</f>
        <v>-0.98154302243891756</v>
      </c>
      <c r="E2564" t="str">
        <f t="shared" si="78"/>
        <v>Normal</v>
      </c>
    </row>
    <row r="2565" spans="2:5" x14ac:dyDescent="0.25">
      <c r="B2565">
        <f xml:space="preserve"> (moras!C2562 - AVERAGE(moras!$C$2:$C$5001)) / _xlfn.STDEV.P(moras!$C$2:$C$5001)</f>
        <v>-0.21133000173319713</v>
      </c>
      <c r="C2565" t="str">
        <f t="shared" si="79"/>
        <v>Normal</v>
      </c>
      <c r="D2565">
        <f xml:space="preserve"> (moras!I2562 - AVERAGE(moras!$I$2:$I$5001)) / _xlfn.STDEV.P(moras!$I$2:$I$5001)</f>
        <v>-0.48746627208791893</v>
      </c>
      <c r="E2565" t="str">
        <f t="shared" si="78"/>
        <v>Normal</v>
      </c>
    </row>
    <row r="2566" spans="2:5" x14ac:dyDescent="0.25">
      <c r="B2566">
        <f xml:space="preserve"> (moras!C2563 - AVERAGE(moras!$C$2:$C$5001)) / _xlfn.STDEV.P(moras!$C$2:$C$5001)</f>
        <v>-8.4394497113168654E-2</v>
      </c>
      <c r="C2566" t="str">
        <f t="shared" si="79"/>
        <v>Normal</v>
      </c>
      <c r="D2566">
        <f xml:space="preserve"> (moras!I2563 - AVERAGE(moras!$I$2:$I$5001)) / _xlfn.STDEV.P(moras!$I$2:$I$5001)</f>
        <v>0.85359919315050581</v>
      </c>
      <c r="E2566" t="str">
        <f t="shared" ref="E2566:E2629" si="80">IF(ABS(D2566)&gt;1.96,"Atipico","Normal")</f>
        <v>Normal</v>
      </c>
    </row>
    <row r="2567" spans="2:5" x14ac:dyDescent="0.25">
      <c r="B2567">
        <f xml:space="preserve"> (moras!C2564 - AVERAGE(moras!$C$2:$C$5001)) / _xlfn.STDEV.P(moras!$C$2:$C$5001)</f>
        <v>-0.26067239996489422</v>
      </c>
      <c r="C2567" t="str">
        <f t="shared" si="79"/>
        <v>Normal</v>
      </c>
      <c r="D2567">
        <f xml:space="preserve"> (moras!I2564 - AVERAGE(moras!$I$2:$I$5001)) / _xlfn.STDEV.P(moras!$I$2:$I$5001)</f>
        <v>1.0653463718723624</v>
      </c>
      <c r="E2567" t="str">
        <f t="shared" si="80"/>
        <v>Normal</v>
      </c>
    </row>
    <row r="2568" spans="2:5" x14ac:dyDescent="0.25">
      <c r="B2568">
        <f xml:space="preserve"> (moras!C2565 - AVERAGE(moras!$C$2:$C$5001)) / _xlfn.STDEV.P(moras!$C$2:$C$5001)</f>
        <v>2.9947059809601585E-2</v>
      </c>
      <c r="C2568" t="str">
        <f t="shared" si="79"/>
        <v>Normal</v>
      </c>
      <c r="D2568">
        <f xml:space="preserve"> (moras!I2565 - AVERAGE(moras!$I$2:$I$5001)) / _xlfn.STDEV.P(moras!$I$2:$I$5001)</f>
        <v>-0.13455430755149136</v>
      </c>
      <c r="E2568" t="str">
        <f t="shared" si="80"/>
        <v>Normal</v>
      </c>
    </row>
    <row r="2569" spans="2:5" x14ac:dyDescent="0.25">
      <c r="B2569">
        <f xml:space="preserve"> (moras!C2566 - AVERAGE(moras!$C$2:$C$5001)) / _xlfn.STDEV.P(moras!$C$2:$C$5001)</f>
        <v>-0.45617790316442097</v>
      </c>
      <c r="C2569" t="str">
        <f t="shared" si="79"/>
        <v>Normal</v>
      </c>
      <c r="D2569">
        <f xml:space="preserve"> (moras!I2566 - AVERAGE(moras!$I$2:$I$5001)) / _xlfn.STDEV.P(moras!$I$2:$I$5001)</f>
        <v>-0.62863105790248996</v>
      </c>
      <c r="E2569" t="str">
        <f t="shared" si="80"/>
        <v>Normal</v>
      </c>
    </row>
    <row r="2570" spans="2:5" x14ac:dyDescent="0.25">
      <c r="B2570">
        <f xml:space="preserve"> (moras!C2567 - AVERAGE(moras!$C$2:$C$5001)) / _xlfn.STDEV.P(moras!$C$2:$C$5001)</f>
        <v>6.6500053637193565E-2</v>
      </c>
      <c r="C2570" t="str">
        <f t="shared" si="79"/>
        <v>Normal</v>
      </c>
      <c r="D2570">
        <f xml:space="preserve"> (moras!I2567 - AVERAGE(moras!$I$2:$I$5001)) / _xlfn.STDEV.P(moras!$I$2:$I$5001)</f>
        <v>7.7192871170365177E-2</v>
      </c>
      <c r="E2570" t="str">
        <f t="shared" si="80"/>
        <v>Normal</v>
      </c>
    </row>
    <row r="2571" spans="2:5" x14ac:dyDescent="0.25">
      <c r="B2571">
        <f xml:space="preserve"> (moras!C2568 - AVERAGE(moras!$C$2:$C$5001)) / _xlfn.STDEV.P(moras!$C$2:$C$5001)</f>
        <v>-0.43552599684559029</v>
      </c>
      <c r="C2571" t="str">
        <f t="shared" si="79"/>
        <v>Normal</v>
      </c>
      <c r="D2571">
        <f xml:space="preserve"> (moras!I2568 - AVERAGE(moras!$I$2:$I$5001)) / _xlfn.STDEV.P(moras!$I$2:$I$5001)</f>
        <v>-1.052125415346203</v>
      </c>
      <c r="E2571" t="str">
        <f t="shared" si="80"/>
        <v>Normal</v>
      </c>
    </row>
    <row r="2572" spans="2:5" x14ac:dyDescent="0.25">
      <c r="B2572">
        <f xml:space="preserve"> (moras!C2569 - AVERAGE(moras!$C$2:$C$5001)) / _xlfn.STDEV.P(moras!$C$2:$C$5001)</f>
        <v>-0.36747096811327984</v>
      </c>
      <c r="C2572" t="str">
        <f t="shared" si="79"/>
        <v>Normal</v>
      </c>
      <c r="D2572">
        <f xml:space="preserve"> (moras!I2569 - AVERAGE(moras!$I$2:$I$5001)) / _xlfn.STDEV.P(moras!$I$2:$I$5001)</f>
        <v>-0.98154302243891756</v>
      </c>
      <c r="E2572" t="str">
        <f t="shared" si="80"/>
        <v>Normal</v>
      </c>
    </row>
    <row r="2573" spans="2:5" x14ac:dyDescent="0.25">
      <c r="B2573">
        <f xml:space="preserve"> (moras!C2570 - AVERAGE(moras!$C$2:$C$5001)) / _xlfn.STDEV.P(moras!$C$2:$C$5001)</f>
        <v>-0.63203952639134964</v>
      </c>
      <c r="C2573" t="str">
        <f t="shared" si="79"/>
        <v>Normal</v>
      </c>
      <c r="D2573">
        <f xml:space="preserve"> (moras!I2570 - AVERAGE(moras!$I$2:$I$5001)) / _xlfn.STDEV.P(moras!$I$2:$I$5001)</f>
        <v>1.4888407293160755</v>
      </c>
      <c r="E2573" t="str">
        <f t="shared" si="80"/>
        <v>Normal</v>
      </c>
    </row>
    <row r="2574" spans="2:5" x14ac:dyDescent="0.25">
      <c r="B2574">
        <f xml:space="preserve"> (moras!C2571 - AVERAGE(moras!$C$2:$C$5001)) / _xlfn.STDEV.P(moras!$C$2:$C$5001)</f>
        <v>-2.8253411713090596E-2</v>
      </c>
      <c r="C2574" t="str">
        <f t="shared" si="79"/>
        <v>Normal</v>
      </c>
      <c r="D2574">
        <f xml:space="preserve"> (moras!I2571 - AVERAGE(moras!$I$2:$I$5001)) / _xlfn.STDEV.P(moras!$I$2:$I$5001)</f>
        <v>0.99476397896507684</v>
      </c>
      <c r="E2574" t="str">
        <f t="shared" si="80"/>
        <v>Normal</v>
      </c>
    </row>
    <row r="2575" spans="2:5" x14ac:dyDescent="0.25">
      <c r="B2575">
        <f xml:space="preserve"> (moras!C2572 - AVERAGE(moras!$C$2:$C$5001)) / _xlfn.STDEV.P(moras!$C$2:$C$5001)</f>
        <v>-0.13606042548392538</v>
      </c>
      <c r="C2575" t="str">
        <f t="shared" ref="C2575:C2638" si="81">IF(ABS(B2575)&gt;1.96,"Atipico","Normal")</f>
        <v>Normal</v>
      </c>
      <c r="D2575">
        <f xml:space="preserve"> (moras!I2572 - AVERAGE(moras!$I$2:$I$5001)) / _xlfn.STDEV.P(moras!$I$2:$I$5001)</f>
        <v>0.43010483570679275</v>
      </c>
      <c r="E2575" t="str">
        <f t="shared" si="80"/>
        <v>Normal</v>
      </c>
    </row>
    <row r="2576" spans="2:5" x14ac:dyDescent="0.25">
      <c r="B2576">
        <f xml:space="preserve"> (moras!C2573 - AVERAGE(moras!$C$2:$C$5001)) / _xlfn.STDEV.P(moras!$C$2:$C$5001)</f>
        <v>0.4769127709988098</v>
      </c>
      <c r="C2576" t="str">
        <f t="shared" si="81"/>
        <v>Normal</v>
      </c>
      <c r="D2576">
        <f xml:space="preserve"> (moras!I2573 - AVERAGE(moras!$I$2:$I$5001)) / _xlfn.STDEV.P(moras!$I$2:$I$5001)</f>
        <v>-0.62863105790248996</v>
      </c>
      <c r="E2576" t="str">
        <f t="shared" si="80"/>
        <v>Normal</v>
      </c>
    </row>
    <row r="2577" spans="2:5" x14ac:dyDescent="0.25">
      <c r="B2577">
        <f xml:space="preserve"> (moras!C2574 - AVERAGE(moras!$C$2:$C$5001)) / _xlfn.STDEV.P(moras!$C$2:$C$5001)</f>
        <v>-0.40410517821035413</v>
      </c>
      <c r="C2577" t="str">
        <f t="shared" si="81"/>
        <v>Normal</v>
      </c>
      <c r="D2577">
        <f xml:space="preserve"> (moras!I2574 - AVERAGE(moras!$I$2:$I$5001)) / _xlfn.STDEV.P(moras!$I$2:$I$5001)</f>
        <v>0.92418158605779133</v>
      </c>
      <c r="E2577" t="str">
        <f t="shared" si="80"/>
        <v>Normal</v>
      </c>
    </row>
    <row r="2578" spans="2:5" x14ac:dyDescent="0.25">
      <c r="B2578">
        <f xml:space="preserve"> (moras!C2575 - AVERAGE(moras!$C$2:$C$5001)) / _xlfn.STDEV.P(moras!$C$2:$C$5001)</f>
        <v>-0.44454166866740574</v>
      </c>
      <c r="C2578" t="str">
        <f t="shared" si="81"/>
        <v>Normal</v>
      </c>
      <c r="D2578">
        <f xml:space="preserve"> (moras!I2575 - AVERAGE(moras!$I$2:$I$5001)) / _xlfn.STDEV.P(moras!$I$2:$I$5001)</f>
        <v>1.8417526938525031</v>
      </c>
      <c r="E2578" t="str">
        <f t="shared" si="80"/>
        <v>Normal</v>
      </c>
    </row>
    <row r="2579" spans="2:5" x14ac:dyDescent="0.25">
      <c r="B2579">
        <f xml:space="preserve"> (moras!C2576 - AVERAGE(moras!$C$2:$C$5001)) / _xlfn.STDEV.P(moras!$C$2:$C$5001)</f>
        <v>-0.23024551259602152</v>
      </c>
      <c r="C2579" t="str">
        <f t="shared" si="81"/>
        <v>Normal</v>
      </c>
      <c r="D2579">
        <f xml:space="preserve"> (moras!I2576 - AVERAGE(moras!$I$2:$I$5001)) / _xlfn.STDEV.P(moras!$I$2:$I$5001)</f>
        <v>-0.55804866499520445</v>
      </c>
      <c r="E2579" t="str">
        <f t="shared" si="80"/>
        <v>Normal</v>
      </c>
    </row>
    <row r="2580" spans="2:5" x14ac:dyDescent="0.25">
      <c r="B2580">
        <f xml:space="preserve"> (moras!C2577 - AVERAGE(moras!$C$2:$C$5001)) / _xlfn.STDEV.P(moras!$C$2:$C$5001)</f>
        <v>0.4258930459310305</v>
      </c>
      <c r="C2580" t="str">
        <f t="shared" si="81"/>
        <v>Normal</v>
      </c>
      <c r="D2580">
        <f xml:space="preserve"> (moras!I2577 - AVERAGE(moras!$I$2:$I$5001)) / _xlfn.STDEV.P(moras!$I$2:$I$5001)</f>
        <v>0.28894004989222172</v>
      </c>
      <c r="E2580" t="str">
        <f t="shared" si="80"/>
        <v>Normal</v>
      </c>
    </row>
    <row r="2581" spans="2:5" x14ac:dyDescent="0.25">
      <c r="B2581">
        <f xml:space="preserve"> (moras!C2578 - AVERAGE(moras!$C$2:$C$5001)) / _xlfn.STDEV.P(moras!$C$2:$C$5001)</f>
        <v>-0.20642392740645885</v>
      </c>
      <c r="C2581" t="str">
        <f t="shared" si="81"/>
        <v>Normal</v>
      </c>
      <c r="D2581">
        <f xml:space="preserve"> (moras!I2578 - AVERAGE(moras!$I$2:$I$5001)) / _xlfn.STDEV.P(moras!$I$2:$I$5001)</f>
        <v>-1.4050373798826306</v>
      </c>
      <c r="E2581" t="str">
        <f t="shared" si="80"/>
        <v>Normal</v>
      </c>
    </row>
    <row r="2582" spans="2:5" x14ac:dyDescent="0.25">
      <c r="B2582">
        <f xml:space="preserve"> (moras!C2579 - AVERAGE(moras!$C$2:$C$5001)) / _xlfn.STDEV.P(moras!$C$2:$C$5001)</f>
        <v>-0.33424366090394791</v>
      </c>
      <c r="C2582" t="str">
        <f t="shared" si="81"/>
        <v>Normal</v>
      </c>
      <c r="D2582">
        <f xml:space="preserve"> (moras!I2579 - AVERAGE(moras!$I$2:$I$5001)) / _xlfn.STDEV.P(moras!$I$2:$I$5001)</f>
        <v>-1.334454986975345</v>
      </c>
      <c r="E2582" t="str">
        <f t="shared" si="80"/>
        <v>Normal</v>
      </c>
    </row>
    <row r="2583" spans="2:5" x14ac:dyDescent="0.25">
      <c r="B2583">
        <f xml:space="preserve"> (moras!C2580 - AVERAGE(moras!$C$2:$C$5001)) / _xlfn.STDEV.P(moras!$C$2:$C$5001)</f>
        <v>-0.6138044268381142</v>
      </c>
      <c r="C2583" t="str">
        <f t="shared" si="81"/>
        <v>Normal</v>
      </c>
      <c r="D2583">
        <f xml:space="preserve"> (moras!I2580 - AVERAGE(moras!$I$2:$I$5001)) / _xlfn.STDEV.P(moras!$I$2:$I$5001)</f>
        <v>0.14777526407765068</v>
      </c>
      <c r="E2583" t="str">
        <f t="shared" si="80"/>
        <v>Normal</v>
      </c>
    </row>
    <row r="2584" spans="2:5" x14ac:dyDescent="0.25">
      <c r="B2584">
        <f xml:space="preserve"> (moras!C2581 - AVERAGE(moras!$C$2:$C$5001)) / _xlfn.STDEV.P(moras!$C$2:$C$5001)</f>
        <v>-0.44454166866740574</v>
      </c>
      <c r="C2584" t="str">
        <f t="shared" si="81"/>
        <v>Normal</v>
      </c>
      <c r="D2584">
        <f xml:space="preserve"> (moras!I2581 - AVERAGE(moras!$I$2:$I$5001)) / _xlfn.STDEV.P(moras!$I$2:$I$5001)</f>
        <v>-0.13455430755149136</v>
      </c>
      <c r="E2584" t="str">
        <f t="shared" si="80"/>
        <v>Normal</v>
      </c>
    </row>
    <row r="2585" spans="2:5" x14ac:dyDescent="0.25">
      <c r="B2585">
        <f xml:space="preserve"> (moras!C2582 - AVERAGE(moras!$C$2:$C$5001)) / _xlfn.STDEV.P(moras!$C$2:$C$5001)</f>
        <v>5.3418473712506572E-3</v>
      </c>
      <c r="C2585" t="str">
        <f t="shared" si="81"/>
        <v>Normal</v>
      </c>
      <c r="D2585">
        <f xml:space="preserve"> (moras!I2582 - AVERAGE(moras!$I$2:$I$5001)) / _xlfn.STDEV.P(moras!$I$2:$I$5001)</f>
        <v>-0.98154302243891756</v>
      </c>
      <c r="E2585" t="str">
        <f t="shared" si="80"/>
        <v>Normal</v>
      </c>
    </row>
    <row r="2586" spans="2:5" x14ac:dyDescent="0.25">
      <c r="B2586">
        <f xml:space="preserve"> (moras!C2583 - AVERAGE(moras!$C$2:$C$5001)) / _xlfn.STDEV.P(moras!$C$2:$C$5001)</f>
        <v>-0.44014543422002894</v>
      </c>
      <c r="C2586" t="str">
        <f t="shared" si="81"/>
        <v>Normal</v>
      </c>
      <c r="D2586">
        <f xml:space="preserve"> (moras!I2583 - AVERAGE(moras!$I$2:$I$5001)) / _xlfn.STDEV.P(moras!$I$2:$I$5001)</f>
        <v>0.64185201442864925</v>
      </c>
      <c r="E2586" t="str">
        <f t="shared" si="80"/>
        <v>Normal</v>
      </c>
    </row>
    <row r="2587" spans="2:5" x14ac:dyDescent="0.25">
      <c r="B2587">
        <f xml:space="preserve"> (moras!C2584 - AVERAGE(moras!$C$2:$C$5001)) / _xlfn.STDEV.P(moras!$C$2:$C$5001)</f>
        <v>-0.46799154082766331</v>
      </c>
      <c r="C2587" t="str">
        <f t="shared" si="81"/>
        <v>Normal</v>
      </c>
      <c r="D2587">
        <f xml:space="preserve"> (moras!I2584 - AVERAGE(moras!$I$2:$I$5001)) / _xlfn.STDEV.P(moras!$I$2:$I$5001)</f>
        <v>-0.55804866499520445</v>
      </c>
      <c r="E2587" t="str">
        <f t="shared" si="80"/>
        <v>Normal</v>
      </c>
    </row>
    <row r="2588" spans="2:5" x14ac:dyDescent="0.25">
      <c r="B2588">
        <f xml:space="preserve"> (moras!C2585 - AVERAGE(moras!$C$2:$C$5001)) / _xlfn.STDEV.P(moras!$C$2:$C$5001)</f>
        <v>0.63448787167770482</v>
      </c>
      <c r="C2588" t="str">
        <f t="shared" si="81"/>
        <v>Normal</v>
      </c>
      <c r="D2588">
        <f xml:space="preserve"> (moras!I2585 - AVERAGE(moras!$I$2:$I$5001)) / _xlfn.STDEV.P(moras!$I$2:$I$5001)</f>
        <v>1.559423122223361</v>
      </c>
      <c r="E2588" t="str">
        <f t="shared" si="80"/>
        <v>Normal</v>
      </c>
    </row>
    <row r="2589" spans="2:5" x14ac:dyDescent="0.25">
      <c r="B2589">
        <f xml:space="preserve"> (moras!C2586 - AVERAGE(moras!$C$2:$C$5001)) / _xlfn.STDEV.P(moras!$C$2:$C$5001)</f>
        <v>0.31400669654263286</v>
      </c>
      <c r="C2589" t="str">
        <f t="shared" si="81"/>
        <v>Normal</v>
      </c>
      <c r="D2589">
        <f xml:space="preserve"> (moras!I2586 - AVERAGE(moras!$I$2:$I$5001)) / _xlfn.STDEV.P(moras!$I$2:$I$5001)</f>
        <v>-0.41688387918063341</v>
      </c>
      <c r="E2589" t="str">
        <f t="shared" si="80"/>
        <v>Normal</v>
      </c>
    </row>
    <row r="2590" spans="2:5" x14ac:dyDescent="0.25">
      <c r="B2590">
        <f xml:space="preserve"> (moras!C2587 - AVERAGE(moras!$C$2:$C$5001)) / _xlfn.STDEV.P(moras!$C$2:$C$5001)</f>
        <v>-0.69571549866950955</v>
      </c>
      <c r="C2590" t="str">
        <f t="shared" si="81"/>
        <v>Normal</v>
      </c>
      <c r="D2590">
        <f xml:space="preserve"> (moras!I2587 - AVERAGE(moras!$I$2:$I$5001)) / _xlfn.STDEV.P(moras!$I$2:$I$5001)</f>
        <v>0.28894004989222172</v>
      </c>
      <c r="E2590" t="str">
        <f t="shared" si="80"/>
        <v>Normal</v>
      </c>
    </row>
    <row r="2591" spans="2:5" x14ac:dyDescent="0.25">
      <c r="B2591">
        <f xml:space="preserve"> (moras!C2588 - AVERAGE(moras!$C$2:$C$5001)) / _xlfn.STDEV.P(moras!$C$2:$C$5001)</f>
        <v>0.1298445510711867</v>
      </c>
      <c r="C2591" t="str">
        <f t="shared" si="81"/>
        <v>Normal</v>
      </c>
      <c r="D2591">
        <f xml:space="preserve"> (moras!I2588 - AVERAGE(moras!$I$2:$I$5001)) / _xlfn.STDEV.P(moras!$I$2:$I$5001)</f>
        <v>1.2770935505942189</v>
      </c>
      <c r="E2591" t="str">
        <f t="shared" si="80"/>
        <v>Normal</v>
      </c>
    </row>
    <row r="2592" spans="2:5" x14ac:dyDescent="0.25">
      <c r="B2592">
        <f xml:space="preserve"> (moras!C2589 - AVERAGE(moras!$C$2:$C$5001)) / _xlfn.STDEV.P(moras!$C$2:$C$5001)</f>
        <v>0.23471663132596066</v>
      </c>
      <c r="C2592" t="str">
        <f t="shared" si="81"/>
        <v>Normal</v>
      </c>
      <c r="D2592">
        <f xml:space="preserve"> (moras!I2589 - AVERAGE(moras!$I$2:$I$5001)) / _xlfn.STDEV.P(moras!$I$2:$I$5001)</f>
        <v>0.64185201442864925</v>
      </c>
      <c r="E2592" t="str">
        <f t="shared" si="80"/>
        <v>Normal</v>
      </c>
    </row>
    <row r="2593" spans="2:5" x14ac:dyDescent="0.25">
      <c r="B2593">
        <f xml:space="preserve"> (moras!C2590 - AVERAGE(moras!$C$2:$C$5001)) / _xlfn.STDEV.P(moras!$C$2:$C$5001)</f>
        <v>-0.3311620793653115</v>
      </c>
      <c r="C2593" t="str">
        <f t="shared" si="81"/>
        <v>Normal</v>
      </c>
      <c r="D2593">
        <f xml:space="preserve"> (moras!I2590 - AVERAGE(moras!$I$2:$I$5001)) / _xlfn.STDEV.P(moras!$I$2:$I$5001)</f>
        <v>-1.193290201160774</v>
      </c>
      <c r="E2593" t="str">
        <f t="shared" si="80"/>
        <v>Normal</v>
      </c>
    </row>
    <row r="2594" spans="2:5" x14ac:dyDescent="0.25">
      <c r="B2594">
        <f xml:space="preserve"> (moras!C2591 - AVERAGE(moras!$C$2:$C$5001)) / _xlfn.STDEV.P(moras!$C$2:$C$5001)</f>
        <v>-0.38090540431328662</v>
      </c>
      <c r="C2594" t="str">
        <f t="shared" si="81"/>
        <v>Normal</v>
      </c>
      <c r="D2594">
        <f xml:space="preserve"> (moras!I2591 - AVERAGE(moras!$I$2:$I$5001)) / _xlfn.STDEV.P(moras!$I$2:$I$5001)</f>
        <v>0.71243440733593477</v>
      </c>
      <c r="E2594" t="str">
        <f t="shared" si="80"/>
        <v>Normal</v>
      </c>
    </row>
    <row r="2595" spans="2:5" x14ac:dyDescent="0.25">
      <c r="B2595">
        <f xml:space="preserve"> (moras!C2592 - AVERAGE(moras!$C$2:$C$5001)) / _xlfn.STDEV.P(moras!$C$2:$C$5001)</f>
        <v>-0.16891195021832067</v>
      </c>
      <c r="C2595" t="str">
        <f t="shared" si="81"/>
        <v>Normal</v>
      </c>
      <c r="D2595">
        <f xml:space="preserve"> (moras!I2592 - AVERAGE(moras!$I$2:$I$5001)) / _xlfn.STDEV.P(moras!$I$2:$I$5001)</f>
        <v>-0.13455430755149136</v>
      </c>
      <c r="E2595" t="str">
        <f t="shared" si="80"/>
        <v>Normal</v>
      </c>
    </row>
    <row r="2596" spans="2:5" x14ac:dyDescent="0.25">
      <c r="B2596">
        <f xml:space="preserve"> (moras!C2593 - AVERAGE(moras!$C$2:$C$5001)) / _xlfn.STDEV.P(moras!$C$2:$C$5001)</f>
        <v>-0.35519390691418218</v>
      </c>
      <c r="C2596" t="str">
        <f t="shared" si="81"/>
        <v>Normal</v>
      </c>
      <c r="D2596">
        <f xml:space="preserve"> (moras!I2593 - AVERAGE(moras!$I$2:$I$5001)) / _xlfn.STDEV.P(moras!$I$2:$I$5001)</f>
        <v>7.7192871170365177E-2</v>
      </c>
      <c r="E2596" t="str">
        <f t="shared" si="80"/>
        <v>Normal</v>
      </c>
    </row>
    <row r="2597" spans="2:5" x14ac:dyDescent="0.25">
      <c r="B2597">
        <f xml:space="preserve"> (moras!C2594 - AVERAGE(moras!$C$2:$C$5001)) / _xlfn.STDEV.P(moras!$C$2:$C$5001)</f>
        <v>-0.68586497391056256</v>
      </c>
      <c r="C2597" t="str">
        <f t="shared" si="81"/>
        <v>Normal</v>
      </c>
      <c r="D2597">
        <f xml:space="preserve"> (moras!I2594 - AVERAGE(moras!$I$2:$I$5001)) / _xlfn.STDEV.P(moras!$I$2:$I$5001)</f>
        <v>-1.193290201160774</v>
      </c>
      <c r="E2597" t="str">
        <f t="shared" si="80"/>
        <v>Normal</v>
      </c>
    </row>
    <row r="2598" spans="2:5" x14ac:dyDescent="0.25">
      <c r="B2598">
        <f xml:space="preserve"> (moras!C2595 - AVERAGE(moras!$C$2:$C$5001)) / _xlfn.STDEV.P(moras!$C$2:$C$5001)</f>
        <v>2.988247234033361</v>
      </c>
      <c r="C2598" t="str">
        <f t="shared" si="81"/>
        <v>Atipico</v>
      </c>
      <c r="D2598">
        <f xml:space="preserve"> (moras!I2595 - AVERAGE(moras!$I$2:$I$5001)) / _xlfn.STDEV.P(moras!$I$2:$I$5001)</f>
        <v>6.6104782630796582E-3</v>
      </c>
      <c r="E2598" t="str">
        <f t="shared" si="80"/>
        <v>Normal</v>
      </c>
    </row>
    <row r="2599" spans="2:5" x14ac:dyDescent="0.25">
      <c r="B2599">
        <f xml:space="preserve"> (moras!C2596 - AVERAGE(moras!$C$2:$C$5001)) / _xlfn.STDEV.P(moras!$C$2:$C$5001)</f>
        <v>-0.34197807393450824</v>
      </c>
      <c r="C2599" t="str">
        <f t="shared" si="81"/>
        <v>Normal</v>
      </c>
      <c r="D2599">
        <f xml:space="preserve"> (moras!I2596 - AVERAGE(moras!$I$2:$I$5001)) / _xlfn.STDEV.P(moras!$I$2:$I$5001)</f>
        <v>0.28894004989222172</v>
      </c>
      <c r="E2599" t="str">
        <f t="shared" si="80"/>
        <v>Normal</v>
      </c>
    </row>
    <row r="2600" spans="2:5" x14ac:dyDescent="0.25">
      <c r="B2600">
        <f xml:space="preserve"> (moras!C2597 - AVERAGE(moras!$C$2:$C$5001)) / _xlfn.STDEV.P(moras!$C$2:$C$5001)</f>
        <v>-0.45939637838777081</v>
      </c>
      <c r="C2600" t="str">
        <f t="shared" si="81"/>
        <v>Normal</v>
      </c>
      <c r="D2600">
        <f xml:space="preserve"> (moras!I2597 - AVERAGE(moras!$I$2:$I$5001)) / _xlfn.STDEV.P(moras!$I$2:$I$5001)</f>
        <v>6.6104782630796582E-3</v>
      </c>
      <c r="E2600" t="str">
        <f t="shared" si="80"/>
        <v>Normal</v>
      </c>
    </row>
    <row r="2601" spans="2:5" x14ac:dyDescent="0.25">
      <c r="B2601">
        <f xml:space="preserve"> (moras!C2598 - AVERAGE(moras!$C$2:$C$5001)) / _xlfn.STDEV.P(moras!$C$2:$C$5001)</f>
        <v>-0.60198235432392655</v>
      </c>
      <c r="C2601" t="str">
        <f t="shared" si="81"/>
        <v>Normal</v>
      </c>
      <c r="D2601">
        <f xml:space="preserve"> (moras!I2598 - AVERAGE(moras!$I$2:$I$5001)) / _xlfn.STDEV.P(moras!$I$2:$I$5001)</f>
        <v>0.14777526407765068</v>
      </c>
      <c r="E2601" t="str">
        <f t="shared" si="80"/>
        <v>Normal</v>
      </c>
    </row>
    <row r="2602" spans="2:5" x14ac:dyDescent="0.25">
      <c r="B2602">
        <f xml:space="preserve"> (moras!C2599 - AVERAGE(moras!$C$2:$C$5001)) / _xlfn.STDEV.P(moras!$C$2:$C$5001)</f>
        <v>-0.36783385167872995</v>
      </c>
      <c r="C2602" t="str">
        <f t="shared" si="81"/>
        <v>Normal</v>
      </c>
      <c r="D2602">
        <f xml:space="preserve"> (moras!I2599 - AVERAGE(moras!$I$2:$I$5001)) / _xlfn.STDEV.P(moras!$I$2:$I$5001)</f>
        <v>-1.2638725940680595</v>
      </c>
      <c r="E2602" t="str">
        <f t="shared" si="80"/>
        <v>Normal</v>
      </c>
    </row>
    <row r="2603" spans="2:5" x14ac:dyDescent="0.25">
      <c r="B2603">
        <f xml:space="preserve"> (moras!C2600 - AVERAGE(moras!$C$2:$C$5001)) / _xlfn.STDEV.P(moras!$C$2:$C$5001)</f>
        <v>-0.46799154082766331</v>
      </c>
      <c r="C2603" t="str">
        <f t="shared" si="81"/>
        <v>Normal</v>
      </c>
      <c r="D2603">
        <f xml:space="preserve"> (moras!I2600 - AVERAGE(moras!$I$2:$I$5001)) / _xlfn.STDEV.P(moras!$I$2:$I$5001)</f>
        <v>-1.193290201160774</v>
      </c>
      <c r="E2603" t="str">
        <f t="shared" si="80"/>
        <v>Normal</v>
      </c>
    </row>
    <row r="2604" spans="2:5" x14ac:dyDescent="0.25">
      <c r="B2604">
        <f xml:space="preserve"> (moras!C2601 - AVERAGE(moras!$C$2:$C$5001)) / _xlfn.STDEV.P(moras!$C$2:$C$5001)</f>
        <v>-0.17269283515959905</v>
      </c>
      <c r="C2604" t="str">
        <f t="shared" si="81"/>
        <v>Normal</v>
      </c>
      <c r="D2604">
        <f xml:space="preserve"> (moras!I2601 - AVERAGE(moras!$I$2:$I$5001)) / _xlfn.STDEV.P(moras!$I$2:$I$5001)</f>
        <v>-0.27571909336606237</v>
      </c>
      <c r="E2604" t="str">
        <f t="shared" si="80"/>
        <v>Normal</v>
      </c>
    </row>
    <row r="2605" spans="2:5" x14ac:dyDescent="0.25">
      <c r="B2605">
        <f xml:space="preserve"> (moras!C2602 - AVERAGE(moras!$C$2:$C$5001)) / _xlfn.STDEV.P(moras!$C$2:$C$5001)</f>
        <v>-0.44044755972903515</v>
      </c>
      <c r="C2605" t="str">
        <f t="shared" si="81"/>
        <v>Normal</v>
      </c>
      <c r="D2605">
        <f xml:space="preserve"> (moras!I2602 - AVERAGE(moras!$I$2:$I$5001)) / _xlfn.STDEV.P(moras!$I$2:$I$5001)</f>
        <v>-1.193290201160774</v>
      </c>
      <c r="E2605" t="str">
        <f t="shared" si="80"/>
        <v>Normal</v>
      </c>
    </row>
    <row r="2606" spans="2:5" x14ac:dyDescent="0.25">
      <c r="B2606">
        <f xml:space="preserve"> (moras!C2603 - AVERAGE(moras!$C$2:$C$5001)) / _xlfn.STDEV.P(moras!$C$2:$C$5001)</f>
        <v>-0.44454290183274864</v>
      </c>
      <c r="C2606" t="str">
        <f t="shared" si="81"/>
        <v>Normal</v>
      </c>
      <c r="D2606">
        <f xml:space="preserve"> (moras!I2603 - AVERAGE(moras!$I$2:$I$5001)) / _xlfn.STDEV.P(moras!$I$2:$I$5001)</f>
        <v>-1.4050373798826306</v>
      </c>
      <c r="E2606" t="str">
        <f t="shared" si="80"/>
        <v>Normal</v>
      </c>
    </row>
    <row r="2607" spans="2:5" x14ac:dyDescent="0.25">
      <c r="B2607">
        <f xml:space="preserve"> (moras!C2604 - AVERAGE(moras!$C$2:$C$5001)) / _xlfn.STDEV.P(moras!$C$2:$C$5001)</f>
        <v>0.68661747021738551</v>
      </c>
      <c r="C2607" t="str">
        <f t="shared" si="81"/>
        <v>Normal</v>
      </c>
      <c r="D2607">
        <f xml:space="preserve"> (moras!I2604 - AVERAGE(moras!$I$2:$I$5001)) / _xlfn.STDEV.P(moras!$I$2:$I$5001)</f>
        <v>0.99476397896507684</v>
      </c>
      <c r="E2607" t="str">
        <f t="shared" si="80"/>
        <v>Normal</v>
      </c>
    </row>
    <row r="2608" spans="2:5" x14ac:dyDescent="0.25">
      <c r="B2608">
        <f xml:space="preserve"> (moras!C2605 - AVERAGE(moras!$C$2:$C$5001)) / _xlfn.STDEV.P(moras!$C$2:$C$5001)</f>
        <v>-0.37504786893459374</v>
      </c>
      <c r="C2608" t="str">
        <f t="shared" si="81"/>
        <v>Normal</v>
      </c>
      <c r="D2608">
        <f xml:space="preserve"> (moras!I2605 - AVERAGE(moras!$I$2:$I$5001)) / _xlfn.STDEV.P(moras!$I$2:$I$5001)</f>
        <v>0.35952244279950724</v>
      </c>
      <c r="E2608" t="str">
        <f t="shared" si="80"/>
        <v>Normal</v>
      </c>
    </row>
    <row r="2609" spans="2:5" x14ac:dyDescent="0.25">
      <c r="B2609">
        <f xml:space="preserve"> (moras!C2606 - AVERAGE(moras!$C$2:$C$5001)) / _xlfn.STDEV.P(moras!$C$2:$C$5001)</f>
        <v>1.1796986325690353</v>
      </c>
      <c r="C2609" t="str">
        <f t="shared" si="81"/>
        <v>Normal</v>
      </c>
      <c r="D2609">
        <f xml:space="preserve"> (moras!I2606 - AVERAGE(moras!$I$2:$I$5001)) / _xlfn.STDEV.P(moras!$I$2:$I$5001)</f>
        <v>0.99476397896507684</v>
      </c>
      <c r="E2609" t="str">
        <f t="shared" si="80"/>
        <v>Normal</v>
      </c>
    </row>
    <row r="2610" spans="2:5" x14ac:dyDescent="0.25">
      <c r="B2610">
        <f xml:space="preserve"> (moras!C2607 - AVERAGE(moras!$C$2:$C$5001)) / _xlfn.STDEV.P(moras!$C$2:$C$5001)</f>
        <v>1.0242963692242997</v>
      </c>
      <c r="C2610" t="str">
        <f t="shared" si="81"/>
        <v>Normal</v>
      </c>
      <c r="D2610">
        <f xml:space="preserve"> (moras!I2607 - AVERAGE(moras!$I$2:$I$5001)) / _xlfn.STDEV.P(moras!$I$2:$I$5001)</f>
        <v>-6.397191464420586E-2</v>
      </c>
      <c r="E2610" t="str">
        <f t="shared" si="80"/>
        <v>Normal</v>
      </c>
    </row>
    <row r="2611" spans="2:5" x14ac:dyDescent="0.25">
      <c r="B2611">
        <f xml:space="preserve"> (moras!C2608 - AVERAGE(moras!$C$2:$C$5001)) / _xlfn.STDEV.P(moras!$C$2:$C$5001)</f>
        <v>-0.37502567195842185</v>
      </c>
      <c r="C2611" t="str">
        <f t="shared" si="81"/>
        <v>Normal</v>
      </c>
      <c r="D2611">
        <f xml:space="preserve"> (moras!I2608 - AVERAGE(moras!$I$2:$I$5001)) / _xlfn.STDEV.P(moras!$I$2:$I$5001)</f>
        <v>0.99476397896507684</v>
      </c>
      <c r="E2611" t="str">
        <f t="shared" si="80"/>
        <v>Normal</v>
      </c>
    </row>
    <row r="2612" spans="2:5" x14ac:dyDescent="0.25">
      <c r="B2612">
        <f xml:space="preserve"> (moras!C2609 - AVERAGE(moras!$C$2:$C$5001)) / _xlfn.STDEV.P(moras!$C$2:$C$5001)</f>
        <v>0.19957635171517507</v>
      </c>
      <c r="C2612" t="str">
        <f t="shared" si="81"/>
        <v>Normal</v>
      </c>
      <c r="D2612">
        <f xml:space="preserve"> (moras!I2609 - AVERAGE(moras!$I$2:$I$5001)) / _xlfn.STDEV.P(moras!$I$2:$I$5001)</f>
        <v>-6.397191464420586E-2</v>
      </c>
      <c r="E2612" t="str">
        <f t="shared" si="80"/>
        <v>Normal</v>
      </c>
    </row>
    <row r="2613" spans="2:5" x14ac:dyDescent="0.25">
      <c r="B2613">
        <f xml:space="preserve"> (moras!C2610 - AVERAGE(moras!$C$2:$C$5001)) / _xlfn.STDEV.P(moras!$C$2:$C$5001)</f>
        <v>0.90266310562906404</v>
      </c>
      <c r="C2613" t="str">
        <f t="shared" si="81"/>
        <v>Normal</v>
      </c>
      <c r="D2613">
        <f xml:space="preserve"> (moras!I2610 - AVERAGE(moras!$I$2:$I$5001)) / _xlfn.STDEV.P(moras!$I$2:$I$5001)</f>
        <v>0.43010483570679275</v>
      </c>
      <c r="E2613" t="str">
        <f t="shared" si="80"/>
        <v>Normal</v>
      </c>
    </row>
    <row r="2614" spans="2:5" x14ac:dyDescent="0.25">
      <c r="B2614">
        <f xml:space="preserve"> (moras!C2611 - AVERAGE(moras!$C$2:$C$5001)) / _xlfn.STDEV.P(moras!$C$2:$C$5001)</f>
        <v>-0.46022753182887377</v>
      </c>
      <c r="C2614" t="str">
        <f t="shared" si="81"/>
        <v>Normal</v>
      </c>
      <c r="D2614">
        <f xml:space="preserve"> (moras!I2611 - AVERAGE(moras!$I$2:$I$5001)) / _xlfn.STDEV.P(moras!$I$2:$I$5001)</f>
        <v>-0.98154302243891756</v>
      </c>
      <c r="E2614" t="str">
        <f t="shared" si="80"/>
        <v>Normal</v>
      </c>
    </row>
    <row r="2615" spans="2:5" x14ac:dyDescent="0.25">
      <c r="B2615">
        <f xml:space="preserve"> (moras!C2612 - AVERAGE(moras!$C$2:$C$5001)) / _xlfn.STDEV.P(moras!$C$2:$C$5001)</f>
        <v>0.83298862251021277</v>
      </c>
      <c r="C2615" t="str">
        <f t="shared" si="81"/>
        <v>Normal</v>
      </c>
      <c r="D2615">
        <f xml:space="preserve"> (moras!I2612 - AVERAGE(moras!$I$2:$I$5001)) / _xlfn.STDEV.P(moras!$I$2:$I$5001)</f>
        <v>-0.13455430755149136</v>
      </c>
      <c r="E2615" t="str">
        <f t="shared" si="80"/>
        <v>Normal</v>
      </c>
    </row>
    <row r="2616" spans="2:5" x14ac:dyDescent="0.25">
      <c r="B2616">
        <f xml:space="preserve"> (moras!C2613 - AVERAGE(moras!$C$2:$C$5001)) / _xlfn.STDEV.P(moras!$C$2:$C$5001)</f>
        <v>-0.54482933344347895</v>
      </c>
      <c r="C2616" t="str">
        <f t="shared" si="81"/>
        <v>Normal</v>
      </c>
      <c r="D2616">
        <f xml:space="preserve"> (moras!I2613 - AVERAGE(moras!$I$2:$I$5001)) / _xlfn.STDEV.P(moras!$I$2:$I$5001)</f>
        <v>-0.84037823662434652</v>
      </c>
      <c r="E2616" t="str">
        <f t="shared" si="80"/>
        <v>Normal</v>
      </c>
    </row>
    <row r="2617" spans="2:5" x14ac:dyDescent="0.25">
      <c r="B2617">
        <f xml:space="preserve"> (moras!C2614 - AVERAGE(moras!$C$2:$C$5001)) / _xlfn.STDEV.P(moras!$C$2:$C$5001)</f>
        <v>-0.40672894711544533</v>
      </c>
      <c r="C2617" t="str">
        <f t="shared" si="81"/>
        <v>Normal</v>
      </c>
      <c r="D2617">
        <f xml:space="preserve"> (moras!I2614 - AVERAGE(moras!$I$2:$I$5001)) / _xlfn.STDEV.P(moras!$I$2:$I$5001)</f>
        <v>-1.4756197727899161</v>
      </c>
      <c r="E2617" t="str">
        <f t="shared" si="80"/>
        <v>Normal</v>
      </c>
    </row>
    <row r="2618" spans="2:5" x14ac:dyDescent="0.25">
      <c r="B2618">
        <f xml:space="preserve"> (moras!C2615 - AVERAGE(moras!$C$2:$C$5001)) / _xlfn.STDEV.P(moras!$C$2:$C$5001)</f>
        <v>-0.3890726583791988</v>
      </c>
      <c r="C2618" t="str">
        <f t="shared" si="81"/>
        <v>Normal</v>
      </c>
      <c r="D2618">
        <f xml:space="preserve"> (moras!I2615 - AVERAGE(moras!$I$2:$I$5001)) / _xlfn.STDEV.P(moras!$I$2:$I$5001)</f>
        <v>-0.34630148627334789</v>
      </c>
      <c r="E2618" t="str">
        <f t="shared" si="80"/>
        <v>Normal</v>
      </c>
    </row>
    <row r="2619" spans="2:5" x14ac:dyDescent="0.25">
      <c r="B2619">
        <f xml:space="preserve"> (moras!C2616 - AVERAGE(moras!$C$2:$C$5001)) / _xlfn.STDEV.P(moras!$C$2:$C$5001)</f>
        <v>1.2711020809488445</v>
      </c>
      <c r="C2619" t="str">
        <f t="shared" si="81"/>
        <v>Normal</v>
      </c>
      <c r="D2619">
        <f xml:space="preserve"> (moras!I2616 - AVERAGE(moras!$I$2:$I$5001)) / _xlfn.STDEV.P(moras!$I$2:$I$5001)</f>
        <v>0.43010483570679275</v>
      </c>
      <c r="E2619" t="str">
        <f t="shared" si="80"/>
        <v>Normal</v>
      </c>
    </row>
    <row r="2620" spans="2:5" x14ac:dyDescent="0.25">
      <c r="B2620">
        <f xml:space="preserve"> (moras!C2617 - AVERAGE(moras!$C$2:$C$5001)) / _xlfn.STDEV.P(moras!$C$2:$C$5001)</f>
        <v>0.42231684177336382</v>
      </c>
      <c r="C2620" t="str">
        <f t="shared" si="81"/>
        <v>Normal</v>
      </c>
      <c r="D2620">
        <f xml:space="preserve"> (moras!I2617 - AVERAGE(moras!$I$2:$I$5001)) / _xlfn.STDEV.P(moras!$I$2:$I$5001)</f>
        <v>-0.91096062953163204</v>
      </c>
      <c r="E2620" t="str">
        <f t="shared" si="80"/>
        <v>Normal</v>
      </c>
    </row>
    <row r="2621" spans="2:5" x14ac:dyDescent="0.25">
      <c r="B2621">
        <f xml:space="preserve"> (moras!C2618 - AVERAGE(moras!$C$2:$C$5001)) / _xlfn.STDEV.P(moras!$C$2:$C$5001)</f>
        <v>-0.46556220510218438</v>
      </c>
      <c r="C2621" t="str">
        <f t="shared" si="81"/>
        <v>Normal</v>
      </c>
      <c r="D2621">
        <f xml:space="preserve"> (moras!I2618 - AVERAGE(moras!$I$2:$I$5001)) / _xlfn.STDEV.P(moras!$I$2:$I$5001)</f>
        <v>-1.193290201160774</v>
      </c>
      <c r="E2621" t="str">
        <f t="shared" si="80"/>
        <v>Normal</v>
      </c>
    </row>
    <row r="2622" spans="2:5" x14ac:dyDescent="0.25">
      <c r="B2622">
        <f xml:space="preserve"> (moras!C2619 - AVERAGE(moras!$C$2:$C$5001)) / _xlfn.STDEV.P(moras!$C$2:$C$5001)</f>
        <v>-0.50686731256345574</v>
      </c>
      <c r="C2622" t="str">
        <f t="shared" si="81"/>
        <v>Normal</v>
      </c>
      <c r="D2622">
        <f xml:space="preserve"> (moras!I2619 - AVERAGE(moras!$I$2:$I$5001)) / _xlfn.STDEV.P(moras!$I$2:$I$5001)</f>
        <v>-1.6167845586044871</v>
      </c>
      <c r="E2622" t="str">
        <f t="shared" si="80"/>
        <v>Normal</v>
      </c>
    </row>
    <row r="2623" spans="2:5" x14ac:dyDescent="0.25">
      <c r="B2623">
        <f xml:space="preserve"> (moras!C2620 - AVERAGE(moras!$C$2:$C$5001)) / _xlfn.STDEV.P(moras!$C$2:$C$5001)</f>
        <v>1.8133273485450558</v>
      </c>
      <c r="C2623" t="str">
        <f t="shared" si="81"/>
        <v>Normal</v>
      </c>
      <c r="D2623">
        <f xml:space="preserve"> (moras!I2620 - AVERAGE(moras!$I$2:$I$5001)) / _xlfn.STDEV.P(moras!$I$2:$I$5001)</f>
        <v>-0.34630148627334789</v>
      </c>
      <c r="E2623" t="str">
        <f t="shared" si="80"/>
        <v>Normal</v>
      </c>
    </row>
    <row r="2624" spans="2:5" x14ac:dyDescent="0.25">
      <c r="B2624">
        <f xml:space="preserve"> (moras!C2621 - AVERAGE(moras!$C$2:$C$5001)) / _xlfn.STDEV.P(moras!$C$2:$C$5001)</f>
        <v>-6.0573072235100507E-2</v>
      </c>
      <c r="C2624" t="str">
        <f t="shared" si="81"/>
        <v>Normal</v>
      </c>
      <c r="D2624">
        <f xml:space="preserve"> (moras!I2621 - AVERAGE(moras!$I$2:$I$5001)) / _xlfn.STDEV.P(moras!$I$2:$I$5001)</f>
        <v>-0.27571909336606237</v>
      </c>
      <c r="E2624" t="str">
        <f t="shared" si="80"/>
        <v>Normal</v>
      </c>
    </row>
    <row r="2625" spans="2:5" x14ac:dyDescent="0.25">
      <c r="B2625">
        <f xml:space="preserve"> (moras!C2622 - AVERAGE(moras!$C$2:$C$5001)) / _xlfn.STDEV.P(moras!$C$2:$C$5001)</f>
        <v>-0.44454166866740574</v>
      </c>
      <c r="C2625" t="str">
        <f t="shared" si="81"/>
        <v>Normal</v>
      </c>
      <c r="D2625">
        <f xml:space="preserve"> (moras!I2622 - AVERAGE(moras!$I$2:$I$5001)) / _xlfn.STDEV.P(moras!$I$2:$I$5001)</f>
        <v>-0.62863105790248996</v>
      </c>
      <c r="E2625" t="str">
        <f t="shared" si="80"/>
        <v>Normal</v>
      </c>
    </row>
    <row r="2626" spans="2:5" x14ac:dyDescent="0.25">
      <c r="B2626">
        <f xml:space="preserve"> (moras!C2623 - AVERAGE(moras!$C$2:$C$5001)) / _xlfn.STDEV.P(moras!$C$2:$C$5001)</f>
        <v>-0.44452933701397696</v>
      </c>
      <c r="C2626" t="str">
        <f t="shared" si="81"/>
        <v>Normal</v>
      </c>
      <c r="D2626">
        <f xml:space="preserve"> (moras!I2623 - AVERAGE(moras!$I$2:$I$5001)) / _xlfn.STDEV.P(moras!$I$2:$I$5001)</f>
        <v>2.4064118371107872</v>
      </c>
      <c r="E2626" t="str">
        <f t="shared" si="80"/>
        <v>Atipico</v>
      </c>
    </row>
    <row r="2627" spans="2:5" x14ac:dyDescent="0.25">
      <c r="B2627">
        <f xml:space="preserve"> (moras!C2624 - AVERAGE(moras!$C$2:$C$5001)) / _xlfn.STDEV.P(moras!$C$2:$C$5001)</f>
        <v>-0.73685858053637965</v>
      </c>
      <c r="C2627" t="str">
        <f t="shared" si="81"/>
        <v>Normal</v>
      </c>
      <c r="D2627">
        <f xml:space="preserve"> (moras!I2624 - AVERAGE(moras!$I$2:$I$5001)) / _xlfn.STDEV.P(moras!$I$2:$I$5001)</f>
        <v>-0.48746627208791893</v>
      </c>
      <c r="E2627" t="str">
        <f t="shared" si="80"/>
        <v>Normal</v>
      </c>
    </row>
    <row r="2628" spans="2:5" x14ac:dyDescent="0.25">
      <c r="B2628">
        <f xml:space="preserve"> (moras!C2625 - AVERAGE(moras!$C$2:$C$5001)) / _xlfn.STDEV.P(moras!$C$2:$C$5001)</f>
        <v>-0.17917819967766033</v>
      </c>
      <c r="C2628" t="str">
        <f t="shared" si="81"/>
        <v>Normal</v>
      </c>
      <c r="D2628">
        <f xml:space="preserve"> (moras!I2625 - AVERAGE(moras!$I$2:$I$5001)) / _xlfn.STDEV.P(moras!$I$2:$I$5001)</f>
        <v>-0.98154302243891756</v>
      </c>
      <c r="E2628" t="str">
        <f t="shared" si="80"/>
        <v>Normal</v>
      </c>
    </row>
    <row r="2629" spans="2:5" x14ac:dyDescent="0.25">
      <c r="B2629">
        <f xml:space="preserve"> (moras!C2626 - AVERAGE(moras!$C$2:$C$5001)) / _xlfn.STDEV.P(moras!$C$2:$C$5001)</f>
        <v>0.22785904818080369</v>
      </c>
      <c r="C2629" t="str">
        <f t="shared" si="81"/>
        <v>Normal</v>
      </c>
      <c r="D2629">
        <f xml:space="preserve"> (moras!I2626 - AVERAGE(moras!$I$2:$I$5001)) / _xlfn.STDEV.P(moras!$I$2:$I$5001)</f>
        <v>7.7192871170365177E-2</v>
      </c>
      <c r="E2629" t="str">
        <f t="shared" si="80"/>
        <v>Normal</v>
      </c>
    </row>
    <row r="2630" spans="2:5" x14ac:dyDescent="0.25">
      <c r="B2630">
        <f xml:space="preserve"> (moras!C2627 - AVERAGE(moras!$C$2:$C$5001)) / _xlfn.STDEV.P(moras!$C$2:$C$5001)</f>
        <v>-0.34402389523835064</v>
      </c>
      <c r="C2630" t="str">
        <f t="shared" si="81"/>
        <v>Normal</v>
      </c>
      <c r="D2630">
        <f xml:space="preserve"> (moras!I2627 - AVERAGE(moras!$I$2:$I$5001)) / _xlfn.STDEV.P(moras!$I$2:$I$5001)</f>
        <v>-0.55804866499520445</v>
      </c>
      <c r="E2630" t="str">
        <f t="shared" ref="E2630:E2693" si="82">IF(ABS(D2630)&gt;1.96,"Atipico","Normal")</f>
        <v>Normal</v>
      </c>
    </row>
    <row r="2631" spans="2:5" x14ac:dyDescent="0.25">
      <c r="B2631">
        <f xml:space="preserve"> (moras!C2628 - AVERAGE(moras!$C$2:$C$5001)) / _xlfn.STDEV.P(moras!$C$2:$C$5001)</f>
        <v>-0.4532305516733573</v>
      </c>
      <c r="C2631" t="str">
        <f t="shared" si="81"/>
        <v>Normal</v>
      </c>
      <c r="D2631">
        <f xml:space="preserve"> (moras!I2628 - AVERAGE(moras!$I$2:$I$5001)) / _xlfn.STDEV.P(moras!$I$2:$I$5001)</f>
        <v>-0.27571909336606237</v>
      </c>
      <c r="E2631" t="str">
        <f t="shared" si="82"/>
        <v>Normal</v>
      </c>
    </row>
    <row r="2632" spans="2:5" x14ac:dyDescent="0.25">
      <c r="B2632">
        <f xml:space="preserve"> (moras!C2629 - AVERAGE(moras!$C$2:$C$5001)) / _xlfn.STDEV.P(moras!$C$2:$C$5001)</f>
        <v>-0.46799154082766331</v>
      </c>
      <c r="C2632" t="str">
        <f t="shared" si="81"/>
        <v>Normal</v>
      </c>
      <c r="D2632">
        <f xml:space="preserve"> (moras!I2629 - AVERAGE(moras!$I$2:$I$5001)) / _xlfn.STDEV.P(moras!$I$2:$I$5001)</f>
        <v>7.7192871170365177E-2</v>
      </c>
      <c r="E2632" t="str">
        <f t="shared" si="82"/>
        <v>Normal</v>
      </c>
    </row>
    <row r="2633" spans="2:5" x14ac:dyDescent="0.25">
      <c r="B2633">
        <f xml:space="preserve"> (moras!C2630 - AVERAGE(moras!$C$2:$C$5001)) / _xlfn.STDEV.P(moras!$C$2:$C$5001)</f>
        <v>-2.8127628848116561E-2</v>
      </c>
      <c r="C2633" t="str">
        <f t="shared" si="81"/>
        <v>Normal</v>
      </c>
      <c r="D2633">
        <f xml:space="preserve"> (moras!I2630 - AVERAGE(moras!$I$2:$I$5001)) / _xlfn.STDEV.P(moras!$I$2:$I$5001)</f>
        <v>-0.55804866499520445</v>
      </c>
      <c r="E2633" t="str">
        <f t="shared" si="82"/>
        <v>Normal</v>
      </c>
    </row>
    <row r="2634" spans="2:5" x14ac:dyDescent="0.25">
      <c r="B2634">
        <f xml:space="preserve"> (moras!C2631 - AVERAGE(moras!$C$2:$C$5001)) / _xlfn.STDEV.P(moras!$C$2:$C$5001)</f>
        <v>-0.23005907032783107</v>
      </c>
      <c r="C2634" t="str">
        <f t="shared" si="81"/>
        <v>Normal</v>
      </c>
      <c r="D2634">
        <f xml:space="preserve"> (moras!I2631 - AVERAGE(moras!$I$2:$I$5001)) / _xlfn.STDEV.P(moras!$I$2:$I$5001)</f>
        <v>-0.41688387918063341</v>
      </c>
      <c r="E2634" t="str">
        <f t="shared" si="82"/>
        <v>Normal</v>
      </c>
    </row>
    <row r="2635" spans="2:5" x14ac:dyDescent="0.25">
      <c r="B2635">
        <f xml:space="preserve"> (moras!C2632 - AVERAGE(moras!$C$2:$C$5001)) / _xlfn.STDEV.P(moras!$C$2:$C$5001)</f>
        <v>-0.13187937838888156</v>
      </c>
      <c r="C2635" t="str">
        <f t="shared" si="81"/>
        <v>Normal</v>
      </c>
      <c r="D2635">
        <f xml:space="preserve"> (moras!I2632 - AVERAGE(moras!$I$2:$I$5001)) / _xlfn.STDEV.P(moras!$I$2:$I$5001)</f>
        <v>-1.2638725940680595</v>
      </c>
      <c r="E2635" t="str">
        <f t="shared" si="82"/>
        <v>Normal</v>
      </c>
    </row>
    <row r="2636" spans="2:5" x14ac:dyDescent="0.25">
      <c r="B2636">
        <f xml:space="preserve"> (moras!C2633 - AVERAGE(moras!$C$2:$C$5001)) / _xlfn.STDEV.P(moras!$C$2:$C$5001)</f>
        <v>-0.46799154082766331</v>
      </c>
      <c r="C2636" t="str">
        <f t="shared" si="81"/>
        <v>Normal</v>
      </c>
      <c r="D2636">
        <f xml:space="preserve"> (moras!I2633 - AVERAGE(moras!$I$2:$I$5001)) / _xlfn.STDEV.P(moras!$I$2:$I$5001)</f>
        <v>-0.34630148627334789</v>
      </c>
      <c r="E2636" t="str">
        <f t="shared" si="82"/>
        <v>Normal</v>
      </c>
    </row>
    <row r="2637" spans="2:5" x14ac:dyDescent="0.25">
      <c r="B2637">
        <f xml:space="preserve"> (moras!C2634 - AVERAGE(moras!$C$2:$C$5001)) / _xlfn.STDEV.P(moras!$C$2:$C$5001)</f>
        <v>-0.46799154082766331</v>
      </c>
      <c r="C2637" t="str">
        <f t="shared" si="81"/>
        <v>Normal</v>
      </c>
      <c r="D2637">
        <f xml:space="preserve"> (moras!I2634 - AVERAGE(moras!$I$2:$I$5001)) / _xlfn.STDEV.P(moras!$I$2:$I$5001)</f>
        <v>-1.193290201160774</v>
      </c>
      <c r="E2637" t="str">
        <f t="shared" si="82"/>
        <v>Normal</v>
      </c>
    </row>
    <row r="2638" spans="2:5" x14ac:dyDescent="0.25">
      <c r="B2638">
        <f xml:space="preserve"> (moras!C2635 - AVERAGE(moras!$C$2:$C$5001)) / _xlfn.STDEV.P(moras!$C$2:$C$5001)</f>
        <v>-0.35473146991060117</v>
      </c>
      <c r="C2638" t="str">
        <f t="shared" si="81"/>
        <v>Normal</v>
      </c>
      <c r="D2638">
        <f xml:space="preserve"> (moras!I2635 - AVERAGE(moras!$I$2:$I$5001)) / _xlfn.STDEV.P(moras!$I$2:$I$5001)</f>
        <v>-0.98154302243891756</v>
      </c>
      <c r="E2638" t="str">
        <f t="shared" si="82"/>
        <v>Normal</v>
      </c>
    </row>
    <row r="2639" spans="2:5" x14ac:dyDescent="0.25">
      <c r="B2639">
        <f xml:space="preserve"> (moras!C2636 - AVERAGE(moras!$C$2:$C$5001)) / _xlfn.STDEV.P(moras!$C$2:$C$5001)</f>
        <v>-0.33482201544975992</v>
      </c>
      <c r="C2639" t="str">
        <f t="shared" ref="C2639:C2702" si="83">IF(ABS(B2639)&gt;1.96,"Atipico","Normal")</f>
        <v>Normal</v>
      </c>
      <c r="D2639">
        <f xml:space="preserve"> (moras!I2636 - AVERAGE(moras!$I$2:$I$5001)) / _xlfn.STDEV.P(moras!$I$2:$I$5001)</f>
        <v>1.2065111576869334</v>
      </c>
      <c r="E2639" t="str">
        <f t="shared" si="82"/>
        <v>Normal</v>
      </c>
    </row>
    <row r="2640" spans="2:5" x14ac:dyDescent="0.25">
      <c r="B2640">
        <f xml:space="preserve"> (moras!C2637 - AVERAGE(moras!$C$2:$C$5001)) / _xlfn.STDEV.P(moras!$C$2:$C$5001)</f>
        <v>-0.1461279873432198</v>
      </c>
      <c r="C2640" t="str">
        <f t="shared" si="83"/>
        <v>Normal</v>
      </c>
      <c r="D2640">
        <f xml:space="preserve"> (moras!I2637 - AVERAGE(moras!$I$2:$I$5001)) / _xlfn.STDEV.P(moras!$I$2:$I$5001)</f>
        <v>-0.69921345080977548</v>
      </c>
      <c r="E2640" t="str">
        <f t="shared" si="82"/>
        <v>Normal</v>
      </c>
    </row>
    <row r="2641" spans="2:5" x14ac:dyDescent="0.25">
      <c r="B2641">
        <f xml:space="preserve"> (moras!C2638 - AVERAGE(moras!$C$2:$C$5001)) / _xlfn.STDEV.P(moras!$C$2:$C$5001)</f>
        <v>-4.1723276753398389E-2</v>
      </c>
      <c r="C2641" t="str">
        <f t="shared" si="83"/>
        <v>Normal</v>
      </c>
      <c r="D2641">
        <f xml:space="preserve"> (moras!I2638 - AVERAGE(moras!$I$2:$I$5001)) / _xlfn.STDEV.P(moras!$I$2:$I$5001)</f>
        <v>-0.48746627208791893</v>
      </c>
      <c r="E2641" t="str">
        <f t="shared" si="82"/>
        <v>Normal</v>
      </c>
    </row>
    <row r="2642" spans="2:5" x14ac:dyDescent="0.25">
      <c r="B2642">
        <f xml:space="preserve"> (moras!C2639 - AVERAGE(moras!$C$2:$C$5001)) / _xlfn.STDEV.P(moras!$C$2:$C$5001)</f>
        <v>-0.43785297984760996</v>
      </c>
      <c r="C2642" t="str">
        <f t="shared" si="83"/>
        <v>Normal</v>
      </c>
      <c r="D2642">
        <f xml:space="preserve"> (moras!I2639 - AVERAGE(moras!$I$2:$I$5001)) / _xlfn.STDEV.P(moras!$I$2:$I$5001)</f>
        <v>-0.91096062953163204</v>
      </c>
      <c r="E2642" t="str">
        <f t="shared" si="82"/>
        <v>Normal</v>
      </c>
    </row>
    <row r="2643" spans="2:5" x14ac:dyDescent="0.25">
      <c r="B2643">
        <f xml:space="preserve"> (moras!C2640 - AVERAGE(moras!$C$2:$C$5001)) / _xlfn.STDEV.P(moras!$C$2:$C$5001)</f>
        <v>-0.71002802258356945</v>
      </c>
      <c r="C2643" t="str">
        <f t="shared" si="83"/>
        <v>Normal</v>
      </c>
      <c r="D2643">
        <f xml:space="preserve"> (moras!I2640 - AVERAGE(moras!$I$2:$I$5001)) / _xlfn.STDEV.P(moras!$I$2:$I$5001)</f>
        <v>-1.4050373798826306</v>
      </c>
      <c r="E2643" t="str">
        <f t="shared" si="82"/>
        <v>Normal</v>
      </c>
    </row>
    <row r="2644" spans="2:5" x14ac:dyDescent="0.25">
      <c r="B2644">
        <f xml:space="preserve"> (moras!C2641 - AVERAGE(moras!$C$2:$C$5001)) / _xlfn.STDEV.P(moras!$C$2:$C$5001)</f>
        <v>5.701149990134291E-2</v>
      </c>
      <c r="C2644" t="str">
        <f t="shared" si="83"/>
        <v>Normal</v>
      </c>
      <c r="D2644">
        <f xml:space="preserve"> (moras!I2641 - AVERAGE(moras!$I$2:$I$5001)) / _xlfn.STDEV.P(moras!$I$2:$I$5001)</f>
        <v>0.2183576569849362</v>
      </c>
      <c r="E2644" t="str">
        <f t="shared" si="82"/>
        <v>Normal</v>
      </c>
    </row>
    <row r="2645" spans="2:5" x14ac:dyDescent="0.25">
      <c r="B2645">
        <f xml:space="preserve"> (moras!C2642 - AVERAGE(moras!$C$2:$C$5001)) / _xlfn.STDEV.P(moras!$C$2:$C$5001)</f>
        <v>-0.36515664971933159</v>
      </c>
      <c r="C2645" t="str">
        <f t="shared" si="83"/>
        <v>Normal</v>
      </c>
      <c r="D2645">
        <f xml:space="preserve"> (moras!I2642 - AVERAGE(moras!$I$2:$I$5001)) / _xlfn.STDEV.P(moras!$I$2:$I$5001)</f>
        <v>0.64185201442864925</v>
      </c>
      <c r="E2645" t="str">
        <f t="shared" si="82"/>
        <v>Normal</v>
      </c>
    </row>
    <row r="2646" spans="2:5" x14ac:dyDescent="0.25">
      <c r="B2646">
        <f xml:space="preserve"> (moras!C2643 - AVERAGE(moras!$C$2:$C$5001)) / _xlfn.STDEV.P(moras!$C$2:$C$5001)</f>
        <v>-0.40301288967624233</v>
      </c>
      <c r="C2646" t="str">
        <f t="shared" si="83"/>
        <v>Normal</v>
      </c>
      <c r="D2646">
        <f xml:space="preserve"> (moras!I2643 - AVERAGE(moras!$I$2:$I$5001)) / _xlfn.STDEV.P(moras!$I$2:$I$5001)</f>
        <v>-0.34630148627334789</v>
      </c>
      <c r="E2646" t="str">
        <f t="shared" si="82"/>
        <v>Normal</v>
      </c>
    </row>
    <row r="2647" spans="2:5" x14ac:dyDescent="0.25">
      <c r="B2647">
        <f xml:space="preserve"> (moras!C2644 - AVERAGE(moras!$C$2:$C$5001)) / _xlfn.STDEV.P(moras!$C$2:$C$5001)</f>
        <v>-0.4513635393442329</v>
      </c>
      <c r="C2647" t="str">
        <f t="shared" si="83"/>
        <v>Normal</v>
      </c>
      <c r="D2647">
        <f xml:space="preserve"> (moras!I2644 - AVERAGE(moras!$I$2:$I$5001)) / _xlfn.STDEV.P(moras!$I$2:$I$5001)</f>
        <v>-0.98154302243891756</v>
      </c>
      <c r="E2647" t="str">
        <f t="shared" si="82"/>
        <v>Normal</v>
      </c>
    </row>
    <row r="2648" spans="2:5" x14ac:dyDescent="0.25">
      <c r="B2648">
        <f xml:space="preserve"> (moras!C2645 - AVERAGE(moras!$C$2:$C$5001)) / _xlfn.STDEV.P(moras!$C$2:$C$5001)</f>
        <v>-0.56536597579771042</v>
      </c>
      <c r="C2648" t="str">
        <f t="shared" si="83"/>
        <v>Normal</v>
      </c>
      <c r="D2648">
        <f xml:space="preserve"> (moras!I2645 - AVERAGE(moras!$I$2:$I$5001)) / _xlfn.STDEV.P(moras!$I$2:$I$5001)</f>
        <v>-1.193290201160774</v>
      </c>
      <c r="E2648" t="str">
        <f t="shared" si="82"/>
        <v>Normal</v>
      </c>
    </row>
    <row r="2649" spans="2:5" x14ac:dyDescent="0.25">
      <c r="B2649">
        <f xml:space="preserve"> (moras!C2646 - AVERAGE(moras!$C$2:$C$5001)) / _xlfn.STDEV.P(moras!$C$2:$C$5001)</f>
        <v>0.99142942992311833</v>
      </c>
      <c r="C2649" t="str">
        <f t="shared" si="83"/>
        <v>Normal</v>
      </c>
      <c r="D2649">
        <f xml:space="preserve"> (moras!I2646 - AVERAGE(moras!$I$2:$I$5001)) / _xlfn.STDEV.P(moras!$I$2:$I$5001)</f>
        <v>0.28894004989222172</v>
      </c>
      <c r="E2649" t="str">
        <f t="shared" si="82"/>
        <v>Normal</v>
      </c>
    </row>
    <row r="2650" spans="2:5" x14ac:dyDescent="0.25">
      <c r="B2650">
        <f xml:space="preserve"> (moras!C2647 - AVERAGE(moras!$C$2:$C$5001)) / _xlfn.STDEV.P(moras!$C$2:$C$5001)</f>
        <v>0.10834423932810608</v>
      </c>
      <c r="C2650" t="str">
        <f t="shared" si="83"/>
        <v>Normal</v>
      </c>
      <c r="D2650">
        <f xml:space="preserve"> (moras!I2647 - AVERAGE(moras!$I$2:$I$5001)) / _xlfn.STDEV.P(moras!$I$2:$I$5001)</f>
        <v>0.99476397896507684</v>
      </c>
      <c r="E2650" t="str">
        <f t="shared" si="82"/>
        <v>Normal</v>
      </c>
    </row>
    <row r="2651" spans="2:5" x14ac:dyDescent="0.25">
      <c r="B2651">
        <f xml:space="preserve"> (moras!C2648 - AVERAGE(moras!$C$2:$C$5001)) / _xlfn.STDEV.P(moras!$C$2:$C$5001)</f>
        <v>-0.44454166866740574</v>
      </c>
      <c r="C2651" t="str">
        <f t="shared" si="83"/>
        <v>Normal</v>
      </c>
      <c r="D2651">
        <f xml:space="preserve"> (moras!I2648 - AVERAGE(moras!$I$2:$I$5001)) / _xlfn.STDEV.P(moras!$I$2:$I$5001)</f>
        <v>1.1359287647796479</v>
      </c>
      <c r="E2651" t="str">
        <f t="shared" si="82"/>
        <v>Normal</v>
      </c>
    </row>
    <row r="2652" spans="2:5" x14ac:dyDescent="0.25">
      <c r="B2652">
        <f xml:space="preserve"> (moras!C2649 - AVERAGE(moras!$C$2:$C$5001)) / _xlfn.STDEV.P(moras!$C$2:$C$5001)</f>
        <v>1.6919888114667692</v>
      </c>
      <c r="C2652" t="str">
        <f t="shared" si="83"/>
        <v>Normal</v>
      </c>
      <c r="D2652">
        <f xml:space="preserve"> (moras!I2649 - AVERAGE(moras!$I$2:$I$5001)) / _xlfn.STDEV.P(moras!$I$2:$I$5001)</f>
        <v>2.1240822654816451</v>
      </c>
      <c r="E2652" t="str">
        <f t="shared" si="82"/>
        <v>Atipico</v>
      </c>
    </row>
    <row r="2653" spans="2:5" x14ac:dyDescent="0.25">
      <c r="B2653">
        <f xml:space="preserve"> (moras!C2650 - AVERAGE(moras!$C$2:$C$5001)) / _xlfn.STDEV.P(moras!$C$2:$C$5001)</f>
        <v>-0.36690897767156788</v>
      </c>
      <c r="C2653" t="str">
        <f t="shared" si="83"/>
        <v>Normal</v>
      </c>
      <c r="D2653">
        <f xml:space="preserve"> (moras!I2650 - AVERAGE(moras!$I$2:$I$5001)) / _xlfn.STDEV.P(moras!$I$2:$I$5001)</f>
        <v>-0.84037823662434652</v>
      </c>
      <c r="E2653" t="str">
        <f t="shared" si="82"/>
        <v>Normal</v>
      </c>
    </row>
    <row r="2654" spans="2:5" x14ac:dyDescent="0.25">
      <c r="B2654">
        <f xml:space="preserve"> (moras!C2651 - AVERAGE(moras!$C$2:$C$5001)) / _xlfn.STDEV.P(moras!$C$2:$C$5001)</f>
        <v>-0.44087670126835837</v>
      </c>
      <c r="C2654" t="str">
        <f t="shared" si="83"/>
        <v>Normal</v>
      </c>
      <c r="D2654">
        <f xml:space="preserve"> (moras!I2651 - AVERAGE(moras!$I$2:$I$5001)) / _xlfn.STDEV.P(moras!$I$2:$I$5001)</f>
        <v>1.41825833640879</v>
      </c>
      <c r="E2654" t="str">
        <f t="shared" si="82"/>
        <v>Normal</v>
      </c>
    </row>
    <row r="2655" spans="2:5" x14ac:dyDescent="0.25">
      <c r="B2655">
        <f xml:space="preserve"> (moras!C2652 - AVERAGE(moras!$C$2:$C$5001)) / _xlfn.STDEV.P(moras!$C$2:$C$5001)</f>
        <v>-0.56421543253280082</v>
      </c>
      <c r="C2655" t="str">
        <f t="shared" si="83"/>
        <v>Normal</v>
      </c>
      <c r="D2655">
        <f xml:space="preserve"> (moras!I2652 - AVERAGE(moras!$I$2:$I$5001)) / _xlfn.STDEV.P(moras!$I$2:$I$5001)</f>
        <v>6.6104782630796582E-3</v>
      </c>
      <c r="E2655" t="str">
        <f t="shared" si="82"/>
        <v>Normal</v>
      </c>
    </row>
    <row r="2656" spans="2:5" x14ac:dyDescent="0.25">
      <c r="B2656">
        <f xml:space="preserve"> (moras!C2653 - AVERAGE(moras!$C$2:$C$5001)) / _xlfn.STDEV.P(moras!$C$2:$C$5001)</f>
        <v>0.17445060785393993</v>
      </c>
      <c r="C2656" t="str">
        <f t="shared" si="83"/>
        <v>Normal</v>
      </c>
      <c r="D2656">
        <f xml:space="preserve"> (moras!I2653 - AVERAGE(moras!$I$2:$I$5001)) / _xlfn.STDEV.P(moras!$I$2:$I$5001)</f>
        <v>-1.2638725940680595</v>
      </c>
      <c r="E2656" t="str">
        <f t="shared" si="82"/>
        <v>Normal</v>
      </c>
    </row>
    <row r="2657" spans="2:5" x14ac:dyDescent="0.25">
      <c r="B2657">
        <f xml:space="preserve"> (moras!C2654 - AVERAGE(moras!$C$2:$C$5001)) / _xlfn.STDEV.P(moras!$C$2:$C$5001)</f>
        <v>-0.3206597897276906</v>
      </c>
      <c r="C2657" t="str">
        <f t="shared" si="83"/>
        <v>Normal</v>
      </c>
      <c r="D2657">
        <f xml:space="preserve"> (moras!I2654 - AVERAGE(moras!$I$2:$I$5001)) / _xlfn.STDEV.P(moras!$I$2:$I$5001)</f>
        <v>-1.4050373798826306</v>
      </c>
      <c r="E2657" t="str">
        <f t="shared" si="82"/>
        <v>Normal</v>
      </c>
    </row>
    <row r="2658" spans="2:5" x14ac:dyDescent="0.25">
      <c r="B2658">
        <f xml:space="preserve"> (moras!C2655 - AVERAGE(moras!$C$2:$C$5001)) / _xlfn.STDEV.P(moras!$C$2:$C$5001)</f>
        <v>-2.5459059046118386E-2</v>
      </c>
      <c r="C2658" t="str">
        <f t="shared" si="83"/>
        <v>Normal</v>
      </c>
      <c r="D2658">
        <f xml:space="preserve"> (moras!I2655 - AVERAGE(moras!$I$2:$I$5001)) / _xlfn.STDEV.P(moras!$I$2:$I$5001)</f>
        <v>0.57126962152136374</v>
      </c>
      <c r="E2658" t="str">
        <f t="shared" si="82"/>
        <v>Normal</v>
      </c>
    </row>
    <row r="2659" spans="2:5" x14ac:dyDescent="0.25">
      <c r="B2659">
        <f xml:space="preserve"> (moras!C2656 - AVERAGE(moras!$C$2:$C$5001)) / _xlfn.STDEV.P(moras!$C$2:$C$5001)</f>
        <v>-0.3661875759459815</v>
      </c>
      <c r="C2659" t="str">
        <f t="shared" si="83"/>
        <v>Normal</v>
      </c>
      <c r="D2659">
        <f xml:space="preserve"> (moras!I2656 - AVERAGE(moras!$I$2:$I$5001)) / _xlfn.STDEV.P(moras!$I$2:$I$5001)</f>
        <v>0.43010483570679275</v>
      </c>
      <c r="E2659" t="str">
        <f t="shared" si="82"/>
        <v>Normal</v>
      </c>
    </row>
    <row r="2660" spans="2:5" x14ac:dyDescent="0.25">
      <c r="B2660">
        <f xml:space="preserve"> (moras!C2657 - AVERAGE(moras!$C$2:$C$5001)) / _xlfn.STDEV.P(moras!$C$2:$C$5001)</f>
        <v>-2.2109781974848957E-2</v>
      </c>
      <c r="C2660" t="str">
        <f t="shared" si="83"/>
        <v>Normal</v>
      </c>
      <c r="D2660">
        <f xml:space="preserve"> (moras!I2657 - AVERAGE(moras!$I$2:$I$5001)) / _xlfn.STDEV.P(moras!$I$2:$I$5001)</f>
        <v>0.2183576569849362</v>
      </c>
      <c r="E2660" t="str">
        <f t="shared" si="82"/>
        <v>Normal</v>
      </c>
    </row>
    <row r="2661" spans="2:5" x14ac:dyDescent="0.25">
      <c r="B2661">
        <f xml:space="preserve"> (moras!C2658 - AVERAGE(moras!$C$2:$C$5001)) / _xlfn.STDEV.P(moras!$C$2:$C$5001)</f>
        <v>1.2173126418576437</v>
      </c>
      <c r="C2661" t="str">
        <f t="shared" si="83"/>
        <v>Normal</v>
      </c>
      <c r="D2661">
        <f xml:space="preserve"> (moras!I2658 - AVERAGE(moras!$I$2:$I$5001)) / _xlfn.STDEV.P(moras!$I$2:$I$5001)</f>
        <v>-0.41688387918063341</v>
      </c>
      <c r="E2661" t="str">
        <f t="shared" si="82"/>
        <v>Normal</v>
      </c>
    </row>
    <row r="2662" spans="2:5" x14ac:dyDescent="0.25">
      <c r="B2662">
        <f xml:space="preserve"> (moras!C2659 - AVERAGE(moras!$C$2:$C$5001)) / _xlfn.STDEV.P(moras!$C$2:$C$5001)</f>
        <v>-0.29088401365985994</v>
      </c>
      <c r="C2662" t="str">
        <f t="shared" si="83"/>
        <v>Normal</v>
      </c>
      <c r="D2662">
        <f xml:space="preserve"> (moras!I2659 - AVERAGE(moras!$I$2:$I$5001)) / _xlfn.STDEV.P(moras!$I$2:$I$5001)</f>
        <v>-0.34630148627334789</v>
      </c>
      <c r="E2662" t="str">
        <f t="shared" si="82"/>
        <v>Normal</v>
      </c>
    </row>
    <row r="2663" spans="2:5" x14ac:dyDescent="0.25">
      <c r="B2663">
        <f xml:space="preserve"> (moras!C2660 - AVERAGE(moras!$C$2:$C$5001)) / _xlfn.STDEV.P(moras!$C$2:$C$5001)</f>
        <v>2.589290542834043E-2</v>
      </c>
      <c r="C2663" t="str">
        <f t="shared" si="83"/>
        <v>Normal</v>
      </c>
      <c r="D2663">
        <f xml:space="preserve"> (moras!I2660 - AVERAGE(moras!$I$2:$I$5001)) / _xlfn.STDEV.P(moras!$I$2:$I$5001)</f>
        <v>0.43010483570679275</v>
      </c>
      <c r="E2663" t="str">
        <f t="shared" si="82"/>
        <v>Normal</v>
      </c>
    </row>
    <row r="2664" spans="2:5" x14ac:dyDescent="0.25">
      <c r="B2664">
        <f xml:space="preserve"> (moras!C2661 - AVERAGE(moras!$C$2:$C$5001)) / _xlfn.STDEV.P(moras!$C$2:$C$5001)</f>
        <v>-0.59459105721836991</v>
      </c>
      <c r="C2664" t="str">
        <f t="shared" si="83"/>
        <v>Normal</v>
      </c>
      <c r="D2664">
        <f xml:space="preserve"> (moras!I2661 - AVERAGE(moras!$I$2:$I$5001)) / _xlfn.STDEV.P(moras!$I$2:$I$5001)</f>
        <v>-0.41688387918063341</v>
      </c>
      <c r="E2664" t="str">
        <f t="shared" si="82"/>
        <v>Normal</v>
      </c>
    </row>
    <row r="2665" spans="2:5" x14ac:dyDescent="0.25">
      <c r="B2665">
        <f xml:space="preserve"> (moras!C2662 - AVERAGE(moras!$C$2:$C$5001)) / _xlfn.STDEV.P(moras!$C$2:$C$5001)</f>
        <v>-0.16601777281684207</v>
      </c>
      <c r="C2665" t="str">
        <f t="shared" si="83"/>
        <v>Normal</v>
      </c>
      <c r="D2665">
        <f xml:space="preserve"> (moras!I2662 - AVERAGE(moras!$I$2:$I$5001)) / _xlfn.STDEV.P(moras!$I$2:$I$5001)</f>
        <v>-0.34630148627334789</v>
      </c>
      <c r="E2665" t="str">
        <f t="shared" si="82"/>
        <v>Normal</v>
      </c>
    </row>
    <row r="2666" spans="2:5" x14ac:dyDescent="0.25">
      <c r="B2666">
        <f xml:space="preserve"> (moras!C2663 - AVERAGE(moras!$C$2:$C$5001)) / _xlfn.STDEV.P(moras!$C$2:$C$5001)</f>
        <v>5.1443684388306848E-2</v>
      </c>
      <c r="C2666" t="str">
        <f t="shared" si="83"/>
        <v>Normal</v>
      </c>
      <c r="D2666">
        <f xml:space="preserve"> (moras!I2663 - AVERAGE(moras!$I$2:$I$5001)) / _xlfn.STDEV.P(moras!$I$2:$I$5001)</f>
        <v>-1.2638725940680595</v>
      </c>
      <c r="E2666" t="str">
        <f t="shared" si="82"/>
        <v>Normal</v>
      </c>
    </row>
    <row r="2667" spans="2:5" x14ac:dyDescent="0.25">
      <c r="B2667">
        <f xml:space="preserve"> (moras!C2664 - AVERAGE(moras!$C$2:$C$5001)) / _xlfn.STDEV.P(moras!$C$2:$C$5001)</f>
        <v>-0.52248170146165029</v>
      </c>
      <c r="C2667" t="str">
        <f t="shared" si="83"/>
        <v>Normal</v>
      </c>
      <c r="D2667">
        <f xml:space="preserve"> (moras!I2664 - AVERAGE(moras!$I$2:$I$5001)) / _xlfn.STDEV.P(moras!$I$2:$I$5001)</f>
        <v>-1.4050373798826306</v>
      </c>
      <c r="E2667" t="str">
        <f t="shared" si="82"/>
        <v>Normal</v>
      </c>
    </row>
    <row r="2668" spans="2:5" x14ac:dyDescent="0.25">
      <c r="B2668">
        <f xml:space="preserve"> (moras!C2665 - AVERAGE(moras!$C$2:$C$5001)) / _xlfn.STDEV.P(moras!$C$2:$C$5001)</f>
        <v>-0.44454290183274864</v>
      </c>
      <c r="C2668" t="str">
        <f t="shared" si="83"/>
        <v>Normal</v>
      </c>
      <c r="D2668">
        <f xml:space="preserve"> (moras!I2665 - AVERAGE(moras!$I$2:$I$5001)) / _xlfn.STDEV.P(moras!$I$2:$I$5001)</f>
        <v>0.71243440733593477</v>
      </c>
      <c r="E2668" t="str">
        <f t="shared" si="82"/>
        <v>Normal</v>
      </c>
    </row>
    <row r="2669" spans="2:5" x14ac:dyDescent="0.25">
      <c r="B2669">
        <f xml:space="preserve"> (moras!C2666 - AVERAGE(moras!$C$2:$C$5001)) / _xlfn.STDEV.P(moras!$C$2:$C$5001)</f>
        <v>-0.33587637181792462</v>
      </c>
      <c r="C2669" t="str">
        <f t="shared" si="83"/>
        <v>Normal</v>
      </c>
      <c r="D2669">
        <f xml:space="preserve"> (moras!I2666 - AVERAGE(moras!$I$2:$I$5001)) / _xlfn.STDEV.P(moras!$I$2:$I$5001)</f>
        <v>2.0534998725743594</v>
      </c>
      <c r="E2669" t="str">
        <f t="shared" si="82"/>
        <v>Atipico</v>
      </c>
    </row>
    <row r="2670" spans="2:5" x14ac:dyDescent="0.25">
      <c r="B2670">
        <f xml:space="preserve"> (moras!C2667 - AVERAGE(moras!$C$2:$C$5001)) / _xlfn.STDEV.P(moras!$C$2:$C$5001)</f>
        <v>-0.31070950189250435</v>
      </c>
      <c r="C2670" t="str">
        <f t="shared" si="83"/>
        <v>Normal</v>
      </c>
      <c r="D2670">
        <f xml:space="preserve"> (moras!I2667 - AVERAGE(moras!$I$2:$I$5001)) / _xlfn.STDEV.P(moras!$I$2:$I$5001)</f>
        <v>-1.2638725940680595</v>
      </c>
      <c r="E2670" t="str">
        <f t="shared" si="82"/>
        <v>Normal</v>
      </c>
    </row>
    <row r="2671" spans="2:5" x14ac:dyDescent="0.25">
      <c r="B2671">
        <f xml:space="preserve"> (moras!C2668 - AVERAGE(moras!$C$2:$C$5001)) / _xlfn.STDEV.P(moras!$C$2:$C$5001)</f>
        <v>-0.4415882376712017</v>
      </c>
      <c r="C2671" t="str">
        <f t="shared" si="83"/>
        <v>Normal</v>
      </c>
      <c r="D2671">
        <f xml:space="preserve"> (moras!I2668 - AVERAGE(moras!$I$2:$I$5001)) / _xlfn.STDEV.P(moras!$I$2:$I$5001)</f>
        <v>1.3476759435015044</v>
      </c>
      <c r="E2671" t="str">
        <f t="shared" si="82"/>
        <v>Normal</v>
      </c>
    </row>
    <row r="2672" spans="2:5" x14ac:dyDescent="0.25">
      <c r="B2672">
        <f xml:space="preserve"> (moras!C2669 - AVERAGE(moras!$C$2:$C$5001)) / _xlfn.STDEV.P(moras!$C$2:$C$5001)</f>
        <v>-0.30475497805959378</v>
      </c>
      <c r="C2672" t="str">
        <f t="shared" si="83"/>
        <v>Normal</v>
      </c>
      <c r="D2672">
        <f xml:space="preserve"> (moras!I2669 - AVERAGE(moras!$I$2:$I$5001)) / _xlfn.STDEV.P(moras!$I$2:$I$5001)</f>
        <v>0.2183576569849362</v>
      </c>
      <c r="E2672" t="str">
        <f t="shared" si="82"/>
        <v>Normal</v>
      </c>
    </row>
    <row r="2673" spans="2:5" x14ac:dyDescent="0.25">
      <c r="B2673">
        <f xml:space="preserve"> (moras!C2670 - AVERAGE(moras!$C$2:$C$5001)) / _xlfn.STDEV.P(moras!$C$2:$C$5001)</f>
        <v>-0.17439616945276265</v>
      </c>
      <c r="C2673" t="str">
        <f t="shared" si="83"/>
        <v>Normal</v>
      </c>
      <c r="D2673">
        <f xml:space="preserve"> (moras!I2670 - AVERAGE(moras!$I$2:$I$5001)) / _xlfn.STDEV.P(moras!$I$2:$I$5001)</f>
        <v>-1.052125415346203</v>
      </c>
      <c r="E2673" t="str">
        <f t="shared" si="82"/>
        <v>Normal</v>
      </c>
    </row>
    <row r="2674" spans="2:5" x14ac:dyDescent="0.25">
      <c r="B2674">
        <f xml:space="preserve"> (moras!C2671 - AVERAGE(moras!$C$2:$C$5001)) / _xlfn.STDEV.P(moras!$C$2:$C$5001)</f>
        <v>-0.37099537932654547</v>
      </c>
      <c r="C2674" t="str">
        <f t="shared" si="83"/>
        <v>Normal</v>
      </c>
      <c r="D2674">
        <f xml:space="preserve"> (moras!I2671 - AVERAGE(moras!$I$2:$I$5001)) / _xlfn.STDEV.P(moras!$I$2:$I$5001)</f>
        <v>-0.27571909336606237</v>
      </c>
      <c r="E2674" t="str">
        <f t="shared" si="82"/>
        <v>Normal</v>
      </c>
    </row>
    <row r="2675" spans="2:5" x14ac:dyDescent="0.25">
      <c r="B2675">
        <f xml:space="preserve"> (moras!C2672 - AVERAGE(moras!$C$2:$C$5001)) / _xlfn.STDEV.P(moras!$C$2:$C$5001)</f>
        <v>1.4026043667831705</v>
      </c>
      <c r="C2675" t="str">
        <f t="shared" si="83"/>
        <v>Normal</v>
      </c>
      <c r="D2675">
        <f xml:space="preserve"> (moras!I2672 - AVERAGE(moras!$I$2:$I$5001)) / _xlfn.STDEV.P(moras!$I$2:$I$5001)</f>
        <v>-0.91096062953163204</v>
      </c>
      <c r="E2675" t="str">
        <f t="shared" si="82"/>
        <v>Normal</v>
      </c>
    </row>
    <row r="2676" spans="2:5" x14ac:dyDescent="0.25">
      <c r="B2676">
        <f xml:space="preserve"> (moras!C2673 - AVERAGE(moras!$C$2:$C$5001)) / _xlfn.STDEV.P(moras!$C$2:$C$5001)</f>
        <v>-0.72653495189363559</v>
      </c>
      <c r="C2676" t="str">
        <f t="shared" si="83"/>
        <v>Normal</v>
      </c>
      <c r="D2676">
        <f xml:space="preserve"> (moras!I2673 - AVERAGE(moras!$I$2:$I$5001)) / _xlfn.STDEV.P(moras!$I$2:$I$5001)</f>
        <v>6.6104782630796582E-3</v>
      </c>
      <c r="E2676" t="str">
        <f t="shared" si="82"/>
        <v>Normal</v>
      </c>
    </row>
    <row r="2677" spans="2:5" x14ac:dyDescent="0.25">
      <c r="B2677">
        <f xml:space="preserve"> (moras!C2674 - AVERAGE(moras!$C$2:$C$5001)) / _xlfn.STDEV.P(moras!$C$2:$C$5001)</f>
        <v>-0.58059433461696897</v>
      </c>
      <c r="C2677" t="str">
        <f t="shared" si="83"/>
        <v>Normal</v>
      </c>
      <c r="D2677">
        <f xml:space="preserve"> (moras!I2674 - AVERAGE(moras!$I$2:$I$5001)) / _xlfn.STDEV.P(moras!$I$2:$I$5001)</f>
        <v>-0.769795843717061</v>
      </c>
      <c r="E2677" t="str">
        <f t="shared" si="82"/>
        <v>Normal</v>
      </c>
    </row>
    <row r="2678" spans="2:5" x14ac:dyDescent="0.25">
      <c r="B2678">
        <f xml:space="preserve"> (moras!C2675 - AVERAGE(moras!$C$2:$C$5001)) / _xlfn.STDEV.P(moras!$C$2:$C$5001)</f>
        <v>-0.3180717332909293</v>
      </c>
      <c r="C2678" t="str">
        <f t="shared" si="83"/>
        <v>Normal</v>
      </c>
      <c r="D2678">
        <f xml:space="preserve"> (moras!I2675 - AVERAGE(moras!$I$2:$I$5001)) / _xlfn.STDEV.P(moras!$I$2:$I$5001)</f>
        <v>7.7192871170365177E-2</v>
      </c>
      <c r="E2678" t="str">
        <f t="shared" si="82"/>
        <v>Normal</v>
      </c>
    </row>
    <row r="2679" spans="2:5" x14ac:dyDescent="0.25">
      <c r="B2679">
        <f xml:space="preserve"> (moras!C2676 - AVERAGE(moras!$C$2:$C$5001)) / _xlfn.STDEV.P(moras!$C$2:$C$5001)</f>
        <v>-0.37329309931497856</v>
      </c>
      <c r="C2679" t="str">
        <f t="shared" si="83"/>
        <v>Normal</v>
      </c>
      <c r="D2679">
        <f xml:space="preserve"> (moras!I2676 - AVERAGE(moras!$I$2:$I$5001)) / _xlfn.STDEV.P(moras!$I$2:$I$5001)</f>
        <v>2.3358294442035015</v>
      </c>
      <c r="E2679" t="str">
        <f t="shared" si="82"/>
        <v>Atipico</v>
      </c>
    </row>
    <row r="2680" spans="2:5" x14ac:dyDescent="0.25">
      <c r="B2680">
        <f xml:space="preserve"> (moras!C2677 - AVERAGE(moras!$C$2:$C$5001)) / _xlfn.STDEV.P(moras!$C$2:$C$5001)</f>
        <v>-0.28573019641573655</v>
      </c>
      <c r="C2680" t="str">
        <f t="shared" si="83"/>
        <v>Normal</v>
      </c>
      <c r="D2680">
        <f xml:space="preserve"> (moras!I2677 - AVERAGE(moras!$I$2:$I$5001)) / _xlfn.STDEV.P(moras!$I$2:$I$5001)</f>
        <v>-1.6167845586044871</v>
      </c>
      <c r="E2680" t="str">
        <f t="shared" si="82"/>
        <v>Normal</v>
      </c>
    </row>
    <row r="2681" spans="2:5" x14ac:dyDescent="0.25">
      <c r="B2681">
        <f xml:space="preserve"> (moras!C2678 - AVERAGE(moras!$C$2:$C$5001)) / _xlfn.STDEV.P(moras!$C$2:$C$5001)</f>
        <v>-0.25317537126283884</v>
      </c>
      <c r="C2681" t="str">
        <f t="shared" si="83"/>
        <v>Normal</v>
      </c>
      <c r="D2681">
        <f xml:space="preserve"> (moras!I2678 - AVERAGE(moras!$I$2:$I$5001)) / _xlfn.STDEV.P(moras!$I$2:$I$5001)</f>
        <v>-0.55804866499520445</v>
      </c>
      <c r="E2681" t="str">
        <f t="shared" si="82"/>
        <v>Normal</v>
      </c>
    </row>
    <row r="2682" spans="2:5" x14ac:dyDescent="0.25">
      <c r="B2682">
        <f xml:space="preserve"> (moras!C2679 - AVERAGE(moras!$C$2:$C$5001)) / _xlfn.STDEV.P(moras!$C$2:$C$5001)</f>
        <v>-0.42165535306884561</v>
      </c>
      <c r="C2682" t="str">
        <f t="shared" si="83"/>
        <v>Normal</v>
      </c>
      <c r="D2682">
        <f xml:space="preserve"> (moras!I2679 - AVERAGE(moras!$I$2:$I$5001)) / _xlfn.STDEV.P(moras!$I$2:$I$5001)</f>
        <v>1.1359287647796479</v>
      </c>
      <c r="E2682" t="str">
        <f t="shared" si="82"/>
        <v>Normal</v>
      </c>
    </row>
    <row r="2683" spans="2:5" x14ac:dyDescent="0.25">
      <c r="B2683">
        <f xml:space="preserve"> (moras!C2680 - AVERAGE(moras!$C$2:$C$5001)) / _xlfn.STDEV.P(moras!$C$2:$C$5001)</f>
        <v>0.113082504514985</v>
      </c>
      <c r="C2683" t="str">
        <f t="shared" si="83"/>
        <v>Normal</v>
      </c>
      <c r="D2683">
        <f xml:space="preserve"> (moras!I2680 - AVERAGE(moras!$I$2:$I$5001)) / _xlfn.STDEV.P(moras!$I$2:$I$5001)</f>
        <v>-0.13455430755149136</v>
      </c>
      <c r="E2683" t="str">
        <f t="shared" si="82"/>
        <v>Normal</v>
      </c>
    </row>
    <row r="2684" spans="2:5" x14ac:dyDescent="0.25">
      <c r="B2684">
        <f xml:space="preserve"> (moras!C2681 - AVERAGE(moras!$C$2:$C$5001)) / _xlfn.STDEV.P(moras!$C$2:$C$5001)</f>
        <v>-0.35889917415663503</v>
      </c>
      <c r="C2684" t="str">
        <f t="shared" si="83"/>
        <v>Normal</v>
      </c>
      <c r="D2684">
        <f xml:space="preserve"> (moras!I2681 - AVERAGE(moras!$I$2:$I$5001)) / _xlfn.STDEV.P(moras!$I$2:$I$5001)</f>
        <v>-1.4050373798826306</v>
      </c>
      <c r="E2684" t="str">
        <f t="shared" si="82"/>
        <v>Normal</v>
      </c>
    </row>
    <row r="2685" spans="2:5" x14ac:dyDescent="0.25">
      <c r="B2685">
        <f xml:space="preserve"> (moras!C2682 - AVERAGE(moras!$C$2:$C$5001)) / _xlfn.STDEV.P(moras!$C$2:$C$5001)</f>
        <v>-0.71219527367872548</v>
      </c>
      <c r="C2685" t="str">
        <f t="shared" si="83"/>
        <v>Normal</v>
      </c>
      <c r="D2685">
        <f xml:space="preserve"> (moras!I2682 - AVERAGE(moras!$I$2:$I$5001)) / _xlfn.STDEV.P(moras!$I$2:$I$5001)</f>
        <v>-1.4756197727899161</v>
      </c>
      <c r="E2685" t="str">
        <f t="shared" si="82"/>
        <v>Normal</v>
      </c>
    </row>
    <row r="2686" spans="2:5" x14ac:dyDescent="0.25">
      <c r="B2686">
        <f xml:space="preserve"> (moras!C2683 - AVERAGE(moras!$C$2:$C$5001)) / _xlfn.STDEV.P(moras!$C$2:$C$5001)</f>
        <v>-0.41997863048378142</v>
      </c>
      <c r="C2686" t="str">
        <f t="shared" si="83"/>
        <v>Normal</v>
      </c>
      <c r="D2686">
        <f xml:space="preserve"> (moras!I2683 - AVERAGE(moras!$I$2:$I$5001)) / _xlfn.STDEV.P(moras!$I$2:$I$5001)</f>
        <v>-1.5462021656972016</v>
      </c>
      <c r="E2686" t="str">
        <f t="shared" si="82"/>
        <v>Normal</v>
      </c>
    </row>
    <row r="2687" spans="2:5" x14ac:dyDescent="0.25">
      <c r="B2687">
        <f xml:space="preserve"> (moras!C2684 - AVERAGE(moras!$C$2:$C$5001)) / _xlfn.STDEV.P(moras!$C$2:$C$5001)</f>
        <v>-0.35396074157129948</v>
      </c>
      <c r="C2687" t="str">
        <f t="shared" si="83"/>
        <v>Normal</v>
      </c>
      <c r="D2687">
        <f xml:space="preserve"> (moras!I2684 - AVERAGE(moras!$I$2:$I$5001)) / _xlfn.STDEV.P(moras!$I$2:$I$5001)</f>
        <v>-0.98154302243891756</v>
      </c>
      <c r="E2687" t="str">
        <f t="shared" si="82"/>
        <v>Normal</v>
      </c>
    </row>
    <row r="2688" spans="2:5" x14ac:dyDescent="0.25">
      <c r="B2688">
        <f xml:space="preserve"> (moras!C2685 - AVERAGE(moras!$C$2:$C$5001)) / _xlfn.STDEV.P(moras!$C$2:$C$5001)</f>
        <v>0.52307828867417261</v>
      </c>
      <c r="C2688" t="str">
        <f t="shared" si="83"/>
        <v>Normal</v>
      </c>
      <c r="D2688">
        <f xml:space="preserve"> (moras!I2685 - AVERAGE(moras!$I$2:$I$5001)) / _xlfn.STDEV.P(moras!$I$2:$I$5001)</f>
        <v>1.2065111576869334</v>
      </c>
      <c r="E2688" t="str">
        <f t="shared" si="82"/>
        <v>Normal</v>
      </c>
    </row>
    <row r="2689" spans="2:5" x14ac:dyDescent="0.25">
      <c r="B2689">
        <f xml:space="preserve"> (moras!C2686 - AVERAGE(moras!$C$2:$C$5001)) / _xlfn.STDEV.P(moras!$C$2:$C$5001)</f>
        <v>5.0427099874594643E-2</v>
      </c>
      <c r="C2689" t="str">
        <f t="shared" si="83"/>
        <v>Normal</v>
      </c>
      <c r="D2689">
        <f xml:space="preserve"> (moras!I2686 - AVERAGE(moras!$I$2:$I$5001)) / _xlfn.STDEV.P(moras!$I$2:$I$5001)</f>
        <v>-0.48746627208791893</v>
      </c>
      <c r="E2689" t="str">
        <f t="shared" si="82"/>
        <v>Normal</v>
      </c>
    </row>
    <row r="2690" spans="2:5" x14ac:dyDescent="0.25">
      <c r="B2690">
        <f xml:space="preserve"> (moras!C2687 - AVERAGE(moras!$C$2:$C$5001)) / _xlfn.STDEV.P(moras!$C$2:$C$5001)</f>
        <v>-0.27899662037745981</v>
      </c>
      <c r="C2690" t="str">
        <f t="shared" si="83"/>
        <v>Normal</v>
      </c>
      <c r="D2690">
        <f xml:space="preserve"> (moras!I2687 - AVERAGE(moras!$I$2:$I$5001)) / _xlfn.STDEV.P(moras!$I$2:$I$5001)</f>
        <v>1.2770935505942189</v>
      </c>
      <c r="E2690" t="str">
        <f t="shared" si="82"/>
        <v>Normal</v>
      </c>
    </row>
    <row r="2691" spans="2:5" x14ac:dyDescent="0.25">
      <c r="B2691">
        <f xml:space="preserve"> (moras!C2688 - AVERAGE(moras!$C$2:$C$5001)) / _xlfn.STDEV.P(moras!$C$2:$C$5001)</f>
        <v>-0.44454290183274864</v>
      </c>
      <c r="C2691" t="str">
        <f t="shared" si="83"/>
        <v>Normal</v>
      </c>
      <c r="D2691">
        <f xml:space="preserve"> (moras!I2688 - AVERAGE(moras!$I$2:$I$5001)) / _xlfn.STDEV.P(moras!$I$2:$I$5001)</f>
        <v>0.64185201442864925</v>
      </c>
      <c r="E2691" t="str">
        <f t="shared" si="82"/>
        <v>Normal</v>
      </c>
    </row>
    <row r="2692" spans="2:5" x14ac:dyDescent="0.25">
      <c r="B2692">
        <f xml:space="preserve"> (moras!C2689 - AVERAGE(moras!$C$2:$C$5001)) / _xlfn.STDEV.P(moras!$C$2:$C$5001)</f>
        <v>-5.8232894363912054E-2</v>
      </c>
      <c r="C2692" t="str">
        <f t="shared" si="83"/>
        <v>Normal</v>
      </c>
      <c r="D2692">
        <f xml:space="preserve"> (moras!I2689 - AVERAGE(moras!$I$2:$I$5001)) / _xlfn.STDEV.P(moras!$I$2:$I$5001)</f>
        <v>-0.62863105790248996</v>
      </c>
      <c r="E2692" t="str">
        <f t="shared" si="82"/>
        <v>Normal</v>
      </c>
    </row>
    <row r="2693" spans="2:5" x14ac:dyDescent="0.25">
      <c r="B2693">
        <f xml:space="preserve"> (moras!C2690 - AVERAGE(moras!$C$2:$C$5001)) / _xlfn.STDEV.P(moras!$C$2:$C$5001)</f>
        <v>-0.13258043288631038</v>
      </c>
      <c r="C2693" t="str">
        <f t="shared" si="83"/>
        <v>Normal</v>
      </c>
      <c r="D2693">
        <f xml:space="preserve"> (moras!I2690 - AVERAGE(moras!$I$2:$I$5001)) / _xlfn.STDEV.P(moras!$I$2:$I$5001)</f>
        <v>-0.91096062953163204</v>
      </c>
      <c r="E2693" t="str">
        <f t="shared" si="82"/>
        <v>Normal</v>
      </c>
    </row>
    <row r="2694" spans="2:5" x14ac:dyDescent="0.25">
      <c r="B2694">
        <f xml:space="preserve"> (moras!C2691 - AVERAGE(moras!$C$2:$C$5001)) / _xlfn.STDEV.P(moras!$C$2:$C$5001)</f>
        <v>0.74795264804168549</v>
      </c>
      <c r="C2694" t="str">
        <f t="shared" si="83"/>
        <v>Normal</v>
      </c>
      <c r="D2694">
        <f xml:space="preserve"> (moras!I2691 - AVERAGE(moras!$I$2:$I$5001)) / _xlfn.STDEV.P(moras!$I$2:$I$5001)</f>
        <v>0.50068722861407822</v>
      </c>
      <c r="E2694" t="str">
        <f t="shared" ref="E2694:E2757" si="84">IF(ABS(D2694)&gt;1.96,"Atipico","Normal")</f>
        <v>Normal</v>
      </c>
    </row>
    <row r="2695" spans="2:5" x14ac:dyDescent="0.25">
      <c r="B2695">
        <f xml:space="preserve"> (moras!C2692 - AVERAGE(moras!$C$2:$C$5001)) / _xlfn.STDEV.P(moras!$C$2:$C$5001)</f>
        <v>0.31377671120618522</v>
      </c>
      <c r="C2695" t="str">
        <f t="shared" si="83"/>
        <v>Normal</v>
      </c>
      <c r="D2695">
        <f xml:space="preserve"> (moras!I2692 - AVERAGE(moras!$I$2:$I$5001)) / _xlfn.STDEV.P(moras!$I$2:$I$5001)</f>
        <v>-0.91096062953163204</v>
      </c>
      <c r="E2695" t="str">
        <f t="shared" si="84"/>
        <v>Normal</v>
      </c>
    </row>
    <row r="2696" spans="2:5" x14ac:dyDescent="0.25">
      <c r="B2696">
        <f xml:space="preserve"> (moras!C2693 - AVERAGE(moras!$C$2:$C$5001)) / _xlfn.STDEV.P(moras!$C$2:$C$5001)</f>
        <v>-0.76053535511972759</v>
      </c>
      <c r="C2696" t="str">
        <f t="shared" si="83"/>
        <v>Normal</v>
      </c>
      <c r="D2696">
        <f xml:space="preserve"> (moras!I2693 - AVERAGE(moras!$I$2:$I$5001)) / _xlfn.STDEV.P(moras!$I$2:$I$5001)</f>
        <v>-1.193290201160774</v>
      </c>
      <c r="E2696" t="str">
        <f t="shared" si="84"/>
        <v>Normal</v>
      </c>
    </row>
    <row r="2697" spans="2:5" x14ac:dyDescent="0.25">
      <c r="B2697">
        <f xml:space="preserve"> (moras!C2694 - AVERAGE(moras!$C$2:$C$5001)) / _xlfn.STDEV.P(moras!$C$2:$C$5001)</f>
        <v>-0.46799154082766331</v>
      </c>
      <c r="C2697" t="str">
        <f t="shared" si="83"/>
        <v>Normal</v>
      </c>
      <c r="D2697">
        <f xml:space="preserve"> (moras!I2694 - AVERAGE(moras!$I$2:$I$5001)) / _xlfn.STDEV.P(moras!$I$2:$I$5001)</f>
        <v>-0.48746627208791893</v>
      </c>
      <c r="E2697" t="str">
        <f t="shared" si="84"/>
        <v>Normal</v>
      </c>
    </row>
    <row r="2698" spans="2:5" x14ac:dyDescent="0.25">
      <c r="B2698">
        <f xml:space="preserve"> (moras!C2695 - AVERAGE(moras!$C$2:$C$5001)) / _xlfn.STDEV.P(moras!$C$2:$C$5001)</f>
        <v>-0.26890439521130777</v>
      </c>
      <c r="C2698" t="str">
        <f t="shared" si="83"/>
        <v>Normal</v>
      </c>
      <c r="D2698">
        <f xml:space="preserve"> (moras!I2695 - AVERAGE(moras!$I$2:$I$5001)) / _xlfn.STDEV.P(moras!$I$2:$I$5001)</f>
        <v>1.0653463718723624</v>
      </c>
      <c r="E2698" t="str">
        <f t="shared" si="84"/>
        <v>Normal</v>
      </c>
    </row>
    <row r="2699" spans="2:5" x14ac:dyDescent="0.25">
      <c r="B2699">
        <f xml:space="preserve"> (moras!C2696 - AVERAGE(moras!$C$2:$C$5001)) / _xlfn.STDEV.P(moras!$C$2:$C$5001)</f>
        <v>3.5052301989801284</v>
      </c>
      <c r="C2699" t="str">
        <f t="shared" si="83"/>
        <v>Atipico</v>
      </c>
      <c r="D2699">
        <f xml:space="preserve"> (moras!I2696 - AVERAGE(moras!$I$2:$I$5001)) / _xlfn.STDEV.P(moras!$I$2:$I$5001)</f>
        <v>1.2770935505942189</v>
      </c>
      <c r="E2699" t="str">
        <f t="shared" si="84"/>
        <v>Normal</v>
      </c>
    </row>
    <row r="2700" spans="2:5" x14ac:dyDescent="0.25">
      <c r="B2700">
        <f xml:space="preserve"> (moras!C2697 - AVERAGE(moras!$C$2:$C$5001)) / _xlfn.STDEV.P(moras!$C$2:$C$5001)</f>
        <v>-0.17268543616754176</v>
      </c>
      <c r="C2700" t="str">
        <f t="shared" si="83"/>
        <v>Normal</v>
      </c>
      <c r="D2700">
        <f xml:space="preserve"> (moras!I2697 - AVERAGE(moras!$I$2:$I$5001)) / _xlfn.STDEV.P(moras!$I$2:$I$5001)</f>
        <v>-0.769795843717061</v>
      </c>
      <c r="E2700" t="str">
        <f t="shared" si="84"/>
        <v>Normal</v>
      </c>
    </row>
    <row r="2701" spans="2:5" x14ac:dyDescent="0.25">
      <c r="B2701">
        <f xml:space="preserve"> (moras!C2698 - AVERAGE(moras!$C$2:$C$5001)) / _xlfn.STDEV.P(moras!$C$2:$C$5001)</f>
        <v>-0.34717833218544464</v>
      </c>
      <c r="C2701" t="str">
        <f t="shared" si="83"/>
        <v>Normal</v>
      </c>
      <c r="D2701">
        <f xml:space="preserve"> (moras!I2698 - AVERAGE(moras!$I$2:$I$5001)) / _xlfn.STDEV.P(moras!$I$2:$I$5001)</f>
        <v>-0.69921345080977548</v>
      </c>
      <c r="E2701" t="str">
        <f t="shared" si="84"/>
        <v>Normal</v>
      </c>
    </row>
    <row r="2702" spans="2:5" x14ac:dyDescent="0.25">
      <c r="B2702">
        <f xml:space="preserve"> (moras!C2699 - AVERAGE(moras!$C$2:$C$5001)) / _xlfn.STDEV.P(moras!$C$2:$C$5001)</f>
        <v>-0.44431476624431537</v>
      </c>
      <c r="C2702" t="str">
        <f t="shared" si="83"/>
        <v>Normal</v>
      </c>
      <c r="D2702">
        <f xml:space="preserve"> (moras!I2699 - AVERAGE(moras!$I$2:$I$5001)) / _xlfn.STDEV.P(moras!$I$2:$I$5001)</f>
        <v>-1.2638725940680595</v>
      </c>
      <c r="E2702" t="str">
        <f t="shared" si="84"/>
        <v>Normal</v>
      </c>
    </row>
    <row r="2703" spans="2:5" x14ac:dyDescent="0.25">
      <c r="B2703">
        <f xml:space="preserve"> (moras!C2700 - AVERAGE(moras!$C$2:$C$5001)) / _xlfn.STDEV.P(moras!$C$2:$C$5001)</f>
        <v>-0.44089889824453027</v>
      </c>
      <c r="C2703" t="str">
        <f t="shared" ref="C2703:C2766" si="85">IF(ABS(B2703)&gt;1.96,"Atipico","Normal")</f>
        <v>Normal</v>
      </c>
      <c r="D2703">
        <f xml:space="preserve"> (moras!I2700 - AVERAGE(moras!$I$2:$I$5001)) / _xlfn.STDEV.P(moras!$I$2:$I$5001)</f>
        <v>-0.69921345080977548</v>
      </c>
      <c r="E2703" t="str">
        <f t="shared" si="84"/>
        <v>Normal</v>
      </c>
    </row>
    <row r="2704" spans="2:5" x14ac:dyDescent="0.25">
      <c r="B2704">
        <f xml:space="preserve"> (moras!C2701 - AVERAGE(moras!$C$2:$C$5001)) / _xlfn.STDEV.P(moras!$C$2:$C$5001)</f>
        <v>-0.28045927779065294</v>
      </c>
      <c r="C2704" t="str">
        <f t="shared" si="85"/>
        <v>Normal</v>
      </c>
      <c r="D2704">
        <f xml:space="preserve"> (moras!I2701 - AVERAGE(moras!$I$2:$I$5001)) / _xlfn.STDEV.P(moras!$I$2:$I$5001)</f>
        <v>-1.4050373798826306</v>
      </c>
      <c r="E2704" t="str">
        <f t="shared" si="84"/>
        <v>Normal</v>
      </c>
    </row>
    <row r="2705" spans="2:5" x14ac:dyDescent="0.25">
      <c r="B2705">
        <f xml:space="preserve"> (moras!C2702 - AVERAGE(moras!$C$2:$C$5001)) / _xlfn.STDEV.P(moras!$C$2:$C$5001)</f>
        <v>0.24770186238651554</v>
      </c>
      <c r="C2705" t="str">
        <f t="shared" si="85"/>
        <v>Normal</v>
      </c>
      <c r="D2705">
        <f xml:space="preserve"> (moras!I2702 - AVERAGE(moras!$I$2:$I$5001)) / _xlfn.STDEV.P(moras!$I$2:$I$5001)</f>
        <v>-0.69921345080977548</v>
      </c>
      <c r="E2705" t="str">
        <f t="shared" si="84"/>
        <v>Normal</v>
      </c>
    </row>
    <row r="2706" spans="2:5" x14ac:dyDescent="0.25">
      <c r="B2706">
        <f xml:space="preserve"> (moras!C2703 - AVERAGE(moras!$C$2:$C$5001)) / _xlfn.STDEV.P(moras!$C$2:$C$5001)</f>
        <v>0.98008245902058311</v>
      </c>
      <c r="C2706" t="str">
        <f t="shared" si="85"/>
        <v>Normal</v>
      </c>
      <c r="D2706">
        <f xml:space="preserve"> (moras!I2703 - AVERAGE(moras!$I$2:$I$5001)) / _xlfn.STDEV.P(moras!$I$2:$I$5001)</f>
        <v>1.2770935505942189</v>
      </c>
      <c r="E2706" t="str">
        <f t="shared" si="84"/>
        <v>Normal</v>
      </c>
    </row>
    <row r="2707" spans="2:5" x14ac:dyDescent="0.25">
      <c r="B2707">
        <f xml:space="preserve"> (moras!C2704 - AVERAGE(moras!$C$2:$C$5001)) / _xlfn.STDEV.P(moras!$C$2:$C$5001)</f>
        <v>-0.36834191579999759</v>
      </c>
      <c r="C2707" t="str">
        <f t="shared" si="85"/>
        <v>Normal</v>
      </c>
      <c r="D2707">
        <f xml:space="preserve"> (moras!I2704 - AVERAGE(moras!$I$2:$I$5001)) / _xlfn.STDEV.P(moras!$I$2:$I$5001)</f>
        <v>-0.27571909336606237</v>
      </c>
      <c r="E2707" t="str">
        <f t="shared" si="84"/>
        <v>Normal</v>
      </c>
    </row>
    <row r="2708" spans="2:5" x14ac:dyDescent="0.25">
      <c r="B2708">
        <f xml:space="preserve"> (moras!C2705 - AVERAGE(moras!$C$2:$C$5001)) / _xlfn.STDEV.P(moras!$C$2:$C$5001)</f>
        <v>-0.37072751115076452</v>
      </c>
      <c r="C2708" t="str">
        <f t="shared" si="85"/>
        <v>Normal</v>
      </c>
      <c r="D2708">
        <f xml:space="preserve"> (moras!I2705 - AVERAGE(moras!$I$2:$I$5001)) / _xlfn.STDEV.P(moras!$I$2:$I$5001)</f>
        <v>0.50068722861407822</v>
      </c>
      <c r="E2708" t="str">
        <f t="shared" si="84"/>
        <v>Normal</v>
      </c>
    </row>
    <row r="2709" spans="2:5" x14ac:dyDescent="0.25">
      <c r="B2709">
        <f xml:space="preserve"> (moras!C2706 - AVERAGE(moras!$C$2:$C$5001)) / _xlfn.STDEV.P(moras!$C$2:$C$5001)</f>
        <v>-0.44087670126835837</v>
      </c>
      <c r="C2709" t="str">
        <f t="shared" si="85"/>
        <v>Normal</v>
      </c>
      <c r="D2709">
        <f xml:space="preserve"> (moras!I2706 - AVERAGE(moras!$I$2:$I$5001)) / _xlfn.STDEV.P(moras!$I$2:$I$5001)</f>
        <v>-0.20513670045877688</v>
      </c>
      <c r="E2709" t="str">
        <f t="shared" si="84"/>
        <v>Normal</v>
      </c>
    </row>
    <row r="2710" spans="2:5" x14ac:dyDescent="0.25">
      <c r="B2710">
        <f xml:space="preserve"> (moras!C2707 - AVERAGE(moras!$C$2:$C$5001)) / _xlfn.STDEV.P(moras!$C$2:$C$5001)</f>
        <v>0.49870711868624734</v>
      </c>
      <c r="C2710" t="str">
        <f t="shared" si="85"/>
        <v>Normal</v>
      </c>
      <c r="D2710">
        <f xml:space="preserve"> (moras!I2707 - AVERAGE(moras!$I$2:$I$5001)) / _xlfn.STDEV.P(moras!$I$2:$I$5001)</f>
        <v>-0.91096062953163204</v>
      </c>
      <c r="E2710" t="str">
        <f t="shared" si="84"/>
        <v>Normal</v>
      </c>
    </row>
    <row r="2711" spans="2:5" x14ac:dyDescent="0.25">
      <c r="B2711">
        <f xml:space="preserve"> (moras!C2708 - AVERAGE(moras!$C$2:$C$5001)) / _xlfn.STDEV.P(moras!$C$2:$C$5001)</f>
        <v>0.17072067730462939</v>
      </c>
      <c r="C2711" t="str">
        <f t="shared" si="85"/>
        <v>Normal</v>
      </c>
      <c r="D2711">
        <f xml:space="preserve"> (moras!I2708 - AVERAGE(moras!$I$2:$I$5001)) / _xlfn.STDEV.P(moras!$I$2:$I$5001)</f>
        <v>-0.27571909336606237</v>
      </c>
      <c r="E2711" t="str">
        <f t="shared" si="84"/>
        <v>Normal</v>
      </c>
    </row>
    <row r="2712" spans="2:5" x14ac:dyDescent="0.25">
      <c r="B2712">
        <f xml:space="preserve"> (moras!C2709 - AVERAGE(moras!$C$2:$C$5001)) / _xlfn.STDEV.P(moras!$C$2:$C$5001)</f>
        <v>-0.33583296439785515</v>
      </c>
      <c r="C2712" t="str">
        <f t="shared" si="85"/>
        <v>Normal</v>
      </c>
      <c r="D2712">
        <f xml:space="preserve"> (moras!I2709 - AVERAGE(moras!$I$2:$I$5001)) / _xlfn.STDEV.P(moras!$I$2:$I$5001)</f>
        <v>-1.052125415346203</v>
      </c>
      <c r="E2712" t="str">
        <f t="shared" si="84"/>
        <v>Normal</v>
      </c>
    </row>
    <row r="2713" spans="2:5" x14ac:dyDescent="0.25">
      <c r="B2713">
        <f xml:space="preserve"> (moras!C2710 - AVERAGE(moras!$C$2:$C$5001)) / _xlfn.STDEV.P(moras!$C$2:$C$5001)</f>
        <v>-0.18446956418412888</v>
      </c>
      <c r="C2713" t="str">
        <f t="shared" si="85"/>
        <v>Normal</v>
      </c>
      <c r="D2713">
        <f xml:space="preserve"> (moras!I2710 - AVERAGE(moras!$I$2:$I$5001)) / _xlfn.STDEV.P(moras!$I$2:$I$5001)</f>
        <v>0.85359919315050581</v>
      </c>
      <c r="E2713" t="str">
        <f t="shared" si="84"/>
        <v>Normal</v>
      </c>
    </row>
    <row r="2714" spans="2:5" x14ac:dyDescent="0.25">
      <c r="B2714">
        <f xml:space="preserve"> (moras!C2711 - AVERAGE(moras!$C$2:$C$5001)) / _xlfn.STDEV.P(moras!$C$2:$C$5001)</f>
        <v>0.66476701350684686</v>
      </c>
      <c r="C2714" t="str">
        <f t="shared" si="85"/>
        <v>Normal</v>
      </c>
      <c r="D2714">
        <f xml:space="preserve"> (moras!I2711 - AVERAGE(moras!$I$2:$I$5001)) / _xlfn.STDEV.P(moras!$I$2:$I$5001)</f>
        <v>-0.62863105790248996</v>
      </c>
      <c r="E2714" t="str">
        <f t="shared" si="84"/>
        <v>Normal</v>
      </c>
    </row>
    <row r="2715" spans="2:5" x14ac:dyDescent="0.25">
      <c r="B2715">
        <f xml:space="preserve"> (moras!C2712 - AVERAGE(moras!$C$2:$C$5001)) / _xlfn.STDEV.P(moras!$C$2:$C$5001)</f>
        <v>-0.33199097611383693</v>
      </c>
      <c r="C2715" t="str">
        <f t="shared" si="85"/>
        <v>Normal</v>
      </c>
      <c r="D2715">
        <f xml:space="preserve"> (moras!I2712 - AVERAGE(moras!$I$2:$I$5001)) / _xlfn.STDEV.P(moras!$I$2:$I$5001)</f>
        <v>1.2065111576869334</v>
      </c>
      <c r="E2715" t="str">
        <f t="shared" si="84"/>
        <v>Normal</v>
      </c>
    </row>
    <row r="2716" spans="2:5" x14ac:dyDescent="0.25">
      <c r="B2716">
        <f xml:space="preserve"> (moras!C2713 - AVERAGE(moras!$C$2:$C$5001)) / _xlfn.STDEV.P(moras!$C$2:$C$5001)</f>
        <v>1.7905419675298109</v>
      </c>
      <c r="C2716" t="str">
        <f t="shared" si="85"/>
        <v>Normal</v>
      </c>
      <c r="D2716">
        <f xml:space="preserve"> (moras!I2713 - AVERAGE(moras!$I$2:$I$5001)) / _xlfn.STDEV.P(moras!$I$2:$I$5001)</f>
        <v>0.2183576569849362</v>
      </c>
      <c r="E2716" t="str">
        <f t="shared" si="84"/>
        <v>Normal</v>
      </c>
    </row>
    <row r="2717" spans="2:5" x14ac:dyDescent="0.25">
      <c r="B2717">
        <f xml:space="preserve"> (moras!C2714 - AVERAGE(moras!$C$2:$C$5001)) / _xlfn.STDEV.P(moras!$C$2:$C$5001)</f>
        <v>-0.44454166866740574</v>
      </c>
      <c r="C2717" t="str">
        <f t="shared" si="85"/>
        <v>Normal</v>
      </c>
      <c r="D2717">
        <f xml:space="preserve"> (moras!I2714 - AVERAGE(moras!$I$2:$I$5001)) / _xlfn.STDEV.P(moras!$I$2:$I$5001)</f>
        <v>0.28894004989222172</v>
      </c>
      <c r="E2717" t="str">
        <f t="shared" si="84"/>
        <v>Normal</v>
      </c>
    </row>
    <row r="2718" spans="2:5" x14ac:dyDescent="0.25">
      <c r="B2718">
        <f xml:space="preserve"> (moras!C2715 - AVERAGE(moras!$C$2:$C$5001)) / _xlfn.STDEV.P(moras!$C$2:$C$5001)</f>
        <v>-0.33086108836842065</v>
      </c>
      <c r="C2718" t="str">
        <f t="shared" si="85"/>
        <v>Normal</v>
      </c>
      <c r="D2718">
        <f xml:space="preserve"> (moras!I2715 - AVERAGE(moras!$I$2:$I$5001)) / _xlfn.STDEV.P(moras!$I$2:$I$5001)</f>
        <v>-0.20513670045877688</v>
      </c>
      <c r="E2718" t="str">
        <f t="shared" si="84"/>
        <v>Normal</v>
      </c>
    </row>
    <row r="2719" spans="2:5" x14ac:dyDescent="0.25">
      <c r="B2719">
        <f xml:space="preserve"> (moras!C2716 - AVERAGE(moras!$C$2:$C$5001)) / _xlfn.STDEV.P(moras!$C$2:$C$5001)</f>
        <v>0.11020639298577961</v>
      </c>
      <c r="C2719" t="str">
        <f t="shared" si="85"/>
        <v>Normal</v>
      </c>
      <c r="D2719">
        <f xml:space="preserve"> (moras!I2716 - AVERAGE(moras!$I$2:$I$5001)) / _xlfn.STDEV.P(moras!$I$2:$I$5001)</f>
        <v>-0.769795843717061</v>
      </c>
      <c r="E2719" t="str">
        <f t="shared" si="84"/>
        <v>Normal</v>
      </c>
    </row>
    <row r="2720" spans="2:5" x14ac:dyDescent="0.25">
      <c r="B2720">
        <f xml:space="preserve"> (moras!C2717 - AVERAGE(moras!$C$2:$C$5001)) / _xlfn.STDEV.P(moras!$C$2:$C$5001)</f>
        <v>-0.36413435565008184</v>
      </c>
      <c r="C2720" t="str">
        <f t="shared" si="85"/>
        <v>Normal</v>
      </c>
      <c r="D2720">
        <f xml:space="preserve"> (moras!I2717 - AVERAGE(moras!$I$2:$I$5001)) / _xlfn.STDEV.P(moras!$I$2:$I$5001)</f>
        <v>0.14777526407765068</v>
      </c>
      <c r="E2720" t="str">
        <f t="shared" si="84"/>
        <v>Normal</v>
      </c>
    </row>
    <row r="2721" spans="2:5" x14ac:dyDescent="0.25">
      <c r="B2721">
        <f xml:space="preserve"> (moras!C2718 - AVERAGE(moras!$C$2:$C$5001)) / _xlfn.STDEV.P(moras!$C$2:$C$5001)</f>
        <v>-0.46799154082766331</v>
      </c>
      <c r="C2721" t="str">
        <f t="shared" si="85"/>
        <v>Normal</v>
      </c>
      <c r="D2721">
        <f xml:space="preserve"> (moras!I2718 - AVERAGE(moras!$I$2:$I$5001)) / _xlfn.STDEV.P(moras!$I$2:$I$5001)</f>
        <v>-0.84037823662434652</v>
      </c>
      <c r="E2721" t="str">
        <f t="shared" si="84"/>
        <v>Normal</v>
      </c>
    </row>
    <row r="2722" spans="2:5" x14ac:dyDescent="0.25">
      <c r="B2722">
        <f xml:space="preserve"> (moras!C2719 - AVERAGE(moras!$C$2:$C$5001)) / _xlfn.STDEV.P(moras!$C$2:$C$5001)</f>
        <v>-0.50255716538866557</v>
      </c>
      <c r="C2722" t="str">
        <f t="shared" si="85"/>
        <v>Normal</v>
      </c>
      <c r="D2722">
        <f xml:space="preserve"> (moras!I2719 - AVERAGE(moras!$I$2:$I$5001)) / _xlfn.STDEV.P(moras!$I$2:$I$5001)</f>
        <v>0.85359919315050581</v>
      </c>
      <c r="E2722" t="str">
        <f t="shared" si="84"/>
        <v>Normal</v>
      </c>
    </row>
    <row r="2723" spans="2:5" x14ac:dyDescent="0.25">
      <c r="B2723">
        <f xml:space="preserve"> (moras!C2720 - AVERAGE(moras!$C$2:$C$5001)) / _xlfn.STDEV.P(moras!$C$2:$C$5001)</f>
        <v>-0.44454166866740574</v>
      </c>
      <c r="C2723" t="str">
        <f t="shared" si="85"/>
        <v>Normal</v>
      </c>
      <c r="D2723">
        <f xml:space="preserve"> (moras!I2720 - AVERAGE(moras!$I$2:$I$5001)) / _xlfn.STDEV.P(moras!$I$2:$I$5001)</f>
        <v>0.14777526407765068</v>
      </c>
      <c r="E2723" t="str">
        <f t="shared" si="84"/>
        <v>Normal</v>
      </c>
    </row>
    <row r="2724" spans="2:5" x14ac:dyDescent="0.25">
      <c r="B2724">
        <f xml:space="preserve"> (moras!C2721 - AVERAGE(moras!$C$2:$C$5001)) / _xlfn.STDEV.P(moras!$C$2:$C$5001)</f>
        <v>-0.66286865996341726</v>
      </c>
      <c r="C2724" t="str">
        <f t="shared" si="85"/>
        <v>Normal</v>
      </c>
      <c r="D2724">
        <f xml:space="preserve"> (moras!I2721 - AVERAGE(moras!$I$2:$I$5001)) / _xlfn.STDEV.P(moras!$I$2:$I$5001)</f>
        <v>0.92418158605779133</v>
      </c>
      <c r="E2724" t="str">
        <f t="shared" si="84"/>
        <v>Normal</v>
      </c>
    </row>
    <row r="2725" spans="2:5" x14ac:dyDescent="0.25">
      <c r="B2725">
        <f xml:space="preserve"> (moras!C2722 - AVERAGE(moras!$C$2:$C$5001)) / _xlfn.STDEV.P(moras!$C$2:$C$5001)</f>
        <v>-0.42164055508473103</v>
      </c>
      <c r="C2725" t="str">
        <f t="shared" si="85"/>
        <v>Normal</v>
      </c>
      <c r="D2725">
        <f xml:space="preserve"> (moras!I2722 - AVERAGE(moras!$I$2:$I$5001)) / _xlfn.STDEV.P(moras!$I$2:$I$5001)</f>
        <v>1.6300055151306465</v>
      </c>
      <c r="E2725" t="str">
        <f t="shared" si="84"/>
        <v>Normal</v>
      </c>
    </row>
    <row r="2726" spans="2:5" x14ac:dyDescent="0.25">
      <c r="B2726">
        <f xml:space="preserve"> (moras!C2723 - AVERAGE(moras!$C$2:$C$5001)) / _xlfn.STDEV.P(moras!$C$2:$C$5001)</f>
        <v>0.46447031766392477</v>
      </c>
      <c r="C2726" t="str">
        <f t="shared" si="85"/>
        <v>Normal</v>
      </c>
      <c r="D2726">
        <f xml:space="preserve"> (moras!I2723 - AVERAGE(moras!$I$2:$I$5001)) / _xlfn.STDEV.P(moras!$I$2:$I$5001)</f>
        <v>-0.98154302243891756</v>
      </c>
      <c r="E2726" t="str">
        <f t="shared" si="84"/>
        <v>Normal</v>
      </c>
    </row>
    <row r="2727" spans="2:5" x14ac:dyDescent="0.25">
      <c r="B2727">
        <f xml:space="preserve"> (moras!C2724 - AVERAGE(moras!$C$2:$C$5001)) / _xlfn.STDEV.P(moras!$C$2:$C$5001)</f>
        <v>-0.21396879059216467</v>
      </c>
      <c r="C2727" t="str">
        <f t="shared" si="85"/>
        <v>Normal</v>
      </c>
      <c r="D2727">
        <f xml:space="preserve"> (moras!I2724 - AVERAGE(moras!$I$2:$I$5001)) / _xlfn.STDEV.P(moras!$I$2:$I$5001)</f>
        <v>6.6104782630796582E-3</v>
      </c>
      <c r="E2727" t="str">
        <f t="shared" si="84"/>
        <v>Normal</v>
      </c>
    </row>
    <row r="2728" spans="2:5" x14ac:dyDescent="0.25">
      <c r="B2728">
        <f xml:space="preserve"> (moras!C2725 - AVERAGE(moras!$C$2:$C$5001)) / _xlfn.STDEV.P(moras!$C$2:$C$5001)</f>
        <v>-0.56421543253280082</v>
      </c>
      <c r="C2728" t="str">
        <f t="shared" si="85"/>
        <v>Normal</v>
      </c>
      <c r="D2728">
        <f xml:space="preserve"> (moras!I2725 - AVERAGE(moras!$I$2:$I$5001)) / _xlfn.STDEV.P(moras!$I$2:$I$5001)</f>
        <v>0.78301680024322029</v>
      </c>
      <c r="E2728" t="str">
        <f t="shared" si="84"/>
        <v>Normal</v>
      </c>
    </row>
    <row r="2729" spans="2:5" x14ac:dyDescent="0.25">
      <c r="B2729">
        <f xml:space="preserve"> (moras!C2726 - AVERAGE(moras!$C$2:$C$5001)) / _xlfn.STDEV.P(moras!$C$2:$C$5001)</f>
        <v>-7.8234836225469548E-2</v>
      </c>
      <c r="C2729" t="str">
        <f t="shared" si="85"/>
        <v>Normal</v>
      </c>
      <c r="D2729">
        <f xml:space="preserve"> (moras!I2726 - AVERAGE(moras!$I$2:$I$5001)) / _xlfn.STDEV.P(moras!$I$2:$I$5001)</f>
        <v>1.7711703009452175</v>
      </c>
      <c r="E2729" t="str">
        <f t="shared" si="84"/>
        <v>Normal</v>
      </c>
    </row>
    <row r="2730" spans="2:5" x14ac:dyDescent="0.25">
      <c r="B2730">
        <f xml:space="preserve"> (moras!C2727 - AVERAGE(moras!$C$2:$C$5001)) / _xlfn.STDEV.P(moras!$C$2:$C$5001)</f>
        <v>-0.19186086128968555</v>
      </c>
      <c r="C2730" t="str">
        <f t="shared" si="85"/>
        <v>Normal</v>
      </c>
      <c r="D2730">
        <f xml:space="preserve"> (moras!I2727 - AVERAGE(moras!$I$2:$I$5001)) / _xlfn.STDEV.P(moras!$I$2:$I$5001)</f>
        <v>0.28894004989222172</v>
      </c>
      <c r="E2730" t="str">
        <f t="shared" si="84"/>
        <v>Normal</v>
      </c>
    </row>
    <row r="2731" spans="2:5" x14ac:dyDescent="0.25">
      <c r="B2731">
        <f xml:space="preserve"> (moras!C2728 - AVERAGE(moras!$C$2:$C$5001)) / _xlfn.STDEV.P(moras!$C$2:$C$5001)</f>
        <v>-0.44454166866740574</v>
      </c>
      <c r="C2731" t="str">
        <f t="shared" si="85"/>
        <v>Normal</v>
      </c>
      <c r="D2731">
        <f xml:space="preserve"> (moras!I2728 - AVERAGE(moras!$I$2:$I$5001)) / _xlfn.STDEV.P(moras!$I$2:$I$5001)</f>
        <v>0.28894004989222172</v>
      </c>
      <c r="E2731" t="str">
        <f t="shared" si="84"/>
        <v>Normal</v>
      </c>
    </row>
    <row r="2732" spans="2:5" x14ac:dyDescent="0.25">
      <c r="B2732">
        <f xml:space="preserve"> (moras!C2729 - AVERAGE(moras!$C$2:$C$5001)) / _xlfn.STDEV.P(moras!$C$2:$C$5001)</f>
        <v>-0.36683375458565204</v>
      </c>
      <c r="C2732" t="str">
        <f t="shared" si="85"/>
        <v>Normal</v>
      </c>
      <c r="D2732">
        <f xml:space="preserve"> (moras!I2729 - AVERAGE(moras!$I$2:$I$5001)) / _xlfn.STDEV.P(moras!$I$2:$I$5001)</f>
        <v>-0.69921345080977548</v>
      </c>
      <c r="E2732" t="str">
        <f t="shared" si="84"/>
        <v>Normal</v>
      </c>
    </row>
    <row r="2733" spans="2:5" x14ac:dyDescent="0.25">
      <c r="B2733">
        <f xml:space="preserve"> (moras!C2730 - AVERAGE(moras!$C$2:$C$5001)) / _xlfn.STDEV.P(moras!$C$2:$C$5001)</f>
        <v>-0.37883985236395806</v>
      </c>
      <c r="C2733" t="str">
        <f t="shared" si="85"/>
        <v>Normal</v>
      </c>
      <c r="D2733">
        <f xml:space="preserve"> (moras!I2730 - AVERAGE(moras!$I$2:$I$5001)) / _xlfn.STDEV.P(moras!$I$2:$I$5001)</f>
        <v>-1.052125415346203</v>
      </c>
      <c r="E2733" t="str">
        <f t="shared" si="84"/>
        <v>Normal</v>
      </c>
    </row>
    <row r="2734" spans="2:5" x14ac:dyDescent="0.25">
      <c r="B2734">
        <f xml:space="preserve"> (moras!C2731 - AVERAGE(moras!$C$2:$C$5001)) / _xlfn.STDEV.P(moras!$C$2:$C$5001)</f>
        <v>3.7325840286927953E-2</v>
      </c>
      <c r="C2734" t="str">
        <f t="shared" si="85"/>
        <v>Normal</v>
      </c>
      <c r="D2734">
        <f xml:space="preserve"> (moras!I2731 - AVERAGE(moras!$I$2:$I$5001)) / _xlfn.STDEV.P(moras!$I$2:$I$5001)</f>
        <v>0.35952244279950724</v>
      </c>
      <c r="E2734" t="str">
        <f t="shared" si="84"/>
        <v>Normal</v>
      </c>
    </row>
    <row r="2735" spans="2:5" x14ac:dyDescent="0.25">
      <c r="B2735">
        <f xml:space="preserve"> (moras!C2732 - AVERAGE(moras!$C$2:$C$5001)) / _xlfn.STDEV.P(moras!$C$2:$C$5001)</f>
        <v>-0.44089889824453027</v>
      </c>
      <c r="C2735" t="str">
        <f t="shared" si="85"/>
        <v>Normal</v>
      </c>
      <c r="D2735">
        <f xml:space="preserve"> (moras!I2732 - AVERAGE(moras!$I$2:$I$5001)) / _xlfn.STDEV.P(moras!$I$2:$I$5001)</f>
        <v>7.7192871170365177E-2</v>
      </c>
      <c r="E2735" t="str">
        <f t="shared" si="84"/>
        <v>Normal</v>
      </c>
    </row>
    <row r="2736" spans="2:5" x14ac:dyDescent="0.25">
      <c r="B2736">
        <f xml:space="preserve"> (moras!C2733 - AVERAGE(moras!$C$2:$C$5001)) / _xlfn.STDEV.P(moras!$C$2:$C$5001)</f>
        <v>-0.22691030594131434</v>
      </c>
      <c r="C2736" t="str">
        <f t="shared" si="85"/>
        <v>Normal</v>
      </c>
      <c r="D2736">
        <f xml:space="preserve"> (moras!I2733 - AVERAGE(moras!$I$2:$I$5001)) / _xlfn.STDEV.P(moras!$I$2:$I$5001)</f>
        <v>-0.91096062953163204</v>
      </c>
      <c r="E2736" t="str">
        <f t="shared" si="84"/>
        <v>Normal</v>
      </c>
    </row>
    <row r="2737" spans="2:5" x14ac:dyDescent="0.25">
      <c r="B2737">
        <f xml:space="preserve"> (moras!C2734 - AVERAGE(moras!$C$2:$C$5001)) / _xlfn.STDEV.P(moras!$C$2:$C$5001)</f>
        <v>-0.31207381436960263</v>
      </c>
      <c r="C2737" t="str">
        <f t="shared" si="85"/>
        <v>Normal</v>
      </c>
      <c r="D2737">
        <f xml:space="preserve"> (moras!I2734 - AVERAGE(moras!$I$2:$I$5001)) / _xlfn.STDEV.P(moras!$I$2:$I$5001)</f>
        <v>1.41825833640879</v>
      </c>
      <c r="E2737" t="str">
        <f t="shared" si="84"/>
        <v>Normal</v>
      </c>
    </row>
    <row r="2738" spans="2:5" x14ac:dyDescent="0.25">
      <c r="B2738">
        <f xml:space="preserve"> (moras!C2735 - AVERAGE(moras!$C$2:$C$5001)) / _xlfn.STDEV.P(moras!$C$2:$C$5001)</f>
        <v>3.0119530314457143E-2</v>
      </c>
      <c r="C2738" t="str">
        <f t="shared" si="85"/>
        <v>Normal</v>
      </c>
      <c r="D2738">
        <f xml:space="preserve"> (moras!I2735 - AVERAGE(moras!$I$2:$I$5001)) / _xlfn.STDEV.P(moras!$I$2:$I$5001)</f>
        <v>-0.98154302243891756</v>
      </c>
      <c r="E2738" t="str">
        <f t="shared" si="84"/>
        <v>Normal</v>
      </c>
    </row>
    <row r="2739" spans="2:5" x14ac:dyDescent="0.25">
      <c r="B2739">
        <f xml:space="preserve"> (moras!C2736 - AVERAGE(moras!$C$2:$C$5001)) / _xlfn.STDEV.P(moras!$C$2:$C$5001)</f>
        <v>0.55686997866598154</v>
      </c>
      <c r="C2739" t="str">
        <f t="shared" si="85"/>
        <v>Normal</v>
      </c>
      <c r="D2739">
        <f xml:space="preserve"> (moras!I2736 - AVERAGE(moras!$I$2:$I$5001)) / _xlfn.STDEV.P(moras!$I$2:$I$5001)</f>
        <v>-0.69921345080977548</v>
      </c>
      <c r="E2739" t="str">
        <f t="shared" si="84"/>
        <v>Normal</v>
      </c>
    </row>
    <row r="2740" spans="2:5" x14ac:dyDescent="0.25">
      <c r="B2740">
        <f xml:space="preserve"> (moras!C2737 - AVERAGE(moras!$C$2:$C$5001)) / _xlfn.STDEV.P(moras!$C$2:$C$5001)</f>
        <v>-0.37181080990952664</v>
      </c>
      <c r="C2740" t="str">
        <f t="shared" si="85"/>
        <v>Normal</v>
      </c>
      <c r="D2740">
        <f xml:space="preserve"> (moras!I2737 - AVERAGE(moras!$I$2:$I$5001)) / _xlfn.STDEV.P(moras!$I$2:$I$5001)</f>
        <v>-1.4050373798826306</v>
      </c>
      <c r="E2740" t="str">
        <f t="shared" si="84"/>
        <v>Normal</v>
      </c>
    </row>
    <row r="2741" spans="2:5" x14ac:dyDescent="0.25">
      <c r="B2741">
        <f xml:space="preserve"> (moras!C2738 - AVERAGE(moras!$C$2:$C$5001)) / _xlfn.STDEV.P(moras!$C$2:$C$5001)</f>
        <v>-0.17794001535183207</v>
      </c>
      <c r="C2741" t="str">
        <f t="shared" si="85"/>
        <v>Normal</v>
      </c>
      <c r="D2741">
        <f xml:space="preserve"> (moras!I2738 - AVERAGE(moras!$I$2:$I$5001)) / _xlfn.STDEV.P(moras!$I$2:$I$5001)</f>
        <v>-0.55804866499520445</v>
      </c>
      <c r="E2741" t="str">
        <f t="shared" si="84"/>
        <v>Normal</v>
      </c>
    </row>
    <row r="2742" spans="2:5" x14ac:dyDescent="0.25">
      <c r="B2742">
        <f xml:space="preserve"> (moras!C2739 - AVERAGE(moras!$C$2:$C$5001)) / _xlfn.STDEV.P(moras!$C$2:$C$5001)</f>
        <v>-0.46799154082766331</v>
      </c>
      <c r="C2742" t="str">
        <f t="shared" si="85"/>
        <v>Normal</v>
      </c>
      <c r="D2742">
        <f xml:space="preserve"> (moras!I2739 - AVERAGE(moras!$I$2:$I$5001)) / _xlfn.STDEV.P(moras!$I$2:$I$5001)</f>
        <v>-1.052125415346203</v>
      </c>
      <c r="E2742" t="str">
        <f t="shared" si="84"/>
        <v>Normal</v>
      </c>
    </row>
    <row r="2743" spans="2:5" x14ac:dyDescent="0.25">
      <c r="B2743">
        <f xml:space="preserve"> (moras!C2740 - AVERAGE(moras!$C$2:$C$5001)) / _xlfn.STDEV.P(moras!$C$2:$C$5001)</f>
        <v>-0.63634306379990191</v>
      </c>
      <c r="C2743" t="str">
        <f t="shared" si="85"/>
        <v>Normal</v>
      </c>
      <c r="D2743">
        <f xml:space="preserve"> (moras!I2740 - AVERAGE(moras!$I$2:$I$5001)) / _xlfn.STDEV.P(moras!$I$2:$I$5001)</f>
        <v>3.0416533732763567</v>
      </c>
      <c r="E2743" t="str">
        <f t="shared" si="84"/>
        <v>Atipico</v>
      </c>
    </row>
    <row r="2744" spans="2:5" x14ac:dyDescent="0.25">
      <c r="B2744">
        <f xml:space="preserve"> (moras!C2741 - AVERAGE(moras!$C$2:$C$5001)) / _xlfn.STDEV.P(moras!$C$2:$C$5001)</f>
        <v>-0.64437117982017666</v>
      </c>
      <c r="C2744" t="str">
        <f t="shared" si="85"/>
        <v>Normal</v>
      </c>
      <c r="D2744">
        <f xml:space="preserve"> (moras!I2741 - AVERAGE(moras!$I$2:$I$5001)) / _xlfn.STDEV.P(moras!$I$2:$I$5001)</f>
        <v>-0.34630148627334789</v>
      </c>
      <c r="E2744" t="str">
        <f t="shared" si="84"/>
        <v>Normal</v>
      </c>
    </row>
    <row r="2745" spans="2:5" x14ac:dyDescent="0.25">
      <c r="B2745">
        <f xml:space="preserve"> (moras!C2742 - AVERAGE(moras!$C$2:$C$5001)) / _xlfn.STDEV.P(moras!$C$2:$C$5001)</f>
        <v>7.5587735714772197</v>
      </c>
      <c r="C2745" t="str">
        <f t="shared" si="85"/>
        <v>Atipico</v>
      </c>
      <c r="D2745">
        <f xml:space="preserve"> (moras!I2742 - AVERAGE(moras!$I$2:$I$5001)) / _xlfn.STDEV.P(moras!$I$2:$I$5001)</f>
        <v>0.99476397896507684</v>
      </c>
      <c r="E2745" t="str">
        <f t="shared" si="84"/>
        <v>Normal</v>
      </c>
    </row>
    <row r="2746" spans="2:5" x14ac:dyDescent="0.25">
      <c r="B2746">
        <f xml:space="preserve"> (moras!C2743 - AVERAGE(moras!$C$2:$C$5001)) / _xlfn.STDEV.P(moras!$C$2:$C$5001)</f>
        <v>0.14793070891430871</v>
      </c>
      <c r="C2746" t="str">
        <f t="shared" si="85"/>
        <v>Normal</v>
      </c>
      <c r="D2746">
        <f xml:space="preserve"> (moras!I2743 - AVERAGE(moras!$I$2:$I$5001)) / _xlfn.STDEV.P(moras!$I$2:$I$5001)</f>
        <v>-0.69921345080977548</v>
      </c>
      <c r="E2746" t="str">
        <f t="shared" si="84"/>
        <v>Normal</v>
      </c>
    </row>
    <row r="2747" spans="2:5" x14ac:dyDescent="0.25">
      <c r="B2747">
        <f xml:space="preserve"> (moras!C2744 - AVERAGE(moras!$C$2:$C$5001)) / _xlfn.STDEV.P(moras!$C$2:$C$5001)</f>
        <v>-0.1320020783404984</v>
      </c>
      <c r="C2747" t="str">
        <f t="shared" si="85"/>
        <v>Normal</v>
      </c>
      <c r="D2747">
        <f xml:space="preserve"> (moras!I2744 - AVERAGE(moras!$I$2:$I$5001)) / _xlfn.STDEV.P(moras!$I$2:$I$5001)</f>
        <v>0.2183576569849362</v>
      </c>
      <c r="E2747" t="str">
        <f t="shared" si="84"/>
        <v>Normal</v>
      </c>
    </row>
    <row r="2748" spans="2:5" x14ac:dyDescent="0.25">
      <c r="B2748">
        <f xml:space="preserve"> (moras!C2745 - AVERAGE(moras!$C$2:$C$5001)) / _xlfn.STDEV.P(moras!$C$2:$C$5001)</f>
        <v>-0.44334303195412378</v>
      </c>
      <c r="C2748" t="str">
        <f t="shared" si="85"/>
        <v>Normal</v>
      </c>
      <c r="D2748">
        <f xml:space="preserve"> (moras!I2745 - AVERAGE(moras!$I$2:$I$5001)) / _xlfn.STDEV.P(moras!$I$2:$I$5001)</f>
        <v>0.64185201442864925</v>
      </c>
      <c r="E2748" t="str">
        <f t="shared" si="84"/>
        <v>Normal</v>
      </c>
    </row>
    <row r="2749" spans="2:5" x14ac:dyDescent="0.25">
      <c r="B2749">
        <f xml:space="preserve"> (moras!C2746 - AVERAGE(moras!$C$2:$C$5001)) / _xlfn.STDEV.P(moras!$C$2:$C$5001)</f>
        <v>0.17864337001974112</v>
      </c>
      <c r="C2749" t="str">
        <f t="shared" si="85"/>
        <v>Normal</v>
      </c>
      <c r="D2749">
        <f xml:space="preserve"> (moras!I2746 - AVERAGE(moras!$I$2:$I$5001)) / _xlfn.STDEV.P(moras!$I$2:$I$5001)</f>
        <v>-0.20513670045877688</v>
      </c>
      <c r="E2749" t="str">
        <f t="shared" si="84"/>
        <v>Normal</v>
      </c>
    </row>
    <row r="2750" spans="2:5" x14ac:dyDescent="0.25">
      <c r="B2750">
        <f xml:space="preserve"> (moras!C2747 - AVERAGE(moras!$C$2:$C$5001)) / _xlfn.STDEV.P(moras!$C$2:$C$5001)</f>
        <v>-0.47789385853101141</v>
      </c>
      <c r="C2750" t="str">
        <f t="shared" si="85"/>
        <v>Normal</v>
      </c>
      <c r="D2750">
        <f xml:space="preserve"> (moras!I2747 - AVERAGE(moras!$I$2:$I$5001)) / _xlfn.STDEV.P(moras!$I$2:$I$5001)</f>
        <v>-0.98154302243891756</v>
      </c>
      <c r="E2750" t="str">
        <f t="shared" si="84"/>
        <v>Normal</v>
      </c>
    </row>
    <row r="2751" spans="2:5" x14ac:dyDescent="0.25">
      <c r="B2751">
        <f xml:space="preserve"> (moras!C2748 - AVERAGE(moras!$C$2:$C$5001)) / _xlfn.STDEV.P(moras!$C$2:$C$5001)</f>
        <v>-0.44496834387604317</v>
      </c>
      <c r="C2751" t="str">
        <f t="shared" si="85"/>
        <v>Normal</v>
      </c>
      <c r="D2751">
        <f xml:space="preserve"> (moras!I2748 - AVERAGE(moras!$I$2:$I$5001)) / _xlfn.STDEV.P(moras!$I$2:$I$5001)</f>
        <v>-0.769795843717061</v>
      </c>
      <c r="E2751" t="str">
        <f t="shared" si="84"/>
        <v>Normal</v>
      </c>
    </row>
    <row r="2752" spans="2:5" x14ac:dyDescent="0.25">
      <c r="B2752">
        <f xml:space="preserve"> (moras!C2749 - AVERAGE(moras!$C$2:$C$5001)) / _xlfn.STDEV.P(moras!$C$2:$C$5001)</f>
        <v>0.83203232745011413</v>
      </c>
      <c r="C2752" t="str">
        <f t="shared" si="85"/>
        <v>Normal</v>
      </c>
      <c r="D2752">
        <f xml:space="preserve"> (moras!I2749 - AVERAGE(moras!$I$2:$I$5001)) / _xlfn.STDEV.P(moras!$I$2:$I$5001)</f>
        <v>-0.62863105790248996</v>
      </c>
      <c r="E2752" t="str">
        <f t="shared" si="84"/>
        <v>Normal</v>
      </c>
    </row>
    <row r="2753" spans="2:5" x14ac:dyDescent="0.25">
      <c r="B2753">
        <f xml:space="preserve"> (moras!C2750 - AVERAGE(moras!$C$2:$C$5001)) / _xlfn.STDEV.P(moras!$C$2:$C$5001)</f>
        <v>-0.40711016784954412</v>
      </c>
      <c r="C2753" t="str">
        <f t="shared" si="85"/>
        <v>Normal</v>
      </c>
      <c r="D2753">
        <f xml:space="preserve"> (moras!I2750 - AVERAGE(moras!$I$2:$I$5001)) / _xlfn.STDEV.P(moras!$I$2:$I$5001)</f>
        <v>-0.48746627208791893</v>
      </c>
      <c r="E2753" t="str">
        <f t="shared" si="84"/>
        <v>Normal</v>
      </c>
    </row>
    <row r="2754" spans="2:5" x14ac:dyDescent="0.25">
      <c r="B2754">
        <f xml:space="preserve"> (moras!C2751 - AVERAGE(moras!$C$2:$C$5001)) / _xlfn.STDEV.P(moras!$C$2:$C$5001)</f>
        <v>-0.25000120367025874</v>
      </c>
      <c r="C2754" t="str">
        <f t="shared" si="85"/>
        <v>Normal</v>
      </c>
      <c r="D2754">
        <f xml:space="preserve"> (moras!I2751 - AVERAGE(moras!$I$2:$I$5001)) / _xlfn.STDEV.P(moras!$I$2:$I$5001)</f>
        <v>-1.1227078082534885</v>
      </c>
      <c r="E2754" t="str">
        <f t="shared" si="84"/>
        <v>Normal</v>
      </c>
    </row>
    <row r="2755" spans="2:5" x14ac:dyDescent="0.25">
      <c r="B2755">
        <f xml:space="preserve"> (moras!C2752 - AVERAGE(moras!$C$2:$C$5001)) / _xlfn.STDEV.P(moras!$C$2:$C$5001)</f>
        <v>-0.44454290183274864</v>
      </c>
      <c r="C2755" t="str">
        <f t="shared" si="85"/>
        <v>Normal</v>
      </c>
      <c r="D2755">
        <f xml:space="preserve"> (moras!I2752 - AVERAGE(moras!$I$2:$I$5001)) / _xlfn.STDEV.P(moras!$I$2:$I$5001)</f>
        <v>0.78301680024322029</v>
      </c>
      <c r="E2755" t="str">
        <f t="shared" si="84"/>
        <v>Normal</v>
      </c>
    </row>
    <row r="2756" spans="2:5" x14ac:dyDescent="0.25">
      <c r="B2756">
        <f xml:space="preserve"> (moras!C2753 - AVERAGE(moras!$C$2:$C$5001)) / _xlfn.STDEV.P(moras!$C$2:$C$5001)</f>
        <v>-0.42789640286917502</v>
      </c>
      <c r="C2756" t="str">
        <f t="shared" si="85"/>
        <v>Normal</v>
      </c>
      <c r="D2756">
        <f xml:space="preserve"> (moras!I2753 - AVERAGE(moras!$I$2:$I$5001)) / _xlfn.STDEV.P(moras!$I$2:$I$5001)</f>
        <v>6.6104782630796582E-3</v>
      </c>
      <c r="E2756" t="str">
        <f t="shared" si="84"/>
        <v>Normal</v>
      </c>
    </row>
    <row r="2757" spans="2:5" x14ac:dyDescent="0.25">
      <c r="B2757">
        <f xml:space="preserve"> (moras!C2754 - AVERAGE(moras!$C$2:$C$5001)) / _xlfn.STDEV.P(moras!$C$2:$C$5001)</f>
        <v>0.91823545592071965</v>
      </c>
      <c r="C2757" t="str">
        <f t="shared" si="85"/>
        <v>Normal</v>
      </c>
      <c r="D2757">
        <f xml:space="preserve"> (moras!I2754 - AVERAGE(moras!$I$2:$I$5001)) / _xlfn.STDEV.P(moras!$I$2:$I$5001)</f>
        <v>-0.69921345080977548</v>
      </c>
      <c r="E2757" t="str">
        <f t="shared" si="84"/>
        <v>Normal</v>
      </c>
    </row>
    <row r="2758" spans="2:5" x14ac:dyDescent="0.25">
      <c r="B2758">
        <f xml:space="preserve"> (moras!C2755 - AVERAGE(moras!$C$2:$C$5001)) / _xlfn.STDEV.P(moras!$C$2:$C$5001)</f>
        <v>0.19101201840885468</v>
      </c>
      <c r="C2758" t="str">
        <f t="shared" si="85"/>
        <v>Normal</v>
      </c>
      <c r="D2758">
        <f xml:space="preserve"> (moras!I2755 - AVERAGE(moras!$I$2:$I$5001)) / _xlfn.STDEV.P(moras!$I$2:$I$5001)</f>
        <v>-1.052125415346203</v>
      </c>
      <c r="E2758" t="str">
        <f t="shared" ref="E2758:E2821" si="86">IF(ABS(D2758)&gt;1.96,"Atipico","Normal")</f>
        <v>Normal</v>
      </c>
    </row>
    <row r="2759" spans="2:5" x14ac:dyDescent="0.25">
      <c r="B2759">
        <f xml:space="preserve"> (moras!C2756 - AVERAGE(moras!$C$2:$C$5001)) / _xlfn.STDEV.P(moras!$C$2:$C$5001)</f>
        <v>-5.8317489506433784E-2</v>
      </c>
      <c r="C2759" t="str">
        <f t="shared" si="85"/>
        <v>Normal</v>
      </c>
      <c r="D2759">
        <f xml:space="preserve"> (moras!I2756 - AVERAGE(moras!$I$2:$I$5001)) / _xlfn.STDEV.P(moras!$I$2:$I$5001)</f>
        <v>0.71243440733593477</v>
      </c>
      <c r="E2759" t="str">
        <f t="shared" si="86"/>
        <v>Normal</v>
      </c>
    </row>
    <row r="2760" spans="2:5" x14ac:dyDescent="0.25">
      <c r="B2760">
        <f xml:space="preserve"> (moras!C2757 - AVERAGE(moras!$C$2:$C$5001)) / _xlfn.STDEV.P(moras!$C$2:$C$5001)</f>
        <v>-0.65160575394230646</v>
      </c>
      <c r="C2760" t="str">
        <f t="shared" si="85"/>
        <v>Normal</v>
      </c>
      <c r="D2760">
        <f xml:space="preserve"> (moras!I2757 - AVERAGE(moras!$I$2:$I$5001)) / _xlfn.STDEV.P(moras!$I$2:$I$5001)</f>
        <v>-0.48746627208791893</v>
      </c>
      <c r="E2760" t="str">
        <f t="shared" si="86"/>
        <v>Normal</v>
      </c>
    </row>
    <row r="2761" spans="2:5" x14ac:dyDescent="0.25">
      <c r="B2761">
        <f xml:space="preserve"> (moras!C2758 - AVERAGE(moras!$C$2:$C$5001)) / _xlfn.STDEV.P(moras!$C$2:$C$5001)</f>
        <v>0.5697220278695051</v>
      </c>
      <c r="C2761" t="str">
        <f t="shared" si="85"/>
        <v>Normal</v>
      </c>
      <c r="D2761">
        <f xml:space="preserve"> (moras!I2758 - AVERAGE(moras!$I$2:$I$5001)) / _xlfn.STDEV.P(moras!$I$2:$I$5001)</f>
        <v>0.78301680024322029</v>
      </c>
      <c r="E2761" t="str">
        <f t="shared" si="86"/>
        <v>Normal</v>
      </c>
    </row>
    <row r="2762" spans="2:5" x14ac:dyDescent="0.25">
      <c r="B2762">
        <f xml:space="preserve"> (moras!C2759 - AVERAGE(moras!$C$2:$C$5001)) / _xlfn.STDEV.P(moras!$C$2:$C$5001)</f>
        <v>-0.43842023590533602</v>
      </c>
      <c r="C2762" t="str">
        <f t="shared" si="85"/>
        <v>Normal</v>
      </c>
      <c r="D2762">
        <f xml:space="preserve"> (moras!I2759 - AVERAGE(moras!$I$2:$I$5001)) / _xlfn.STDEV.P(moras!$I$2:$I$5001)</f>
        <v>-1.2638725940680595</v>
      </c>
      <c r="E2762" t="str">
        <f t="shared" si="86"/>
        <v>Normal</v>
      </c>
    </row>
    <row r="2763" spans="2:5" x14ac:dyDescent="0.25">
      <c r="B2763">
        <f xml:space="preserve"> (moras!C2760 - AVERAGE(moras!$C$2:$C$5001)) / _xlfn.STDEV.P(moras!$C$2:$C$5001)</f>
        <v>-0.41006976467246259</v>
      </c>
      <c r="C2763" t="str">
        <f t="shared" si="85"/>
        <v>Normal</v>
      </c>
      <c r="D2763">
        <f xml:space="preserve"> (moras!I2760 - AVERAGE(moras!$I$2:$I$5001)) / _xlfn.STDEV.P(moras!$I$2:$I$5001)</f>
        <v>-1.2638725940680595</v>
      </c>
      <c r="E2763" t="str">
        <f t="shared" si="86"/>
        <v>Normal</v>
      </c>
    </row>
    <row r="2764" spans="2:5" x14ac:dyDescent="0.25">
      <c r="B2764">
        <f xml:space="preserve"> (moras!C2761 - AVERAGE(moras!$C$2:$C$5001)) / _xlfn.STDEV.P(moras!$C$2:$C$5001)</f>
        <v>-0.46799154082766331</v>
      </c>
      <c r="C2764" t="str">
        <f t="shared" si="85"/>
        <v>Normal</v>
      </c>
      <c r="D2764">
        <f xml:space="preserve"> (moras!I2761 - AVERAGE(moras!$I$2:$I$5001)) / _xlfn.STDEV.P(moras!$I$2:$I$5001)</f>
        <v>-1.2638725940680595</v>
      </c>
      <c r="E2764" t="str">
        <f t="shared" si="86"/>
        <v>Normal</v>
      </c>
    </row>
    <row r="2765" spans="2:5" x14ac:dyDescent="0.25">
      <c r="B2765">
        <f xml:space="preserve"> (moras!C2762 - AVERAGE(moras!$C$2:$C$5001)) / _xlfn.STDEV.P(moras!$C$2:$C$5001)</f>
        <v>-0.36747096811327984</v>
      </c>
      <c r="C2765" t="str">
        <f t="shared" si="85"/>
        <v>Normal</v>
      </c>
      <c r="D2765">
        <f xml:space="preserve"> (moras!I2762 - AVERAGE(moras!$I$2:$I$5001)) / _xlfn.STDEV.P(moras!$I$2:$I$5001)</f>
        <v>1.700587908037932</v>
      </c>
      <c r="E2765" t="str">
        <f t="shared" si="86"/>
        <v>Normal</v>
      </c>
    </row>
    <row r="2766" spans="2:5" x14ac:dyDescent="0.25">
      <c r="B2766">
        <f xml:space="preserve"> (moras!C2763 - AVERAGE(moras!$C$2:$C$5001)) / _xlfn.STDEV.P(moras!$C$2:$C$5001)</f>
        <v>2.7703932050897943E-2</v>
      </c>
      <c r="C2766" t="str">
        <f t="shared" si="85"/>
        <v>Normal</v>
      </c>
      <c r="D2766">
        <f xml:space="preserve"> (moras!I2763 - AVERAGE(moras!$I$2:$I$5001)) / _xlfn.STDEV.P(moras!$I$2:$I$5001)</f>
        <v>-0.62863105790248996</v>
      </c>
      <c r="E2766" t="str">
        <f t="shared" si="86"/>
        <v>Normal</v>
      </c>
    </row>
    <row r="2767" spans="2:5" x14ac:dyDescent="0.25">
      <c r="B2767">
        <f xml:space="preserve"> (moras!C2764 - AVERAGE(moras!$C$2:$C$5001)) / _xlfn.STDEV.P(moras!$C$2:$C$5001)</f>
        <v>-5.8617641950891461E-2</v>
      </c>
      <c r="C2767" t="str">
        <f t="shared" ref="C2767:C2830" si="87">IF(ABS(B2767)&gt;1.96,"Atipico","Normal")</f>
        <v>Normal</v>
      </c>
      <c r="D2767">
        <f xml:space="preserve"> (moras!I2764 - AVERAGE(moras!$I$2:$I$5001)) / _xlfn.STDEV.P(moras!$I$2:$I$5001)</f>
        <v>-0.84037823662434652</v>
      </c>
      <c r="E2767" t="str">
        <f t="shared" si="86"/>
        <v>Normal</v>
      </c>
    </row>
    <row r="2768" spans="2:5" x14ac:dyDescent="0.25">
      <c r="B2768">
        <f xml:space="preserve"> (moras!C2765 - AVERAGE(moras!$C$2:$C$5001)) / _xlfn.STDEV.P(moras!$C$2:$C$5001)</f>
        <v>-0.22224960685450293</v>
      </c>
      <c r="C2768" t="str">
        <f t="shared" si="87"/>
        <v>Normal</v>
      </c>
      <c r="D2768">
        <f xml:space="preserve"> (moras!I2765 - AVERAGE(moras!$I$2:$I$5001)) / _xlfn.STDEV.P(moras!$I$2:$I$5001)</f>
        <v>1.4888407293160755</v>
      </c>
      <c r="E2768" t="str">
        <f t="shared" si="86"/>
        <v>Normal</v>
      </c>
    </row>
    <row r="2769" spans="2:5" x14ac:dyDescent="0.25">
      <c r="B2769">
        <f xml:space="preserve"> (moras!C2766 - AVERAGE(moras!$C$2:$C$5001)) / _xlfn.STDEV.P(moras!$C$2:$C$5001)</f>
        <v>-0.33492313500787629</v>
      </c>
      <c r="C2769" t="str">
        <f t="shared" si="87"/>
        <v>Normal</v>
      </c>
      <c r="D2769">
        <f xml:space="preserve"> (moras!I2766 - AVERAGE(moras!$I$2:$I$5001)) / _xlfn.STDEV.P(moras!$I$2:$I$5001)</f>
        <v>0.64185201442864925</v>
      </c>
      <c r="E2769" t="str">
        <f t="shared" si="86"/>
        <v>Normal</v>
      </c>
    </row>
    <row r="2770" spans="2:5" x14ac:dyDescent="0.25">
      <c r="B2770">
        <f xml:space="preserve"> (moras!C2767 - AVERAGE(moras!$C$2:$C$5001)) / _xlfn.STDEV.P(moras!$C$2:$C$5001)</f>
        <v>-0.25592409681212436</v>
      </c>
      <c r="C2770" t="str">
        <f t="shared" si="87"/>
        <v>Normal</v>
      </c>
      <c r="D2770">
        <f xml:space="preserve"> (moras!I2767 - AVERAGE(moras!$I$2:$I$5001)) / _xlfn.STDEV.P(moras!$I$2:$I$5001)</f>
        <v>-0.91096062953163204</v>
      </c>
      <c r="E2770" t="str">
        <f t="shared" si="86"/>
        <v>Normal</v>
      </c>
    </row>
    <row r="2771" spans="2:5" x14ac:dyDescent="0.25">
      <c r="B2771">
        <f xml:space="preserve"> (moras!C2768 - AVERAGE(moras!$C$2:$C$5001)) / _xlfn.STDEV.P(moras!$C$2:$C$5001)</f>
        <v>-0.36747096811327984</v>
      </c>
      <c r="C2771" t="str">
        <f t="shared" si="87"/>
        <v>Normal</v>
      </c>
      <c r="D2771">
        <f xml:space="preserve"> (moras!I2768 - AVERAGE(moras!$I$2:$I$5001)) / _xlfn.STDEV.P(moras!$I$2:$I$5001)</f>
        <v>1.2065111576869334</v>
      </c>
      <c r="E2771" t="str">
        <f t="shared" si="86"/>
        <v>Normal</v>
      </c>
    </row>
    <row r="2772" spans="2:5" x14ac:dyDescent="0.25">
      <c r="B2772">
        <f xml:space="preserve"> (moras!C2769 - AVERAGE(moras!$C$2:$C$5001)) / _xlfn.STDEV.P(moras!$C$2:$C$5001)</f>
        <v>0.12582640511793766</v>
      </c>
      <c r="C2772" t="str">
        <f t="shared" si="87"/>
        <v>Normal</v>
      </c>
      <c r="D2772">
        <f xml:space="preserve"> (moras!I2769 - AVERAGE(moras!$I$2:$I$5001)) / _xlfn.STDEV.P(moras!$I$2:$I$5001)</f>
        <v>-0.55804866499520445</v>
      </c>
      <c r="E2772" t="str">
        <f t="shared" si="86"/>
        <v>Normal</v>
      </c>
    </row>
    <row r="2773" spans="2:5" x14ac:dyDescent="0.25">
      <c r="B2773">
        <f xml:space="preserve"> (moras!C2770 - AVERAGE(moras!$C$2:$C$5001)) / _xlfn.STDEV.P(moras!$C$2:$C$5001)</f>
        <v>0.29225735939021058</v>
      </c>
      <c r="C2773" t="str">
        <f t="shared" si="87"/>
        <v>Normal</v>
      </c>
      <c r="D2773">
        <f xml:space="preserve"> (moras!I2770 - AVERAGE(moras!$I$2:$I$5001)) / _xlfn.STDEV.P(moras!$I$2:$I$5001)</f>
        <v>0.14777526407765068</v>
      </c>
      <c r="E2773" t="str">
        <f t="shared" si="86"/>
        <v>Normal</v>
      </c>
    </row>
    <row r="2774" spans="2:5" x14ac:dyDescent="0.25">
      <c r="B2774">
        <f xml:space="preserve"> (moras!C2771 - AVERAGE(moras!$C$2:$C$5001)) / _xlfn.STDEV.P(moras!$C$2:$C$5001)</f>
        <v>-0.66633796101750942</v>
      </c>
      <c r="C2774" t="str">
        <f t="shared" si="87"/>
        <v>Normal</v>
      </c>
      <c r="D2774">
        <f xml:space="preserve"> (moras!I2771 - AVERAGE(moras!$I$2:$I$5001)) / _xlfn.STDEV.P(moras!$I$2:$I$5001)</f>
        <v>-1.193290201160774</v>
      </c>
      <c r="E2774" t="str">
        <f t="shared" si="86"/>
        <v>Normal</v>
      </c>
    </row>
    <row r="2775" spans="2:5" x14ac:dyDescent="0.25">
      <c r="B2775">
        <f xml:space="preserve"> (moras!C2772 - AVERAGE(moras!$C$2:$C$5001)) / _xlfn.STDEV.P(moras!$C$2:$C$5001)</f>
        <v>0.81028175713234896</v>
      </c>
      <c r="C2775" t="str">
        <f t="shared" si="87"/>
        <v>Normal</v>
      </c>
      <c r="D2775">
        <f xml:space="preserve"> (moras!I2772 - AVERAGE(moras!$I$2:$I$5001)) / _xlfn.STDEV.P(moras!$I$2:$I$5001)</f>
        <v>0.43010483570679275</v>
      </c>
      <c r="E2775" t="str">
        <f t="shared" si="86"/>
        <v>Normal</v>
      </c>
    </row>
    <row r="2776" spans="2:5" x14ac:dyDescent="0.25">
      <c r="B2776">
        <f xml:space="preserve"> (moras!C2773 - AVERAGE(moras!$C$2:$C$5001)) / _xlfn.STDEV.P(moras!$C$2:$C$5001)</f>
        <v>-0.44222455098812918</v>
      </c>
      <c r="C2776" t="str">
        <f t="shared" si="87"/>
        <v>Normal</v>
      </c>
      <c r="D2776">
        <f xml:space="preserve"> (moras!I2773 - AVERAGE(moras!$I$2:$I$5001)) / _xlfn.STDEV.P(moras!$I$2:$I$5001)</f>
        <v>-0.98154302243891756</v>
      </c>
      <c r="E2776" t="str">
        <f t="shared" si="86"/>
        <v>Normal</v>
      </c>
    </row>
    <row r="2777" spans="2:5" x14ac:dyDescent="0.25">
      <c r="B2777">
        <f xml:space="preserve"> (moras!C2774 - AVERAGE(moras!$C$2:$C$5001)) / _xlfn.STDEV.P(moras!$C$2:$C$5001)</f>
        <v>-0.30403974216072177</v>
      </c>
      <c r="C2777" t="str">
        <f t="shared" si="87"/>
        <v>Normal</v>
      </c>
      <c r="D2777">
        <f xml:space="preserve"> (moras!I2774 - AVERAGE(moras!$I$2:$I$5001)) / _xlfn.STDEV.P(moras!$I$2:$I$5001)</f>
        <v>-0.84037823662434652</v>
      </c>
      <c r="E2777" t="str">
        <f t="shared" si="86"/>
        <v>Normal</v>
      </c>
    </row>
    <row r="2778" spans="2:5" x14ac:dyDescent="0.25">
      <c r="B2778">
        <f xml:space="preserve"> (moras!C2775 - AVERAGE(moras!$C$2:$C$5001)) / _xlfn.STDEV.P(moras!$C$2:$C$5001)</f>
        <v>1.0526209439849725</v>
      </c>
      <c r="C2778" t="str">
        <f t="shared" si="87"/>
        <v>Normal</v>
      </c>
      <c r="D2778">
        <f xml:space="preserve"> (moras!I2775 - AVERAGE(moras!$I$2:$I$5001)) / _xlfn.STDEV.P(moras!$I$2:$I$5001)</f>
        <v>-0.41688387918063341</v>
      </c>
      <c r="E2778" t="str">
        <f t="shared" si="86"/>
        <v>Normal</v>
      </c>
    </row>
    <row r="2779" spans="2:5" x14ac:dyDescent="0.25">
      <c r="B2779">
        <f xml:space="preserve"> (moras!C2776 - AVERAGE(moras!$C$2:$C$5001)) / _xlfn.STDEV.P(moras!$C$2:$C$5001)</f>
        <v>-0.3655771591012546</v>
      </c>
      <c r="C2779" t="str">
        <f t="shared" si="87"/>
        <v>Normal</v>
      </c>
      <c r="D2779">
        <f xml:space="preserve"> (moras!I2776 - AVERAGE(moras!$I$2:$I$5001)) / _xlfn.STDEV.P(moras!$I$2:$I$5001)</f>
        <v>-0.91096062953163204</v>
      </c>
      <c r="E2779" t="str">
        <f t="shared" si="86"/>
        <v>Normal</v>
      </c>
    </row>
    <row r="2780" spans="2:5" x14ac:dyDescent="0.25">
      <c r="B2780">
        <f xml:space="preserve"> (moras!C2777 - AVERAGE(moras!$C$2:$C$5001)) / _xlfn.STDEV.P(moras!$C$2:$C$5001)</f>
        <v>2.4897020763588924</v>
      </c>
      <c r="C2780" t="str">
        <f t="shared" si="87"/>
        <v>Atipico</v>
      </c>
      <c r="D2780">
        <f xml:space="preserve"> (moras!I2777 - AVERAGE(moras!$I$2:$I$5001)) / _xlfn.STDEV.P(moras!$I$2:$I$5001)</f>
        <v>-1.1227078082534885</v>
      </c>
      <c r="E2780" t="str">
        <f t="shared" si="86"/>
        <v>Normal</v>
      </c>
    </row>
    <row r="2781" spans="2:5" x14ac:dyDescent="0.25">
      <c r="B2781">
        <f xml:space="preserve"> (moras!C2778 - AVERAGE(moras!$C$2:$C$5001)) / _xlfn.STDEV.P(moras!$C$2:$C$5001)</f>
        <v>-0.44277084323502619</v>
      </c>
      <c r="C2781" t="str">
        <f t="shared" si="87"/>
        <v>Normal</v>
      </c>
      <c r="D2781">
        <f xml:space="preserve"> (moras!I2778 - AVERAGE(moras!$I$2:$I$5001)) / _xlfn.STDEV.P(moras!$I$2:$I$5001)</f>
        <v>0.35952244279950724</v>
      </c>
      <c r="E2781" t="str">
        <f t="shared" si="86"/>
        <v>Normal</v>
      </c>
    </row>
    <row r="2782" spans="2:5" x14ac:dyDescent="0.25">
      <c r="B2782">
        <f xml:space="preserve"> (moras!C2779 - AVERAGE(moras!$C$2:$C$5001)) / _xlfn.STDEV.P(moras!$C$2:$C$5001)</f>
        <v>1.1667029072714126</v>
      </c>
      <c r="C2782" t="str">
        <f t="shared" si="87"/>
        <v>Normal</v>
      </c>
      <c r="D2782">
        <f xml:space="preserve"> (moras!I2779 - AVERAGE(moras!$I$2:$I$5001)) / _xlfn.STDEV.P(moras!$I$2:$I$5001)</f>
        <v>7.7192871170365177E-2</v>
      </c>
      <c r="E2782" t="str">
        <f t="shared" si="86"/>
        <v>Normal</v>
      </c>
    </row>
    <row r="2783" spans="2:5" x14ac:dyDescent="0.25">
      <c r="B2783">
        <f xml:space="preserve"> (moras!C2780 - AVERAGE(moras!$C$2:$C$5001)) / _xlfn.STDEV.P(moras!$C$2:$C$5001)</f>
        <v>0.12367183096250649</v>
      </c>
      <c r="C2783" t="str">
        <f t="shared" si="87"/>
        <v>Normal</v>
      </c>
      <c r="D2783">
        <f xml:space="preserve"> (moras!I2780 - AVERAGE(moras!$I$2:$I$5001)) / _xlfn.STDEV.P(moras!$I$2:$I$5001)</f>
        <v>-0.769795843717061</v>
      </c>
      <c r="E2783" t="str">
        <f t="shared" si="86"/>
        <v>Normal</v>
      </c>
    </row>
    <row r="2784" spans="2:5" x14ac:dyDescent="0.25">
      <c r="B2784">
        <f xml:space="preserve"> (moras!C2781 - AVERAGE(moras!$C$2:$C$5001)) / _xlfn.STDEV.P(moras!$C$2:$C$5001)</f>
        <v>-0.44336522893029567</v>
      </c>
      <c r="C2784" t="str">
        <f t="shared" si="87"/>
        <v>Normal</v>
      </c>
      <c r="D2784">
        <f xml:space="preserve"> (moras!I2781 - AVERAGE(moras!$I$2:$I$5001)) / _xlfn.STDEV.P(moras!$I$2:$I$5001)</f>
        <v>-1.334454986975345</v>
      </c>
      <c r="E2784" t="str">
        <f t="shared" si="86"/>
        <v>Normal</v>
      </c>
    </row>
    <row r="2785" spans="2:5" x14ac:dyDescent="0.25">
      <c r="B2785">
        <f xml:space="preserve"> (moras!C2782 - AVERAGE(moras!$C$2:$C$5001)) / _xlfn.STDEV.P(moras!$C$2:$C$5001)</f>
        <v>-0.44087670126835837</v>
      </c>
      <c r="C2785" t="str">
        <f t="shared" si="87"/>
        <v>Normal</v>
      </c>
      <c r="D2785">
        <f xml:space="preserve"> (moras!I2782 - AVERAGE(moras!$I$2:$I$5001)) / _xlfn.STDEV.P(moras!$I$2:$I$5001)</f>
        <v>0.50068722861407822</v>
      </c>
      <c r="E2785" t="str">
        <f t="shared" si="86"/>
        <v>Normal</v>
      </c>
    </row>
    <row r="2786" spans="2:5" x14ac:dyDescent="0.25">
      <c r="B2786">
        <f xml:space="preserve"> (moras!C2783 - AVERAGE(moras!$C$2:$C$5001)) / _xlfn.STDEV.P(moras!$C$2:$C$5001)</f>
        <v>-7.3550079738711428E-3</v>
      </c>
      <c r="C2786" t="str">
        <f t="shared" si="87"/>
        <v>Normal</v>
      </c>
      <c r="D2786">
        <f xml:space="preserve"> (moras!I2783 - AVERAGE(moras!$I$2:$I$5001)) / _xlfn.STDEV.P(moras!$I$2:$I$5001)</f>
        <v>-0.62863105790248996</v>
      </c>
      <c r="E2786" t="str">
        <f t="shared" si="86"/>
        <v>Normal</v>
      </c>
    </row>
    <row r="2787" spans="2:5" x14ac:dyDescent="0.25">
      <c r="B2787">
        <f xml:space="preserve"> (moras!C2784 - AVERAGE(moras!$C$2:$C$5001)) / _xlfn.STDEV.P(moras!$C$2:$C$5001)</f>
        <v>-0.36747096811327984</v>
      </c>
      <c r="C2787" t="str">
        <f t="shared" si="87"/>
        <v>Normal</v>
      </c>
      <c r="D2787">
        <f xml:space="preserve"> (moras!I2784 - AVERAGE(moras!$I$2:$I$5001)) / _xlfn.STDEV.P(moras!$I$2:$I$5001)</f>
        <v>0.35952244279950724</v>
      </c>
      <c r="E2787" t="str">
        <f t="shared" si="86"/>
        <v>Normal</v>
      </c>
    </row>
    <row r="2788" spans="2:5" x14ac:dyDescent="0.25">
      <c r="B2788">
        <f xml:space="preserve"> (moras!C2785 - AVERAGE(moras!$C$2:$C$5001)) / _xlfn.STDEV.P(moras!$C$2:$C$5001)</f>
        <v>-0.12751705598843399</v>
      </c>
      <c r="C2788" t="str">
        <f t="shared" si="87"/>
        <v>Normal</v>
      </c>
      <c r="D2788">
        <f xml:space="preserve"> (moras!I2785 - AVERAGE(moras!$I$2:$I$5001)) / _xlfn.STDEV.P(moras!$I$2:$I$5001)</f>
        <v>-1.1227078082534885</v>
      </c>
      <c r="E2788" t="str">
        <f t="shared" si="86"/>
        <v>Normal</v>
      </c>
    </row>
    <row r="2789" spans="2:5" x14ac:dyDescent="0.25">
      <c r="B2789">
        <f xml:space="preserve"> (moras!C2786 - AVERAGE(moras!$C$2:$C$5001)) / _xlfn.STDEV.P(moras!$C$2:$C$5001)</f>
        <v>-0.20246312364165386</v>
      </c>
      <c r="C2789" t="str">
        <f t="shared" si="87"/>
        <v>Normal</v>
      </c>
      <c r="D2789">
        <f xml:space="preserve"> (moras!I2786 - AVERAGE(moras!$I$2:$I$5001)) / _xlfn.STDEV.P(moras!$I$2:$I$5001)</f>
        <v>-1.193290201160774</v>
      </c>
      <c r="E2789" t="str">
        <f t="shared" si="86"/>
        <v>Normal</v>
      </c>
    </row>
    <row r="2790" spans="2:5" x14ac:dyDescent="0.25">
      <c r="B2790">
        <f xml:space="preserve"> (moras!C2787 - AVERAGE(moras!$C$2:$C$5001)) / _xlfn.STDEV.P(moras!$C$2:$C$5001)</f>
        <v>-0.48455295138257803</v>
      </c>
      <c r="C2790" t="str">
        <f t="shared" si="87"/>
        <v>Normal</v>
      </c>
      <c r="D2790">
        <f xml:space="preserve"> (moras!I2787 - AVERAGE(moras!$I$2:$I$5001)) / _xlfn.STDEV.P(moras!$I$2:$I$5001)</f>
        <v>-0.84037823662434652</v>
      </c>
      <c r="E2790" t="str">
        <f t="shared" si="86"/>
        <v>Normal</v>
      </c>
    </row>
    <row r="2791" spans="2:5" x14ac:dyDescent="0.25">
      <c r="B2791">
        <f xml:space="preserve"> (moras!C2788 - AVERAGE(moras!$C$2:$C$5001)) / _xlfn.STDEV.P(moras!$C$2:$C$5001)</f>
        <v>3.0086197855238989E-2</v>
      </c>
      <c r="C2791" t="str">
        <f t="shared" si="87"/>
        <v>Normal</v>
      </c>
      <c r="D2791">
        <f xml:space="preserve"> (moras!I2788 - AVERAGE(moras!$I$2:$I$5001)) / _xlfn.STDEV.P(moras!$I$2:$I$5001)</f>
        <v>-0.55804866499520445</v>
      </c>
      <c r="E2791" t="str">
        <f t="shared" si="86"/>
        <v>Normal</v>
      </c>
    </row>
    <row r="2792" spans="2:5" x14ac:dyDescent="0.25">
      <c r="B2792">
        <f xml:space="preserve"> (moras!C2789 - AVERAGE(moras!$C$2:$C$5001)) / _xlfn.STDEV.P(moras!$C$2:$C$5001)</f>
        <v>-0.46799154082766331</v>
      </c>
      <c r="C2792" t="str">
        <f t="shared" si="87"/>
        <v>Normal</v>
      </c>
      <c r="D2792">
        <f xml:space="preserve"> (moras!I2789 - AVERAGE(moras!$I$2:$I$5001)) / _xlfn.STDEV.P(moras!$I$2:$I$5001)</f>
        <v>-1.193290201160774</v>
      </c>
      <c r="E2792" t="str">
        <f t="shared" si="86"/>
        <v>Normal</v>
      </c>
    </row>
    <row r="2793" spans="2:5" x14ac:dyDescent="0.25">
      <c r="B2793">
        <f xml:space="preserve"> (moras!C2790 - AVERAGE(moras!$C$2:$C$5001)) / _xlfn.STDEV.P(moras!$C$2:$C$5001)</f>
        <v>1.3173889420939469</v>
      </c>
      <c r="C2793" t="str">
        <f t="shared" si="87"/>
        <v>Normal</v>
      </c>
      <c r="D2793">
        <f xml:space="preserve"> (moras!I2790 - AVERAGE(moras!$I$2:$I$5001)) / _xlfn.STDEV.P(moras!$I$2:$I$5001)</f>
        <v>0.85359919315050581</v>
      </c>
      <c r="E2793" t="str">
        <f t="shared" si="86"/>
        <v>Normal</v>
      </c>
    </row>
    <row r="2794" spans="2:5" x14ac:dyDescent="0.25">
      <c r="B2794">
        <f xml:space="preserve"> (moras!C2791 - AVERAGE(moras!$C$2:$C$5001)) / _xlfn.STDEV.P(moras!$C$2:$C$5001)</f>
        <v>0.68512225723914022</v>
      </c>
      <c r="C2794" t="str">
        <f t="shared" si="87"/>
        <v>Normal</v>
      </c>
      <c r="D2794">
        <f xml:space="preserve"> (moras!I2791 - AVERAGE(moras!$I$2:$I$5001)) / _xlfn.STDEV.P(moras!$I$2:$I$5001)</f>
        <v>-0.20513670045877688</v>
      </c>
      <c r="E2794" t="str">
        <f t="shared" si="86"/>
        <v>Normal</v>
      </c>
    </row>
    <row r="2795" spans="2:5" x14ac:dyDescent="0.25">
      <c r="B2795">
        <f xml:space="preserve"> (moras!C2792 - AVERAGE(moras!$C$2:$C$5001)) / _xlfn.STDEV.P(moras!$C$2:$C$5001)</f>
        <v>-0.39678610759893013</v>
      </c>
      <c r="C2795" t="str">
        <f t="shared" si="87"/>
        <v>Normal</v>
      </c>
      <c r="D2795">
        <f xml:space="preserve"> (moras!I2792 - AVERAGE(moras!$I$2:$I$5001)) / _xlfn.STDEV.P(moras!$I$2:$I$5001)</f>
        <v>0.64185201442864925</v>
      </c>
      <c r="E2795" t="str">
        <f t="shared" si="86"/>
        <v>Normal</v>
      </c>
    </row>
    <row r="2796" spans="2:5" x14ac:dyDescent="0.25">
      <c r="B2796">
        <f xml:space="preserve"> (moras!C2793 - AVERAGE(moras!$C$2:$C$5001)) / _xlfn.STDEV.P(moras!$C$2:$C$5001)</f>
        <v>-0.1969200454253961</v>
      </c>
      <c r="C2796" t="str">
        <f t="shared" si="87"/>
        <v>Normal</v>
      </c>
      <c r="D2796">
        <f xml:space="preserve"> (moras!I2793 - AVERAGE(moras!$I$2:$I$5001)) / _xlfn.STDEV.P(moras!$I$2:$I$5001)</f>
        <v>0.2183576569849362</v>
      </c>
      <c r="E2796" t="str">
        <f t="shared" si="86"/>
        <v>Normal</v>
      </c>
    </row>
    <row r="2797" spans="2:5" x14ac:dyDescent="0.25">
      <c r="B2797">
        <f xml:space="preserve"> (moras!C2794 - AVERAGE(moras!$C$2:$C$5001)) / _xlfn.STDEV.P(moras!$C$2:$C$5001)</f>
        <v>-0.21832735183831645</v>
      </c>
      <c r="C2797" t="str">
        <f t="shared" si="87"/>
        <v>Normal</v>
      </c>
      <c r="D2797">
        <f xml:space="preserve"> (moras!I2794 - AVERAGE(moras!$I$2:$I$5001)) / _xlfn.STDEV.P(moras!$I$2:$I$5001)</f>
        <v>-1.334454986975345</v>
      </c>
      <c r="E2797" t="str">
        <f t="shared" si="86"/>
        <v>Normal</v>
      </c>
    </row>
    <row r="2798" spans="2:5" x14ac:dyDescent="0.25">
      <c r="B2798">
        <f xml:space="preserve"> (moras!C2795 - AVERAGE(moras!$C$2:$C$5001)) / _xlfn.STDEV.P(moras!$C$2:$C$5001)</f>
        <v>-0.36747096811327984</v>
      </c>
      <c r="C2798" t="str">
        <f t="shared" si="87"/>
        <v>Normal</v>
      </c>
      <c r="D2798">
        <f xml:space="preserve"> (moras!I2795 - AVERAGE(moras!$I$2:$I$5001)) / _xlfn.STDEV.P(moras!$I$2:$I$5001)</f>
        <v>1.3476759435015044</v>
      </c>
      <c r="E2798" t="str">
        <f t="shared" si="86"/>
        <v>Normal</v>
      </c>
    </row>
    <row r="2799" spans="2:5" x14ac:dyDescent="0.25">
      <c r="B2799">
        <f xml:space="preserve"> (moras!C2796 - AVERAGE(moras!$C$2:$C$5001)) / _xlfn.STDEV.P(moras!$C$2:$C$5001)</f>
        <v>-6.7701137866565467E-2</v>
      </c>
      <c r="C2799" t="str">
        <f t="shared" si="87"/>
        <v>Normal</v>
      </c>
      <c r="D2799">
        <f xml:space="preserve"> (moras!I2796 - AVERAGE(moras!$I$2:$I$5001)) / _xlfn.STDEV.P(moras!$I$2:$I$5001)</f>
        <v>-0.48746627208791893</v>
      </c>
      <c r="E2799" t="str">
        <f t="shared" si="86"/>
        <v>Normal</v>
      </c>
    </row>
    <row r="2800" spans="2:5" x14ac:dyDescent="0.25">
      <c r="B2800">
        <f xml:space="preserve"> (moras!C2797 - AVERAGE(moras!$C$2:$C$5001)) / _xlfn.STDEV.P(moras!$C$2:$C$5001)</f>
        <v>-0.44454166866740574</v>
      </c>
      <c r="C2800" t="str">
        <f t="shared" si="87"/>
        <v>Normal</v>
      </c>
      <c r="D2800">
        <f xml:space="preserve"> (moras!I2797 - AVERAGE(moras!$I$2:$I$5001)) / _xlfn.STDEV.P(moras!$I$2:$I$5001)</f>
        <v>7.7192871170365177E-2</v>
      </c>
      <c r="E2800" t="str">
        <f t="shared" si="86"/>
        <v>Normal</v>
      </c>
    </row>
    <row r="2801" spans="2:5" x14ac:dyDescent="0.25">
      <c r="B2801">
        <f xml:space="preserve"> (moras!C2798 - AVERAGE(moras!$C$2:$C$5001)) / _xlfn.STDEV.P(moras!$C$2:$C$5001)</f>
        <v>1.4583566968089048</v>
      </c>
      <c r="C2801" t="str">
        <f t="shared" si="87"/>
        <v>Normal</v>
      </c>
      <c r="D2801">
        <f xml:space="preserve"> (moras!I2798 - AVERAGE(moras!$I$2:$I$5001)) / _xlfn.STDEV.P(moras!$I$2:$I$5001)</f>
        <v>0.50068722861407822</v>
      </c>
      <c r="E2801" t="str">
        <f t="shared" si="86"/>
        <v>Normal</v>
      </c>
    </row>
    <row r="2802" spans="2:5" x14ac:dyDescent="0.25">
      <c r="B2802">
        <f xml:space="preserve"> (moras!C2799 - AVERAGE(moras!$C$2:$C$5001)) / _xlfn.STDEV.P(moras!$C$2:$C$5001)</f>
        <v>-0.44454166866740574</v>
      </c>
      <c r="C2802" t="str">
        <f t="shared" si="87"/>
        <v>Normal</v>
      </c>
      <c r="D2802">
        <f xml:space="preserve"> (moras!I2799 - AVERAGE(moras!$I$2:$I$5001)) / _xlfn.STDEV.P(moras!$I$2:$I$5001)</f>
        <v>1.41825833640879</v>
      </c>
      <c r="E2802" t="str">
        <f t="shared" si="86"/>
        <v>Normal</v>
      </c>
    </row>
    <row r="2803" spans="2:5" x14ac:dyDescent="0.25">
      <c r="B2803">
        <f xml:space="preserve"> (moras!C2800 - AVERAGE(moras!$C$2:$C$5001)) / _xlfn.STDEV.P(moras!$C$2:$C$5001)</f>
        <v>-0.36937530835733334</v>
      </c>
      <c r="C2803" t="str">
        <f t="shared" si="87"/>
        <v>Normal</v>
      </c>
      <c r="D2803">
        <f xml:space="preserve"> (moras!I2800 - AVERAGE(moras!$I$2:$I$5001)) / _xlfn.STDEV.P(moras!$I$2:$I$5001)</f>
        <v>-0.91096062953163204</v>
      </c>
      <c r="E2803" t="str">
        <f t="shared" si="86"/>
        <v>Normal</v>
      </c>
    </row>
    <row r="2804" spans="2:5" x14ac:dyDescent="0.25">
      <c r="B2804">
        <f xml:space="preserve"> (moras!C2801 - AVERAGE(moras!$C$2:$C$5001)) / _xlfn.STDEV.P(moras!$C$2:$C$5001)</f>
        <v>-0.27302316745653599</v>
      </c>
      <c r="C2804" t="str">
        <f t="shared" si="87"/>
        <v>Normal</v>
      </c>
      <c r="D2804">
        <f xml:space="preserve"> (moras!I2801 - AVERAGE(moras!$I$2:$I$5001)) / _xlfn.STDEV.P(moras!$I$2:$I$5001)</f>
        <v>-1.334454986975345</v>
      </c>
      <c r="E2804" t="str">
        <f t="shared" si="86"/>
        <v>Normal</v>
      </c>
    </row>
    <row r="2805" spans="2:5" x14ac:dyDescent="0.25">
      <c r="B2805">
        <f xml:space="preserve"> (moras!C2802 - AVERAGE(moras!$C$2:$C$5001)) / _xlfn.STDEV.P(moras!$C$2:$C$5001)</f>
        <v>-0.34806991072834881</v>
      </c>
      <c r="C2805" t="str">
        <f t="shared" si="87"/>
        <v>Normal</v>
      </c>
      <c r="D2805">
        <f xml:space="preserve"> (moras!I2802 - AVERAGE(moras!$I$2:$I$5001)) / _xlfn.STDEV.P(moras!$I$2:$I$5001)</f>
        <v>0.85359919315050581</v>
      </c>
      <c r="E2805" t="str">
        <f t="shared" si="86"/>
        <v>Normal</v>
      </c>
    </row>
    <row r="2806" spans="2:5" x14ac:dyDescent="0.25">
      <c r="B2806">
        <f xml:space="preserve"> (moras!C2803 - AVERAGE(moras!$C$2:$C$5001)) / _xlfn.STDEV.P(moras!$C$2:$C$5001)</f>
        <v>0.46826951511054493</v>
      </c>
      <c r="C2806" t="str">
        <f t="shared" si="87"/>
        <v>Normal</v>
      </c>
      <c r="D2806">
        <f xml:space="preserve"> (moras!I2803 - AVERAGE(moras!$I$2:$I$5001)) / _xlfn.STDEV.P(moras!$I$2:$I$5001)</f>
        <v>-0.41688387918063341</v>
      </c>
      <c r="E2806" t="str">
        <f t="shared" si="86"/>
        <v>Normal</v>
      </c>
    </row>
    <row r="2807" spans="2:5" x14ac:dyDescent="0.25">
      <c r="B2807">
        <f xml:space="preserve"> (moras!C2804 - AVERAGE(moras!$C$2:$C$5001)) / _xlfn.STDEV.P(moras!$C$2:$C$5001)</f>
        <v>-0.72452692710755262</v>
      </c>
      <c r="C2807" t="str">
        <f t="shared" si="87"/>
        <v>Normal</v>
      </c>
      <c r="D2807">
        <f xml:space="preserve"> (moras!I2804 - AVERAGE(moras!$I$2:$I$5001)) / _xlfn.STDEV.P(moras!$I$2:$I$5001)</f>
        <v>0.35952244279950724</v>
      </c>
      <c r="E2807" t="str">
        <f t="shared" si="86"/>
        <v>Normal</v>
      </c>
    </row>
    <row r="2808" spans="2:5" x14ac:dyDescent="0.25">
      <c r="B2808">
        <f xml:space="preserve"> (moras!C2805 - AVERAGE(moras!$C$2:$C$5001)) / _xlfn.STDEV.P(moras!$C$2:$C$5001)</f>
        <v>-0.33821844876374113</v>
      </c>
      <c r="C2808" t="str">
        <f t="shared" si="87"/>
        <v>Normal</v>
      </c>
      <c r="D2808">
        <f xml:space="preserve"> (moras!I2805 - AVERAGE(moras!$I$2:$I$5001)) / _xlfn.STDEV.P(moras!$I$2:$I$5001)</f>
        <v>0.99476397896507684</v>
      </c>
      <c r="E2808" t="str">
        <f t="shared" si="86"/>
        <v>Normal</v>
      </c>
    </row>
    <row r="2809" spans="2:5" x14ac:dyDescent="0.25">
      <c r="B2809">
        <f xml:space="preserve"> (moras!C2806 - AVERAGE(moras!$C$2:$C$5001)) / _xlfn.STDEV.P(moras!$C$2:$C$5001)</f>
        <v>0.79574520407044769</v>
      </c>
      <c r="C2809" t="str">
        <f t="shared" si="87"/>
        <v>Normal</v>
      </c>
      <c r="D2809">
        <f xml:space="preserve"> (moras!I2806 - AVERAGE(moras!$I$2:$I$5001)) / _xlfn.STDEV.P(moras!$I$2:$I$5001)</f>
        <v>6.6104782630796582E-3</v>
      </c>
      <c r="E2809" t="str">
        <f t="shared" si="86"/>
        <v>Normal</v>
      </c>
    </row>
    <row r="2810" spans="2:5" x14ac:dyDescent="0.25">
      <c r="B2810">
        <f xml:space="preserve"> (moras!C2807 - AVERAGE(moras!$C$2:$C$5001)) / _xlfn.STDEV.P(moras!$C$2:$C$5001)</f>
        <v>-0.33498725960570619</v>
      </c>
      <c r="C2810" t="str">
        <f t="shared" si="87"/>
        <v>Normal</v>
      </c>
      <c r="D2810">
        <f xml:space="preserve"> (moras!I2807 - AVERAGE(moras!$I$2:$I$5001)) / _xlfn.STDEV.P(moras!$I$2:$I$5001)</f>
        <v>2.1946646583889304</v>
      </c>
      <c r="E2810" t="str">
        <f t="shared" si="86"/>
        <v>Atipico</v>
      </c>
    </row>
    <row r="2811" spans="2:5" x14ac:dyDescent="0.25">
      <c r="B2811">
        <f xml:space="preserve"> (moras!C2808 - AVERAGE(moras!$C$2:$C$5001)) / _xlfn.STDEV.P(moras!$C$2:$C$5001)</f>
        <v>-0.44454166866740574</v>
      </c>
      <c r="C2811" t="str">
        <f t="shared" si="87"/>
        <v>Normal</v>
      </c>
      <c r="D2811">
        <f xml:space="preserve"> (moras!I2808 - AVERAGE(moras!$I$2:$I$5001)) / _xlfn.STDEV.P(moras!$I$2:$I$5001)</f>
        <v>-0.20513670045877688</v>
      </c>
      <c r="E2811" t="str">
        <f t="shared" si="86"/>
        <v>Normal</v>
      </c>
    </row>
    <row r="2812" spans="2:5" x14ac:dyDescent="0.25">
      <c r="B2812">
        <f xml:space="preserve"> (moras!C2809 - AVERAGE(moras!$C$2:$C$5001)) / _xlfn.STDEV.P(moras!$C$2:$C$5001)</f>
        <v>-0.19311158690705088</v>
      </c>
      <c r="C2812" t="str">
        <f t="shared" si="87"/>
        <v>Normal</v>
      </c>
      <c r="D2812">
        <f xml:space="preserve"> (moras!I2809 - AVERAGE(moras!$I$2:$I$5001)) / _xlfn.STDEV.P(moras!$I$2:$I$5001)</f>
        <v>-0.69921345080977548</v>
      </c>
      <c r="E2812" t="str">
        <f t="shared" si="86"/>
        <v>Normal</v>
      </c>
    </row>
    <row r="2813" spans="2:5" x14ac:dyDescent="0.25">
      <c r="B2813">
        <f xml:space="preserve"> (moras!C2810 - AVERAGE(moras!$C$2:$C$5001)) / _xlfn.STDEV.P(moras!$C$2:$C$5001)</f>
        <v>0.2497187043048002</v>
      </c>
      <c r="C2813" t="str">
        <f t="shared" si="87"/>
        <v>Normal</v>
      </c>
      <c r="D2813">
        <f xml:space="preserve"> (moras!I2810 - AVERAGE(moras!$I$2:$I$5001)) / _xlfn.STDEV.P(moras!$I$2:$I$5001)</f>
        <v>0.50068722861407822</v>
      </c>
      <c r="E2813" t="str">
        <f t="shared" si="86"/>
        <v>Normal</v>
      </c>
    </row>
    <row r="2814" spans="2:5" x14ac:dyDescent="0.25">
      <c r="B2814">
        <f xml:space="preserve"> (moras!C2811 - AVERAGE(moras!$C$2:$C$5001)) / _xlfn.STDEV.P(moras!$C$2:$C$5001)</f>
        <v>-0.47363857488232608</v>
      </c>
      <c r="C2814" t="str">
        <f t="shared" si="87"/>
        <v>Normal</v>
      </c>
      <c r="D2814">
        <f xml:space="preserve"> (moras!I2811 - AVERAGE(moras!$I$2:$I$5001)) / _xlfn.STDEV.P(moras!$I$2:$I$5001)</f>
        <v>-1.6873669515117726</v>
      </c>
      <c r="E2814" t="str">
        <f t="shared" si="86"/>
        <v>Normal</v>
      </c>
    </row>
    <row r="2815" spans="2:5" x14ac:dyDescent="0.25">
      <c r="B2815">
        <f xml:space="preserve"> (moras!C2812 - AVERAGE(moras!$C$2:$C$5001)) / _xlfn.STDEV.P(moras!$C$2:$C$5001)</f>
        <v>-0.41623559138687616</v>
      </c>
      <c r="C2815" t="str">
        <f t="shared" si="87"/>
        <v>Normal</v>
      </c>
      <c r="D2815">
        <f xml:space="preserve"> (moras!I2812 - AVERAGE(moras!$I$2:$I$5001)) / _xlfn.STDEV.P(moras!$I$2:$I$5001)</f>
        <v>1.3476759435015044</v>
      </c>
      <c r="E2815" t="str">
        <f t="shared" si="86"/>
        <v>Normal</v>
      </c>
    </row>
    <row r="2816" spans="2:5" x14ac:dyDescent="0.25">
      <c r="B2816">
        <f xml:space="preserve"> (moras!C2813 - AVERAGE(moras!$C$2:$C$5001)) / _xlfn.STDEV.P(moras!$C$2:$C$5001)</f>
        <v>-0.44454166866740574</v>
      </c>
      <c r="C2816" t="str">
        <f t="shared" si="87"/>
        <v>Normal</v>
      </c>
      <c r="D2816">
        <f xml:space="preserve"> (moras!I2813 - AVERAGE(moras!$I$2:$I$5001)) / _xlfn.STDEV.P(moras!$I$2:$I$5001)</f>
        <v>0.92418158605779133</v>
      </c>
      <c r="E2816" t="str">
        <f t="shared" si="86"/>
        <v>Normal</v>
      </c>
    </row>
    <row r="2817" spans="2:5" x14ac:dyDescent="0.25">
      <c r="B2817">
        <f xml:space="preserve"> (moras!C2814 - AVERAGE(moras!$C$2:$C$5001)) / _xlfn.STDEV.P(moras!$C$2:$C$5001)</f>
        <v>1.7581636576640933</v>
      </c>
      <c r="C2817" t="str">
        <f t="shared" si="87"/>
        <v>Normal</v>
      </c>
      <c r="D2817">
        <f xml:space="preserve"> (moras!I2814 - AVERAGE(moras!$I$2:$I$5001)) / _xlfn.STDEV.P(moras!$I$2:$I$5001)</f>
        <v>7.7192871170365177E-2</v>
      </c>
      <c r="E2817" t="str">
        <f t="shared" si="86"/>
        <v>Normal</v>
      </c>
    </row>
    <row r="2818" spans="2:5" x14ac:dyDescent="0.25">
      <c r="B2818">
        <f xml:space="preserve"> (moras!C2815 - AVERAGE(moras!$C$2:$C$5001)) / _xlfn.STDEV.P(moras!$C$2:$C$5001)</f>
        <v>-0.37949959582240034</v>
      </c>
      <c r="C2818" t="str">
        <f t="shared" si="87"/>
        <v>Normal</v>
      </c>
      <c r="D2818">
        <f xml:space="preserve"> (moras!I2815 - AVERAGE(moras!$I$2:$I$5001)) / _xlfn.STDEV.P(moras!$I$2:$I$5001)</f>
        <v>-1.5462021656972016</v>
      </c>
      <c r="E2818" t="str">
        <f t="shared" si="86"/>
        <v>Normal</v>
      </c>
    </row>
    <row r="2819" spans="2:5" x14ac:dyDescent="0.25">
      <c r="B2819">
        <f xml:space="preserve"> (moras!C2816 - AVERAGE(moras!$C$2:$C$5001)) / _xlfn.STDEV.P(moras!$C$2:$C$5001)</f>
        <v>3.0920027265136041E-2</v>
      </c>
      <c r="C2819" t="str">
        <f t="shared" si="87"/>
        <v>Normal</v>
      </c>
      <c r="D2819">
        <f xml:space="preserve"> (moras!I2816 - AVERAGE(moras!$I$2:$I$5001)) / _xlfn.STDEV.P(moras!$I$2:$I$5001)</f>
        <v>-0.91096062953163204</v>
      </c>
      <c r="E2819" t="str">
        <f t="shared" si="86"/>
        <v>Normal</v>
      </c>
    </row>
    <row r="2820" spans="2:5" x14ac:dyDescent="0.25">
      <c r="B2820">
        <f xml:space="preserve"> (moras!C2817 - AVERAGE(moras!$C$2:$C$5001)) / _xlfn.STDEV.P(moras!$C$2:$C$5001)</f>
        <v>0.67338930558428267</v>
      </c>
      <c r="C2820" t="str">
        <f t="shared" si="87"/>
        <v>Normal</v>
      </c>
      <c r="D2820">
        <f xml:space="preserve"> (moras!I2817 - AVERAGE(moras!$I$2:$I$5001)) / _xlfn.STDEV.P(moras!$I$2:$I$5001)</f>
        <v>-6.397191464420586E-2</v>
      </c>
      <c r="E2820" t="str">
        <f t="shared" si="86"/>
        <v>Normal</v>
      </c>
    </row>
    <row r="2821" spans="2:5" x14ac:dyDescent="0.25">
      <c r="B2821">
        <f xml:space="preserve"> (moras!C2818 - AVERAGE(moras!$C$2:$C$5001)) / _xlfn.STDEV.P(moras!$C$2:$C$5001)</f>
        <v>8.7036917961186747E-2</v>
      </c>
      <c r="C2821" t="str">
        <f t="shared" si="87"/>
        <v>Normal</v>
      </c>
      <c r="D2821">
        <f xml:space="preserve"> (moras!I2818 - AVERAGE(moras!$I$2:$I$5001)) / _xlfn.STDEV.P(moras!$I$2:$I$5001)</f>
        <v>0.28894004989222172</v>
      </c>
      <c r="E2821" t="str">
        <f t="shared" si="86"/>
        <v>Normal</v>
      </c>
    </row>
    <row r="2822" spans="2:5" x14ac:dyDescent="0.25">
      <c r="B2822">
        <f xml:space="preserve"> (moras!C2819 - AVERAGE(moras!$C$2:$C$5001)) / _xlfn.STDEV.P(moras!$C$2:$C$5001)</f>
        <v>-0.10999953534822206</v>
      </c>
      <c r="C2822" t="str">
        <f t="shared" si="87"/>
        <v>Normal</v>
      </c>
      <c r="D2822">
        <f xml:space="preserve"> (moras!I2819 - AVERAGE(moras!$I$2:$I$5001)) / _xlfn.STDEV.P(moras!$I$2:$I$5001)</f>
        <v>-1.5462021656972016</v>
      </c>
      <c r="E2822" t="str">
        <f t="shared" ref="E2822:E2885" si="88">IF(ABS(D2822)&gt;1.96,"Atipico","Normal")</f>
        <v>Normal</v>
      </c>
    </row>
    <row r="2823" spans="2:5" x14ac:dyDescent="0.25">
      <c r="B2823">
        <f xml:space="preserve"> (moras!C2820 - AVERAGE(moras!$C$2:$C$5001)) / _xlfn.STDEV.P(moras!$C$2:$C$5001)</f>
        <v>-0.39076579439497672</v>
      </c>
      <c r="C2823" t="str">
        <f t="shared" si="87"/>
        <v>Normal</v>
      </c>
      <c r="D2823">
        <f xml:space="preserve"> (moras!I2820 - AVERAGE(moras!$I$2:$I$5001)) / _xlfn.STDEV.P(moras!$I$2:$I$5001)</f>
        <v>0.2183576569849362</v>
      </c>
      <c r="E2823" t="str">
        <f t="shared" si="88"/>
        <v>Normal</v>
      </c>
    </row>
    <row r="2824" spans="2:5" x14ac:dyDescent="0.25">
      <c r="B2824">
        <f xml:space="preserve"> (moras!C2821 - AVERAGE(moras!$C$2:$C$5001)) / _xlfn.STDEV.P(moras!$C$2:$C$5001)</f>
        <v>-0.57886443794231968</v>
      </c>
      <c r="C2824" t="str">
        <f t="shared" si="87"/>
        <v>Normal</v>
      </c>
      <c r="D2824">
        <f xml:space="preserve"> (moras!I2821 - AVERAGE(moras!$I$2:$I$5001)) / _xlfn.STDEV.P(moras!$I$2:$I$5001)</f>
        <v>2.3358294442035015</v>
      </c>
      <c r="E2824" t="str">
        <f t="shared" si="88"/>
        <v>Atipico</v>
      </c>
    </row>
    <row r="2825" spans="2:5" x14ac:dyDescent="0.25">
      <c r="B2825">
        <f xml:space="preserve"> (moras!C2822 - AVERAGE(moras!$C$2:$C$5001)) / _xlfn.STDEV.P(moras!$C$2:$C$5001)</f>
        <v>-2.2673338536546354E-2</v>
      </c>
      <c r="C2825" t="str">
        <f t="shared" si="87"/>
        <v>Normal</v>
      </c>
      <c r="D2825">
        <f xml:space="preserve"> (moras!I2822 - AVERAGE(moras!$I$2:$I$5001)) / _xlfn.STDEV.P(moras!$I$2:$I$5001)</f>
        <v>1.7711703009452175</v>
      </c>
      <c r="E2825" t="str">
        <f t="shared" si="88"/>
        <v>Normal</v>
      </c>
    </row>
    <row r="2826" spans="2:5" x14ac:dyDescent="0.25">
      <c r="B2826">
        <f xml:space="preserve"> (moras!C2823 - AVERAGE(moras!$C$2:$C$5001)) / _xlfn.STDEV.P(moras!$C$2:$C$5001)</f>
        <v>0.13726675130023591</v>
      </c>
      <c r="C2826" t="str">
        <f t="shared" si="87"/>
        <v>Normal</v>
      </c>
      <c r="D2826">
        <f xml:space="preserve"> (moras!I2823 - AVERAGE(moras!$I$2:$I$5001)) / _xlfn.STDEV.P(moras!$I$2:$I$5001)</f>
        <v>-0.69921345080977548</v>
      </c>
      <c r="E2826" t="str">
        <f t="shared" si="88"/>
        <v>Normal</v>
      </c>
    </row>
    <row r="2827" spans="2:5" x14ac:dyDescent="0.25">
      <c r="B2827">
        <f xml:space="preserve"> (moras!C2824 - AVERAGE(moras!$C$2:$C$5001)) / _xlfn.STDEV.P(moras!$C$2:$C$5001)</f>
        <v>0.78281546545032243</v>
      </c>
      <c r="C2827" t="str">
        <f t="shared" si="87"/>
        <v>Normal</v>
      </c>
      <c r="D2827">
        <f xml:space="preserve"> (moras!I2824 - AVERAGE(moras!$I$2:$I$5001)) / _xlfn.STDEV.P(moras!$I$2:$I$5001)</f>
        <v>-0.41688387918063341</v>
      </c>
      <c r="E2827" t="str">
        <f t="shared" si="88"/>
        <v>Normal</v>
      </c>
    </row>
    <row r="2828" spans="2:5" x14ac:dyDescent="0.25">
      <c r="B2828">
        <f xml:space="preserve"> (moras!C2825 - AVERAGE(moras!$C$2:$C$5001)) / _xlfn.STDEV.P(moras!$C$2:$C$5001)</f>
        <v>0.1927002217632611</v>
      </c>
      <c r="C2828" t="str">
        <f t="shared" si="87"/>
        <v>Normal</v>
      </c>
      <c r="D2828">
        <f xml:space="preserve"> (moras!I2825 - AVERAGE(moras!$I$2:$I$5001)) / _xlfn.STDEV.P(moras!$I$2:$I$5001)</f>
        <v>7.7192871170365177E-2</v>
      </c>
      <c r="E2828" t="str">
        <f t="shared" si="88"/>
        <v>Normal</v>
      </c>
    </row>
    <row r="2829" spans="2:5" x14ac:dyDescent="0.25">
      <c r="B2829">
        <f xml:space="preserve"> (moras!C2826 - AVERAGE(moras!$C$2:$C$5001)) / _xlfn.STDEV.P(moras!$C$2:$C$5001)</f>
        <v>1.0476697851332986</v>
      </c>
      <c r="C2829" t="str">
        <f t="shared" si="87"/>
        <v>Normal</v>
      </c>
      <c r="D2829">
        <f xml:space="preserve"> (moras!I2826 - AVERAGE(moras!$I$2:$I$5001)) / _xlfn.STDEV.P(moras!$I$2:$I$5001)</f>
        <v>0.57126962152136374</v>
      </c>
      <c r="E2829" t="str">
        <f t="shared" si="88"/>
        <v>Normal</v>
      </c>
    </row>
    <row r="2830" spans="2:5" x14ac:dyDescent="0.25">
      <c r="B2830">
        <f xml:space="preserve"> (moras!C2827 - AVERAGE(moras!$C$2:$C$5001)) / _xlfn.STDEV.P(moras!$C$2:$C$5001)</f>
        <v>0.61811506143033057</v>
      </c>
      <c r="C2830" t="str">
        <f t="shared" si="87"/>
        <v>Normal</v>
      </c>
      <c r="D2830">
        <f xml:space="preserve"> (moras!I2827 - AVERAGE(moras!$I$2:$I$5001)) / _xlfn.STDEV.P(moras!$I$2:$I$5001)</f>
        <v>-1.4050373798826306</v>
      </c>
      <c r="E2830" t="str">
        <f t="shared" si="88"/>
        <v>Normal</v>
      </c>
    </row>
    <row r="2831" spans="2:5" x14ac:dyDescent="0.25">
      <c r="B2831">
        <f xml:space="preserve"> (moras!C2828 - AVERAGE(moras!$C$2:$C$5001)) / _xlfn.STDEV.P(moras!$C$2:$C$5001)</f>
        <v>-0.18846340444846968</v>
      </c>
      <c r="C2831" t="str">
        <f t="shared" ref="C2831:C2894" si="89">IF(ABS(B2831)&gt;1.96,"Atipico","Normal")</f>
        <v>Normal</v>
      </c>
      <c r="D2831">
        <f xml:space="preserve"> (moras!I2828 - AVERAGE(moras!$I$2:$I$5001)) / _xlfn.STDEV.P(moras!$I$2:$I$5001)</f>
        <v>-0.48746627208791893</v>
      </c>
      <c r="E2831" t="str">
        <f t="shared" si="88"/>
        <v>Normal</v>
      </c>
    </row>
    <row r="2832" spans="2:5" x14ac:dyDescent="0.25">
      <c r="B2832">
        <f xml:space="preserve"> (moras!C2829 - AVERAGE(moras!$C$2:$C$5001)) / _xlfn.STDEV.P(moras!$C$2:$C$5001)</f>
        <v>6.972280794428326E-2</v>
      </c>
      <c r="C2832" t="str">
        <f t="shared" si="89"/>
        <v>Normal</v>
      </c>
      <c r="D2832">
        <f xml:space="preserve"> (moras!I2829 - AVERAGE(moras!$I$2:$I$5001)) / _xlfn.STDEV.P(moras!$I$2:$I$5001)</f>
        <v>-0.34630148627334789</v>
      </c>
      <c r="E2832" t="str">
        <f t="shared" si="88"/>
        <v>Normal</v>
      </c>
    </row>
    <row r="2833" spans="2:5" x14ac:dyDescent="0.25">
      <c r="B2833">
        <f xml:space="preserve"> (moras!C2830 - AVERAGE(moras!$C$2:$C$5001)) / _xlfn.STDEV.P(moras!$C$2:$C$5001)</f>
        <v>-0.46163832230774526</v>
      </c>
      <c r="C2833" t="str">
        <f t="shared" si="89"/>
        <v>Normal</v>
      </c>
      <c r="D2833">
        <f xml:space="preserve"> (moras!I2830 - AVERAGE(moras!$I$2:$I$5001)) / _xlfn.STDEV.P(moras!$I$2:$I$5001)</f>
        <v>0.57126962152136374</v>
      </c>
      <c r="E2833" t="str">
        <f t="shared" si="88"/>
        <v>Normal</v>
      </c>
    </row>
    <row r="2834" spans="2:5" x14ac:dyDescent="0.25">
      <c r="B2834">
        <f xml:space="preserve"> (moras!C2831 - AVERAGE(moras!$C$2:$C$5001)) / _xlfn.STDEV.P(moras!$C$2:$C$5001)</f>
        <v>-0.15854040077035222</v>
      </c>
      <c r="C2834" t="str">
        <f t="shared" si="89"/>
        <v>Normal</v>
      </c>
      <c r="D2834">
        <f xml:space="preserve"> (moras!I2831 - AVERAGE(moras!$I$2:$I$5001)) / _xlfn.STDEV.P(moras!$I$2:$I$5001)</f>
        <v>1.2065111576869334</v>
      </c>
      <c r="E2834" t="str">
        <f t="shared" si="88"/>
        <v>Normal</v>
      </c>
    </row>
    <row r="2835" spans="2:5" x14ac:dyDescent="0.25">
      <c r="B2835">
        <f xml:space="preserve"> (moras!C2832 - AVERAGE(moras!$C$2:$C$5001)) / _xlfn.STDEV.P(moras!$C$2:$C$5001)</f>
        <v>-0.42841433231318576</v>
      </c>
      <c r="C2835" t="str">
        <f t="shared" si="89"/>
        <v>Normal</v>
      </c>
      <c r="D2835">
        <f xml:space="preserve"> (moras!I2832 - AVERAGE(moras!$I$2:$I$5001)) / _xlfn.STDEV.P(moras!$I$2:$I$5001)</f>
        <v>-0.91096062953163204</v>
      </c>
      <c r="E2835" t="str">
        <f t="shared" si="88"/>
        <v>Normal</v>
      </c>
    </row>
    <row r="2836" spans="2:5" x14ac:dyDescent="0.25">
      <c r="B2836">
        <f xml:space="preserve"> (moras!C2833 - AVERAGE(moras!$C$2:$C$5001)) / _xlfn.STDEV.P(moras!$C$2:$C$5001)</f>
        <v>-0.35222074527249198</v>
      </c>
      <c r="C2836" t="str">
        <f t="shared" si="89"/>
        <v>Normal</v>
      </c>
      <c r="D2836">
        <f xml:space="preserve"> (moras!I2833 - AVERAGE(moras!$I$2:$I$5001)) / _xlfn.STDEV.P(moras!$I$2:$I$5001)</f>
        <v>-0.62863105790248996</v>
      </c>
      <c r="E2836" t="str">
        <f t="shared" si="88"/>
        <v>Normal</v>
      </c>
    </row>
    <row r="2837" spans="2:5" x14ac:dyDescent="0.25">
      <c r="B2837">
        <f xml:space="preserve"> (moras!C2834 - AVERAGE(moras!$C$2:$C$5001)) / _xlfn.STDEV.P(moras!$C$2:$C$5001)</f>
        <v>-0.53884305560298917</v>
      </c>
      <c r="C2837" t="str">
        <f t="shared" si="89"/>
        <v>Normal</v>
      </c>
      <c r="D2837">
        <f xml:space="preserve"> (moras!I2834 - AVERAGE(moras!$I$2:$I$5001)) / _xlfn.STDEV.P(moras!$I$2:$I$5001)</f>
        <v>0.43010483570679275</v>
      </c>
      <c r="E2837" t="str">
        <f t="shared" si="88"/>
        <v>Normal</v>
      </c>
    </row>
    <row r="2838" spans="2:5" x14ac:dyDescent="0.25">
      <c r="B2838">
        <f xml:space="preserve"> (moras!C2835 - AVERAGE(moras!$C$2:$C$5001)) / _xlfn.STDEV.P(moras!$C$2:$C$5001)</f>
        <v>-0.52270462076068314</v>
      </c>
      <c r="C2838" t="str">
        <f t="shared" si="89"/>
        <v>Normal</v>
      </c>
      <c r="D2838">
        <f xml:space="preserve"> (moras!I2835 - AVERAGE(moras!$I$2:$I$5001)) / _xlfn.STDEV.P(moras!$I$2:$I$5001)</f>
        <v>-0.69921345080977548</v>
      </c>
      <c r="E2838" t="str">
        <f t="shared" si="88"/>
        <v>Normal</v>
      </c>
    </row>
    <row r="2839" spans="2:5" x14ac:dyDescent="0.25">
      <c r="B2839">
        <f xml:space="preserve"> (moras!C2836 - AVERAGE(moras!$C$2:$C$5001)) / _xlfn.STDEV.P(moras!$C$2:$C$5001)</f>
        <v>-0.25783920258962123</v>
      </c>
      <c r="C2839" t="str">
        <f t="shared" si="89"/>
        <v>Normal</v>
      </c>
      <c r="D2839">
        <f xml:space="preserve"> (moras!I2836 - AVERAGE(moras!$I$2:$I$5001)) / _xlfn.STDEV.P(moras!$I$2:$I$5001)</f>
        <v>-6.397191464420586E-2</v>
      </c>
      <c r="E2839" t="str">
        <f t="shared" si="88"/>
        <v>Normal</v>
      </c>
    </row>
    <row r="2840" spans="2:5" x14ac:dyDescent="0.25">
      <c r="B2840">
        <f xml:space="preserve"> (moras!C2837 - AVERAGE(moras!$C$2:$C$5001)) / _xlfn.STDEV.P(moras!$C$2:$C$5001)</f>
        <v>0.23440217416352555</v>
      </c>
      <c r="C2840" t="str">
        <f t="shared" si="89"/>
        <v>Normal</v>
      </c>
      <c r="D2840">
        <f xml:space="preserve"> (moras!I2837 - AVERAGE(moras!$I$2:$I$5001)) / _xlfn.STDEV.P(moras!$I$2:$I$5001)</f>
        <v>-0.769795843717061</v>
      </c>
      <c r="E2840" t="str">
        <f t="shared" si="88"/>
        <v>Normal</v>
      </c>
    </row>
    <row r="2841" spans="2:5" x14ac:dyDescent="0.25">
      <c r="B2841">
        <f xml:space="preserve"> (moras!C2838 - AVERAGE(moras!$C$2:$C$5001)) / _xlfn.STDEV.P(moras!$C$2:$C$5001)</f>
        <v>-0.44082984098532885</v>
      </c>
      <c r="C2841" t="str">
        <f t="shared" si="89"/>
        <v>Normal</v>
      </c>
      <c r="D2841">
        <f xml:space="preserve"> (moras!I2838 - AVERAGE(moras!$I$2:$I$5001)) / _xlfn.STDEV.P(moras!$I$2:$I$5001)</f>
        <v>1.3476759435015044</v>
      </c>
      <c r="E2841" t="str">
        <f t="shared" si="88"/>
        <v>Normal</v>
      </c>
    </row>
    <row r="2842" spans="2:5" x14ac:dyDescent="0.25">
      <c r="B2842">
        <f xml:space="preserve"> (moras!C2839 - AVERAGE(moras!$C$2:$C$5001)) / _xlfn.STDEV.P(moras!$C$2:$C$5001)</f>
        <v>-0.46799154082766331</v>
      </c>
      <c r="C2842" t="str">
        <f t="shared" si="89"/>
        <v>Normal</v>
      </c>
      <c r="D2842">
        <f xml:space="preserve"> (moras!I2839 - AVERAGE(moras!$I$2:$I$5001)) / _xlfn.STDEV.P(moras!$I$2:$I$5001)</f>
        <v>-1.334454986975345</v>
      </c>
      <c r="E2842" t="str">
        <f t="shared" si="88"/>
        <v>Normal</v>
      </c>
    </row>
    <row r="2843" spans="2:5" x14ac:dyDescent="0.25">
      <c r="B2843">
        <f xml:space="preserve"> (moras!C2840 - AVERAGE(moras!$C$2:$C$5001)) / _xlfn.STDEV.P(moras!$C$2:$C$5001)</f>
        <v>0.36834119471538773</v>
      </c>
      <c r="C2843" t="str">
        <f t="shared" si="89"/>
        <v>Normal</v>
      </c>
      <c r="D2843">
        <f xml:space="preserve"> (moras!I2840 - AVERAGE(moras!$I$2:$I$5001)) / _xlfn.STDEV.P(moras!$I$2:$I$5001)</f>
        <v>1.2770935505942189</v>
      </c>
      <c r="E2843" t="str">
        <f t="shared" si="88"/>
        <v>Normal</v>
      </c>
    </row>
    <row r="2844" spans="2:5" x14ac:dyDescent="0.25">
      <c r="B2844">
        <f xml:space="preserve"> (moras!C2841 - AVERAGE(moras!$C$2:$C$5001)) / _xlfn.STDEV.P(moras!$C$2:$C$5001)</f>
        <v>-0.30434031388139604</v>
      </c>
      <c r="C2844" t="str">
        <f t="shared" si="89"/>
        <v>Normal</v>
      </c>
      <c r="D2844">
        <f xml:space="preserve"> (moras!I2841 - AVERAGE(moras!$I$2:$I$5001)) / _xlfn.STDEV.P(moras!$I$2:$I$5001)</f>
        <v>-0.84037823662434652</v>
      </c>
      <c r="E2844" t="str">
        <f t="shared" si="88"/>
        <v>Normal</v>
      </c>
    </row>
    <row r="2845" spans="2:5" x14ac:dyDescent="0.25">
      <c r="B2845">
        <f xml:space="preserve"> (moras!C2842 - AVERAGE(moras!$C$2:$C$5001)) / _xlfn.STDEV.P(moras!$C$2:$C$5001)</f>
        <v>-0.25467243398909845</v>
      </c>
      <c r="C2845" t="str">
        <f t="shared" si="89"/>
        <v>Normal</v>
      </c>
      <c r="D2845">
        <f xml:space="preserve"> (moras!I2842 - AVERAGE(moras!$I$2:$I$5001)) / _xlfn.STDEV.P(moras!$I$2:$I$5001)</f>
        <v>-0.98154302243891756</v>
      </c>
      <c r="E2845" t="str">
        <f t="shared" si="88"/>
        <v>Normal</v>
      </c>
    </row>
    <row r="2846" spans="2:5" x14ac:dyDescent="0.25">
      <c r="B2846">
        <f xml:space="preserve"> (moras!C2843 - AVERAGE(moras!$C$2:$C$5001)) / _xlfn.STDEV.P(moras!$C$2:$C$5001)</f>
        <v>-0.35457732424274085</v>
      </c>
      <c r="C2846" t="str">
        <f t="shared" si="89"/>
        <v>Normal</v>
      </c>
      <c r="D2846">
        <f xml:space="preserve"> (moras!I2843 - AVERAGE(moras!$I$2:$I$5001)) / _xlfn.STDEV.P(moras!$I$2:$I$5001)</f>
        <v>0.2183576569849362</v>
      </c>
      <c r="E2846" t="str">
        <f t="shared" si="88"/>
        <v>Normal</v>
      </c>
    </row>
    <row r="2847" spans="2:5" x14ac:dyDescent="0.25">
      <c r="B2847">
        <f xml:space="preserve"> (moras!C2844 - AVERAGE(moras!$C$2:$C$5001)) / _xlfn.STDEV.P(moras!$C$2:$C$5001)</f>
        <v>-0.44454166866740574</v>
      </c>
      <c r="C2847" t="str">
        <f t="shared" si="89"/>
        <v>Normal</v>
      </c>
      <c r="D2847">
        <f xml:space="preserve"> (moras!I2844 - AVERAGE(moras!$I$2:$I$5001)) / _xlfn.STDEV.P(moras!$I$2:$I$5001)</f>
        <v>-1.6167845586044871</v>
      </c>
      <c r="E2847" t="str">
        <f t="shared" si="88"/>
        <v>Normal</v>
      </c>
    </row>
    <row r="2848" spans="2:5" x14ac:dyDescent="0.25">
      <c r="B2848">
        <f xml:space="preserve"> (moras!C2845 - AVERAGE(moras!$C$2:$C$5001)) / _xlfn.STDEV.P(moras!$C$2:$C$5001)</f>
        <v>-0.1702394527099339</v>
      </c>
      <c r="C2848" t="str">
        <f t="shared" si="89"/>
        <v>Normal</v>
      </c>
      <c r="D2848">
        <f xml:space="preserve"> (moras!I2845 - AVERAGE(moras!$I$2:$I$5001)) / _xlfn.STDEV.P(moras!$I$2:$I$5001)</f>
        <v>-0.34630148627334789</v>
      </c>
      <c r="E2848" t="str">
        <f t="shared" si="88"/>
        <v>Normal</v>
      </c>
    </row>
    <row r="2849" spans="2:5" x14ac:dyDescent="0.25">
      <c r="B2849">
        <f xml:space="preserve"> (moras!C2846 - AVERAGE(moras!$C$2:$C$5001)) / _xlfn.STDEV.P(moras!$C$2:$C$5001)</f>
        <v>1.9227712166654194</v>
      </c>
      <c r="C2849" t="str">
        <f t="shared" si="89"/>
        <v>Normal</v>
      </c>
      <c r="D2849">
        <f xml:space="preserve"> (moras!I2846 - AVERAGE(moras!$I$2:$I$5001)) / _xlfn.STDEV.P(moras!$I$2:$I$5001)</f>
        <v>-0.84037823662434652</v>
      </c>
      <c r="E2849" t="str">
        <f t="shared" si="88"/>
        <v>Normal</v>
      </c>
    </row>
    <row r="2850" spans="2:5" x14ac:dyDescent="0.25">
      <c r="B2850">
        <f xml:space="preserve"> (moras!C2847 - AVERAGE(moras!$C$2:$C$5001)) / _xlfn.STDEV.P(moras!$C$2:$C$5001)</f>
        <v>-0.51242372129707003</v>
      </c>
      <c r="C2850" t="str">
        <f t="shared" si="89"/>
        <v>Normal</v>
      </c>
      <c r="D2850">
        <f xml:space="preserve"> (moras!I2847 - AVERAGE(moras!$I$2:$I$5001)) / _xlfn.STDEV.P(moras!$I$2:$I$5001)</f>
        <v>0.2183576569849362</v>
      </c>
      <c r="E2850" t="str">
        <f t="shared" si="88"/>
        <v>Normal</v>
      </c>
    </row>
    <row r="2851" spans="2:5" x14ac:dyDescent="0.25">
      <c r="B2851">
        <f xml:space="preserve"> (moras!C2848 - AVERAGE(moras!$C$2:$C$5001)) / _xlfn.STDEV.P(moras!$C$2:$C$5001)</f>
        <v>-0.44087670126835837</v>
      </c>
      <c r="C2851" t="str">
        <f t="shared" si="89"/>
        <v>Normal</v>
      </c>
      <c r="D2851">
        <f xml:space="preserve"> (moras!I2848 - AVERAGE(moras!$I$2:$I$5001)) / _xlfn.STDEV.P(moras!$I$2:$I$5001)</f>
        <v>1.2065111576869334</v>
      </c>
      <c r="E2851" t="str">
        <f t="shared" si="88"/>
        <v>Normal</v>
      </c>
    </row>
    <row r="2852" spans="2:5" x14ac:dyDescent="0.25">
      <c r="B2852">
        <f xml:space="preserve"> (moras!C2849 - AVERAGE(moras!$C$2:$C$5001)) / _xlfn.STDEV.P(moras!$C$2:$C$5001)</f>
        <v>-0.42944525853983567</v>
      </c>
      <c r="C2852" t="str">
        <f t="shared" si="89"/>
        <v>Normal</v>
      </c>
      <c r="D2852">
        <f xml:space="preserve"> (moras!I2849 - AVERAGE(moras!$I$2:$I$5001)) / _xlfn.STDEV.P(moras!$I$2:$I$5001)</f>
        <v>-0.20513670045877688</v>
      </c>
      <c r="E2852" t="str">
        <f t="shared" si="88"/>
        <v>Normal</v>
      </c>
    </row>
    <row r="2853" spans="2:5" x14ac:dyDescent="0.25">
      <c r="B2853">
        <f xml:space="preserve"> (moras!C2850 - AVERAGE(moras!$C$2:$C$5001)) / _xlfn.STDEV.P(moras!$C$2:$C$5001)</f>
        <v>-0.50163229138150356</v>
      </c>
      <c r="C2853" t="str">
        <f t="shared" si="89"/>
        <v>Normal</v>
      </c>
      <c r="D2853">
        <f xml:space="preserve"> (moras!I2850 - AVERAGE(moras!$I$2:$I$5001)) / _xlfn.STDEV.P(moras!$I$2:$I$5001)</f>
        <v>-0.769795843717061</v>
      </c>
      <c r="E2853" t="str">
        <f t="shared" si="88"/>
        <v>Normal</v>
      </c>
    </row>
    <row r="2854" spans="2:5" x14ac:dyDescent="0.25">
      <c r="B2854">
        <f xml:space="preserve"> (moras!C2851 - AVERAGE(moras!$C$2:$C$5001)) / _xlfn.STDEV.P(moras!$C$2:$C$5001)</f>
        <v>-0.61892357980444923</v>
      </c>
      <c r="C2854" t="str">
        <f t="shared" si="89"/>
        <v>Normal</v>
      </c>
      <c r="D2854">
        <f xml:space="preserve"> (moras!I2851 - AVERAGE(moras!$I$2:$I$5001)) / _xlfn.STDEV.P(moras!$I$2:$I$5001)</f>
        <v>1.3476759435015044</v>
      </c>
      <c r="E2854" t="str">
        <f t="shared" si="88"/>
        <v>Normal</v>
      </c>
    </row>
    <row r="2855" spans="2:5" x14ac:dyDescent="0.25">
      <c r="B2855">
        <f xml:space="preserve"> (moras!C2852 - AVERAGE(moras!$C$2:$C$5001)) / _xlfn.STDEV.P(moras!$C$2:$C$5001)</f>
        <v>-4.9262849659783253E-2</v>
      </c>
      <c r="C2855" t="str">
        <f t="shared" si="89"/>
        <v>Normal</v>
      </c>
      <c r="D2855">
        <f xml:space="preserve"> (moras!I2852 - AVERAGE(moras!$I$2:$I$5001)) / _xlfn.STDEV.P(moras!$I$2:$I$5001)</f>
        <v>-0.41688387918063341</v>
      </c>
      <c r="E2855" t="str">
        <f t="shared" si="88"/>
        <v>Normal</v>
      </c>
    </row>
    <row r="2856" spans="2:5" x14ac:dyDescent="0.25">
      <c r="B2856">
        <f xml:space="preserve"> (moras!C2853 - AVERAGE(moras!$C$2:$C$5001)) / _xlfn.STDEV.P(moras!$C$2:$C$5001)</f>
        <v>-0.25483151231833029</v>
      </c>
      <c r="C2856" t="str">
        <f t="shared" si="89"/>
        <v>Normal</v>
      </c>
      <c r="D2856">
        <f xml:space="preserve"> (moras!I2853 - AVERAGE(moras!$I$2:$I$5001)) / _xlfn.STDEV.P(moras!$I$2:$I$5001)</f>
        <v>0.50068722861407822</v>
      </c>
      <c r="E2856" t="str">
        <f t="shared" si="88"/>
        <v>Normal</v>
      </c>
    </row>
    <row r="2857" spans="2:5" x14ac:dyDescent="0.25">
      <c r="B2857">
        <f xml:space="preserve"> (moras!C2854 - AVERAGE(moras!$C$2:$C$5001)) / _xlfn.STDEV.P(moras!$C$2:$C$5001)</f>
        <v>-0.44454166866740574</v>
      </c>
      <c r="C2857" t="str">
        <f t="shared" si="89"/>
        <v>Normal</v>
      </c>
      <c r="D2857">
        <f xml:space="preserve"> (moras!I2854 - AVERAGE(moras!$I$2:$I$5001)) / _xlfn.STDEV.P(moras!$I$2:$I$5001)</f>
        <v>1.3476759435015044</v>
      </c>
      <c r="E2857" t="str">
        <f t="shared" si="88"/>
        <v>Normal</v>
      </c>
    </row>
    <row r="2858" spans="2:5" x14ac:dyDescent="0.25">
      <c r="B2858">
        <f xml:space="preserve"> (moras!C2855 - AVERAGE(moras!$C$2:$C$5001)) / _xlfn.STDEV.P(moras!$C$2:$C$5001)</f>
        <v>-0.26085675818365522</v>
      </c>
      <c r="C2858" t="str">
        <f t="shared" si="89"/>
        <v>Normal</v>
      </c>
      <c r="D2858">
        <f xml:space="preserve"> (moras!I2855 - AVERAGE(moras!$I$2:$I$5001)) / _xlfn.STDEV.P(moras!$I$2:$I$5001)</f>
        <v>-0.98154302243891756</v>
      </c>
      <c r="E2858" t="str">
        <f t="shared" si="88"/>
        <v>Normal</v>
      </c>
    </row>
    <row r="2859" spans="2:5" x14ac:dyDescent="0.25">
      <c r="B2859">
        <f xml:space="preserve"> (moras!C2856 - AVERAGE(moras!$C$2:$C$5001)) / _xlfn.STDEV.P(moras!$C$2:$C$5001)</f>
        <v>-0.18253966042251746</v>
      </c>
      <c r="C2859" t="str">
        <f t="shared" si="89"/>
        <v>Normal</v>
      </c>
      <c r="D2859">
        <f xml:space="preserve"> (moras!I2856 - AVERAGE(moras!$I$2:$I$5001)) / _xlfn.STDEV.P(moras!$I$2:$I$5001)</f>
        <v>-0.34630148627334789</v>
      </c>
      <c r="E2859" t="str">
        <f t="shared" si="88"/>
        <v>Normal</v>
      </c>
    </row>
    <row r="2860" spans="2:5" x14ac:dyDescent="0.25">
      <c r="B2860">
        <f xml:space="preserve"> (moras!C2857 - AVERAGE(moras!$C$2:$C$5001)) / _xlfn.STDEV.P(moras!$C$2:$C$5001)</f>
        <v>0.17515536184739738</v>
      </c>
      <c r="C2860" t="str">
        <f t="shared" si="89"/>
        <v>Normal</v>
      </c>
      <c r="D2860">
        <f xml:space="preserve"> (moras!I2857 - AVERAGE(moras!$I$2:$I$5001)) / _xlfn.STDEV.P(moras!$I$2:$I$5001)</f>
        <v>-1.4050373798826306</v>
      </c>
      <c r="E2860" t="str">
        <f t="shared" si="88"/>
        <v>Normal</v>
      </c>
    </row>
    <row r="2861" spans="2:5" x14ac:dyDescent="0.25">
      <c r="B2861">
        <f xml:space="preserve"> (moras!C2858 - AVERAGE(moras!$C$2:$C$5001)) / _xlfn.STDEV.P(moras!$C$2:$C$5001)</f>
        <v>-0.44454166866740574</v>
      </c>
      <c r="C2861" t="str">
        <f t="shared" si="89"/>
        <v>Normal</v>
      </c>
      <c r="D2861">
        <f xml:space="preserve"> (moras!I2858 - AVERAGE(moras!$I$2:$I$5001)) / _xlfn.STDEV.P(moras!$I$2:$I$5001)</f>
        <v>1.0653463718723624</v>
      </c>
      <c r="E2861" t="str">
        <f t="shared" si="88"/>
        <v>Normal</v>
      </c>
    </row>
    <row r="2862" spans="2:5" x14ac:dyDescent="0.25">
      <c r="B2862">
        <f xml:space="preserve"> (moras!C2859 - AVERAGE(moras!$C$2:$C$5001)) / _xlfn.STDEV.P(moras!$C$2:$C$5001)</f>
        <v>-0.65053700653459023</v>
      </c>
      <c r="C2862" t="str">
        <f t="shared" si="89"/>
        <v>Normal</v>
      </c>
      <c r="D2862">
        <f xml:space="preserve"> (moras!I2859 - AVERAGE(moras!$I$2:$I$5001)) / _xlfn.STDEV.P(moras!$I$2:$I$5001)</f>
        <v>0.64185201442864925</v>
      </c>
      <c r="E2862" t="str">
        <f t="shared" si="88"/>
        <v>Normal</v>
      </c>
    </row>
    <row r="2863" spans="2:5" x14ac:dyDescent="0.25">
      <c r="B2863">
        <f xml:space="preserve"> (moras!C2860 - AVERAGE(moras!$C$2:$C$5001)) / _xlfn.STDEV.P(moras!$C$2:$C$5001)</f>
        <v>-0.280908026658928</v>
      </c>
      <c r="C2863" t="str">
        <f t="shared" si="89"/>
        <v>Normal</v>
      </c>
      <c r="D2863">
        <f xml:space="preserve"> (moras!I2860 - AVERAGE(moras!$I$2:$I$5001)) / _xlfn.STDEV.P(moras!$I$2:$I$5001)</f>
        <v>-1.052125415346203</v>
      </c>
      <c r="E2863" t="str">
        <f t="shared" si="88"/>
        <v>Normal</v>
      </c>
    </row>
    <row r="2864" spans="2:5" x14ac:dyDescent="0.25">
      <c r="B2864">
        <f xml:space="preserve"> (moras!C2861 - AVERAGE(moras!$C$2:$C$5001)) / _xlfn.STDEV.P(moras!$C$2:$C$5001)</f>
        <v>-0.37078358317890536</v>
      </c>
      <c r="C2864" t="str">
        <f t="shared" si="89"/>
        <v>Normal</v>
      </c>
      <c r="D2864">
        <f xml:space="preserve"> (moras!I2861 - AVERAGE(moras!$I$2:$I$5001)) / _xlfn.STDEV.P(moras!$I$2:$I$5001)</f>
        <v>-1.193290201160774</v>
      </c>
      <c r="E2864" t="str">
        <f t="shared" si="88"/>
        <v>Normal</v>
      </c>
    </row>
    <row r="2865" spans="2:5" x14ac:dyDescent="0.25">
      <c r="B2865">
        <f xml:space="preserve"> (moras!C2862 - AVERAGE(moras!$C$2:$C$5001)) / _xlfn.STDEV.P(moras!$C$2:$C$5001)</f>
        <v>-0.34841149752832734</v>
      </c>
      <c r="C2865" t="str">
        <f t="shared" si="89"/>
        <v>Normal</v>
      </c>
      <c r="D2865">
        <f xml:space="preserve"> (moras!I2862 - AVERAGE(moras!$I$2:$I$5001)) / _xlfn.STDEV.P(moras!$I$2:$I$5001)</f>
        <v>6.6104782630796582E-3</v>
      </c>
      <c r="E2865" t="str">
        <f t="shared" si="88"/>
        <v>Normal</v>
      </c>
    </row>
    <row r="2866" spans="2:5" x14ac:dyDescent="0.25">
      <c r="B2866">
        <f xml:space="preserve"> (moras!C2863 - AVERAGE(moras!$C$2:$C$5001)) / _xlfn.STDEV.P(moras!$C$2:$C$5001)</f>
        <v>-0.33669642677094164</v>
      </c>
      <c r="C2866" t="str">
        <f t="shared" si="89"/>
        <v>Normal</v>
      </c>
      <c r="D2866">
        <f xml:space="preserve"> (moras!I2863 - AVERAGE(moras!$I$2:$I$5001)) / _xlfn.STDEV.P(moras!$I$2:$I$5001)</f>
        <v>-0.62863105790248996</v>
      </c>
      <c r="E2866" t="str">
        <f t="shared" si="88"/>
        <v>Normal</v>
      </c>
    </row>
    <row r="2867" spans="2:5" x14ac:dyDescent="0.25">
      <c r="B2867">
        <f xml:space="preserve"> (moras!C2864 - AVERAGE(moras!$C$2:$C$5001)) / _xlfn.STDEV.P(moras!$C$2:$C$5001)</f>
        <v>-0.35688704292996015</v>
      </c>
      <c r="C2867" t="str">
        <f t="shared" si="89"/>
        <v>Normal</v>
      </c>
      <c r="D2867">
        <f xml:space="preserve"> (moras!I2864 - AVERAGE(moras!$I$2:$I$5001)) / _xlfn.STDEV.P(moras!$I$2:$I$5001)</f>
        <v>-0.48746627208791893</v>
      </c>
      <c r="E2867" t="str">
        <f t="shared" si="88"/>
        <v>Normal</v>
      </c>
    </row>
    <row r="2868" spans="2:5" x14ac:dyDescent="0.25">
      <c r="B2868">
        <f xml:space="preserve"> (moras!C2865 - AVERAGE(moras!$C$2:$C$5001)) / _xlfn.STDEV.P(moras!$C$2:$C$5001)</f>
        <v>-0.49269184264560389</v>
      </c>
      <c r="C2868" t="str">
        <f t="shared" si="89"/>
        <v>Normal</v>
      </c>
      <c r="D2868">
        <f xml:space="preserve"> (moras!I2865 - AVERAGE(moras!$I$2:$I$5001)) / _xlfn.STDEV.P(moras!$I$2:$I$5001)</f>
        <v>0.57126962152136374</v>
      </c>
      <c r="E2868" t="str">
        <f t="shared" si="88"/>
        <v>Normal</v>
      </c>
    </row>
    <row r="2869" spans="2:5" x14ac:dyDescent="0.25">
      <c r="B2869">
        <f xml:space="preserve"> (moras!C2866 - AVERAGE(moras!$C$2:$C$5001)) / _xlfn.STDEV.P(moras!$C$2:$C$5001)</f>
        <v>2.1446260967009638</v>
      </c>
      <c r="C2869" t="str">
        <f t="shared" si="89"/>
        <v>Atipico</v>
      </c>
      <c r="D2869">
        <f xml:space="preserve"> (moras!I2866 - AVERAGE(moras!$I$2:$I$5001)) / _xlfn.STDEV.P(moras!$I$2:$I$5001)</f>
        <v>-0.55804866499520445</v>
      </c>
      <c r="E2869" t="str">
        <f t="shared" si="88"/>
        <v>Normal</v>
      </c>
    </row>
    <row r="2870" spans="2:5" x14ac:dyDescent="0.25">
      <c r="B2870">
        <f xml:space="preserve"> (moras!C2867 - AVERAGE(moras!$C$2:$C$5001)) / _xlfn.STDEV.P(moras!$C$2:$C$5001)</f>
        <v>-0.44454166866740574</v>
      </c>
      <c r="C2870" t="str">
        <f t="shared" si="89"/>
        <v>Normal</v>
      </c>
      <c r="D2870">
        <f xml:space="preserve"> (moras!I2867 - AVERAGE(moras!$I$2:$I$5001)) / _xlfn.STDEV.P(moras!$I$2:$I$5001)</f>
        <v>-0.91096062953163204</v>
      </c>
      <c r="E2870" t="str">
        <f t="shared" si="88"/>
        <v>Normal</v>
      </c>
    </row>
    <row r="2871" spans="2:5" x14ac:dyDescent="0.25">
      <c r="B2871">
        <f xml:space="preserve"> (moras!C2868 - AVERAGE(moras!$C$2:$C$5001)) / _xlfn.STDEV.P(moras!$C$2:$C$5001)</f>
        <v>-0.39659126747475465</v>
      </c>
      <c r="C2871" t="str">
        <f t="shared" si="89"/>
        <v>Normal</v>
      </c>
      <c r="D2871">
        <f xml:space="preserve"> (moras!I2868 - AVERAGE(moras!$I$2:$I$5001)) / _xlfn.STDEV.P(moras!$I$2:$I$5001)</f>
        <v>0.50068722861407822</v>
      </c>
      <c r="E2871" t="str">
        <f t="shared" si="88"/>
        <v>Normal</v>
      </c>
    </row>
    <row r="2872" spans="2:5" x14ac:dyDescent="0.25">
      <c r="B2872">
        <f xml:space="preserve"> (moras!C2869 - AVERAGE(moras!$C$2:$C$5001)) / _xlfn.STDEV.P(moras!$C$2:$C$5001)</f>
        <v>-0.46799154082766331</v>
      </c>
      <c r="C2872" t="str">
        <f t="shared" si="89"/>
        <v>Normal</v>
      </c>
      <c r="D2872">
        <f xml:space="preserve"> (moras!I2869 - AVERAGE(moras!$I$2:$I$5001)) / _xlfn.STDEV.P(moras!$I$2:$I$5001)</f>
        <v>-0.13455430755149136</v>
      </c>
      <c r="E2872" t="str">
        <f t="shared" si="88"/>
        <v>Normal</v>
      </c>
    </row>
    <row r="2873" spans="2:5" x14ac:dyDescent="0.25">
      <c r="B2873">
        <f xml:space="preserve"> (moras!C2870 - AVERAGE(moras!$C$2:$C$5001)) / _xlfn.STDEV.P(moras!$C$2:$C$5001)</f>
        <v>1.3347667081058499</v>
      </c>
      <c r="C2873" t="str">
        <f t="shared" si="89"/>
        <v>Normal</v>
      </c>
      <c r="D2873">
        <f xml:space="preserve"> (moras!I2870 - AVERAGE(moras!$I$2:$I$5001)) / _xlfn.STDEV.P(moras!$I$2:$I$5001)</f>
        <v>7.7192871170365177E-2</v>
      </c>
      <c r="E2873" t="str">
        <f t="shared" si="88"/>
        <v>Normal</v>
      </c>
    </row>
    <row r="2874" spans="2:5" x14ac:dyDescent="0.25">
      <c r="B2874">
        <f xml:space="preserve"> (moras!C2871 - AVERAGE(moras!$C$2:$C$5001)) / _xlfn.STDEV.P(moras!$C$2:$C$5001)</f>
        <v>2.5048248145665331</v>
      </c>
      <c r="C2874" t="str">
        <f t="shared" si="89"/>
        <v>Atipico</v>
      </c>
      <c r="D2874">
        <f xml:space="preserve"> (moras!I2871 - AVERAGE(moras!$I$2:$I$5001)) / _xlfn.STDEV.P(moras!$I$2:$I$5001)</f>
        <v>2.6887414087399293</v>
      </c>
      <c r="E2874" t="str">
        <f t="shared" si="88"/>
        <v>Atipico</v>
      </c>
    </row>
    <row r="2875" spans="2:5" x14ac:dyDescent="0.25">
      <c r="B2875">
        <f xml:space="preserve"> (moras!C2872 - AVERAGE(moras!$C$2:$C$5001)) / _xlfn.STDEV.P(moras!$C$2:$C$5001)</f>
        <v>-0.14497744407831023</v>
      </c>
      <c r="C2875" t="str">
        <f t="shared" si="89"/>
        <v>Normal</v>
      </c>
      <c r="D2875">
        <f xml:space="preserve"> (moras!I2872 - AVERAGE(moras!$I$2:$I$5001)) / _xlfn.STDEV.P(moras!$I$2:$I$5001)</f>
        <v>0.35952244279950724</v>
      </c>
      <c r="E2875" t="str">
        <f t="shared" si="88"/>
        <v>Normal</v>
      </c>
    </row>
    <row r="2876" spans="2:5" x14ac:dyDescent="0.25">
      <c r="B2876">
        <f xml:space="preserve"> (moras!C2873 - AVERAGE(moras!$C$2:$C$5001)) / _xlfn.STDEV.P(moras!$C$2:$C$5001)</f>
        <v>-0.44454290183274864</v>
      </c>
      <c r="C2876" t="str">
        <f t="shared" si="89"/>
        <v>Normal</v>
      </c>
      <c r="D2876">
        <f xml:space="preserve"> (moras!I2873 - AVERAGE(moras!$I$2:$I$5001)) / _xlfn.STDEV.P(moras!$I$2:$I$5001)</f>
        <v>0.85359919315050581</v>
      </c>
      <c r="E2876" t="str">
        <f t="shared" si="88"/>
        <v>Normal</v>
      </c>
    </row>
    <row r="2877" spans="2:5" x14ac:dyDescent="0.25">
      <c r="B2877">
        <f xml:space="preserve"> (moras!C2874 - AVERAGE(moras!$C$2:$C$5001)) / _xlfn.STDEV.P(moras!$C$2:$C$5001)</f>
        <v>0.11057880891933018</v>
      </c>
      <c r="C2877" t="str">
        <f t="shared" si="89"/>
        <v>Normal</v>
      </c>
      <c r="D2877">
        <f xml:space="preserve"> (moras!I2874 - AVERAGE(moras!$I$2:$I$5001)) / _xlfn.STDEV.P(moras!$I$2:$I$5001)</f>
        <v>-0.769795843717061</v>
      </c>
      <c r="E2877" t="str">
        <f t="shared" si="88"/>
        <v>Normal</v>
      </c>
    </row>
    <row r="2878" spans="2:5" x14ac:dyDescent="0.25">
      <c r="B2878">
        <f xml:space="preserve"> (moras!C2875 - AVERAGE(moras!$C$2:$C$5001)) / _xlfn.STDEV.P(moras!$C$2:$C$5001)</f>
        <v>-0.32974532036618037</v>
      </c>
      <c r="C2878" t="str">
        <f t="shared" si="89"/>
        <v>Normal</v>
      </c>
      <c r="D2878">
        <f xml:space="preserve"> (moras!I2875 - AVERAGE(moras!$I$2:$I$5001)) / _xlfn.STDEV.P(moras!$I$2:$I$5001)</f>
        <v>-1.193290201160774</v>
      </c>
      <c r="E2878" t="str">
        <f t="shared" si="88"/>
        <v>Normal</v>
      </c>
    </row>
    <row r="2879" spans="2:5" x14ac:dyDescent="0.25">
      <c r="B2879">
        <f xml:space="preserve"> (moras!C2876 - AVERAGE(moras!$C$2:$C$5001)) / _xlfn.STDEV.P(moras!$C$2:$C$5001)</f>
        <v>-0.39380184746915398</v>
      </c>
      <c r="C2879" t="str">
        <f t="shared" si="89"/>
        <v>Normal</v>
      </c>
      <c r="D2879">
        <f xml:space="preserve"> (moras!I2876 - AVERAGE(moras!$I$2:$I$5001)) / _xlfn.STDEV.P(moras!$I$2:$I$5001)</f>
        <v>0.64185201442864925</v>
      </c>
      <c r="E2879" t="str">
        <f t="shared" si="88"/>
        <v>Normal</v>
      </c>
    </row>
    <row r="2880" spans="2:5" x14ac:dyDescent="0.25">
      <c r="B2880">
        <f xml:space="preserve"> (moras!C2877 - AVERAGE(moras!$C$2:$C$5001)) / _xlfn.STDEV.P(moras!$C$2:$C$5001)</f>
        <v>0.85392471178231077</v>
      </c>
      <c r="C2880" t="str">
        <f t="shared" si="89"/>
        <v>Normal</v>
      </c>
      <c r="D2880">
        <f xml:space="preserve"> (moras!I2877 - AVERAGE(moras!$I$2:$I$5001)) / _xlfn.STDEV.P(moras!$I$2:$I$5001)</f>
        <v>1.0653463718723624</v>
      </c>
      <c r="E2880" t="str">
        <f t="shared" si="88"/>
        <v>Normal</v>
      </c>
    </row>
    <row r="2881" spans="2:5" x14ac:dyDescent="0.25">
      <c r="B2881">
        <f xml:space="preserve"> (moras!C2878 - AVERAGE(moras!$C$2:$C$5001)) / _xlfn.STDEV.P(moras!$C$2:$C$5001)</f>
        <v>3.6403285675974484</v>
      </c>
      <c r="C2881" t="str">
        <f t="shared" si="89"/>
        <v>Atipico</v>
      </c>
      <c r="D2881">
        <f xml:space="preserve"> (moras!I2878 - AVERAGE(moras!$I$2:$I$5001)) / _xlfn.STDEV.P(moras!$I$2:$I$5001)</f>
        <v>0.92418158605779133</v>
      </c>
      <c r="E2881" t="str">
        <f t="shared" si="88"/>
        <v>Normal</v>
      </c>
    </row>
    <row r="2882" spans="2:5" x14ac:dyDescent="0.25">
      <c r="B2882">
        <f xml:space="preserve"> (moras!C2879 - AVERAGE(moras!$C$2:$C$5001)) / _xlfn.STDEV.P(moras!$C$2:$C$5001)</f>
        <v>0.69412371066455214</v>
      </c>
      <c r="C2882" t="str">
        <f t="shared" si="89"/>
        <v>Normal</v>
      </c>
      <c r="D2882">
        <f xml:space="preserve"> (moras!I2879 - AVERAGE(moras!$I$2:$I$5001)) / _xlfn.STDEV.P(moras!$I$2:$I$5001)</f>
        <v>-1.052125415346203</v>
      </c>
      <c r="E2882" t="str">
        <f t="shared" si="88"/>
        <v>Normal</v>
      </c>
    </row>
    <row r="2883" spans="2:5" x14ac:dyDescent="0.25">
      <c r="B2883">
        <f xml:space="preserve"> (moras!C2880 - AVERAGE(moras!$C$2:$C$5001)) / _xlfn.STDEV.P(moras!$C$2:$C$5001)</f>
        <v>-0.46799154082766331</v>
      </c>
      <c r="C2883" t="str">
        <f t="shared" si="89"/>
        <v>Normal</v>
      </c>
      <c r="D2883">
        <f xml:space="preserve"> (moras!I2880 - AVERAGE(moras!$I$2:$I$5001)) / _xlfn.STDEV.P(moras!$I$2:$I$5001)</f>
        <v>-0.69921345080977548</v>
      </c>
      <c r="E2883" t="str">
        <f t="shared" si="88"/>
        <v>Normal</v>
      </c>
    </row>
    <row r="2884" spans="2:5" x14ac:dyDescent="0.25">
      <c r="B2884">
        <f xml:space="preserve"> (moras!C2881 - AVERAGE(moras!$C$2:$C$5001)) / _xlfn.STDEV.P(moras!$C$2:$C$5001)</f>
        <v>0.1298061749657162</v>
      </c>
      <c r="C2884" t="str">
        <f t="shared" si="89"/>
        <v>Normal</v>
      </c>
      <c r="D2884">
        <f xml:space="preserve"> (moras!I2881 - AVERAGE(moras!$I$2:$I$5001)) / _xlfn.STDEV.P(moras!$I$2:$I$5001)</f>
        <v>-1.1227078082534885</v>
      </c>
      <c r="E2884" t="str">
        <f t="shared" si="88"/>
        <v>Normal</v>
      </c>
    </row>
    <row r="2885" spans="2:5" x14ac:dyDescent="0.25">
      <c r="B2885">
        <f xml:space="preserve"> (moras!C2882 - AVERAGE(moras!$C$2:$C$5001)) / _xlfn.STDEV.P(moras!$C$2:$C$5001)</f>
        <v>-0.30062504566801246</v>
      </c>
      <c r="C2885" t="str">
        <f t="shared" si="89"/>
        <v>Normal</v>
      </c>
      <c r="D2885">
        <f xml:space="preserve"> (moras!I2882 - AVERAGE(moras!$I$2:$I$5001)) / _xlfn.STDEV.P(moras!$I$2:$I$5001)</f>
        <v>-0.98154302243891756</v>
      </c>
      <c r="E2885" t="str">
        <f t="shared" si="88"/>
        <v>Normal</v>
      </c>
    </row>
    <row r="2886" spans="2:5" x14ac:dyDescent="0.25">
      <c r="B2886">
        <f xml:space="preserve"> (moras!C2883 - AVERAGE(moras!$C$2:$C$5001)) / _xlfn.STDEV.P(moras!$C$2:$C$5001)</f>
        <v>-0.36444264698580248</v>
      </c>
      <c r="C2886" t="str">
        <f t="shared" si="89"/>
        <v>Normal</v>
      </c>
      <c r="D2886">
        <f xml:space="preserve"> (moras!I2883 - AVERAGE(moras!$I$2:$I$5001)) / _xlfn.STDEV.P(moras!$I$2:$I$5001)</f>
        <v>-0.48746627208791893</v>
      </c>
      <c r="E2886" t="str">
        <f t="shared" ref="E2886:E2949" si="90">IF(ABS(D2886)&gt;1.96,"Atipico","Normal")</f>
        <v>Normal</v>
      </c>
    </row>
    <row r="2887" spans="2:5" x14ac:dyDescent="0.25">
      <c r="B2887">
        <f xml:space="preserve"> (moras!C2884 - AVERAGE(moras!$C$2:$C$5001)) / _xlfn.STDEV.P(moras!$C$2:$C$5001)</f>
        <v>-0.44454413499809153</v>
      </c>
      <c r="C2887" t="str">
        <f t="shared" si="89"/>
        <v>Normal</v>
      </c>
      <c r="D2887">
        <f xml:space="preserve"> (moras!I2884 - AVERAGE(moras!$I$2:$I$5001)) / _xlfn.STDEV.P(moras!$I$2:$I$5001)</f>
        <v>1.1359287647796479</v>
      </c>
      <c r="E2887" t="str">
        <f t="shared" si="90"/>
        <v>Normal</v>
      </c>
    </row>
    <row r="2888" spans="2:5" x14ac:dyDescent="0.25">
      <c r="B2888">
        <f xml:space="preserve"> (moras!C2885 - AVERAGE(moras!$C$2:$C$5001)) / _xlfn.STDEV.P(moras!$C$2:$C$5001)</f>
        <v>2.1665749600058644</v>
      </c>
      <c r="C2888" t="str">
        <f t="shared" si="89"/>
        <v>Atipico</v>
      </c>
      <c r="D2888">
        <f xml:space="preserve"> (moras!I2885 - AVERAGE(moras!$I$2:$I$5001)) / _xlfn.STDEV.P(moras!$I$2:$I$5001)</f>
        <v>-0.41688387918063341</v>
      </c>
      <c r="E2888" t="str">
        <f t="shared" si="90"/>
        <v>Normal</v>
      </c>
    </row>
    <row r="2889" spans="2:5" x14ac:dyDescent="0.25">
      <c r="B2889">
        <f xml:space="preserve"> (moras!C2886 - AVERAGE(moras!$C$2:$C$5001)) / _xlfn.STDEV.P(moras!$C$2:$C$5001)</f>
        <v>-0.30937016101359943</v>
      </c>
      <c r="C2889" t="str">
        <f t="shared" si="89"/>
        <v>Normal</v>
      </c>
      <c r="D2889">
        <f xml:space="preserve"> (moras!I2886 - AVERAGE(moras!$I$2:$I$5001)) / _xlfn.STDEV.P(moras!$I$2:$I$5001)</f>
        <v>-1.052125415346203</v>
      </c>
      <c r="E2889" t="str">
        <f t="shared" si="90"/>
        <v>Normal</v>
      </c>
    </row>
    <row r="2890" spans="2:5" x14ac:dyDescent="0.25">
      <c r="B2890">
        <f xml:space="preserve"> (moras!C2887 - AVERAGE(moras!$C$2:$C$5001)) / _xlfn.STDEV.P(moras!$C$2:$C$5001)</f>
        <v>-0.17646491530032921</v>
      </c>
      <c r="C2890" t="str">
        <f t="shared" si="89"/>
        <v>Normal</v>
      </c>
      <c r="D2890">
        <f xml:space="preserve"> (moras!I2887 - AVERAGE(moras!$I$2:$I$5001)) / _xlfn.STDEV.P(moras!$I$2:$I$5001)</f>
        <v>0.43010483570679275</v>
      </c>
      <c r="E2890" t="str">
        <f t="shared" si="90"/>
        <v>Normal</v>
      </c>
    </row>
    <row r="2891" spans="2:5" x14ac:dyDescent="0.25">
      <c r="B2891">
        <f xml:space="preserve"> (moras!C2888 - AVERAGE(moras!$C$2:$C$5001)) / _xlfn.STDEV.P(moras!$C$2:$C$5001)</f>
        <v>5.9528390366166514E-2</v>
      </c>
      <c r="C2891" t="str">
        <f t="shared" si="89"/>
        <v>Normal</v>
      </c>
      <c r="D2891">
        <f xml:space="preserve"> (moras!I2888 - AVERAGE(moras!$I$2:$I$5001)) / _xlfn.STDEV.P(moras!$I$2:$I$5001)</f>
        <v>-0.55804866499520445</v>
      </c>
      <c r="E2891" t="str">
        <f t="shared" si="90"/>
        <v>Normal</v>
      </c>
    </row>
    <row r="2892" spans="2:5" x14ac:dyDescent="0.25">
      <c r="B2892">
        <f xml:space="preserve"> (moras!C2889 - AVERAGE(moras!$C$2:$C$5001)) / _xlfn.STDEV.P(moras!$C$2:$C$5001)</f>
        <v>-0.24042339342689023</v>
      </c>
      <c r="C2892" t="str">
        <f t="shared" si="89"/>
        <v>Normal</v>
      </c>
      <c r="D2892">
        <f xml:space="preserve"> (moras!I2889 - AVERAGE(moras!$I$2:$I$5001)) / _xlfn.STDEV.P(moras!$I$2:$I$5001)</f>
        <v>-1.052125415346203</v>
      </c>
      <c r="E2892" t="str">
        <f t="shared" si="90"/>
        <v>Normal</v>
      </c>
    </row>
    <row r="2893" spans="2:5" x14ac:dyDescent="0.25">
      <c r="B2893">
        <f xml:space="preserve"> (moras!C2890 - AVERAGE(moras!$C$2:$C$5001)) / _xlfn.STDEV.P(moras!$C$2:$C$5001)</f>
        <v>-0.68753196682107143</v>
      </c>
      <c r="C2893" t="str">
        <f t="shared" si="89"/>
        <v>Normal</v>
      </c>
      <c r="D2893">
        <f xml:space="preserve"> (moras!I2890 - AVERAGE(moras!$I$2:$I$5001)) / _xlfn.STDEV.P(moras!$I$2:$I$5001)</f>
        <v>-1.2638725940680595</v>
      </c>
      <c r="E2893" t="str">
        <f t="shared" si="90"/>
        <v>Normal</v>
      </c>
    </row>
    <row r="2894" spans="2:5" x14ac:dyDescent="0.25">
      <c r="B2894">
        <f xml:space="preserve"> (moras!C2891 - AVERAGE(moras!$C$2:$C$5001)) / _xlfn.STDEV.P(moras!$C$2:$C$5001)</f>
        <v>-0.39427168346479224</v>
      </c>
      <c r="C2894" t="str">
        <f t="shared" si="89"/>
        <v>Normal</v>
      </c>
      <c r="D2894">
        <f xml:space="preserve"> (moras!I2891 - AVERAGE(moras!$I$2:$I$5001)) / _xlfn.STDEV.P(moras!$I$2:$I$5001)</f>
        <v>2.7593238016472146</v>
      </c>
      <c r="E2894" t="str">
        <f t="shared" si="90"/>
        <v>Atipico</v>
      </c>
    </row>
    <row r="2895" spans="2:5" x14ac:dyDescent="0.25">
      <c r="B2895">
        <f xml:space="preserve"> (moras!C2892 - AVERAGE(moras!$C$2:$C$5001)) / _xlfn.STDEV.P(moras!$C$2:$C$5001)</f>
        <v>-0.36747096811327984</v>
      </c>
      <c r="C2895" t="str">
        <f t="shared" ref="C2895:C2958" si="91">IF(ABS(B2895)&gt;1.96,"Atipico","Normal")</f>
        <v>Normal</v>
      </c>
      <c r="D2895">
        <f xml:space="preserve"> (moras!I2892 - AVERAGE(moras!$I$2:$I$5001)) / _xlfn.STDEV.P(moras!$I$2:$I$5001)</f>
        <v>-0.27571909336606237</v>
      </c>
      <c r="E2895" t="str">
        <f t="shared" si="90"/>
        <v>Normal</v>
      </c>
    </row>
    <row r="2896" spans="2:5" x14ac:dyDescent="0.25">
      <c r="B2896">
        <f xml:space="preserve"> (moras!C2893 - AVERAGE(moras!$C$2:$C$5001)) / _xlfn.STDEV.P(moras!$C$2:$C$5001)</f>
        <v>-0.26284337521938583</v>
      </c>
      <c r="C2896" t="str">
        <f t="shared" si="91"/>
        <v>Normal</v>
      </c>
      <c r="D2896">
        <f xml:space="preserve"> (moras!I2893 - AVERAGE(moras!$I$2:$I$5001)) / _xlfn.STDEV.P(moras!$I$2:$I$5001)</f>
        <v>1.2770935505942189</v>
      </c>
      <c r="E2896" t="str">
        <f t="shared" si="90"/>
        <v>Normal</v>
      </c>
    </row>
    <row r="2897" spans="2:5" x14ac:dyDescent="0.25">
      <c r="B2897">
        <f xml:space="preserve"> (moras!C2894 - AVERAGE(moras!$C$2:$C$5001)) / _xlfn.STDEV.P(moras!$C$2:$C$5001)</f>
        <v>-0.44207533798164034</v>
      </c>
      <c r="C2897" t="str">
        <f t="shared" si="91"/>
        <v>Normal</v>
      </c>
      <c r="D2897">
        <f xml:space="preserve"> (moras!I2894 - AVERAGE(moras!$I$2:$I$5001)) / _xlfn.STDEV.P(moras!$I$2:$I$5001)</f>
        <v>-0.769795843717061</v>
      </c>
      <c r="E2897" t="str">
        <f t="shared" si="90"/>
        <v>Normal</v>
      </c>
    </row>
    <row r="2898" spans="2:5" x14ac:dyDescent="0.25">
      <c r="B2898">
        <f xml:space="preserve"> (moras!C2895 - AVERAGE(moras!$C$2:$C$5001)) / _xlfn.STDEV.P(moras!$C$2:$C$5001)</f>
        <v>0.75600725245352518</v>
      </c>
      <c r="C2898" t="str">
        <f t="shared" si="91"/>
        <v>Normal</v>
      </c>
      <c r="D2898">
        <f xml:space="preserve"> (moras!I2895 - AVERAGE(moras!$I$2:$I$5001)) / _xlfn.STDEV.P(moras!$I$2:$I$5001)</f>
        <v>0.14777526407765068</v>
      </c>
      <c r="E2898" t="str">
        <f t="shared" si="90"/>
        <v>Normal</v>
      </c>
    </row>
    <row r="2899" spans="2:5" x14ac:dyDescent="0.25">
      <c r="B2899">
        <f xml:space="preserve"> (moras!C2896 - AVERAGE(moras!$C$2:$C$5001)) / _xlfn.STDEV.P(moras!$C$2:$C$5001)</f>
        <v>0.32710260419271148</v>
      </c>
      <c r="C2899" t="str">
        <f t="shared" si="91"/>
        <v>Normal</v>
      </c>
      <c r="D2899">
        <f xml:space="preserve"> (moras!I2896 - AVERAGE(moras!$I$2:$I$5001)) / _xlfn.STDEV.P(moras!$I$2:$I$5001)</f>
        <v>-1.193290201160774</v>
      </c>
      <c r="E2899" t="str">
        <f t="shared" si="90"/>
        <v>Normal</v>
      </c>
    </row>
    <row r="2900" spans="2:5" x14ac:dyDescent="0.25">
      <c r="B2900">
        <f xml:space="preserve"> (moras!C2897 - AVERAGE(moras!$C$2:$C$5001)) / _xlfn.STDEV.P(moras!$C$2:$C$5001)</f>
        <v>-0.44454290183274864</v>
      </c>
      <c r="C2900" t="str">
        <f t="shared" si="91"/>
        <v>Normal</v>
      </c>
      <c r="D2900">
        <f xml:space="preserve"> (moras!I2897 - AVERAGE(moras!$I$2:$I$5001)) / _xlfn.STDEV.P(moras!$I$2:$I$5001)</f>
        <v>0.50068722861407822</v>
      </c>
      <c r="E2900" t="str">
        <f t="shared" si="90"/>
        <v>Normal</v>
      </c>
    </row>
    <row r="2901" spans="2:5" x14ac:dyDescent="0.25">
      <c r="B2901">
        <f xml:space="preserve"> (moras!C2898 - AVERAGE(moras!$C$2:$C$5001)) / _xlfn.STDEV.P(moras!$C$2:$C$5001)</f>
        <v>0.49129769405015034</v>
      </c>
      <c r="C2901" t="str">
        <f t="shared" si="91"/>
        <v>Normal</v>
      </c>
      <c r="D2901">
        <f xml:space="preserve"> (moras!I2898 - AVERAGE(moras!$I$2:$I$5001)) / _xlfn.STDEV.P(moras!$I$2:$I$5001)</f>
        <v>-0.84037823662434652</v>
      </c>
      <c r="E2901" t="str">
        <f t="shared" si="90"/>
        <v>Normal</v>
      </c>
    </row>
    <row r="2902" spans="2:5" x14ac:dyDescent="0.25">
      <c r="B2902">
        <f xml:space="preserve"> (moras!C2899 - AVERAGE(moras!$C$2:$C$5001)) / _xlfn.STDEV.P(moras!$C$2:$C$5001)</f>
        <v>-2.2673338536546354E-2</v>
      </c>
      <c r="C2902" t="str">
        <f t="shared" si="91"/>
        <v>Normal</v>
      </c>
      <c r="D2902">
        <f xml:space="preserve"> (moras!I2899 - AVERAGE(moras!$I$2:$I$5001)) / _xlfn.STDEV.P(moras!$I$2:$I$5001)</f>
        <v>2.3358294442035015</v>
      </c>
      <c r="E2902" t="str">
        <f t="shared" si="90"/>
        <v>Atipico</v>
      </c>
    </row>
    <row r="2903" spans="2:5" x14ac:dyDescent="0.25">
      <c r="B2903">
        <f xml:space="preserve"> (moras!C2900 - AVERAGE(moras!$C$2:$C$5001)) / _xlfn.STDEV.P(moras!$C$2:$C$5001)</f>
        <v>-0.33596439516009957</v>
      </c>
      <c r="C2903" t="str">
        <f t="shared" si="91"/>
        <v>Normal</v>
      </c>
      <c r="D2903">
        <f xml:space="preserve"> (moras!I2900 - AVERAGE(moras!$I$2:$I$5001)) / _xlfn.STDEV.P(moras!$I$2:$I$5001)</f>
        <v>0.14777526407765068</v>
      </c>
      <c r="E2903" t="str">
        <f t="shared" si="90"/>
        <v>Normal</v>
      </c>
    </row>
    <row r="2904" spans="2:5" x14ac:dyDescent="0.25">
      <c r="B2904">
        <f xml:space="preserve"> (moras!C2901 - AVERAGE(moras!$C$2:$C$5001)) / _xlfn.STDEV.P(moras!$C$2:$C$5001)</f>
        <v>-1.3913351216924151E-2</v>
      </c>
      <c r="C2904" t="str">
        <f t="shared" si="91"/>
        <v>Normal</v>
      </c>
      <c r="D2904">
        <f xml:space="preserve"> (moras!I2901 - AVERAGE(moras!$I$2:$I$5001)) / _xlfn.STDEV.P(moras!$I$2:$I$5001)</f>
        <v>-1.052125415346203</v>
      </c>
      <c r="E2904" t="str">
        <f t="shared" si="90"/>
        <v>Normal</v>
      </c>
    </row>
    <row r="2905" spans="2:5" x14ac:dyDescent="0.25">
      <c r="B2905">
        <f xml:space="preserve"> (moras!C2902 - AVERAGE(moras!$C$2:$C$5001)) / _xlfn.STDEV.P(moras!$C$2:$C$5001)</f>
        <v>-0.40390393795804908</v>
      </c>
      <c r="C2905" t="str">
        <f t="shared" si="91"/>
        <v>Normal</v>
      </c>
      <c r="D2905">
        <f xml:space="preserve"> (moras!I2902 - AVERAGE(moras!$I$2:$I$5001)) / _xlfn.STDEV.P(moras!$I$2:$I$5001)</f>
        <v>0.35952244279950724</v>
      </c>
      <c r="E2905" t="str">
        <f t="shared" si="90"/>
        <v>Normal</v>
      </c>
    </row>
    <row r="2906" spans="2:5" x14ac:dyDescent="0.25">
      <c r="B2906">
        <f xml:space="preserve"> (moras!C2903 - AVERAGE(moras!$C$2:$C$5001)) / _xlfn.STDEV.P(moras!$C$2:$C$5001)</f>
        <v>-0.44454166866740574</v>
      </c>
      <c r="C2906" t="str">
        <f t="shared" si="91"/>
        <v>Normal</v>
      </c>
      <c r="D2906">
        <f xml:space="preserve"> (moras!I2903 - AVERAGE(moras!$I$2:$I$5001)) / _xlfn.STDEV.P(moras!$I$2:$I$5001)</f>
        <v>1.4888407293160755</v>
      </c>
      <c r="E2906" t="str">
        <f t="shared" si="90"/>
        <v>Normal</v>
      </c>
    </row>
    <row r="2907" spans="2:5" x14ac:dyDescent="0.25">
      <c r="B2907">
        <f xml:space="preserve"> (moras!C2904 - AVERAGE(moras!$C$2:$C$5001)) / _xlfn.STDEV.P(moras!$C$2:$C$5001)</f>
        <v>-4.33329891337303E-2</v>
      </c>
      <c r="C2907" t="str">
        <f t="shared" si="91"/>
        <v>Normal</v>
      </c>
      <c r="D2907">
        <f xml:space="preserve"> (moras!I2904 - AVERAGE(moras!$I$2:$I$5001)) / _xlfn.STDEV.P(moras!$I$2:$I$5001)</f>
        <v>-1.334454986975345</v>
      </c>
      <c r="E2907" t="str">
        <f t="shared" si="90"/>
        <v>Normal</v>
      </c>
    </row>
    <row r="2908" spans="2:5" x14ac:dyDescent="0.25">
      <c r="B2908">
        <f xml:space="preserve"> (moras!C2905 - AVERAGE(moras!$C$2:$C$5001)) / _xlfn.STDEV.P(moras!$C$2:$C$5001)</f>
        <v>-0.59997722747639926</v>
      </c>
      <c r="C2908" t="str">
        <f t="shared" si="91"/>
        <v>Normal</v>
      </c>
      <c r="D2908">
        <f xml:space="preserve"> (moras!I2905 - AVERAGE(moras!$I$2:$I$5001)) / _xlfn.STDEV.P(moras!$I$2:$I$5001)</f>
        <v>0.99476397896507684</v>
      </c>
      <c r="E2908" t="str">
        <f t="shared" si="90"/>
        <v>Normal</v>
      </c>
    </row>
    <row r="2909" spans="2:5" x14ac:dyDescent="0.25">
      <c r="B2909">
        <f xml:space="preserve"> (moras!C2906 - AVERAGE(moras!$C$2:$C$5001)) / _xlfn.STDEV.P(moras!$C$2:$C$5001)</f>
        <v>-0.33558582573148804</v>
      </c>
      <c r="C2909" t="str">
        <f t="shared" si="91"/>
        <v>Normal</v>
      </c>
      <c r="D2909">
        <f xml:space="preserve"> (moras!I2906 - AVERAGE(moras!$I$2:$I$5001)) / _xlfn.STDEV.P(moras!$I$2:$I$5001)</f>
        <v>-0.84037823662434652</v>
      </c>
      <c r="E2909" t="str">
        <f t="shared" si="90"/>
        <v>Normal</v>
      </c>
    </row>
    <row r="2910" spans="2:5" x14ac:dyDescent="0.25">
      <c r="B2910">
        <f xml:space="preserve"> (moras!C2907 - AVERAGE(moras!$C$2:$C$5001)) / _xlfn.STDEV.P(moras!$C$2:$C$5001)</f>
        <v>1.1860324903930701</v>
      </c>
      <c r="C2910" t="str">
        <f t="shared" si="91"/>
        <v>Normal</v>
      </c>
      <c r="D2910">
        <f xml:space="preserve"> (moras!I2907 - AVERAGE(moras!$I$2:$I$5001)) / _xlfn.STDEV.P(moras!$I$2:$I$5001)</f>
        <v>-0.62863105790248996</v>
      </c>
      <c r="E2910" t="str">
        <f t="shared" si="90"/>
        <v>Normal</v>
      </c>
    </row>
    <row r="2911" spans="2:5" x14ac:dyDescent="0.25">
      <c r="B2911">
        <f xml:space="preserve"> (moras!C2908 - AVERAGE(moras!$C$2:$C$5001)) / _xlfn.STDEV.P(moras!$C$2:$C$5001)</f>
        <v>-0.31321489925633228</v>
      </c>
      <c r="C2911" t="str">
        <f t="shared" si="91"/>
        <v>Normal</v>
      </c>
      <c r="D2911">
        <f xml:space="preserve"> (moras!I2908 - AVERAGE(moras!$I$2:$I$5001)) / _xlfn.STDEV.P(moras!$I$2:$I$5001)</f>
        <v>7.7192871170365177E-2</v>
      </c>
      <c r="E2911" t="str">
        <f t="shared" si="90"/>
        <v>Normal</v>
      </c>
    </row>
    <row r="2912" spans="2:5" x14ac:dyDescent="0.25">
      <c r="B2912">
        <f xml:space="preserve"> (moras!C2909 - AVERAGE(moras!$C$2:$C$5001)) / _xlfn.STDEV.P(moras!$C$2:$C$5001)</f>
        <v>-7.0949295379718516E-2</v>
      </c>
      <c r="C2912" t="str">
        <f t="shared" si="91"/>
        <v>Normal</v>
      </c>
      <c r="D2912">
        <f xml:space="preserve"> (moras!I2909 - AVERAGE(moras!$I$2:$I$5001)) / _xlfn.STDEV.P(moras!$I$2:$I$5001)</f>
        <v>-1.2638725940680595</v>
      </c>
      <c r="E2912" t="str">
        <f t="shared" si="90"/>
        <v>Normal</v>
      </c>
    </row>
    <row r="2913" spans="2:5" x14ac:dyDescent="0.25">
      <c r="B2913">
        <f xml:space="preserve"> (moras!C2910 - AVERAGE(moras!$C$2:$C$5001)) / _xlfn.STDEV.P(moras!$C$2:$C$5001)</f>
        <v>-0.41709880712689401</v>
      </c>
      <c r="C2913" t="str">
        <f t="shared" si="91"/>
        <v>Normal</v>
      </c>
      <c r="D2913">
        <f xml:space="preserve"> (moras!I2910 - AVERAGE(moras!$I$2:$I$5001)) / _xlfn.STDEV.P(moras!$I$2:$I$5001)</f>
        <v>1.9123350867597886</v>
      </c>
      <c r="E2913" t="str">
        <f t="shared" si="90"/>
        <v>Normal</v>
      </c>
    </row>
    <row r="2914" spans="2:5" x14ac:dyDescent="0.25">
      <c r="B2914">
        <f xml:space="preserve"> (moras!C2911 - AVERAGE(moras!$C$2:$C$5001)) / _xlfn.STDEV.P(moras!$C$2:$C$5001)</f>
        <v>-0.26139071877712344</v>
      </c>
      <c r="C2914" t="str">
        <f t="shared" si="91"/>
        <v>Normal</v>
      </c>
      <c r="D2914">
        <f xml:space="preserve"> (moras!I2911 - AVERAGE(moras!$I$2:$I$5001)) / _xlfn.STDEV.P(moras!$I$2:$I$5001)</f>
        <v>-0.48746627208791893</v>
      </c>
      <c r="E2914" t="str">
        <f t="shared" si="90"/>
        <v>Normal</v>
      </c>
    </row>
    <row r="2915" spans="2:5" x14ac:dyDescent="0.25">
      <c r="B2915">
        <f xml:space="preserve"> (moras!C2912 - AVERAGE(moras!$C$2:$C$5001)) / _xlfn.STDEV.P(moras!$C$2:$C$5001)</f>
        <v>-0.42314624996839084</v>
      </c>
      <c r="C2915" t="str">
        <f t="shared" si="91"/>
        <v>Normal</v>
      </c>
      <c r="D2915">
        <f xml:space="preserve"> (moras!I2912 - AVERAGE(moras!$I$2:$I$5001)) / _xlfn.STDEV.P(moras!$I$2:$I$5001)</f>
        <v>0.78301680024322029</v>
      </c>
      <c r="E2915" t="str">
        <f t="shared" si="90"/>
        <v>Normal</v>
      </c>
    </row>
    <row r="2916" spans="2:5" x14ac:dyDescent="0.25">
      <c r="B2916">
        <f xml:space="preserve"> (moras!C2913 - AVERAGE(moras!$C$2:$C$5001)) / _xlfn.STDEV.P(moras!$C$2:$C$5001)</f>
        <v>0.62592477153672732</v>
      </c>
      <c r="C2916" t="str">
        <f t="shared" si="91"/>
        <v>Normal</v>
      </c>
      <c r="D2916">
        <f xml:space="preserve"> (moras!I2913 - AVERAGE(moras!$I$2:$I$5001)) / _xlfn.STDEV.P(moras!$I$2:$I$5001)</f>
        <v>-0.27571909336606237</v>
      </c>
      <c r="E2916" t="str">
        <f t="shared" si="90"/>
        <v>Normal</v>
      </c>
    </row>
    <row r="2917" spans="2:5" x14ac:dyDescent="0.25">
      <c r="B2917">
        <f xml:space="preserve"> (moras!C2914 - AVERAGE(moras!$C$2:$C$5001)) / _xlfn.STDEV.P(moras!$C$2:$C$5001)</f>
        <v>-2.2673338536546354E-2</v>
      </c>
      <c r="C2917" t="str">
        <f t="shared" si="91"/>
        <v>Normal</v>
      </c>
      <c r="D2917">
        <f xml:space="preserve"> (moras!I2914 - AVERAGE(moras!$I$2:$I$5001)) / _xlfn.STDEV.P(moras!$I$2:$I$5001)</f>
        <v>1.9123350867597886</v>
      </c>
      <c r="E2917" t="str">
        <f t="shared" si="90"/>
        <v>Normal</v>
      </c>
    </row>
    <row r="2918" spans="2:5" x14ac:dyDescent="0.25">
      <c r="B2918">
        <f xml:space="preserve"> (moras!C2915 - AVERAGE(moras!$C$2:$C$5001)) / _xlfn.STDEV.P(moras!$C$2:$C$5001)</f>
        <v>2.818223823654961E-3</v>
      </c>
      <c r="C2918" t="str">
        <f t="shared" si="91"/>
        <v>Normal</v>
      </c>
      <c r="D2918">
        <f xml:space="preserve"> (moras!I2915 - AVERAGE(moras!$I$2:$I$5001)) / _xlfn.STDEV.P(moras!$I$2:$I$5001)</f>
        <v>-1.1227078082534885</v>
      </c>
      <c r="E2918" t="str">
        <f t="shared" si="90"/>
        <v>Normal</v>
      </c>
    </row>
    <row r="2919" spans="2:5" x14ac:dyDescent="0.25">
      <c r="B2919">
        <f xml:space="preserve"> (moras!C2916 - AVERAGE(moras!$C$2:$C$5001)) / _xlfn.STDEV.P(moras!$C$2:$C$5001)</f>
        <v>-0.443981811601737</v>
      </c>
      <c r="C2919" t="str">
        <f t="shared" si="91"/>
        <v>Normal</v>
      </c>
      <c r="D2919">
        <f xml:space="preserve"> (moras!I2916 - AVERAGE(moras!$I$2:$I$5001)) / _xlfn.STDEV.P(moras!$I$2:$I$5001)</f>
        <v>-0.91096062953163204</v>
      </c>
      <c r="E2919" t="str">
        <f t="shared" si="90"/>
        <v>Normal</v>
      </c>
    </row>
    <row r="2920" spans="2:5" x14ac:dyDescent="0.25">
      <c r="B2920">
        <f xml:space="preserve"> (moras!C2917 - AVERAGE(moras!$C$2:$C$5001)) / _xlfn.STDEV.P(moras!$C$2:$C$5001)</f>
        <v>0.1215283183002008</v>
      </c>
      <c r="C2920" t="str">
        <f t="shared" si="91"/>
        <v>Normal</v>
      </c>
      <c r="D2920">
        <f xml:space="preserve"> (moras!I2917 - AVERAGE(moras!$I$2:$I$5001)) / _xlfn.STDEV.P(moras!$I$2:$I$5001)</f>
        <v>-1.4756197727899161</v>
      </c>
      <c r="E2920" t="str">
        <f t="shared" si="90"/>
        <v>Normal</v>
      </c>
    </row>
    <row r="2921" spans="2:5" x14ac:dyDescent="0.25">
      <c r="B2921">
        <f xml:space="preserve"> (moras!C2918 - AVERAGE(moras!$C$2:$C$5001)) / _xlfn.STDEV.P(moras!$C$2:$C$5001)</f>
        <v>-0.34318595938786184</v>
      </c>
      <c r="C2921" t="str">
        <f t="shared" si="91"/>
        <v>Normal</v>
      </c>
      <c r="D2921">
        <f xml:space="preserve"> (moras!I2918 - AVERAGE(moras!$I$2:$I$5001)) / _xlfn.STDEV.P(moras!$I$2:$I$5001)</f>
        <v>-1.193290201160774</v>
      </c>
      <c r="E2921" t="str">
        <f t="shared" si="90"/>
        <v>Normal</v>
      </c>
    </row>
    <row r="2922" spans="2:5" x14ac:dyDescent="0.25">
      <c r="B2922">
        <f xml:space="preserve"> (moras!C2919 - AVERAGE(moras!$C$2:$C$5001)) / _xlfn.STDEV.P(moras!$C$2:$C$5001)</f>
        <v>-0.42661262842062042</v>
      </c>
      <c r="C2922" t="str">
        <f t="shared" si="91"/>
        <v>Normal</v>
      </c>
      <c r="D2922">
        <f xml:space="preserve"> (moras!I2919 - AVERAGE(moras!$I$2:$I$5001)) / _xlfn.STDEV.P(moras!$I$2:$I$5001)</f>
        <v>-1.1227078082534885</v>
      </c>
      <c r="E2922" t="str">
        <f t="shared" si="90"/>
        <v>Normal</v>
      </c>
    </row>
    <row r="2923" spans="2:5" x14ac:dyDescent="0.25">
      <c r="B2923">
        <f xml:space="preserve"> (moras!C2920 - AVERAGE(moras!$C$2:$C$5001)) / _xlfn.STDEV.P(moras!$C$2:$C$5001)</f>
        <v>1.6350862464674611</v>
      </c>
      <c r="C2923" t="str">
        <f t="shared" si="91"/>
        <v>Normal</v>
      </c>
      <c r="D2923">
        <f xml:space="preserve"> (moras!I2920 - AVERAGE(moras!$I$2:$I$5001)) / _xlfn.STDEV.P(moras!$I$2:$I$5001)</f>
        <v>1.3476759435015044</v>
      </c>
      <c r="E2923" t="str">
        <f t="shared" si="90"/>
        <v>Normal</v>
      </c>
    </row>
    <row r="2924" spans="2:5" x14ac:dyDescent="0.25">
      <c r="B2924">
        <f xml:space="preserve"> (moras!C2921 - AVERAGE(moras!$C$2:$C$5001)) / _xlfn.STDEV.P(moras!$C$2:$C$5001)</f>
        <v>8.1340458639581226E-2</v>
      </c>
      <c r="C2924" t="str">
        <f t="shared" si="91"/>
        <v>Normal</v>
      </c>
      <c r="D2924">
        <f xml:space="preserve"> (moras!I2921 - AVERAGE(moras!$I$2:$I$5001)) / _xlfn.STDEV.P(moras!$I$2:$I$5001)</f>
        <v>-0.34630148627334789</v>
      </c>
      <c r="E2924" t="str">
        <f t="shared" si="90"/>
        <v>Normal</v>
      </c>
    </row>
    <row r="2925" spans="2:5" x14ac:dyDescent="0.25">
      <c r="B2925">
        <f xml:space="preserve"> (moras!C2922 - AVERAGE(moras!$C$2:$C$5001)) / _xlfn.STDEV.P(moras!$C$2:$C$5001)</f>
        <v>-0.28431425130573174</v>
      </c>
      <c r="C2925" t="str">
        <f t="shared" si="91"/>
        <v>Normal</v>
      </c>
      <c r="D2925">
        <f xml:space="preserve"> (moras!I2922 - AVERAGE(moras!$I$2:$I$5001)) / _xlfn.STDEV.P(moras!$I$2:$I$5001)</f>
        <v>0.78301680024322029</v>
      </c>
      <c r="E2925" t="str">
        <f t="shared" si="90"/>
        <v>Normal</v>
      </c>
    </row>
    <row r="2926" spans="2:5" x14ac:dyDescent="0.25">
      <c r="B2926">
        <f xml:space="preserve"> (moras!C2923 - AVERAGE(moras!$C$2:$C$5001)) / _xlfn.STDEV.P(moras!$C$2:$C$5001)</f>
        <v>0.98906236904745504</v>
      </c>
      <c r="C2926" t="str">
        <f t="shared" si="91"/>
        <v>Normal</v>
      </c>
      <c r="D2926">
        <f xml:space="preserve"> (moras!I2923 - AVERAGE(moras!$I$2:$I$5001)) / _xlfn.STDEV.P(moras!$I$2:$I$5001)</f>
        <v>0.35952244279950724</v>
      </c>
      <c r="E2926" t="str">
        <f t="shared" si="90"/>
        <v>Normal</v>
      </c>
    </row>
    <row r="2927" spans="2:5" x14ac:dyDescent="0.25">
      <c r="B2927">
        <f xml:space="preserve"> (moras!C2924 - AVERAGE(moras!$C$2:$C$5001)) / _xlfn.STDEV.P(moras!$C$2:$C$5001)</f>
        <v>-0.25860526956392677</v>
      </c>
      <c r="C2927" t="str">
        <f t="shared" si="91"/>
        <v>Normal</v>
      </c>
      <c r="D2927">
        <f xml:space="preserve"> (moras!I2924 - AVERAGE(moras!$I$2:$I$5001)) / _xlfn.STDEV.P(moras!$I$2:$I$5001)</f>
        <v>0.78301680024322029</v>
      </c>
      <c r="E2927" t="str">
        <f t="shared" si="90"/>
        <v>Normal</v>
      </c>
    </row>
    <row r="2928" spans="2:5" x14ac:dyDescent="0.25">
      <c r="B2928">
        <f xml:space="preserve"> (moras!C2925 - AVERAGE(moras!$C$2:$C$5001)) / _xlfn.STDEV.P(moras!$C$2:$C$5001)</f>
        <v>-0.44353170625158483</v>
      </c>
      <c r="C2928" t="str">
        <f t="shared" si="91"/>
        <v>Normal</v>
      </c>
      <c r="D2928">
        <f xml:space="preserve"> (moras!I2925 - AVERAGE(moras!$I$2:$I$5001)) / _xlfn.STDEV.P(moras!$I$2:$I$5001)</f>
        <v>-6.397191464420586E-2</v>
      </c>
      <c r="E2928" t="str">
        <f t="shared" si="90"/>
        <v>Normal</v>
      </c>
    </row>
    <row r="2929" spans="2:5" x14ac:dyDescent="0.25">
      <c r="B2929">
        <f xml:space="preserve"> (moras!C2926 - AVERAGE(moras!$C$2:$C$5001)) / _xlfn.STDEV.P(moras!$C$2:$C$5001)</f>
        <v>-0.29735075738124372</v>
      </c>
      <c r="C2929" t="str">
        <f t="shared" si="91"/>
        <v>Normal</v>
      </c>
      <c r="D2929">
        <f xml:space="preserve"> (moras!I2926 - AVERAGE(moras!$I$2:$I$5001)) / _xlfn.STDEV.P(moras!$I$2:$I$5001)</f>
        <v>-0.48746627208791893</v>
      </c>
      <c r="E2929" t="str">
        <f t="shared" si="90"/>
        <v>Normal</v>
      </c>
    </row>
    <row r="2930" spans="2:5" x14ac:dyDescent="0.25">
      <c r="B2930">
        <f xml:space="preserve"> (moras!C2927 - AVERAGE(moras!$C$2:$C$5001)) / _xlfn.STDEV.P(moras!$C$2:$C$5001)</f>
        <v>-0.13431950431111073</v>
      </c>
      <c r="C2930" t="str">
        <f t="shared" si="91"/>
        <v>Normal</v>
      </c>
      <c r="D2930">
        <f xml:space="preserve"> (moras!I2927 - AVERAGE(moras!$I$2:$I$5001)) / _xlfn.STDEV.P(moras!$I$2:$I$5001)</f>
        <v>-1.052125415346203</v>
      </c>
      <c r="E2930" t="str">
        <f t="shared" si="90"/>
        <v>Normal</v>
      </c>
    </row>
    <row r="2931" spans="2:5" x14ac:dyDescent="0.25">
      <c r="B2931">
        <f xml:space="preserve"> (moras!C2928 - AVERAGE(moras!$C$2:$C$5001)) / _xlfn.STDEV.P(moras!$C$2:$C$5001)</f>
        <v>-0.26139071877712344</v>
      </c>
      <c r="C2931" t="str">
        <f t="shared" si="91"/>
        <v>Normal</v>
      </c>
      <c r="D2931">
        <f xml:space="preserve"> (moras!I2928 - AVERAGE(moras!$I$2:$I$5001)) / _xlfn.STDEV.P(moras!$I$2:$I$5001)</f>
        <v>0.71243440733593477</v>
      </c>
      <c r="E2931" t="str">
        <f t="shared" si="90"/>
        <v>Normal</v>
      </c>
    </row>
    <row r="2932" spans="2:5" x14ac:dyDescent="0.25">
      <c r="B2932">
        <f xml:space="preserve"> (moras!C2929 - AVERAGE(moras!$C$2:$C$5001)) / _xlfn.STDEV.P(moras!$C$2:$C$5001)</f>
        <v>0.32185209445405266</v>
      </c>
      <c r="C2932" t="str">
        <f t="shared" si="91"/>
        <v>Normal</v>
      </c>
      <c r="D2932">
        <f xml:space="preserve"> (moras!I2929 - AVERAGE(moras!$I$2:$I$5001)) / _xlfn.STDEV.P(moras!$I$2:$I$5001)</f>
        <v>-0.62863105790248996</v>
      </c>
      <c r="E2932" t="str">
        <f t="shared" si="90"/>
        <v>Normal</v>
      </c>
    </row>
    <row r="2933" spans="2:5" x14ac:dyDescent="0.25">
      <c r="B2933">
        <f xml:space="preserve"> (moras!C2930 - AVERAGE(moras!$C$2:$C$5001)) / _xlfn.STDEV.P(moras!$C$2:$C$5001)</f>
        <v>-0.21389412243065312</v>
      </c>
      <c r="C2933" t="str">
        <f t="shared" si="91"/>
        <v>Normal</v>
      </c>
      <c r="D2933">
        <f xml:space="preserve"> (moras!I2930 - AVERAGE(moras!$I$2:$I$5001)) / _xlfn.STDEV.P(moras!$I$2:$I$5001)</f>
        <v>-0.62863105790248996</v>
      </c>
      <c r="E2933" t="str">
        <f t="shared" si="90"/>
        <v>Normal</v>
      </c>
    </row>
    <row r="2934" spans="2:5" x14ac:dyDescent="0.25">
      <c r="B2934">
        <f xml:space="preserve"> (moras!C2931 - AVERAGE(moras!$C$2:$C$5001)) / _xlfn.STDEV.P(moras!$C$2:$C$5001)</f>
        <v>-0.27157296501330591</v>
      </c>
      <c r="C2934" t="str">
        <f t="shared" si="91"/>
        <v>Normal</v>
      </c>
      <c r="D2934">
        <f xml:space="preserve"> (moras!I2931 - AVERAGE(moras!$I$2:$I$5001)) / _xlfn.STDEV.P(moras!$I$2:$I$5001)</f>
        <v>-0.769795843717061</v>
      </c>
      <c r="E2934" t="str">
        <f t="shared" si="90"/>
        <v>Normal</v>
      </c>
    </row>
    <row r="2935" spans="2:5" x14ac:dyDescent="0.25">
      <c r="B2935">
        <f xml:space="preserve"> (moras!C2932 - AVERAGE(moras!$C$2:$C$5001)) / _xlfn.STDEV.P(moras!$C$2:$C$5001)</f>
        <v>-0.40362415740505586</v>
      </c>
      <c r="C2935" t="str">
        <f t="shared" si="91"/>
        <v>Normal</v>
      </c>
      <c r="D2935">
        <f xml:space="preserve"> (moras!I2932 - AVERAGE(moras!$I$2:$I$5001)) / _xlfn.STDEV.P(moras!$I$2:$I$5001)</f>
        <v>0.50068722861407822</v>
      </c>
      <c r="E2935" t="str">
        <f t="shared" si="90"/>
        <v>Normal</v>
      </c>
    </row>
    <row r="2936" spans="2:5" x14ac:dyDescent="0.25">
      <c r="B2936">
        <f xml:space="preserve"> (moras!C2933 - AVERAGE(moras!$C$2:$C$5001)) / _xlfn.STDEV.P(moras!$C$2:$C$5001)</f>
        <v>3.1565822942482722</v>
      </c>
      <c r="C2936" t="str">
        <f t="shared" si="91"/>
        <v>Atipico</v>
      </c>
      <c r="D2936">
        <f xml:space="preserve"> (moras!I2933 - AVERAGE(moras!$I$2:$I$5001)) / _xlfn.STDEV.P(moras!$I$2:$I$5001)</f>
        <v>2.6887414087399293</v>
      </c>
      <c r="E2936" t="str">
        <f t="shared" si="90"/>
        <v>Atipico</v>
      </c>
    </row>
    <row r="2937" spans="2:5" x14ac:dyDescent="0.25">
      <c r="B2937">
        <f xml:space="preserve"> (moras!C2934 - AVERAGE(moras!$C$2:$C$5001)) / _xlfn.STDEV.P(moras!$C$2:$C$5001)</f>
        <v>-0.50255716538866557</v>
      </c>
      <c r="C2937" t="str">
        <f t="shared" si="91"/>
        <v>Normal</v>
      </c>
      <c r="D2937">
        <f xml:space="preserve"> (moras!I2934 - AVERAGE(moras!$I$2:$I$5001)) / _xlfn.STDEV.P(moras!$I$2:$I$5001)</f>
        <v>0.78301680024322029</v>
      </c>
      <c r="E2937" t="str">
        <f t="shared" si="90"/>
        <v>Normal</v>
      </c>
    </row>
    <row r="2938" spans="2:5" x14ac:dyDescent="0.25">
      <c r="B2938">
        <f xml:space="preserve"> (moras!C2935 - AVERAGE(moras!$C$2:$C$5001)) / _xlfn.STDEV.P(moras!$C$2:$C$5001)</f>
        <v>-0.44454166866740574</v>
      </c>
      <c r="C2938" t="str">
        <f t="shared" si="91"/>
        <v>Normal</v>
      </c>
      <c r="D2938">
        <f xml:space="preserve"> (moras!I2935 - AVERAGE(moras!$I$2:$I$5001)) / _xlfn.STDEV.P(moras!$I$2:$I$5001)</f>
        <v>0.92418158605779133</v>
      </c>
      <c r="E2938" t="str">
        <f t="shared" si="90"/>
        <v>Normal</v>
      </c>
    </row>
    <row r="2939" spans="2:5" x14ac:dyDescent="0.25">
      <c r="B2939">
        <f xml:space="preserve"> (moras!C2936 - AVERAGE(moras!$C$2:$C$5001)) / _xlfn.STDEV.P(moras!$C$2:$C$5001)</f>
        <v>-0.36747096811327984</v>
      </c>
      <c r="C2939" t="str">
        <f t="shared" si="91"/>
        <v>Normal</v>
      </c>
      <c r="D2939">
        <f xml:space="preserve"> (moras!I2936 - AVERAGE(moras!$I$2:$I$5001)) / _xlfn.STDEV.P(moras!$I$2:$I$5001)</f>
        <v>1.700587908037932</v>
      </c>
      <c r="E2939" t="str">
        <f t="shared" si="90"/>
        <v>Normal</v>
      </c>
    </row>
    <row r="2940" spans="2:5" x14ac:dyDescent="0.25">
      <c r="B2940">
        <f xml:space="preserve"> (moras!C2937 - AVERAGE(moras!$C$2:$C$5001)) / _xlfn.STDEV.P(moras!$C$2:$C$5001)</f>
        <v>0.32982931774062663</v>
      </c>
      <c r="C2940" t="str">
        <f t="shared" si="91"/>
        <v>Normal</v>
      </c>
      <c r="D2940">
        <f xml:space="preserve"> (moras!I2937 - AVERAGE(moras!$I$2:$I$5001)) / _xlfn.STDEV.P(moras!$I$2:$I$5001)</f>
        <v>-1.052125415346203</v>
      </c>
      <c r="E2940" t="str">
        <f t="shared" si="90"/>
        <v>Normal</v>
      </c>
    </row>
    <row r="2941" spans="2:5" x14ac:dyDescent="0.25">
      <c r="B2941">
        <f xml:space="preserve"> (moras!C2938 - AVERAGE(moras!$C$2:$C$5001)) / _xlfn.STDEV.P(moras!$C$2:$C$5001)</f>
        <v>-0.41217107841673473</v>
      </c>
      <c r="C2941" t="str">
        <f t="shared" si="91"/>
        <v>Normal</v>
      </c>
      <c r="D2941">
        <f xml:space="preserve"> (moras!I2938 - AVERAGE(moras!$I$2:$I$5001)) / _xlfn.STDEV.P(moras!$I$2:$I$5001)</f>
        <v>-0.27571909336606237</v>
      </c>
      <c r="E2941" t="str">
        <f t="shared" si="90"/>
        <v>Normal</v>
      </c>
    </row>
    <row r="2942" spans="2:5" x14ac:dyDescent="0.25">
      <c r="B2942">
        <f xml:space="preserve"> (moras!C2939 - AVERAGE(moras!$C$2:$C$5001)) / _xlfn.STDEV.P(moras!$C$2:$C$5001)</f>
        <v>-0.38170696178616037</v>
      </c>
      <c r="C2942" t="str">
        <f t="shared" si="91"/>
        <v>Normal</v>
      </c>
      <c r="D2942">
        <f xml:space="preserve"> (moras!I2939 - AVERAGE(moras!$I$2:$I$5001)) / _xlfn.STDEV.P(moras!$I$2:$I$5001)</f>
        <v>-1.6167845586044871</v>
      </c>
      <c r="E2942" t="str">
        <f t="shared" si="90"/>
        <v>Normal</v>
      </c>
    </row>
    <row r="2943" spans="2:5" x14ac:dyDescent="0.25">
      <c r="B2943">
        <f xml:space="preserve"> (moras!C2940 - AVERAGE(moras!$C$2:$C$5001)) / _xlfn.STDEV.P(moras!$C$2:$C$5001)</f>
        <v>-0.44706472495894378</v>
      </c>
      <c r="C2943" t="str">
        <f t="shared" si="91"/>
        <v>Normal</v>
      </c>
      <c r="D2943">
        <f xml:space="preserve"> (moras!I2940 - AVERAGE(moras!$I$2:$I$5001)) / _xlfn.STDEV.P(moras!$I$2:$I$5001)</f>
        <v>-0.62863105790248996</v>
      </c>
      <c r="E2943" t="str">
        <f t="shared" si="90"/>
        <v>Normal</v>
      </c>
    </row>
    <row r="2944" spans="2:5" x14ac:dyDescent="0.25">
      <c r="B2944">
        <f xml:space="preserve"> (moras!C2941 - AVERAGE(moras!$C$2:$C$5001)) / _xlfn.STDEV.P(moras!$C$2:$C$5001)</f>
        <v>-0.44454290183274864</v>
      </c>
      <c r="C2944" t="str">
        <f t="shared" si="91"/>
        <v>Normal</v>
      </c>
      <c r="D2944">
        <f xml:space="preserve"> (moras!I2941 - AVERAGE(moras!$I$2:$I$5001)) / _xlfn.STDEV.P(moras!$I$2:$I$5001)</f>
        <v>0.50068722861407822</v>
      </c>
      <c r="E2944" t="str">
        <f t="shared" si="90"/>
        <v>Normal</v>
      </c>
    </row>
    <row r="2945" spans="2:5" x14ac:dyDescent="0.25">
      <c r="B2945">
        <f xml:space="preserve"> (moras!C2942 - AVERAGE(moras!$C$2:$C$5001)) / _xlfn.STDEV.P(moras!$C$2:$C$5001)</f>
        <v>1.5186476918791187</v>
      </c>
      <c r="C2945" t="str">
        <f t="shared" si="91"/>
        <v>Normal</v>
      </c>
      <c r="D2945">
        <f xml:space="preserve"> (moras!I2942 - AVERAGE(moras!$I$2:$I$5001)) / _xlfn.STDEV.P(moras!$I$2:$I$5001)</f>
        <v>1.7711703009452175</v>
      </c>
      <c r="E2945" t="str">
        <f t="shared" si="90"/>
        <v>Normal</v>
      </c>
    </row>
    <row r="2946" spans="2:5" x14ac:dyDescent="0.25">
      <c r="B2946">
        <f xml:space="preserve"> (moras!C2943 - AVERAGE(moras!$C$2:$C$5001)) / _xlfn.STDEV.P(moras!$C$2:$C$5001)</f>
        <v>1.2557553382566691</v>
      </c>
      <c r="C2946" t="str">
        <f t="shared" si="91"/>
        <v>Normal</v>
      </c>
      <c r="D2946">
        <f xml:space="preserve"> (moras!I2943 - AVERAGE(moras!$I$2:$I$5001)) / _xlfn.STDEV.P(moras!$I$2:$I$5001)</f>
        <v>0.92418158605779133</v>
      </c>
      <c r="E2946" t="str">
        <f t="shared" si="90"/>
        <v>Normal</v>
      </c>
    </row>
    <row r="2947" spans="2:5" x14ac:dyDescent="0.25">
      <c r="B2947">
        <f xml:space="preserve"> (moras!C2944 - AVERAGE(moras!$C$2:$C$5001)) / _xlfn.STDEV.P(moras!$C$2:$C$5001)</f>
        <v>-0.7800193675372743</v>
      </c>
      <c r="C2947" t="str">
        <f t="shared" si="91"/>
        <v>Normal</v>
      </c>
      <c r="D2947">
        <f xml:space="preserve"> (moras!I2944 - AVERAGE(moras!$I$2:$I$5001)) / _xlfn.STDEV.P(moras!$I$2:$I$5001)</f>
        <v>-1.6873669515117726</v>
      </c>
      <c r="E2947" t="str">
        <f t="shared" si="90"/>
        <v>Normal</v>
      </c>
    </row>
    <row r="2948" spans="2:5" x14ac:dyDescent="0.25">
      <c r="B2948">
        <f xml:space="preserve"> (moras!C2945 - AVERAGE(moras!$C$2:$C$5001)) / _xlfn.STDEV.P(moras!$C$2:$C$5001)</f>
        <v>-0.34504483282572329</v>
      </c>
      <c r="C2948" t="str">
        <f t="shared" si="91"/>
        <v>Normal</v>
      </c>
      <c r="D2948">
        <f xml:space="preserve"> (moras!I2945 - AVERAGE(moras!$I$2:$I$5001)) / _xlfn.STDEV.P(moras!$I$2:$I$5001)</f>
        <v>0.28894004989222172</v>
      </c>
      <c r="E2948" t="str">
        <f t="shared" si="90"/>
        <v>Normal</v>
      </c>
    </row>
    <row r="2949" spans="2:5" x14ac:dyDescent="0.25">
      <c r="B2949">
        <f xml:space="preserve"> (moras!C2946 - AVERAGE(moras!$C$2:$C$5001)) / _xlfn.STDEV.P(moras!$C$2:$C$5001)</f>
        <v>-0.3355720019479943</v>
      </c>
      <c r="C2949" t="str">
        <f t="shared" si="91"/>
        <v>Normal</v>
      </c>
      <c r="D2949">
        <f xml:space="preserve"> (moras!I2946 - AVERAGE(moras!$I$2:$I$5001)) / _xlfn.STDEV.P(moras!$I$2:$I$5001)</f>
        <v>-1.2638725940680595</v>
      </c>
      <c r="E2949" t="str">
        <f t="shared" si="90"/>
        <v>Normal</v>
      </c>
    </row>
    <row r="2950" spans="2:5" x14ac:dyDescent="0.25">
      <c r="B2950">
        <f xml:space="preserve"> (moras!C2947 - AVERAGE(moras!$C$2:$C$5001)) / _xlfn.STDEV.P(moras!$C$2:$C$5001)</f>
        <v>1.1883529869453862</v>
      </c>
      <c r="C2950" t="str">
        <f t="shared" si="91"/>
        <v>Normal</v>
      </c>
      <c r="D2950">
        <f xml:space="preserve"> (moras!I2947 - AVERAGE(moras!$I$2:$I$5001)) / _xlfn.STDEV.P(moras!$I$2:$I$5001)</f>
        <v>-0.769795843717061</v>
      </c>
      <c r="E2950" t="str">
        <f t="shared" ref="E2950:E3013" si="92">IF(ABS(D2950)&gt;1.96,"Atipico","Normal")</f>
        <v>Normal</v>
      </c>
    </row>
    <row r="2951" spans="2:5" x14ac:dyDescent="0.25">
      <c r="B2951">
        <f xml:space="preserve"> (moras!C2948 - AVERAGE(moras!$C$2:$C$5001)) / _xlfn.STDEV.P(moras!$C$2:$C$5001)</f>
        <v>0.15410337969637528</v>
      </c>
      <c r="C2951" t="str">
        <f t="shared" si="91"/>
        <v>Normal</v>
      </c>
      <c r="D2951">
        <f xml:space="preserve"> (moras!I2948 - AVERAGE(moras!$I$2:$I$5001)) / _xlfn.STDEV.P(moras!$I$2:$I$5001)</f>
        <v>-0.98154302243891756</v>
      </c>
      <c r="E2951" t="str">
        <f t="shared" si="92"/>
        <v>Normal</v>
      </c>
    </row>
    <row r="2952" spans="2:5" x14ac:dyDescent="0.25">
      <c r="B2952">
        <f xml:space="preserve"> (moras!C2949 - AVERAGE(moras!$C$2:$C$5001)) / _xlfn.STDEV.P(moras!$C$2:$C$5001)</f>
        <v>-0.23494672116434667</v>
      </c>
      <c r="C2952" t="str">
        <f t="shared" si="91"/>
        <v>Normal</v>
      </c>
      <c r="D2952">
        <f xml:space="preserve"> (moras!I2949 - AVERAGE(moras!$I$2:$I$5001)) / _xlfn.STDEV.P(moras!$I$2:$I$5001)</f>
        <v>1.0653463718723624</v>
      </c>
      <c r="E2952" t="str">
        <f t="shared" si="92"/>
        <v>Normal</v>
      </c>
    </row>
    <row r="2953" spans="2:5" x14ac:dyDescent="0.25">
      <c r="B2953">
        <f xml:space="preserve"> (moras!C2950 - AVERAGE(moras!$C$2:$C$5001)) / _xlfn.STDEV.P(moras!$C$2:$C$5001)</f>
        <v>-0.5148888188174926</v>
      </c>
      <c r="C2953" t="str">
        <f t="shared" si="91"/>
        <v>Normal</v>
      </c>
      <c r="D2953">
        <f xml:space="preserve"> (moras!I2950 - AVERAGE(moras!$I$2:$I$5001)) / _xlfn.STDEV.P(moras!$I$2:$I$5001)</f>
        <v>-6.397191464420586E-2</v>
      </c>
      <c r="E2953" t="str">
        <f t="shared" si="92"/>
        <v>Normal</v>
      </c>
    </row>
    <row r="2954" spans="2:5" x14ac:dyDescent="0.25">
      <c r="B2954">
        <f xml:space="preserve"> (moras!C2951 - AVERAGE(moras!$C$2:$C$5001)) / _xlfn.STDEV.P(moras!$C$2:$C$5001)</f>
        <v>0.18360202651669988</v>
      </c>
      <c r="C2954" t="str">
        <f t="shared" si="91"/>
        <v>Normal</v>
      </c>
      <c r="D2954">
        <f xml:space="preserve"> (moras!I2951 - AVERAGE(moras!$I$2:$I$5001)) / _xlfn.STDEV.P(moras!$I$2:$I$5001)</f>
        <v>1.1359287647796479</v>
      </c>
      <c r="E2954" t="str">
        <f t="shared" si="92"/>
        <v>Normal</v>
      </c>
    </row>
    <row r="2955" spans="2:5" x14ac:dyDescent="0.25">
      <c r="B2955">
        <f xml:space="preserve"> (moras!C2952 - AVERAGE(moras!$C$2:$C$5001)) / _xlfn.STDEV.P(moras!$C$2:$C$5001)</f>
        <v>-0.31758236395625966</v>
      </c>
      <c r="C2955" t="str">
        <f t="shared" si="91"/>
        <v>Normal</v>
      </c>
      <c r="D2955">
        <f xml:space="preserve"> (moras!I2952 - AVERAGE(moras!$I$2:$I$5001)) / _xlfn.STDEV.P(moras!$I$2:$I$5001)</f>
        <v>-1.193290201160774</v>
      </c>
      <c r="E2955" t="str">
        <f t="shared" si="92"/>
        <v>Normal</v>
      </c>
    </row>
    <row r="2956" spans="2:5" x14ac:dyDescent="0.25">
      <c r="B2956">
        <f xml:space="preserve"> (moras!C2953 - AVERAGE(moras!$C$2:$C$5001)) / _xlfn.STDEV.P(moras!$C$2:$C$5001)</f>
        <v>-0.4415882376712017</v>
      </c>
      <c r="C2956" t="str">
        <f t="shared" si="91"/>
        <v>Normal</v>
      </c>
      <c r="D2956">
        <f xml:space="preserve"> (moras!I2953 - AVERAGE(moras!$I$2:$I$5001)) / _xlfn.STDEV.P(moras!$I$2:$I$5001)</f>
        <v>0.78301680024322029</v>
      </c>
      <c r="E2956" t="str">
        <f t="shared" si="92"/>
        <v>Normal</v>
      </c>
    </row>
    <row r="2957" spans="2:5" x14ac:dyDescent="0.25">
      <c r="B2957">
        <f xml:space="preserve"> (moras!C2954 - AVERAGE(moras!$C$2:$C$5001)) / _xlfn.STDEV.P(moras!$C$2:$C$5001)</f>
        <v>-0.3457424714551523</v>
      </c>
      <c r="C2957" t="str">
        <f t="shared" si="91"/>
        <v>Normal</v>
      </c>
      <c r="D2957">
        <f xml:space="preserve"> (moras!I2954 - AVERAGE(moras!$I$2:$I$5001)) / _xlfn.STDEV.P(moras!$I$2:$I$5001)</f>
        <v>-0.20513670045877688</v>
      </c>
      <c r="E2957" t="str">
        <f t="shared" si="92"/>
        <v>Normal</v>
      </c>
    </row>
    <row r="2958" spans="2:5" x14ac:dyDescent="0.25">
      <c r="B2958">
        <f xml:space="preserve"> (moras!C2955 - AVERAGE(moras!$C$2:$C$5001)) / _xlfn.STDEV.P(moras!$C$2:$C$5001)</f>
        <v>-0.16541962596727683</v>
      </c>
      <c r="C2958" t="str">
        <f t="shared" si="91"/>
        <v>Normal</v>
      </c>
      <c r="D2958">
        <f xml:space="preserve"> (moras!I2955 - AVERAGE(moras!$I$2:$I$5001)) / _xlfn.STDEV.P(moras!$I$2:$I$5001)</f>
        <v>-1.4756197727899161</v>
      </c>
      <c r="E2958" t="str">
        <f t="shared" si="92"/>
        <v>Normal</v>
      </c>
    </row>
    <row r="2959" spans="2:5" x14ac:dyDescent="0.25">
      <c r="B2959">
        <f xml:space="preserve"> (moras!C2956 - AVERAGE(moras!$C$2:$C$5001)) / _xlfn.STDEV.P(moras!$C$2:$C$5001)</f>
        <v>-0.44454166866740574</v>
      </c>
      <c r="C2959" t="str">
        <f t="shared" ref="C2959:C3022" si="93">IF(ABS(B2959)&gt;1.96,"Atipico","Normal")</f>
        <v>Normal</v>
      </c>
      <c r="D2959">
        <f xml:space="preserve"> (moras!I2956 - AVERAGE(moras!$I$2:$I$5001)) / _xlfn.STDEV.P(moras!$I$2:$I$5001)</f>
        <v>1.9123350867597886</v>
      </c>
      <c r="E2959" t="str">
        <f t="shared" si="92"/>
        <v>Normal</v>
      </c>
    </row>
    <row r="2960" spans="2:5" x14ac:dyDescent="0.25">
      <c r="B2960">
        <f xml:space="preserve"> (moras!C2957 - AVERAGE(moras!$C$2:$C$5001)) / _xlfn.STDEV.P(moras!$C$2:$C$5001)</f>
        <v>-0.32059141070942776</v>
      </c>
      <c r="C2960" t="str">
        <f t="shared" si="93"/>
        <v>Normal</v>
      </c>
      <c r="D2960">
        <f xml:space="preserve"> (moras!I2957 - AVERAGE(moras!$I$2:$I$5001)) / _xlfn.STDEV.P(moras!$I$2:$I$5001)</f>
        <v>-1.1227078082534885</v>
      </c>
      <c r="E2960" t="str">
        <f t="shared" si="92"/>
        <v>Normal</v>
      </c>
    </row>
    <row r="2961" spans="2:5" x14ac:dyDescent="0.25">
      <c r="B2961">
        <f xml:space="preserve"> (moras!C2958 - AVERAGE(moras!$C$2:$C$5001)) / _xlfn.STDEV.P(moras!$C$2:$C$5001)</f>
        <v>-0.11189604499234815</v>
      </c>
      <c r="C2961" t="str">
        <f t="shared" si="93"/>
        <v>Normal</v>
      </c>
      <c r="D2961">
        <f xml:space="preserve"> (moras!I2958 - AVERAGE(moras!$I$2:$I$5001)) / _xlfn.STDEV.P(moras!$I$2:$I$5001)</f>
        <v>0.2183576569849362</v>
      </c>
      <c r="E2961" t="str">
        <f t="shared" si="92"/>
        <v>Normal</v>
      </c>
    </row>
    <row r="2962" spans="2:5" x14ac:dyDescent="0.25">
      <c r="B2962">
        <f xml:space="preserve"> (moras!C2959 - AVERAGE(moras!$C$2:$C$5001)) / _xlfn.STDEV.P(moras!$C$2:$C$5001)</f>
        <v>-8.2760922983452001E-2</v>
      </c>
      <c r="C2962" t="str">
        <f t="shared" si="93"/>
        <v>Normal</v>
      </c>
      <c r="D2962">
        <f xml:space="preserve"> (moras!I2959 - AVERAGE(moras!$I$2:$I$5001)) / _xlfn.STDEV.P(moras!$I$2:$I$5001)</f>
        <v>-0.55804866499520445</v>
      </c>
      <c r="E2962" t="str">
        <f t="shared" si="92"/>
        <v>Normal</v>
      </c>
    </row>
    <row r="2963" spans="2:5" x14ac:dyDescent="0.25">
      <c r="B2963">
        <f xml:space="preserve"> (moras!C2960 - AVERAGE(moras!$C$2:$C$5001)) / _xlfn.STDEV.P(moras!$C$2:$C$5001)</f>
        <v>-0.36218183563608186</v>
      </c>
      <c r="C2963" t="str">
        <f t="shared" si="93"/>
        <v>Normal</v>
      </c>
      <c r="D2963">
        <f xml:space="preserve"> (moras!I2960 - AVERAGE(moras!$I$2:$I$5001)) / _xlfn.STDEV.P(moras!$I$2:$I$5001)</f>
        <v>-0.62863105790248996</v>
      </c>
      <c r="E2963" t="str">
        <f t="shared" si="92"/>
        <v>Normal</v>
      </c>
    </row>
    <row r="2964" spans="2:5" x14ac:dyDescent="0.25">
      <c r="B2964">
        <f xml:space="preserve"> (moras!C2961 - AVERAGE(moras!$C$2:$C$5001)) / _xlfn.STDEV.P(moras!$C$2:$C$5001)</f>
        <v>-0.44454166866740574</v>
      </c>
      <c r="C2964" t="str">
        <f t="shared" si="93"/>
        <v>Normal</v>
      </c>
      <c r="D2964">
        <f xml:space="preserve"> (moras!I2961 - AVERAGE(moras!$I$2:$I$5001)) / _xlfn.STDEV.P(moras!$I$2:$I$5001)</f>
        <v>-0.41688387918063341</v>
      </c>
      <c r="E2964" t="str">
        <f t="shared" si="92"/>
        <v>Normal</v>
      </c>
    </row>
    <row r="2965" spans="2:5" x14ac:dyDescent="0.25">
      <c r="B2965">
        <f xml:space="preserve"> (moras!C2962 - AVERAGE(moras!$C$2:$C$5001)) / _xlfn.STDEV.P(moras!$C$2:$C$5001)</f>
        <v>-0.5333862989607332</v>
      </c>
      <c r="C2965" t="str">
        <f t="shared" si="93"/>
        <v>Normal</v>
      </c>
      <c r="D2965">
        <f xml:space="preserve"> (moras!I2962 - AVERAGE(moras!$I$2:$I$5001)) / _xlfn.STDEV.P(moras!$I$2:$I$5001)</f>
        <v>0.35952244279950724</v>
      </c>
      <c r="E2965" t="str">
        <f t="shared" si="92"/>
        <v>Normal</v>
      </c>
    </row>
    <row r="2966" spans="2:5" x14ac:dyDescent="0.25">
      <c r="B2966">
        <f xml:space="preserve"> (moras!C2963 - AVERAGE(moras!$C$2:$C$5001)) / _xlfn.STDEV.P(moras!$C$2:$C$5001)</f>
        <v>0.49003598092957973</v>
      </c>
      <c r="C2966" t="str">
        <f t="shared" si="93"/>
        <v>Normal</v>
      </c>
      <c r="D2966">
        <f xml:space="preserve"> (moras!I2963 - AVERAGE(moras!$I$2:$I$5001)) / _xlfn.STDEV.P(moras!$I$2:$I$5001)</f>
        <v>0.57126962152136374</v>
      </c>
      <c r="E2966" t="str">
        <f t="shared" si="92"/>
        <v>Normal</v>
      </c>
    </row>
    <row r="2967" spans="2:5" x14ac:dyDescent="0.25">
      <c r="B2967">
        <f xml:space="preserve"> (moras!C2964 - AVERAGE(moras!$C$2:$C$5001)) / _xlfn.STDEV.P(moras!$C$2:$C$5001)</f>
        <v>-0.52841910895960165</v>
      </c>
      <c r="C2967" t="str">
        <f t="shared" si="93"/>
        <v>Normal</v>
      </c>
      <c r="D2967">
        <f xml:space="preserve"> (moras!I2964 - AVERAGE(moras!$I$2:$I$5001)) / _xlfn.STDEV.P(moras!$I$2:$I$5001)</f>
        <v>-1.5462021656972016</v>
      </c>
      <c r="E2967" t="str">
        <f t="shared" si="92"/>
        <v>Normal</v>
      </c>
    </row>
    <row r="2968" spans="2:5" x14ac:dyDescent="0.25">
      <c r="B2968">
        <f xml:space="preserve"> (moras!C2965 - AVERAGE(moras!$C$2:$C$5001)) / _xlfn.STDEV.P(moras!$C$2:$C$5001)</f>
        <v>0.22017144610665912</v>
      </c>
      <c r="C2968" t="str">
        <f t="shared" si="93"/>
        <v>Normal</v>
      </c>
      <c r="D2968">
        <f xml:space="preserve"> (moras!I2965 - AVERAGE(moras!$I$2:$I$5001)) / _xlfn.STDEV.P(moras!$I$2:$I$5001)</f>
        <v>-0.69921345080977548</v>
      </c>
      <c r="E2968" t="str">
        <f t="shared" si="92"/>
        <v>Normal</v>
      </c>
    </row>
    <row r="2969" spans="2:5" x14ac:dyDescent="0.25">
      <c r="B2969">
        <f xml:space="preserve"> (moras!C2966 - AVERAGE(moras!$C$2:$C$5001)) / _xlfn.STDEV.P(moras!$C$2:$C$5001)</f>
        <v>-0.44454166866740574</v>
      </c>
      <c r="C2969" t="str">
        <f t="shared" si="93"/>
        <v>Normal</v>
      </c>
      <c r="D2969">
        <f xml:space="preserve"> (moras!I2966 - AVERAGE(moras!$I$2:$I$5001)) / _xlfn.STDEV.P(moras!$I$2:$I$5001)</f>
        <v>-0.27571909336606237</v>
      </c>
      <c r="E2969" t="str">
        <f t="shared" si="92"/>
        <v>Normal</v>
      </c>
    </row>
    <row r="2970" spans="2:5" x14ac:dyDescent="0.25">
      <c r="B2970">
        <f xml:space="preserve"> (moras!C2967 - AVERAGE(moras!$C$2:$C$5001)) / _xlfn.STDEV.P(moras!$C$2:$C$5001)</f>
        <v>3.3608782327904092E-3</v>
      </c>
      <c r="C2970" t="str">
        <f t="shared" si="93"/>
        <v>Normal</v>
      </c>
      <c r="D2970">
        <f xml:space="preserve"> (moras!I2967 - AVERAGE(moras!$I$2:$I$5001)) / _xlfn.STDEV.P(moras!$I$2:$I$5001)</f>
        <v>-1.2638725940680595</v>
      </c>
      <c r="E2970" t="str">
        <f t="shared" si="92"/>
        <v>Normal</v>
      </c>
    </row>
    <row r="2971" spans="2:5" x14ac:dyDescent="0.25">
      <c r="B2971">
        <f xml:space="preserve"> (moras!C2968 - AVERAGE(moras!$C$2:$C$5001)) / _xlfn.STDEV.P(moras!$C$2:$C$5001)</f>
        <v>-0.44442698429051769</v>
      </c>
      <c r="C2971" t="str">
        <f t="shared" si="93"/>
        <v>Normal</v>
      </c>
      <c r="D2971">
        <f xml:space="preserve"> (moras!I2968 - AVERAGE(moras!$I$2:$I$5001)) / _xlfn.STDEV.P(moras!$I$2:$I$5001)</f>
        <v>0.99476397896507684</v>
      </c>
      <c r="E2971" t="str">
        <f t="shared" si="92"/>
        <v>Normal</v>
      </c>
    </row>
    <row r="2972" spans="2:5" x14ac:dyDescent="0.25">
      <c r="B2972">
        <f xml:space="preserve"> (moras!C2969 - AVERAGE(moras!$C$2:$C$5001)) / _xlfn.STDEV.P(moras!$C$2:$C$5001)</f>
        <v>0.73473079721513845</v>
      </c>
      <c r="C2972" t="str">
        <f t="shared" si="93"/>
        <v>Normal</v>
      </c>
      <c r="D2972">
        <f xml:space="preserve"> (moras!I2969 - AVERAGE(moras!$I$2:$I$5001)) / _xlfn.STDEV.P(moras!$I$2:$I$5001)</f>
        <v>-0.48746627208791893</v>
      </c>
      <c r="E2972" t="str">
        <f t="shared" si="92"/>
        <v>Normal</v>
      </c>
    </row>
    <row r="2973" spans="2:5" x14ac:dyDescent="0.25">
      <c r="B2973">
        <f xml:space="preserve"> (moras!C2970 - AVERAGE(moras!$C$2:$C$5001)) / _xlfn.STDEV.P(moras!$C$2:$C$5001)</f>
        <v>-0.44454166866740574</v>
      </c>
      <c r="C2973" t="str">
        <f t="shared" si="93"/>
        <v>Normal</v>
      </c>
      <c r="D2973">
        <f xml:space="preserve"> (moras!I2970 - AVERAGE(moras!$I$2:$I$5001)) / _xlfn.STDEV.P(moras!$I$2:$I$5001)</f>
        <v>1.2065111576869334</v>
      </c>
      <c r="E2973" t="str">
        <f t="shared" si="92"/>
        <v>Normal</v>
      </c>
    </row>
    <row r="2974" spans="2:5" x14ac:dyDescent="0.25">
      <c r="B2974">
        <f xml:space="preserve"> (moras!C2971 - AVERAGE(moras!$C$2:$C$5001)) / _xlfn.STDEV.P(moras!$C$2:$C$5001)</f>
        <v>-0.32661530009287548</v>
      </c>
      <c r="C2974" t="str">
        <f t="shared" si="93"/>
        <v>Normal</v>
      </c>
      <c r="D2974">
        <f xml:space="preserve"> (moras!I2971 - AVERAGE(moras!$I$2:$I$5001)) / _xlfn.STDEV.P(moras!$I$2:$I$5001)</f>
        <v>0.14777526407765068</v>
      </c>
      <c r="E2974" t="str">
        <f t="shared" si="92"/>
        <v>Normal</v>
      </c>
    </row>
    <row r="2975" spans="2:5" x14ac:dyDescent="0.25">
      <c r="B2975">
        <f xml:space="preserve"> (moras!C2972 - AVERAGE(moras!$C$2:$C$5001)) / _xlfn.STDEV.P(moras!$C$2:$C$5001)</f>
        <v>-0.44087670126835837</v>
      </c>
      <c r="C2975" t="str">
        <f t="shared" si="93"/>
        <v>Normal</v>
      </c>
      <c r="D2975">
        <f xml:space="preserve"> (moras!I2972 - AVERAGE(moras!$I$2:$I$5001)) / _xlfn.STDEV.P(moras!$I$2:$I$5001)</f>
        <v>1.1359287647796479</v>
      </c>
      <c r="E2975" t="str">
        <f t="shared" si="92"/>
        <v>Normal</v>
      </c>
    </row>
    <row r="2976" spans="2:5" x14ac:dyDescent="0.25">
      <c r="B2976">
        <f xml:space="preserve"> (moras!C2973 - AVERAGE(moras!$C$2:$C$5001)) / _xlfn.STDEV.P(moras!$C$2:$C$5001)</f>
        <v>-0.65361991989179702</v>
      </c>
      <c r="C2976" t="str">
        <f t="shared" si="93"/>
        <v>Normal</v>
      </c>
      <c r="D2976">
        <f xml:space="preserve"> (moras!I2973 - AVERAGE(moras!$I$2:$I$5001)) / _xlfn.STDEV.P(moras!$I$2:$I$5001)</f>
        <v>0.71243440733593477</v>
      </c>
      <c r="E2976" t="str">
        <f t="shared" si="92"/>
        <v>Normal</v>
      </c>
    </row>
    <row r="2977" spans="2:5" x14ac:dyDescent="0.25">
      <c r="B2977">
        <f xml:space="preserve"> (moras!C2974 - AVERAGE(moras!$C$2:$C$5001)) / _xlfn.STDEV.P(moras!$C$2:$C$5001)</f>
        <v>-0.44583155961606108</v>
      </c>
      <c r="C2977" t="str">
        <f t="shared" si="93"/>
        <v>Normal</v>
      </c>
      <c r="D2977">
        <f xml:space="preserve"> (moras!I2974 - AVERAGE(moras!$I$2:$I$5001)) / _xlfn.STDEV.P(moras!$I$2:$I$5001)</f>
        <v>1.0653463718723624</v>
      </c>
      <c r="E2977" t="str">
        <f t="shared" si="92"/>
        <v>Normal</v>
      </c>
    </row>
    <row r="2978" spans="2:5" x14ac:dyDescent="0.25">
      <c r="B2978">
        <f xml:space="preserve"> (moras!C2975 - AVERAGE(moras!$C$2:$C$5001)) / _xlfn.STDEV.P(moras!$C$2:$C$5001)</f>
        <v>-0.73087626115664051</v>
      </c>
      <c r="C2978" t="str">
        <f t="shared" si="93"/>
        <v>Normal</v>
      </c>
      <c r="D2978">
        <f xml:space="preserve"> (moras!I2975 - AVERAGE(moras!$I$2:$I$5001)) / _xlfn.STDEV.P(moras!$I$2:$I$5001)</f>
        <v>-1.193290201160774</v>
      </c>
      <c r="E2978" t="str">
        <f t="shared" si="92"/>
        <v>Normal</v>
      </c>
    </row>
    <row r="2979" spans="2:5" x14ac:dyDescent="0.25">
      <c r="B2979">
        <f xml:space="preserve"> (moras!C2976 - AVERAGE(moras!$C$2:$C$5001)) / _xlfn.STDEV.P(moras!$C$2:$C$5001)</f>
        <v>-0.81083616945591319</v>
      </c>
      <c r="C2979" t="str">
        <f t="shared" si="93"/>
        <v>Normal</v>
      </c>
      <c r="D2979">
        <f xml:space="preserve"> (moras!I2976 - AVERAGE(moras!$I$2:$I$5001)) / _xlfn.STDEV.P(moras!$I$2:$I$5001)</f>
        <v>0.64185201442864925</v>
      </c>
      <c r="E2979" t="str">
        <f t="shared" si="92"/>
        <v>Normal</v>
      </c>
    </row>
    <row r="2980" spans="2:5" x14ac:dyDescent="0.25">
      <c r="B2980">
        <f xml:space="preserve"> (moras!C2977 - AVERAGE(moras!$C$2:$C$5001)) / _xlfn.STDEV.P(moras!$C$2:$C$5001)</f>
        <v>0.39379165567471069</v>
      </c>
      <c r="C2980" t="str">
        <f t="shared" si="93"/>
        <v>Normal</v>
      </c>
      <c r="D2980">
        <f xml:space="preserve"> (moras!I2977 - AVERAGE(moras!$I$2:$I$5001)) / _xlfn.STDEV.P(moras!$I$2:$I$5001)</f>
        <v>-0.34630148627334789</v>
      </c>
      <c r="E2980" t="str">
        <f t="shared" si="92"/>
        <v>Normal</v>
      </c>
    </row>
    <row r="2981" spans="2:5" x14ac:dyDescent="0.25">
      <c r="B2981">
        <f xml:space="preserve"> (moras!C2978 - AVERAGE(moras!$C$2:$C$5001)) / _xlfn.STDEV.P(moras!$C$2:$C$5001)</f>
        <v>-0.43870016443817039</v>
      </c>
      <c r="C2981" t="str">
        <f t="shared" si="93"/>
        <v>Normal</v>
      </c>
      <c r="D2981">
        <f xml:space="preserve"> (moras!I2978 - AVERAGE(moras!$I$2:$I$5001)) / _xlfn.STDEV.P(moras!$I$2:$I$5001)</f>
        <v>-0.41688387918063341</v>
      </c>
      <c r="E2981" t="str">
        <f t="shared" si="92"/>
        <v>Normal</v>
      </c>
    </row>
    <row r="2982" spans="2:5" x14ac:dyDescent="0.25">
      <c r="B2982">
        <f xml:space="preserve"> (moras!C2979 - AVERAGE(moras!$C$2:$C$5001)) / _xlfn.STDEV.P(moras!$C$2:$C$5001)</f>
        <v>-0.44133420561056785</v>
      </c>
      <c r="C2982" t="str">
        <f t="shared" si="93"/>
        <v>Normal</v>
      </c>
      <c r="D2982">
        <f xml:space="preserve"> (moras!I2979 - AVERAGE(moras!$I$2:$I$5001)) / _xlfn.STDEV.P(moras!$I$2:$I$5001)</f>
        <v>1.41825833640879</v>
      </c>
      <c r="E2982" t="str">
        <f t="shared" si="92"/>
        <v>Normal</v>
      </c>
    </row>
    <row r="2983" spans="2:5" x14ac:dyDescent="0.25">
      <c r="B2983">
        <f xml:space="preserve"> (moras!C2980 - AVERAGE(moras!$C$2:$C$5001)) / _xlfn.STDEV.P(moras!$C$2:$C$5001)</f>
        <v>1.5242352873642546</v>
      </c>
      <c r="C2983" t="str">
        <f t="shared" si="93"/>
        <v>Normal</v>
      </c>
      <c r="D2983">
        <f xml:space="preserve"> (moras!I2980 - AVERAGE(moras!$I$2:$I$5001)) / _xlfn.STDEV.P(moras!$I$2:$I$5001)</f>
        <v>0.85359919315050581</v>
      </c>
      <c r="E2983" t="str">
        <f t="shared" si="92"/>
        <v>Normal</v>
      </c>
    </row>
    <row r="2984" spans="2:5" x14ac:dyDescent="0.25">
      <c r="B2984">
        <f xml:space="preserve"> (moras!C2981 - AVERAGE(moras!$C$2:$C$5001)) / _xlfn.STDEV.P(moras!$C$2:$C$5001)</f>
        <v>-0.59664768105061594</v>
      </c>
      <c r="C2984" t="str">
        <f t="shared" si="93"/>
        <v>Normal</v>
      </c>
      <c r="D2984">
        <f xml:space="preserve"> (moras!I2981 - AVERAGE(moras!$I$2:$I$5001)) / _xlfn.STDEV.P(moras!$I$2:$I$5001)</f>
        <v>0.64185201442864925</v>
      </c>
      <c r="E2984" t="str">
        <f t="shared" si="92"/>
        <v>Normal</v>
      </c>
    </row>
    <row r="2985" spans="2:5" x14ac:dyDescent="0.25">
      <c r="B2985">
        <f xml:space="preserve"> (moras!C2982 - AVERAGE(moras!$C$2:$C$5001)) / _xlfn.STDEV.P(moras!$C$2:$C$5001)</f>
        <v>0.13471062151420185</v>
      </c>
      <c r="C2985" t="str">
        <f t="shared" si="93"/>
        <v>Normal</v>
      </c>
      <c r="D2985">
        <f xml:space="preserve"> (moras!I2982 - AVERAGE(moras!$I$2:$I$5001)) / _xlfn.STDEV.P(moras!$I$2:$I$5001)</f>
        <v>0.71243440733593477</v>
      </c>
      <c r="E2985" t="str">
        <f t="shared" si="92"/>
        <v>Normal</v>
      </c>
    </row>
    <row r="2986" spans="2:5" x14ac:dyDescent="0.25">
      <c r="B2986">
        <f xml:space="preserve"> (moras!C2983 - AVERAGE(moras!$C$2:$C$5001)) / _xlfn.STDEV.P(moras!$C$2:$C$5001)</f>
        <v>-0.4513635393442329</v>
      </c>
      <c r="C2986" t="str">
        <f t="shared" si="93"/>
        <v>Normal</v>
      </c>
      <c r="D2986">
        <f xml:space="preserve"> (moras!I2983 - AVERAGE(moras!$I$2:$I$5001)) / _xlfn.STDEV.P(moras!$I$2:$I$5001)</f>
        <v>0.64185201442864925</v>
      </c>
      <c r="E2986" t="str">
        <f t="shared" si="92"/>
        <v>Normal</v>
      </c>
    </row>
    <row r="2987" spans="2:5" x14ac:dyDescent="0.25">
      <c r="B2987">
        <f xml:space="preserve"> (moras!C2984 - AVERAGE(moras!$C$2:$C$5001)) / _xlfn.STDEV.P(moras!$C$2:$C$5001)</f>
        <v>-0.20644703692498445</v>
      </c>
      <c r="C2987" t="str">
        <f t="shared" si="93"/>
        <v>Normal</v>
      </c>
      <c r="D2987">
        <f xml:space="preserve"> (moras!I2984 - AVERAGE(moras!$I$2:$I$5001)) / _xlfn.STDEV.P(moras!$I$2:$I$5001)</f>
        <v>1.4888407293160755</v>
      </c>
      <c r="E2987" t="str">
        <f t="shared" si="92"/>
        <v>Normal</v>
      </c>
    </row>
    <row r="2988" spans="2:5" x14ac:dyDescent="0.25">
      <c r="B2988">
        <f xml:space="preserve"> (moras!C2985 - AVERAGE(moras!$C$2:$C$5001)) / _xlfn.STDEV.P(moras!$C$2:$C$5001)</f>
        <v>-0.44133420561056785</v>
      </c>
      <c r="C2988" t="str">
        <f t="shared" si="93"/>
        <v>Normal</v>
      </c>
      <c r="D2988">
        <f xml:space="preserve"> (moras!I2985 - AVERAGE(moras!$I$2:$I$5001)) / _xlfn.STDEV.P(moras!$I$2:$I$5001)</f>
        <v>1.9123350867597886</v>
      </c>
      <c r="E2988" t="str">
        <f t="shared" si="92"/>
        <v>Normal</v>
      </c>
    </row>
    <row r="2989" spans="2:5" x14ac:dyDescent="0.25">
      <c r="B2989">
        <f xml:space="preserve"> (moras!C2986 - AVERAGE(moras!$C$2:$C$5001)) / _xlfn.STDEV.P(moras!$C$2:$C$5001)</f>
        <v>-0.44454166866740574</v>
      </c>
      <c r="C2989" t="str">
        <f t="shared" si="93"/>
        <v>Normal</v>
      </c>
      <c r="D2989">
        <f xml:space="preserve"> (moras!I2986 - AVERAGE(moras!$I$2:$I$5001)) / _xlfn.STDEV.P(moras!$I$2:$I$5001)</f>
        <v>0.92418158605779133</v>
      </c>
      <c r="E2989" t="str">
        <f t="shared" si="92"/>
        <v>Normal</v>
      </c>
    </row>
    <row r="2990" spans="2:5" x14ac:dyDescent="0.25">
      <c r="B2990">
        <f xml:space="preserve"> (moras!C2987 - AVERAGE(moras!$C$2:$C$5001)) / _xlfn.STDEV.P(moras!$C$2:$C$5001)</f>
        <v>-0.44087670126835837</v>
      </c>
      <c r="C2990" t="str">
        <f t="shared" si="93"/>
        <v>Normal</v>
      </c>
      <c r="D2990">
        <f xml:space="preserve"> (moras!I2987 - AVERAGE(moras!$I$2:$I$5001)) / _xlfn.STDEV.P(moras!$I$2:$I$5001)</f>
        <v>0.78301680024322029</v>
      </c>
      <c r="E2990" t="str">
        <f t="shared" si="92"/>
        <v>Normal</v>
      </c>
    </row>
    <row r="2991" spans="2:5" x14ac:dyDescent="0.25">
      <c r="B2991">
        <f xml:space="preserve"> (moras!C2988 - AVERAGE(moras!$C$2:$C$5001)) / _xlfn.STDEV.P(moras!$C$2:$C$5001)</f>
        <v>-0.41432418510540792</v>
      </c>
      <c r="C2991" t="str">
        <f t="shared" si="93"/>
        <v>Normal</v>
      </c>
      <c r="D2991">
        <f xml:space="preserve"> (moras!I2988 - AVERAGE(moras!$I$2:$I$5001)) / _xlfn.STDEV.P(moras!$I$2:$I$5001)</f>
        <v>0.64185201442864925</v>
      </c>
      <c r="E2991" t="str">
        <f t="shared" si="92"/>
        <v>Normal</v>
      </c>
    </row>
    <row r="2992" spans="2:5" x14ac:dyDescent="0.25">
      <c r="B2992">
        <f xml:space="preserve"> (moras!C2989 - AVERAGE(moras!$C$2:$C$5001)) / _xlfn.STDEV.P(moras!$C$2:$C$5001)</f>
        <v>-0.28992986430745787</v>
      </c>
      <c r="C2992" t="str">
        <f t="shared" si="93"/>
        <v>Normal</v>
      </c>
      <c r="D2992">
        <f xml:space="preserve"> (moras!I2989 - AVERAGE(moras!$I$2:$I$5001)) / _xlfn.STDEV.P(moras!$I$2:$I$5001)</f>
        <v>-1.052125415346203</v>
      </c>
      <c r="E2992" t="str">
        <f t="shared" si="92"/>
        <v>Normal</v>
      </c>
    </row>
    <row r="2993" spans="2:5" x14ac:dyDescent="0.25">
      <c r="B2993">
        <f xml:space="preserve"> (moras!C2990 - AVERAGE(moras!$C$2:$C$5001)) / _xlfn.STDEV.P(moras!$C$2:$C$5001)</f>
        <v>-0.37735161910155346</v>
      </c>
      <c r="C2993" t="str">
        <f t="shared" si="93"/>
        <v>Normal</v>
      </c>
      <c r="D2993">
        <f xml:space="preserve"> (moras!I2990 - AVERAGE(moras!$I$2:$I$5001)) / _xlfn.STDEV.P(moras!$I$2:$I$5001)</f>
        <v>-0.27571909336606237</v>
      </c>
      <c r="E2993" t="str">
        <f t="shared" si="92"/>
        <v>Normal</v>
      </c>
    </row>
    <row r="2994" spans="2:5" x14ac:dyDescent="0.25">
      <c r="B2994">
        <f xml:space="preserve"> (moras!C2991 - AVERAGE(moras!$C$2:$C$5001)) / _xlfn.STDEV.P(moras!$C$2:$C$5001)</f>
        <v>-0.37184163904309875</v>
      </c>
      <c r="C2994" t="str">
        <f t="shared" si="93"/>
        <v>Normal</v>
      </c>
      <c r="D2994">
        <f xml:space="preserve"> (moras!I2991 - AVERAGE(moras!$I$2:$I$5001)) / _xlfn.STDEV.P(moras!$I$2:$I$5001)</f>
        <v>1.0653463718723624</v>
      </c>
      <c r="E2994" t="str">
        <f t="shared" si="92"/>
        <v>Normal</v>
      </c>
    </row>
    <row r="2995" spans="2:5" x14ac:dyDescent="0.25">
      <c r="B2995">
        <f xml:space="preserve"> (moras!C2992 - AVERAGE(moras!$C$2:$C$5001)) / _xlfn.STDEV.P(moras!$C$2:$C$5001)</f>
        <v>-0.46799030766232042</v>
      </c>
      <c r="C2995" t="str">
        <f t="shared" si="93"/>
        <v>Normal</v>
      </c>
      <c r="D2995">
        <f xml:space="preserve"> (moras!I2992 - AVERAGE(moras!$I$2:$I$5001)) / _xlfn.STDEV.P(moras!$I$2:$I$5001)</f>
        <v>-0.20513670045877688</v>
      </c>
      <c r="E2995" t="str">
        <f t="shared" si="92"/>
        <v>Normal</v>
      </c>
    </row>
    <row r="2996" spans="2:5" x14ac:dyDescent="0.25">
      <c r="B2996">
        <f xml:space="preserve"> (moras!C2993 - AVERAGE(moras!$C$2:$C$5001)) / _xlfn.STDEV.P(moras!$C$2:$C$5001)</f>
        <v>1.9606906070195393</v>
      </c>
      <c r="C2996" t="str">
        <f t="shared" si="93"/>
        <v>Atipico</v>
      </c>
      <c r="D2996">
        <f xml:space="preserve"> (moras!I2993 - AVERAGE(moras!$I$2:$I$5001)) / _xlfn.STDEV.P(moras!$I$2:$I$5001)</f>
        <v>0.2183576569849362</v>
      </c>
      <c r="E2996" t="str">
        <f t="shared" si="92"/>
        <v>Normal</v>
      </c>
    </row>
    <row r="2997" spans="2:5" x14ac:dyDescent="0.25">
      <c r="B2997">
        <f xml:space="preserve"> (moras!C2994 - AVERAGE(moras!$C$2:$C$5001)) / _xlfn.STDEV.P(moras!$C$2:$C$5001)</f>
        <v>-0.39157228452922199</v>
      </c>
      <c r="C2997" t="str">
        <f t="shared" si="93"/>
        <v>Normal</v>
      </c>
      <c r="D2997">
        <f xml:space="preserve"> (moras!I2994 - AVERAGE(moras!$I$2:$I$5001)) / _xlfn.STDEV.P(moras!$I$2:$I$5001)</f>
        <v>-0.55804866499520445</v>
      </c>
      <c r="E2997" t="str">
        <f t="shared" si="92"/>
        <v>Normal</v>
      </c>
    </row>
    <row r="2998" spans="2:5" x14ac:dyDescent="0.25">
      <c r="B2998">
        <f xml:space="preserve"> (moras!C2995 - AVERAGE(moras!$C$2:$C$5001)) / _xlfn.STDEV.P(moras!$C$2:$C$5001)</f>
        <v>-0.74919023396520668</v>
      </c>
      <c r="C2998" t="str">
        <f t="shared" si="93"/>
        <v>Normal</v>
      </c>
      <c r="D2998">
        <f xml:space="preserve"> (moras!I2995 - AVERAGE(moras!$I$2:$I$5001)) / _xlfn.STDEV.P(moras!$I$2:$I$5001)</f>
        <v>0.78301680024322029</v>
      </c>
      <c r="E2998" t="str">
        <f t="shared" si="92"/>
        <v>Normal</v>
      </c>
    </row>
    <row r="2999" spans="2:5" x14ac:dyDescent="0.25">
      <c r="B2999">
        <f xml:space="preserve"> (moras!C2996 - AVERAGE(moras!$C$2:$C$5001)) / _xlfn.STDEV.P(moras!$C$2:$C$5001)</f>
        <v>-0.33026177001177964</v>
      </c>
      <c r="C2999" t="str">
        <f t="shared" si="93"/>
        <v>Normal</v>
      </c>
      <c r="D2999">
        <f xml:space="preserve"> (moras!I2996 - AVERAGE(moras!$I$2:$I$5001)) / _xlfn.STDEV.P(moras!$I$2:$I$5001)</f>
        <v>-6.397191464420586E-2</v>
      </c>
      <c r="E2999" t="str">
        <f t="shared" si="92"/>
        <v>Normal</v>
      </c>
    </row>
    <row r="3000" spans="2:5" x14ac:dyDescent="0.25">
      <c r="B3000">
        <f xml:space="preserve"> (moras!C2997 - AVERAGE(moras!$C$2:$C$5001)) / _xlfn.STDEV.P(moras!$C$2:$C$5001)</f>
        <v>1.6952677117919202</v>
      </c>
      <c r="C3000" t="str">
        <f t="shared" si="93"/>
        <v>Normal</v>
      </c>
      <c r="D3000">
        <f xml:space="preserve"> (moras!I2997 - AVERAGE(moras!$I$2:$I$5001)) / _xlfn.STDEV.P(moras!$I$2:$I$5001)</f>
        <v>0.85359919315050581</v>
      </c>
      <c r="E3000" t="str">
        <f t="shared" si="92"/>
        <v>Normal</v>
      </c>
    </row>
    <row r="3001" spans="2:5" x14ac:dyDescent="0.25">
      <c r="B3001">
        <f xml:space="preserve"> (moras!C2998 - AVERAGE(moras!$C$2:$C$5001)) / _xlfn.STDEV.P(moras!$C$2:$C$5001)</f>
        <v>-0.70039758084336667</v>
      </c>
      <c r="C3001" t="str">
        <f t="shared" si="93"/>
        <v>Normal</v>
      </c>
      <c r="D3001">
        <f xml:space="preserve"> (moras!I2998 - AVERAGE(moras!$I$2:$I$5001)) / _xlfn.STDEV.P(moras!$I$2:$I$5001)</f>
        <v>-0.55804866499520445</v>
      </c>
      <c r="E3001" t="str">
        <f t="shared" si="92"/>
        <v>Normal</v>
      </c>
    </row>
    <row r="3002" spans="2:5" x14ac:dyDescent="0.25">
      <c r="B3002">
        <f xml:space="preserve"> (moras!C2999 - AVERAGE(moras!$C$2:$C$5001)) / _xlfn.STDEV.P(moras!$C$2:$C$5001)</f>
        <v>-0.41997824820252516</v>
      </c>
      <c r="C3002" t="str">
        <f t="shared" si="93"/>
        <v>Normal</v>
      </c>
      <c r="D3002">
        <f xml:space="preserve"> (moras!I2999 - AVERAGE(moras!$I$2:$I$5001)) / _xlfn.STDEV.P(moras!$I$2:$I$5001)</f>
        <v>-1.193290201160774</v>
      </c>
      <c r="E3002" t="str">
        <f t="shared" si="92"/>
        <v>Normal</v>
      </c>
    </row>
    <row r="3003" spans="2:5" x14ac:dyDescent="0.25">
      <c r="B3003">
        <f xml:space="preserve"> (moras!C3000 - AVERAGE(moras!$C$2:$C$5001)) / _xlfn.STDEV.P(moras!$C$2:$C$5001)</f>
        <v>-0.38277364980775391</v>
      </c>
      <c r="C3003" t="str">
        <f t="shared" si="93"/>
        <v>Normal</v>
      </c>
      <c r="D3003">
        <f xml:space="preserve"> (moras!I3000 - AVERAGE(moras!$I$2:$I$5001)) / _xlfn.STDEV.P(moras!$I$2:$I$5001)</f>
        <v>1.4888407293160755</v>
      </c>
      <c r="E3003" t="str">
        <f t="shared" si="92"/>
        <v>Normal</v>
      </c>
    </row>
    <row r="3004" spans="2:5" x14ac:dyDescent="0.25">
      <c r="B3004">
        <f xml:space="preserve"> (moras!C3001 - AVERAGE(moras!$C$2:$C$5001)) / _xlfn.STDEV.P(moras!$C$2:$C$5001)</f>
        <v>1.0409333728147332</v>
      </c>
      <c r="C3004" t="str">
        <f t="shared" si="93"/>
        <v>Normal</v>
      </c>
      <c r="D3004">
        <f xml:space="preserve"> (moras!I3001 - AVERAGE(moras!$I$2:$I$5001)) / _xlfn.STDEV.P(moras!$I$2:$I$5001)</f>
        <v>-0.48746627208791893</v>
      </c>
      <c r="E3004" t="str">
        <f t="shared" si="92"/>
        <v>Normal</v>
      </c>
    </row>
    <row r="3005" spans="2:5" x14ac:dyDescent="0.25">
      <c r="B3005">
        <f xml:space="preserve"> (moras!C3002 - AVERAGE(moras!$C$2:$C$5001)) / _xlfn.STDEV.P(moras!$C$2:$C$5001)</f>
        <v>-0.43785297984760996</v>
      </c>
      <c r="C3005" t="str">
        <f t="shared" si="93"/>
        <v>Normal</v>
      </c>
      <c r="D3005">
        <f xml:space="preserve"> (moras!I3002 - AVERAGE(moras!$I$2:$I$5001)) / _xlfn.STDEV.P(moras!$I$2:$I$5001)</f>
        <v>1.3476759435015044</v>
      </c>
      <c r="E3005" t="str">
        <f t="shared" si="92"/>
        <v>Normal</v>
      </c>
    </row>
    <row r="3006" spans="2:5" x14ac:dyDescent="0.25">
      <c r="B3006">
        <f xml:space="preserve"> (moras!C3003 - AVERAGE(moras!$C$2:$C$5001)) / _xlfn.STDEV.P(moras!$C$2:$C$5001)</f>
        <v>-0.22245598940628775</v>
      </c>
      <c r="C3006" t="str">
        <f t="shared" si="93"/>
        <v>Normal</v>
      </c>
      <c r="D3006">
        <f xml:space="preserve"> (moras!I3003 - AVERAGE(moras!$I$2:$I$5001)) / _xlfn.STDEV.P(moras!$I$2:$I$5001)</f>
        <v>0.43010483570679275</v>
      </c>
      <c r="E3006" t="str">
        <f t="shared" si="92"/>
        <v>Normal</v>
      </c>
    </row>
    <row r="3007" spans="2:5" x14ac:dyDescent="0.25">
      <c r="B3007">
        <f xml:space="preserve"> (moras!C3004 - AVERAGE(moras!$C$2:$C$5001)) / _xlfn.STDEV.P(moras!$C$2:$C$5001)</f>
        <v>0.66203431910701871</v>
      </c>
      <c r="C3007" t="str">
        <f t="shared" si="93"/>
        <v>Normal</v>
      </c>
      <c r="D3007">
        <f xml:space="preserve"> (moras!I3004 - AVERAGE(moras!$I$2:$I$5001)) / _xlfn.STDEV.P(moras!$I$2:$I$5001)</f>
        <v>-0.98154302243891756</v>
      </c>
      <c r="E3007" t="str">
        <f t="shared" si="92"/>
        <v>Normal</v>
      </c>
    </row>
    <row r="3008" spans="2:5" x14ac:dyDescent="0.25">
      <c r="B3008">
        <f xml:space="preserve"> (moras!C3005 - AVERAGE(moras!$C$2:$C$5001)) / _xlfn.STDEV.P(moras!$C$2:$C$5001)</f>
        <v>1.5025986615241718</v>
      </c>
      <c r="C3008" t="str">
        <f t="shared" si="93"/>
        <v>Normal</v>
      </c>
      <c r="D3008">
        <f xml:space="preserve"> (moras!I3005 - AVERAGE(moras!$I$2:$I$5001)) / _xlfn.STDEV.P(moras!$I$2:$I$5001)</f>
        <v>0.28894004989222172</v>
      </c>
      <c r="E3008" t="str">
        <f t="shared" si="92"/>
        <v>Normal</v>
      </c>
    </row>
    <row r="3009" spans="2:5" x14ac:dyDescent="0.25">
      <c r="B3009">
        <f xml:space="preserve"> (moras!C3006 - AVERAGE(moras!$C$2:$C$5001)) / _xlfn.STDEV.P(moras!$C$2:$C$5001)</f>
        <v>-9.3146271551607221E-2</v>
      </c>
      <c r="C3009" t="str">
        <f t="shared" si="93"/>
        <v>Normal</v>
      </c>
      <c r="D3009">
        <f xml:space="preserve"> (moras!I3006 - AVERAGE(moras!$I$2:$I$5001)) / _xlfn.STDEV.P(moras!$I$2:$I$5001)</f>
        <v>-1.334454986975345</v>
      </c>
      <c r="E3009" t="str">
        <f t="shared" si="92"/>
        <v>Normal</v>
      </c>
    </row>
    <row r="3010" spans="2:5" x14ac:dyDescent="0.25">
      <c r="B3010">
        <f xml:space="preserve"> (moras!C3007 - AVERAGE(moras!$C$2:$C$5001)) / _xlfn.STDEV.P(moras!$C$2:$C$5001)</f>
        <v>-3.6801713869953512E-2</v>
      </c>
      <c r="C3010" t="str">
        <f t="shared" si="93"/>
        <v>Normal</v>
      </c>
      <c r="D3010">
        <f xml:space="preserve"> (moras!I3007 - AVERAGE(moras!$I$2:$I$5001)) / _xlfn.STDEV.P(moras!$I$2:$I$5001)</f>
        <v>-6.397191464420586E-2</v>
      </c>
      <c r="E3010" t="str">
        <f t="shared" si="92"/>
        <v>Normal</v>
      </c>
    </row>
    <row r="3011" spans="2:5" x14ac:dyDescent="0.25">
      <c r="B3011">
        <f xml:space="preserve"> (moras!C3008 - AVERAGE(moras!$C$2:$C$5001)) / _xlfn.STDEV.P(moras!$C$2:$C$5001)</f>
        <v>-0.44454166866740574</v>
      </c>
      <c r="C3011" t="str">
        <f t="shared" si="93"/>
        <v>Normal</v>
      </c>
      <c r="D3011">
        <f xml:space="preserve"> (moras!I3008 - AVERAGE(moras!$I$2:$I$5001)) / _xlfn.STDEV.P(moras!$I$2:$I$5001)</f>
        <v>1.2065111576869334</v>
      </c>
      <c r="E3011" t="str">
        <f t="shared" si="92"/>
        <v>Normal</v>
      </c>
    </row>
    <row r="3012" spans="2:5" x14ac:dyDescent="0.25">
      <c r="B3012">
        <f xml:space="preserve"> (moras!C3009 - AVERAGE(moras!$C$2:$C$5001)) / _xlfn.STDEV.P(moras!$C$2:$C$5001)</f>
        <v>0.35353827793942377</v>
      </c>
      <c r="C3012" t="str">
        <f t="shared" si="93"/>
        <v>Normal</v>
      </c>
      <c r="D3012">
        <f xml:space="preserve"> (moras!I3009 - AVERAGE(moras!$I$2:$I$5001)) / _xlfn.STDEV.P(moras!$I$2:$I$5001)</f>
        <v>-0.13455430755149136</v>
      </c>
      <c r="E3012" t="str">
        <f t="shared" si="92"/>
        <v>Normal</v>
      </c>
    </row>
    <row r="3013" spans="2:5" x14ac:dyDescent="0.25">
      <c r="B3013">
        <f xml:space="preserve"> (moras!C3010 - AVERAGE(moras!$C$2:$C$5001)) / _xlfn.STDEV.P(moras!$C$2:$C$5001)</f>
        <v>5.6629365943822849</v>
      </c>
      <c r="C3013" t="str">
        <f t="shared" si="93"/>
        <v>Atipico</v>
      </c>
      <c r="D3013">
        <f xml:space="preserve"> (moras!I3010 - AVERAGE(moras!$I$2:$I$5001)) / _xlfn.STDEV.P(moras!$I$2:$I$5001)</f>
        <v>1.4888407293160755</v>
      </c>
      <c r="E3013" t="str">
        <f t="shared" si="92"/>
        <v>Normal</v>
      </c>
    </row>
    <row r="3014" spans="2:5" x14ac:dyDescent="0.25">
      <c r="B3014">
        <f xml:space="preserve"> (moras!C3011 - AVERAGE(moras!$C$2:$C$5001)) / _xlfn.STDEV.P(moras!$C$2:$C$5001)</f>
        <v>9.913503453737868E-2</v>
      </c>
      <c r="C3014" t="str">
        <f t="shared" si="93"/>
        <v>Normal</v>
      </c>
      <c r="D3014">
        <f xml:space="preserve"> (moras!I3011 - AVERAGE(moras!$I$2:$I$5001)) / _xlfn.STDEV.P(moras!$I$2:$I$5001)</f>
        <v>0.64185201442864925</v>
      </c>
      <c r="E3014" t="str">
        <f t="shared" ref="E3014:E3077" si="94">IF(ABS(D3014)&gt;1.96,"Atipico","Normal")</f>
        <v>Normal</v>
      </c>
    </row>
    <row r="3015" spans="2:5" x14ac:dyDescent="0.25">
      <c r="B3015">
        <f xml:space="preserve"> (moras!C3012 - AVERAGE(moras!$C$2:$C$5001)) / _xlfn.STDEV.P(moras!$C$2:$C$5001)</f>
        <v>5.2367238908552056E-2</v>
      </c>
      <c r="C3015" t="str">
        <f t="shared" si="93"/>
        <v>Normal</v>
      </c>
      <c r="D3015">
        <f xml:space="preserve"> (moras!I3012 - AVERAGE(moras!$I$2:$I$5001)) / _xlfn.STDEV.P(moras!$I$2:$I$5001)</f>
        <v>-1.052125415346203</v>
      </c>
      <c r="E3015" t="str">
        <f t="shared" si="94"/>
        <v>Normal</v>
      </c>
    </row>
    <row r="3016" spans="2:5" x14ac:dyDescent="0.25">
      <c r="B3016">
        <f xml:space="preserve"> (moras!C3013 - AVERAGE(moras!$C$2:$C$5001)) / _xlfn.STDEV.P(moras!$C$2:$C$5001)</f>
        <v>-0.46799154082766331</v>
      </c>
      <c r="C3016" t="str">
        <f t="shared" si="93"/>
        <v>Normal</v>
      </c>
      <c r="D3016">
        <f xml:space="preserve"> (moras!I3013 - AVERAGE(moras!$I$2:$I$5001)) / _xlfn.STDEV.P(moras!$I$2:$I$5001)</f>
        <v>6.6104782630796582E-3</v>
      </c>
      <c r="E3016" t="str">
        <f t="shared" si="94"/>
        <v>Normal</v>
      </c>
    </row>
    <row r="3017" spans="2:5" x14ac:dyDescent="0.25">
      <c r="B3017">
        <f xml:space="preserve"> (moras!C3014 - AVERAGE(moras!$C$2:$C$5001)) / _xlfn.STDEV.P(moras!$C$2:$C$5001)</f>
        <v>-0.31955377606331253</v>
      </c>
      <c r="C3017" t="str">
        <f t="shared" si="93"/>
        <v>Normal</v>
      </c>
      <c r="D3017">
        <f xml:space="preserve"> (moras!I3014 - AVERAGE(moras!$I$2:$I$5001)) / _xlfn.STDEV.P(moras!$I$2:$I$5001)</f>
        <v>-0.27571909336606237</v>
      </c>
      <c r="E3017" t="str">
        <f t="shared" si="94"/>
        <v>Normal</v>
      </c>
    </row>
    <row r="3018" spans="2:5" x14ac:dyDescent="0.25">
      <c r="B3018">
        <f xml:space="preserve"> (moras!C3015 - AVERAGE(moras!$C$2:$C$5001)) / _xlfn.STDEV.P(moras!$C$2:$C$5001)</f>
        <v>-0.36502297459616306</v>
      </c>
      <c r="C3018" t="str">
        <f t="shared" si="93"/>
        <v>Normal</v>
      </c>
      <c r="D3018">
        <f xml:space="preserve"> (moras!I3015 - AVERAGE(moras!$I$2:$I$5001)) / _xlfn.STDEV.P(moras!$I$2:$I$5001)</f>
        <v>-0.69921345080977548</v>
      </c>
      <c r="E3018" t="str">
        <f t="shared" si="94"/>
        <v>Normal</v>
      </c>
    </row>
    <row r="3019" spans="2:5" x14ac:dyDescent="0.25">
      <c r="B3019">
        <f xml:space="preserve"> (moras!C3016 - AVERAGE(moras!$C$2:$C$5001)) / _xlfn.STDEV.P(moras!$C$2:$C$5001)</f>
        <v>2.1482477430015154</v>
      </c>
      <c r="C3019" t="str">
        <f t="shared" si="93"/>
        <v>Atipico</v>
      </c>
      <c r="D3019">
        <f xml:space="preserve"> (moras!I3016 - AVERAGE(moras!$I$2:$I$5001)) / _xlfn.STDEV.P(moras!$I$2:$I$5001)</f>
        <v>0.14777526407765068</v>
      </c>
      <c r="E3019" t="str">
        <f t="shared" si="94"/>
        <v>Normal</v>
      </c>
    </row>
    <row r="3020" spans="2:5" x14ac:dyDescent="0.25">
      <c r="B3020">
        <f xml:space="preserve"> (moras!C3017 - AVERAGE(moras!$C$2:$C$5001)) / _xlfn.STDEV.P(moras!$C$2:$C$5001)</f>
        <v>-5.8442532472202116E-2</v>
      </c>
      <c r="C3020" t="str">
        <f t="shared" si="93"/>
        <v>Normal</v>
      </c>
      <c r="D3020">
        <f xml:space="preserve"> (moras!I3017 - AVERAGE(moras!$I$2:$I$5001)) / _xlfn.STDEV.P(moras!$I$2:$I$5001)</f>
        <v>0.28894004989222172</v>
      </c>
      <c r="E3020" t="str">
        <f t="shared" si="94"/>
        <v>Normal</v>
      </c>
    </row>
    <row r="3021" spans="2:5" x14ac:dyDescent="0.25">
      <c r="B3021">
        <f xml:space="preserve"> (moras!C3018 - AVERAGE(moras!$C$2:$C$5001)) / _xlfn.STDEV.P(moras!$C$2:$C$5001)</f>
        <v>0.9965124634765602</v>
      </c>
      <c r="C3021" t="str">
        <f t="shared" si="93"/>
        <v>Normal</v>
      </c>
      <c r="D3021">
        <f xml:space="preserve"> (moras!I3018 - AVERAGE(moras!$I$2:$I$5001)) / _xlfn.STDEV.P(moras!$I$2:$I$5001)</f>
        <v>1.3476759435015044</v>
      </c>
      <c r="E3021" t="str">
        <f t="shared" si="94"/>
        <v>Normal</v>
      </c>
    </row>
    <row r="3022" spans="2:5" x14ac:dyDescent="0.25">
      <c r="B3022">
        <f xml:space="preserve"> (moras!C3019 - AVERAGE(moras!$C$2:$C$5001)) / _xlfn.STDEV.P(moras!$C$2:$C$5001)</f>
        <v>-0.44274864625885429</v>
      </c>
      <c r="C3022" t="str">
        <f t="shared" si="93"/>
        <v>Normal</v>
      </c>
      <c r="D3022">
        <f xml:space="preserve"> (moras!I3019 - AVERAGE(moras!$I$2:$I$5001)) / _xlfn.STDEV.P(moras!$I$2:$I$5001)</f>
        <v>-1.052125415346203</v>
      </c>
      <c r="E3022" t="str">
        <f t="shared" si="94"/>
        <v>Normal</v>
      </c>
    </row>
    <row r="3023" spans="2:5" x14ac:dyDescent="0.25">
      <c r="B3023">
        <f xml:space="preserve"> (moras!C3020 - AVERAGE(moras!$C$2:$C$5001)) / _xlfn.STDEV.P(moras!$C$2:$C$5001)</f>
        <v>-0.46799154082766331</v>
      </c>
      <c r="C3023" t="str">
        <f t="shared" ref="C3023:C3086" si="95">IF(ABS(B3023)&gt;1.96,"Atipico","Normal")</f>
        <v>Normal</v>
      </c>
      <c r="D3023">
        <f xml:space="preserve"> (moras!I3020 - AVERAGE(moras!$I$2:$I$5001)) / _xlfn.STDEV.P(moras!$I$2:$I$5001)</f>
        <v>0.57126962152136374</v>
      </c>
      <c r="E3023" t="str">
        <f t="shared" si="94"/>
        <v>Normal</v>
      </c>
    </row>
    <row r="3024" spans="2:5" x14ac:dyDescent="0.25">
      <c r="B3024">
        <f xml:space="preserve"> (moras!C3021 - AVERAGE(moras!$C$2:$C$5001)) / _xlfn.STDEV.P(moras!$C$2:$C$5001)</f>
        <v>1.5592068946194408</v>
      </c>
      <c r="C3024" t="str">
        <f t="shared" si="95"/>
        <v>Normal</v>
      </c>
      <c r="D3024">
        <f xml:space="preserve"> (moras!I3021 - AVERAGE(moras!$I$2:$I$5001)) / _xlfn.STDEV.P(moras!$I$2:$I$5001)</f>
        <v>0.64185201442864925</v>
      </c>
      <c r="E3024" t="str">
        <f t="shared" si="94"/>
        <v>Normal</v>
      </c>
    </row>
    <row r="3025" spans="2:5" x14ac:dyDescent="0.25">
      <c r="B3025">
        <f xml:space="preserve"> (moras!C3022 - AVERAGE(moras!$C$2:$C$5001)) / _xlfn.STDEV.P(moras!$C$2:$C$5001)</f>
        <v>-2.2673338536546354E-2</v>
      </c>
      <c r="C3025" t="str">
        <f t="shared" si="95"/>
        <v>Normal</v>
      </c>
      <c r="D3025">
        <f xml:space="preserve"> (moras!I3022 - AVERAGE(moras!$I$2:$I$5001)) / _xlfn.STDEV.P(moras!$I$2:$I$5001)</f>
        <v>2.6181590158326435</v>
      </c>
      <c r="E3025" t="str">
        <f t="shared" si="94"/>
        <v>Atipico</v>
      </c>
    </row>
    <row r="3026" spans="2:5" x14ac:dyDescent="0.25">
      <c r="B3026">
        <f xml:space="preserve"> (moras!C3023 - AVERAGE(moras!$C$2:$C$5001)) / _xlfn.STDEV.P(moras!$C$2:$C$5001)</f>
        <v>-0.41270133951417431</v>
      </c>
      <c r="C3026" t="str">
        <f t="shared" si="95"/>
        <v>Normal</v>
      </c>
      <c r="D3026">
        <f xml:space="preserve"> (moras!I3023 - AVERAGE(moras!$I$2:$I$5001)) / _xlfn.STDEV.P(moras!$I$2:$I$5001)</f>
        <v>-1.6167845586044871</v>
      </c>
      <c r="E3026" t="str">
        <f t="shared" si="94"/>
        <v>Normal</v>
      </c>
    </row>
    <row r="3027" spans="2:5" x14ac:dyDescent="0.25">
      <c r="B3027">
        <f xml:space="preserve"> (moras!C3024 - AVERAGE(moras!$C$2:$C$5001)) / _xlfn.STDEV.P(moras!$C$2:$C$5001)</f>
        <v>-0.3114136639665972</v>
      </c>
      <c r="C3027" t="str">
        <f t="shared" si="95"/>
        <v>Normal</v>
      </c>
      <c r="D3027">
        <f xml:space="preserve"> (moras!I3024 - AVERAGE(moras!$I$2:$I$5001)) / _xlfn.STDEV.P(moras!$I$2:$I$5001)</f>
        <v>0.35952244279950724</v>
      </c>
      <c r="E3027" t="str">
        <f t="shared" si="94"/>
        <v>Normal</v>
      </c>
    </row>
    <row r="3028" spans="2:5" x14ac:dyDescent="0.25">
      <c r="B3028">
        <f xml:space="preserve"> (moras!C3025 - AVERAGE(moras!$C$2:$C$5001)) / _xlfn.STDEV.P(moras!$C$2:$C$5001)</f>
        <v>-0.44454166866740574</v>
      </c>
      <c r="C3028" t="str">
        <f t="shared" si="95"/>
        <v>Normal</v>
      </c>
      <c r="D3028">
        <f xml:space="preserve"> (moras!I3025 - AVERAGE(moras!$I$2:$I$5001)) / _xlfn.STDEV.P(moras!$I$2:$I$5001)</f>
        <v>1.559423122223361</v>
      </c>
      <c r="E3028" t="str">
        <f t="shared" si="94"/>
        <v>Normal</v>
      </c>
    </row>
    <row r="3029" spans="2:5" x14ac:dyDescent="0.25">
      <c r="B3029">
        <f xml:space="preserve"> (moras!C3026 - AVERAGE(moras!$C$2:$C$5001)) / _xlfn.STDEV.P(moras!$C$2:$C$5001)</f>
        <v>-7.6469722004520639E-3</v>
      </c>
      <c r="C3029" t="str">
        <f t="shared" si="95"/>
        <v>Normal</v>
      </c>
      <c r="D3029">
        <f xml:space="preserve"> (moras!I3026 - AVERAGE(moras!$I$2:$I$5001)) / _xlfn.STDEV.P(moras!$I$2:$I$5001)</f>
        <v>-0.41688387918063341</v>
      </c>
      <c r="E3029" t="str">
        <f t="shared" si="94"/>
        <v>Normal</v>
      </c>
    </row>
    <row r="3030" spans="2:5" x14ac:dyDescent="0.25">
      <c r="B3030">
        <f xml:space="preserve"> (moras!C3027 - AVERAGE(moras!$C$2:$C$5001)) / _xlfn.STDEV.P(moras!$C$2:$C$5001)</f>
        <v>-9.8838562774353794E-2</v>
      </c>
      <c r="C3030" t="str">
        <f t="shared" si="95"/>
        <v>Normal</v>
      </c>
      <c r="D3030">
        <f xml:space="preserve"> (moras!I3027 - AVERAGE(moras!$I$2:$I$5001)) / _xlfn.STDEV.P(moras!$I$2:$I$5001)</f>
        <v>-6.397191464420586E-2</v>
      </c>
      <c r="E3030" t="str">
        <f t="shared" si="94"/>
        <v>Normal</v>
      </c>
    </row>
    <row r="3031" spans="2:5" x14ac:dyDescent="0.25">
      <c r="B3031">
        <f xml:space="preserve"> (moras!C3028 - AVERAGE(moras!$C$2:$C$5001)) / _xlfn.STDEV.P(moras!$C$2:$C$5001)</f>
        <v>0.67758749367759241</v>
      </c>
      <c r="C3031" t="str">
        <f t="shared" si="95"/>
        <v>Normal</v>
      </c>
      <c r="D3031">
        <f xml:space="preserve"> (moras!I3028 - AVERAGE(moras!$I$2:$I$5001)) / _xlfn.STDEV.P(moras!$I$2:$I$5001)</f>
        <v>0.2183576569849362</v>
      </c>
      <c r="E3031" t="str">
        <f t="shared" si="94"/>
        <v>Normal</v>
      </c>
    </row>
    <row r="3032" spans="2:5" x14ac:dyDescent="0.25">
      <c r="B3032">
        <f xml:space="preserve"> (moras!C3029 - AVERAGE(moras!$C$2:$C$5001)) / _xlfn.STDEV.P(moras!$C$2:$C$5001)</f>
        <v>-0.37198961888424464</v>
      </c>
      <c r="C3032" t="str">
        <f t="shared" si="95"/>
        <v>Normal</v>
      </c>
      <c r="D3032">
        <f xml:space="preserve"> (moras!I3029 - AVERAGE(moras!$I$2:$I$5001)) / _xlfn.STDEV.P(moras!$I$2:$I$5001)</f>
        <v>-6.397191464420586E-2</v>
      </c>
      <c r="E3032" t="str">
        <f t="shared" si="94"/>
        <v>Normal</v>
      </c>
    </row>
    <row r="3033" spans="2:5" x14ac:dyDescent="0.25">
      <c r="B3033">
        <f xml:space="preserve"> (moras!C3030 - AVERAGE(moras!$C$2:$C$5001)) / _xlfn.STDEV.P(moras!$C$2:$C$5001)</f>
        <v>-0.46799154082766331</v>
      </c>
      <c r="C3033" t="str">
        <f t="shared" si="95"/>
        <v>Normal</v>
      </c>
      <c r="D3033">
        <f xml:space="preserve"> (moras!I3030 - AVERAGE(moras!$I$2:$I$5001)) / _xlfn.STDEV.P(moras!$I$2:$I$5001)</f>
        <v>-0.13455430755149136</v>
      </c>
      <c r="E3033" t="str">
        <f t="shared" si="94"/>
        <v>Normal</v>
      </c>
    </row>
    <row r="3034" spans="2:5" x14ac:dyDescent="0.25">
      <c r="B3034">
        <f xml:space="preserve"> (moras!C3031 - AVERAGE(moras!$C$2:$C$5001)) / _xlfn.STDEV.P(moras!$C$2:$C$5001)</f>
        <v>-0.61769596370560942</v>
      </c>
      <c r="C3034" t="str">
        <f t="shared" si="95"/>
        <v>Normal</v>
      </c>
      <c r="D3034">
        <f xml:space="preserve"> (moras!I3031 - AVERAGE(moras!$I$2:$I$5001)) / _xlfn.STDEV.P(moras!$I$2:$I$5001)</f>
        <v>3.4651477307200698</v>
      </c>
      <c r="E3034" t="str">
        <f t="shared" si="94"/>
        <v>Atipico</v>
      </c>
    </row>
    <row r="3035" spans="2:5" x14ac:dyDescent="0.25">
      <c r="B3035">
        <f xml:space="preserve"> (moras!C3032 - AVERAGE(moras!$C$2:$C$5001)) / _xlfn.STDEV.P(moras!$C$2:$C$5001)</f>
        <v>-0.3900838539603626</v>
      </c>
      <c r="C3035" t="str">
        <f t="shared" si="95"/>
        <v>Normal</v>
      </c>
      <c r="D3035">
        <f xml:space="preserve"> (moras!I3032 - AVERAGE(moras!$I$2:$I$5001)) / _xlfn.STDEV.P(moras!$I$2:$I$5001)</f>
        <v>-0.27571909336606237</v>
      </c>
      <c r="E3035" t="str">
        <f t="shared" si="94"/>
        <v>Normal</v>
      </c>
    </row>
    <row r="3036" spans="2:5" x14ac:dyDescent="0.25">
      <c r="B3036">
        <f xml:space="preserve"> (moras!C3033 - AVERAGE(moras!$C$2:$C$5001)) / _xlfn.STDEV.P(moras!$C$2:$C$5001)</f>
        <v>1.0603781952376832</v>
      </c>
      <c r="C3036" t="str">
        <f t="shared" si="95"/>
        <v>Normal</v>
      </c>
      <c r="D3036">
        <f xml:space="preserve"> (moras!I3033 - AVERAGE(moras!$I$2:$I$5001)) / _xlfn.STDEV.P(moras!$I$2:$I$5001)</f>
        <v>6.6104782630796582E-3</v>
      </c>
      <c r="E3036" t="str">
        <f t="shared" si="94"/>
        <v>Normal</v>
      </c>
    </row>
    <row r="3037" spans="2:5" x14ac:dyDescent="0.25">
      <c r="B3037">
        <f xml:space="preserve"> (moras!C3034 - AVERAGE(moras!$C$2:$C$5001)) / _xlfn.STDEV.P(moras!$C$2:$C$5001)</f>
        <v>-0.44959863310549913</v>
      </c>
      <c r="C3037" t="str">
        <f t="shared" si="95"/>
        <v>Normal</v>
      </c>
      <c r="D3037">
        <f xml:space="preserve"> (moras!I3034 - AVERAGE(moras!$I$2:$I$5001)) / _xlfn.STDEV.P(moras!$I$2:$I$5001)</f>
        <v>0.35952244279950724</v>
      </c>
      <c r="E3037" t="str">
        <f t="shared" si="94"/>
        <v>Normal</v>
      </c>
    </row>
    <row r="3038" spans="2:5" x14ac:dyDescent="0.25">
      <c r="B3038">
        <f xml:space="preserve"> (moras!C3035 - AVERAGE(moras!$C$2:$C$5001)) / _xlfn.STDEV.P(moras!$C$2:$C$5001)</f>
        <v>-0.17692505861637248</v>
      </c>
      <c r="C3038" t="str">
        <f t="shared" si="95"/>
        <v>Normal</v>
      </c>
      <c r="D3038">
        <f xml:space="preserve"> (moras!I3035 - AVERAGE(moras!$I$2:$I$5001)) / _xlfn.STDEV.P(moras!$I$2:$I$5001)</f>
        <v>0.2183576569849362</v>
      </c>
      <c r="E3038" t="str">
        <f t="shared" si="94"/>
        <v>Normal</v>
      </c>
    </row>
    <row r="3039" spans="2:5" x14ac:dyDescent="0.25">
      <c r="B3039">
        <f xml:space="preserve"> (moras!C3036 - AVERAGE(moras!$C$2:$C$5001)) / _xlfn.STDEV.P(moras!$C$2:$C$5001)</f>
        <v>-0.57327007237945138</v>
      </c>
      <c r="C3039" t="str">
        <f t="shared" si="95"/>
        <v>Normal</v>
      </c>
      <c r="D3039">
        <f xml:space="preserve"> (moras!I3036 - AVERAGE(moras!$I$2:$I$5001)) / _xlfn.STDEV.P(moras!$I$2:$I$5001)</f>
        <v>-0.41688387918063341</v>
      </c>
      <c r="E3039" t="str">
        <f t="shared" si="94"/>
        <v>Normal</v>
      </c>
    </row>
    <row r="3040" spans="2:5" x14ac:dyDescent="0.25">
      <c r="B3040">
        <f xml:space="preserve"> (moras!C3037 - AVERAGE(moras!$C$2:$C$5001)) / _xlfn.STDEV.P(moras!$C$2:$C$5001)</f>
        <v>-0.40244756968810458</v>
      </c>
      <c r="C3040" t="str">
        <f t="shared" si="95"/>
        <v>Normal</v>
      </c>
      <c r="D3040">
        <f xml:space="preserve"> (moras!I3037 - AVERAGE(moras!$I$2:$I$5001)) / _xlfn.STDEV.P(moras!$I$2:$I$5001)</f>
        <v>-6.397191464420586E-2</v>
      </c>
      <c r="E3040" t="str">
        <f t="shared" si="94"/>
        <v>Normal</v>
      </c>
    </row>
    <row r="3041" spans="2:5" x14ac:dyDescent="0.25">
      <c r="B3041">
        <f xml:space="preserve"> (moras!C3038 - AVERAGE(moras!$C$2:$C$5001)) / _xlfn.STDEV.P(moras!$C$2:$C$5001)</f>
        <v>0.8492494736761067</v>
      </c>
      <c r="C3041" t="str">
        <f t="shared" si="95"/>
        <v>Normal</v>
      </c>
      <c r="D3041">
        <f xml:space="preserve"> (moras!I3038 - AVERAGE(moras!$I$2:$I$5001)) / _xlfn.STDEV.P(moras!$I$2:$I$5001)</f>
        <v>-0.27571909336606237</v>
      </c>
      <c r="E3041" t="str">
        <f t="shared" si="94"/>
        <v>Normal</v>
      </c>
    </row>
    <row r="3042" spans="2:5" x14ac:dyDescent="0.25">
      <c r="B3042">
        <f xml:space="preserve"> (moras!C3039 - AVERAGE(moras!$C$2:$C$5001)) / _xlfn.STDEV.P(moras!$C$2:$C$5001)</f>
        <v>-2.2679504363260765E-2</v>
      </c>
      <c r="C3042" t="str">
        <f t="shared" si="95"/>
        <v>Normal</v>
      </c>
      <c r="D3042">
        <f xml:space="preserve"> (moras!I3039 - AVERAGE(moras!$I$2:$I$5001)) / _xlfn.STDEV.P(moras!$I$2:$I$5001)</f>
        <v>2.3358294442035015</v>
      </c>
      <c r="E3042" t="str">
        <f t="shared" si="94"/>
        <v>Atipico</v>
      </c>
    </row>
    <row r="3043" spans="2:5" x14ac:dyDescent="0.25">
      <c r="B3043">
        <f xml:space="preserve"> (moras!C3040 - AVERAGE(moras!$C$2:$C$5001)) / _xlfn.STDEV.P(moras!$C$2:$C$5001)</f>
        <v>-0.13835565447836581</v>
      </c>
      <c r="C3043" t="str">
        <f t="shared" si="95"/>
        <v>Normal</v>
      </c>
      <c r="D3043">
        <f xml:space="preserve"> (moras!I3040 - AVERAGE(moras!$I$2:$I$5001)) / _xlfn.STDEV.P(moras!$I$2:$I$5001)</f>
        <v>-1.052125415346203</v>
      </c>
      <c r="E3043" t="str">
        <f t="shared" si="94"/>
        <v>Normal</v>
      </c>
    </row>
    <row r="3044" spans="2:5" x14ac:dyDescent="0.25">
      <c r="B3044">
        <f xml:space="preserve"> (moras!C3041 - AVERAGE(moras!$C$2:$C$5001)) / _xlfn.STDEV.P(moras!$C$2:$C$5001)</f>
        <v>-0.32184436835606378</v>
      </c>
      <c r="C3044" t="str">
        <f t="shared" si="95"/>
        <v>Normal</v>
      </c>
      <c r="D3044">
        <f xml:space="preserve"> (moras!I3041 - AVERAGE(moras!$I$2:$I$5001)) / _xlfn.STDEV.P(moras!$I$2:$I$5001)</f>
        <v>-1.052125415346203</v>
      </c>
      <c r="E3044" t="str">
        <f t="shared" si="94"/>
        <v>Normal</v>
      </c>
    </row>
    <row r="3045" spans="2:5" x14ac:dyDescent="0.25">
      <c r="B3045">
        <f xml:space="preserve"> (moras!C3042 - AVERAGE(moras!$C$2:$C$5001)) / _xlfn.STDEV.P(moras!$C$2:$C$5001)</f>
        <v>0.35011254461689562</v>
      </c>
      <c r="C3045" t="str">
        <f t="shared" si="95"/>
        <v>Normal</v>
      </c>
      <c r="D3045">
        <f xml:space="preserve"> (moras!I3042 - AVERAGE(moras!$I$2:$I$5001)) / _xlfn.STDEV.P(moras!$I$2:$I$5001)</f>
        <v>-1.052125415346203</v>
      </c>
      <c r="E3045" t="str">
        <f t="shared" si="94"/>
        <v>Normal</v>
      </c>
    </row>
    <row r="3046" spans="2:5" x14ac:dyDescent="0.25">
      <c r="B3046">
        <f xml:space="preserve"> (moras!C3043 - AVERAGE(moras!$C$2:$C$5001)) / _xlfn.STDEV.P(moras!$C$2:$C$5001)</f>
        <v>0.33492118075792354</v>
      </c>
      <c r="C3046" t="str">
        <f t="shared" si="95"/>
        <v>Normal</v>
      </c>
      <c r="D3046">
        <f xml:space="preserve"> (moras!I3043 - AVERAGE(moras!$I$2:$I$5001)) / _xlfn.STDEV.P(moras!$I$2:$I$5001)</f>
        <v>-0.27571909336606237</v>
      </c>
      <c r="E3046" t="str">
        <f t="shared" si="94"/>
        <v>Normal</v>
      </c>
    </row>
    <row r="3047" spans="2:5" x14ac:dyDescent="0.25">
      <c r="B3047">
        <f xml:space="preserve"> (moras!C3044 - AVERAGE(moras!$C$2:$C$5001)) / _xlfn.STDEV.P(moras!$C$2:$C$5001)</f>
        <v>-0.37568788174754991</v>
      </c>
      <c r="C3047" t="str">
        <f t="shared" si="95"/>
        <v>Normal</v>
      </c>
      <c r="D3047">
        <f xml:space="preserve"> (moras!I3044 - AVERAGE(moras!$I$2:$I$5001)) / _xlfn.STDEV.P(moras!$I$2:$I$5001)</f>
        <v>1.0653463718723624</v>
      </c>
      <c r="E3047" t="str">
        <f t="shared" si="94"/>
        <v>Normal</v>
      </c>
    </row>
    <row r="3048" spans="2:5" x14ac:dyDescent="0.25">
      <c r="B3048">
        <f xml:space="preserve"> (moras!C3045 - AVERAGE(moras!$C$2:$C$5001)) / _xlfn.STDEV.P(moras!$C$2:$C$5001)</f>
        <v>-0.39111714786447083</v>
      </c>
      <c r="C3048" t="str">
        <f t="shared" si="95"/>
        <v>Normal</v>
      </c>
      <c r="D3048">
        <f xml:space="preserve"> (moras!I3045 - AVERAGE(moras!$I$2:$I$5001)) / _xlfn.STDEV.P(moras!$I$2:$I$5001)</f>
        <v>-0.91096062953163204</v>
      </c>
      <c r="E3048" t="str">
        <f t="shared" si="94"/>
        <v>Normal</v>
      </c>
    </row>
    <row r="3049" spans="2:5" x14ac:dyDescent="0.25">
      <c r="B3049">
        <f xml:space="preserve"> (moras!C3046 - AVERAGE(moras!$C$2:$C$5001)) / _xlfn.STDEV.P(moras!$C$2:$C$5001)</f>
        <v>-0.36879818697686423</v>
      </c>
      <c r="C3049" t="str">
        <f t="shared" si="95"/>
        <v>Normal</v>
      </c>
      <c r="D3049">
        <f xml:space="preserve"> (moras!I3046 - AVERAGE(moras!$I$2:$I$5001)) / _xlfn.STDEV.P(moras!$I$2:$I$5001)</f>
        <v>6.6104782630796582E-3</v>
      </c>
      <c r="E3049" t="str">
        <f t="shared" si="94"/>
        <v>Normal</v>
      </c>
    </row>
    <row r="3050" spans="2:5" x14ac:dyDescent="0.25">
      <c r="B3050">
        <f xml:space="preserve"> (moras!C3047 - AVERAGE(moras!$C$2:$C$5001)) / _xlfn.STDEV.P(moras!$C$2:$C$5001)</f>
        <v>0.19379650575308383</v>
      </c>
      <c r="C3050" t="str">
        <f t="shared" si="95"/>
        <v>Normal</v>
      </c>
      <c r="D3050">
        <f xml:space="preserve"> (moras!I3047 - AVERAGE(moras!$I$2:$I$5001)) / _xlfn.STDEV.P(moras!$I$2:$I$5001)</f>
        <v>-0.41688387918063341</v>
      </c>
      <c r="E3050" t="str">
        <f t="shared" si="94"/>
        <v>Normal</v>
      </c>
    </row>
    <row r="3051" spans="2:5" x14ac:dyDescent="0.25">
      <c r="B3051">
        <f xml:space="preserve"> (moras!C3048 - AVERAGE(moras!$C$2:$C$5001)) / _xlfn.STDEV.P(moras!$C$2:$C$5001)</f>
        <v>-0.36858608253788838</v>
      </c>
      <c r="C3051" t="str">
        <f t="shared" si="95"/>
        <v>Normal</v>
      </c>
      <c r="D3051">
        <f xml:space="preserve"> (moras!I3048 - AVERAGE(moras!$I$2:$I$5001)) / _xlfn.STDEV.P(moras!$I$2:$I$5001)</f>
        <v>1.7711703009452175</v>
      </c>
      <c r="E3051" t="str">
        <f t="shared" si="94"/>
        <v>Normal</v>
      </c>
    </row>
    <row r="3052" spans="2:5" x14ac:dyDescent="0.25">
      <c r="B3052">
        <f xml:space="preserve"> (moras!C3049 - AVERAGE(moras!$C$2:$C$5001)) / _xlfn.STDEV.P(moras!$C$2:$C$5001)</f>
        <v>0.8219265374651904</v>
      </c>
      <c r="C3052" t="str">
        <f t="shared" si="95"/>
        <v>Normal</v>
      </c>
      <c r="D3052">
        <f xml:space="preserve"> (moras!I3049 - AVERAGE(moras!$I$2:$I$5001)) / _xlfn.STDEV.P(moras!$I$2:$I$5001)</f>
        <v>7.7192871170365177E-2</v>
      </c>
      <c r="E3052" t="str">
        <f t="shared" si="94"/>
        <v>Normal</v>
      </c>
    </row>
    <row r="3053" spans="2:5" x14ac:dyDescent="0.25">
      <c r="B3053">
        <f xml:space="preserve"> (moras!C3050 - AVERAGE(moras!$C$2:$C$5001)) / _xlfn.STDEV.P(moras!$C$2:$C$5001)</f>
        <v>-0.44334303195412378</v>
      </c>
      <c r="C3053" t="str">
        <f t="shared" si="95"/>
        <v>Normal</v>
      </c>
      <c r="D3053">
        <f xml:space="preserve"> (moras!I3050 - AVERAGE(moras!$I$2:$I$5001)) / _xlfn.STDEV.P(moras!$I$2:$I$5001)</f>
        <v>-0.91096062953163204</v>
      </c>
      <c r="E3053" t="str">
        <f t="shared" si="94"/>
        <v>Normal</v>
      </c>
    </row>
    <row r="3054" spans="2:5" x14ac:dyDescent="0.25">
      <c r="B3054">
        <f xml:space="preserve"> (moras!C3051 - AVERAGE(moras!$C$2:$C$5001)) / _xlfn.STDEV.P(moras!$C$2:$C$5001)</f>
        <v>-0.4211312577981205</v>
      </c>
      <c r="C3054" t="str">
        <f t="shared" si="95"/>
        <v>Normal</v>
      </c>
      <c r="D3054">
        <f xml:space="preserve"> (moras!I3051 - AVERAGE(moras!$I$2:$I$5001)) / _xlfn.STDEV.P(moras!$I$2:$I$5001)</f>
        <v>0.71243440733593477</v>
      </c>
      <c r="E3054" t="str">
        <f t="shared" si="94"/>
        <v>Normal</v>
      </c>
    </row>
    <row r="3055" spans="2:5" x14ac:dyDescent="0.25">
      <c r="B3055">
        <f xml:space="preserve"> (moras!C3052 - AVERAGE(moras!$C$2:$C$5001)) / _xlfn.STDEV.P(moras!$C$2:$C$5001)</f>
        <v>-0.43559653390320319</v>
      </c>
      <c r="C3055" t="str">
        <f t="shared" si="95"/>
        <v>Normal</v>
      </c>
      <c r="D3055">
        <f xml:space="preserve"> (moras!I3052 - AVERAGE(moras!$I$2:$I$5001)) / _xlfn.STDEV.P(moras!$I$2:$I$5001)</f>
        <v>0.92418158605779133</v>
      </c>
      <c r="E3055" t="str">
        <f t="shared" si="94"/>
        <v>Normal</v>
      </c>
    </row>
    <row r="3056" spans="2:5" x14ac:dyDescent="0.25">
      <c r="B3056">
        <f xml:space="preserve"> (moras!C3053 - AVERAGE(moras!$C$2:$C$5001)) / _xlfn.STDEV.P(moras!$C$2:$C$5001)</f>
        <v>-0.44454166866740574</v>
      </c>
      <c r="C3056" t="str">
        <f t="shared" si="95"/>
        <v>Normal</v>
      </c>
      <c r="D3056">
        <f xml:space="preserve"> (moras!I3053 - AVERAGE(moras!$I$2:$I$5001)) / _xlfn.STDEV.P(moras!$I$2:$I$5001)</f>
        <v>-0.41688387918063341</v>
      </c>
      <c r="E3056" t="str">
        <f t="shared" si="94"/>
        <v>Normal</v>
      </c>
    </row>
    <row r="3057" spans="2:5" x14ac:dyDescent="0.25">
      <c r="B3057">
        <f xml:space="preserve"> (moras!C3054 - AVERAGE(moras!$C$2:$C$5001)) / _xlfn.STDEV.P(moras!$C$2:$C$5001)</f>
        <v>-0.67944240217176088</v>
      </c>
      <c r="C3057" t="str">
        <f t="shared" si="95"/>
        <v>Normal</v>
      </c>
      <c r="D3057">
        <f xml:space="preserve"> (moras!I3054 - AVERAGE(moras!$I$2:$I$5001)) / _xlfn.STDEV.P(moras!$I$2:$I$5001)</f>
        <v>0.35952244279950724</v>
      </c>
      <c r="E3057" t="str">
        <f t="shared" si="94"/>
        <v>Normal</v>
      </c>
    </row>
    <row r="3058" spans="2:5" x14ac:dyDescent="0.25">
      <c r="B3058">
        <f xml:space="preserve"> (moras!C3055 - AVERAGE(moras!$C$2:$C$5001)) / _xlfn.STDEV.P(moras!$C$2:$C$5001)</f>
        <v>-0.30819920886226515</v>
      </c>
      <c r="C3058" t="str">
        <f t="shared" si="95"/>
        <v>Normal</v>
      </c>
      <c r="D3058">
        <f xml:space="preserve"> (moras!I3055 - AVERAGE(moras!$I$2:$I$5001)) / _xlfn.STDEV.P(moras!$I$2:$I$5001)</f>
        <v>1.2065111576869334</v>
      </c>
      <c r="E3058" t="str">
        <f t="shared" si="94"/>
        <v>Normal</v>
      </c>
    </row>
    <row r="3059" spans="2:5" x14ac:dyDescent="0.25">
      <c r="B3059">
        <f xml:space="preserve"> (moras!C3056 - AVERAGE(moras!$C$2:$C$5001)) / _xlfn.STDEV.P(moras!$C$2:$C$5001)</f>
        <v>-2.2673338536546354E-2</v>
      </c>
      <c r="C3059" t="str">
        <f t="shared" si="95"/>
        <v>Normal</v>
      </c>
      <c r="D3059">
        <f xml:space="preserve"> (moras!I3056 - AVERAGE(moras!$I$2:$I$5001)) / _xlfn.STDEV.P(moras!$I$2:$I$5001)</f>
        <v>0.78301680024322029</v>
      </c>
      <c r="E3059" t="str">
        <f t="shared" si="94"/>
        <v>Normal</v>
      </c>
    </row>
    <row r="3060" spans="2:5" x14ac:dyDescent="0.25">
      <c r="B3060">
        <f xml:space="preserve"> (moras!C3057 - AVERAGE(moras!$C$2:$C$5001)) / _xlfn.STDEV.P(moras!$C$2:$C$5001)</f>
        <v>-0.31133884782524451</v>
      </c>
      <c r="C3060" t="str">
        <f t="shared" si="95"/>
        <v>Normal</v>
      </c>
      <c r="D3060">
        <f xml:space="preserve"> (moras!I3057 - AVERAGE(moras!$I$2:$I$5001)) / _xlfn.STDEV.P(moras!$I$2:$I$5001)</f>
        <v>6.6104782630796582E-3</v>
      </c>
      <c r="E3060" t="str">
        <f t="shared" si="94"/>
        <v>Normal</v>
      </c>
    </row>
    <row r="3061" spans="2:5" x14ac:dyDescent="0.25">
      <c r="B3061">
        <f xml:space="preserve"> (moras!C3058 - AVERAGE(moras!$C$2:$C$5001)) / _xlfn.STDEV.P(moras!$C$2:$C$5001)</f>
        <v>1.4435192390716864</v>
      </c>
      <c r="C3061" t="str">
        <f t="shared" si="95"/>
        <v>Normal</v>
      </c>
      <c r="D3061">
        <f xml:space="preserve"> (moras!I3058 - AVERAGE(moras!$I$2:$I$5001)) / _xlfn.STDEV.P(moras!$I$2:$I$5001)</f>
        <v>-0.62863105790248996</v>
      </c>
      <c r="E3061" t="str">
        <f t="shared" si="94"/>
        <v>Normal</v>
      </c>
    </row>
    <row r="3062" spans="2:5" x14ac:dyDescent="0.25">
      <c r="B3062">
        <f xml:space="preserve"> (moras!C3059 - AVERAGE(moras!$C$2:$C$5001)) / _xlfn.STDEV.P(moras!$C$2:$C$5001)</f>
        <v>-0.33777544644596397</v>
      </c>
      <c r="C3062" t="str">
        <f t="shared" si="95"/>
        <v>Normal</v>
      </c>
      <c r="D3062">
        <f xml:space="preserve"> (moras!I3059 - AVERAGE(moras!$I$2:$I$5001)) / _xlfn.STDEV.P(moras!$I$2:$I$5001)</f>
        <v>-1.1227078082534885</v>
      </c>
      <c r="E3062" t="str">
        <f t="shared" si="94"/>
        <v>Normal</v>
      </c>
    </row>
    <row r="3063" spans="2:5" x14ac:dyDescent="0.25">
      <c r="B3063">
        <f xml:space="preserve"> (moras!C3060 - AVERAGE(moras!$C$2:$C$5001)) / _xlfn.STDEV.P(moras!$C$2:$C$5001)</f>
        <v>-0.46799154082766331</v>
      </c>
      <c r="C3063" t="str">
        <f t="shared" si="95"/>
        <v>Normal</v>
      </c>
      <c r="D3063">
        <f xml:space="preserve"> (moras!I3060 - AVERAGE(moras!$I$2:$I$5001)) / _xlfn.STDEV.P(moras!$I$2:$I$5001)</f>
        <v>-1.1227078082534885</v>
      </c>
      <c r="E3063" t="str">
        <f t="shared" si="94"/>
        <v>Normal</v>
      </c>
    </row>
    <row r="3064" spans="2:5" x14ac:dyDescent="0.25">
      <c r="B3064">
        <f xml:space="preserve"> (moras!C3061 - AVERAGE(moras!$C$2:$C$5001)) / _xlfn.STDEV.P(moras!$C$2:$C$5001)</f>
        <v>-0.34004619710834821</v>
      </c>
      <c r="C3064" t="str">
        <f t="shared" si="95"/>
        <v>Normal</v>
      </c>
      <c r="D3064">
        <f xml:space="preserve"> (moras!I3061 - AVERAGE(moras!$I$2:$I$5001)) / _xlfn.STDEV.P(moras!$I$2:$I$5001)</f>
        <v>-0.769795843717061</v>
      </c>
      <c r="E3064" t="str">
        <f t="shared" si="94"/>
        <v>Normal</v>
      </c>
    </row>
    <row r="3065" spans="2:5" x14ac:dyDescent="0.25">
      <c r="B3065">
        <f xml:space="preserve"> (moras!C3062 - AVERAGE(moras!$C$2:$C$5001)) / _xlfn.STDEV.P(moras!$C$2:$C$5001)</f>
        <v>-0.21276330981122968</v>
      </c>
      <c r="C3065" t="str">
        <f t="shared" si="95"/>
        <v>Normal</v>
      </c>
      <c r="D3065">
        <f xml:space="preserve"> (moras!I3062 - AVERAGE(moras!$I$2:$I$5001)) / _xlfn.STDEV.P(moras!$I$2:$I$5001)</f>
        <v>-0.20513670045877688</v>
      </c>
      <c r="E3065" t="str">
        <f t="shared" si="94"/>
        <v>Normal</v>
      </c>
    </row>
    <row r="3066" spans="2:5" x14ac:dyDescent="0.25">
      <c r="B3066">
        <f xml:space="preserve"> (moras!C3063 - AVERAGE(moras!$C$2:$C$5001)) / _xlfn.STDEV.P(moras!$C$2:$C$5001)</f>
        <v>-0.43896776131757592</v>
      </c>
      <c r="C3066" t="str">
        <f t="shared" si="95"/>
        <v>Normal</v>
      </c>
      <c r="D3066">
        <f xml:space="preserve"> (moras!I3063 - AVERAGE(moras!$I$2:$I$5001)) / _xlfn.STDEV.P(moras!$I$2:$I$5001)</f>
        <v>-0.98154302243891756</v>
      </c>
      <c r="E3066" t="str">
        <f t="shared" si="94"/>
        <v>Normal</v>
      </c>
    </row>
    <row r="3067" spans="2:5" x14ac:dyDescent="0.25">
      <c r="B3067">
        <f xml:space="preserve"> (moras!C3064 - AVERAGE(moras!$C$2:$C$5001)) / _xlfn.STDEV.P(moras!$C$2:$C$5001)</f>
        <v>1.0300214626451671</v>
      </c>
      <c r="C3067" t="str">
        <f t="shared" si="95"/>
        <v>Normal</v>
      </c>
      <c r="D3067">
        <f xml:space="preserve"> (moras!I3064 - AVERAGE(moras!$I$2:$I$5001)) / _xlfn.STDEV.P(moras!$I$2:$I$5001)</f>
        <v>-0.34630148627334789</v>
      </c>
      <c r="E3067" t="str">
        <f t="shared" si="94"/>
        <v>Normal</v>
      </c>
    </row>
    <row r="3068" spans="2:5" x14ac:dyDescent="0.25">
      <c r="B3068">
        <f xml:space="preserve"> (moras!C3065 - AVERAGE(moras!$C$2:$C$5001)) / _xlfn.STDEV.P(moras!$C$2:$C$5001)</f>
        <v>0.11382819959782611</v>
      </c>
      <c r="C3068" t="str">
        <f t="shared" si="95"/>
        <v>Normal</v>
      </c>
      <c r="D3068">
        <f xml:space="preserve"> (moras!I3065 - AVERAGE(moras!$I$2:$I$5001)) / _xlfn.STDEV.P(moras!$I$2:$I$5001)</f>
        <v>-1.334454986975345</v>
      </c>
      <c r="E3068" t="str">
        <f t="shared" si="94"/>
        <v>Normal</v>
      </c>
    </row>
    <row r="3069" spans="2:5" x14ac:dyDescent="0.25">
      <c r="B3069">
        <f xml:space="preserve"> (moras!C3066 - AVERAGE(moras!$C$2:$C$5001)) / _xlfn.STDEV.P(moras!$C$2:$C$5001)</f>
        <v>-0.35269428076415893</v>
      </c>
      <c r="C3069" t="str">
        <f t="shared" si="95"/>
        <v>Normal</v>
      </c>
      <c r="D3069">
        <f xml:space="preserve"> (moras!I3066 - AVERAGE(moras!$I$2:$I$5001)) / _xlfn.STDEV.P(moras!$I$2:$I$5001)</f>
        <v>-0.48746627208791893</v>
      </c>
      <c r="E3069" t="str">
        <f t="shared" si="94"/>
        <v>Normal</v>
      </c>
    </row>
    <row r="3070" spans="2:5" x14ac:dyDescent="0.25">
      <c r="B3070">
        <f xml:space="preserve"> (moras!C3067 - AVERAGE(moras!$C$2:$C$5001)) / _xlfn.STDEV.P(moras!$C$2:$C$5001)</f>
        <v>-0.44454413499809153</v>
      </c>
      <c r="C3070" t="str">
        <f t="shared" si="95"/>
        <v>Normal</v>
      </c>
      <c r="D3070">
        <f xml:space="preserve"> (moras!I3067 - AVERAGE(moras!$I$2:$I$5001)) / _xlfn.STDEV.P(moras!$I$2:$I$5001)</f>
        <v>-0.62863105790248996</v>
      </c>
      <c r="E3070" t="str">
        <f t="shared" si="94"/>
        <v>Normal</v>
      </c>
    </row>
    <row r="3071" spans="2:5" x14ac:dyDescent="0.25">
      <c r="B3071">
        <f xml:space="preserve"> (moras!C3068 - AVERAGE(moras!$C$2:$C$5001)) / _xlfn.STDEV.P(moras!$C$2:$C$5001)</f>
        <v>1.0376305860768904</v>
      </c>
      <c r="C3071" t="str">
        <f t="shared" si="95"/>
        <v>Normal</v>
      </c>
      <c r="D3071">
        <f xml:space="preserve"> (moras!I3068 - AVERAGE(moras!$I$2:$I$5001)) / _xlfn.STDEV.P(moras!$I$2:$I$5001)</f>
        <v>6.6104782630796582E-3</v>
      </c>
      <c r="E3071" t="str">
        <f t="shared" si="94"/>
        <v>Normal</v>
      </c>
    </row>
    <row r="3072" spans="2:5" x14ac:dyDescent="0.25">
      <c r="B3072">
        <f xml:space="preserve"> (moras!C3069 - AVERAGE(moras!$C$2:$C$5001)) / _xlfn.STDEV.P(moras!$C$2:$C$5001)</f>
        <v>-5.6880111982769731E-2</v>
      </c>
      <c r="C3072" t="str">
        <f t="shared" si="95"/>
        <v>Normal</v>
      </c>
      <c r="D3072">
        <f xml:space="preserve"> (moras!I3069 - AVERAGE(moras!$I$2:$I$5001)) / _xlfn.STDEV.P(moras!$I$2:$I$5001)</f>
        <v>0.2183576569849362</v>
      </c>
      <c r="E3072" t="str">
        <f t="shared" si="94"/>
        <v>Normal</v>
      </c>
    </row>
    <row r="3073" spans="2:5" x14ac:dyDescent="0.25">
      <c r="B3073">
        <f xml:space="preserve"> (moras!C3070 - AVERAGE(moras!$C$2:$C$5001)) / _xlfn.STDEV.P(moras!$C$2:$C$5001)</f>
        <v>-0.32910629408549857</v>
      </c>
      <c r="C3073" t="str">
        <f t="shared" si="95"/>
        <v>Normal</v>
      </c>
      <c r="D3073">
        <f xml:space="preserve"> (moras!I3070 - AVERAGE(moras!$I$2:$I$5001)) / _xlfn.STDEV.P(moras!$I$2:$I$5001)</f>
        <v>1.0653463718723624</v>
      </c>
      <c r="E3073" t="str">
        <f t="shared" si="94"/>
        <v>Normal</v>
      </c>
    </row>
    <row r="3074" spans="2:5" x14ac:dyDescent="0.25">
      <c r="B3074">
        <f xml:space="preserve"> (moras!C3071 - AVERAGE(moras!$C$2:$C$5001)) / _xlfn.STDEV.P(moras!$C$2:$C$5001)</f>
        <v>-0.30974189870621144</v>
      </c>
      <c r="C3074" t="str">
        <f t="shared" si="95"/>
        <v>Normal</v>
      </c>
      <c r="D3074">
        <f xml:space="preserve"> (moras!I3071 - AVERAGE(moras!$I$2:$I$5001)) / _xlfn.STDEV.P(moras!$I$2:$I$5001)</f>
        <v>2.0534998725743594</v>
      </c>
      <c r="E3074" t="str">
        <f t="shared" si="94"/>
        <v>Atipico</v>
      </c>
    </row>
    <row r="3075" spans="2:5" x14ac:dyDescent="0.25">
      <c r="B3075">
        <f xml:space="preserve"> (moras!C3072 - AVERAGE(moras!$C$2:$C$5001)) / _xlfn.STDEV.P(moras!$C$2:$C$5001)</f>
        <v>-0.62712301948581051</v>
      </c>
      <c r="C3075" t="str">
        <f t="shared" si="95"/>
        <v>Normal</v>
      </c>
      <c r="D3075">
        <f xml:space="preserve"> (moras!I3072 - AVERAGE(moras!$I$2:$I$5001)) / _xlfn.STDEV.P(moras!$I$2:$I$5001)</f>
        <v>-0.98154302243891756</v>
      </c>
      <c r="E3075" t="str">
        <f t="shared" si="94"/>
        <v>Normal</v>
      </c>
    </row>
    <row r="3076" spans="2:5" x14ac:dyDescent="0.25">
      <c r="B3076">
        <f xml:space="preserve"> (moras!C3073 - AVERAGE(moras!$C$2:$C$5001)) / _xlfn.STDEV.P(moras!$C$2:$C$5001)</f>
        <v>0.47735856027026191</v>
      </c>
      <c r="C3076" t="str">
        <f t="shared" si="95"/>
        <v>Normal</v>
      </c>
      <c r="D3076">
        <f xml:space="preserve"> (moras!I3073 - AVERAGE(moras!$I$2:$I$5001)) / _xlfn.STDEV.P(moras!$I$2:$I$5001)</f>
        <v>-0.34630148627334789</v>
      </c>
      <c r="E3076" t="str">
        <f t="shared" si="94"/>
        <v>Normal</v>
      </c>
    </row>
    <row r="3077" spans="2:5" x14ac:dyDescent="0.25">
      <c r="B3077">
        <f xml:space="preserve"> (moras!C3074 - AVERAGE(moras!$C$2:$C$5001)) / _xlfn.STDEV.P(moras!$C$2:$C$5001)</f>
        <v>-0.34504503013217808</v>
      </c>
      <c r="C3077" t="str">
        <f t="shared" si="95"/>
        <v>Normal</v>
      </c>
      <c r="D3077">
        <f xml:space="preserve"> (moras!I3074 - AVERAGE(moras!$I$2:$I$5001)) / _xlfn.STDEV.P(moras!$I$2:$I$5001)</f>
        <v>-0.13455430755149136</v>
      </c>
      <c r="E3077" t="str">
        <f t="shared" si="94"/>
        <v>Normal</v>
      </c>
    </row>
    <row r="3078" spans="2:5" x14ac:dyDescent="0.25">
      <c r="B3078">
        <f xml:space="preserve"> (moras!C3075 - AVERAGE(moras!$C$2:$C$5001)) / _xlfn.STDEV.P(moras!$C$2:$C$5001)</f>
        <v>-0.71836110039313905</v>
      </c>
      <c r="C3078" t="str">
        <f t="shared" si="95"/>
        <v>Normal</v>
      </c>
      <c r="D3078">
        <f xml:space="preserve"> (moras!I3075 - AVERAGE(moras!$I$2:$I$5001)) / _xlfn.STDEV.P(moras!$I$2:$I$5001)</f>
        <v>-0.91096062953163204</v>
      </c>
      <c r="E3078" t="str">
        <f t="shared" ref="E3078:E3141" si="96">IF(ABS(D3078)&gt;1.96,"Atipico","Normal")</f>
        <v>Normal</v>
      </c>
    </row>
    <row r="3079" spans="2:5" x14ac:dyDescent="0.25">
      <c r="B3079">
        <f xml:space="preserve"> (moras!C3076 - AVERAGE(moras!$C$2:$C$5001)) / _xlfn.STDEV.P(moras!$C$2:$C$5001)</f>
        <v>-0.39022690114013697</v>
      </c>
      <c r="C3079" t="str">
        <f t="shared" si="95"/>
        <v>Normal</v>
      </c>
      <c r="D3079">
        <f xml:space="preserve"> (moras!I3076 - AVERAGE(moras!$I$2:$I$5001)) / _xlfn.STDEV.P(moras!$I$2:$I$5001)</f>
        <v>7.7192871170365177E-2</v>
      </c>
      <c r="E3079" t="str">
        <f t="shared" si="96"/>
        <v>Normal</v>
      </c>
    </row>
    <row r="3080" spans="2:5" x14ac:dyDescent="0.25">
      <c r="B3080">
        <f xml:space="preserve"> (moras!C3077 - AVERAGE(moras!$C$2:$C$5001)) / _xlfn.STDEV.P(moras!$C$2:$C$5001)</f>
        <v>-0.44454290183274864</v>
      </c>
      <c r="C3080" t="str">
        <f t="shared" si="95"/>
        <v>Normal</v>
      </c>
      <c r="D3080">
        <f xml:space="preserve"> (moras!I3077 - AVERAGE(moras!$I$2:$I$5001)) / _xlfn.STDEV.P(moras!$I$2:$I$5001)</f>
        <v>0.85359919315050581</v>
      </c>
      <c r="E3080" t="str">
        <f t="shared" si="96"/>
        <v>Normal</v>
      </c>
    </row>
    <row r="3081" spans="2:5" x14ac:dyDescent="0.25">
      <c r="B3081">
        <f xml:space="preserve"> (moras!C3078 - AVERAGE(moras!$C$2:$C$5001)) / _xlfn.STDEV.P(moras!$C$2:$C$5001)</f>
        <v>-0.44089889824453027</v>
      </c>
      <c r="C3081" t="str">
        <f t="shared" si="95"/>
        <v>Normal</v>
      </c>
      <c r="D3081">
        <f xml:space="preserve"> (moras!I3078 - AVERAGE(moras!$I$2:$I$5001)) / _xlfn.STDEV.P(moras!$I$2:$I$5001)</f>
        <v>-0.62863105790248996</v>
      </c>
      <c r="E3081" t="str">
        <f t="shared" si="96"/>
        <v>Normal</v>
      </c>
    </row>
    <row r="3082" spans="2:5" x14ac:dyDescent="0.25">
      <c r="B3082">
        <f xml:space="preserve"> (moras!C3079 - AVERAGE(moras!$C$2:$C$5001)) / _xlfn.STDEV.P(moras!$C$2:$C$5001)</f>
        <v>-0.20873538485681159</v>
      </c>
      <c r="C3082" t="str">
        <f t="shared" si="95"/>
        <v>Normal</v>
      </c>
      <c r="D3082">
        <f xml:space="preserve"> (moras!I3079 - AVERAGE(moras!$I$2:$I$5001)) / _xlfn.STDEV.P(moras!$I$2:$I$5001)</f>
        <v>-0.769795843717061</v>
      </c>
      <c r="E3082" t="str">
        <f t="shared" si="96"/>
        <v>Normal</v>
      </c>
    </row>
    <row r="3083" spans="2:5" x14ac:dyDescent="0.25">
      <c r="B3083">
        <f xml:space="preserve"> (moras!C3080 - AVERAGE(moras!$C$2:$C$5001)) / _xlfn.STDEV.P(moras!$C$2:$C$5001)</f>
        <v>-0.46799030766232042</v>
      </c>
      <c r="C3083" t="str">
        <f t="shared" si="95"/>
        <v>Normal</v>
      </c>
      <c r="D3083">
        <f xml:space="preserve"> (moras!I3080 - AVERAGE(moras!$I$2:$I$5001)) / _xlfn.STDEV.P(moras!$I$2:$I$5001)</f>
        <v>0.35952244279950724</v>
      </c>
      <c r="E3083" t="str">
        <f t="shared" si="96"/>
        <v>Normal</v>
      </c>
    </row>
    <row r="3084" spans="2:5" x14ac:dyDescent="0.25">
      <c r="B3084">
        <f xml:space="preserve"> (moras!C3081 - AVERAGE(moras!$C$2:$C$5001)) / _xlfn.STDEV.P(moras!$C$2:$C$5001)</f>
        <v>5.9245218608480352E-2</v>
      </c>
      <c r="C3084" t="str">
        <f t="shared" si="95"/>
        <v>Normal</v>
      </c>
      <c r="D3084">
        <f xml:space="preserve"> (moras!I3081 - AVERAGE(moras!$I$2:$I$5001)) / _xlfn.STDEV.P(moras!$I$2:$I$5001)</f>
        <v>0.78301680024322029</v>
      </c>
      <c r="E3084" t="str">
        <f t="shared" si="96"/>
        <v>Normal</v>
      </c>
    </row>
    <row r="3085" spans="2:5" x14ac:dyDescent="0.25">
      <c r="B3085">
        <f xml:space="preserve"> (moras!C3082 - AVERAGE(moras!$C$2:$C$5001)) / _xlfn.STDEV.P(moras!$C$2:$C$5001)</f>
        <v>0.78207063358322126</v>
      </c>
      <c r="C3085" t="str">
        <f t="shared" si="95"/>
        <v>Normal</v>
      </c>
      <c r="D3085">
        <f xml:space="preserve"> (moras!I3082 - AVERAGE(moras!$I$2:$I$5001)) / _xlfn.STDEV.P(moras!$I$2:$I$5001)</f>
        <v>0.50068722861407822</v>
      </c>
      <c r="E3085" t="str">
        <f t="shared" si="96"/>
        <v>Normal</v>
      </c>
    </row>
    <row r="3086" spans="2:5" x14ac:dyDescent="0.25">
      <c r="B3086">
        <f xml:space="preserve"> (moras!C3083 - AVERAGE(moras!$C$2:$C$5001)) / _xlfn.STDEV.P(moras!$C$2:$C$5001)</f>
        <v>0.1587360735982499</v>
      </c>
      <c r="C3086" t="str">
        <f t="shared" si="95"/>
        <v>Normal</v>
      </c>
      <c r="D3086">
        <f xml:space="preserve"> (moras!I3083 - AVERAGE(moras!$I$2:$I$5001)) / _xlfn.STDEV.P(moras!$I$2:$I$5001)</f>
        <v>-1.1227078082534885</v>
      </c>
      <c r="E3086" t="str">
        <f t="shared" si="96"/>
        <v>Normal</v>
      </c>
    </row>
    <row r="3087" spans="2:5" x14ac:dyDescent="0.25">
      <c r="B3087">
        <f xml:space="preserve"> (moras!C3084 - AVERAGE(moras!$C$2:$C$5001)) / _xlfn.STDEV.P(moras!$C$2:$C$5001)</f>
        <v>-0.33540406949160051</v>
      </c>
      <c r="C3087" t="str">
        <f t="shared" ref="C3087:C3150" si="97">IF(ABS(B3087)&gt;1.96,"Atipico","Normal")</f>
        <v>Normal</v>
      </c>
      <c r="D3087">
        <f xml:space="preserve"> (moras!I3084 - AVERAGE(moras!$I$2:$I$5001)) / _xlfn.STDEV.P(moras!$I$2:$I$5001)</f>
        <v>-0.34630148627334789</v>
      </c>
      <c r="E3087" t="str">
        <f t="shared" si="96"/>
        <v>Normal</v>
      </c>
    </row>
    <row r="3088" spans="2:5" x14ac:dyDescent="0.25">
      <c r="B3088">
        <f xml:space="preserve"> (moras!C3085 - AVERAGE(moras!$C$2:$C$5001)) / _xlfn.STDEV.P(moras!$C$2:$C$5001)</f>
        <v>0.16728710105052053</v>
      </c>
      <c r="C3088" t="str">
        <f t="shared" si="97"/>
        <v>Normal</v>
      </c>
      <c r="D3088">
        <f xml:space="preserve"> (moras!I3085 - AVERAGE(moras!$I$2:$I$5001)) / _xlfn.STDEV.P(moras!$I$2:$I$5001)</f>
        <v>1.2065111576869334</v>
      </c>
      <c r="E3088" t="str">
        <f t="shared" si="96"/>
        <v>Normal</v>
      </c>
    </row>
    <row r="3089" spans="2:5" x14ac:dyDescent="0.25">
      <c r="B3089">
        <f xml:space="preserve"> (moras!C3086 - AVERAGE(moras!$C$2:$C$5001)) / _xlfn.STDEV.P(moras!$C$2:$C$5001)</f>
        <v>-0.44454166866740574</v>
      </c>
      <c r="C3089" t="str">
        <f t="shared" si="97"/>
        <v>Normal</v>
      </c>
      <c r="D3089">
        <f xml:space="preserve"> (moras!I3086 - AVERAGE(moras!$I$2:$I$5001)) / _xlfn.STDEV.P(moras!$I$2:$I$5001)</f>
        <v>1.2770935505942189</v>
      </c>
      <c r="E3089" t="str">
        <f t="shared" si="96"/>
        <v>Normal</v>
      </c>
    </row>
    <row r="3090" spans="2:5" x14ac:dyDescent="0.25">
      <c r="B3090">
        <f xml:space="preserve"> (moras!C3087 - AVERAGE(moras!$C$2:$C$5001)) / _xlfn.STDEV.P(moras!$C$2:$C$5001)</f>
        <v>1.3622547034979111</v>
      </c>
      <c r="C3090" t="str">
        <f t="shared" si="97"/>
        <v>Normal</v>
      </c>
      <c r="D3090">
        <f xml:space="preserve"> (moras!I3087 - AVERAGE(moras!$I$2:$I$5001)) / _xlfn.STDEV.P(moras!$I$2:$I$5001)</f>
        <v>1.0653463718723624</v>
      </c>
      <c r="E3090" t="str">
        <f t="shared" si="96"/>
        <v>Normal</v>
      </c>
    </row>
    <row r="3091" spans="2:5" x14ac:dyDescent="0.25">
      <c r="B3091">
        <f xml:space="preserve"> (moras!C3088 - AVERAGE(moras!$C$2:$C$5001)) / _xlfn.STDEV.P(moras!$C$2:$C$5001)</f>
        <v>-5.140341505691929E-2</v>
      </c>
      <c r="C3091" t="str">
        <f t="shared" si="97"/>
        <v>Normal</v>
      </c>
      <c r="D3091">
        <f xml:space="preserve"> (moras!I3088 - AVERAGE(moras!$I$2:$I$5001)) / _xlfn.STDEV.P(moras!$I$2:$I$5001)</f>
        <v>0.78301680024322029</v>
      </c>
      <c r="E3091" t="str">
        <f t="shared" si="96"/>
        <v>Normal</v>
      </c>
    </row>
    <row r="3092" spans="2:5" x14ac:dyDescent="0.25">
      <c r="B3092">
        <f xml:space="preserve"> (moras!C3089 - AVERAGE(moras!$C$2:$C$5001)) / _xlfn.STDEV.P(moras!$C$2:$C$5001)</f>
        <v>-0.44133420561056785</v>
      </c>
      <c r="C3092" t="str">
        <f t="shared" si="97"/>
        <v>Normal</v>
      </c>
      <c r="D3092">
        <f xml:space="preserve"> (moras!I3089 - AVERAGE(moras!$I$2:$I$5001)) / _xlfn.STDEV.P(moras!$I$2:$I$5001)</f>
        <v>0.28894004989222172</v>
      </c>
      <c r="E3092" t="str">
        <f t="shared" si="96"/>
        <v>Normal</v>
      </c>
    </row>
    <row r="3093" spans="2:5" x14ac:dyDescent="0.25">
      <c r="B3093">
        <f xml:space="preserve"> (moras!C3090 - AVERAGE(moras!$C$2:$C$5001)) / _xlfn.STDEV.P(moras!$C$2:$C$5001)</f>
        <v>0.91558297892644613</v>
      </c>
      <c r="C3093" t="str">
        <f t="shared" si="97"/>
        <v>Normal</v>
      </c>
      <c r="D3093">
        <f xml:space="preserve"> (moras!I3090 - AVERAGE(moras!$I$2:$I$5001)) / _xlfn.STDEV.P(moras!$I$2:$I$5001)</f>
        <v>1.8417526938525031</v>
      </c>
      <c r="E3093" t="str">
        <f t="shared" si="96"/>
        <v>Normal</v>
      </c>
    </row>
    <row r="3094" spans="2:5" x14ac:dyDescent="0.25">
      <c r="B3094">
        <f xml:space="preserve"> (moras!C3091 - AVERAGE(moras!$C$2:$C$5001)) / _xlfn.STDEV.P(moras!$C$2:$C$5001)</f>
        <v>-0.35373549158976858</v>
      </c>
      <c r="C3094" t="str">
        <f t="shared" si="97"/>
        <v>Normal</v>
      </c>
      <c r="D3094">
        <f xml:space="preserve"> (moras!I3091 - AVERAGE(moras!$I$2:$I$5001)) / _xlfn.STDEV.P(moras!$I$2:$I$5001)</f>
        <v>0.57126962152136374</v>
      </c>
      <c r="E3094" t="str">
        <f t="shared" si="96"/>
        <v>Normal</v>
      </c>
    </row>
    <row r="3095" spans="2:5" x14ac:dyDescent="0.25">
      <c r="B3095">
        <f xml:space="preserve"> (moras!C3092 - AVERAGE(moras!$C$2:$C$5001)) / _xlfn.STDEV.P(moras!$C$2:$C$5001)</f>
        <v>-0.4415882376712017</v>
      </c>
      <c r="C3095" t="str">
        <f t="shared" si="97"/>
        <v>Normal</v>
      </c>
      <c r="D3095">
        <f xml:space="preserve"> (moras!I3092 - AVERAGE(moras!$I$2:$I$5001)) / _xlfn.STDEV.P(moras!$I$2:$I$5001)</f>
        <v>-0.13455430755149136</v>
      </c>
      <c r="E3095" t="str">
        <f t="shared" si="96"/>
        <v>Normal</v>
      </c>
    </row>
    <row r="3096" spans="2:5" x14ac:dyDescent="0.25">
      <c r="B3096">
        <f xml:space="preserve"> (moras!C3093 - AVERAGE(moras!$C$2:$C$5001)) / _xlfn.STDEV.P(moras!$C$2:$C$5001)</f>
        <v>0.53986092909160044</v>
      </c>
      <c r="C3096" t="str">
        <f t="shared" si="97"/>
        <v>Normal</v>
      </c>
      <c r="D3096">
        <f xml:space="preserve"> (moras!I3093 - AVERAGE(moras!$I$2:$I$5001)) / _xlfn.STDEV.P(moras!$I$2:$I$5001)</f>
        <v>-0.98154302243891756</v>
      </c>
      <c r="E3096" t="str">
        <f t="shared" si="96"/>
        <v>Normal</v>
      </c>
    </row>
    <row r="3097" spans="2:5" x14ac:dyDescent="0.25">
      <c r="B3097">
        <f xml:space="preserve"> (moras!C3094 - AVERAGE(moras!$C$2:$C$5001)) / _xlfn.STDEV.P(moras!$C$2:$C$5001)</f>
        <v>-0.44250447952096356</v>
      </c>
      <c r="C3097" t="str">
        <f t="shared" si="97"/>
        <v>Normal</v>
      </c>
      <c r="D3097">
        <f xml:space="preserve"> (moras!I3094 - AVERAGE(moras!$I$2:$I$5001)) / _xlfn.STDEV.P(moras!$I$2:$I$5001)</f>
        <v>0.50068722861407822</v>
      </c>
      <c r="E3097" t="str">
        <f t="shared" si="96"/>
        <v>Normal</v>
      </c>
    </row>
    <row r="3098" spans="2:5" x14ac:dyDescent="0.25">
      <c r="B3098">
        <f xml:space="preserve"> (moras!C3095 - AVERAGE(moras!$C$2:$C$5001)) / _xlfn.STDEV.P(moras!$C$2:$C$5001)</f>
        <v>0.72841875408601919</v>
      </c>
      <c r="C3098" t="str">
        <f t="shared" si="97"/>
        <v>Normal</v>
      </c>
      <c r="D3098">
        <f xml:space="preserve"> (moras!I3095 - AVERAGE(moras!$I$2:$I$5001)) / _xlfn.STDEV.P(moras!$I$2:$I$5001)</f>
        <v>-0.48746627208791893</v>
      </c>
      <c r="E3098" t="str">
        <f t="shared" si="96"/>
        <v>Normal</v>
      </c>
    </row>
    <row r="3099" spans="2:5" x14ac:dyDescent="0.25">
      <c r="B3099">
        <f xml:space="preserve"> (moras!C3096 - AVERAGE(moras!$C$2:$C$5001)) / _xlfn.STDEV.P(moras!$C$2:$C$5001)</f>
        <v>-0.40472591664900098</v>
      </c>
      <c r="C3099" t="str">
        <f t="shared" si="97"/>
        <v>Normal</v>
      </c>
      <c r="D3099">
        <f xml:space="preserve"> (moras!I3096 - AVERAGE(moras!$I$2:$I$5001)) / _xlfn.STDEV.P(moras!$I$2:$I$5001)</f>
        <v>7.7192871170365177E-2</v>
      </c>
      <c r="E3099" t="str">
        <f t="shared" si="96"/>
        <v>Normal</v>
      </c>
    </row>
    <row r="3100" spans="2:5" x14ac:dyDescent="0.25">
      <c r="B3100">
        <f xml:space="preserve"> (moras!C3097 - AVERAGE(moras!$C$2:$C$5001)) / _xlfn.STDEV.P(moras!$C$2:$C$5001)</f>
        <v>-0.23732283347362682</v>
      </c>
      <c r="C3100" t="str">
        <f t="shared" si="97"/>
        <v>Normal</v>
      </c>
      <c r="D3100">
        <f xml:space="preserve"> (moras!I3097 - AVERAGE(moras!$I$2:$I$5001)) / _xlfn.STDEV.P(moras!$I$2:$I$5001)</f>
        <v>-1.052125415346203</v>
      </c>
      <c r="E3100" t="str">
        <f t="shared" si="96"/>
        <v>Normal</v>
      </c>
    </row>
    <row r="3101" spans="2:5" x14ac:dyDescent="0.25">
      <c r="B3101">
        <f xml:space="preserve"> (moras!C3098 - AVERAGE(moras!$C$2:$C$5001)) / _xlfn.STDEV.P(moras!$C$2:$C$5001)</f>
        <v>-0.26065945172879396</v>
      </c>
      <c r="C3101" t="str">
        <f t="shared" si="97"/>
        <v>Normal</v>
      </c>
      <c r="D3101">
        <f xml:space="preserve"> (moras!I3098 - AVERAGE(moras!$I$2:$I$5001)) / _xlfn.STDEV.P(moras!$I$2:$I$5001)</f>
        <v>-0.91096062953163204</v>
      </c>
      <c r="E3101" t="str">
        <f t="shared" si="96"/>
        <v>Normal</v>
      </c>
    </row>
    <row r="3102" spans="2:5" x14ac:dyDescent="0.25">
      <c r="B3102">
        <f xml:space="preserve"> (moras!C3099 - AVERAGE(moras!$C$2:$C$5001)) / _xlfn.STDEV.P(moras!$C$2:$C$5001)</f>
        <v>1.0196325378975173</v>
      </c>
      <c r="C3102" t="str">
        <f t="shared" si="97"/>
        <v>Normal</v>
      </c>
      <c r="D3102">
        <f xml:space="preserve"> (moras!I3099 - AVERAGE(moras!$I$2:$I$5001)) / _xlfn.STDEV.P(moras!$I$2:$I$5001)</f>
        <v>0.92418158605779133</v>
      </c>
      <c r="E3102" t="str">
        <f t="shared" si="96"/>
        <v>Normal</v>
      </c>
    </row>
    <row r="3103" spans="2:5" x14ac:dyDescent="0.25">
      <c r="B3103">
        <f xml:space="preserve"> (moras!C3100 - AVERAGE(moras!$C$2:$C$5001)) / _xlfn.STDEV.P(moras!$C$2:$C$5001)</f>
        <v>-6.4906797531246702E-2</v>
      </c>
      <c r="C3103" t="str">
        <f t="shared" si="97"/>
        <v>Normal</v>
      </c>
      <c r="D3103">
        <f xml:space="preserve"> (moras!I3100 - AVERAGE(moras!$I$2:$I$5001)) / _xlfn.STDEV.P(moras!$I$2:$I$5001)</f>
        <v>-1.4050373798826306</v>
      </c>
      <c r="E3103" t="str">
        <f t="shared" si="96"/>
        <v>Normal</v>
      </c>
    </row>
    <row r="3104" spans="2:5" x14ac:dyDescent="0.25">
      <c r="B3104">
        <f xml:space="preserve"> (moras!C3101 - AVERAGE(moras!$C$2:$C$5001)) / _xlfn.STDEV.P(moras!$C$2:$C$5001)</f>
        <v>0.12389359108611704</v>
      </c>
      <c r="C3104" t="str">
        <f t="shared" si="97"/>
        <v>Normal</v>
      </c>
      <c r="D3104">
        <f xml:space="preserve"> (moras!I3101 - AVERAGE(moras!$I$2:$I$5001)) / _xlfn.STDEV.P(moras!$I$2:$I$5001)</f>
        <v>-0.69921345080977548</v>
      </c>
      <c r="E3104" t="str">
        <f t="shared" si="96"/>
        <v>Normal</v>
      </c>
    </row>
    <row r="3105" spans="2:5" x14ac:dyDescent="0.25">
      <c r="B3105">
        <f xml:space="preserve"> (moras!C3102 - AVERAGE(moras!$C$2:$C$5001)) / _xlfn.STDEV.P(moras!$C$2:$C$5001)</f>
        <v>-0.62958799368969887</v>
      </c>
      <c r="C3105" t="str">
        <f t="shared" si="97"/>
        <v>Normal</v>
      </c>
      <c r="D3105">
        <f xml:space="preserve"> (moras!I3102 - AVERAGE(moras!$I$2:$I$5001)) / _xlfn.STDEV.P(moras!$I$2:$I$5001)</f>
        <v>-0.41688387918063341</v>
      </c>
      <c r="E3105" t="str">
        <f t="shared" si="96"/>
        <v>Normal</v>
      </c>
    </row>
    <row r="3106" spans="2:5" x14ac:dyDescent="0.25">
      <c r="B3106">
        <f xml:space="preserve"> (moras!C3103 - AVERAGE(moras!$C$2:$C$5001)) / _xlfn.STDEV.P(moras!$C$2:$C$5001)</f>
        <v>-0.46799030766232042</v>
      </c>
      <c r="C3106" t="str">
        <f t="shared" si="97"/>
        <v>Normal</v>
      </c>
      <c r="D3106">
        <f xml:space="preserve"> (moras!I3103 - AVERAGE(moras!$I$2:$I$5001)) / _xlfn.STDEV.P(moras!$I$2:$I$5001)</f>
        <v>-0.55804866499520445</v>
      </c>
      <c r="E3106" t="str">
        <f t="shared" si="96"/>
        <v>Normal</v>
      </c>
    </row>
    <row r="3107" spans="2:5" x14ac:dyDescent="0.25">
      <c r="B3107">
        <f xml:space="preserve"> (moras!C3104 - AVERAGE(moras!$C$2:$C$5001)) / _xlfn.STDEV.P(moras!$C$2:$C$5001)</f>
        <v>-0.22151508424966823</v>
      </c>
      <c r="C3107" t="str">
        <f t="shared" si="97"/>
        <v>Normal</v>
      </c>
      <c r="D3107">
        <f xml:space="preserve"> (moras!I3104 - AVERAGE(moras!$I$2:$I$5001)) / _xlfn.STDEV.P(moras!$I$2:$I$5001)</f>
        <v>0.64185201442864925</v>
      </c>
      <c r="E3107" t="str">
        <f t="shared" si="96"/>
        <v>Normal</v>
      </c>
    </row>
    <row r="3108" spans="2:5" x14ac:dyDescent="0.25">
      <c r="B3108">
        <f xml:space="preserve"> (moras!C3105 - AVERAGE(moras!$C$2:$C$5001)) / _xlfn.STDEV.P(moras!$C$2:$C$5001)</f>
        <v>0.10692000734699719</v>
      </c>
      <c r="C3108" t="str">
        <f t="shared" si="97"/>
        <v>Normal</v>
      </c>
      <c r="D3108">
        <f xml:space="preserve"> (moras!I3105 - AVERAGE(moras!$I$2:$I$5001)) / _xlfn.STDEV.P(moras!$I$2:$I$5001)</f>
        <v>0.99476397896507684</v>
      </c>
      <c r="E3108" t="str">
        <f t="shared" si="96"/>
        <v>Normal</v>
      </c>
    </row>
    <row r="3109" spans="2:5" x14ac:dyDescent="0.25">
      <c r="B3109">
        <f xml:space="preserve"> (moras!C3106 - AVERAGE(moras!$C$2:$C$5001)) / _xlfn.STDEV.P(moras!$C$2:$C$5001)</f>
        <v>-0.44454166866740574</v>
      </c>
      <c r="C3109" t="str">
        <f t="shared" si="97"/>
        <v>Normal</v>
      </c>
      <c r="D3109">
        <f xml:space="preserve"> (moras!I3106 - AVERAGE(moras!$I$2:$I$5001)) / _xlfn.STDEV.P(moras!$I$2:$I$5001)</f>
        <v>1.2770935505942189</v>
      </c>
      <c r="E3109" t="str">
        <f t="shared" si="96"/>
        <v>Normal</v>
      </c>
    </row>
    <row r="3110" spans="2:5" x14ac:dyDescent="0.25">
      <c r="B3110">
        <f xml:space="preserve"> (moras!C3107 - AVERAGE(moras!$C$2:$C$5001)) / _xlfn.STDEV.P(moras!$C$2:$C$5001)</f>
        <v>0.85860704058923643</v>
      </c>
      <c r="C3110" t="str">
        <f t="shared" si="97"/>
        <v>Normal</v>
      </c>
      <c r="D3110">
        <f xml:space="preserve"> (moras!I3107 - AVERAGE(moras!$I$2:$I$5001)) / _xlfn.STDEV.P(moras!$I$2:$I$5001)</f>
        <v>0.14777526407765068</v>
      </c>
      <c r="E3110" t="str">
        <f t="shared" si="96"/>
        <v>Normal</v>
      </c>
    </row>
    <row r="3111" spans="2:5" x14ac:dyDescent="0.25">
      <c r="B3111">
        <f xml:space="preserve"> (moras!C3108 - AVERAGE(moras!$C$2:$C$5001)) / _xlfn.STDEV.P(moras!$C$2:$C$5001)</f>
        <v>-0.2115141133188895</v>
      </c>
      <c r="C3111" t="str">
        <f t="shared" si="97"/>
        <v>Normal</v>
      </c>
      <c r="D3111">
        <f xml:space="preserve"> (moras!I3108 - AVERAGE(moras!$I$2:$I$5001)) / _xlfn.STDEV.P(moras!$I$2:$I$5001)</f>
        <v>1.4888407293160755</v>
      </c>
      <c r="E3111" t="str">
        <f t="shared" si="96"/>
        <v>Normal</v>
      </c>
    </row>
    <row r="3112" spans="2:5" x14ac:dyDescent="0.25">
      <c r="B3112">
        <f xml:space="preserve"> (moras!C3109 - AVERAGE(moras!$C$2:$C$5001)) / _xlfn.STDEV.P(moras!$C$2:$C$5001)</f>
        <v>-0.46799154082766331</v>
      </c>
      <c r="C3112" t="str">
        <f t="shared" si="97"/>
        <v>Normal</v>
      </c>
      <c r="D3112">
        <f xml:space="preserve"> (moras!I3109 - AVERAGE(moras!$I$2:$I$5001)) / _xlfn.STDEV.P(moras!$I$2:$I$5001)</f>
        <v>-0.62863105790248996</v>
      </c>
      <c r="E3112" t="str">
        <f t="shared" si="96"/>
        <v>Normal</v>
      </c>
    </row>
    <row r="3113" spans="2:5" x14ac:dyDescent="0.25">
      <c r="B3113">
        <f xml:space="preserve"> (moras!C3110 - AVERAGE(moras!$C$2:$C$5001)) / _xlfn.STDEV.P(moras!$C$2:$C$5001)</f>
        <v>-0.46799154082766331</v>
      </c>
      <c r="C3113" t="str">
        <f t="shared" si="97"/>
        <v>Normal</v>
      </c>
      <c r="D3113">
        <f xml:space="preserve"> (moras!I3110 - AVERAGE(moras!$I$2:$I$5001)) / _xlfn.STDEV.P(moras!$I$2:$I$5001)</f>
        <v>-0.13455430755149136</v>
      </c>
      <c r="E3113" t="str">
        <f t="shared" si="96"/>
        <v>Normal</v>
      </c>
    </row>
    <row r="3114" spans="2:5" x14ac:dyDescent="0.25">
      <c r="B3114">
        <f xml:space="preserve"> (moras!C3111 - AVERAGE(moras!$C$2:$C$5001)) / _xlfn.STDEV.P(moras!$C$2:$C$5001)</f>
        <v>-0.49547386365914725</v>
      </c>
      <c r="C3114" t="str">
        <f t="shared" si="97"/>
        <v>Normal</v>
      </c>
      <c r="D3114">
        <f xml:space="preserve"> (moras!I3111 - AVERAGE(moras!$I$2:$I$5001)) / _xlfn.STDEV.P(moras!$I$2:$I$5001)</f>
        <v>-1.1227078082534885</v>
      </c>
      <c r="E3114" t="str">
        <f t="shared" si="96"/>
        <v>Normal</v>
      </c>
    </row>
    <row r="3115" spans="2:5" x14ac:dyDescent="0.25">
      <c r="B3115">
        <f xml:space="preserve"> (moras!C3112 - AVERAGE(moras!$C$2:$C$5001)) / _xlfn.STDEV.P(moras!$C$2:$C$5001)</f>
        <v>1.1650847600401353</v>
      </c>
      <c r="C3115" t="str">
        <f t="shared" si="97"/>
        <v>Normal</v>
      </c>
      <c r="D3115">
        <f xml:space="preserve"> (moras!I3112 - AVERAGE(moras!$I$2:$I$5001)) / _xlfn.STDEV.P(moras!$I$2:$I$5001)</f>
        <v>1.41825833640879</v>
      </c>
      <c r="E3115" t="str">
        <f t="shared" si="96"/>
        <v>Normal</v>
      </c>
    </row>
    <row r="3116" spans="2:5" x14ac:dyDescent="0.25">
      <c r="B3116">
        <f xml:space="preserve"> (moras!C3113 - AVERAGE(moras!$C$2:$C$5001)) / _xlfn.STDEV.P(moras!$C$2:$C$5001)</f>
        <v>-0.37128054881208711</v>
      </c>
      <c r="C3116" t="str">
        <f t="shared" si="97"/>
        <v>Normal</v>
      </c>
      <c r="D3116">
        <f xml:space="preserve"> (moras!I3113 - AVERAGE(moras!$I$2:$I$5001)) / _xlfn.STDEV.P(moras!$I$2:$I$5001)</f>
        <v>-6.397191464420586E-2</v>
      </c>
      <c r="E3116" t="str">
        <f t="shared" si="96"/>
        <v>Normal</v>
      </c>
    </row>
    <row r="3117" spans="2:5" x14ac:dyDescent="0.25">
      <c r="B3117">
        <f xml:space="preserve"> (moras!C3114 - AVERAGE(moras!$C$2:$C$5001)) / _xlfn.STDEV.P(moras!$C$2:$C$5001)</f>
        <v>-0.32998800730565969</v>
      </c>
      <c r="C3117" t="str">
        <f t="shared" si="97"/>
        <v>Normal</v>
      </c>
      <c r="D3117">
        <f xml:space="preserve"> (moras!I3114 - AVERAGE(moras!$I$2:$I$5001)) / _xlfn.STDEV.P(moras!$I$2:$I$5001)</f>
        <v>0.35952244279950724</v>
      </c>
      <c r="E3117" t="str">
        <f t="shared" si="96"/>
        <v>Normal</v>
      </c>
    </row>
    <row r="3118" spans="2:5" x14ac:dyDescent="0.25">
      <c r="B3118">
        <f xml:space="preserve"> (moras!C3115 - AVERAGE(moras!$C$2:$C$5001)) / _xlfn.STDEV.P(moras!$C$2:$C$5001)</f>
        <v>-0.44087670126835837</v>
      </c>
      <c r="C3118" t="str">
        <f t="shared" si="97"/>
        <v>Normal</v>
      </c>
      <c r="D3118">
        <f xml:space="preserve"> (moras!I3115 - AVERAGE(moras!$I$2:$I$5001)) / _xlfn.STDEV.P(moras!$I$2:$I$5001)</f>
        <v>7.7192871170365177E-2</v>
      </c>
      <c r="E3118" t="str">
        <f t="shared" si="96"/>
        <v>Normal</v>
      </c>
    </row>
    <row r="3119" spans="2:5" x14ac:dyDescent="0.25">
      <c r="B3119">
        <f xml:space="preserve"> (moras!C3116 - AVERAGE(moras!$C$2:$C$5001)) / _xlfn.STDEV.P(moras!$C$2:$C$5001)</f>
        <v>-0.67483036378937955</v>
      </c>
      <c r="C3119" t="str">
        <f t="shared" si="97"/>
        <v>Normal</v>
      </c>
      <c r="D3119">
        <f xml:space="preserve"> (moras!I3116 - AVERAGE(moras!$I$2:$I$5001)) / _xlfn.STDEV.P(moras!$I$2:$I$5001)</f>
        <v>0.78301680024322029</v>
      </c>
      <c r="E3119" t="str">
        <f t="shared" si="96"/>
        <v>Normal</v>
      </c>
    </row>
    <row r="3120" spans="2:5" x14ac:dyDescent="0.25">
      <c r="B3120">
        <f xml:space="preserve"> (moras!C3117 - AVERAGE(moras!$C$2:$C$5001)) / _xlfn.STDEV.P(moras!$C$2:$C$5001)</f>
        <v>-0.50575563867015383</v>
      </c>
      <c r="C3120" t="str">
        <f t="shared" si="97"/>
        <v>Normal</v>
      </c>
      <c r="D3120">
        <f xml:space="preserve"> (moras!I3117 - AVERAGE(moras!$I$2:$I$5001)) / _xlfn.STDEV.P(moras!$I$2:$I$5001)</f>
        <v>-0.62863105790248996</v>
      </c>
      <c r="E3120" t="str">
        <f t="shared" si="96"/>
        <v>Normal</v>
      </c>
    </row>
    <row r="3121" spans="2:5" x14ac:dyDescent="0.25">
      <c r="B3121">
        <f xml:space="preserve"> (moras!C3118 - AVERAGE(moras!$C$2:$C$5001)) / _xlfn.STDEV.P(moras!$C$2:$C$5001)</f>
        <v>-7.8234836225469548E-2</v>
      </c>
      <c r="C3121" t="str">
        <f t="shared" si="97"/>
        <v>Normal</v>
      </c>
      <c r="D3121">
        <f xml:space="preserve"> (moras!I3118 - AVERAGE(moras!$I$2:$I$5001)) / _xlfn.STDEV.P(moras!$I$2:$I$5001)</f>
        <v>1.41825833640879</v>
      </c>
      <c r="E3121" t="str">
        <f t="shared" si="96"/>
        <v>Normal</v>
      </c>
    </row>
    <row r="3122" spans="2:5" x14ac:dyDescent="0.25">
      <c r="B3122">
        <f xml:space="preserve"> (moras!C3119 - AVERAGE(moras!$C$2:$C$5001)) / _xlfn.STDEV.P(moras!$C$2:$C$5001)</f>
        <v>-0.44454166866740574</v>
      </c>
      <c r="C3122" t="str">
        <f t="shared" si="97"/>
        <v>Normal</v>
      </c>
      <c r="D3122">
        <f xml:space="preserve"> (moras!I3119 - AVERAGE(moras!$I$2:$I$5001)) / _xlfn.STDEV.P(moras!$I$2:$I$5001)</f>
        <v>-0.13455430755149136</v>
      </c>
      <c r="E3122" t="str">
        <f t="shared" si="96"/>
        <v>Normal</v>
      </c>
    </row>
    <row r="3123" spans="2:5" x14ac:dyDescent="0.25">
      <c r="B3123">
        <f xml:space="preserve"> (moras!C3120 - AVERAGE(moras!$C$2:$C$5001)) / _xlfn.STDEV.P(moras!$C$2:$C$5001)</f>
        <v>-0.13754022389538462</v>
      </c>
      <c r="C3123" t="str">
        <f t="shared" si="97"/>
        <v>Normal</v>
      </c>
      <c r="D3123">
        <f xml:space="preserve"> (moras!I3120 - AVERAGE(moras!$I$2:$I$5001)) / _xlfn.STDEV.P(moras!$I$2:$I$5001)</f>
        <v>0.85359919315050581</v>
      </c>
      <c r="E3123" t="str">
        <f t="shared" si="96"/>
        <v>Normal</v>
      </c>
    </row>
    <row r="3124" spans="2:5" x14ac:dyDescent="0.25">
      <c r="B3124">
        <f xml:space="preserve"> (moras!C3121 - AVERAGE(moras!$C$2:$C$5001)) / _xlfn.STDEV.P(moras!$C$2:$C$5001)</f>
        <v>3.4395012530391371</v>
      </c>
      <c r="C3124" t="str">
        <f t="shared" si="97"/>
        <v>Atipico</v>
      </c>
      <c r="D3124">
        <f xml:space="preserve"> (moras!I3121 - AVERAGE(moras!$I$2:$I$5001)) / _xlfn.STDEV.P(moras!$I$2:$I$5001)</f>
        <v>1.0653463718723624</v>
      </c>
      <c r="E3124" t="str">
        <f t="shared" si="96"/>
        <v>Normal</v>
      </c>
    </row>
    <row r="3125" spans="2:5" x14ac:dyDescent="0.25">
      <c r="B3125">
        <f xml:space="preserve"> (moras!C3122 - AVERAGE(moras!$C$2:$C$5001)) / _xlfn.STDEV.P(moras!$C$2:$C$5001)</f>
        <v>-0.26504230633220055</v>
      </c>
      <c r="C3125" t="str">
        <f t="shared" si="97"/>
        <v>Normal</v>
      </c>
      <c r="D3125">
        <f xml:space="preserve"> (moras!I3122 - AVERAGE(moras!$I$2:$I$5001)) / _xlfn.STDEV.P(moras!$I$2:$I$5001)</f>
        <v>-1.4050373798826306</v>
      </c>
      <c r="E3125" t="str">
        <f t="shared" si="96"/>
        <v>Normal</v>
      </c>
    </row>
    <row r="3126" spans="2:5" x14ac:dyDescent="0.25">
      <c r="B3126">
        <f xml:space="preserve"> (moras!C3123 - AVERAGE(moras!$C$2:$C$5001)) / _xlfn.STDEV.P(moras!$C$2:$C$5001)</f>
        <v>0.82506987592419834</v>
      </c>
      <c r="C3126" t="str">
        <f t="shared" si="97"/>
        <v>Normal</v>
      </c>
      <c r="D3126">
        <f xml:space="preserve"> (moras!I3123 - AVERAGE(moras!$I$2:$I$5001)) / _xlfn.STDEV.P(moras!$I$2:$I$5001)</f>
        <v>2.1240822654816451</v>
      </c>
      <c r="E3126" t="str">
        <f t="shared" si="96"/>
        <v>Atipico</v>
      </c>
    </row>
    <row r="3127" spans="2:5" x14ac:dyDescent="0.25">
      <c r="B3127">
        <f xml:space="preserve"> (moras!C3124 - AVERAGE(moras!$C$2:$C$5001)) / _xlfn.STDEV.P(moras!$C$2:$C$5001)</f>
        <v>-0.44087670126835837</v>
      </c>
      <c r="C3127" t="str">
        <f t="shared" si="97"/>
        <v>Normal</v>
      </c>
      <c r="D3127">
        <f xml:space="preserve"> (moras!I3124 - AVERAGE(moras!$I$2:$I$5001)) / _xlfn.STDEV.P(moras!$I$2:$I$5001)</f>
        <v>0.2183576569849362</v>
      </c>
      <c r="E3127" t="str">
        <f t="shared" si="96"/>
        <v>Normal</v>
      </c>
    </row>
    <row r="3128" spans="2:5" x14ac:dyDescent="0.25">
      <c r="B3128">
        <f xml:space="preserve"> (moras!C3125 - AVERAGE(moras!$C$2:$C$5001)) / _xlfn.STDEV.P(moras!$C$2:$C$5001)</f>
        <v>-0.44213206358741297</v>
      </c>
      <c r="C3128" t="str">
        <f t="shared" si="97"/>
        <v>Normal</v>
      </c>
      <c r="D3128">
        <f xml:space="preserve"> (moras!I3125 - AVERAGE(moras!$I$2:$I$5001)) / _xlfn.STDEV.P(moras!$I$2:$I$5001)</f>
        <v>-0.98154302243891756</v>
      </c>
      <c r="E3128" t="str">
        <f t="shared" si="96"/>
        <v>Normal</v>
      </c>
    </row>
    <row r="3129" spans="2:5" x14ac:dyDescent="0.25">
      <c r="B3129">
        <f xml:space="preserve"> (moras!C3126 - AVERAGE(moras!$C$2:$C$5001)) / _xlfn.STDEV.P(moras!$C$2:$C$5001)</f>
        <v>-0.44516565033090444</v>
      </c>
      <c r="C3129" t="str">
        <f t="shared" si="97"/>
        <v>Normal</v>
      </c>
      <c r="D3129">
        <f xml:space="preserve"> (moras!I3126 - AVERAGE(moras!$I$2:$I$5001)) / _xlfn.STDEV.P(moras!$I$2:$I$5001)</f>
        <v>0.14777526407765068</v>
      </c>
      <c r="E3129" t="str">
        <f t="shared" si="96"/>
        <v>Normal</v>
      </c>
    </row>
    <row r="3130" spans="2:5" x14ac:dyDescent="0.25">
      <c r="B3130">
        <f xml:space="preserve"> (moras!C3127 - AVERAGE(moras!$C$2:$C$5001)) / _xlfn.STDEV.P(moras!$C$2:$C$5001)</f>
        <v>-2.2673338536546354E-2</v>
      </c>
      <c r="C3130" t="str">
        <f t="shared" si="97"/>
        <v>Normal</v>
      </c>
      <c r="D3130">
        <f xml:space="preserve"> (moras!I3127 - AVERAGE(moras!$I$2:$I$5001)) / _xlfn.STDEV.P(moras!$I$2:$I$5001)</f>
        <v>2.4064118371107872</v>
      </c>
      <c r="E3130" t="str">
        <f t="shared" si="96"/>
        <v>Atipico</v>
      </c>
    </row>
    <row r="3131" spans="2:5" x14ac:dyDescent="0.25">
      <c r="B3131">
        <f xml:space="preserve"> (moras!C3128 - AVERAGE(moras!$C$2:$C$5001)) / _xlfn.STDEV.P(moras!$C$2:$C$5001)</f>
        <v>-5.0602067222153872E-2</v>
      </c>
      <c r="C3131" t="str">
        <f t="shared" si="97"/>
        <v>Normal</v>
      </c>
      <c r="D3131">
        <f xml:space="preserve"> (moras!I3128 - AVERAGE(moras!$I$2:$I$5001)) / _xlfn.STDEV.P(moras!$I$2:$I$5001)</f>
        <v>-1.4756197727899161</v>
      </c>
      <c r="E3131" t="str">
        <f t="shared" si="96"/>
        <v>Normal</v>
      </c>
    </row>
    <row r="3132" spans="2:5" x14ac:dyDescent="0.25">
      <c r="B3132">
        <f xml:space="preserve"> (moras!C3129 - AVERAGE(moras!$C$2:$C$5001)) / _xlfn.STDEV.P(moras!$C$2:$C$5001)</f>
        <v>-0.12279183769088287</v>
      </c>
      <c r="C3132" t="str">
        <f t="shared" si="97"/>
        <v>Normal</v>
      </c>
      <c r="D3132">
        <f xml:space="preserve"> (moras!I3129 - AVERAGE(moras!$I$2:$I$5001)) / _xlfn.STDEV.P(moras!$I$2:$I$5001)</f>
        <v>-0.84037823662434652</v>
      </c>
      <c r="E3132" t="str">
        <f t="shared" si="96"/>
        <v>Normal</v>
      </c>
    </row>
    <row r="3133" spans="2:5" x14ac:dyDescent="0.25">
      <c r="B3133">
        <f xml:space="preserve"> (moras!C3130 - AVERAGE(moras!$C$2:$C$5001)) / _xlfn.STDEV.P(moras!$C$2:$C$5001)</f>
        <v>-7.8018637677555416E-2</v>
      </c>
      <c r="C3133" t="str">
        <f t="shared" si="97"/>
        <v>Normal</v>
      </c>
      <c r="D3133">
        <f xml:space="preserve"> (moras!I3130 - AVERAGE(moras!$I$2:$I$5001)) / _xlfn.STDEV.P(moras!$I$2:$I$5001)</f>
        <v>-0.55804866499520445</v>
      </c>
      <c r="E3133" t="str">
        <f t="shared" si="96"/>
        <v>Normal</v>
      </c>
    </row>
    <row r="3134" spans="2:5" x14ac:dyDescent="0.25">
      <c r="B3134">
        <f xml:space="preserve"> (moras!C3131 - AVERAGE(moras!$C$2:$C$5001)) / _xlfn.STDEV.P(moras!$C$2:$C$5001)</f>
        <v>-0.34806991072834881</v>
      </c>
      <c r="C3134" t="str">
        <f t="shared" si="97"/>
        <v>Normal</v>
      </c>
      <c r="D3134">
        <f xml:space="preserve"> (moras!I3131 - AVERAGE(moras!$I$2:$I$5001)) / _xlfn.STDEV.P(moras!$I$2:$I$5001)</f>
        <v>1.4888407293160755</v>
      </c>
      <c r="E3134" t="str">
        <f t="shared" si="96"/>
        <v>Normal</v>
      </c>
    </row>
    <row r="3135" spans="2:5" x14ac:dyDescent="0.25">
      <c r="B3135">
        <f xml:space="preserve"> (moras!C3132 - AVERAGE(moras!$C$2:$C$5001)) / _xlfn.STDEV.P(moras!$C$2:$C$5001)</f>
        <v>-0.62098049959637758</v>
      </c>
      <c r="C3135" t="str">
        <f t="shared" si="97"/>
        <v>Normal</v>
      </c>
      <c r="D3135">
        <f xml:space="preserve"> (moras!I3132 - AVERAGE(moras!$I$2:$I$5001)) / _xlfn.STDEV.P(moras!$I$2:$I$5001)</f>
        <v>6.6104782630796582E-3</v>
      </c>
      <c r="E3135" t="str">
        <f t="shared" si="96"/>
        <v>Normal</v>
      </c>
    </row>
    <row r="3136" spans="2:5" x14ac:dyDescent="0.25">
      <c r="B3136">
        <f xml:space="preserve"> (moras!C3133 - AVERAGE(moras!$C$2:$C$5001)) / _xlfn.STDEV.P(moras!$C$2:$C$5001)</f>
        <v>-0.3763870864969644</v>
      </c>
      <c r="C3136" t="str">
        <f t="shared" si="97"/>
        <v>Normal</v>
      </c>
      <c r="D3136">
        <f xml:space="preserve"> (moras!I3133 - AVERAGE(moras!$I$2:$I$5001)) / _xlfn.STDEV.P(moras!$I$2:$I$5001)</f>
        <v>-0.34630148627334789</v>
      </c>
      <c r="E3136" t="str">
        <f t="shared" si="96"/>
        <v>Normal</v>
      </c>
    </row>
    <row r="3137" spans="2:5" x14ac:dyDescent="0.25">
      <c r="B3137">
        <f xml:space="preserve"> (moras!C3134 - AVERAGE(moras!$C$2:$C$5001)) / _xlfn.STDEV.P(moras!$C$2:$C$5001)</f>
        <v>0.90231709176550445</v>
      </c>
      <c r="C3137" t="str">
        <f t="shared" si="97"/>
        <v>Normal</v>
      </c>
      <c r="D3137">
        <f xml:space="preserve"> (moras!I3134 - AVERAGE(moras!$I$2:$I$5001)) / _xlfn.STDEV.P(moras!$I$2:$I$5001)</f>
        <v>0.2183576569849362</v>
      </c>
      <c r="E3137" t="str">
        <f t="shared" si="96"/>
        <v>Normal</v>
      </c>
    </row>
    <row r="3138" spans="2:5" x14ac:dyDescent="0.25">
      <c r="B3138">
        <f xml:space="preserve"> (moras!C3135 - AVERAGE(moras!$C$2:$C$5001)) / _xlfn.STDEV.P(moras!$C$2:$C$5001)</f>
        <v>-0.34597328301237962</v>
      </c>
      <c r="C3138" t="str">
        <f t="shared" si="97"/>
        <v>Normal</v>
      </c>
      <c r="D3138">
        <f xml:space="preserve"> (moras!I3135 - AVERAGE(moras!$I$2:$I$5001)) / _xlfn.STDEV.P(moras!$I$2:$I$5001)</f>
        <v>0.35952244279950724</v>
      </c>
      <c r="E3138" t="str">
        <f t="shared" si="96"/>
        <v>Normal</v>
      </c>
    </row>
    <row r="3139" spans="2:5" x14ac:dyDescent="0.25">
      <c r="B3139">
        <f xml:space="preserve"> (moras!C3136 - AVERAGE(moras!$C$2:$C$5001)) / _xlfn.STDEV.P(moras!$C$2:$C$5001)</f>
        <v>-0.378062958197942</v>
      </c>
      <c r="C3139" t="str">
        <f t="shared" si="97"/>
        <v>Normal</v>
      </c>
      <c r="D3139">
        <f xml:space="preserve"> (moras!I3136 - AVERAGE(moras!$I$2:$I$5001)) / _xlfn.STDEV.P(moras!$I$2:$I$5001)</f>
        <v>-6.397191464420586E-2</v>
      </c>
      <c r="E3139" t="str">
        <f t="shared" si="96"/>
        <v>Normal</v>
      </c>
    </row>
    <row r="3140" spans="2:5" x14ac:dyDescent="0.25">
      <c r="B3140">
        <f xml:space="preserve"> (moras!C3137 - AVERAGE(moras!$C$2:$C$5001)) / _xlfn.STDEV.P(moras!$C$2:$C$5001)</f>
        <v>0.76161365371014011</v>
      </c>
      <c r="C3140" t="str">
        <f t="shared" si="97"/>
        <v>Normal</v>
      </c>
      <c r="D3140">
        <f xml:space="preserve"> (moras!I3137 - AVERAGE(moras!$I$2:$I$5001)) / _xlfn.STDEV.P(moras!$I$2:$I$5001)</f>
        <v>0.78301680024322029</v>
      </c>
      <c r="E3140" t="str">
        <f t="shared" si="96"/>
        <v>Normal</v>
      </c>
    </row>
    <row r="3141" spans="2:5" x14ac:dyDescent="0.25">
      <c r="B3141">
        <f xml:space="preserve"> (moras!C3138 - AVERAGE(moras!$C$2:$C$5001)) / _xlfn.STDEV.P(moras!$C$2:$C$5001)</f>
        <v>1.0979127088051247E-2</v>
      </c>
      <c r="C3141" t="str">
        <f t="shared" si="97"/>
        <v>Normal</v>
      </c>
      <c r="D3141">
        <f xml:space="preserve"> (moras!I3138 - AVERAGE(moras!$I$2:$I$5001)) / _xlfn.STDEV.P(moras!$I$2:$I$5001)</f>
        <v>-1.1227078082534885</v>
      </c>
      <c r="E3141" t="str">
        <f t="shared" si="96"/>
        <v>Normal</v>
      </c>
    </row>
    <row r="3142" spans="2:5" x14ac:dyDescent="0.25">
      <c r="B3142">
        <f xml:space="preserve"> (moras!C3139 - AVERAGE(moras!$C$2:$C$5001)) / _xlfn.STDEV.P(moras!$C$2:$C$5001)</f>
        <v>-0.79771282387695541</v>
      </c>
      <c r="C3142" t="str">
        <f t="shared" si="97"/>
        <v>Normal</v>
      </c>
      <c r="D3142">
        <f xml:space="preserve"> (moras!I3139 - AVERAGE(moras!$I$2:$I$5001)) / _xlfn.STDEV.P(moras!$I$2:$I$5001)</f>
        <v>-1.334454986975345</v>
      </c>
      <c r="E3142" t="str">
        <f t="shared" ref="E3142:E3205" si="98">IF(ABS(D3142)&gt;1.96,"Atipico","Normal")</f>
        <v>Normal</v>
      </c>
    </row>
    <row r="3143" spans="2:5" x14ac:dyDescent="0.25">
      <c r="B3143">
        <f xml:space="preserve"> (moras!C3140 - AVERAGE(moras!$C$2:$C$5001)) / _xlfn.STDEV.P(moras!$C$2:$C$5001)</f>
        <v>5.0590864232129523E-2</v>
      </c>
      <c r="C3143" t="str">
        <f t="shared" si="97"/>
        <v>Normal</v>
      </c>
      <c r="D3143">
        <f xml:space="preserve"> (moras!I3140 - AVERAGE(moras!$I$2:$I$5001)) / _xlfn.STDEV.P(moras!$I$2:$I$5001)</f>
        <v>-0.769795843717061</v>
      </c>
      <c r="E3143" t="str">
        <f t="shared" si="98"/>
        <v>Normal</v>
      </c>
    </row>
    <row r="3144" spans="2:5" x14ac:dyDescent="0.25">
      <c r="B3144">
        <f xml:space="preserve"> (moras!C3141 - AVERAGE(moras!$C$2:$C$5001)) / _xlfn.STDEV.P(moras!$C$2:$C$5001)</f>
        <v>-0.62587369967693607</v>
      </c>
      <c r="C3144" t="str">
        <f t="shared" si="97"/>
        <v>Normal</v>
      </c>
      <c r="D3144">
        <f xml:space="preserve"> (moras!I3141 - AVERAGE(moras!$I$2:$I$5001)) / _xlfn.STDEV.P(moras!$I$2:$I$5001)</f>
        <v>-1.4756197727899161</v>
      </c>
      <c r="E3144" t="str">
        <f t="shared" si="98"/>
        <v>Normal</v>
      </c>
    </row>
    <row r="3145" spans="2:5" x14ac:dyDescent="0.25">
      <c r="B3145">
        <f xml:space="preserve"> (moras!C3142 - AVERAGE(moras!$C$2:$C$5001)) / _xlfn.STDEV.P(moras!$C$2:$C$5001)</f>
        <v>-0.30998695332314907</v>
      </c>
      <c r="C3145" t="str">
        <f t="shared" si="97"/>
        <v>Normal</v>
      </c>
      <c r="D3145">
        <f xml:space="preserve"> (moras!I3142 - AVERAGE(moras!$I$2:$I$5001)) / _xlfn.STDEV.P(moras!$I$2:$I$5001)</f>
        <v>-1.193290201160774</v>
      </c>
      <c r="E3145" t="str">
        <f t="shared" si="98"/>
        <v>Normal</v>
      </c>
    </row>
    <row r="3146" spans="2:5" x14ac:dyDescent="0.25">
      <c r="B3146">
        <f xml:space="preserve"> (moras!C3143 - AVERAGE(moras!$C$2:$C$5001)) / _xlfn.STDEV.P(moras!$C$2:$C$5001)</f>
        <v>0.17715148658792157</v>
      </c>
      <c r="C3146" t="str">
        <f t="shared" si="97"/>
        <v>Normal</v>
      </c>
      <c r="D3146">
        <f xml:space="preserve"> (moras!I3143 - AVERAGE(moras!$I$2:$I$5001)) / _xlfn.STDEV.P(moras!$I$2:$I$5001)</f>
        <v>7.7192871170365177E-2</v>
      </c>
      <c r="E3146" t="str">
        <f t="shared" si="98"/>
        <v>Normal</v>
      </c>
    </row>
    <row r="3147" spans="2:5" x14ac:dyDescent="0.25">
      <c r="B3147">
        <f xml:space="preserve"> (moras!C3144 - AVERAGE(moras!$C$2:$C$5001)) / _xlfn.STDEV.P(moras!$C$2:$C$5001)</f>
        <v>0.39808945886441871</v>
      </c>
      <c r="C3147" t="str">
        <f t="shared" si="97"/>
        <v>Normal</v>
      </c>
      <c r="D3147">
        <f xml:space="preserve"> (moras!I3144 - AVERAGE(moras!$I$2:$I$5001)) / _xlfn.STDEV.P(moras!$I$2:$I$5001)</f>
        <v>-0.55804866499520445</v>
      </c>
      <c r="E3147" t="str">
        <f t="shared" si="98"/>
        <v>Normal</v>
      </c>
    </row>
    <row r="3148" spans="2:5" x14ac:dyDescent="0.25">
      <c r="B3148">
        <f xml:space="preserve"> (moras!C3145 - AVERAGE(moras!$C$2:$C$5001)) / _xlfn.STDEV.P(moras!$C$2:$C$5001)</f>
        <v>0.23413992922170807</v>
      </c>
      <c r="C3148" t="str">
        <f t="shared" si="97"/>
        <v>Normal</v>
      </c>
      <c r="D3148">
        <f xml:space="preserve"> (moras!I3145 - AVERAGE(moras!$I$2:$I$5001)) / _xlfn.STDEV.P(moras!$I$2:$I$5001)</f>
        <v>0.2183576569849362</v>
      </c>
      <c r="E3148" t="str">
        <f t="shared" si="98"/>
        <v>Normal</v>
      </c>
    </row>
    <row r="3149" spans="2:5" x14ac:dyDescent="0.25">
      <c r="B3149">
        <f xml:space="preserve"> (moras!C3146 - AVERAGE(moras!$C$2:$C$5001)) / _xlfn.STDEV.P(moras!$C$2:$C$5001)</f>
        <v>-0.44644197646078804</v>
      </c>
      <c r="C3149" t="str">
        <f t="shared" si="97"/>
        <v>Normal</v>
      </c>
      <c r="D3149">
        <f xml:space="preserve"> (moras!I3146 - AVERAGE(moras!$I$2:$I$5001)) / _xlfn.STDEV.P(moras!$I$2:$I$5001)</f>
        <v>-0.41688387918063341</v>
      </c>
      <c r="E3149" t="str">
        <f t="shared" si="98"/>
        <v>Normal</v>
      </c>
    </row>
    <row r="3150" spans="2:5" x14ac:dyDescent="0.25">
      <c r="B3150">
        <f xml:space="preserve"> (moras!C3147 - AVERAGE(moras!$C$2:$C$5001)) / _xlfn.STDEV.P(moras!$C$2:$C$5001)</f>
        <v>-0.44454166866740574</v>
      </c>
      <c r="C3150" t="str">
        <f t="shared" si="97"/>
        <v>Normal</v>
      </c>
      <c r="D3150">
        <f xml:space="preserve"> (moras!I3147 - AVERAGE(moras!$I$2:$I$5001)) / _xlfn.STDEV.P(moras!$I$2:$I$5001)</f>
        <v>-1.193290201160774</v>
      </c>
      <c r="E3150" t="str">
        <f t="shared" si="98"/>
        <v>Normal</v>
      </c>
    </row>
    <row r="3151" spans="2:5" x14ac:dyDescent="0.25">
      <c r="B3151">
        <f xml:space="preserve"> (moras!C3148 - AVERAGE(moras!$C$2:$C$5001)) / _xlfn.STDEV.P(moras!$C$2:$C$5001)</f>
        <v>-0.24702064303651125</v>
      </c>
      <c r="C3151" t="str">
        <f t="shared" ref="C3151:C3214" si="99">IF(ABS(B3151)&gt;1.96,"Atipico","Normal")</f>
        <v>Normal</v>
      </c>
      <c r="D3151">
        <f xml:space="preserve"> (moras!I3148 - AVERAGE(moras!$I$2:$I$5001)) / _xlfn.STDEV.P(moras!$I$2:$I$5001)</f>
        <v>-1.193290201160774</v>
      </c>
      <c r="E3151" t="str">
        <f t="shared" si="98"/>
        <v>Normal</v>
      </c>
    </row>
    <row r="3152" spans="2:5" x14ac:dyDescent="0.25">
      <c r="B3152">
        <f xml:space="preserve"> (moras!C3149 - AVERAGE(moras!$C$2:$C$5001)) / _xlfn.STDEV.P(moras!$C$2:$C$5001)</f>
        <v>-0.24537190097307707</v>
      </c>
      <c r="C3152" t="str">
        <f t="shared" si="99"/>
        <v>Normal</v>
      </c>
      <c r="D3152">
        <f xml:space="preserve"> (moras!I3149 - AVERAGE(moras!$I$2:$I$5001)) / _xlfn.STDEV.P(moras!$I$2:$I$5001)</f>
        <v>-0.62863105790248996</v>
      </c>
      <c r="E3152" t="str">
        <f t="shared" si="98"/>
        <v>Normal</v>
      </c>
    </row>
    <row r="3153" spans="2:5" x14ac:dyDescent="0.25">
      <c r="B3153">
        <f xml:space="preserve"> (moras!C3150 - AVERAGE(moras!$C$2:$C$5001)) / _xlfn.STDEV.P(moras!$C$2:$C$5001)</f>
        <v>-0.43049221591594311</v>
      </c>
      <c r="C3153" t="str">
        <f t="shared" si="99"/>
        <v>Normal</v>
      </c>
      <c r="D3153">
        <f xml:space="preserve"> (moras!I3150 - AVERAGE(moras!$I$2:$I$5001)) / _xlfn.STDEV.P(moras!$I$2:$I$5001)</f>
        <v>-0.769795843717061</v>
      </c>
      <c r="E3153" t="str">
        <f t="shared" si="98"/>
        <v>Normal</v>
      </c>
    </row>
    <row r="3154" spans="2:5" x14ac:dyDescent="0.25">
      <c r="B3154">
        <f xml:space="preserve"> (moras!C3151 - AVERAGE(moras!$C$2:$C$5001)) / _xlfn.STDEV.P(moras!$C$2:$C$5001)</f>
        <v>-0.2477790397223841</v>
      </c>
      <c r="C3154" t="str">
        <f t="shared" si="99"/>
        <v>Normal</v>
      </c>
      <c r="D3154">
        <f xml:space="preserve"> (moras!I3151 - AVERAGE(moras!$I$2:$I$5001)) / _xlfn.STDEV.P(moras!$I$2:$I$5001)</f>
        <v>1.7711703009452175</v>
      </c>
      <c r="E3154" t="str">
        <f t="shared" si="98"/>
        <v>Normal</v>
      </c>
    </row>
    <row r="3155" spans="2:5" x14ac:dyDescent="0.25">
      <c r="B3155">
        <f xml:space="preserve"> (moras!C3152 - AVERAGE(moras!$C$2:$C$5001)) / _xlfn.STDEV.P(moras!$C$2:$C$5001)</f>
        <v>1.0918757784155138</v>
      </c>
      <c r="C3155" t="str">
        <f t="shared" si="99"/>
        <v>Normal</v>
      </c>
      <c r="D3155">
        <f xml:space="preserve"> (moras!I3152 - AVERAGE(moras!$I$2:$I$5001)) / _xlfn.STDEV.P(moras!$I$2:$I$5001)</f>
        <v>1.1359287647796479</v>
      </c>
      <c r="E3155" t="str">
        <f t="shared" si="98"/>
        <v>Normal</v>
      </c>
    </row>
    <row r="3156" spans="2:5" x14ac:dyDescent="0.25">
      <c r="B3156">
        <f xml:space="preserve"> (moras!C3153 - AVERAGE(moras!$C$2:$C$5001)) / _xlfn.STDEV.P(moras!$C$2:$C$5001)</f>
        <v>-0.44454166866740574</v>
      </c>
      <c r="C3156" t="str">
        <f t="shared" si="99"/>
        <v>Normal</v>
      </c>
      <c r="D3156">
        <f xml:space="preserve"> (moras!I3153 - AVERAGE(moras!$I$2:$I$5001)) / _xlfn.STDEV.P(moras!$I$2:$I$5001)</f>
        <v>0.71243440733593477</v>
      </c>
      <c r="E3156" t="str">
        <f t="shared" si="98"/>
        <v>Normal</v>
      </c>
    </row>
    <row r="3157" spans="2:5" x14ac:dyDescent="0.25">
      <c r="B3157">
        <f xml:space="preserve"> (moras!C3154 - AVERAGE(moras!$C$2:$C$5001)) / _xlfn.STDEV.P(moras!$C$2:$C$5001)</f>
        <v>-0.2765746836440382</v>
      </c>
      <c r="C3157" t="str">
        <f t="shared" si="99"/>
        <v>Normal</v>
      </c>
      <c r="D3157">
        <f xml:space="preserve"> (moras!I3154 - AVERAGE(moras!$I$2:$I$5001)) / _xlfn.STDEV.P(moras!$I$2:$I$5001)</f>
        <v>1.2065111576869334</v>
      </c>
      <c r="E3157" t="str">
        <f t="shared" si="98"/>
        <v>Normal</v>
      </c>
    </row>
    <row r="3158" spans="2:5" x14ac:dyDescent="0.25">
      <c r="B3158">
        <f xml:space="preserve"> (moras!C3155 - AVERAGE(moras!$C$2:$C$5001)) / _xlfn.STDEV.P(moras!$C$2:$C$5001)</f>
        <v>-0.22975250542359046</v>
      </c>
      <c r="C3158" t="str">
        <f t="shared" si="99"/>
        <v>Normal</v>
      </c>
      <c r="D3158">
        <f xml:space="preserve"> (moras!I3155 - AVERAGE(moras!$I$2:$I$5001)) / _xlfn.STDEV.P(moras!$I$2:$I$5001)</f>
        <v>-1.334454986975345</v>
      </c>
      <c r="E3158" t="str">
        <f t="shared" si="98"/>
        <v>Normal</v>
      </c>
    </row>
    <row r="3159" spans="2:5" x14ac:dyDescent="0.25">
      <c r="B3159">
        <f xml:space="preserve"> (moras!C3156 - AVERAGE(moras!$C$2:$C$5001)) / _xlfn.STDEV.P(moras!$C$2:$C$5001)</f>
        <v>-0.15392795544340782</v>
      </c>
      <c r="C3159" t="str">
        <f t="shared" si="99"/>
        <v>Normal</v>
      </c>
      <c r="D3159">
        <f xml:space="preserve"> (moras!I3156 - AVERAGE(moras!$I$2:$I$5001)) / _xlfn.STDEV.P(moras!$I$2:$I$5001)</f>
        <v>0.14777526407765068</v>
      </c>
      <c r="E3159" t="str">
        <f t="shared" si="98"/>
        <v>Normal</v>
      </c>
    </row>
    <row r="3160" spans="2:5" x14ac:dyDescent="0.25">
      <c r="B3160">
        <f xml:space="preserve"> (moras!C3157 - AVERAGE(moras!$C$2:$C$5001)) / _xlfn.STDEV.P(moras!$C$2:$C$5001)</f>
        <v>0.17568377319682263</v>
      </c>
      <c r="C3160" t="str">
        <f t="shared" si="99"/>
        <v>Normal</v>
      </c>
      <c r="D3160">
        <f xml:space="preserve"> (moras!I3157 - AVERAGE(moras!$I$2:$I$5001)) / _xlfn.STDEV.P(moras!$I$2:$I$5001)</f>
        <v>-0.48746627208791893</v>
      </c>
      <c r="E3160" t="str">
        <f t="shared" si="98"/>
        <v>Normal</v>
      </c>
    </row>
    <row r="3161" spans="2:5" x14ac:dyDescent="0.25">
      <c r="B3161">
        <f xml:space="preserve"> (moras!C3158 - AVERAGE(moras!$C$2:$C$5001)) / _xlfn.STDEV.P(moras!$C$2:$C$5001)</f>
        <v>2.2324503196680157</v>
      </c>
      <c r="C3161" t="str">
        <f t="shared" si="99"/>
        <v>Atipico</v>
      </c>
      <c r="D3161">
        <f xml:space="preserve"> (moras!I3158 - AVERAGE(moras!$I$2:$I$5001)) / _xlfn.STDEV.P(moras!$I$2:$I$5001)</f>
        <v>-0.769795843717061</v>
      </c>
      <c r="E3161" t="str">
        <f t="shared" si="98"/>
        <v>Normal</v>
      </c>
    </row>
    <row r="3162" spans="2:5" x14ac:dyDescent="0.25">
      <c r="B3162">
        <f xml:space="preserve"> (moras!C3159 - AVERAGE(moras!$C$2:$C$5001)) / _xlfn.STDEV.P(moras!$C$2:$C$5001)</f>
        <v>-0.33667769498938321</v>
      </c>
      <c r="C3162" t="str">
        <f t="shared" si="99"/>
        <v>Normal</v>
      </c>
      <c r="D3162">
        <f xml:space="preserve"> (moras!I3159 - AVERAGE(moras!$I$2:$I$5001)) / _xlfn.STDEV.P(moras!$I$2:$I$5001)</f>
        <v>-1.1227078082534885</v>
      </c>
      <c r="E3162" t="str">
        <f t="shared" si="98"/>
        <v>Normal</v>
      </c>
    </row>
    <row r="3163" spans="2:5" x14ac:dyDescent="0.25">
      <c r="B3163">
        <f xml:space="preserve"> (moras!C3160 - AVERAGE(moras!$C$2:$C$5001)) / _xlfn.STDEV.P(moras!$C$2:$C$5001)</f>
        <v>0.15695284252252087</v>
      </c>
      <c r="C3163" t="str">
        <f t="shared" si="99"/>
        <v>Normal</v>
      </c>
      <c r="D3163">
        <f xml:space="preserve"> (moras!I3160 - AVERAGE(moras!$I$2:$I$5001)) / _xlfn.STDEV.P(moras!$I$2:$I$5001)</f>
        <v>-0.48746627208791893</v>
      </c>
      <c r="E3163" t="str">
        <f t="shared" si="98"/>
        <v>Normal</v>
      </c>
    </row>
    <row r="3164" spans="2:5" x14ac:dyDescent="0.25">
      <c r="B3164">
        <f xml:space="preserve"> (moras!C3161 - AVERAGE(moras!$C$2:$C$5001)) / _xlfn.STDEV.P(moras!$C$2:$C$5001)</f>
        <v>-0.15382663857883652</v>
      </c>
      <c r="C3164" t="str">
        <f t="shared" si="99"/>
        <v>Normal</v>
      </c>
      <c r="D3164">
        <f xml:space="preserve"> (moras!I3161 - AVERAGE(moras!$I$2:$I$5001)) / _xlfn.STDEV.P(moras!$I$2:$I$5001)</f>
        <v>0.35952244279950724</v>
      </c>
      <c r="E3164" t="str">
        <f t="shared" si="98"/>
        <v>Normal</v>
      </c>
    </row>
    <row r="3165" spans="2:5" x14ac:dyDescent="0.25">
      <c r="B3165">
        <f xml:space="preserve"> (moras!C3162 - AVERAGE(moras!$C$2:$C$5001)) / _xlfn.STDEV.P(moras!$C$2:$C$5001)</f>
        <v>-0.33189941358712788</v>
      </c>
      <c r="C3165" t="str">
        <f t="shared" si="99"/>
        <v>Normal</v>
      </c>
      <c r="D3165">
        <f xml:space="preserve"> (moras!I3162 - AVERAGE(moras!$I$2:$I$5001)) / _xlfn.STDEV.P(moras!$I$2:$I$5001)</f>
        <v>0.92418158605779133</v>
      </c>
      <c r="E3165" t="str">
        <f t="shared" si="98"/>
        <v>Normal</v>
      </c>
    </row>
    <row r="3166" spans="2:5" x14ac:dyDescent="0.25">
      <c r="B3166">
        <f xml:space="preserve"> (moras!C3163 - AVERAGE(moras!$C$2:$C$5001)) / _xlfn.STDEV.P(moras!$C$2:$C$5001)</f>
        <v>-0.30479813884659468</v>
      </c>
      <c r="C3166" t="str">
        <f t="shared" si="99"/>
        <v>Normal</v>
      </c>
      <c r="D3166">
        <f xml:space="preserve"> (moras!I3163 - AVERAGE(moras!$I$2:$I$5001)) / _xlfn.STDEV.P(moras!$I$2:$I$5001)</f>
        <v>-0.27571909336606237</v>
      </c>
      <c r="E3166" t="str">
        <f t="shared" si="98"/>
        <v>Normal</v>
      </c>
    </row>
    <row r="3167" spans="2:5" x14ac:dyDescent="0.25">
      <c r="B3167">
        <f xml:space="preserve"> (moras!C3164 - AVERAGE(moras!$C$2:$C$5001)) / _xlfn.STDEV.P(moras!$C$2:$C$5001)</f>
        <v>1.1419107469670806</v>
      </c>
      <c r="C3167" t="str">
        <f t="shared" si="99"/>
        <v>Normal</v>
      </c>
      <c r="D3167">
        <f xml:space="preserve"> (moras!I3164 - AVERAGE(moras!$I$2:$I$5001)) / _xlfn.STDEV.P(moras!$I$2:$I$5001)</f>
        <v>1.2065111576869334</v>
      </c>
      <c r="E3167" t="str">
        <f t="shared" si="98"/>
        <v>Normal</v>
      </c>
    </row>
    <row r="3168" spans="2:5" x14ac:dyDescent="0.25">
      <c r="B3168">
        <f xml:space="preserve"> (moras!C3165 - AVERAGE(moras!$C$2:$C$5001)) / _xlfn.STDEV.P(moras!$C$2:$C$5001)</f>
        <v>-0.37128054881208711</v>
      </c>
      <c r="C3168" t="str">
        <f t="shared" si="99"/>
        <v>Normal</v>
      </c>
      <c r="D3168">
        <f xml:space="preserve"> (moras!I3165 - AVERAGE(moras!$I$2:$I$5001)) / _xlfn.STDEV.P(moras!$I$2:$I$5001)</f>
        <v>-0.41688387918063341</v>
      </c>
      <c r="E3168" t="str">
        <f t="shared" si="98"/>
        <v>Normal</v>
      </c>
    </row>
    <row r="3169" spans="2:5" x14ac:dyDescent="0.25">
      <c r="B3169">
        <f xml:space="preserve"> (moras!C3166 - AVERAGE(moras!$C$2:$C$5001)) / _xlfn.STDEV.P(moras!$C$2:$C$5001)</f>
        <v>-0.65580627271811431</v>
      </c>
      <c r="C3169" t="str">
        <f t="shared" si="99"/>
        <v>Normal</v>
      </c>
      <c r="D3169">
        <f xml:space="preserve"> (moras!I3166 - AVERAGE(moras!$I$2:$I$5001)) / _xlfn.STDEV.P(moras!$I$2:$I$5001)</f>
        <v>2.1946646583889304</v>
      </c>
      <c r="E3169" t="str">
        <f t="shared" si="98"/>
        <v>Atipico</v>
      </c>
    </row>
    <row r="3170" spans="2:5" x14ac:dyDescent="0.25">
      <c r="B3170">
        <f xml:space="preserve"> (moras!C3167 - AVERAGE(moras!$C$2:$C$5001)) / _xlfn.STDEV.P(moras!$C$2:$C$5001)</f>
        <v>-0.4793591672496918</v>
      </c>
      <c r="C3170" t="str">
        <f t="shared" si="99"/>
        <v>Normal</v>
      </c>
      <c r="D3170">
        <f xml:space="preserve"> (moras!I3167 - AVERAGE(moras!$I$2:$I$5001)) / _xlfn.STDEV.P(moras!$I$2:$I$5001)</f>
        <v>-0.62863105790248996</v>
      </c>
      <c r="E3170" t="str">
        <f t="shared" si="98"/>
        <v>Normal</v>
      </c>
    </row>
    <row r="3171" spans="2:5" x14ac:dyDescent="0.25">
      <c r="B3171">
        <f xml:space="preserve"> (moras!C3168 - AVERAGE(moras!$C$2:$C$5001)) / _xlfn.STDEV.P(moras!$C$2:$C$5001)</f>
        <v>-0.30916724365642811</v>
      </c>
      <c r="C3171" t="str">
        <f t="shared" si="99"/>
        <v>Normal</v>
      </c>
      <c r="D3171">
        <f xml:space="preserve"> (moras!I3168 - AVERAGE(moras!$I$2:$I$5001)) / _xlfn.STDEV.P(moras!$I$2:$I$5001)</f>
        <v>-1.193290201160774</v>
      </c>
      <c r="E3171" t="str">
        <f t="shared" si="98"/>
        <v>Normal</v>
      </c>
    </row>
    <row r="3172" spans="2:5" x14ac:dyDescent="0.25">
      <c r="B3172">
        <f xml:space="preserve"> (moras!C3169 - AVERAGE(moras!$C$2:$C$5001)) / _xlfn.STDEV.P(moras!$C$2:$C$5001)</f>
        <v>1.4977837674428862</v>
      </c>
      <c r="C3172" t="str">
        <f t="shared" si="99"/>
        <v>Normal</v>
      </c>
      <c r="D3172">
        <f xml:space="preserve"> (moras!I3169 - AVERAGE(moras!$I$2:$I$5001)) / _xlfn.STDEV.P(moras!$I$2:$I$5001)</f>
        <v>-0.34630148627334789</v>
      </c>
      <c r="E3172" t="str">
        <f t="shared" si="98"/>
        <v>Normal</v>
      </c>
    </row>
    <row r="3173" spans="2:5" x14ac:dyDescent="0.25">
      <c r="B3173">
        <f xml:space="preserve"> (moras!C3170 - AVERAGE(moras!$C$2:$C$5001)) / _xlfn.STDEV.P(moras!$C$2:$C$5001)</f>
        <v>1.1164397168098383</v>
      </c>
      <c r="C3173" t="str">
        <f t="shared" si="99"/>
        <v>Normal</v>
      </c>
      <c r="D3173">
        <f xml:space="preserve"> (moras!I3170 - AVERAGE(moras!$I$2:$I$5001)) / _xlfn.STDEV.P(moras!$I$2:$I$5001)</f>
        <v>6.6104782630796582E-3</v>
      </c>
      <c r="E3173" t="str">
        <f t="shared" si="98"/>
        <v>Normal</v>
      </c>
    </row>
    <row r="3174" spans="2:5" x14ac:dyDescent="0.25">
      <c r="B3174">
        <f xml:space="preserve"> (moras!C3171 - AVERAGE(moras!$C$2:$C$5001)) / _xlfn.STDEV.P(moras!$C$2:$C$5001)</f>
        <v>-0.19241608165366503</v>
      </c>
      <c r="C3174" t="str">
        <f t="shared" si="99"/>
        <v>Normal</v>
      </c>
      <c r="D3174">
        <f xml:space="preserve"> (moras!I3171 - AVERAGE(moras!$I$2:$I$5001)) / _xlfn.STDEV.P(moras!$I$2:$I$5001)</f>
        <v>0.92418158605779133</v>
      </c>
      <c r="E3174" t="str">
        <f t="shared" si="98"/>
        <v>Normal</v>
      </c>
    </row>
    <row r="3175" spans="2:5" x14ac:dyDescent="0.25">
      <c r="B3175">
        <f xml:space="preserve"> (moras!C3172 - AVERAGE(moras!$C$2:$C$5001)) / _xlfn.STDEV.P(moras!$C$2:$C$5001)</f>
        <v>-0.24560126972685326</v>
      </c>
      <c r="C3175" t="str">
        <f t="shared" si="99"/>
        <v>Normal</v>
      </c>
      <c r="D3175">
        <f xml:space="preserve"> (moras!I3172 - AVERAGE(moras!$I$2:$I$5001)) / _xlfn.STDEV.P(moras!$I$2:$I$5001)</f>
        <v>7.7192871170365177E-2</v>
      </c>
      <c r="E3175" t="str">
        <f t="shared" si="98"/>
        <v>Normal</v>
      </c>
    </row>
    <row r="3176" spans="2:5" x14ac:dyDescent="0.25">
      <c r="B3176">
        <f xml:space="preserve"> (moras!C3173 - AVERAGE(moras!$C$2:$C$5001)) / _xlfn.STDEV.P(moras!$C$2:$C$5001)</f>
        <v>-0.23528090897226789</v>
      </c>
      <c r="C3176" t="str">
        <f t="shared" si="99"/>
        <v>Normal</v>
      </c>
      <c r="D3176">
        <f xml:space="preserve"> (moras!I3173 - AVERAGE(moras!$I$2:$I$5001)) / _xlfn.STDEV.P(moras!$I$2:$I$5001)</f>
        <v>-0.84037823662434652</v>
      </c>
      <c r="E3176" t="str">
        <f t="shared" si="98"/>
        <v>Normal</v>
      </c>
    </row>
    <row r="3177" spans="2:5" x14ac:dyDescent="0.25">
      <c r="B3177">
        <f xml:space="preserve"> (moras!C3174 - AVERAGE(moras!$C$2:$C$5001)) / _xlfn.STDEV.P(moras!$C$2:$C$5001)</f>
        <v>-0.29696152107241619</v>
      </c>
      <c r="C3177" t="str">
        <f t="shared" si="99"/>
        <v>Normal</v>
      </c>
      <c r="D3177">
        <f xml:space="preserve"> (moras!I3174 - AVERAGE(moras!$I$2:$I$5001)) / _xlfn.STDEV.P(moras!$I$2:$I$5001)</f>
        <v>-0.91096062953163204</v>
      </c>
      <c r="E3177" t="str">
        <f t="shared" si="98"/>
        <v>Normal</v>
      </c>
    </row>
    <row r="3178" spans="2:5" x14ac:dyDescent="0.25">
      <c r="B3178">
        <f xml:space="preserve"> (moras!C3175 - AVERAGE(moras!$C$2:$C$5001)) / _xlfn.STDEV.P(moras!$C$2:$C$5001)</f>
        <v>-0.17127626113526942</v>
      </c>
      <c r="C3178" t="str">
        <f t="shared" si="99"/>
        <v>Normal</v>
      </c>
      <c r="D3178">
        <f xml:space="preserve"> (moras!I3175 - AVERAGE(moras!$I$2:$I$5001)) / _xlfn.STDEV.P(moras!$I$2:$I$5001)</f>
        <v>-0.13455430755149136</v>
      </c>
      <c r="E3178" t="str">
        <f t="shared" si="98"/>
        <v>Normal</v>
      </c>
    </row>
    <row r="3179" spans="2:5" x14ac:dyDescent="0.25">
      <c r="B3179">
        <f xml:space="preserve"> (moras!C3176 - AVERAGE(moras!$C$2:$C$5001)) / _xlfn.STDEV.P(moras!$C$2:$C$5001)</f>
        <v>-0.44454166866740574</v>
      </c>
      <c r="C3179" t="str">
        <f t="shared" si="99"/>
        <v>Normal</v>
      </c>
      <c r="D3179">
        <f xml:space="preserve"> (moras!I3176 - AVERAGE(moras!$I$2:$I$5001)) / _xlfn.STDEV.P(moras!$I$2:$I$5001)</f>
        <v>-0.41688387918063341</v>
      </c>
      <c r="E3179" t="str">
        <f t="shared" si="98"/>
        <v>Normal</v>
      </c>
    </row>
    <row r="3180" spans="2:5" x14ac:dyDescent="0.25">
      <c r="B3180">
        <f xml:space="preserve"> (moras!C3177 - AVERAGE(moras!$C$2:$C$5001)) / _xlfn.STDEV.P(moras!$C$2:$C$5001)</f>
        <v>-0.40791295848776077</v>
      </c>
      <c r="C3180" t="str">
        <f t="shared" si="99"/>
        <v>Normal</v>
      </c>
      <c r="D3180">
        <f xml:space="preserve"> (moras!I3177 - AVERAGE(moras!$I$2:$I$5001)) / _xlfn.STDEV.P(moras!$I$2:$I$5001)</f>
        <v>0.57126962152136374</v>
      </c>
      <c r="E3180" t="str">
        <f t="shared" si="98"/>
        <v>Normal</v>
      </c>
    </row>
    <row r="3181" spans="2:5" x14ac:dyDescent="0.25">
      <c r="B3181">
        <f xml:space="preserve"> (moras!C3178 - AVERAGE(moras!$C$2:$C$5001)) / _xlfn.STDEV.P(moras!$C$2:$C$5001)</f>
        <v>5.6708955116120105E-2</v>
      </c>
      <c r="C3181" t="str">
        <f t="shared" si="99"/>
        <v>Normal</v>
      </c>
      <c r="D3181">
        <f xml:space="preserve"> (moras!I3178 - AVERAGE(moras!$I$2:$I$5001)) / _xlfn.STDEV.P(moras!$I$2:$I$5001)</f>
        <v>-0.41688387918063341</v>
      </c>
      <c r="E3181" t="str">
        <f t="shared" si="98"/>
        <v>Normal</v>
      </c>
    </row>
    <row r="3182" spans="2:5" x14ac:dyDescent="0.25">
      <c r="B3182">
        <f xml:space="preserve"> (moras!C3179 - AVERAGE(moras!$C$2:$C$5001)) / _xlfn.STDEV.P(moras!$C$2:$C$5001)</f>
        <v>-0.36690897767156788</v>
      </c>
      <c r="C3182" t="str">
        <f t="shared" si="99"/>
        <v>Normal</v>
      </c>
      <c r="D3182">
        <f xml:space="preserve"> (moras!I3179 - AVERAGE(moras!$I$2:$I$5001)) / _xlfn.STDEV.P(moras!$I$2:$I$5001)</f>
        <v>-1.334454986975345</v>
      </c>
      <c r="E3182" t="str">
        <f t="shared" si="98"/>
        <v>Normal</v>
      </c>
    </row>
    <row r="3183" spans="2:5" x14ac:dyDescent="0.25">
      <c r="B3183">
        <f xml:space="preserve"> (moras!C3180 - AVERAGE(moras!$C$2:$C$5001)) / _xlfn.STDEV.P(moras!$C$2:$C$5001)</f>
        <v>0.73256274456250936</v>
      </c>
      <c r="C3183" t="str">
        <f t="shared" si="99"/>
        <v>Normal</v>
      </c>
      <c r="D3183">
        <f xml:space="preserve"> (moras!I3180 - AVERAGE(moras!$I$2:$I$5001)) / _xlfn.STDEV.P(moras!$I$2:$I$5001)</f>
        <v>0.57126962152136374</v>
      </c>
      <c r="E3183" t="str">
        <f t="shared" si="98"/>
        <v>Normal</v>
      </c>
    </row>
    <row r="3184" spans="2:5" x14ac:dyDescent="0.25">
      <c r="B3184">
        <f xml:space="preserve"> (moras!C3181 - AVERAGE(moras!$C$2:$C$5001)) / _xlfn.STDEV.P(moras!$C$2:$C$5001)</f>
        <v>-0.46799154082766331</v>
      </c>
      <c r="C3184" t="str">
        <f t="shared" si="99"/>
        <v>Normal</v>
      </c>
      <c r="D3184">
        <f xml:space="preserve"> (moras!I3181 - AVERAGE(moras!$I$2:$I$5001)) / _xlfn.STDEV.P(moras!$I$2:$I$5001)</f>
        <v>-0.48746627208791893</v>
      </c>
      <c r="E3184" t="str">
        <f t="shared" si="98"/>
        <v>Normal</v>
      </c>
    </row>
    <row r="3185" spans="2:5" x14ac:dyDescent="0.25">
      <c r="B3185">
        <f xml:space="preserve"> (moras!C3182 - AVERAGE(moras!$C$2:$C$5001)) / _xlfn.STDEV.P(moras!$C$2:$C$5001)</f>
        <v>-0.226795498247892</v>
      </c>
      <c r="C3185" t="str">
        <f t="shared" si="99"/>
        <v>Normal</v>
      </c>
      <c r="D3185">
        <f xml:space="preserve"> (moras!I3182 - AVERAGE(moras!$I$2:$I$5001)) / _xlfn.STDEV.P(moras!$I$2:$I$5001)</f>
        <v>0.43010483570679275</v>
      </c>
      <c r="E3185" t="str">
        <f t="shared" si="98"/>
        <v>Normal</v>
      </c>
    </row>
    <row r="3186" spans="2:5" x14ac:dyDescent="0.25">
      <c r="B3186">
        <f xml:space="preserve"> (moras!C3183 - AVERAGE(moras!$C$2:$C$5001)) / _xlfn.STDEV.P(moras!$C$2:$C$5001)</f>
        <v>-0.12150907443790945</v>
      </c>
      <c r="C3186" t="str">
        <f t="shared" si="99"/>
        <v>Normal</v>
      </c>
      <c r="D3186">
        <f xml:space="preserve"> (moras!I3183 - AVERAGE(moras!$I$2:$I$5001)) / _xlfn.STDEV.P(moras!$I$2:$I$5001)</f>
        <v>-0.62863105790248996</v>
      </c>
      <c r="E3186" t="str">
        <f t="shared" si="98"/>
        <v>Normal</v>
      </c>
    </row>
    <row r="3187" spans="2:5" x14ac:dyDescent="0.25">
      <c r="B3187">
        <f xml:space="preserve"> (moras!C3184 - AVERAGE(moras!$C$2:$C$5001)) / _xlfn.STDEV.P(moras!$C$2:$C$5001)</f>
        <v>-0.21381889934473727</v>
      </c>
      <c r="C3187" t="str">
        <f t="shared" si="99"/>
        <v>Normal</v>
      </c>
      <c r="D3187">
        <f xml:space="preserve"> (moras!I3184 - AVERAGE(moras!$I$2:$I$5001)) / _xlfn.STDEV.P(moras!$I$2:$I$5001)</f>
        <v>0.28894004989222172</v>
      </c>
      <c r="E3187" t="str">
        <f t="shared" si="98"/>
        <v>Normal</v>
      </c>
    </row>
    <row r="3188" spans="2:5" x14ac:dyDescent="0.25">
      <c r="B3188">
        <f xml:space="preserve"> (moras!C3185 - AVERAGE(moras!$C$2:$C$5001)) / _xlfn.STDEV.P(moras!$C$2:$C$5001)</f>
        <v>-0.46799154082766331</v>
      </c>
      <c r="C3188" t="str">
        <f t="shared" si="99"/>
        <v>Normal</v>
      </c>
      <c r="D3188">
        <f xml:space="preserve"> (moras!I3185 - AVERAGE(moras!$I$2:$I$5001)) / _xlfn.STDEV.P(moras!$I$2:$I$5001)</f>
        <v>-1.1227078082534885</v>
      </c>
      <c r="E3188" t="str">
        <f t="shared" si="98"/>
        <v>Normal</v>
      </c>
    </row>
    <row r="3189" spans="2:5" x14ac:dyDescent="0.25">
      <c r="B3189">
        <f xml:space="preserve"> (moras!C3186 - AVERAGE(moras!$C$2:$C$5001)) / _xlfn.STDEV.P(moras!$C$2:$C$5001)</f>
        <v>0.42231684177336382</v>
      </c>
      <c r="C3189" t="str">
        <f t="shared" si="99"/>
        <v>Normal</v>
      </c>
      <c r="D3189">
        <f xml:space="preserve"> (moras!I3186 - AVERAGE(moras!$I$2:$I$5001)) / _xlfn.STDEV.P(moras!$I$2:$I$5001)</f>
        <v>-1.2638725940680595</v>
      </c>
      <c r="E3189" t="str">
        <f t="shared" si="98"/>
        <v>Normal</v>
      </c>
    </row>
    <row r="3190" spans="2:5" x14ac:dyDescent="0.25">
      <c r="B3190">
        <f xml:space="preserve"> (moras!C3187 - AVERAGE(moras!$C$2:$C$5001)) / _xlfn.STDEV.P(moras!$C$2:$C$5001)</f>
        <v>-0.15369851269971099</v>
      </c>
      <c r="C3190" t="str">
        <f t="shared" si="99"/>
        <v>Normal</v>
      </c>
      <c r="D3190">
        <f xml:space="preserve"> (moras!I3187 - AVERAGE(moras!$I$2:$I$5001)) / _xlfn.STDEV.P(moras!$I$2:$I$5001)</f>
        <v>-0.48746627208791893</v>
      </c>
      <c r="E3190" t="str">
        <f t="shared" si="98"/>
        <v>Normal</v>
      </c>
    </row>
    <row r="3191" spans="2:5" x14ac:dyDescent="0.25">
      <c r="B3191">
        <f xml:space="preserve"> (moras!C3188 - AVERAGE(moras!$C$2:$C$5001)) / _xlfn.STDEV.P(moras!$C$2:$C$5001)</f>
        <v>0.31676319103357864</v>
      </c>
      <c r="C3191" t="str">
        <f t="shared" si="99"/>
        <v>Normal</v>
      </c>
      <c r="D3191">
        <f xml:space="preserve"> (moras!I3188 - AVERAGE(moras!$I$2:$I$5001)) / _xlfn.STDEV.P(moras!$I$2:$I$5001)</f>
        <v>-0.91096062953163204</v>
      </c>
      <c r="E3191" t="str">
        <f t="shared" si="98"/>
        <v>Normal</v>
      </c>
    </row>
    <row r="3192" spans="2:5" x14ac:dyDescent="0.25">
      <c r="B3192">
        <f xml:space="preserve"> (moras!C3189 - AVERAGE(moras!$C$2:$C$5001)) / _xlfn.STDEV.P(moras!$C$2:$C$5001)</f>
        <v>2.8887770780065342E-2</v>
      </c>
      <c r="C3192" t="str">
        <f t="shared" si="99"/>
        <v>Normal</v>
      </c>
      <c r="D3192">
        <f xml:space="preserve"> (moras!I3189 - AVERAGE(moras!$I$2:$I$5001)) / _xlfn.STDEV.P(moras!$I$2:$I$5001)</f>
        <v>-0.69921345080977548</v>
      </c>
      <c r="E3192" t="str">
        <f t="shared" si="98"/>
        <v>Normal</v>
      </c>
    </row>
    <row r="3193" spans="2:5" x14ac:dyDescent="0.25">
      <c r="B3193">
        <f xml:space="preserve"> (moras!C3190 - AVERAGE(moras!$C$2:$C$5001)) / _xlfn.STDEV.P(moras!$C$2:$C$5001)</f>
        <v>-0.30616814854757701</v>
      </c>
      <c r="C3193" t="str">
        <f t="shared" si="99"/>
        <v>Normal</v>
      </c>
      <c r="D3193">
        <f xml:space="preserve"> (moras!I3190 - AVERAGE(moras!$I$2:$I$5001)) / _xlfn.STDEV.P(moras!$I$2:$I$5001)</f>
        <v>-0.55804866499520445</v>
      </c>
      <c r="E3193" t="str">
        <f t="shared" si="98"/>
        <v>Normal</v>
      </c>
    </row>
    <row r="3194" spans="2:5" x14ac:dyDescent="0.25">
      <c r="B3194">
        <f xml:space="preserve"> (moras!C3191 - AVERAGE(moras!$C$2:$C$5001)) / _xlfn.STDEV.P(moras!$C$2:$C$5001)</f>
        <v>-0.44454290183274864</v>
      </c>
      <c r="C3194" t="str">
        <f t="shared" si="99"/>
        <v>Normal</v>
      </c>
      <c r="D3194">
        <f xml:space="preserve"> (moras!I3191 - AVERAGE(moras!$I$2:$I$5001)) / _xlfn.STDEV.P(moras!$I$2:$I$5001)</f>
        <v>-0.20513670045877688</v>
      </c>
      <c r="E3194" t="str">
        <f t="shared" si="98"/>
        <v>Normal</v>
      </c>
    </row>
    <row r="3195" spans="2:5" x14ac:dyDescent="0.25">
      <c r="B3195">
        <f xml:space="preserve"> (moras!C3192 - AVERAGE(moras!$C$2:$C$5001)) / _xlfn.STDEV.P(moras!$C$2:$C$5001)</f>
        <v>-0.46799154082766331</v>
      </c>
      <c r="C3195" t="str">
        <f t="shared" si="99"/>
        <v>Normal</v>
      </c>
      <c r="D3195">
        <f xml:space="preserve"> (moras!I3192 - AVERAGE(moras!$I$2:$I$5001)) / _xlfn.STDEV.P(moras!$I$2:$I$5001)</f>
        <v>0.2183576569849362</v>
      </c>
      <c r="E3195" t="str">
        <f t="shared" si="98"/>
        <v>Normal</v>
      </c>
    </row>
    <row r="3196" spans="2:5" x14ac:dyDescent="0.25">
      <c r="B3196">
        <f xml:space="preserve"> (moras!C3193 - AVERAGE(moras!$C$2:$C$5001)) / _xlfn.STDEV.P(moras!$C$2:$C$5001)</f>
        <v>0.1292669364245804</v>
      </c>
      <c r="C3196" t="str">
        <f t="shared" si="99"/>
        <v>Normal</v>
      </c>
      <c r="D3196">
        <f xml:space="preserve"> (moras!I3193 - AVERAGE(moras!$I$2:$I$5001)) / _xlfn.STDEV.P(moras!$I$2:$I$5001)</f>
        <v>-0.55804866499520445</v>
      </c>
      <c r="E3196" t="str">
        <f t="shared" si="98"/>
        <v>Normal</v>
      </c>
    </row>
    <row r="3197" spans="2:5" x14ac:dyDescent="0.25">
      <c r="B3197">
        <f xml:space="preserve"> (moras!C3194 - AVERAGE(moras!$C$2:$C$5001)) / _xlfn.STDEV.P(moras!$C$2:$C$5001)</f>
        <v>-2.2673338536546354E-2</v>
      </c>
      <c r="C3197" t="str">
        <f t="shared" si="99"/>
        <v>Normal</v>
      </c>
      <c r="D3197">
        <f xml:space="preserve"> (moras!I3194 - AVERAGE(moras!$I$2:$I$5001)) / _xlfn.STDEV.P(moras!$I$2:$I$5001)</f>
        <v>2.2652470512962162</v>
      </c>
      <c r="E3197" t="str">
        <f t="shared" si="98"/>
        <v>Atipico</v>
      </c>
    </row>
    <row r="3198" spans="2:5" x14ac:dyDescent="0.25">
      <c r="B3198">
        <f xml:space="preserve"> (moras!C3195 - AVERAGE(moras!$C$2:$C$5001)) / _xlfn.STDEV.P(moras!$C$2:$C$5001)</f>
        <v>-0.3046400470496371</v>
      </c>
      <c r="C3198" t="str">
        <f t="shared" si="99"/>
        <v>Normal</v>
      </c>
      <c r="D3198">
        <f xml:space="preserve"> (moras!I3195 - AVERAGE(moras!$I$2:$I$5001)) / _xlfn.STDEV.P(moras!$I$2:$I$5001)</f>
        <v>-0.91096062953163204</v>
      </c>
      <c r="E3198" t="str">
        <f t="shared" si="98"/>
        <v>Normal</v>
      </c>
    </row>
    <row r="3199" spans="2:5" x14ac:dyDescent="0.25">
      <c r="B3199">
        <f xml:space="preserve"> (moras!C3196 - AVERAGE(moras!$C$2:$C$5001)) / _xlfn.STDEV.P(moras!$C$2:$C$5001)</f>
        <v>-0.18906374633234529</v>
      </c>
      <c r="C3199" t="str">
        <f t="shared" si="99"/>
        <v>Normal</v>
      </c>
      <c r="D3199">
        <f xml:space="preserve"> (moras!I3196 - AVERAGE(moras!$I$2:$I$5001)) / _xlfn.STDEV.P(moras!$I$2:$I$5001)</f>
        <v>0.50068722861407822</v>
      </c>
      <c r="E3199" t="str">
        <f t="shared" si="98"/>
        <v>Normal</v>
      </c>
    </row>
    <row r="3200" spans="2:5" x14ac:dyDescent="0.25">
      <c r="B3200">
        <f xml:space="preserve"> (moras!C3197 - AVERAGE(moras!$C$2:$C$5001)) / _xlfn.STDEV.P(moras!$C$2:$C$5001)</f>
        <v>3.9605665390343263E-3</v>
      </c>
      <c r="C3200" t="str">
        <f t="shared" si="99"/>
        <v>Normal</v>
      </c>
      <c r="D3200">
        <f xml:space="preserve"> (moras!I3197 - AVERAGE(moras!$I$2:$I$5001)) / _xlfn.STDEV.P(moras!$I$2:$I$5001)</f>
        <v>-0.48746627208791893</v>
      </c>
      <c r="E3200" t="str">
        <f t="shared" si="98"/>
        <v>Normal</v>
      </c>
    </row>
    <row r="3201" spans="2:5" x14ac:dyDescent="0.25">
      <c r="B3201">
        <f xml:space="preserve"> (moras!C3198 - AVERAGE(moras!$C$2:$C$5001)) / _xlfn.STDEV.P(moras!$C$2:$C$5001)</f>
        <v>0.2676022654137401</v>
      </c>
      <c r="C3201" t="str">
        <f t="shared" si="99"/>
        <v>Normal</v>
      </c>
      <c r="D3201">
        <f xml:space="preserve"> (moras!I3198 - AVERAGE(moras!$I$2:$I$5001)) / _xlfn.STDEV.P(moras!$I$2:$I$5001)</f>
        <v>-0.13455430755149136</v>
      </c>
      <c r="E3201" t="str">
        <f t="shared" si="98"/>
        <v>Normal</v>
      </c>
    </row>
    <row r="3202" spans="2:5" x14ac:dyDescent="0.25">
      <c r="B3202">
        <f xml:space="preserve"> (moras!C3199 - AVERAGE(moras!$C$2:$C$5001)) / _xlfn.STDEV.P(moras!$C$2:$C$5001)</f>
        <v>-0.38409683622066704</v>
      </c>
      <c r="C3202" t="str">
        <f t="shared" si="99"/>
        <v>Normal</v>
      </c>
      <c r="D3202">
        <f xml:space="preserve"> (moras!I3199 - AVERAGE(moras!$I$2:$I$5001)) / _xlfn.STDEV.P(moras!$I$2:$I$5001)</f>
        <v>7.7192871170365177E-2</v>
      </c>
      <c r="E3202" t="str">
        <f t="shared" si="98"/>
        <v>Normal</v>
      </c>
    </row>
    <row r="3203" spans="2:5" x14ac:dyDescent="0.25">
      <c r="B3203">
        <f xml:space="preserve"> (moras!C3200 - AVERAGE(moras!$C$2:$C$5001)) / _xlfn.STDEV.P(moras!$C$2:$C$5001)</f>
        <v>-1.9424071174584681E-2</v>
      </c>
      <c r="C3203" t="str">
        <f t="shared" si="99"/>
        <v>Normal</v>
      </c>
      <c r="D3203">
        <f xml:space="preserve"> (moras!I3200 - AVERAGE(moras!$I$2:$I$5001)) / _xlfn.STDEV.P(moras!$I$2:$I$5001)</f>
        <v>0.92418158605779133</v>
      </c>
      <c r="E3203" t="str">
        <f t="shared" si="98"/>
        <v>Normal</v>
      </c>
    </row>
    <row r="3204" spans="2:5" x14ac:dyDescent="0.25">
      <c r="B3204">
        <f xml:space="preserve"> (moras!C3201 - AVERAGE(moras!$C$2:$C$5001)) / _xlfn.STDEV.P(moras!$C$2:$C$5001)</f>
        <v>-0.36747096811327984</v>
      </c>
      <c r="C3204" t="str">
        <f t="shared" si="99"/>
        <v>Normal</v>
      </c>
      <c r="D3204">
        <f xml:space="preserve"> (moras!I3201 - AVERAGE(moras!$I$2:$I$5001)) / _xlfn.STDEV.P(moras!$I$2:$I$5001)</f>
        <v>-0.69921345080977548</v>
      </c>
      <c r="E3204" t="str">
        <f t="shared" si="98"/>
        <v>Normal</v>
      </c>
    </row>
    <row r="3205" spans="2:5" x14ac:dyDescent="0.25">
      <c r="B3205">
        <f xml:space="preserve"> (moras!C3202 - AVERAGE(moras!$C$2:$C$5001)) / _xlfn.STDEV.P(moras!$C$2:$C$5001)</f>
        <v>-0.40796838926992335</v>
      </c>
      <c r="C3205" t="str">
        <f t="shared" si="99"/>
        <v>Normal</v>
      </c>
      <c r="D3205">
        <f xml:space="preserve"> (moras!I3202 - AVERAGE(moras!$I$2:$I$5001)) / _xlfn.STDEV.P(moras!$I$2:$I$5001)</f>
        <v>-0.62863105790248996</v>
      </c>
      <c r="E3205" t="str">
        <f t="shared" si="98"/>
        <v>Normal</v>
      </c>
    </row>
    <row r="3206" spans="2:5" x14ac:dyDescent="0.25">
      <c r="B3206">
        <f xml:space="preserve"> (moras!C3203 - AVERAGE(moras!$C$2:$C$5001)) / _xlfn.STDEV.P(moras!$C$2:$C$5001)</f>
        <v>-0.44087670126835837</v>
      </c>
      <c r="C3206" t="str">
        <f t="shared" si="99"/>
        <v>Normal</v>
      </c>
      <c r="D3206">
        <f xml:space="preserve"> (moras!I3203 - AVERAGE(moras!$I$2:$I$5001)) / _xlfn.STDEV.P(moras!$I$2:$I$5001)</f>
        <v>3.0416533732763567</v>
      </c>
      <c r="E3206" t="str">
        <f t="shared" ref="E3206:E3269" si="100">IF(ABS(D3206)&gt;1.96,"Atipico","Normal")</f>
        <v>Atipico</v>
      </c>
    </row>
    <row r="3207" spans="2:5" x14ac:dyDescent="0.25">
      <c r="B3207">
        <f xml:space="preserve"> (moras!C3204 - AVERAGE(moras!$C$2:$C$5001)) / _xlfn.STDEV.P(moras!$C$2:$C$5001)</f>
        <v>0.62040890927958703</v>
      </c>
      <c r="C3207" t="str">
        <f t="shared" si="99"/>
        <v>Normal</v>
      </c>
      <c r="D3207">
        <f xml:space="preserve"> (moras!I3204 - AVERAGE(moras!$I$2:$I$5001)) / _xlfn.STDEV.P(moras!$I$2:$I$5001)</f>
        <v>-0.91096062953163204</v>
      </c>
      <c r="E3207" t="str">
        <f t="shared" si="100"/>
        <v>Normal</v>
      </c>
    </row>
    <row r="3208" spans="2:5" x14ac:dyDescent="0.25">
      <c r="B3208">
        <f xml:space="preserve"> (moras!C3205 - AVERAGE(moras!$C$2:$C$5001)) / _xlfn.STDEV.P(moras!$C$2:$C$5001)</f>
        <v>-0.35800552389595475</v>
      </c>
      <c r="C3208" t="str">
        <f t="shared" si="99"/>
        <v>Normal</v>
      </c>
      <c r="D3208">
        <f xml:space="preserve"> (moras!I3205 - AVERAGE(moras!$I$2:$I$5001)) / _xlfn.STDEV.P(moras!$I$2:$I$5001)</f>
        <v>-1.193290201160774</v>
      </c>
      <c r="E3208" t="str">
        <f t="shared" si="100"/>
        <v>Normal</v>
      </c>
    </row>
    <row r="3209" spans="2:5" x14ac:dyDescent="0.25">
      <c r="B3209">
        <f xml:space="preserve"> (moras!C3206 - AVERAGE(moras!$C$2:$C$5001)) / _xlfn.STDEV.P(moras!$C$2:$C$5001)</f>
        <v>-0.25483151231833029</v>
      </c>
      <c r="C3209" t="str">
        <f t="shared" si="99"/>
        <v>Normal</v>
      </c>
      <c r="D3209">
        <f xml:space="preserve"> (moras!I3206 - AVERAGE(moras!$I$2:$I$5001)) / _xlfn.STDEV.P(moras!$I$2:$I$5001)</f>
        <v>0.2183576569849362</v>
      </c>
      <c r="E3209" t="str">
        <f t="shared" si="100"/>
        <v>Normal</v>
      </c>
    </row>
    <row r="3210" spans="2:5" x14ac:dyDescent="0.25">
      <c r="B3210">
        <f xml:space="preserve"> (moras!C3207 - AVERAGE(moras!$C$2:$C$5001)) / _xlfn.STDEV.P(moras!$C$2:$C$5001)</f>
        <v>-0.71219527367872548</v>
      </c>
      <c r="C3210" t="str">
        <f t="shared" si="99"/>
        <v>Normal</v>
      </c>
      <c r="D3210">
        <f xml:space="preserve"> (moras!I3207 - AVERAGE(moras!$I$2:$I$5001)) / _xlfn.STDEV.P(moras!$I$2:$I$5001)</f>
        <v>0.14777526407765068</v>
      </c>
      <c r="E3210" t="str">
        <f t="shared" si="100"/>
        <v>Normal</v>
      </c>
    </row>
    <row r="3211" spans="2:5" x14ac:dyDescent="0.25">
      <c r="B3211">
        <f xml:space="preserve"> (moras!C3208 - AVERAGE(moras!$C$2:$C$5001)) / _xlfn.STDEV.P(moras!$C$2:$C$5001)</f>
        <v>-0.44454166866740574</v>
      </c>
      <c r="C3211" t="str">
        <f t="shared" si="99"/>
        <v>Normal</v>
      </c>
      <c r="D3211">
        <f xml:space="preserve"> (moras!I3208 - AVERAGE(moras!$I$2:$I$5001)) / _xlfn.STDEV.P(moras!$I$2:$I$5001)</f>
        <v>0.57126962152136374</v>
      </c>
      <c r="E3211" t="str">
        <f t="shared" si="100"/>
        <v>Normal</v>
      </c>
    </row>
    <row r="3212" spans="2:5" x14ac:dyDescent="0.25">
      <c r="B3212">
        <f xml:space="preserve"> (moras!C3209 - AVERAGE(moras!$C$2:$C$5001)) / _xlfn.STDEV.P(moras!$C$2:$C$5001)</f>
        <v>-0.46556220510218438</v>
      </c>
      <c r="C3212" t="str">
        <f t="shared" si="99"/>
        <v>Normal</v>
      </c>
      <c r="D3212">
        <f xml:space="preserve"> (moras!I3209 - AVERAGE(moras!$I$2:$I$5001)) / _xlfn.STDEV.P(moras!$I$2:$I$5001)</f>
        <v>0.14777526407765068</v>
      </c>
      <c r="E3212" t="str">
        <f t="shared" si="100"/>
        <v>Normal</v>
      </c>
    </row>
    <row r="3213" spans="2:5" x14ac:dyDescent="0.25">
      <c r="B3213">
        <f xml:space="preserve"> (moras!C3210 - AVERAGE(moras!$C$2:$C$5001)) / _xlfn.STDEV.P(moras!$C$2:$C$5001)</f>
        <v>-0.10177842895178617</v>
      </c>
      <c r="C3213" t="str">
        <f t="shared" si="99"/>
        <v>Normal</v>
      </c>
      <c r="D3213">
        <f xml:space="preserve"> (moras!I3210 - AVERAGE(moras!$I$2:$I$5001)) / _xlfn.STDEV.P(moras!$I$2:$I$5001)</f>
        <v>-1.4756197727899161</v>
      </c>
      <c r="E3213" t="str">
        <f t="shared" si="100"/>
        <v>Normal</v>
      </c>
    </row>
    <row r="3214" spans="2:5" x14ac:dyDescent="0.25">
      <c r="B3214">
        <f xml:space="preserve"> (moras!C3211 - AVERAGE(moras!$C$2:$C$5001)) / _xlfn.STDEV.P(moras!$C$2:$C$5001)</f>
        <v>-0.37128054881208711</v>
      </c>
      <c r="C3214" t="str">
        <f t="shared" si="99"/>
        <v>Normal</v>
      </c>
      <c r="D3214">
        <f xml:space="preserve"> (moras!I3211 - AVERAGE(moras!$I$2:$I$5001)) / _xlfn.STDEV.P(moras!$I$2:$I$5001)</f>
        <v>0.57126962152136374</v>
      </c>
      <c r="E3214" t="str">
        <f t="shared" si="100"/>
        <v>Normal</v>
      </c>
    </row>
    <row r="3215" spans="2:5" x14ac:dyDescent="0.25">
      <c r="B3215">
        <f xml:space="preserve"> (moras!C3212 - AVERAGE(moras!$C$2:$C$5001)) / _xlfn.STDEV.P(moras!$C$2:$C$5001)</f>
        <v>0.73169626093433293</v>
      </c>
      <c r="C3215" t="str">
        <f t="shared" ref="C3215:C3278" si="101">IF(ABS(B3215)&gt;1.96,"Atipico","Normal")</f>
        <v>Normal</v>
      </c>
      <c r="D3215">
        <f xml:space="preserve"> (moras!I3212 - AVERAGE(moras!$I$2:$I$5001)) / _xlfn.STDEV.P(moras!$I$2:$I$5001)</f>
        <v>-0.84037823662434652</v>
      </c>
      <c r="E3215" t="str">
        <f t="shared" si="100"/>
        <v>Normal</v>
      </c>
    </row>
    <row r="3216" spans="2:5" x14ac:dyDescent="0.25">
      <c r="B3216">
        <f xml:space="preserve"> (moras!C3213 - AVERAGE(moras!$C$2:$C$5001)) / _xlfn.STDEV.P(moras!$C$2:$C$5001)</f>
        <v>0.50269085932642987</v>
      </c>
      <c r="C3216" t="str">
        <f t="shared" si="101"/>
        <v>Normal</v>
      </c>
      <c r="D3216">
        <f xml:space="preserve"> (moras!I3213 - AVERAGE(moras!$I$2:$I$5001)) / _xlfn.STDEV.P(moras!$I$2:$I$5001)</f>
        <v>1.2065111576869334</v>
      </c>
      <c r="E3216" t="str">
        <f t="shared" si="100"/>
        <v>Normal</v>
      </c>
    </row>
    <row r="3217" spans="2:5" x14ac:dyDescent="0.25">
      <c r="B3217">
        <f xml:space="preserve"> (moras!C3214 - AVERAGE(moras!$C$2:$C$5001)) / _xlfn.STDEV.P(moras!$C$2:$C$5001)</f>
        <v>-0.45939637838777081</v>
      </c>
      <c r="C3217" t="str">
        <f t="shared" si="101"/>
        <v>Normal</v>
      </c>
      <c r="D3217">
        <f xml:space="preserve"> (moras!I3214 - AVERAGE(moras!$I$2:$I$5001)) / _xlfn.STDEV.P(moras!$I$2:$I$5001)</f>
        <v>0.64185201442864925</v>
      </c>
      <c r="E3217" t="str">
        <f t="shared" si="100"/>
        <v>Normal</v>
      </c>
    </row>
    <row r="3218" spans="2:5" x14ac:dyDescent="0.25">
      <c r="B3218">
        <f xml:space="preserve"> (moras!C3215 - AVERAGE(moras!$C$2:$C$5001)) / _xlfn.STDEV.P(moras!$C$2:$C$5001)</f>
        <v>0.76670909290693146</v>
      </c>
      <c r="C3218" t="str">
        <f t="shared" si="101"/>
        <v>Normal</v>
      </c>
      <c r="D3218">
        <f xml:space="preserve"> (moras!I3215 - AVERAGE(moras!$I$2:$I$5001)) / _xlfn.STDEV.P(moras!$I$2:$I$5001)</f>
        <v>-0.769795843717061</v>
      </c>
      <c r="E3218" t="str">
        <f t="shared" si="100"/>
        <v>Normal</v>
      </c>
    </row>
    <row r="3219" spans="2:5" x14ac:dyDescent="0.25">
      <c r="B3219">
        <f xml:space="preserve"> (moras!C3216 - AVERAGE(moras!$C$2:$C$5001)) / _xlfn.STDEV.P(moras!$C$2:$C$5001)</f>
        <v>-0.11616700217254157</v>
      </c>
      <c r="C3219" t="str">
        <f t="shared" si="101"/>
        <v>Normal</v>
      </c>
      <c r="D3219">
        <f xml:space="preserve"> (moras!I3216 - AVERAGE(moras!$I$2:$I$5001)) / _xlfn.STDEV.P(moras!$I$2:$I$5001)</f>
        <v>-0.55804866499520445</v>
      </c>
      <c r="E3219" t="str">
        <f t="shared" si="100"/>
        <v>Normal</v>
      </c>
    </row>
    <row r="3220" spans="2:5" x14ac:dyDescent="0.25">
      <c r="B3220">
        <f xml:space="preserve"> (moras!C3217 - AVERAGE(moras!$C$2:$C$5001)) / _xlfn.STDEV.P(moras!$C$2:$C$5001)</f>
        <v>-0.25483151231833029</v>
      </c>
      <c r="C3220" t="str">
        <f t="shared" si="101"/>
        <v>Normal</v>
      </c>
      <c r="D3220">
        <f xml:space="preserve"> (moras!I3217 - AVERAGE(moras!$I$2:$I$5001)) / _xlfn.STDEV.P(moras!$I$2:$I$5001)</f>
        <v>3.7474773023492118</v>
      </c>
      <c r="E3220" t="str">
        <f t="shared" si="100"/>
        <v>Atipico</v>
      </c>
    </row>
    <row r="3221" spans="2:5" x14ac:dyDescent="0.25">
      <c r="B3221">
        <f xml:space="preserve"> (moras!C3218 - AVERAGE(moras!$C$2:$C$5001)) / _xlfn.STDEV.P(moras!$C$2:$C$5001)</f>
        <v>-0.73811024335940556</v>
      </c>
      <c r="C3221" t="str">
        <f t="shared" si="101"/>
        <v>Normal</v>
      </c>
      <c r="D3221">
        <f xml:space="preserve"> (moras!I3218 - AVERAGE(moras!$I$2:$I$5001)) / _xlfn.STDEV.P(moras!$I$2:$I$5001)</f>
        <v>0.2183576569849362</v>
      </c>
      <c r="E3221" t="str">
        <f t="shared" si="100"/>
        <v>Normal</v>
      </c>
    </row>
    <row r="3222" spans="2:5" x14ac:dyDescent="0.25">
      <c r="B3222">
        <f xml:space="preserve"> (moras!C3219 - AVERAGE(moras!$C$2:$C$5001)) / _xlfn.STDEV.P(moras!$C$2:$C$5001)</f>
        <v>-0.46799154082766331</v>
      </c>
      <c r="C3222" t="str">
        <f t="shared" si="101"/>
        <v>Normal</v>
      </c>
      <c r="D3222">
        <f xml:space="preserve"> (moras!I3219 - AVERAGE(moras!$I$2:$I$5001)) / _xlfn.STDEV.P(moras!$I$2:$I$5001)</f>
        <v>-0.48746627208791893</v>
      </c>
      <c r="E3222" t="str">
        <f t="shared" si="100"/>
        <v>Normal</v>
      </c>
    </row>
    <row r="3223" spans="2:5" x14ac:dyDescent="0.25">
      <c r="B3223">
        <f xml:space="preserve"> (moras!C3220 - AVERAGE(moras!$C$2:$C$5001)) / _xlfn.STDEV.P(moras!$C$2:$C$5001)</f>
        <v>-0.38203066768866706</v>
      </c>
      <c r="C3223" t="str">
        <f t="shared" si="101"/>
        <v>Normal</v>
      </c>
      <c r="D3223">
        <f xml:space="preserve"> (moras!I3220 - AVERAGE(moras!$I$2:$I$5001)) / _xlfn.STDEV.P(moras!$I$2:$I$5001)</f>
        <v>-1.052125415346203</v>
      </c>
      <c r="E3223" t="str">
        <f t="shared" si="100"/>
        <v>Normal</v>
      </c>
    </row>
    <row r="3224" spans="2:5" x14ac:dyDescent="0.25">
      <c r="B3224">
        <f xml:space="preserve"> (moras!C3221 - AVERAGE(moras!$C$2:$C$5001)) / _xlfn.STDEV.P(moras!$C$2:$C$5001)</f>
        <v>-0.24950418871046331</v>
      </c>
      <c r="C3224" t="str">
        <f t="shared" si="101"/>
        <v>Normal</v>
      </c>
      <c r="D3224">
        <f xml:space="preserve"> (moras!I3221 - AVERAGE(moras!$I$2:$I$5001)) / _xlfn.STDEV.P(moras!$I$2:$I$5001)</f>
        <v>-0.69921345080977548</v>
      </c>
      <c r="E3224" t="str">
        <f t="shared" si="100"/>
        <v>Normal</v>
      </c>
    </row>
    <row r="3225" spans="2:5" x14ac:dyDescent="0.25">
      <c r="B3225">
        <f xml:space="preserve"> (moras!C3222 - AVERAGE(moras!$C$2:$C$5001)) / _xlfn.STDEV.P(moras!$C$2:$C$5001)</f>
        <v>-0.39182582332371868</v>
      </c>
      <c r="C3225" t="str">
        <f t="shared" si="101"/>
        <v>Normal</v>
      </c>
      <c r="D3225">
        <f xml:space="preserve"> (moras!I3222 - AVERAGE(moras!$I$2:$I$5001)) / _xlfn.STDEV.P(moras!$I$2:$I$5001)</f>
        <v>0.28894004989222172</v>
      </c>
      <c r="E3225" t="str">
        <f t="shared" si="100"/>
        <v>Normal</v>
      </c>
    </row>
    <row r="3226" spans="2:5" x14ac:dyDescent="0.25">
      <c r="B3226">
        <f xml:space="preserve"> (moras!C3223 - AVERAGE(moras!$C$2:$C$5001)) / _xlfn.STDEV.P(moras!$C$2:$C$5001)</f>
        <v>-0.26107749478003123</v>
      </c>
      <c r="C3226" t="str">
        <f t="shared" si="101"/>
        <v>Normal</v>
      </c>
      <c r="D3226">
        <f xml:space="preserve"> (moras!I3223 - AVERAGE(moras!$I$2:$I$5001)) / _xlfn.STDEV.P(moras!$I$2:$I$5001)</f>
        <v>1.4888407293160755</v>
      </c>
      <c r="E3226" t="str">
        <f t="shared" si="100"/>
        <v>Normal</v>
      </c>
    </row>
    <row r="3227" spans="2:5" x14ac:dyDescent="0.25">
      <c r="B3227">
        <f xml:space="preserve"> (moras!C3224 - AVERAGE(moras!$C$2:$C$5001)) / _xlfn.STDEV.P(moras!$C$2:$C$5001)</f>
        <v>-0.40843952008917167</v>
      </c>
      <c r="C3227" t="str">
        <f t="shared" si="101"/>
        <v>Normal</v>
      </c>
      <c r="D3227">
        <f xml:space="preserve"> (moras!I3224 - AVERAGE(moras!$I$2:$I$5001)) / _xlfn.STDEV.P(moras!$I$2:$I$5001)</f>
        <v>1.0653463718723624</v>
      </c>
      <c r="E3227" t="str">
        <f t="shared" si="100"/>
        <v>Normal</v>
      </c>
    </row>
    <row r="3228" spans="2:5" x14ac:dyDescent="0.25">
      <c r="B3228">
        <f xml:space="preserve"> (moras!C3225 - AVERAGE(moras!$C$2:$C$5001)) / _xlfn.STDEV.P(moras!$C$2:$C$5001)</f>
        <v>-0.46799154082766331</v>
      </c>
      <c r="C3228" t="str">
        <f t="shared" si="101"/>
        <v>Normal</v>
      </c>
      <c r="D3228">
        <f xml:space="preserve"> (moras!I3225 - AVERAGE(moras!$I$2:$I$5001)) / _xlfn.STDEV.P(moras!$I$2:$I$5001)</f>
        <v>1.0653463718723624</v>
      </c>
      <c r="E3228" t="str">
        <f t="shared" si="100"/>
        <v>Normal</v>
      </c>
    </row>
    <row r="3229" spans="2:5" x14ac:dyDescent="0.25">
      <c r="B3229">
        <f xml:space="preserve"> (moras!C3226 - AVERAGE(moras!$C$2:$C$5001)) / _xlfn.STDEV.P(moras!$C$2:$C$5001)</f>
        <v>-0.44087670126835837</v>
      </c>
      <c r="C3229" t="str">
        <f t="shared" si="101"/>
        <v>Normal</v>
      </c>
      <c r="D3229">
        <f xml:space="preserve"> (moras!I3226 - AVERAGE(moras!$I$2:$I$5001)) / _xlfn.STDEV.P(moras!$I$2:$I$5001)</f>
        <v>1.2770935505942189</v>
      </c>
      <c r="E3229" t="str">
        <f t="shared" si="100"/>
        <v>Normal</v>
      </c>
    </row>
    <row r="3230" spans="2:5" x14ac:dyDescent="0.25">
      <c r="B3230">
        <f xml:space="preserve"> (moras!C3227 - AVERAGE(moras!$C$2:$C$5001)) / _xlfn.STDEV.P(moras!$C$2:$C$5001)</f>
        <v>-0.29265400053980634</v>
      </c>
      <c r="C3230" t="str">
        <f t="shared" si="101"/>
        <v>Normal</v>
      </c>
      <c r="D3230">
        <f xml:space="preserve"> (moras!I3227 - AVERAGE(moras!$I$2:$I$5001)) / _xlfn.STDEV.P(moras!$I$2:$I$5001)</f>
        <v>-0.55804866499520445</v>
      </c>
      <c r="E3230" t="str">
        <f t="shared" si="100"/>
        <v>Normal</v>
      </c>
    </row>
    <row r="3231" spans="2:5" x14ac:dyDescent="0.25">
      <c r="B3231">
        <f xml:space="preserve"> (moras!C3228 - AVERAGE(moras!$C$2:$C$5001)) / _xlfn.STDEV.P(moras!$C$2:$C$5001)</f>
        <v>-0.5612600901303153</v>
      </c>
      <c r="C3231" t="str">
        <f t="shared" si="101"/>
        <v>Normal</v>
      </c>
      <c r="D3231">
        <f xml:space="preserve"> (moras!I3228 - AVERAGE(moras!$I$2:$I$5001)) / _xlfn.STDEV.P(moras!$I$2:$I$5001)</f>
        <v>-1.4050373798826306</v>
      </c>
      <c r="E3231" t="str">
        <f t="shared" si="100"/>
        <v>Normal</v>
      </c>
    </row>
    <row r="3232" spans="2:5" x14ac:dyDescent="0.25">
      <c r="B3232">
        <f xml:space="preserve"> (moras!C3229 - AVERAGE(moras!$C$2:$C$5001)) / _xlfn.STDEV.P(moras!$C$2:$C$5001)</f>
        <v>0.42234792987165781</v>
      </c>
      <c r="C3232" t="str">
        <f t="shared" si="101"/>
        <v>Normal</v>
      </c>
      <c r="D3232">
        <f xml:space="preserve"> (moras!I3229 - AVERAGE(moras!$I$2:$I$5001)) / _xlfn.STDEV.P(moras!$I$2:$I$5001)</f>
        <v>1.7711703009452175</v>
      </c>
      <c r="E3232" t="str">
        <f t="shared" si="100"/>
        <v>Normal</v>
      </c>
    </row>
    <row r="3233" spans="2:5" x14ac:dyDescent="0.25">
      <c r="B3233">
        <f xml:space="preserve"> (moras!C3230 - AVERAGE(moras!$C$2:$C$5001)) / _xlfn.STDEV.P(moras!$C$2:$C$5001)</f>
        <v>0.32921162522037661</v>
      </c>
      <c r="C3233" t="str">
        <f t="shared" si="101"/>
        <v>Normal</v>
      </c>
      <c r="D3233">
        <f xml:space="preserve"> (moras!I3230 - AVERAGE(moras!$I$2:$I$5001)) / _xlfn.STDEV.P(moras!$I$2:$I$5001)</f>
        <v>6.6104782630796582E-3</v>
      </c>
      <c r="E3233" t="str">
        <f t="shared" si="100"/>
        <v>Normal</v>
      </c>
    </row>
    <row r="3234" spans="2:5" x14ac:dyDescent="0.25">
      <c r="B3234">
        <f xml:space="preserve"> (moras!C3231 - AVERAGE(moras!$C$2:$C$5001)) / _xlfn.STDEV.P(moras!$C$2:$C$5001)</f>
        <v>-0.39650494590075286</v>
      </c>
      <c r="C3234" t="str">
        <f t="shared" si="101"/>
        <v>Normal</v>
      </c>
      <c r="D3234">
        <f xml:space="preserve"> (moras!I3231 - AVERAGE(moras!$I$2:$I$5001)) / _xlfn.STDEV.P(moras!$I$2:$I$5001)</f>
        <v>-0.20513670045877688</v>
      </c>
      <c r="E3234" t="str">
        <f t="shared" si="100"/>
        <v>Normal</v>
      </c>
    </row>
    <row r="3235" spans="2:5" x14ac:dyDescent="0.25">
      <c r="B3235">
        <f xml:space="preserve"> (moras!C3232 - AVERAGE(moras!$C$2:$C$5001)) / _xlfn.STDEV.P(moras!$C$2:$C$5001)</f>
        <v>-0.46799154082766331</v>
      </c>
      <c r="C3235" t="str">
        <f t="shared" si="101"/>
        <v>Normal</v>
      </c>
      <c r="D3235">
        <f xml:space="preserve"> (moras!I3232 - AVERAGE(moras!$I$2:$I$5001)) / _xlfn.STDEV.P(moras!$I$2:$I$5001)</f>
        <v>3.3239829449054987</v>
      </c>
      <c r="E3235" t="str">
        <f t="shared" si="100"/>
        <v>Atipico</v>
      </c>
    </row>
    <row r="3236" spans="2:5" x14ac:dyDescent="0.25">
      <c r="B3236">
        <f xml:space="preserve"> (moras!C3233 - AVERAGE(moras!$C$2:$C$5001)) / _xlfn.STDEV.P(moras!$C$2:$C$5001)</f>
        <v>1.0752250373631604</v>
      </c>
      <c r="C3236" t="str">
        <f t="shared" si="101"/>
        <v>Normal</v>
      </c>
      <c r="D3236">
        <f xml:space="preserve"> (moras!I3233 - AVERAGE(moras!$I$2:$I$5001)) / _xlfn.STDEV.P(moras!$I$2:$I$5001)</f>
        <v>-0.69921345080977548</v>
      </c>
      <c r="E3236" t="str">
        <f t="shared" si="100"/>
        <v>Normal</v>
      </c>
    </row>
    <row r="3237" spans="2:5" x14ac:dyDescent="0.25">
      <c r="B3237">
        <f xml:space="preserve"> (moras!C3234 - AVERAGE(moras!$C$2:$C$5001)) / _xlfn.STDEV.P(moras!$C$2:$C$5001)</f>
        <v>-0.44454166866740574</v>
      </c>
      <c r="C3237" t="str">
        <f t="shared" si="101"/>
        <v>Normal</v>
      </c>
      <c r="D3237">
        <f xml:space="preserve"> (moras!I3234 - AVERAGE(moras!$I$2:$I$5001)) / _xlfn.STDEV.P(moras!$I$2:$I$5001)</f>
        <v>1.2065111576869334</v>
      </c>
      <c r="E3237" t="str">
        <f t="shared" si="100"/>
        <v>Normal</v>
      </c>
    </row>
    <row r="3238" spans="2:5" x14ac:dyDescent="0.25">
      <c r="B3238">
        <f xml:space="preserve"> (moras!C3235 - AVERAGE(moras!$C$2:$C$5001)) / _xlfn.STDEV.P(moras!$C$2:$C$5001)</f>
        <v>-0.36858608253788838</v>
      </c>
      <c r="C3238" t="str">
        <f t="shared" si="101"/>
        <v>Normal</v>
      </c>
      <c r="D3238">
        <f xml:space="preserve"> (moras!I3235 - AVERAGE(moras!$I$2:$I$5001)) / _xlfn.STDEV.P(moras!$I$2:$I$5001)</f>
        <v>1.4888407293160755</v>
      </c>
      <c r="E3238" t="str">
        <f t="shared" si="100"/>
        <v>Normal</v>
      </c>
    </row>
    <row r="3239" spans="2:5" x14ac:dyDescent="0.25">
      <c r="B3239">
        <f xml:space="preserve"> (moras!C3236 - AVERAGE(moras!$C$2:$C$5001)) / _xlfn.STDEV.P(moras!$C$2:$C$5001)</f>
        <v>-0.2998050523732626</v>
      </c>
      <c r="C3239" t="str">
        <f t="shared" si="101"/>
        <v>Normal</v>
      </c>
      <c r="D3239">
        <f xml:space="preserve"> (moras!I3236 - AVERAGE(moras!$I$2:$I$5001)) / _xlfn.STDEV.P(moras!$I$2:$I$5001)</f>
        <v>1.3476759435015044</v>
      </c>
      <c r="E3239" t="str">
        <f t="shared" si="100"/>
        <v>Normal</v>
      </c>
    </row>
    <row r="3240" spans="2:5" x14ac:dyDescent="0.25">
      <c r="B3240">
        <f xml:space="preserve"> (moras!C3237 - AVERAGE(moras!$C$2:$C$5001)) / _xlfn.STDEV.P(moras!$C$2:$C$5001)</f>
        <v>-0.38262443680126512</v>
      </c>
      <c r="C3240" t="str">
        <f t="shared" si="101"/>
        <v>Normal</v>
      </c>
      <c r="D3240">
        <f xml:space="preserve"> (moras!I3237 - AVERAGE(moras!$I$2:$I$5001)) / _xlfn.STDEV.P(moras!$I$2:$I$5001)</f>
        <v>0.35952244279950724</v>
      </c>
      <c r="E3240" t="str">
        <f t="shared" si="100"/>
        <v>Normal</v>
      </c>
    </row>
    <row r="3241" spans="2:5" x14ac:dyDescent="0.25">
      <c r="B3241">
        <f xml:space="preserve"> (moras!C3238 - AVERAGE(moras!$C$2:$C$5001)) / _xlfn.STDEV.P(moras!$C$2:$C$5001)</f>
        <v>0.5697220278695051</v>
      </c>
      <c r="C3241" t="str">
        <f t="shared" si="101"/>
        <v>Normal</v>
      </c>
      <c r="D3241">
        <f xml:space="preserve"> (moras!I3238 - AVERAGE(moras!$I$2:$I$5001)) / _xlfn.STDEV.P(moras!$I$2:$I$5001)</f>
        <v>2.0534998725743594</v>
      </c>
      <c r="E3241" t="str">
        <f t="shared" si="100"/>
        <v>Atipico</v>
      </c>
    </row>
    <row r="3242" spans="2:5" x14ac:dyDescent="0.25">
      <c r="B3242">
        <f xml:space="preserve"> (moras!C3239 - AVERAGE(moras!$C$2:$C$5001)) / _xlfn.STDEV.P(moras!$C$2:$C$5001)</f>
        <v>-0.38335117813278619</v>
      </c>
      <c r="C3242" t="str">
        <f t="shared" si="101"/>
        <v>Normal</v>
      </c>
      <c r="D3242">
        <f xml:space="preserve"> (moras!I3239 - AVERAGE(moras!$I$2:$I$5001)) / _xlfn.STDEV.P(moras!$I$2:$I$5001)</f>
        <v>-0.27571909336606237</v>
      </c>
      <c r="E3242" t="str">
        <f t="shared" si="100"/>
        <v>Normal</v>
      </c>
    </row>
    <row r="3243" spans="2:5" x14ac:dyDescent="0.25">
      <c r="B3243">
        <f xml:space="preserve"> (moras!C3240 - AVERAGE(moras!$C$2:$C$5001)) / _xlfn.STDEV.P(moras!$C$2:$C$5001)</f>
        <v>-7.8234836225469548E-2</v>
      </c>
      <c r="C3243" t="str">
        <f t="shared" si="101"/>
        <v>Normal</v>
      </c>
      <c r="D3243">
        <f xml:space="preserve"> (moras!I3240 - AVERAGE(moras!$I$2:$I$5001)) / _xlfn.STDEV.P(moras!$I$2:$I$5001)</f>
        <v>-0.20513670045877688</v>
      </c>
      <c r="E3243" t="str">
        <f t="shared" si="100"/>
        <v>Normal</v>
      </c>
    </row>
    <row r="3244" spans="2:5" x14ac:dyDescent="0.25">
      <c r="B3244">
        <f xml:space="preserve"> (moras!C3241 - AVERAGE(moras!$C$2:$C$5001)) / _xlfn.STDEV.P(moras!$C$2:$C$5001)</f>
        <v>-0.59504456610486844</v>
      </c>
      <c r="C3244" t="str">
        <f t="shared" si="101"/>
        <v>Normal</v>
      </c>
      <c r="D3244">
        <f xml:space="preserve"> (moras!I3241 - AVERAGE(moras!$I$2:$I$5001)) / _xlfn.STDEV.P(moras!$I$2:$I$5001)</f>
        <v>-0.769795843717061</v>
      </c>
      <c r="E3244" t="str">
        <f t="shared" si="100"/>
        <v>Normal</v>
      </c>
    </row>
    <row r="3245" spans="2:5" x14ac:dyDescent="0.25">
      <c r="B3245">
        <f xml:space="preserve"> (moras!C3242 - AVERAGE(moras!$C$2:$C$5001)) / _xlfn.STDEV.P(moras!$C$2:$C$5001)</f>
        <v>1.9202850813442471</v>
      </c>
      <c r="C3245" t="str">
        <f t="shared" si="101"/>
        <v>Normal</v>
      </c>
      <c r="D3245">
        <f xml:space="preserve"> (moras!I3242 - AVERAGE(moras!$I$2:$I$5001)) / _xlfn.STDEV.P(moras!$I$2:$I$5001)</f>
        <v>0.85359919315050581</v>
      </c>
      <c r="E3245" t="str">
        <f t="shared" si="100"/>
        <v>Normal</v>
      </c>
    </row>
    <row r="3246" spans="2:5" x14ac:dyDescent="0.25">
      <c r="B3246">
        <f xml:space="preserve"> (moras!C3243 - AVERAGE(moras!$C$2:$C$5001)) / _xlfn.STDEV.P(moras!$C$2:$C$5001)</f>
        <v>3.4784669967232785E-5</v>
      </c>
      <c r="C3246" t="str">
        <f t="shared" si="101"/>
        <v>Normal</v>
      </c>
      <c r="D3246">
        <f xml:space="preserve"> (moras!I3243 - AVERAGE(moras!$I$2:$I$5001)) / _xlfn.STDEV.P(moras!$I$2:$I$5001)</f>
        <v>-1.052125415346203</v>
      </c>
      <c r="E3246" t="str">
        <f t="shared" si="100"/>
        <v>Normal</v>
      </c>
    </row>
    <row r="3247" spans="2:5" x14ac:dyDescent="0.25">
      <c r="B3247">
        <f xml:space="preserve"> (moras!C3244 - AVERAGE(moras!$C$2:$C$5001)) / _xlfn.STDEV.P(moras!$C$2:$C$5001)</f>
        <v>-0.44397934527105126</v>
      </c>
      <c r="C3247" t="str">
        <f t="shared" si="101"/>
        <v>Normal</v>
      </c>
      <c r="D3247">
        <f xml:space="preserve"> (moras!I3244 - AVERAGE(moras!$I$2:$I$5001)) / _xlfn.STDEV.P(moras!$I$2:$I$5001)</f>
        <v>1.7711703009452175</v>
      </c>
      <c r="E3247" t="str">
        <f t="shared" si="100"/>
        <v>Normal</v>
      </c>
    </row>
    <row r="3248" spans="2:5" x14ac:dyDescent="0.25">
      <c r="B3248">
        <f xml:space="preserve"> (moras!C3245 - AVERAGE(moras!$C$2:$C$5001)) / _xlfn.STDEV.P(moras!$C$2:$C$5001)</f>
        <v>-0.29016786521863425</v>
      </c>
      <c r="C3248" t="str">
        <f t="shared" si="101"/>
        <v>Normal</v>
      </c>
      <c r="D3248">
        <f xml:space="preserve"> (moras!I3245 - AVERAGE(moras!$I$2:$I$5001)) / _xlfn.STDEV.P(moras!$I$2:$I$5001)</f>
        <v>0.50068722861407822</v>
      </c>
      <c r="E3248" t="str">
        <f t="shared" si="100"/>
        <v>Normal</v>
      </c>
    </row>
    <row r="3249" spans="2:5" x14ac:dyDescent="0.25">
      <c r="B3249">
        <f xml:space="preserve"> (moras!C3246 - AVERAGE(moras!$C$2:$C$5001)) / _xlfn.STDEV.P(moras!$C$2:$C$5001)</f>
        <v>-0.1931093672094337</v>
      </c>
      <c r="C3249" t="str">
        <f t="shared" si="101"/>
        <v>Normal</v>
      </c>
      <c r="D3249">
        <f xml:space="preserve"> (moras!I3246 - AVERAGE(moras!$I$2:$I$5001)) / _xlfn.STDEV.P(moras!$I$2:$I$5001)</f>
        <v>0.57126962152136374</v>
      </c>
      <c r="E3249" t="str">
        <f t="shared" si="100"/>
        <v>Normal</v>
      </c>
    </row>
    <row r="3250" spans="2:5" x14ac:dyDescent="0.25">
      <c r="B3250">
        <f xml:space="preserve"> (moras!C3247 - AVERAGE(moras!$C$2:$C$5001)) / _xlfn.STDEV.P(moras!$C$2:$C$5001)</f>
        <v>-0.46799030766232042</v>
      </c>
      <c r="C3250" t="str">
        <f t="shared" si="101"/>
        <v>Normal</v>
      </c>
      <c r="D3250">
        <f xml:space="preserve"> (moras!I3247 - AVERAGE(moras!$I$2:$I$5001)) / _xlfn.STDEV.P(moras!$I$2:$I$5001)</f>
        <v>6.6104782630796582E-3</v>
      </c>
      <c r="E3250" t="str">
        <f t="shared" si="100"/>
        <v>Normal</v>
      </c>
    </row>
    <row r="3251" spans="2:5" x14ac:dyDescent="0.25">
      <c r="B3251">
        <f xml:space="preserve"> (moras!C3248 - AVERAGE(moras!$C$2:$C$5001)) / _xlfn.STDEV.P(moras!$C$2:$C$5001)</f>
        <v>-0.58887873939045499</v>
      </c>
      <c r="C3251" t="str">
        <f t="shared" si="101"/>
        <v>Normal</v>
      </c>
      <c r="D3251">
        <f xml:space="preserve"> (moras!I3248 - AVERAGE(moras!$I$2:$I$5001)) / _xlfn.STDEV.P(moras!$I$2:$I$5001)</f>
        <v>-6.397191464420586E-2</v>
      </c>
      <c r="E3251" t="str">
        <f t="shared" si="100"/>
        <v>Normal</v>
      </c>
    </row>
    <row r="3252" spans="2:5" x14ac:dyDescent="0.25">
      <c r="B3252">
        <f xml:space="preserve"> (moras!C3249 - AVERAGE(moras!$C$2:$C$5001)) / _xlfn.STDEV.P(moras!$C$2:$C$5001)</f>
        <v>-0.57161442459009704</v>
      </c>
      <c r="C3252" t="str">
        <f t="shared" si="101"/>
        <v>Normal</v>
      </c>
      <c r="D3252">
        <f xml:space="preserve"> (moras!I3249 - AVERAGE(moras!$I$2:$I$5001)) / _xlfn.STDEV.P(moras!$I$2:$I$5001)</f>
        <v>1.0653463718723624</v>
      </c>
      <c r="E3252" t="str">
        <f t="shared" si="100"/>
        <v>Normal</v>
      </c>
    </row>
    <row r="3253" spans="2:5" x14ac:dyDescent="0.25">
      <c r="B3253">
        <f xml:space="preserve"> (moras!C3250 - AVERAGE(moras!$C$2:$C$5001)) / _xlfn.STDEV.P(moras!$C$2:$C$5001)</f>
        <v>-6.3163940288843631E-2</v>
      </c>
      <c r="C3253" t="str">
        <f t="shared" si="101"/>
        <v>Normal</v>
      </c>
      <c r="D3253">
        <f xml:space="preserve"> (moras!I3250 - AVERAGE(moras!$I$2:$I$5001)) / _xlfn.STDEV.P(moras!$I$2:$I$5001)</f>
        <v>1.41825833640879</v>
      </c>
      <c r="E3253" t="str">
        <f t="shared" si="100"/>
        <v>Normal</v>
      </c>
    </row>
    <row r="3254" spans="2:5" x14ac:dyDescent="0.25">
      <c r="B3254">
        <f xml:space="preserve"> (moras!C3251 - AVERAGE(moras!$C$2:$C$5001)) / _xlfn.STDEV.P(moras!$C$2:$C$5001)</f>
        <v>-0.12506459841277601</v>
      </c>
      <c r="C3254" t="str">
        <f t="shared" si="101"/>
        <v>Normal</v>
      </c>
      <c r="D3254">
        <f xml:space="preserve"> (moras!I3251 - AVERAGE(moras!$I$2:$I$5001)) / _xlfn.STDEV.P(moras!$I$2:$I$5001)</f>
        <v>0.71243440733593477</v>
      </c>
      <c r="E3254" t="str">
        <f t="shared" si="100"/>
        <v>Normal</v>
      </c>
    </row>
    <row r="3255" spans="2:5" x14ac:dyDescent="0.25">
      <c r="B3255">
        <f xml:space="preserve"> (moras!C3252 - AVERAGE(moras!$C$2:$C$5001)) / _xlfn.STDEV.P(moras!$C$2:$C$5001)</f>
        <v>0.55422412376959918</v>
      </c>
      <c r="C3255" t="str">
        <f t="shared" si="101"/>
        <v>Normal</v>
      </c>
      <c r="D3255">
        <f xml:space="preserve"> (moras!I3252 - AVERAGE(moras!$I$2:$I$5001)) / _xlfn.STDEV.P(moras!$I$2:$I$5001)</f>
        <v>-0.41688387918063341</v>
      </c>
      <c r="E3255" t="str">
        <f t="shared" si="100"/>
        <v>Normal</v>
      </c>
    </row>
    <row r="3256" spans="2:5" x14ac:dyDescent="0.25">
      <c r="B3256">
        <f xml:space="preserve"> (moras!C3253 - AVERAGE(moras!$C$2:$C$5001)) / _xlfn.STDEV.P(moras!$C$2:$C$5001)</f>
        <v>-0.29900591190446091</v>
      </c>
      <c r="C3256" t="str">
        <f t="shared" si="101"/>
        <v>Normal</v>
      </c>
      <c r="D3256">
        <f xml:space="preserve"> (moras!I3253 - AVERAGE(moras!$I$2:$I$5001)) / _xlfn.STDEV.P(moras!$I$2:$I$5001)</f>
        <v>-1.2638725940680595</v>
      </c>
      <c r="E3256" t="str">
        <f t="shared" si="100"/>
        <v>Normal</v>
      </c>
    </row>
    <row r="3257" spans="2:5" x14ac:dyDescent="0.25">
      <c r="B3257">
        <f xml:space="preserve"> (moras!C3254 - AVERAGE(moras!$C$2:$C$5001)) / _xlfn.STDEV.P(moras!$C$2:$C$5001)</f>
        <v>-0.1934026139279712</v>
      </c>
      <c r="C3257" t="str">
        <f t="shared" si="101"/>
        <v>Normal</v>
      </c>
      <c r="D3257">
        <f xml:space="preserve"> (moras!I3254 - AVERAGE(moras!$I$2:$I$5001)) / _xlfn.STDEV.P(moras!$I$2:$I$5001)</f>
        <v>0.57126962152136374</v>
      </c>
      <c r="E3257" t="str">
        <f t="shared" si="100"/>
        <v>Normal</v>
      </c>
    </row>
    <row r="3258" spans="2:5" x14ac:dyDescent="0.25">
      <c r="B3258">
        <f xml:space="preserve"> (moras!C3255 - AVERAGE(moras!$C$2:$C$5001)) / _xlfn.STDEV.P(moras!$C$2:$C$5001)</f>
        <v>1.1443536475113312</v>
      </c>
      <c r="C3258" t="str">
        <f t="shared" si="101"/>
        <v>Normal</v>
      </c>
      <c r="D3258">
        <f xml:space="preserve"> (moras!I3255 - AVERAGE(moras!$I$2:$I$5001)) / _xlfn.STDEV.P(moras!$I$2:$I$5001)</f>
        <v>1.3476759435015044</v>
      </c>
      <c r="E3258" t="str">
        <f t="shared" si="100"/>
        <v>Normal</v>
      </c>
    </row>
    <row r="3259" spans="2:5" x14ac:dyDescent="0.25">
      <c r="B3259">
        <f xml:space="preserve"> (moras!C3256 - AVERAGE(moras!$C$2:$C$5001)) / _xlfn.STDEV.P(moras!$C$2:$C$5001)</f>
        <v>-0.11111965642412266</v>
      </c>
      <c r="C3259" t="str">
        <f t="shared" si="101"/>
        <v>Normal</v>
      </c>
      <c r="D3259">
        <f xml:space="preserve"> (moras!I3256 - AVERAGE(moras!$I$2:$I$5001)) / _xlfn.STDEV.P(moras!$I$2:$I$5001)</f>
        <v>-0.48746627208791893</v>
      </c>
      <c r="E3259" t="str">
        <f t="shared" si="100"/>
        <v>Normal</v>
      </c>
    </row>
    <row r="3260" spans="2:5" x14ac:dyDescent="0.25">
      <c r="B3260">
        <f xml:space="preserve"> (moras!C3257 - AVERAGE(moras!$C$2:$C$5001)) / _xlfn.STDEV.P(moras!$C$2:$C$5001)</f>
        <v>3.6578603066340638</v>
      </c>
      <c r="C3260" t="str">
        <f t="shared" si="101"/>
        <v>Atipico</v>
      </c>
      <c r="D3260">
        <f xml:space="preserve"> (moras!I3257 - AVERAGE(moras!$I$2:$I$5001)) / _xlfn.STDEV.P(moras!$I$2:$I$5001)</f>
        <v>1.2770935505942189</v>
      </c>
      <c r="E3260" t="str">
        <f t="shared" si="100"/>
        <v>Normal</v>
      </c>
    </row>
    <row r="3261" spans="2:5" x14ac:dyDescent="0.25">
      <c r="B3261">
        <f xml:space="preserve"> (moras!C3258 - AVERAGE(moras!$C$2:$C$5001)) / _xlfn.STDEV.P(moras!$C$2:$C$5001)</f>
        <v>-0.42841433231318576</v>
      </c>
      <c r="C3261" t="str">
        <f t="shared" si="101"/>
        <v>Normal</v>
      </c>
      <c r="D3261">
        <f xml:space="preserve"> (moras!I3258 - AVERAGE(moras!$I$2:$I$5001)) / _xlfn.STDEV.P(moras!$I$2:$I$5001)</f>
        <v>0.43010483570679275</v>
      </c>
      <c r="E3261" t="str">
        <f t="shared" si="100"/>
        <v>Normal</v>
      </c>
    </row>
    <row r="3262" spans="2:5" x14ac:dyDescent="0.25">
      <c r="B3262">
        <f xml:space="preserve"> (moras!C3259 - AVERAGE(moras!$C$2:$C$5001)) / _xlfn.STDEV.P(moras!$C$2:$C$5001)</f>
        <v>-0.12149099623398275</v>
      </c>
      <c r="C3262" t="str">
        <f t="shared" si="101"/>
        <v>Normal</v>
      </c>
      <c r="D3262">
        <f xml:space="preserve"> (moras!I3259 - AVERAGE(moras!$I$2:$I$5001)) / _xlfn.STDEV.P(moras!$I$2:$I$5001)</f>
        <v>0.14777526407765068</v>
      </c>
      <c r="E3262" t="str">
        <f t="shared" si="100"/>
        <v>Normal</v>
      </c>
    </row>
    <row r="3263" spans="2:5" x14ac:dyDescent="0.25">
      <c r="B3263">
        <f xml:space="preserve"> (moras!C3260 - AVERAGE(moras!$C$2:$C$5001)) / _xlfn.STDEV.P(moras!$C$2:$C$5001)</f>
        <v>-0.62587369967693607</v>
      </c>
      <c r="C3263" t="str">
        <f t="shared" si="101"/>
        <v>Normal</v>
      </c>
      <c r="D3263">
        <f xml:space="preserve"> (moras!I3260 - AVERAGE(moras!$I$2:$I$5001)) / _xlfn.STDEV.P(moras!$I$2:$I$5001)</f>
        <v>-1.2638725940680595</v>
      </c>
      <c r="E3263" t="str">
        <f t="shared" si="100"/>
        <v>Normal</v>
      </c>
    </row>
    <row r="3264" spans="2:5" x14ac:dyDescent="0.25">
      <c r="B3264">
        <f xml:space="preserve"> (moras!C3261 - AVERAGE(moras!$C$2:$C$5001)) / _xlfn.STDEV.P(moras!$C$2:$C$5001)</f>
        <v>-0.46556220510218438</v>
      </c>
      <c r="C3264" t="str">
        <f t="shared" si="101"/>
        <v>Normal</v>
      </c>
      <c r="D3264">
        <f xml:space="preserve"> (moras!I3261 - AVERAGE(moras!$I$2:$I$5001)) / _xlfn.STDEV.P(moras!$I$2:$I$5001)</f>
        <v>-0.13455430755149136</v>
      </c>
      <c r="E3264" t="str">
        <f t="shared" si="100"/>
        <v>Normal</v>
      </c>
    </row>
    <row r="3265" spans="2:5" x14ac:dyDescent="0.25">
      <c r="B3265">
        <f xml:space="preserve"> (moras!C3262 - AVERAGE(moras!$C$2:$C$5001)) / _xlfn.STDEV.P(moras!$C$2:$C$5001)</f>
        <v>2.478212958487283</v>
      </c>
      <c r="C3265" t="str">
        <f t="shared" si="101"/>
        <v>Atipico</v>
      </c>
      <c r="D3265">
        <f xml:space="preserve"> (moras!I3262 - AVERAGE(moras!$I$2:$I$5001)) / _xlfn.STDEV.P(moras!$I$2:$I$5001)</f>
        <v>-0.769795843717061</v>
      </c>
      <c r="E3265" t="str">
        <f t="shared" si="100"/>
        <v>Normal</v>
      </c>
    </row>
    <row r="3266" spans="2:5" x14ac:dyDescent="0.25">
      <c r="B3266">
        <f xml:space="preserve"> (moras!C3263 - AVERAGE(moras!$C$2:$C$5001)) / _xlfn.STDEV.P(moras!$C$2:$C$5001)</f>
        <v>-0.42164055508473103</v>
      </c>
      <c r="C3266" t="str">
        <f t="shared" si="101"/>
        <v>Normal</v>
      </c>
      <c r="D3266">
        <f xml:space="preserve"> (moras!I3263 - AVERAGE(moras!$I$2:$I$5001)) / _xlfn.STDEV.P(moras!$I$2:$I$5001)</f>
        <v>0.14777526407765068</v>
      </c>
      <c r="E3266" t="str">
        <f t="shared" si="100"/>
        <v>Normal</v>
      </c>
    </row>
    <row r="3267" spans="2:5" x14ac:dyDescent="0.25">
      <c r="B3267">
        <f xml:space="preserve"> (moras!C3264 - AVERAGE(moras!$C$2:$C$5001)) / _xlfn.STDEV.P(moras!$C$2:$C$5001)</f>
        <v>-0.26010340514403474</v>
      </c>
      <c r="C3267" t="str">
        <f t="shared" si="101"/>
        <v>Normal</v>
      </c>
      <c r="D3267">
        <f xml:space="preserve"> (moras!I3264 - AVERAGE(moras!$I$2:$I$5001)) / _xlfn.STDEV.P(moras!$I$2:$I$5001)</f>
        <v>-1.334454986975345</v>
      </c>
      <c r="E3267" t="str">
        <f t="shared" si="100"/>
        <v>Normal</v>
      </c>
    </row>
    <row r="3268" spans="2:5" x14ac:dyDescent="0.25">
      <c r="B3268">
        <f xml:space="preserve"> (moras!C3265 - AVERAGE(moras!$C$2:$C$5001)) / _xlfn.STDEV.P(moras!$C$2:$C$5001)</f>
        <v>-0.13384072786673651</v>
      </c>
      <c r="C3268" t="str">
        <f t="shared" si="101"/>
        <v>Normal</v>
      </c>
      <c r="D3268">
        <f xml:space="preserve"> (moras!I3265 - AVERAGE(moras!$I$2:$I$5001)) / _xlfn.STDEV.P(moras!$I$2:$I$5001)</f>
        <v>-0.48746627208791893</v>
      </c>
      <c r="E3268" t="str">
        <f t="shared" si="100"/>
        <v>Normal</v>
      </c>
    </row>
    <row r="3269" spans="2:5" x14ac:dyDescent="0.25">
      <c r="B3269">
        <f xml:space="preserve"> (moras!C3266 - AVERAGE(moras!$C$2:$C$5001)) / _xlfn.STDEV.P(moras!$C$2:$C$5001)</f>
        <v>-0.35442564490556627</v>
      </c>
      <c r="C3269" t="str">
        <f t="shared" si="101"/>
        <v>Normal</v>
      </c>
      <c r="D3269">
        <f xml:space="preserve"> (moras!I3266 - AVERAGE(moras!$I$2:$I$5001)) / _xlfn.STDEV.P(moras!$I$2:$I$5001)</f>
        <v>0.78301680024322029</v>
      </c>
      <c r="E3269" t="str">
        <f t="shared" si="100"/>
        <v>Normal</v>
      </c>
    </row>
    <row r="3270" spans="2:5" x14ac:dyDescent="0.25">
      <c r="B3270">
        <f xml:space="preserve"> (moras!C3267 - AVERAGE(moras!$C$2:$C$5001)) / _xlfn.STDEV.P(moras!$C$2:$C$5001)</f>
        <v>5.8639739786567562</v>
      </c>
      <c r="C3270" t="str">
        <f t="shared" si="101"/>
        <v>Atipico</v>
      </c>
      <c r="D3270">
        <f xml:space="preserve"> (moras!I3267 - AVERAGE(moras!$I$2:$I$5001)) / _xlfn.STDEV.P(moras!$I$2:$I$5001)</f>
        <v>-0.55804866499520445</v>
      </c>
      <c r="E3270" t="str">
        <f t="shared" ref="E3270:E3333" si="102">IF(ABS(D3270)&gt;1.96,"Atipico","Normal")</f>
        <v>Normal</v>
      </c>
    </row>
    <row r="3271" spans="2:5" x14ac:dyDescent="0.25">
      <c r="B3271">
        <f xml:space="preserve"> (moras!C3268 - AVERAGE(moras!$C$2:$C$5001)) / _xlfn.STDEV.P(moras!$C$2:$C$5001)</f>
        <v>-0.47635240185240807</v>
      </c>
      <c r="C3271" t="str">
        <f t="shared" si="101"/>
        <v>Normal</v>
      </c>
      <c r="D3271">
        <f xml:space="preserve"> (moras!I3268 - AVERAGE(moras!$I$2:$I$5001)) / _xlfn.STDEV.P(moras!$I$2:$I$5001)</f>
        <v>-1.6167845586044871</v>
      </c>
      <c r="E3271" t="str">
        <f t="shared" si="102"/>
        <v>Normal</v>
      </c>
    </row>
    <row r="3272" spans="2:5" x14ac:dyDescent="0.25">
      <c r="B3272">
        <f xml:space="preserve"> (moras!C3269 - AVERAGE(moras!$C$2:$C$5001)) / _xlfn.STDEV.P(moras!$C$2:$C$5001)</f>
        <v>-0.44087670126835837</v>
      </c>
      <c r="C3272" t="str">
        <f t="shared" si="101"/>
        <v>Normal</v>
      </c>
      <c r="D3272">
        <f xml:space="preserve"> (moras!I3269 - AVERAGE(moras!$I$2:$I$5001)) / _xlfn.STDEV.P(moras!$I$2:$I$5001)</f>
        <v>1.0653463718723624</v>
      </c>
      <c r="E3272" t="str">
        <f t="shared" si="102"/>
        <v>Normal</v>
      </c>
    </row>
    <row r="3273" spans="2:5" x14ac:dyDescent="0.25">
      <c r="B3273">
        <f xml:space="preserve"> (moras!C3270 - AVERAGE(moras!$C$2:$C$5001)) / _xlfn.STDEV.P(moras!$C$2:$C$5001)</f>
        <v>-0.17345863083752919</v>
      </c>
      <c r="C3273" t="str">
        <f t="shared" si="101"/>
        <v>Normal</v>
      </c>
      <c r="D3273">
        <f xml:space="preserve"> (moras!I3270 - AVERAGE(moras!$I$2:$I$5001)) / _xlfn.STDEV.P(moras!$I$2:$I$5001)</f>
        <v>-0.27571909336606237</v>
      </c>
      <c r="E3273" t="str">
        <f t="shared" si="102"/>
        <v>Normal</v>
      </c>
    </row>
    <row r="3274" spans="2:5" x14ac:dyDescent="0.25">
      <c r="B3274">
        <f xml:space="preserve"> (moras!C3271 - AVERAGE(moras!$C$2:$C$5001)) / _xlfn.STDEV.P(moras!$C$2:$C$5001)</f>
        <v>2.6301823056040306E-2</v>
      </c>
      <c r="C3274" t="str">
        <f t="shared" si="101"/>
        <v>Normal</v>
      </c>
      <c r="D3274">
        <f xml:space="preserve"> (moras!I3271 - AVERAGE(moras!$I$2:$I$5001)) / _xlfn.STDEV.P(moras!$I$2:$I$5001)</f>
        <v>2.6181590158326435</v>
      </c>
      <c r="E3274" t="str">
        <f t="shared" si="102"/>
        <v>Atipico</v>
      </c>
    </row>
    <row r="3275" spans="2:5" x14ac:dyDescent="0.25">
      <c r="B3275">
        <f xml:space="preserve"> (moras!C3272 - AVERAGE(moras!$C$2:$C$5001)) / _xlfn.STDEV.P(moras!$C$2:$C$5001)</f>
        <v>-0.36325387559526356</v>
      </c>
      <c r="C3275" t="str">
        <f t="shared" si="101"/>
        <v>Normal</v>
      </c>
      <c r="D3275">
        <f xml:space="preserve"> (moras!I3272 - AVERAGE(moras!$I$2:$I$5001)) / _xlfn.STDEV.P(moras!$I$2:$I$5001)</f>
        <v>0.71243440733593477</v>
      </c>
      <c r="E3275" t="str">
        <f t="shared" si="102"/>
        <v>Normal</v>
      </c>
    </row>
    <row r="3276" spans="2:5" x14ac:dyDescent="0.25">
      <c r="B3276">
        <f xml:space="preserve"> (moras!C3273 - AVERAGE(moras!$C$2:$C$5001)) / _xlfn.STDEV.P(moras!$C$2:$C$5001)</f>
        <v>-2.2673338536546354E-2</v>
      </c>
      <c r="C3276" t="str">
        <f t="shared" si="101"/>
        <v>Normal</v>
      </c>
      <c r="D3276">
        <f xml:space="preserve"> (moras!I3273 - AVERAGE(moras!$I$2:$I$5001)) / _xlfn.STDEV.P(moras!$I$2:$I$5001)</f>
        <v>7.7192871170365177E-2</v>
      </c>
      <c r="E3276" t="str">
        <f t="shared" si="102"/>
        <v>Normal</v>
      </c>
    </row>
    <row r="3277" spans="2:5" x14ac:dyDescent="0.25">
      <c r="B3277">
        <f xml:space="preserve"> (moras!C3274 - AVERAGE(moras!$C$2:$C$5001)) / _xlfn.STDEV.P(moras!$C$2:$C$5001)</f>
        <v>-0.68753196682107143</v>
      </c>
      <c r="C3277" t="str">
        <f t="shared" si="101"/>
        <v>Normal</v>
      </c>
      <c r="D3277">
        <f xml:space="preserve"> (moras!I3274 - AVERAGE(moras!$I$2:$I$5001)) / _xlfn.STDEV.P(moras!$I$2:$I$5001)</f>
        <v>-0.84037823662434652</v>
      </c>
      <c r="E3277" t="str">
        <f t="shared" si="102"/>
        <v>Normal</v>
      </c>
    </row>
    <row r="3278" spans="2:5" x14ac:dyDescent="0.25">
      <c r="B3278">
        <f xml:space="preserve"> (moras!C3275 - AVERAGE(moras!$C$2:$C$5001)) / _xlfn.STDEV.P(moras!$C$2:$C$5001)</f>
        <v>0.62038046015512671</v>
      </c>
      <c r="C3278" t="str">
        <f t="shared" si="101"/>
        <v>Normal</v>
      </c>
      <c r="D3278">
        <f xml:space="preserve"> (moras!I3275 - AVERAGE(moras!$I$2:$I$5001)) / _xlfn.STDEV.P(moras!$I$2:$I$5001)</f>
        <v>1.6300055151306465</v>
      </c>
      <c r="E3278" t="str">
        <f t="shared" si="102"/>
        <v>Normal</v>
      </c>
    </row>
    <row r="3279" spans="2:5" x14ac:dyDescent="0.25">
      <c r="B3279">
        <f xml:space="preserve"> (moras!C3276 - AVERAGE(moras!$C$2:$C$5001)) / _xlfn.STDEV.P(moras!$C$2:$C$5001)</f>
        <v>-0.44334303195412378</v>
      </c>
      <c r="C3279" t="str">
        <f t="shared" ref="C3279:C3342" si="103">IF(ABS(B3279)&gt;1.96,"Atipico","Normal")</f>
        <v>Normal</v>
      </c>
      <c r="D3279">
        <f xml:space="preserve"> (moras!I3276 - AVERAGE(moras!$I$2:$I$5001)) / _xlfn.STDEV.P(moras!$I$2:$I$5001)</f>
        <v>7.7192871170365177E-2</v>
      </c>
      <c r="E3279" t="str">
        <f t="shared" si="102"/>
        <v>Normal</v>
      </c>
    </row>
    <row r="3280" spans="2:5" x14ac:dyDescent="0.25">
      <c r="B3280">
        <f xml:space="preserve"> (moras!C3277 - AVERAGE(moras!$C$2:$C$5001)) / _xlfn.STDEV.P(moras!$C$2:$C$5001)</f>
        <v>-0.46799031999397384</v>
      </c>
      <c r="C3280" t="str">
        <f t="shared" si="103"/>
        <v>Normal</v>
      </c>
      <c r="D3280">
        <f xml:space="preserve"> (moras!I3277 - AVERAGE(moras!$I$2:$I$5001)) / _xlfn.STDEV.P(moras!$I$2:$I$5001)</f>
        <v>-1.193290201160774</v>
      </c>
      <c r="E3280" t="str">
        <f t="shared" si="102"/>
        <v>Normal</v>
      </c>
    </row>
    <row r="3281" spans="2:5" x14ac:dyDescent="0.25">
      <c r="B3281">
        <f xml:space="preserve"> (moras!C3278 - AVERAGE(moras!$C$2:$C$5001)) / _xlfn.STDEV.P(moras!$C$2:$C$5001)</f>
        <v>1.3089623163614661</v>
      </c>
      <c r="C3281" t="str">
        <f t="shared" si="103"/>
        <v>Normal</v>
      </c>
      <c r="D3281">
        <f xml:space="preserve"> (moras!I3278 - AVERAGE(moras!$I$2:$I$5001)) / _xlfn.STDEV.P(moras!$I$2:$I$5001)</f>
        <v>-0.69921345080977548</v>
      </c>
      <c r="E3281" t="str">
        <f t="shared" si="102"/>
        <v>Normal</v>
      </c>
    </row>
    <row r="3282" spans="2:5" x14ac:dyDescent="0.25">
      <c r="B3282">
        <f xml:space="preserve"> (moras!C3279 - AVERAGE(moras!$C$2:$C$5001)) / _xlfn.STDEV.P(moras!$C$2:$C$5001)</f>
        <v>-0.36879712645466933</v>
      </c>
      <c r="C3282" t="str">
        <f t="shared" si="103"/>
        <v>Normal</v>
      </c>
      <c r="D3282">
        <f xml:space="preserve"> (moras!I3279 - AVERAGE(moras!$I$2:$I$5001)) / _xlfn.STDEV.P(moras!$I$2:$I$5001)</f>
        <v>0.71243440733593477</v>
      </c>
      <c r="E3282" t="str">
        <f t="shared" si="102"/>
        <v>Normal</v>
      </c>
    </row>
    <row r="3283" spans="2:5" x14ac:dyDescent="0.25">
      <c r="B3283">
        <f xml:space="preserve"> (moras!C3280 - AVERAGE(moras!$C$2:$C$5001)) / _xlfn.STDEV.P(moras!$C$2:$C$5001)</f>
        <v>-0.26928297697157272</v>
      </c>
      <c r="C3283" t="str">
        <f t="shared" si="103"/>
        <v>Normal</v>
      </c>
      <c r="D3283">
        <f xml:space="preserve"> (moras!I3280 - AVERAGE(moras!$I$2:$I$5001)) / _xlfn.STDEV.P(moras!$I$2:$I$5001)</f>
        <v>0.14777526407765068</v>
      </c>
      <c r="E3283" t="str">
        <f t="shared" si="102"/>
        <v>Normal</v>
      </c>
    </row>
    <row r="3284" spans="2:5" x14ac:dyDescent="0.25">
      <c r="B3284">
        <f xml:space="preserve"> (moras!C3281 - AVERAGE(moras!$C$2:$C$5001)) / _xlfn.STDEV.P(moras!$C$2:$C$5001)</f>
        <v>-2.2673338536546354E-2</v>
      </c>
      <c r="C3284" t="str">
        <f t="shared" si="103"/>
        <v>Normal</v>
      </c>
      <c r="D3284">
        <f xml:space="preserve"> (moras!I3281 - AVERAGE(moras!$I$2:$I$5001)) / _xlfn.STDEV.P(moras!$I$2:$I$5001)</f>
        <v>0.85359919315050581</v>
      </c>
      <c r="E3284" t="str">
        <f t="shared" si="102"/>
        <v>Normal</v>
      </c>
    </row>
    <row r="3285" spans="2:5" x14ac:dyDescent="0.25">
      <c r="B3285">
        <f xml:space="preserve"> (moras!C3282 - AVERAGE(moras!$C$2:$C$5001)) / _xlfn.STDEV.P(moras!$C$2:$C$5001)</f>
        <v>-8.3497246009687234E-2</v>
      </c>
      <c r="C3285" t="str">
        <f t="shared" si="103"/>
        <v>Normal</v>
      </c>
      <c r="D3285">
        <f xml:space="preserve"> (moras!I3282 - AVERAGE(moras!$I$2:$I$5001)) / _xlfn.STDEV.P(moras!$I$2:$I$5001)</f>
        <v>-0.62863105790248996</v>
      </c>
      <c r="E3285" t="str">
        <f t="shared" si="102"/>
        <v>Normal</v>
      </c>
    </row>
    <row r="3286" spans="2:5" x14ac:dyDescent="0.25">
      <c r="B3286">
        <f xml:space="preserve"> (moras!C3283 - AVERAGE(moras!$C$2:$C$5001)) / _xlfn.STDEV.P(moras!$C$2:$C$5001)</f>
        <v>-0.48490428018876536</v>
      </c>
      <c r="C3286" t="str">
        <f t="shared" si="103"/>
        <v>Normal</v>
      </c>
      <c r="D3286">
        <f xml:space="preserve"> (moras!I3283 - AVERAGE(moras!$I$2:$I$5001)) / _xlfn.STDEV.P(moras!$I$2:$I$5001)</f>
        <v>-1.334454986975345</v>
      </c>
      <c r="E3286" t="str">
        <f t="shared" si="102"/>
        <v>Normal</v>
      </c>
    </row>
    <row r="3287" spans="2:5" x14ac:dyDescent="0.25">
      <c r="B3287">
        <f xml:space="preserve"> (moras!C3284 - AVERAGE(moras!$C$2:$C$5001)) / _xlfn.STDEV.P(moras!$C$2:$C$5001)</f>
        <v>0.34808243383952153</v>
      </c>
      <c r="C3287" t="str">
        <f t="shared" si="103"/>
        <v>Normal</v>
      </c>
      <c r="D3287">
        <f xml:space="preserve"> (moras!I3284 - AVERAGE(moras!$I$2:$I$5001)) / _xlfn.STDEV.P(moras!$I$2:$I$5001)</f>
        <v>-0.55804866499520445</v>
      </c>
      <c r="E3287" t="str">
        <f t="shared" si="102"/>
        <v>Normal</v>
      </c>
    </row>
    <row r="3288" spans="2:5" x14ac:dyDescent="0.25">
      <c r="B3288">
        <f xml:space="preserve"> (moras!C3285 - AVERAGE(moras!$C$2:$C$5001)) / _xlfn.STDEV.P(moras!$C$2:$C$5001)</f>
        <v>-0.44454290183274864</v>
      </c>
      <c r="C3288" t="str">
        <f t="shared" si="103"/>
        <v>Normal</v>
      </c>
      <c r="D3288">
        <f xml:space="preserve"> (moras!I3285 - AVERAGE(moras!$I$2:$I$5001)) / _xlfn.STDEV.P(moras!$I$2:$I$5001)</f>
        <v>1.3476759435015044</v>
      </c>
      <c r="E3288" t="str">
        <f t="shared" si="102"/>
        <v>Normal</v>
      </c>
    </row>
    <row r="3289" spans="2:5" x14ac:dyDescent="0.25">
      <c r="B3289">
        <f xml:space="preserve"> (moras!C3286 - AVERAGE(moras!$C$2:$C$5001)) / _xlfn.STDEV.P(moras!$C$2:$C$5001)</f>
        <v>0.41815979207589243</v>
      </c>
      <c r="C3289" t="str">
        <f t="shared" si="103"/>
        <v>Normal</v>
      </c>
      <c r="D3289">
        <f xml:space="preserve"> (moras!I3286 - AVERAGE(moras!$I$2:$I$5001)) / _xlfn.STDEV.P(moras!$I$2:$I$5001)</f>
        <v>-0.55804866499520445</v>
      </c>
      <c r="E3289" t="str">
        <f t="shared" si="102"/>
        <v>Normal</v>
      </c>
    </row>
    <row r="3290" spans="2:5" x14ac:dyDescent="0.25">
      <c r="B3290">
        <f xml:space="preserve"> (moras!C3287 - AVERAGE(moras!$C$2:$C$5001)) / _xlfn.STDEV.P(moras!$C$2:$C$5001)</f>
        <v>-7.0949295379718516E-2</v>
      </c>
      <c r="C3290" t="str">
        <f t="shared" si="103"/>
        <v>Normal</v>
      </c>
      <c r="D3290">
        <f xml:space="preserve"> (moras!I3287 - AVERAGE(moras!$I$2:$I$5001)) / _xlfn.STDEV.P(moras!$I$2:$I$5001)</f>
        <v>0.43010483570679275</v>
      </c>
      <c r="E3290" t="str">
        <f t="shared" si="102"/>
        <v>Normal</v>
      </c>
    </row>
    <row r="3291" spans="2:5" x14ac:dyDescent="0.25">
      <c r="B3291">
        <f xml:space="preserve"> (moras!C3288 - AVERAGE(moras!$C$2:$C$5001)) / _xlfn.STDEV.P(moras!$C$2:$C$5001)</f>
        <v>-0.57186105765867357</v>
      </c>
      <c r="C3291" t="str">
        <f t="shared" si="103"/>
        <v>Normal</v>
      </c>
      <c r="D3291">
        <f xml:space="preserve"> (moras!I3288 - AVERAGE(moras!$I$2:$I$5001)) / _xlfn.STDEV.P(moras!$I$2:$I$5001)</f>
        <v>-0.98154302243891756</v>
      </c>
      <c r="E3291" t="str">
        <f t="shared" si="102"/>
        <v>Normal</v>
      </c>
    </row>
    <row r="3292" spans="2:5" x14ac:dyDescent="0.25">
      <c r="B3292">
        <f xml:space="preserve"> (moras!C3289 - AVERAGE(moras!$C$2:$C$5001)) / _xlfn.STDEV.P(moras!$C$2:$C$5001)</f>
        <v>-0.46799154082766331</v>
      </c>
      <c r="C3292" t="str">
        <f t="shared" si="103"/>
        <v>Normal</v>
      </c>
      <c r="D3292">
        <f xml:space="preserve"> (moras!I3289 - AVERAGE(moras!$I$2:$I$5001)) / _xlfn.STDEV.P(moras!$I$2:$I$5001)</f>
        <v>-0.84037823662434652</v>
      </c>
      <c r="E3292" t="str">
        <f t="shared" si="102"/>
        <v>Normal</v>
      </c>
    </row>
    <row r="3293" spans="2:5" x14ac:dyDescent="0.25">
      <c r="B3293">
        <f xml:space="preserve"> (moras!C3290 - AVERAGE(moras!$C$2:$C$5001)) / _xlfn.STDEV.P(moras!$C$2:$C$5001)</f>
        <v>-0.14735242187547495</v>
      </c>
      <c r="C3293" t="str">
        <f t="shared" si="103"/>
        <v>Normal</v>
      </c>
      <c r="D3293">
        <f xml:space="preserve"> (moras!I3290 - AVERAGE(moras!$I$2:$I$5001)) / _xlfn.STDEV.P(moras!$I$2:$I$5001)</f>
        <v>0.2183576569849362</v>
      </c>
      <c r="E3293" t="str">
        <f t="shared" si="102"/>
        <v>Normal</v>
      </c>
    </row>
    <row r="3294" spans="2:5" x14ac:dyDescent="0.25">
      <c r="B3294">
        <f xml:space="preserve"> (moras!C3291 - AVERAGE(moras!$C$2:$C$5001)) / _xlfn.STDEV.P(moras!$C$2:$C$5001)</f>
        <v>-0.23742661666888379</v>
      </c>
      <c r="C3294" t="str">
        <f t="shared" si="103"/>
        <v>Normal</v>
      </c>
      <c r="D3294">
        <f xml:space="preserve"> (moras!I3291 - AVERAGE(moras!$I$2:$I$5001)) / _xlfn.STDEV.P(moras!$I$2:$I$5001)</f>
        <v>-0.98154302243891756</v>
      </c>
      <c r="E3294" t="str">
        <f t="shared" si="102"/>
        <v>Normal</v>
      </c>
    </row>
    <row r="3295" spans="2:5" x14ac:dyDescent="0.25">
      <c r="B3295">
        <f xml:space="preserve"> (moras!C3292 - AVERAGE(moras!$C$2:$C$5001)) / _xlfn.STDEV.P(moras!$C$2:$C$5001)</f>
        <v>-0.41794969121348308</v>
      </c>
      <c r="C3295" t="str">
        <f t="shared" si="103"/>
        <v>Normal</v>
      </c>
      <c r="D3295">
        <f xml:space="preserve"> (moras!I3292 - AVERAGE(moras!$I$2:$I$5001)) / _xlfn.STDEV.P(moras!$I$2:$I$5001)</f>
        <v>0.14777526407765068</v>
      </c>
      <c r="E3295" t="str">
        <f t="shared" si="102"/>
        <v>Normal</v>
      </c>
    </row>
    <row r="3296" spans="2:5" x14ac:dyDescent="0.25">
      <c r="B3296">
        <f xml:space="preserve"> (moras!C3293 - AVERAGE(moras!$C$2:$C$5001)) / _xlfn.STDEV.P(moras!$C$2:$C$5001)</f>
        <v>-0.475427527845246</v>
      </c>
      <c r="C3296" t="str">
        <f t="shared" si="103"/>
        <v>Normal</v>
      </c>
      <c r="D3296">
        <f xml:space="preserve"> (moras!I3293 - AVERAGE(moras!$I$2:$I$5001)) / _xlfn.STDEV.P(moras!$I$2:$I$5001)</f>
        <v>1.2770935505942189</v>
      </c>
      <c r="E3296" t="str">
        <f t="shared" si="102"/>
        <v>Normal</v>
      </c>
    </row>
    <row r="3297" spans="2:5" x14ac:dyDescent="0.25">
      <c r="B3297">
        <f xml:space="preserve"> (moras!C3294 - AVERAGE(moras!$C$2:$C$5001)) / _xlfn.STDEV.P(moras!$C$2:$C$5001)</f>
        <v>2.3808820789171472</v>
      </c>
      <c r="C3297" t="str">
        <f t="shared" si="103"/>
        <v>Atipico</v>
      </c>
      <c r="D3297">
        <f xml:space="preserve"> (moras!I3294 - AVERAGE(moras!$I$2:$I$5001)) / _xlfn.STDEV.P(moras!$I$2:$I$5001)</f>
        <v>-0.69921345080977548</v>
      </c>
      <c r="E3297" t="str">
        <f t="shared" si="102"/>
        <v>Normal</v>
      </c>
    </row>
    <row r="3298" spans="2:5" x14ac:dyDescent="0.25">
      <c r="B3298">
        <f xml:space="preserve"> (moras!C3295 - AVERAGE(moras!$C$2:$C$5001)) / _xlfn.STDEV.P(moras!$C$2:$C$5001)</f>
        <v>-0.43785297984760996</v>
      </c>
      <c r="C3298" t="str">
        <f t="shared" si="103"/>
        <v>Normal</v>
      </c>
      <c r="D3298">
        <f xml:space="preserve"> (moras!I3295 - AVERAGE(moras!$I$2:$I$5001)) / _xlfn.STDEV.P(moras!$I$2:$I$5001)</f>
        <v>-0.98154302243891756</v>
      </c>
      <c r="E3298" t="str">
        <f t="shared" si="102"/>
        <v>Normal</v>
      </c>
    </row>
    <row r="3299" spans="2:5" x14ac:dyDescent="0.25">
      <c r="B3299">
        <f xml:space="preserve"> (moras!C3296 - AVERAGE(moras!$C$2:$C$5001)) / _xlfn.STDEV.P(moras!$C$2:$C$5001)</f>
        <v>-0.44087670126835837</v>
      </c>
      <c r="C3299" t="str">
        <f t="shared" si="103"/>
        <v>Normal</v>
      </c>
      <c r="D3299">
        <f xml:space="preserve"> (moras!I3296 - AVERAGE(moras!$I$2:$I$5001)) / _xlfn.STDEV.P(moras!$I$2:$I$5001)</f>
        <v>3.0416533732763567</v>
      </c>
      <c r="E3299" t="str">
        <f t="shared" si="102"/>
        <v>Atipico</v>
      </c>
    </row>
    <row r="3300" spans="2:5" x14ac:dyDescent="0.25">
      <c r="B3300">
        <f xml:space="preserve"> (moras!C3297 - AVERAGE(moras!$C$2:$C$5001)) / _xlfn.STDEV.P(moras!$C$2:$C$5001)</f>
        <v>-0.18253966042251746</v>
      </c>
      <c r="C3300" t="str">
        <f t="shared" si="103"/>
        <v>Normal</v>
      </c>
      <c r="D3300">
        <f xml:space="preserve"> (moras!I3297 - AVERAGE(moras!$I$2:$I$5001)) / _xlfn.STDEV.P(moras!$I$2:$I$5001)</f>
        <v>-0.41688387918063341</v>
      </c>
      <c r="E3300" t="str">
        <f t="shared" si="102"/>
        <v>Normal</v>
      </c>
    </row>
    <row r="3301" spans="2:5" x14ac:dyDescent="0.25">
      <c r="B3301">
        <f xml:space="preserve"> (moras!C3298 - AVERAGE(moras!$C$2:$C$5001)) / _xlfn.STDEV.P(moras!$C$2:$C$5001)</f>
        <v>-0.7800193675372743</v>
      </c>
      <c r="C3301" t="str">
        <f t="shared" si="103"/>
        <v>Normal</v>
      </c>
      <c r="D3301">
        <f xml:space="preserve"> (moras!I3298 - AVERAGE(moras!$I$2:$I$5001)) / _xlfn.STDEV.P(moras!$I$2:$I$5001)</f>
        <v>-1.052125415346203</v>
      </c>
      <c r="E3301" t="str">
        <f t="shared" si="102"/>
        <v>Normal</v>
      </c>
    </row>
    <row r="3302" spans="2:5" x14ac:dyDescent="0.25">
      <c r="B3302">
        <f xml:space="preserve"> (moras!C3299 - AVERAGE(moras!$C$2:$C$5001)) / _xlfn.STDEV.P(moras!$C$2:$C$5001)</f>
        <v>-0.37304710749238024</v>
      </c>
      <c r="C3302" t="str">
        <f t="shared" si="103"/>
        <v>Normal</v>
      </c>
      <c r="D3302">
        <f xml:space="preserve"> (moras!I3299 - AVERAGE(moras!$I$2:$I$5001)) / _xlfn.STDEV.P(moras!$I$2:$I$5001)</f>
        <v>-0.34630148627334789</v>
      </c>
      <c r="E3302" t="str">
        <f t="shared" si="102"/>
        <v>Normal</v>
      </c>
    </row>
    <row r="3303" spans="2:5" x14ac:dyDescent="0.25">
      <c r="B3303">
        <f xml:space="preserve"> (moras!C3300 - AVERAGE(moras!$C$2:$C$5001)) / _xlfn.STDEV.P(moras!$C$2:$C$5001)</f>
        <v>8.6768038589824556E-2</v>
      </c>
      <c r="C3303" t="str">
        <f t="shared" si="103"/>
        <v>Normal</v>
      </c>
      <c r="D3303">
        <f xml:space="preserve"> (moras!I3300 - AVERAGE(moras!$I$2:$I$5001)) / _xlfn.STDEV.P(moras!$I$2:$I$5001)</f>
        <v>-0.98154302243891756</v>
      </c>
      <c r="E3303" t="str">
        <f t="shared" si="102"/>
        <v>Normal</v>
      </c>
    </row>
    <row r="3304" spans="2:5" x14ac:dyDescent="0.25">
      <c r="B3304">
        <f xml:space="preserve"> (moras!C3301 - AVERAGE(moras!$C$2:$C$5001)) / _xlfn.STDEV.P(moras!$C$2:$C$5001)</f>
        <v>-0.38738815452082098</v>
      </c>
      <c r="C3304" t="str">
        <f t="shared" si="103"/>
        <v>Normal</v>
      </c>
      <c r="D3304">
        <f xml:space="preserve"> (moras!I3301 - AVERAGE(moras!$I$2:$I$5001)) / _xlfn.STDEV.P(moras!$I$2:$I$5001)</f>
        <v>-0.34630148627334789</v>
      </c>
      <c r="E3304" t="str">
        <f t="shared" si="102"/>
        <v>Normal</v>
      </c>
    </row>
    <row r="3305" spans="2:5" x14ac:dyDescent="0.25">
      <c r="B3305">
        <f xml:space="preserve"> (moras!C3302 - AVERAGE(moras!$C$2:$C$5001)) / _xlfn.STDEV.P(moras!$C$2:$C$5001)</f>
        <v>-0.44507932875690265</v>
      </c>
      <c r="C3305" t="str">
        <f t="shared" si="103"/>
        <v>Normal</v>
      </c>
      <c r="D3305">
        <f xml:space="preserve"> (moras!I3302 - AVERAGE(moras!$I$2:$I$5001)) / _xlfn.STDEV.P(moras!$I$2:$I$5001)</f>
        <v>-1.4050373798826306</v>
      </c>
      <c r="E3305" t="str">
        <f t="shared" si="102"/>
        <v>Normal</v>
      </c>
    </row>
    <row r="3306" spans="2:5" x14ac:dyDescent="0.25">
      <c r="B3306">
        <f xml:space="preserve"> (moras!C3303 - AVERAGE(moras!$C$2:$C$5001)) / _xlfn.STDEV.P(moras!$C$2:$C$5001)</f>
        <v>0.80405057265476265</v>
      </c>
      <c r="C3306" t="str">
        <f t="shared" si="103"/>
        <v>Normal</v>
      </c>
      <c r="D3306">
        <f xml:space="preserve"> (moras!I3303 - AVERAGE(moras!$I$2:$I$5001)) / _xlfn.STDEV.P(moras!$I$2:$I$5001)</f>
        <v>0.92418158605779133</v>
      </c>
      <c r="E3306" t="str">
        <f t="shared" si="102"/>
        <v>Normal</v>
      </c>
    </row>
    <row r="3307" spans="2:5" x14ac:dyDescent="0.25">
      <c r="B3307">
        <f xml:space="preserve"> (moras!C3304 - AVERAGE(moras!$C$2:$C$5001)) / _xlfn.STDEV.P(moras!$C$2:$C$5001)</f>
        <v>-0.46799031999397384</v>
      </c>
      <c r="C3307" t="str">
        <f t="shared" si="103"/>
        <v>Normal</v>
      </c>
      <c r="D3307">
        <f xml:space="preserve"> (moras!I3304 - AVERAGE(moras!$I$2:$I$5001)) / _xlfn.STDEV.P(moras!$I$2:$I$5001)</f>
        <v>1.559423122223361</v>
      </c>
      <c r="E3307" t="str">
        <f t="shared" si="102"/>
        <v>Normal</v>
      </c>
    </row>
    <row r="3308" spans="2:5" x14ac:dyDescent="0.25">
      <c r="B3308">
        <f xml:space="preserve"> (moras!C3305 - AVERAGE(moras!$C$2:$C$5001)) / _xlfn.STDEV.P(moras!$C$2:$C$5001)</f>
        <v>-0.58320617881319448</v>
      </c>
      <c r="C3308" t="str">
        <f t="shared" si="103"/>
        <v>Normal</v>
      </c>
      <c r="D3308">
        <f xml:space="preserve"> (moras!I3305 - AVERAGE(moras!$I$2:$I$5001)) / _xlfn.STDEV.P(moras!$I$2:$I$5001)</f>
        <v>-0.48746627208791893</v>
      </c>
      <c r="E3308" t="str">
        <f t="shared" si="102"/>
        <v>Normal</v>
      </c>
    </row>
    <row r="3309" spans="2:5" x14ac:dyDescent="0.25">
      <c r="B3309">
        <f xml:space="preserve"> (moras!C3306 - AVERAGE(moras!$C$2:$C$5001)) / _xlfn.STDEV.P(moras!$C$2:$C$5001)</f>
        <v>0.962316245925672</v>
      </c>
      <c r="C3309" t="str">
        <f t="shared" si="103"/>
        <v>Normal</v>
      </c>
      <c r="D3309">
        <f xml:space="preserve"> (moras!I3306 - AVERAGE(moras!$I$2:$I$5001)) / _xlfn.STDEV.P(moras!$I$2:$I$5001)</f>
        <v>1.2065111576869334</v>
      </c>
      <c r="E3309" t="str">
        <f t="shared" si="102"/>
        <v>Normal</v>
      </c>
    </row>
    <row r="3310" spans="2:5" x14ac:dyDescent="0.25">
      <c r="B3310">
        <f xml:space="preserve"> (moras!C3307 - AVERAGE(moras!$C$2:$C$5001)) / _xlfn.STDEV.P(moras!$C$2:$C$5001)</f>
        <v>-0.44336522893029567</v>
      </c>
      <c r="C3310" t="str">
        <f t="shared" si="103"/>
        <v>Normal</v>
      </c>
      <c r="D3310">
        <f xml:space="preserve"> (moras!I3307 - AVERAGE(moras!$I$2:$I$5001)) / _xlfn.STDEV.P(moras!$I$2:$I$5001)</f>
        <v>-0.769795843717061</v>
      </c>
      <c r="E3310" t="str">
        <f t="shared" si="102"/>
        <v>Normal</v>
      </c>
    </row>
    <row r="3311" spans="2:5" x14ac:dyDescent="0.25">
      <c r="B3311">
        <f xml:space="preserve"> (moras!C3308 - AVERAGE(moras!$C$2:$C$5001)) / _xlfn.STDEV.P(moras!$C$2:$C$5001)</f>
        <v>-0.41037805600818328</v>
      </c>
      <c r="C3311" t="str">
        <f t="shared" si="103"/>
        <v>Normal</v>
      </c>
      <c r="D3311">
        <f xml:space="preserve"> (moras!I3308 - AVERAGE(moras!$I$2:$I$5001)) / _xlfn.STDEV.P(moras!$I$2:$I$5001)</f>
        <v>-0.62863105790248996</v>
      </c>
      <c r="E3311" t="str">
        <f t="shared" si="102"/>
        <v>Normal</v>
      </c>
    </row>
    <row r="3312" spans="2:5" x14ac:dyDescent="0.25">
      <c r="B3312">
        <f xml:space="preserve"> (moras!C3309 - AVERAGE(moras!$C$2:$C$5001)) / _xlfn.STDEV.P(moras!$C$2:$C$5001)</f>
        <v>0.57081056758097448</v>
      </c>
      <c r="C3312" t="str">
        <f t="shared" si="103"/>
        <v>Normal</v>
      </c>
      <c r="D3312">
        <f xml:space="preserve"> (moras!I3309 - AVERAGE(moras!$I$2:$I$5001)) / _xlfn.STDEV.P(moras!$I$2:$I$5001)</f>
        <v>-0.62863105790248996</v>
      </c>
      <c r="E3312" t="str">
        <f t="shared" si="102"/>
        <v>Normal</v>
      </c>
    </row>
    <row r="3313" spans="2:5" x14ac:dyDescent="0.25">
      <c r="B3313">
        <f xml:space="preserve"> (moras!C3310 - AVERAGE(moras!$C$2:$C$5001)) / _xlfn.STDEV.P(moras!$C$2:$C$5001)</f>
        <v>-0.21283729973180265</v>
      </c>
      <c r="C3313" t="str">
        <f t="shared" si="103"/>
        <v>Normal</v>
      </c>
      <c r="D3313">
        <f xml:space="preserve"> (moras!I3310 - AVERAGE(moras!$I$2:$I$5001)) / _xlfn.STDEV.P(moras!$I$2:$I$5001)</f>
        <v>-0.62863105790248996</v>
      </c>
      <c r="E3313" t="str">
        <f t="shared" si="102"/>
        <v>Normal</v>
      </c>
    </row>
    <row r="3314" spans="2:5" x14ac:dyDescent="0.25">
      <c r="B3314">
        <f xml:space="preserve"> (moras!C3311 - AVERAGE(moras!$C$2:$C$5001)) / _xlfn.STDEV.P(moras!$C$2:$C$5001)</f>
        <v>-0.2347441737567782</v>
      </c>
      <c r="C3314" t="str">
        <f t="shared" si="103"/>
        <v>Normal</v>
      </c>
      <c r="D3314">
        <f xml:space="preserve"> (moras!I3311 - AVERAGE(moras!$I$2:$I$5001)) / _xlfn.STDEV.P(moras!$I$2:$I$5001)</f>
        <v>-0.98154302243891756</v>
      </c>
      <c r="E3314" t="str">
        <f t="shared" si="102"/>
        <v>Normal</v>
      </c>
    </row>
    <row r="3315" spans="2:5" x14ac:dyDescent="0.25">
      <c r="B3315">
        <f xml:space="preserve"> (moras!C3312 - AVERAGE(moras!$C$2:$C$5001)) / _xlfn.STDEV.P(moras!$C$2:$C$5001)</f>
        <v>-0.31141653724184615</v>
      </c>
      <c r="C3315" t="str">
        <f t="shared" si="103"/>
        <v>Normal</v>
      </c>
      <c r="D3315">
        <f xml:space="preserve"> (moras!I3312 - AVERAGE(moras!$I$2:$I$5001)) / _xlfn.STDEV.P(moras!$I$2:$I$5001)</f>
        <v>-6.397191464420586E-2</v>
      </c>
      <c r="E3315" t="str">
        <f t="shared" si="102"/>
        <v>Normal</v>
      </c>
    </row>
    <row r="3316" spans="2:5" x14ac:dyDescent="0.25">
      <c r="B3316">
        <f xml:space="preserve"> (moras!C3313 - AVERAGE(moras!$C$2:$C$5001)) / _xlfn.STDEV.P(moras!$C$2:$C$5001)</f>
        <v>-7.3970587464741472E-2</v>
      </c>
      <c r="C3316" t="str">
        <f t="shared" si="103"/>
        <v>Normal</v>
      </c>
      <c r="D3316">
        <f xml:space="preserve"> (moras!I3313 - AVERAGE(moras!$I$2:$I$5001)) / _xlfn.STDEV.P(moras!$I$2:$I$5001)</f>
        <v>-1.193290201160774</v>
      </c>
      <c r="E3316" t="str">
        <f t="shared" si="102"/>
        <v>Normal</v>
      </c>
    </row>
    <row r="3317" spans="2:5" x14ac:dyDescent="0.25">
      <c r="B3317">
        <f xml:space="preserve"> (moras!C3314 - AVERAGE(moras!$C$2:$C$5001)) / _xlfn.STDEV.P(moras!$C$2:$C$5001)</f>
        <v>-1.7543370710154296E-2</v>
      </c>
      <c r="C3317" t="str">
        <f t="shared" si="103"/>
        <v>Normal</v>
      </c>
      <c r="D3317">
        <f xml:space="preserve"> (moras!I3314 - AVERAGE(moras!$I$2:$I$5001)) / _xlfn.STDEV.P(moras!$I$2:$I$5001)</f>
        <v>2.2652470512962162</v>
      </c>
      <c r="E3317" t="str">
        <f t="shared" si="102"/>
        <v>Atipico</v>
      </c>
    </row>
    <row r="3318" spans="2:5" x14ac:dyDescent="0.25">
      <c r="B3318">
        <f xml:space="preserve"> (moras!C3315 - AVERAGE(moras!$C$2:$C$5001)) / _xlfn.STDEV.P(moras!$C$2:$C$5001)</f>
        <v>-0.18086625505222562</v>
      </c>
      <c r="C3318" t="str">
        <f t="shared" si="103"/>
        <v>Normal</v>
      </c>
      <c r="D3318">
        <f xml:space="preserve"> (moras!I3315 - AVERAGE(moras!$I$2:$I$5001)) / _xlfn.STDEV.P(moras!$I$2:$I$5001)</f>
        <v>-1.1227078082534885</v>
      </c>
      <c r="E3318" t="str">
        <f t="shared" si="102"/>
        <v>Normal</v>
      </c>
    </row>
    <row r="3319" spans="2:5" x14ac:dyDescent="0.25">
      <c r="B3319">
        <f xml:space="preserve"> (moras!C3316 - AVERAGE(moras!$C$2:$C$5001)) / _xlfn.STDEV.P(moras!$C$2:$C$5001)</f>
        <v>-0.44454166866740574</v>
      </c>
      <c r="C3319" t="str">
        <f t="shared" si="103"/>
        <v>Normal</v>
      </c>
      <c r="D3319">
        <f xml:space="preserve"> (moras!I3316 - AVERAGE(moras!$I$2:$I$5001)) / _xlfn.STDEV.P(moras!$I$2:$I$5001)</f>
        <v>-0.41688387918063341</v>
      </c>
      <c r="E3319" t="str">
        <f t="shared" si="102"/>
        <v>Normal</v>
      </c>
    </row>
    <row r="3320" spans="2:5" x14ac:dyDescent="0.25">
      <c r="B3320">
        <f xml:space="preserve"> (moras!C3317 - AVERAGE(moras!$C$2:$C$5001)) / _xlfn.STDEV.P(moras!$C$2:$C$5001)</f>
        <v>3.8184604300058059E-2</v>
      </c>
      <c r="C3320" t="str">
        <f t="shared" si="103"/>
        <v>Normal</v>
      </c>
      <c r="D3320">
        <f xml:space="preserve"> (moras!I3317 - AVERAGE(moras!$I$2:$I$5001)) / _xlfn.STDEV.P(moras!$I$2:$I$5001)</f>
        <v>-0.69921345080977548</v>
      </c>
      <c r="E3320" t="str">
        <f t="shared" si="102"/>
        <v>Normal</v>
      </c>
    </row>
    <row r="3321" spans="2:5" x14ac:dyDescent="0.25">
      <c r="B3321">
        <f xml:space="preserve"> (moras!C3318 - AVERAGE(moras!$C$2:$C$5001)) / _xlfn.STDEV.P(moras!$C$2:$C$5001)</f>
        <v>-0.42825466206458929</v>
      </c>
      <c r="C3321" t="str">
        <f t="shared" si="103"/>
        <v>Normal</v>
      </c>
      <c r="D3321">
        <f xml:space="preserve"> (moras!I3318 - AVERAGE(moras!$I$2:$I$5001)) / _xlfn.STDEV.P(moras!$I$2:$I$5001)</f>
        <v>1.2065111576869334</v>
      </c>
      <c r="E3321" t="str">
        <f t="shared" si="102"/>
        <v>Normal</v>
      </c>
    </row>
    <row r="3322" spans="2:5" x14ac:dyDescent="0.25">
      <c r="B3322">
        <f xml:space="preserve"> (moras!C3319 - AVERAGE(moras!$C$2:$C$5001)) / _xlfn.STDEV.P(moras!$C$2:$C$5001)</f>
        <v>-0.44454166866740574</v>
      </c>
      <c r="C3322" t="str">
        <f t="shared" si="103"/>
        <v>Normal</v>
      </c>
      <c r="D3322">
        <f xml:space="preserve"> (moras!I3319 - AVERAGE(moras!$I$2:$I$5001)) / _xlfn.STDEV.P(moras!$I$2:$I$5001)</f>
        <v>1.0653463718723624</v>
      </c>
      <c r="E3322" t="str">
        <f t="shared" si="102"/>
        <v>Normal</v>
      </c>
    </row>
    <row r="3323" spans="2:5" x14ac:dyDescent="0.25">
      <c r="B3323">
        <f xml:space="preserve"> (moras!C3320 - AVERAGE(moras!$C$2:$C$5001)) / _xlfn.STDEV.P(moras!$C$2:$C$5001)</f>
        <v>0.27075491427108678</v>
      </c>
      <c r="C3323" t="str">
        <f t="shared" si="103"/>
        <v>Normal</v>
      </c>
      <c r="D3323">
        <f xml:space="preserve"> (moras!I3320 - AVERAGE(moras!$I$2:$I$5001)) / _xlfn.STDEV.P(moras!$I$2:$I$5001)</f>
        <v>7.7192871170365177E-2</v>
      </c>
      <c r="E3323" t="str">
        <f t="shared" si="102"/>
        <v>Normal</v>
      </c>
    </row>
    <row r="3324" spans="2:5" x14ac:dyDescent="0.25">
      <c r="B3324">
        <f xml:space="preserve"> (moras!C3321 - AVERAGE(moras!$C$2:$C$5001)) / _xlfn.STDEV.P(moras!$C$2:$C$5001)</f>
        <v>3.9105396529935076E-2</v>
      </c>
      <c r="C3324" t="str">
        <f t="shared" si="103"/>
        <v>Normal</v>
      </c>
      <c r="D3324">
        <f xml:space="preserve"> (moras!I3321 - AVERAGE(moras!$I$2:$I$5001)) / _xlfn.STDEV.P(moras!$I$2:$I$5001)</f>
        <v>-0.27571909336606237</v>
      </c>
      <c r="E3324" t="str">
        <f t="shared" si="102"/>
        <v>Normal</v>
      </c>
    </row>
    <row r="3325" spans="2:5" x14ac:dyDescent="0.25">
      <c r="B3325">
        <f xml:space="preserve"> (moras!C3322 - AVERAGE(moras!$C$2:$C$5001)) / _xlfn.STDEV.P(moras!$C$2:$C$5001)</f>
        <v>0.80986987990782611</v>
      </c>
      <c r="C3325" t="str">
        <f t="shared" si="103"/>
        <v>Normal</v>
      </c>
      <c r="D3325">
        <f xml:space="preserve"> (moras!I3322 - AVERAGE(moras!$I$2:$I$5001)) / _xlfn.STDEV.P(moras!$I$2:$I$5001)</f>
        <v>0.28894004989222172</v>
      </c>
      <c r="E3325" t="str">
        <f t="shared" si="102"/>
        <v>Normal</v>
      </c>
    </row>
    <row r="3326" spans="2:5" x14ac:dyDescent="0.25">
      <c r="B3326">
        <f xml:space="preserve"> (moras!C3323 - AVERAGE(moras!$C$2:$C$5001)) / _xlfn.STDEV.P(moras!$C$2:$C$5001)</f>
        <v>-0.1448368632292216</v>
      </c>
      <c r="C3326" t="str">
        <f t="shared" si="103"/>
        <v>Normal</v>
      </c>
      <c r="D3326">
        <f xml:space="preserve"> (moras!I3323 - AVERAGE(moras!$I$2:$I$5001)) / _xlfn.STDEV.P(moras!$I$2:$I$5001)</f>
        <v>2.1946646583889304</v>
      </c>
      <c r="E3326" t="str">
        <f t="shared" si="102"/>
        <v>Atipico</v>
      </c>
    </row>
    <row r="3327" spans="2:5" x14ac:dyDescent="0.25">
      <c r="B3327">
        <f xml:space="preserve"> (moras!C3324 - AVERAGE(moras!$C$2:$C$5001)) / _xlfn.STDEV.P(moras!$C$2:$C$5001)</f>
        <v>-5.9033218671442934E-2</v>
      </c>
      <c r="C3327" t="str">
        <f t="shared" si="103"/>
        <v>Normal</v>
      </c>
      <c r="D3327">
        <f xml:space="preserve"> (moras!I3324 - AVERAGE(moras!$I$2:$I$5001)) / _xlfn.STDEV.P(moras!$I$2:$I$5001)</f>
        <v>-6.397191464420586E-2</v>
      </c>
      <c r="E3327" t="str">
        <f t="shared" si="102"/>
        <v>Normal</v>
      </c>
    </row>
    <row r="3328" spans="2:5" x14ac:dyDescent="0.25">
      <c r="B3328">
        <f xml:space="preserve"> (moras!C3325 - AVERAGE(moras!$C$2:$C$5001)) / _xlfn.STDEV.P(moras!$C$2:$C$5001)</f>
        <v>8.6804934896883665E-2</v>
      </c>
      <c r="C3328" t="str">
        <f t="shared" si="103"/>
        <v>Normal</v>
      </c>
      <c r="D3328">
        <f xml:space="preserve"> (moras!I3325 - AVERAGE(moras!$I$2:$I$5001)) / _xlfn.STDEV.P(moras!$I$2:$I$5001)</f>
        <v>0.43010483570679275</v>
      </c>
      <c r="E3328" t="str">
        <f t="shared" si="102"/>
        <v>Normal</v>
      </c>
    </row>
    <row r="3329" spans="2:5" x14ac:dyDescent="0.25">
      <c r="B3329">
        <f xml:space="preserve"> (moras!C3326 - AVERAGE(moras!$C$2:$C$5001)) / _xlfn.STDEV.P(moras!$C$2:$C$5001)</f>
        <v>1.2020855162037281</v>
      </c>
      <c r="C3329" t="str">
        <f t="shared" si="103"/>
        <v>Normal</v>
      </c>
      <c r="D3329">
        <f xml:space="preserve"> (moras!I3326 - AVERAGE(moras!$I$2:$I$5001)) / _xlfn.STDEV.P(moras!$I$2:$I$5001)</f>
        <v>0.14777526407765068</v>
      </c>
      <c r="E3329" t="str">
        <f t="shared" si="102"/>
        <v>Normal</v>
      </c>
    </row>
    <row r="3330" spans="2:5" x14ac:dyDescent="0.25">
      <c r="B3330">
        <f xml:space="preserve"> (moras!C3327 - AVERAGE(moras!$C$2:$C$5001)) / _xlfn.STDEV.P(moras!$C$2:$C$5001)</f>
        <v>-0.26216683604897351</v>
      </c>
      <c r="C3330" t="str">
        <f t="shared" si="103"/>
        <v>Normal</v>
      </c>
      <c r="D3330">
        <f xml:space="preserve"> (moras!I3327 - AVERAGE(moras!$I$2:$I$5001)) / _xlfn.STDEV.P(moras!$I$2:$I$5001)</f>
        <v>0.43010483570679275</v>
      </c>
      <c r="E3330" t="str">
        <f t="shared" si="102"/>
        <v>Normal</v>
      </c>
    </row>
    <row r="3331" spans="2:5" x14ac:dyDescent="0.25">
      <c r="B3331">
        <f xml:space="preserve"> (moras!C3328 - AVERAGE(moras!$C$2:$C$5001)) / _xlfn.STDEV.P(moras!$C$2:$C$5001)</f>
        <v>-0.5815340066082455</v>
      </c>
      <c r="C3331" t="str">
        <f t="shared" si="103"/>
        <v>Normal</v>
      </c>
      <c r="D3331">
        <f xml:space="preserve"> (moras!I3328 - AVERAGE(moras!$I$2:$I$5001)) / _xlfn.STDEV.P(moras!$I$2:$I$5001)</f>
        <v>1.559423122223361</v>
      </c>
      <c r="E3331" t="str">
        <f t="shared" si="102"/>
        <v>Normal</v>
      </c>
    </row>
    <row r="3332" spans="2:5" x14ac:dyDescent="0.25">
      <c r="B3332">
        <f xml:space="preserve"> (moras!C3329 - AVERAGE(moras!$C$2:$C$5001)) / _xlfn.STDEV.P(moras!$C$2:$C$5001)</f>
        <v>-0.66118166511104692</v>
      </c>
      <c r="C3332" t="str">
        <f t="shared" si="103"/>
        <v>Normal</v>
      </c>
      <c r="D3332">
        <f xml:space="preserve"> (moras!I3329 - AVERAGE(moras!$I$2:$I$5001)) / _xlfn.STDEV.P(moras!$I$2:$I$5001)</f>
        <v>-1.1227078082534885</v>
      </c>
      <c r="E3332" t="str">
        <f t="shared" si="102"/>
        <v>Normal</v>
      </c>
    </row>
    <row r="3333" spans="2:5" x14ac:dyDescent="0.25">
      <c r="B3333">
        <f xml:space="preserve"> (moras!C3330 - AVERAGE(moras!$C$2:$C$5001)) / _xlfn.STDEV.P(moras!$C$2:$C$5001)</f>
        <v>-0.15381800642143634</v>
      </c>
      <c r="C3333" t="str">
        <f t="shared" si="103"/>
        <v>Normal</v>
      </c>
      <c r="D3333">
        <f xml:space="preserve"> (moras!I3330 - AVERAGE(moras!$I$2:$I$5001)) / _xlfn.STDEV.P(moras!$I$2:$I$5001)</f>
        <v>-0.769795843717061</v>
      </c>
      <c r="E3333" t="str">
        <f t="shared" si="102"/>
        <v>Normal</v>
      </c>
    </row>
    <row r="3334" spans="2:5" x14ac:dyDescent="0.25">
      <c r="B3334">
        <f xml:space="preserve"> (moras!C3331 - AVERAGE(moras!$C$2:$C$5001)) / _xlfn.STDEV.P(moras!$C$2:$C$5001)</f>
        <v>0.50417568905248822</v>
      </c>
      <c r="C3334" t="str">
        <f t="shared" si="103"/>
        <v>Normal</v>
      </c>
      <c r="D3334">
        <f xml:space="preserve"> (moras!I3331 - AVERAGE(moras!$I$2:$I$5001)) / _xlfn.STDEV.P(moras!$I$2:$I$5001)</f>
        <v>-0.91096062953163204</v>
      </c>
      <c r="E3334" t="str">
        <f t="shared" ref="E3334:E3397" si="104">IF(ABS(D3334)&gt;1.96,"Atipico","Normal")</f>
        <v>Normal</v>
      </c>
    </row>
    <row r="3335" spans="2:5" x14ac:dyDescent="0.25">
      <c r="B3335">
        <f xml:space="preserve"> (moras!C3332 - AVERAGE(moras!$C$2:$C$5001)) / _xlfn.STDEV.P(moras!$C$2:$C$5001)</f>
        <v>-0.46556220510218438</v>
      </c>
      <c r="C3335" t="str">
        <f t="shared" si="103"/>
        <v>Normal</v>
      </c>
      <c r="D3335">
        <f xml:space="preserve"> (moras!I3332 - AVERAGE(moras!$I$2:$I$5001)) / _xlfn.STDEV.P(moras!$I$2:$I$5001)</f>
        <v>-0.13455430755149136</v>
      </c>
      <c r="E3335" t="str">
        <f t="shared" si="104"/>
        <v>Normal</v>
      </c>
    </row>
    <row r="3336" spans="2:5" x14ac:dyDescent="0.25">
      <c r="B3336">
        <f xml:space="preserve"> (moras!C3333 - AVERAGE(moras!$C$2:$C$5001)) / _xlfn.STDEV.P(moras!$C$2:$C$5001)</f>
        <v>-0.38882817101831885</v>
      </c>
      <c r="C3336" t="str">
        <f t="shared" si="103"/>
        <v>Normal</v>
      </c>
      <c r="D3336">
        <f xml:space="preserve"> (moras!I3333 - AVERAGE(moras!$I$2:$I$5001)) / _xlfn.STDEV.P(moras!$I$2:$I$5001)</f>
        <v>0.14777526407765068</v>
      </c>
      <c r="E3336" t="str">
        <f t="shared" si="104"/>
        <v>Normal</v>
      </c>
    </row>
    <row r="3337" spans="2:5" x14ac:dyDescent="0.25">
      <c r="B3337">
        <f xml:space="preserve"> (moras!C3334 - AVERAGE(moras!$C$2:$C$5001)) / _xlfn.STDEV.P(moras!$C$2:$C$5001)</f>
        <v>-0.1501968533870216</v>
      </c>
      <c r="C3337" t="str">
        <f t="shared" si="103"/>
        <v>Normal</v>
      </c>
      <c r="D3337">
        <f xml:space="preserve"> (moras!I3334 - AVERAGE(moras!$I$2:$I$5001)) / _xlfn.STDEV.P(moras!$I$2:$I$5001)</f>
        <v>-0.48746627208791893</v>
      </c>
      <c r="E3337" t="str">
        <f t="shared" si="104"/>
        <v>Normal</v>
      </c>
    </row>
    <row r="3338" spans="2:5" x14ac:dyDescent="0.25">
      <c r="B3338">
        <f xml:space="preserve"> (moras!C3335 - AVERAGE(moras!$C$2:$C$5001)) / _xlfn.STDEV.P(moras!$C$2:$C$5001)</f>
        <v>-0.45531043300397012</v>
      </c>
      <c r="C3338" t="str">
        <f t="shared" si="103"/>
        <v>Normal</v>
      </c>
      <c r="D3338">
        <f xml:space="preserve"> (moras!I3335 - AVERAGE(moras!$I$2:$I$5001)) / _xlfn.STDEV.P(moras!$I$2:$I$5001)</f>
        <v>1.0653463718723624</v>
      </c>
      <c r="E3338" t="str">
        <f t="shared" si="104"/>
        <v>Normal</v>
      </c>
    </row>
    <row r="3339" spans="2:5" x14ac:dyDescent="0.25">
      <c r="B3339">
        <f xml:space="preserve"> (moras!C3336 - AVERAGE(moras!$C$2:$C$5001)) / _xlfn.STDEV.P(moras!$C$2:$C$5001)</f>
        <v>0.88475383302272503</v>
      </c>
      <c r="C3339" t="str">
        <f t="shared" si="103"/>
        <v>Normal</v>
      </c>
      <c r="D3339">
        <f xml:space="preserve"> (moras!I3336 - AVERAGE(moras!$I$2:$I$5001)) / _xlfn.STDEV.P(moras!$I$2:$I$5001)</f>
        <v>-0.34630148627334789</v>
      </c>
      <c r="E3339" t="str">
        <f t="shared" si="104"/>
        <v>Normal</v>
      </c>
    </row>
    <row r="3340" spans="2:5" x14ac:dyDescent="0.25">
      <c r="B3340">
        <f xml:space="preserve"> (moras!C3337 - AVERAGE(moras!$C$2:$C$5001)) / _xlfn.STDEV.P(moras!$C$2:$C$5001)</f>
        <v>0.11213259725136239</v>
      </c>
      <c r="C3340" t="str">
        <f t="shared" si="103"/>
        <v>Normal</v>
      </c>
      <c r="D3340">
        <f xml:space="preserve"> (moras!I3337 - AVERAGE(moras!$I$2:$I$5001)) / _xlfn.STDEV.P(moras!$I$2:$I$5001)</f>
        <v>-0.13455430755149136</v>
      </c>
      <c r="E3340" t="str">
        <f t="shared" si="104"/>
        <v>Normal</v>
      </c>
    </row>
    <row r="3341" spans="2:5" x14ac:dyDescent="0.25">
      <c r="B3341">
        <f xml:space="preserve"> (moras!C3338 - AVERAGE(moras!$C$2:$C$5001)) / _xlfn.STDEV.P(moras!$C$2:$C$5001)</f>
        <v>-0.52010732791550363</v>
      </c>
      <c r="C3341" t="str">
        <f t="shared" si="103"/>
        <v>Normal</v>
      </c>
      <c r="D3341">
        <f xml:space="preserve"> (moras!I3338 - AVERAGE(moras!$I$2:$I$5001)) / _xlfn.STDEV.P(moras!$I$2:$I$5001)</f>
        <v>0.35952244279950724</v>
      </c>
      <c r="E3341" t="str">
        <f t="shared" si="104"/>
        <v>Normal</v>
      </c>
    </row>
    <row r="3342" spans="2:5" x14ac:dyDescent="0.25">
      <c r="B3342">
        <f xml:space="preserve"> (moras!C3339 - AVERAGE(moras!$C$2:$C$5001)) / _xlfn.STDEV.P(moras!$C$2:$C$5001)</f>
        <v>-0.79703704926905572</v>
      </c>
      <c r="C3342" t="str">
        <f t="shared" si="103"/>
        <v>Normal</v>
      </c>
      <c r="D3342">
        <f xml:space="preserve"> (moras!I3339 - AVERAGE(moras!$I$2:$I$5001)) / _xlfn.STDEV.P(moras!$I$2:$I$5001)</f>
        <v>-1.2638725940680595</v>
      </c>
      <c r="E3342" t="str">
        <f t="shared" si="104"/>
        <v>Normal</v>
      </c>
    </row>
    <row r="3343" spans="2:5" x14ac:dyDescent="0.25">
      <c r="B3343">
        <f xml:space="preserve"> (moras!C3340 - AVERAGE(moras!$C$2:$C$5001)) / _xlfn.STDEV.P(moras!$C$2:$C$5001)</f>
        <v>-0.34541992472806787</v>
      </c>
      <c r="C3343" t="str">
        <f t="shared" ref="C3343:C3406" si="105">IF(ABS(B3343)&gt;1.96,"Atipico","Normal")</f>
        <v>Normal</v>
      </c>
      <c r="D3343">
        <f xml:space="preserve"> (moras!I3340 - AVERAGE(moras!$I$2:$I$5001)) / _xlfn.STDEV.P(moras!$I$2:$I$5001)</f>
        <v>0.85359919315050581</v>
      </c>
      <c r="E3343" t="str">
        <f t="shared" si="104"/>
        <v>Normal</v>
      </c>
    </row>
    <row r="3344" spans="2:5" x14ac:dyDescent="0.25">
      <c r="B3344">
        <f xml:space="preserve"> (moras!C3341 - AVERAGE(moras!$C$2:$C$5001)) / _xlfn.STDEV.P(moras!$C$2:$C$5001)</f>
        <v>-0.44454413499809153</v>
      </c>
      <c r="C3344" t="str">
        <f t="shared" si="105"/>
        <v>Normal</v>
      </c>
      <c r="D3344">
        <f xml:space="preserve"> (moras!I3341 - AVERAGE(moras!$I$2:$I$5001)) / _xlfn.STDEV.P(moras!$I$2:$I$5001)</f>
        <v>0.92418158605779133</v>
      </c>
      <c r="E3344" t="str">
        <f t="shared" si="104"/>
        <v>Normal</v>
      </c>
    </row>
    <row r="3345" spans="2:5" x14ac:dyDescent="0.25">
      <c r="B3345">
        <f xml:space="preserve"> (moras!C3342 - AVERAGE(moras!$C$2:$C$5001)) / _xlfn.STDEV.P(moras!$C$2:$C$5001)</f>
        <v>-0.70575651047897181</v>
      </c>
      <c r="C3345" t="str">
        <f t="shared" si="105"/>
        <v>Normal</v>
      </c>
      <c r="D3345">
        <f xml:space="preserve"> (moras!I3342 - AVERAGE(moras!$I$2:$I$5001)) / _xlfn.STDEV.P(moras!$I$2:$I$5001)</f>
        <v>0.71243440733593477</v>
      </c>
      <c r="E3345" t="str">
        <f t="shared" si="104"/>
        <v>Normal</v>
      </c>
    </row>
    <row r="3346" spans="2:5" x14ac:dyDescent="0.25">
      <c r="B3346">
        <f xml:space="preserve"> (moras!C3343 - AVERAGE(moras!$C$2:$C$5001)) / _xlfn.STDEV.P(moras!$C$2:$C$5001)</f>
        <v>-0.44454166866740574</v>
      </c>
      <c r="C3346" t="str">
        <f t="shared" si="105"/>
        <v>Normal</v>
      </c>
      <c r="D3346">
        <f xml:space="preserve"> (moras!I3343 - AVERAGE(moras!$I$2:$I$5001)) / _xlfn.STDEV.P(moras!$I$2:$I$5001)</f>
        <v>1.2065111576869334</v>
      </c>
      <c r="E3346" t="str">
        <f t="shared" si="104"/>
        <v>Normal</v>
      </c>
    </row>
    <row r="3347" spans="2:5" x14ac:dyDescent="0.25">
      <c r="B3347">
        <f xml:space="preserve"> (moras!C3344 - AVERAGE(moras!$C$2:$C$5001)) / _xlfn.STDEV.P(moras!$C$2:$C$5001)</f>
        <v>-0.46556220510218438</v>
      </c>
      <c r="C3347" t="str">
        <f t="shared" si="105"/>
        <v>Normal</v>
      </c>
      <c r="D3347">
        <f xml:space="preserve"> (moras!I3344 - AVERAGE(moras!$I$2:$I$5001)) / _xlfn.STDEV.P(moras!$I$2:$I$5001)</f>
        <v>1.9829174796670741</v>
      </c>
      <c r="E3347" t="str">
        <f t="shared" si="104"/>
        <v>Atipico</v>
      </c>
    </row>
    <row r="3348" spans="2:5" x14ac:dyDescent="0.25">
      <c r="B3348">
        <f xml:space="preserve"> (moras!C3345 - AVERAGE(moras!$C$2:$C$5001)) / _xlfn.STDEV.P(moras!$C$2:$C$5001)</f>
        <v>-0.31758236395625966</v>
      </c>
      <c r="C3348" t="str">
        <f t="shared" si="105"/>
        <v>Normal</v>
      </c>
      <c r="D3348">
        <f xml:space="preserve"> (moras!I3345 - AVERAGE(moras!$I$2:$I$5001)) / _xlfn.STDEV.P(moras!$I$2:$I$5001)</f>
        <v>0.35952244279950724</v>
      </c>
      <c r="E3348" t="str">
        <f t="shared" si="104"/>
        <v>Normal</v>
      </c>
    </row>
    <row r="3349" spans="2:5" x14ac:dyDescent="0.25">
      <c r="B3349">
        <f xml:space="preserve"> (moras!C3346 - AVERAGE(moras!$C$2:$C$5001)) / _xlfn.STDEV.P(moras!$C$2:$C$5001)</f>
        <v>9.1454842131053048E-3</v>
      </c>
      <c r="C3349" t="str">
        <f t="shared" si="105"/>
        <v>Normal</v>
      </c>
      <c r="D3349">
        <f xml:space="preserve"> (moras!I3346 - AVERAGE(moras!$I$2:$I$5001)) / _xlfn.STDEV.P(moras!$I$2:$I$5001)</f>
        <v>-0.27571909336606237</v>
      </c>
      <c r="E3349" t="str">
        <f t="shared" si="104"/>
        <v>Normal</v>
      </c>
    </row>
    <row r="3350" spans="2:5" x14ac:dyDescent="0.25">
      <c r="B3350">
        <f xml:space="preserve"> (moras!C3347 - AVERAGE(moras!$C$2:$C$5001)) / _xlfn.STDEV.P(moras!$C$2:$C$5001)</f>
        <v>-9.561260223737264E-2</v>
      </c>
      <c r="C3350" t="str">
        <f t="shared" si="105"/>
        <v>Normal</v>
      </c>
      <c r="D3350">
        <f xml:space="preserve"> (moras!I3347 - AVERAGE(moras!$I$2:$I$5001)) / _xlfn.STDEV.P(moras!$I$2:$I$5001)</f>
        <v>-1.193290201160774</v>
      </c>
      <c r="E3350" t="str">
        <f t="shared" si="104"/>
        <v>Normal</v>
      </c>
    </row>
    <row r="3351" spans="2:5" x14ac:dyDescent="0.25">
      <c r="B3351">
        <f xml:space="preserve"> (moras!C3348 - AVERAGE(moras!$C$2:$C$5001)) / _xlfn.STDEV.P(moras!$C$2:$C$5001)</f>
        <v>-0.58424203770121597</v>
      </c>
      <c r="C3351" t="str">
        <f t="shared" si="105"/>
        <v>Normal</v>
      </c>
      <c r="D3351">
        <f xml:space="preserve"> (moras!I3348 - AVERAGE(moras!$I$2:$I$5001)) / _xlfn.STDEV.P(moras!$I$2:$I$5001)</f>
        <v>0.78301680024322029</v>
      </c>
      <c r="E3351" t="str">
        <f t="shared" si="104"/>
        <v>Normal</v>
      </c>
    </row>
    <row r="3352" spans="2:5" x14ac:dyDescent="0.25">
      <c r="B3352">
        <f xml:space="preserve"> (moras!C3349 - AVERAGE(moras!$C$2:$C$5001)) / _xlfn.STDEV.P(moras!$C$2:$C$5001)</f>
        <v>-8.2047783465662869E-2</v>
      </c>
      <c r="C3352" t="str">
        <f t="shared" si="105"/>
        <v>Normal</v>
      </c>
      <c r="D3352">
        <f xml:space="preserve"> (moras!I3349 - AVERAGE(moras!$I$2:$I$5001)) / _xlfn.STDEV.P(moras!$I$2:$I$5001)</f>
        <v>0.2183576569849362</v>
      </c>
      <c r="E3352" t="str">
        <f t="shared" si="104"/>
        <v>Normal</v>
      </c>
    </row>
    <row r="3353" spans="2:5" x14ac:dyDescent="0.25">
      <c r="B3353">
        <f xml:space="preserve"> (moras!C3350 - AVERAGE(moras!$C$2:$C$5001)) / _xlfn.STDEV.P(moras!$C$2:$C$5001)</f>
        <v>0.99083471127320633</v>
      </c>
      <c r="C3353" t="str">
        <f t="shared" si="105"/>
        <v>Normal</v>
      </c>
      <c r="D3353">
        <f xml:space="preserve"> (moras!I3350 - AVERAGE(moras!$I$2:$I$5001)) / _xlfn.STDEV.P(moras!$I$2:$I$5001)</f>
        <v>-0.84037823662434652</v>
      </c>
      <c r="E3353" t="str">
        <f t="shared" si="104"/>
        <v>Normal</v>
      </c>
    </row>
    <row r="3354" spans="2:5" x14ac:dyDescent="0.25">
      <c r="B3354">
        <f xml:space="preserve"> (moras!C3351 - AVERAGE(moras!$C$2:$C$5001)) / _xlfn.STDEV.P(moras!$C$2:$C$5001)</f>
        <v>0.62830601381383389</v>
      </c>
      <c r="C3354" t="str">
        <f t="shared" si="105"/>
        <v>Normal</v>
      </c>
      <c r="D3354">
        <f xml:space="preserve"> (moras!I3351 - AVERAGE(moras!$I$2:$I$5001)) / _xlfn.STDEV.P(moras!$I$2:$I$5001)</f>
        <v>-0.69921345080977548</v>
      </c>
      <c r="E3354" t="str">
        <f t="shared" si="104"/>
        <v>Normal</v>
      </c>
    </row>
    <row r="3355" spans="2:5" x14ac:dyDescent="0.25">
      <c r="B3355">
        <f xml:space="preserve"> (moras!C3352 - AVERAGE(moras!$C$2:$C$5001)) / _xlfn.STDEV.P(moras!$C$2:$C$5001)</f>
        <v>-0.5148888188174926</v>
      </c>
      <c r="C3355" t="str">
        <f t="shared" si="105"/>
        <v>Normal</v>
      </c>
      <c r="D3355">
        <f xml:space="preserve"> (moras!I3352 - AVERAGE(moras!$I$2:$I$5001)) / _xlfn.STDEV.P(moras!$I$2:$I$5001)</f>
        <v>6.6104782630796582E-3</v>
      </c>
      <c r="E3355" t="str">
        <f t="shared" si="104"/>
        <v>Normal</v>
      </c>
    </row>
    <row r="3356" spans="2:5" x14ac:dyDescent="0.25">
      <c r="B3356">
        <f xml:space="preserve"> (moras!C3353 - AVERAGE(moras!$C$2:$C$5001)) / _xlfn.STDEV.P(moras!$C$2:$C$5001)</f>
        <v>-0.53067631946652105</v>
      </c>
      <c r="C3356" t="str">
        <f t="shared" si="105"/>
        <v>Normal</v>
      </c>
      <c r="D3356">
        <f xml:space="preserve"> (moras!I3353 - AVERAGE(moras!$I$2:$I$5001)) / _xlfn.STDEV.P(moras!$I$2:$I$5001)</f>
        <v>-0.41688387918063341</v>
      </c>
      <c r="E3356" t="str">
        <f t="shared" si="104"/>
        <v>Normal</v>
      </c>
    </row>
    <row r="3357" spans="2:5" x14ac:dyDescent="0.25">
      <c r="B3357">
        <f xml:space="preserve"> (moras!C3354 - AVERAGE(moras!$C$2:$C$5001)) / _xlfn.STDEV.P(moras!$C$2:$C$5001)</f>
        <v>-0.38369975698025882</v>
      </c>
      <c r="C3357" t="str">
        <f t="shared" si="105"/>
        <v>Normal</v>
      </c>
      <c r="D3357">
        <f xml:space="preserve"> (moras!I3354 - AVERAGE(moras!$I$2:$I$5001)) / _xlfn.STDEV.P(moras!$I$2:$I$5001)</f>
        <v>7.7192871170365177E-2</v>
      </c>
      <c r="E3357" t="str">
        <f t="shared" si="104"/>
        <v>Normal</v>
      </c>
    </row>
    <row r="3358" spans="2:5" x14ac:dyDescent="0.25">
      <c r="B3358">
        <f xml:space="preserve"> (moras!C3355 - AVERAGE(moras!$C$2:$C$5001)) / _xlfn.STDEV.P(moras!$C$2:$C$5001)</f>
        <v>0.20198383575077813</v>
      </c>
      <c r="C3358" t="str">
        <f t="shared" si="105"/>
        <v>Normal</v>
      </c>
      <c r="D3358">
        <f xml:space="preserve"> (moras!I3355 - AVERAGE(moras!$I$2:$I$5001)) / _xlfn.STDEV.P(moras!$I$2:$I$5001)</f>
        <v>1.2770935505942189</v>
      </c>
      <c r="E3358" t="str">
        <f t="shared" si="104"/>
        <v>Normal</v>
      </c>
    </row>
    <row r="3359" spans="2:5" x14ac:dyDescent="0.25">
      <c r="B3359">
        <f xml:space="preserve"> (moras!C3356 - AVERAGE(moras!$C$2:$C$5001)) / _xlfn.STDEV.P(moras!$C$2:$C$5001)</f>
        <v>-0.37924063110039496</v>
      </c>
      <c r="C3359" t="str">
        <f t="shared" si="105"/>
        <v>Normal</v>
      </c>
      <c r="D3359">
        <f xml:space="preserve"> (moras!I3356 - AVERAGE(moras!$I$2:$I$5001)) / _xlfn.STDEV.P(moras!$I$2:$I$5001)</f>
        <v>-0.41688387918063341</v>
      </c>
      <c r="E3359" t="str">
        <f t="shared" si="104"/>
        <v>Normal</v>
      </c>
    </row>
    <row r="3360" spans="2:5" x14ac:dyDescent="0.25">
      <c r="B3360">
        <f xml:space="preserve"> (moras!C3357 - AVERAGE(moras!$C$2:$C$5001)) / _xlfn.STDEV.P(moras!$C$2:$C$5001)</f>
        <v>-0.37734551493310625</v>
      </c>
      <c r="C3360" t="str">
        <f t="shared" si="105"/>
        <v>Normal</v>
      </c>
      <c r="D3360">
        <f xml:space="preserve"> (moras!I3357 - AVERAGE(moras!$I$2:$I$5001)) / _xlfn.STDEV.P(moras!$I$2:$I$5001)</f>
        <v>0.28894004989222172</v>
      </c>
      <c r="E3360" t="str">
        <f t="shared" si="104"/>
        <v>Normal</v>
      </c>
    </row>
    <row r="3361" spans="2:5" x14ac:dyDescent="0.25">
      <c r="B3361">
        <f xml:space="preserve"> (moras!C3358 - AVERAGE(moras!$C$2:$C$5001)) / _xlfn.STDEV.P(moras!$C$2:$C$5001)</f>
        <v>-0.49202285044709004</v>
      </c>
      <c r="C3361" t="str">
        <f t="shared" si="105"/>
        <v>Normal</v>
      </c>
      <c r="D3361">
        <f xml:space="preserve"> (moras!I3358 - AVERAGE(moras!$I$2:$I$5001)) / _xlfn.STDEV.P(moras!$I$2:$I$5001)</f>
        <v>0.78301680024322029</v>
      </c>
      <c r="E3361" t="str">
        <f t="shared" si="104"/>
        <v>Normal</v>
      </c>
    </row>
    <row r="3362" spans="2:5" x14ac:dyDescent="0.25">
      <c r="B3362">
        <f xml:space="preserve"> (moras!C3359 - AVERAGE(moras!$C$2:$C$5001)) / _xlfn.STDEV.P(moras!$C$2:$C$5001)</f>
        <v>-0.44454290183274864</v>
      </c>
      <c r="C3362" t="str">
        <f t="shared" si="105"/>
        <v>Normal</v>
      </c>
      <c r="D3362">
        <f xml:space="preserve"> (moras!I3359 - AVERAGE(moras!$I$2:$I$5001)) / _xlfn.STDEV.P(moras!$I$2:$I$5001)</f>
        <v>-0.13455430755149136</v>
      </c>
      <c r="E3362" t="str">
        <f t="shared" si="104"/>
        <v>Normal</v>
      </c>
    </row>
    <row r="3363" spans="2:5" x14ac:dyDescent="0.25">
      <c r="B3363">
        <f xml:space="preserve"> (moras!C3360 - AVERAGE(moras!$C$2:$C$5001)) / _xlfn.STDEV.P(moras!$C$2:$C$5001)</f>
        <v>-0.45356473948127851</v>
      </c>
      <c r="C3363" t="str">
        <f t="shared" si="105"/>
        <v>Normal</v>
      </c>
      <c r="D3363">
        <f xml:space="preserve"> (moras!I3360 - AVERAGE(moras!$I$2:$I$5001)) / _xlfn.STDEV.P(moras!$I$2:$I$5001)</f>
        <v>-6.397191464420586E-2</v>
      </c>
      <c r="E3363" t="str">
        <f t="shared" si="104"/>
        <v>Normal</v>
      </c>
    </row>
    <row r="3364" spans="2:5" x14ac:dyDescent="0.25">
      <c r="B3364">
        <f xml:space="preserve"> (moras!C3361 - AVERAGE(moras!$C$2:$C$5001)) / _xlfn.STDEV.P(moras!$C$2:$C$5001)</f>
        <v>-0.13260756252385381</v>
      </c>
      <c r="C3364" t="str">
        <f t="shared" si="105"/>
        <v>Normal</v>
      </c>
      <c r="D3364">
        <f xml:space="preserve"> (moras!I3361 - AVERAGE(moras!$I$2:$I$5001)) / _xlfn.STDEV.P(moras!$I$2:$I$5001)</f>
        <v>-1.4050373798826306</v>
      </c>
      <c r="E3364" t="str">
        <f t="shared" si="104"/>
        <v>Normal</v>
      </c>
    </row>
    <row r="3365" spans="2:5" x14ac:dyDescent="0.25">
      <c r="B3365">
        <f xml:space="preserve"> (moras!C3362 - AVERAGE(moras!$C$2:$C$5001)) / _xlfn.STDEV.P(moras!$C$2:$C$5001)</f>
        <v>0.93839516895624542</v>
      </c>
      <c r="C3365" t="str">
        <f t="shared" si="105"/>
        <v>Normal</v>
      </c>
      <c r="D3365">
        <f xml:space="preserve"> (moras!I3362 - AVERAGE(moras!$I$2:$I$5001)) / _xlfn.STDEV.P(moras!$I$2:$I$5001)</f>
        <v>0.43010483570679275</v>
      </c>
      <c r="E3365" t="str">
        <f t="shared" si="104"/>
        <v>Normal</v>
      </c>
    </row>
    <row r="3366" spans="2:5" x14ac:dyDescent="0.25">
      <c r="B3366">
        <f xml:space="preserve"> (moras!C3363 - AVERAGE(moras!$C$2:$C$5001)) / _xlfn.STDEV.P(moras!$C$2:$C$5001)</f>
        <v>2.1606121123068895</v>
      </c>
      <c r="C3366" t="str">
        <f t="shared" si="105"/>
        <v>Atipico</v>
      </c>
      <c r="D3366">
        <f xml:space="preserve"> (moras!I3363 - AVERAGE(moras!$I$2:$I$5001)) / _xlfn.STDEV.P(moras!$I$2:$I$5001)</f>
        <v>0.71243440733593477</v>
      </c>
      <c r="E3366" t="str">
        <f t="shared" si="104"/>
        <v>Normal</v>
      </c>
    </row>
    <row r="3367" spans="2:5" x14ac:dyDescent="0.25">
      <c r="B3367">
        <f xml:space="preserve"> (moras!C3364 - AVERAGE(moras!$C$2:$C$5001)) / _xlfn.STDEV.P(moras!$C$2:$C$5001)</f>
        <v>-0.5333862989607332</v>
      </c>
      <c r="C3367" t="str">
        <f t="shared" si="105"/>
        <v>Normal</v>
      </c>
      <c r="D3367">
        <f xml:space="preserve"> (moras!I3364 - AVERAGE(moras!$I$2:$I$5001)) / _xlfn.STDEV.P(moras!$I$2:$I$5001)</f>
        <v>-0.41688387918063341</v>
      </c>
      <c r="E3367" t="str">
        <f t="shared" si="104"/>
        <v>Normal</v>
      </c>
    </row>
    <row r="3368" spans="2:5" x14ac:dyDescent="0.25">
      <c r="B3368">
        <f xml:space="preserve"> (moras!C3365 - AVERAGE(moras!$C$2:$C$5001)) / _xlfn.STDEV.P(moras!$C$2:$C$5001)</f>
        <v>-9.7872501044739449E-2</v>
      </c>
      <c r="C3368" t="str">
        <f t="shared" si="105"/>
        <v>Normal</v>
      </c>
      <c r="D3368">
        <f xml:space="preserve"> (moras!I3365 - AVERAGE(moras!$I$2:$I$5001)) / _xlfn.STDEV.P(moras!$I$2:$I$5001)</f>
        <v>-0.13455430755149136</v>
      </c>
      <c r="E3368" t="str">
        <f t="shared" si="104"/>
        <v>Normal</v>
      </c>
    </row>
    <row r="3369" spans="2:5" x14ac:dyDescent="0.25">
      <c r="B3369">
        <f xml:space="preserve"> (moras!C3366 - AVERAGE(moras!$C$2:$C$5001)) / _xlfn.STDEV.P(moras!$C$2:$C$5001)</f>
        <v>-0.4627197589868397</v>
      </c>
      <c r="C3369" t="str">
        <f t="shared" si="105"/>
        <v>Normal</v>
      </c>
      <c r="D3369">
        <f xml:space="preserve"> (moras!I3366 - AVERAGE(moras!$I$2:$I$5001)) / _xlfn.STDEV.P(moras!$I$2:$I$5001)</f>
        <v>1.6300055151306465</v>
      </c>
      <c r="E3369" t="str">
        <f t="shared" si="104"/>
        <v>Normal</v>
      </c>
    </row>
    <row r="3370" spans="2:5" x14ac:dyDescent="0.25">
      <c r="B3370">
        <f xml:space="preserve"> (moras!C3367 - AVERAGE(moras!$C$2:$C$5001)) / _xlfn.STDEV.P(moras!$C$2:$C$5001)</f>
        <v>-8.8806183122291854E-2</v>
      </c>
      <c r="C3370" t="str">
        <f t="shared" si="105"/>
        <v>Normal</v>
      </c>
      <c r="D3370">
        <f xml:space="preserve"> (moras!I3367 - AVERAGE(moras!$I$2:$I$5001)) / _xlfn.STDEV.P(moras!$I$2:$I$5001)</f>
        <v>0.85359919315050581</v>
      </c>
      <c r="E3370" t="str">
        <f t="shared" si="104"/>
        <v>Normal</v>
      </c>
    </row>
    <row r="3371" spans="2:5" x14ac:dyDescent="0.25">
      <c r="B3371">
        <f xml:space="preserve"> (moras!C3368 - AVERAGE(moras!$C$2:$C$5001)) / _xlfn.STDEV.P(moras!$C$2:$C$5001)</f>
        <v>-0.22237337965996806</v>
      </c>
      <c r="C3371" t="str">
        <f t="shared" si="105"/>
        <v>Normal</v>
      </c>
      <c r="D3371">
        <f xml:space="preserve"> (moras!I3368 - AVERAGE(moras!$I$2:$I$5001)) / _xlfn.STDEV.P(moras!$I$2:$I$5001)</f>
        <v>-1.052125415346203</v>
      </c>
      <c r="E3371" t="str">
        <f t="shared" si="104"/>
        <v>Normal</v>
      </c>
    </row>
    <row r="3372" spans="2:5" x14ac:dyDescent="0.25">
      <c r="B3372">
        <f xml:space="preserve"> (moras!C3369 - AVERAGE(moras!$C$2:$C$5001)) / _xlfn.STDEV.P(moras!$C$2:$C$5001)</f>
        <v>-0.35859725828573702</v>
      </c>
      <c r="C3372" t="str">
        <f t="shared" si="105"/>
        <v>Normal</v>
      </c>
      <c r="D3372">
        <f xml:space="preserve"> (moras!I3369 - AVERAGE(moras!$I$2:$I$5001)) / _xlfn.STDEV.P(moras!$I$2:$I$5001)</f>
        <v>-0.34630148627334789</v>
      </c>
      <c r="E3372" t="str">
        <f t="shared" si="104"/>
        <v>Normal</v>
      </c>
    </row>
    <row r="3373" spans="2:5" x14ac:dyDescent="0.25">
      <c r="B3373">
        <f xml:space="preserve"> (moras!C3370 - AVERAGE(moras!$C$2:$C$5001)) / _xlfn.STDEV.P(moras!$C$2:$C$5001)</f>
        <v>-0.44454290183274864</v>
      </c>
      <c r="C3373" t="str">
        <f t="shared" si="105"/>
        <v>Normal</v>
      </c>
      <c r="D3373">
        <f xml:space="preserve"> (moras!I3370 - AVERAGE(moras!$I$2:$I$5001)) / _xlfn.STDEV.P(moras!$I$2:$I$5001)</f>
        <v>-0.91096062953163204</v>
      </c>
      <c r="E3373" t="str">
        <f t="shared" si="104"/>
        <v>Normal</v>
      </c>
    </row>
    <row r="3374" spans="2:5" x14ac:dyDescent="0.25">
      <c r="B3374">
        <f xml:space="preserve"> (moras!C3371 - AVERAGE(moras!$C$2:$C$5001)) / _xlfn.STDEV.P(moras!$C$2:$C$5001)</f>
        <v>-0.34751375315870869</v>
      </c>
      <c r="C3374" t="str">
        <f t="shared" si="105"/>
        <v>Normal</v>
      </c>
      <c r="D3374">
        <f xml:space="preserve"> (moras!I3371 - AVERAGE(moras!$I$2:$I$5001)) / _xlfn.STDEV.P(moras!$I$2:$I$5001)</f>
        <v>-6.397191464420586E-2</v>
      </c>
      <c r="E3374" t="str">
        <f t="shared" si="104"/>
        <v>Normal</v>
      </c>
    </row>
    <row r="3375" spans="2:5" x14ac:dyDescent="0.25">
      <c r="B3375">
        <f xml:space="preserve"> (moras!C3372 - AVERAGE(moras!$C$2:$C$5001)) / _xlfn.STDEV.P(moras!$C$2:$C$5001)</f>
        <v>-0.14335214448804426</v>
      </c>
      <c r="C3375" t="str">
        <f t="shared" si="105"/>
        <v>Normal</v>
      </c>
      <c r="D3375">
        <f xml:space="preserve"> (moras!I3372 - AVERAGE(moras!$I$2:$I$5001)) / _xlfn.STDEV.P(moras!$I$2:$I$5001)</f>
        <v>-0.27571909336606237</v>
      </c>
      <c r="E3375" t="str">
        <f t="shared" si="104"/>
        <v>Normal</v>
      </c>
    </row>
    <row r="3376" spans="2:5" x14ac:dyDescent="0.25">
      <c r="B3376">
        <f xml:space="preserve"> (moras!C3373 - AVERAGE(moras!$C$2:$C$5001)) / _xlfn.STDEV.P(moras!$C$2:$C$5001)</f>
        <v>1.0225958342164645</v>
      </c>
      <c r="C3376" t="str">
        <f t="shared" si="105"/>
        <v>Normal</v>
      </c>
      <c r="D3376">
        <f xml:space="preserve"> (moras!I3373 - AVERAGE(moras!$I$2:$I$5001)) / _xlfn.STDEV.P(moras!$I$2:$I$5001)</f>
        <v>1.2770935505942189</v>
      </c>
      <c r="E3376" t="str">
        <f t="shared" si="104"/>
        <v>Normal</v>
      </c>
    </row>
    <row r="3377" spans="2:5" x14ac:dyDescent="0.25">
      <c r="B3377">
        <f xml:space="preserve"> (moras!C3374 - AVERAGE(moras!$C$2:$C$5001)) / _xlfn.STDEV.P(moras!$C$2:$C$5001)</f>
        <v>-0.44454290183274864</v>
      </c>
      <c r="C3377" t="str">
        <f t="shared" si="105"/>
        <v>Normal</v>
      </c>
      <c r="D3377">
        <f xml:space="preserve"> (moras!I3374 - AVERAGE(moras!$I$2:$I$5001)) / _xlfn.STDEV.P(moras!$I$2:$I$5001)</f>
        <v>1.41825833640879</v>
      </c>
      <c r="E3377" t="str">
        <f t="shared" si="104"/>
        <v>Normal</v>
      </c>
    </row>
    <row r="3378" spans="2:5" x14ac:dyDescent="0.25">
      <c r="B3378">
        <f xml:space="preserve"> (moras!C3375 - AVERAGE(moras!$C$2:$C$5001)) / _xlfn.STDEV.P(moras!$C$2:$C$5001)</f>
        <v>-0.44454166866740574</v>
      </c>
      <c r="C3378" t="str">
        <f t="shared" si="105"/>
        <v>Normal</v>
      </c>
      <c r="D3378">
        <f xml:space="preserve"> (moras!I3375 - AVERAGE(moras!$I$2:$I$5001)) / _xlfn.STDEV.P(moras!$I$2:$I$5001)</f>
        <v>-0.27571909336606237</v>
      </c>
      <c r="E3378" t="str">
        <f t="shared" si="104"/>
        <v>Normal</v>
      </c>
    </row>
    <row r="3379" spans="2:5" x14ac:dyDescent="0.25">
      <c r="B3379">
        <f xml:space="preserve"> (moras!C3376 - AVERAGE(moras!$C$2:$C$5001)) / _xlfn.STDEV.P(moras!$C$2:$C$5001)</f>
        <v>-0.12358202537929529</v>
      </c>
      <c r="C3379" t="str">
        <f t="shared" si="105"/>
        <v>Normal</v>
      </c>
      <c r="D3379">
        <f xml:space="preserve"> (moras!I3376 - AVERAGE(moras!$I$2:$I$5001)) / _xlfn.STDEV.P(moras!$I$2:$I$5001)</f>
        <v>1.0653463718723624</v>
      </c>
      <c r="E3379" t="str">
        <f t="shared" si="104"/>
        <v>Normal</v>
      </c>
    </row>
    <row r="3380" spans="2:5" x14ac:dyDescent="0.25">
      <c r="B3380">
        <f xml:space="preserve"> (moras!C3377 - AVERAGE(moras!$C$2:$C$5001)) / _xlfn.STDEV.P(moras!$C$2:$C$5001)</f>
        <v>0.21710838671147276</v>
      </c>
      <c r="C3380" t="str">
        <f t="shared" si="105"/>
        <v>Normal</v>
      </c>
      <c r="D3380">
        <f xml:space="preserve"> (moras!I3377 - AVERAGE(moras!$I$2:$I$5001)) / _xlfn.STDEV.P(moras!$I$2:$I$5001)</f>
        <v>-0.769795843717061</v>
      </c>
      <c r="E3380" t="str">
        <f t="shared" si="104"/>
        <v>Normal</v>
      </c>
    </row>
    <row r="3381" spans="2:5" x14ac:dyDescent="0.25">
      <c r="B3381">
        <f xml:space="preserve"> (moras!C3378 - AVERAGE(moras!$C$2:$C$5001)) / _xlfn.STDEV.P(moras!$C$2:$C$5001)</f>
        <v>-0.44342688719743978</v>
      </c>
      <c r="C3381" t="str">
        <f t="shared" si="105"/>
        <v>Normal</v>
      </c>
      <c r="D3381">
        <f xml:space="preserve"> (moras!I3378 - AVERAGE(moras!$I$2:$I$5001)) / _xlfn.STDEV.P(moras!$I$2:$I$5001)</f>
        <v>0.14777526407765068</v>
      </c>
      <c r="E3381" t="str">
        <f t="shared" si="104"/>
        <v>Normal</v>
      </c>
    </row>
    <row r="3382" spans="2:5" x14ac:dyDescent="0.25">
      <c r="B3382">
        <f xml:space="preserve"> (moras!C3379 - AVERAGE(moras!$C$2:$C$5001)) / _xlfn.STDEV.P(moras!$C$2:$C$5001)</f>
        <v>-0.37128054881208711</v>
      </c>
      <c r="C3382" t="str">
        <f t="shared" si="105"/>
        <v>Normal</v>
      </c>
      <c r="D3382">
        <f xml:space="preserve"> (moras!I3379 - AVERAGE(moras!$I$2:$I$5001)) / _xlfn.STDEV.P(moras!$I$2:$I$5001)</f>
        <v>-0.13455430755149136</v>
      </c>
      <c r="E3382" t="str">
        <f t="shared" si="104"/>
        <v>Normal</v>
      </c>
    </row>
    <row r="3383" spans="2:5" x14ac:dyDescent="0.25">
      <c r="B3383">
        <f xml:space="preserve"> (moras!C3380 - AVERAGE(moras!$C$2:$C$5001)) / _xlfn.STDEV.P(moras!$C$2:$C$5001)</f>
        <v>-0.44035809358340905</v>
      </c>
      <c r="C3383" t="str">
        <f t="shared" si="105"/>
        <v>Normal</v>
      </c>
      <c r="D3383">
        <f xml:space="preserve"> (moras!I3380 - AVERAGE(moras!$I$2:$I$5001)) / _xlfn.STDEV.P(moras!$I$2:$I$5001)</f>
        <v>-1.6167845586044871</v>
      </c>
      <c r="E3383" t="str">
        <f t="shared" si="104"/>
        <v>Normal</v>
      </c>
    </row>
    <row r="3384" spans="2:5" x14ac:dyDescent="0.25">
      <c r="B3384">
        <f xml:space="preserve"> (moras!C3381 - AVERAGE(moras!$C$2:$C$5001)) / _xlfn.STDEV.P(moras!$C$2:$C$5001)</f>
        <v>-0.46799154082766331</v>
      </c>
      <c r="C3384" t="str">
        <f t="shared" si="105"/>
        <v>Normal</v>
      </c>
      <c r="D3384">
        <f xml:space="preserve"> (moras!I3381 - AVERAGE(moras!$I$2:$I$5001)) / _xlfn.STDEV.P(moras!$I$2:$I$5001)</f>
        <v>-1.052125415346203</v>
      </c>
      <c r="E3384" t="str">
        <f t="shared" si="104"/>
        <v>Normal</v>
      </c>
    </row>
    <row r="3385" spans="2:5" x14ac:dyDescent="0.25">
      <c r="B3385">
        <f xml:space="preserve"> (moras!C3382 - AVERAGE(moras!$C$2:$C$5001)) / _xlfn.STDEV.P(moras!$C$2:$C$5001)</f>
        <v>-0.37410326428194562</v>
      </c>
      <c r="C3385" t="str">
        <f t="shared" si="105"/>
        <v>Normal</v>
      </c>
      <c r="D3385">
        <f xml:space="preserve"> (moras!I3382 - AVERAGE(moras!$I$2:$I$5001)) / _xlfn.STDEV.P(moras!$I$2:$I$5001)</f>
        <v>-1.193290201160774</v>
      </c>
      <c r="E3385" t="str">
        <f t="shared" si="104"/>
        <v>Normal</v>
      </c>
    </row>
    <row r="3386" spans="2:5" x14ac:dyDescent="0.25">
      <c r="B3386">
        <f xml:space="preserve"> (moras!C3383 - AVERAGE(moras!$C$2:$C$5001)) / _xlfn.STDEV.P(moras!$C$2:$C$5001)</f>
        <v>0.37774965436221825</v>
      </c>
      <c r="C3386" t="str">
        <f t="shared" si="105"/>
        <v>Normal</v>
      </c>
      <c r="D3386">
        <f xml:space="preserve"> (moras!I3383 - AVERAGE(moras!$I$2:$I$5001)) / _xlfn.STDEV.P(moras!$I$2:$I$5001)</f>
        <v>0.92418158605779133</v>
      </c>
      <c r="E3386" t="str">
        <f t="shared" si="104"/>
        <v>Normal</v>
      </c>
    </row>
    <row r="3387" spans="2:5" x14ac:dyDescent="0.25">
      <c r="B3387">
        <f xml:space="preserve"> (moras!C3384 - AVERAGE(moras!$C$2:$C$5001)) / _xlfn.STDEV.P(moras!$C$2:$C$5001)</f>
        <v>0.49379983585747311</v>
      </c>
      <c r="C3387" t="str">
        <f t="shared" si="105"/>
        <v>Normal</v>
      </c>
      <c r="D3387">
        <f xml:space="preserve"> (moras!I3384 - AVERAGE(moras!$I$2:$I$5001)) / _xlfn.STDEV.P(moras!$I$2:$I$5001)</f>
        <v>-0.769795843717061</v>
      </c>
      <c r="E3387" t="str">
        <f t="shared" si="104"/>
        <v>Normal</v>
      </c>
    </row>
    <row r="3388" spans="2:5" x14ac:dyDescent="0.25">
      <c r="B3388">
        <f xml:space="preserve"> (moras!C3385 - AVERAGE(moras!$C$2:$C$5001)) / _xlfn.STDEV.P(moras!$C$2:$C$5001)</f>
        <v>-8.7923853319459289E-2</v>
      </c>
      <c r="C3388" t="str">
        <f t="shared" si="105"/>
        <v>Normal</v>
      </c>
      <c r="D3388">
        <f xml:space="preserve"> (moras!I3385 - AVERAGE(moras!$I$2:$I$5001)) / _xlfn.STDEV.P(moras!$I$2:$I$5001)</f>
        <v>1.0653463718723624</v>
      </c>
      <c r="E3388" t="str">
        <f t="shared" si="104"/>
        <v>Normal</v>
      </c>
    </row>
    <row r="3389" spans="2:5" x14ac:dyDescent="0.25">
      <c r="B3389">
        <f xml:space="preserve"> (moras!C3386 - AVERAGE(moras!$C$2:$C$5001)) / _xlfn.STDEV.P(moras!$C$2:$C$5001)</f>
        <v>-0.46799154082766331</v>
      </c>
      <c r="C3389" t="str">
        <f t="shared" si="105"/>
        <v>Normal</v>
      </c>
      <c r="D3389">
        <f xml:space="preserve"> (moras!I3386 - AVERAGE(moras!$I$2:$I$5001)) / _xlfn.STDEV.P(moras!$I$2:$I$5001)</f>
        <v>-0.91096062953163204</v>
      </c>
      <c r="E3389" t="str">
        <f t="shared" si="104"/>
        <v>Normal</v>
      </c>
    </row>
    <row r="3390" spans="2:5" x14ac:dyDescent="0.25">
      <c r="B3390">
        <f xml:space="preserve"> (moras!C3387 - AVERAGE(moras!$C$2:$C$5001)) / _xlfn.STDEV.P(moras!$C$2:$C$5001)</f>
        <v>-0.31863302082839573</v>
      </c>
      <c r="C3390" t="str">
        <f t="shared" si="105"/>
        <v>Normal</v>
      </c>
      <c r="D3390">
        <f xml:space="preserve"> (moras!I3387 - AVERAGE(moras!$I$2:$I$5001)) / _xlfn.STDEV.P(moras!$I$2:$I$5001)</f>
        <v>1.2065111576869334</v>
      </c>
      <c r="E3390" t="str">
        <f t="shared" si="104"/>
        <v>Normal</v>
      </c>
    </row>
    <row r="3391" spans="2:5" x14ac:dyDescent="0.25">
      <c r="B3391">
        <f xml:space="preserve"> (moras!C3388 - AVERAGE(moras!$C$2:$C$5001)) / _xlfn.STDEV.P(moras!$C$2:$C$5001)</f>
        <v>0.88835944817381962</v>
      </c>
      <c r="C3391" t="str">
        <f t="shared" si="105"/>
        <v>Normal</v>
      </c>
      <c r="D3391">
        <f xml:space="preserve"> (moras!I3388 - AVERAGE(moras!$I$2:$I$5001)) / _xlfn.STDEV.P(moras!$I$2:$I$5001)</f>
        <v>0.99476397896507684</v>
      </c>
      <c r="E3391" t="str">
        <f t="shared" si="104"/>
        <v>Normal</v>
      </c>
    </row>
    <row r="3392" spans="2:5" x14ac:dyDescent="0.25">
      <c r="B3392">
        <f xml:space="preserve"> (moras!C3389 - AVERAGE(moras!$C$2:$C$5001)) / _xlfn.STDEV.P(moras!$C$2:$C$5001)</f>
        <v>-0.33731300944238296</v>
      </c>
      <c r="C3392" t="str">
        <f t="shared" si="105"/>
        <v>Normal</v>
      </c>
      <c r="D3392">
        <f xml:space="preserve"> (moras!I3389 - AVERAGE(moras!$I$2:$I$5001)) / _xlfn.STDEV.P(moras!$I$2:$I$5001)</f>
        <v>7.7192871170365177E-2</v>
      </c>
      <c r="E3392" t="str">
        <f t="shared" si="104"/>
        <v>Normal</v>
      </c>
    </row>
    <row r="3393" spans="2:5" x14ac:dyDescent="0.25">
      <c r="B3393">
        <f xml:space="preserve"> (moras!C3390 - AVERAGE(moras!$C$2:$C$5001)) / _xlfn.STDEV.P(moras!$C$2:$C$5001)</f>
        <v>-1.9365989086934935E-2</v>
      </c>
      <c r="C3393" t="str">
        <f t="shared" si="105"/>
        <v>Normal</v>
      </c>
      <c r="D3393">
        <f xml:space="preserve"> (moras!I3390 - AVERAGE(moras!$I$2:$I$5001)) / _xlfn.STDEV.P(moras!$I$2:$I$5001)</f>
        <v>0.57126962152136374</v>
      </c>
      <c r="E3393" t="str">
        <f t="shared" si="104"/>
        <v>Normal</v>
      </c>
    </row>
    <row r="3394" spans="2:5" x14ac:dyDescent="0.25">
      <c r="B3394">
        <f xml:space="preserve"> (moras!C3391 - AVERAGE(moras!$C$2:$C$5001)) / _xlfn.STDEV.P(moras!$C$2:$C$5001)</f>
        <v>-0.23412110463563326</v>
      </c>
      <c r="C3394" t="str">
        <f t="shared" si="105"/>
        <v>Normal</v>
      </c>
      <c r="D3394">
        <f xml:space="preserve"> (moras!I3391 - AVERAGE(moras!$I$2:$I$5001)) / _xlfn.STDEV.P(moras!$I$2:$I$5001)</f>
        <v>-0.769795843717061</v>
      </c>
      <c r="E3394" t="str">
        <f t="shared" si="104"/>
        <v>Normal</v>
      </c>
    </row>
    <row r="3395" spans="2:5" x14ac:dyDescent="0.25">
      <c r="B3395">
        <f xml:space="preserve"> (moras!C3392 - AVERAGE(moras!$C$2:$C$5001)) / _xlfn.STDEV.P(moras!$C$2:$C$5001)</f>
        <v>-0.10439150631335462</v>
      </c>
      <c r="C3395" t="str">
        <f t="shared" si="105"/>
        <v>Normal</v>
      </c>
      <c r="D3395">
        <f xml:space="preserve"> (moras!I3392 - AVERAGE(moras!$I$2:$I$5001)) / _xlfn.STDEV.P(moras!$I$2:$I$5001)</f>
        <v>-1.052125415346203</v>
      </c>
      <c r="E3395" t="str">
        <f t="shared" si="104"/>
        <v>Normal</v>
      </c>
    </row>
    <row r="3396" spans="2:5" x14ac:dyDescent="0.25">
      <c r="B3396">
        <f xml:space="preserve"> (moras!C3393 - AVERAGE(moras!$C$2:$C$5001)) / _xlfn.STDEV.P(moras!$C$2:$C$5001)</f>
        <v>-0.25562514053804936</v>
      </c>
      <c r="C3396" t="str">
        <f t="shared" si="105"/>
        <v>Normal</v>
      </c>
      <c r="D3396">
        <f xml:space="preserve"> (moras!I3393 - AVERAGE(moras!$I$2:$I$5001)) / _xlfn.STDEV.P(moras!$I$2:$I$5001)</f>
        <v>-1.2638725940680595</v>
      </c>
      <c r="E3396" t="str">
        <f t="shared" si="104"/>
        <v>Normal</v>
      </c>
    </row>
    <row r="3397" spans="2:5" x14ac:dyDescent="0.25">
      <c r="B3397">
        <f xml:space="preserve"> (moras!C3394 - AVERAGE(moras!$C$2:$C$5001)) / _xlfn.STDEV.P(moras!$C$2:$C$5001)</f>
        <v>-4.7564904299168029E-2</v>
      </c>
      <c r="C3397" t="str">
        <f t="shared" si="105"/>
        <v>Normal</v>
      </c>
      <c r="D3397">
        <f xml:space="preserve"> (moras!I3394 - AVERAGE(moras!$I$2:$I$5001)) / _xlfn.STDEV.P(moras!$I$2:$I$5001)</f>
        <v>0.64185201442864925</v>
      </c>
      <c r="E3397" t="str">
        <f t="shared" si="104"/>
        <v>Normal</v>
      </c>
    </row>
    <row r="3398" spans="2:5" x14ac:dyDescent="0.25">
      <c r="B3398">
        <f xml:space="preserve"> (moras!C3395 - AVERAGE(moras!$C$2:$C$5001)) / _xlfn.STDEV.P(moras!$C$2:$C$5001)</f>
        <v>-0.41673995601211516</v>
      </c>
      <c r="C3398" t="str">
        <f t="shared" si="105"/>
        <v>Normal</v>
      </c>
      <c r="D3398">
        <f xml:space="preserve"> (moras!I3395 - AVERAGE(moras!$I$2:$I$5001)) / _xlfn.STDEV.P(moras!$I$2:$I$5001)</f>
        <v>-0.55804866499520445</v>
      </c>
      <c r="E3398" t="str">
        <f t="shared" ref="E3398:E3461" si="106">IF(ABS(D3398)&gt;1.96,"Atipico","Normal")</f>
        <v>Normal</v>
      </c>
    </row>
    <row r="3399" spans="2:5" x14ac:dyDescent="0.25">
      <c r="B3399">
        <f xml:space="preserve"> (moras!C3396 - AVERAGE(moras!$C$2:$C$5001)) / _xlfn.STDEV.P(moras!$C$2:$C$5001)</f>
        <v>-0.42066018863713928</v>
      </c>
      <c r="C3399" t="str">
        <f t="shared" si="105"/>
        <v>Normal</v>
      </c>
      <c r="D3399">
        <f xml:space="preserve"> (moras!I3396 - AVERAGE(moras!$I$2:$I$5001)) / _xlfn.STDEV.P(moras!$I$2:$I$5001)</f>
        <v>0.92418158605779133</v>
      </c>
      <c r="E3399" t="str">
        <f t="shared" si="106"/>
        <v>Normal</v>
      </c>
    </row>
    <row r="3400" spans="2:5" x14ac:dyDescent="0.25">
      <c r="B3400">
        <f xml:space="preserve"> (moras!C3397 - AVERAGE(moras!$C$2:$C$5001)) / _xlfn.STDEV.P(moras!$C$2:$C$5001)</f>
        <v>-0.37128054881208711</v>
      </c>
      <c r="C3400" t="str">
        <f t="shared" si="105"/>
        <v>Normal</v>
      </c>
      <c r="D3400">
        <f xml:space="preserve"> (moras!I3397 - AVERAGE(moras!$I$2:$I$5001)) / _xlfn.STDEV.P(moras!$I$2:$I$5001)</f>
        <v>7.7192871170365177E-2</v>
      </c>
      <c r="E3400" t="str">
        <f t="shared" si="106"/>
        <v>Normal</v>
      </c>
    </row>
    <row r="3401" spans="2:5" x14ac:dyDescent="0.25">
      <c r="B3401">
        <f xml:space="preserve"> (moras!C3398 - AVERAGE(moras!$C$2:$C$5001)) / _xlfn.STDEV.P(moras!$C$2:$C$5001)</f>
        <v>0.15824166061732786</v>
      </c>
      <c r="C3401" t="str">
        <f t="shared" si="105"/>
        <v>Normal</v>
      </c>
      <c r="D3401">
        <f xml:space="preserve"> (moras!I3398 - AVERAGE(moras!$I$2:$I$5001)) / _xlfn.STDEV.P(moras!$I$2:$I$5001)</f>
        <v>0.92418158605779133</v>
      </c>
      <c r="E3401" t="str">
        <f t="shared" si="106"/>
        <v>Normal</v>
      </c>
    </row>
    <row r="3402" spans="2:5" x14ac:dyDescent="0.25">
      <c r="B3402">
        <f xml:space="preserve"> (moras!C3399 - AVERAGE(moras!$C$2:$C$5001)) / _xlfn.STDEV.P(moras!$C$2:$C$5001)</f>
        <v>-0.29291905709860555</v>
      </c>
      <c r="C3402" t="str">
        <f t="shared" si="105"/>
        <v>Normal</v>
      </c>
      <c r="D3402">
        <f xml:space="preserve"> (moras!I3399 - AVERAGE(moras!$I$2:$I$5001)) / _xlfn.STDEV.P(moras!$I$2:$I$5001)</f>
        <v>0.71243440733593477</v>
      </c>
      <c r="E3402" t="str">
        <f t="shared" si="106"/>
        <v>Normal</v>
      </c>
    </row>
    <row r="3403" spans="2:5" x14ac:dyDescent="0.25">
      <c r="B3403">
        <f xml:space="preserve"> (moras!C3400 - AVERAGE(moras!$C$2:$C$5001)) / _xlfn.STDEV.P(moras!$C$2:$C$5001)</f>
        <v>-0.31133884782524451</v>
      </c>
      <c r="C3403" t="str">
        <f t="shared" si="105"/>
        <v>Normal</v>
      </c>
      <c r="D3403">
        <f xml:space="preserve"> (moras!I3400 - AVERAGE(moras!$I$2:$I$5001)) / _xlfn.STDEV.P(moras!$I$2:$I$5001)</f>
        <v>0.78301680024322029</v>
      </c>
      <c r="E3403" t="str">
        <f t="shared" si="106"/>
        <v>Normal</v>
      </c>
    </row>
    <row r="3404" spans="2:5" x14ac:dyDescent="0.25">
      <c r="B3404">
        <f xml:space="preserve"> (moras!C3401 - AVERAGE(moras!$C$2:$C$5001)) / _xlfn.STDEV.P(moras!$C$2:$C$5001)</f>
        <v>-0.44442698429051769</v>
      </c>
      <c r="C3404" t="str">
        <f t="shared" si="105"/>
        <v>Normal</v>
      </c>
      <c r="D3404">
        <f xml:space="preserve"> (moras!I3401 - AVERAGE(moras!$I$2:$I$5001)) / _xlfn.STDEV.P(moras!$I$2:$I$5001)</f>
        <v>-0.41688387918063341</v>
      </c>
      <c r="E3404" t="str">
        <f t="shared" si="106"/>
        <v>Normal</v>
      </c>
    </row>
    <row r="3405" spans="2:5" x14ac:dyDescent="0.25">
      <c r="B3405">
        <f xml:space="preserve"> (moras!C3402 - AVERAGE(moras!$C$2:$C$5001)) / _xlfn.STDEV.P(moras!$C$2:$C$5001)</f>
        <v>-0.59504456610486844</v>
      </c>
      <c r="C3405" t="str">
        <f t="shared" si="105"/>
        <v>Normal</v>
      </c>
      <c r="D3405">
        <f xml:space="preserve"> (moras!I3402 - AVERAGE(moras!$I$2:$I$5001)) / _xlfn.STDEV.P(moras!$I$2:$I$5001)</f>
        <v>-0.69921345080977548</v>
      </c>
      <c r="E3405" t="str">
        <f t="shared" si="106"/>
        <v>Normal</v>
      </c>
    </row>
    <row r="3406" spans="2:5" x14ac:dyDescent="0.25">
      <c r="B3406">
        <f xml:space="preserve"> (moras!C3403 - AVERAGE(moras!$C$2:$C$5001)) / _xlfn.STDEV.P(moras!$C$2:$C$5001)</f>
        <v>-0.44133420561056785</v>
      </c>
      <c r="C3406" t="str">
        <f t="shared" si="105"/>
        <v>Normal</v>
      </c>
      <c r="D3406">
        <f xml:space="preserve"> (moras!I3403 - AVERAGE(moras!$I$2:$I$5001)) / _xlfn.STDEV.P(moras!$I$2:$I$5001)</f>
        <v>0.71243440733593477</v>
      </c>
      <c r="E3406" t="str">
        <f t="shared" si="106"/>
        <v>Normal</v>
      </c>
    </row>
    <row r="3407" spans="2:5" x14ac:dyDescent="0.25">
      <c r="B3407">
        <f xml:space="preserve"> (moras!C3404 - AVERAGE(moras!$C$2:$C$5001)) / _xlfn.STDEV.P(moras!$C$2:$C$5001)</f>
        <v>0.67191288604586297</v>
      </c>
      <c r="C3407" t="str">
        <f t="shared" ref="C3407:C3470" si="107">IF(ABS(B3407)&gt;1.96,"Atipico","Normal")</f>
        <v>Normal</v>
      </c>
      <c r="D3407">
        <f xml:space="preserve"> (moras!I3404 - AVERAGE(moras!$I$2:$I$5001)) / _xlfn.STDEV.P(moras!$I$2:$I$5001)</f>
        <v>0.78301680024322029</v>
      </c>
      <c r="E3407" t="str">
        <f t="shared" si="106"/>
        <v>Normal</v>
      </c>
    </row>
    <row r="3408" spans="2:5" x14ac:dyDescent="0.25">
      <c r="B3408">
        <f xml:space="preserve"> (moras!C3405 - AVERAGE(moras!$C$2:$C$5001)) / _xlfn.STDEV.P(moras!$C$2:$C$5001)</f>
        <v>-0.48414642609564335</v>
      </c>
      <c r="C3408" t="str">
        <f t="shared" si="107"/>
        <v>Normal</v>
      </c>
      <c r="D3408">
        <f xml:space="preserve"> (moras!I3405 - AVERAGE(moras!$I$2:$I$5001)) / _xlfn.STDEV.P(moras!$I$2:$I$5001)</f>
        <v>0.43010483570679275</v>
      </c>
      <c r="E3408" t="str">
        <f t="shared" si="106"/>
        <v>Normal</v>
      </c>
    </row>
    <row r="3409" spans="2:5" x14ac:dyDescent="0.25">
      <c r="B3409">
        <f xml:space="preserve"> (moras!C3406 - AVERAGE(moras!$C$2:$C$5001)) / _xlfn.STDEV.P(moras!$C$2:$C$5001)</f>
        <v>-4.1474004710988062E-2</v>
      </c>
      <c r="C3409" t="str">
        <f t="shared" si="107"/>
        <v>Normal</v>
      </c>
      <c r="D3409">
        <f xml:space="preserve"> (moras!I3406 - AVERAGE(moras!$I$2:$I$5001)) / _xlfn.STDEV.P(moras!$I$2:$I$5001)</f>
        <v>0.14777526407765068</v>
      </c>
      <c r="E3409" t="str">
        <f t="shared" si="106"/>
        <v>Normal</v>
      </c>
    </row>
    <row r="3410" spans="2:5" x14ac:dyDescent="0.25">
      <c r="B3410">
        <f xml:space="preserve"> (moras!C3407 - AVERAGE(moras!$C$2:$C$5001)) / _xlfn.STDEV.P(moras!$C$2:$C$5001)</f>
        <v>-0.2866965047784194</v>
      </c>
      <c r="C3410" t="str">
        <f t="shared" si="107"/>
        <v>Normal</v>
      </c>
      <c r="D3410">
        <f xml:space="preserve"> (moras!I3407 - AVERAGE(moras!$I$2:$I$5001)) / _xlfn.STDEV.P(moras!$I$2:$I$5001)</f>
        <v>6.6104782630796582E-3</v>
      </c>
      <c r="E3410" t="str">
        <f t="shared" si="106"/>
        <v>Normal</v>
      </c>
    </row>
    <row r="3411" spans="2:5" x14ac:dyDescent="0.25">
      <c r="B3411">
        <f xml:space="preserve"> (moras!C3408 - AVERAGE(moras!$C$2:$C$5001)) / _xlfn.STDEV.P(moras!$C$2:$C$5001)</f>
        <v>-0.29245662009502454</v>
      </c>
      <c r="C3411" t="str">
        <f t="shared" si="107"/>
        <v>Normal</v>
      </c>
      <c r="D3411">
        <f xml:space="preserve"> (moras!I3408 - AVERAGE(moras!$I$2:$I$5001)) / _xlfn.STDEV.P(moras!$I$2:$I$5001)</f>
        <v>-0.84037823662434652</v>
      </c>
      <c r="E3411" t="str">
        <f t="shared" si="106"/>
        <v>Normal</v>
      </c>
    </row>
    <row r="3412" spans="2:5" x14ac:dyDescent="0.25">
      <c r="B3412">
        <f xml:space="preserve"> (moras!C3409 - AVERAGE(moras!$C$2:$C$5001)) / _xlfn.STDEV.P(moras!$C$2:$C$5001)</f>
        <v>0.95183711513319047</v>
      </c>
      <c r="C3412" t="str">
        <f t="shared" si="107"/>
        <v>Normal</v>
      </c>
      <c r="D3412">
        <f xml:space="preserve"> (moras!I3409 - AVERAGE(moras!$I$2:$I$5001)) / _xlfn.STDEV.P(moras!$I$2:$I$5001)</f>
        <v>0.64185201442864925</v>
      </c>
      <c r="E3412" t="str">
        <f t="shared" si="106"/>
        <v>Normal</v>
      </c>
    </row>
    <row r="3413" spans="2:5" x14ac:dyDescent="0.25">
      <c r="B3413">
        <f xml:space="preserve"> (moras!C3410 - AVERAGE(moras!$C$2:$C$5001)) / _xlfn.STDEV.P(moras!$C$2:$C$5001)</f>
        <v>-2.0649171616125034E-2</v>
      </c>
      <c r="C3413" t="str">
        <f t="shared" si="107"/>
        <v>Normal</v>
      </c>
      <c r="D3413">
        <f xml:space="preserve"> (moras!I3410 - AVERAGE(moras!$I$2:$I$5001)) / _xlfn.STDEV.P(moras!$I$2:$I$5001)</f>
        <v>-1.334454986975345</v>
      </c>
      <c r="E3413" t="str">
        <f t="shared" si="106"/>
        <v>Normal</v>
      </c>
    </row>
    <row r="3414" spans="2:5" x14ac:dyDescent="0.25">
      <c r="B3414">
        <f xml:space="preserve"> (moras!C3411 - AVERAGE(moras!$C$2:$C$5001)) / _xlfn.STDEV.P(moras!$C$2:$C$5001)</f>
        <v>-0.32399482373924976</v>
      </c>
      <c r="C3414" t="str">
        <f t="shared" si="107"/>
        <v>Normal</v>
      </c>
      <c r="D3414">
        <f xml:space="preserve"> (moras!I3411 - AVERAGE(moras!$I$2:$I$5001)) / _xlfn.STDEV.P(moras!$I$2:$I$5001)</f>
        <v>0.64185201442864925</v>
      </c>
      <c r="E3414" t="str">
        <f t="shared" si="106"/>
        <v>Normal</v>
      </c>
    </row>
    <row r="3415" spans="2:5" x14ac:dyDescent="0.25">
      <c r="B3415">
        <f xml:space="preserve"> (moras!C3412 - AVERAGE(moras!$C$2:$C$5001)) / _xlfn.STDEV.P(moras!$C$2:$C$5001)</f>
        <v>19.978767857891732</v>
      </c>
      <c r="C3415" t="str">
        <f t="shared" si="107"/>
        <v>Atipico</v>
      </c>
      <c r="D3415">
        <f xml:space="preserve"> (moras!I3412 - AVERAGE(moras!$I$2:$I$5001)) / _xlfn.STDEV.P(moras!$I$2:$I$5001)</f>
        <v>2.3358294442035015</v>
      </c>
      <c r="E3415" t="str">
        <f t="shared" si="106"/>
        <v>Atipico</v>
      </c>
    </row>
    <row r="3416" spans="2:5" x14ac:dyDescent="0.25">
      <c r="B3416">
        <f xml:space="preserve"> (moras!C3413 - AVERAGE(moras!$C$2:$C$5001)) / _xlfn.STDEV.P(moras!$C$2:$C$5001)</f>
        <v>-0.21273204906978763</v>
      </c>
      <c r="C3416" t="str">
        <f t="shared" si="107"/>
        <v>Normal</v>
      </c>
      <c r="D3416">
        <f xml:space="preserve"> (moras!I3413 - AVERAGE(moras!$I$2:$I$5001)) / _xlfn.STDEV.P(moras!$I$2:$I$5001)</f>
        <v>-0.84037823662434652</v>
      </c>
      <c r="E3416" t="str">
        <f t="shared" si="106"/>
        <v>Normal</v>
      </c>
    </row>
    <row r="3417" spans="2:5" x14ac:dyDescent="0.25">
      <c r="B3417">
        <f xml:space="preserve"> (moras!C3414 - AVERAGE(moras!$C$2:$C$5001)) / _xlfn.STDEV.P(moras!$C$2:$C$5001)</f>
        <v>-0.485667732852544</v>
      </c>
      <c r="C3417" t="str">
        <f t="shared" si="107"/>
        <v>Normal</v>
      </c>
      <c r="D3417">
        <f xml:space="preserve"> (moras!I3414 - AVERAGE(moras!$I$2:$I$5001)) / _xlfn.STDEV.P(moras!$I$2:$I$5001)</f>
        <v>1.2770935505942189</v>
      </c>
      <c r="E3417" t="str">
        <f t="shared" si="106"/>
        <v>Normal</v>
      </c>
    </row>
    <row r="3418" spans="2:5" x14ac:dyDescent="0.25">
      <c r="B3418">
        <f xml:space="preserve"> (moras!C3415 - AVERAGE(moras!$C$2:$C$5001)) / _xlfn.STDEV.P(moras!$C$2:$C$5001)</f>
        <v>-0.36348941017575415</v>
      </c>
      <c r="C3418" t="str">
        <f t="shared" si="107"/>
        <v>Normal</v>
      </c>
      <c r="D3418">
        <f xml:space="preserve"> (moras!I3415 - AVERAGE(moras!$I$2:$I$5001)) / _xlfn.STDEV.P(moras!$I$2:$I$5001)</f>
        <v>-1.052125415346203</v>
      </c>
      <c r="E3418" t="str">
        <f t="shared" si="106"/>
        <v>Normal</v>
      </c>
    </row>
    <row r="3419" spans="2:5" x14ac:dyDescent="0.25">
      <c r="B3419">
        <f xml:space="preserve"> (moras!C3416 - AVERAGE(moras!$C$2:$C$5001)) / _xlfn.STDEV.P(moras!$C$2:$C$5001)</f>
        <v>4.1294764381030928</v>
      </c>
      <c r="C3419" t="str">
        <f t="shared" si="107"/>
        <v>Atipico</v>
      </c>
      <c r="D3419">
        <f xml:space="preserve"> (moras!I3416 - AVERAGE(moras!$I$2:$I$5001)) / _xlfn.STDEV.P(moras!$I$2:$I$5001)</f>
        <v>0.64185201442864925</v>
      </c>
      <c r="E3419" t="str">
        <f t="shared" si="106"/>
        <v>Normal</v>
      </c>
    </row>
    <row r="3420" spans="2:5" x14ac:dyDescent="0.25">
      <c r="B3420">
        <f xml:space="preserve"> (moras!C3417 - AVERAGE(moras!$C$2:$C$5001)) / _xlfn.STDEV.P(moras!$C$2:$C$5001)</f>
        <v>-0.22317572635866126</v>
      </c>
      <c r="C3420" t="str">
        <f t="shared" si="107"/>
        <v>Normal</v>
      </c>
      <c r="D3420">
        <f xml:space="preserve"> (moras!I3417 - AVERAGE(moras!$I$2:$I$5001)) / _xlfn.STDEV.P(moras!$I$2:$I$5001)</f>
        <v>-1.1227078082534885</v>
      </c>
      <c r="E3420" t="str">
        <f t="shared" si="106"/>
        <v>Normal</v>
      </c>
    </row>
    <row r="3421" spans="2:5" x14ac:dyDescent="0.25">
      <c r="B3421">
        <f xml:space="preserve"> (moras!C3418 - AVERAGE(moras!$C$2:$C$5001)) / _xlfn.STDEV.P(moras!$C$2:$C$5001)</f>
        <v>1.8190949309604711E-2</v>
      </c>
      <c r="C3421" t="str">
        <f t="shared" si="107"/>
        <v>Normal</v>
      </c>
      <c r="D3421">
        <f xml:space="preserve"> (moras!I3418 - AVERAGE(moras!$I$2:$I$5001)) / _xlfn.STDEV.P(moras!$I$2:$I$5001)</f>
        <v>-0.13455430755149136</v>
      </c>
      <c r="E3421" t="str">
        <f t="shared" si="106"/>
        <v>Normal</v>
      </c>
    </row>
    <row r="3422" spans="2:5" x14ac:dyDescent="0.25">
      <c r="B3422">
        <f xml:space="preserve"> (moras!C3419 - AVERAGE(moras!$C$2:$C$5001)) / _xlfn.STDEV.P(moras!$C$2:$C$5001)</f>
        <v>-0.19262161332136327</v>
      </c>
      <c r="C3422" t="str">
        <f t="shared" si="107"/>
        <v>Normal</v>
      </c>
      <c r="D3422">
        <f xml:space="preserve"> (moras!I3419 - AVERAGE(moras!$I$2:$I$5001)) / _xlfn.STDEV.P(moras!$I$2:$I$5001)</f>
        <v>-6.397191464420586E-2</v>
      </c>
      <c r="E3422" t="str">
        <f t="shared" si="106"/>
        <v>Normal</v>
      </c>
    </row>
    <row r="3423" spans="2:5" x14ac:dyDescent="0.25">
      <c r="B3423">
        <f xml:space="preserve"> (moras!C3420 - AVERAGE(moras!$C$2:$C$5001)) / _xlfn.STDEV.P(moras!$C$2:$C$5001)</f>
        <v>0.46926961220362279</v>
      </c>
      <c r="C3423" t="str">
        <f t="shared" si="107"/>
        <v>Normal</v>
      </c>
      <c r="D3423">
        <f xml:space="preserve"> (moras!I3420 - AVERAGE(moras!$I$2:$I$5001)) / _xlfn.STDEV.P(moras!$I$2:$I$5001)</f>
        <v>1.41825833640879</v>
      </c>
      <c r="E3423" t="str">
        <f t="shared" si="106"/>
        <v>Normal</v>
      </c>
    </row>
    <row r="3424" spans="2:5" x14ac:dyDescent="0.25">
      <c r="B3424">
        <f xml:space="preserve"> (moras!C3421 - AVERAGE(moras!$C$2:$C$5001)) / _xlfn.STDEV.P(moras!$C$2:$C$5001)</f>
        <v>3.4489461345070353E-2</v>
      </c>
      <c r="C3424" t="str">
        <f t="shared" si="107"/>
        <v>Normal</v>
      </c>
      <c r="D3424">
        <f xml:space="preserve"> (moras!I3421 - AVERAGE(moras!$I$2:$I$5001)) / _xlfn.STDEV.P(moras!$I$2:$I$5001)</f>
        <v>1.1359287647796479</v>
      </c>
      <c r="E3424" t="str">
        <f t="shared" si="106"/>
        <v>Normal</v>
      </c>
    </row>
    <row r="3425" spans="2:5" x14ac:dyDescent="0.25">
      <c r="B3425">
        <f xml:space="preserve"> (moras!C3422 - AVERAGE(moras!$C$2:$C$5001)) / _xlfn.STDEV.P(moras!$C$2:$C$5001)</f>
        <v>-0.33108552446082529</v>
      </c>
      <c r="C3425" t="str">
        <f t="shared" si="107"/>
        <v>Normal</v>
      </c>
      <c r="D3425">
        <f xml:space="preserve"> (moras!I3422 - AVERAGE(moras!$I$2:$I$5001)) / _xlfn.STDEV.P(moras!$I$2:$I$5001)</f>
        <v>-0.41688387918063341</v>
      </c>
      <c r="E3425" t="str">
        <f t="shared" si="106"/>
        <v>Normal</v>
      </c>
    </row>
    <row r="3426" spans="2:5" x14ac:dyDescent="0.25">
      <c r="B3426">
        <f xml:space="preserve"> (moras!C3423 - AVERAGE(moras!$C$2:$C$5001)) / _xlfn.STDEV.P(moras!$C$2:$C$5001)</f>
        <v>0.37180022350217373</v>
      </c>
      <c r="C3426" t="str">
        <f t="shared" si="107"/>
        <v>Normal</v>
      </c>
      <c r="D3426">
        <f xml:space="preserve"> (moras!I3423 - AVERAGE(moras!$I$2:$I$5001)) / _xlfn.STDEV.P(moras!$I$2:$I$5001)</f>
        <v>1.8417526938525031</v>
      </c>
      <c r="E3426" t="str">
        <f t="shared" si="106"/>
        <v>Normal</v>
      </c>
    </row>
    <row r="3427" spans="2:5" x14ac:dyDescent="0.25">
      <c r="B3427">
        <f xml:space="preserve"> (moras!C3424 - AVERAGE(moras!$C$2:$C$5001)) / _xlfn.STDEV.P(moras!$C$2:$C$5001)</f>
        <v>-0.31758236395625966</v>
      </c>
      <c r="C3427" t="str">
        <f t="shared" si="107"/>
        <v>Normal</v>
      </c>
      <c r="D3427">
        <f xml:space="preserve"> (moras!I3424 - AVERAGE(moras!$I$2:$I$5001)) / _xlfn.STDEV.P(moras!$I$2:$I$5001)</f>
        <v>-1.1227078082534885</v>
      </c>
      <c r="E3427" t="str">
        <f t="shared" si="106"/>
        <v>Normal</v>
      </c>
    </row>
    <row r="3428" spans="2:5" x14ac:dyDescent="0.25">
      <c r="B3428">
        <f xml:space="preserve"> (moras!C3425 - AVERAGE(moras!$C$2:$C$5001)) / _xlfn.STDEV.P(moras!$C$2:$C$5001)</f>
        <v>2.1538105336484415E-2</v>
      </c>
      <c r="C3428" t="str">
        <f t="shared" si="107"/>
        <v>Normal</v>
      </c>
      <c r="D3428">
        <f xml:space="preserve"> (moras!I3425 - AVERAGE(moras!$I$2:$I$5001)) / _xlfn.STDEV.P(moras!$I$2:$I$5001)</f>
        <v>-1.052125415346203</v>
      </c>
      <c r="E3428" t="str">
        <f t="shared" si="106"/>
        <v>Normal</v>
      </c>
    </row>
    <row r="3429" spans="2:5" x14ac:dyDescent="0.25">
      <c r="B3429">
        <f xml:space="preserve"> (moras!C3426 - AVERAGE(moras!$C$2:$C$5001)) / _xlfn.STDEV.P(moras!$C$2:$C$5001)</f>
        <v>-0.46824055390535158</v>
      </c>
      <c r="C3429" t="str">
        <f t="shared" si="107"/>
        <v>Normal</v>
      </c>
      <c r="D3429">
        <f xml:space="preserve"> (moras!I3426 - AVERAGE(moras!$I$2:$I$5001)) / _xlfn.STDEV.P(moras!$I$2:$I$5001)</f>
        <v>-1.4050373798826306</v>
      </c>
      <c r="E3429" t="str">
        <f t="shared" si="106"/>
        <v>Normal</v>
      </c>
    </row>
    <row r="3430" spans="2:5" x14ac:dyDescent="0.25">
      <c r="B3430">
        <f xml:space="preserve"> (moras!C3427 - AVERAGE(moras!$C$2:$C$5001)) / _xlfn.STDEV.P(moras!$C$2:$C$5001)</f>
        <v>-0.47789385853101141</v>
      </c>
      <c r="C3430" t="str">
        <f t="shared" si="107"/>
        <v>Normal</v>
      </c>
      <c r="D3430">
        <f xml:space="preserve"> (moras!I3427 - AVERAGE(moras!$I$2:$I$5001)) / _xlfn.STDEV.P(moras!$I$2:$I$5001)</f>
        <v>1.1359287647796479</v>
      </c>
      <c r="E3430" t="str">
        <f t="shared" si="106"/>
        <v>Normal</v>
      </c>
    </row>
    <row r="3431" spans="2:5" x14ac:dyDescent="0.25">
      <c r="B3431">
        <f xml:space="preserve"> (moras!C3428 - AVERAGE(moras!$C$2:$C$5001)) / _xlfn.STDEV.P(moras!$C$2:$C$5001)</f>
        <v>-0.17653291203733579</v>
      </c>
      <c r="C3431" t="str">
        <f t="shared" si="107"/>
        <v>Normal</v>
      </c>
      <c r="D3431">
        <f xml:space="preserve"> (moras!I3428 - AVERAGE(moras!$I$2:$I$5001)) / _xlfn.STDEV.P(moras!$I$2:$I$5001)</f>
        <v>1.0653463718723624</v>
      </c>
      <c r="E3431" t="str">
        <f t="shared" si="106"/>
        <v>Normal</v>
      </c>
    </row>
    <row r="3432" spans="2:5" x14ac:dyDescent="0.25">
      <c r="B3432">
        <f xml:space="preserve"> (moras!C3429 - AVERAGE(moras!$C$2:$C$5001)) / _xlfn.STDEV.P(moras!$C$2:$C$5001)</f>
        <v>0.41623707766823009</v>
      </c>
      <c r="C3432" t="str">
        <f t="shared" si="107"/>
        <v>Normal</v>
      </c>
      <c r="D3432">
        <f xml:space="preserve"> (moras!I3429 - AVERAGE(moras!$I$2:$I$5001)) / _xlfn.STDEV.P(moras!$I$2:$I$5001)</f>
        <v>-0.34630148627334789</v>
      </c>
      <c r="E3432" t="str">
        <f t="shared" si="106"/>
        <v>Normal</v>
      </c>
    </row>
    <row r="3433" spans="2:5" x14ac:dyDescent="0.25">
      <c r="B3433">
        <f xml:space="preserve"> (moras!C3430 - AVERAGE(moras!$C$2:$C$5001)) / _xlfn.STDEV.P(moras!$C$2:$C$5001)</f>
        <v>-0.46741195311650841</v>
      </c>
      <c r="C3433" t="str">
        <f t="shared" si="107"/>
        <v>Normal</v>
      </c>
      <c r="D3433">
        <f xml:space="preserve"> (moras!I3430 - AVERAGE(moras!$I$2:$I$5001)) / _xlfn.STDEV.P(moras!$I$2:$I$5001)</f>
        <v>7.7192871170365177E-2</v>
      </c>
      <c r="E3433" t="str">
        <f t="shared" si="106"/>
        <v>Normal</v>
      </c>
    </row>
    <row r="3434" spans="2:5" x14ac:dyDescent="0.25">
      <c r="B3434">
        <f xml:space="preserve"> (moras!C3431 - AVERAGE(moras!$C$2:$C$5001)) / _xlfn.STDEV.P(moras!$C$2:$C$5001)</f>
        <v>-0.35669590230181336</v>
      </c>
      <c r="C3434" t="str">
        <f t="shared" si="107"/>
        <v>Normal</v>
      </c>
      <c r="D3434">
        <f xml:space="preserve"> (moras!I3431 - AVERAGE(moras!$I$2:$I$5001)) / _xlfn.STDEV.P(moras!$I$2:$I$5001)</f>
        <v>0.85359919315050581</v>
      </c>
      <c r="E3434" t="str">
        <f t="shared" si="106"/>
        <v>Normal</v>
      </c>
    </row>
    <row r="3435" spans="2:5" x14ac:dyDescent="0.25">
      <c r="B3435">
        <f xml:space="preserve"> (moras!C3432 - AVERAGE(moras!$C$2:$C$5001)) / _xlfn.STDEV.P(moras!$C$2:$C$5001)</f>
        <v>-0.18253966042251746</v>
      </c>
      <c r="C3435" t="str">
        <f t="shared" si="107"/>
        <v>Normal</v>
      </c>
      <c r="D3435">
        <f xml:space="preserve"> (moras!I3432 - AVERAGE(moras!$I$2:$I$5001)) / _xlfn.STDEV.P(moras!$I$2:$I$5001)</f>
        <v>0.2183576569849362</v>
      </c>
      <c r="E3435" t="str">
        <f t="shared" si="106"/>
        <v>Normal</v>
      </c>
    </row>
    <row r="3436" spans="2:5" x14ac:dyDescent="0.25">
      <c r="B3436">
        <f xml:space="preserve"> (moras!C3433 - AVERAGE(moras!$C$2:$C$5001)) / _xlfn.STDEV.P(moras!$C$2:$C$5001)</f>
        <v>4.0035585479725001E-2</v>
      </c>
      <c r="C3436" t="str">
        <f t="shared" si="107"/>
        <v>Normal</v>
      </c>
      <c r="D3436">
        <f xml:space="preserve"> (moras!I3433 - AVERAGE(moras!$I$2:$I$5001)) / _xlfn.STDEV.P(moras!$I$2:$I$5001)</f>
        <v>-0.13455430755149136</v>
      </c>
      <c r="E3436" t="str">
        <f t="shared" si="106"/>
        <v>Normal</v>
      </c>
    </row>
    <row r="3437" spans="2:5" x14ac:dyDescent="0.25">
      <c r="B3437">
        <f xml:space="preserve"> (moras!C3434 - AVERAGE(moras!$C$2:$C$5001)) / _xlfn.STDEV.P(moras!$C$2:$C$5001)</f>
        <v>-0.31207874703097416</v>
      </c>
      <c r="C3437" t="str">
        <f t="shared" si="107"/>
        <v>Normal</v>
      </c>
      <c r="D3437">
        <f xml:space="preserve"> (moras!I3434 - AVERAGE(moras!$I$2:$I$5001)) / _xlfn.STDEV.P(moras!$I$2:$I$5001)</f>
        <v>0.57126962152136374</v>
      </c>
      <c r="E3437" t="str">
        <f t="shared" si="106"/>
        <v>Normal</v>
      </c>
    </row>
    <row r="3438" spans="2:5" x14ac:dyDescent="0.25">
      <c r="B3438">
        <f xml:space="preserve"> (moras!C3435 - AVERAGE(moras!$C$2:$C$5001)) / _xlfn.STDEV.P(moras!$C$2:$C$5001)</f>
        <v>0.26580472962003365</v>
      </c>
      <c r="C3438" t="str">
        <f t="shared" si="107"/>
        <v>Normal</v>
      </c>
      <c r="D3438">
        <f xml:space="preserve"> (moras!I3435 - AVERAGE(moras!$I$2:$I$5001)) / _xlfn.STDEV.P(moras!$I$2:$I$5001)</f>
        <v>-0.41688387918063341</v>
      </c>
      <c r="E3438" t="str">
        <f t="shared" si="106"/>
        <v>Normal</v>
      </c>
    </row>
    <row r="3439" spans="2:5" x14ac:dyDescent="0.25">
      <c r="B3439">
        <f xml:space="preserve"> (moras!C3436 - AVERAGE(moras!$C$2:$C$5001)) / _xlfn.STDEV.P(moras!$C$2:$C$5001)</f>
        <v>-0.44313586017651946</v>
      </c>
      <c r="C3439" t="str">
        <f t="shared" si="107"/>
        <v>Normal</v>
      </c>
      <c r="D3439">
        <f xml:space="preserve"> (moras!I3436 - AVERAGE(moras!$I$2:$I$5001)) / _xlfn.STDEV.P(moras!$I$2:$I$5001)</f>
        <v>0.85359919315050581</v>
      </c>
      <c r="E3439" t="str">
        <f t="shared" si="106"/>
        <v>Normal</v>
      </c>
    </row>
    <row r="3440" spans="2:5" x14ac:dyDescent="0.25">
      <c r="B3440">
        <f xml:space="preserve"> (moras!C3437 - AVERAGE(moras!$C$2:$C$5001)) / _xlfn.STDEV.P(moras!$C$2:$C$5001)</f>
        <v>0.53177712332444105</v>
      </c>
      <c r="C3440" t="str">
        <f t="shared" si="107"/>
        <v>Normal</v>
      </c>
      <c r="D3440">
        <f xml:space="preserve"> (moras!I3437 - AVERAGE(moras!$I$2:$I$5001)) / _xlfn.STDEV.P(moras!$I$2:$I$5001)</f>
        <v>-0.41688387918063341</v>
      </c>
      <c r="E3440" t="str">
        <f t="shared" si="106"/>
        <v>Normal</v>
      </c>
    </row>
    <row r="3441" spans="2:5" x14ac:dyDescent="0.25">
      <c r="B3441">
        <f xml:space="preserve"> (moras!C3438 - AVERAGE(moras!$C$2:$C$5001)) / _xlfn.STDEV.P(moras!$C$2:$C$5001)</f>
        <v>-0.44089889824453027</v>
      </c>
      <c r="C3441" t="str">
        <f t="shared" si="107"/>
        <v>Normal</v>
      </c>
      <c r="D3441">
        <f xml:space="preserve"> (moras!I3438 - AVERAGE(moras!$I$2:$I$5001)) / _xlfn.STDEV.P(moras!$I$2:$I$5001)</f>
        <v>-0.69921345080977548</v>
      </c>
      <c r="E3441" t="str">
        <f t="shared" si="106"/>
        <v>Normal</v>
      </c>
    </row>
    <row r="3442" spans="2:5" x14ac:dyDescent="0.25">
      <c r="B3442">
        <f xml:space="preserve"> (moras!C3439 - AVERAGE(moras!$C$2:$C$5001)) / _xlfn.STDEV.P(moras!$C$2:$C$5001)</f>
        <v>0.34192696571398823</v>
      </c>
      <c r="C3442" t="str">
        <f t="shared" si="107"/>
        <v>Normal</v>
      </c>
      <c r="D3442">
        <f xml:space="preserve"> (moras!I3439 - AVERAGE(moras!$I$2:$I$5001)) / _xlfn.STDEV.P(moras!$I$2:$I$5001)</f>
        <v>-0.55804866499520445</v>
      </c>
      <c r="E3442" t="str">
        <f t="shared" si="106"/>
        <v>Normal</v>
      </c>
    </row>
    <row r="3443" spans="2:5" x14ac:dyDescent="0.25">
      <c r="B3443">
        <f xml:space="preserve"> (moras!C3440 - AVERAGE(moras!$C$2:$C$5001)) / _xlfn.STDEV.P(moras!$C$2:$C$5001)</f>
        <v>-0.46799154082766331</v>
      </c>
      <c r="C3443" t="str">
        <f t="shared" si="107"/>
        <v>Normal</v>
      </c>
      <c r="D3443">
        <f xml:space="preserve"> (moras!I3440 - AVERAGE(moras!$I$2:$I$5001)) / _xlfn.STDEV.P(moras!$I$2:$I$5001)</f>
        <v>-0.91096062953163204</v>
      </c>
      <c r="E3443" t="str">
        <f t="shared" si="106"/>
        <v>Normal</v>
      </c>
    </row>
    <row r="3444" spans="2:5" x14ac:dyDescent="0.25">
      <c r="B3444">
        <f xml:space="preserve"> (moras!C3441 - AVERAGE(moras!$C$2:$C$5001)) / _xlfn.STDEV.P(moras!$C$2:$C$5001)</f>
        <v>0.13362465911829904</v>
      </c>
      <c r="C3444" t="str">
        <f t="shared" si="107"/>
        <v>Normal</v>
      </c>
      <c r="D3444">
        <f xml:space="preserve"> (moras!I3441 - AVERAGE(moras!$I$2:$I$5001)) / _xlfn.STDEV.P(moras!$I$2:$I$5001)</f>
        <v>-1.2638725940680595</v>
      </c>
      <c r="E3444" t="str">
        <f t="shared" si="106"/>
        <v>Normal</v>
      </c>
    </row>
    <row r="3445" spans="2:5" x14ac:dyDescent="0.25">
      <c r="B3445">
        <f xml:space="preserve"> (moras!C3442 - AVERAGE(moras!$C$2:$C$5001)) / _xlfn.STDEV.P(moras!$C$2:$C$5001)</f>
        <v>-0.28622771697332255</v>
      </c>
      <c r="C3445" t="str">
        <f t="shared" si="107"/>
        <v>Normal</v>
      </c>
      <c r="D3445">
        <f xml:space="preserve"> (moras!I3442 - AVERAGE(moras!$I$2:$I$5001)) / _xlfn.STDEV.P(moras!$I$2:$I$5001)</f>
        <v>-1.4756197727899161</v>
      </c>
      <c r="E3445" t="str">
        <f t="shared" si="106"/>
        <v>Normal</v>
      </c>
    </row>
    <row r="3446" spans="2:5" x14ac:dyDescent="0.25">
      <c r="B3446">
        <f xml:space="preserve"> (moras!C3443 - AVERAGE(moras!$C$2:$C$5001)) / _xlfn.STDEV.P(moras!$C$2:$C$5001)</f>
        <v>-2.4346289291553853E-3</v>
      </c>
      <c r="C3446" t="str">
        <f t="shared" si="107"/>
        <v>Normal</v>
      </c>
      <c r="D3446">
        <f xml:space="preserve"> (moras!I3443 - AVERAGE(moras!$I$2:$I$5001)) / _xlfn.STDEV.P(moras!$I$2:$I$5001)</f>
        <v>-0.20513670045877688</v>
      </c>
      <c r="E3446" t="str">
        <f t="shared" si="106"/>
        <v>Normal</v>
      </c>
    </row>
    <row r="3447" spans="2:5" x14ac:dyDescent="0.25">
      <c r="B3447">
        <f xml:space="preserve"> (moras!C3444 - AVERAGE(moras!$C$2:$C$5001)) / _xlfn.STDEV.P(moras!$C$2:$C$5001)</f>
        <v>-0.67908725055301067</v>
      </c>
      <c r="C3447" t="str">
        <f t="shared" si="107"/>
        <v>Normal</v>
      </c>
      <c r="D3447">
        <f xml:space="preserve"> (moras!I3444 - AVERAGE(moras!$I$2:$I$5001)) / _xlfn.STDEV.P(moras!$I$2:$I$5001)</f>
        <v>-0.41688387918063341</v>
      </c>
      <c r="E3447" t="str">
        <f t="shared" si="106"/>
        <v>Normal</v>
      </c>
    </row>
    <row r="3448" spans="2:5" x14ac:dyDescent="0.25">
      <c r="B3448">
        <f xml:space="preserve"> (moras!C3445 - AVERAGE(moras!$C$2:$C$5001)) / _xlfn.STDEV.P(moras!$C$2:$C$5001)</f>
        <v>1.0291953035237025</v>
      </c>
      <c r="C3448" t="str">
        <f t="shared" si="107"/>
        <v>Normal</v>
      </c>
      <c r="D3448">
        <f xml:space="preserve"> (moras!I3445 - AVERAGE(moras!$I$2:$I$5001)) / _xlfn.STDEV.P(moras!$I$2:$I$5001)</f>
        <v>1.1359287647796479</v>
      </c>
      <c r="E3448" t="str">
        <f t="shared" si="106"/>
        <v>Normal</v>
      </c>
    </row>
    <row r="3449" spans="2:5" x14ac:dyDescent="0.25">
      <c r="B3449">
        <f xml:space="preserve"> (moras!C3446 - AVERAGE(moras!$C$2:$C$5001)) / _xlfn.STDEV.P(moras!$C$2:$C$5001)</f>
        <v>-0.59488425461029371</v>
      </c>
      <c r="C3449" t="str">
        <f t="shared" si="107"/>
        <v>Normal</v>
      </c>
      <c r="D3449">
        <f xml:space="preserve"> (moras!I3446 - AVERAGE(moras!$I$2:$I$5001)) / _xlfn.STDEV.P(moras!$I$2:$I$5001)</f>
        <v>-0.41688387918063341</v>
      </c>
      <c r="E3449" t="str">
        <f t="shared" si="106"/>
        <v>Normal</v>
      </c>
    </row>
    <row r="3450" spans="2:5" x14ac:dyDescent="0.25">
      <c r="B3450">
        <f xml:space="preserve"> (moras!C3447 - AVERAGE(moras!$C$2:$C$5001)) / _xlfn.STDEV.P(moras!$C$2:$C$5001)</f>
        <v>-0.17397680691460854</v>
      </c>
      <c r="C3450" t="str">
        <f t="shared" si="107"/>
        <v>Normal</v>
      </c>
      <c r="D3450">
        <f xml:space="preserve"> (moras!I3447 - AVERAGE(moras!$I$2:$I$5001)) / _xlfn.STDEV.P(moras!$I$2:$I$5001)</f>
        <v>-0.84037823662434652</v>
      </c>
      <c r="E3450" t="str">
        <f t="shared" si="106"/>
        <v>Normal</v>
      </c>
    </row>
    <row r="3451" spans="2:5" x14ac:dyDescent="0.25">
      <c r="B3451">
        <f xml:space="preserve"> (moras!C3448 - AVERAGE(moras!$C$2:$C$5001)) / _xlfn.STDEV.P(moras!$C$2:$C$5001)</f>
        <v>13.114453886655157</v>
      </c>
      <c r="C3451" t="str">
        <f t="shared" si="107"/>
        <v>Atipico</v>
      </c>
      <c r="D3451">
        <f xml:space="preserve"> (moras!I3448 - AVERAGE(moras!$I$2:$I$5001)) / _xlfn.STDEV.P(moras!$I$2:$I$5001)</f>
        <v>0.92418158605779133</v>
      </c>
      <c r="E3451" t="str">
        <f t="shared" si="106"/>
        <v>Normal</v>
      </c>
    </row>
    <row r="3452" spans="2:5" x14ac:dyDescent="0.25">
      <c r="B3452">
        <f xml:space="preserve"> (moras!C3449 - AVERAGE(moras!$C$2:$C$5001)) / _xlfn.STDEV.P(moras!$C$2:$C$5001)</f>
        <v>0.19418125334006323</v>
      </c>
      <c r="C3452" t="str">
        <f t="shared" si="107"/>
        <v>Normal</v>
      </c>
      <c r="D3452">
        <f xml:space="preserve"> (moras!I3449 - AVERAGE(moras!$I$2:$I$5001)) / _xlfn.STDEV.P(moras!$I$2:$I$5001)</f>
        <v>-0.91096062953163204</v>
      </c>
      <c r="E3452" t="str">
        <f t="shared" si="106"/>
        <v>Normal</v>
      </c>
    </row>
    <row r="3453" spans="2:5" x14ac:dyDescent="0.25">
      <c r="B3453">
        <f xml:space="preserve"> (moras!C3450 - AVERAGE(moras!$C$2:$C$5001)) / _xlfn.STDEV.P(moras!$C$2:$C$5001)</f>
        <v>0.97728231047649949</v>
      </c>
      <c r="C3453" t="str">
        <f t="shared" si="107"/>
        <v>Normal</v>
      </c>
      <c r="D3453">
        <f xml:space="preserve"> (moras!I3450 - AVERAGE(moras!$I$2:$I$5001)) / _xlfn.STDEV.P(moras!$I$2:$I$5001)</f>
        <v>-0.69921345080977548</v>
      </c>
      <c r="E3453" t="str">
        <f t="shared" si="106"/>
        <v>Normal</v>
      </c>
    </row>
    <row r="3454" spans="2:5" x14ac:dyDescent="0.25">
      <c r="B3454">
        <f xml:space="preserve"> (moras!C3451 - AVERAGE(moras!$C$2:$C$5001)) / _xlfn.STDEV.P(moras!$C$2:$C$5001)</f>
        <v>-0.26897702865000356</v>
      </c>
      <c r="C3454" t="str">
        <f t="shared" si="107"/>
        <v>Normal</v>
      </c>
      <c r="D3454">
        <f xml:space="preserve"> (moras!I3451 - AVERAGE(moras!$I$2:$I$5001)) / _xlfn.STDEV.P(moras!$I$2:$I$5001)</f>
        <v>0.71243440733593477</v>
      </c>
      <c r="E3454" t="str">
        <f t="shared" si="106"/>
        <v>Normal</v>
      </c>
    </row>
    <row r="3455" spans="2:5" x14ac:dyDescent="0.25">
      <c r="B3455">
        <f xml:space="preserve"> (moras!C3452 - AVERAGE(moras!$C$2:$C$5001)) / _xlfn.STDEV.P(moras!$C$2:$C$5001)</f>
        <v>-0.31133884782524451</v>
      </c>
      <c r="C3455" t="str">
        <f t="shared" si="107"/>
        <v>Normal</v>
      </c>
      <c r="D3455">
        <f xml:space="preserve"> (moras!I3452 - AVERAGE(moras!$I$2:$I$5001)) / _xlfn.STDEV.P(moras!$I$2:$I$5001)</f>
        <v>1.4888407293160755</v>
      </c>
      <c r="E3455" t="str">
        <f t="shared" si="106"/>
        <v>Normal</v>
      </c>
    </row>
    <row r="3456" spans="2:5" x14ac:dyDescent="0.25">
      <c r="B3456">
        <f xml:space="preserve"> (moras!C3453 - AVERAGE(moras!$C$2:$C$5001)) / _xlfn.STDEV.P(moras!$C$2:$C$5001)</f>
        <v>0.31661694995556605</v>
      </c>
      <c r="C3456" t="str">
        <f t="shared" si="107"/>
        <v>Normal</v>
      </c>
      <c r="D3456">
        <f xml:space="preserve"> (moras!I3453 - AVERAGE(moras!$I$2:$I$5001)) / _xlfn.STDEV.P(moras!$I$2:$I$5001)</f>
        <v>7.7192871170365177E-2</v>
      </c>
      <c r="E3456" t="str">
        <f t="shared" si="106"/>
        <v>Normal</v>
      </c>
    </row>
    <row r="3457" spans="2:5" x14ac:dyDescent="0.25">
      <c r="B3457">
        <f xml:space="preserve"> (moras!C3454 - AVERAGE(moras!$C$2:$C$5001)) / _xlfn.STDEV.P(moras!$C$2:$C$5001)</f>
        <v>-7.258570578972387E-2</v>
      </c>
      <c r="C3457" t="str">
        <f t="shared" si="107"/>
        <v>Normal</v>
      </c>
      <c r="D3457">
        <f xml:space="preserve"> (moras!I3454 - AVERAGE(moras!$I$2:$I$5001)) / _xlfn.STDEV.P(moras!$I$2:$I$5001)</f>
        <v>0.2183576569849362</v>
      </c>
      <c r="E3457" t="str">
        <f t="shared" si="106"/>
        <v>Normal</v>
      </c>
    </row>
    <row r="3458" spans="2:5" x14ac:dyDescent="0.25">
      <c r="B3458">
        <f xml:space="preserve"> (moras!C3455 - AVERAGE(moras!$C$2:$C$5001)) / _xlfn.STDEV.P(moras!$C$2:$C$5001)</f>
        <v>-4.3775461190410113E-2</v>
      </c>
      <c r="C3458" t="str">
        <f t="shared" si="107"/>
        <v>Normal</v>
      </c>
      <c r="D3458">
        <f xml:space="preserve"> (moras!I3455 - AVERAGE(moras!$I$2:$I$5001)) / _xlfn.STDEV.P(moras!$I$2:$I$5001)</f>
        <v>-1.052125415346203</v>
      </c>
      <c r="E3458" t="str">
        <f t="shared" si="106"/>
        <v>Normal</v>
      </c>
    </row>
    <row r="3459" spans="2:5" x14ac:dyDescent="0.25">
      <c r="B3459">
        <f xml:space="preserve"> (moras!C3456 - AVERAGE(moras!$C$2:$C$5001)) / _xlfn.STDEV.P(moras!$C$2:$C$5001)</f>
        <v>-0.25592409681212436</v>
      </c>
      <c r="C3459" t="str">
        <f t="shared" si="107"/>
        <v>Normal</v>
      </c>
      <c r="D3459">
        <f xml:space="preserve"> (moras!I3456 - AVERAGE(moras!$I$2:$I$5001)) / _xlfn.STDEV.P(moras!$I$2:$I$5001)</f>
        <v>-1.193290201160774</v>
      </c>
      <c r="E3459" t="str">
        <f t="shared" si="106"/>
        <v>Normal</v>
      </c>
    </row>
    <row r="3460" spans="2:5" x14ac:dyDescent="0.25">
      <c r="B3460">
        <f xml:space="preserve"> (moras!C3457 - AVERAGE(moras!$C$2:$C$5001)) / _xlfn.STDEV.P(moras!$C$2:$C$5001)</f>
        <v>-0.7615218873940337</v>
      </c>
      <c r="C3460" t="str">
        <f t="shared" si="107"/>
        <v>Normal</v>
      </c>
      <c r="D3460">
        <f xml:space="preserve"> (moras!I3457 - AVERAGE(moras!$I$2:$I$5001)) / _xlfn.STDEV.P(moras!$I$2:$I$5001)</f>
        <v>-1.4050373798826306</v>
      </c>
      <c r="E3460" t="str">
        <f t="shared" si="106"/>
        <v>Normal</v>
      </c>
    </row>
    <row r="3461" spans="2:5" x14ac:dyDescent="0.25">
      <c r="B3461">
        <f xml:space="preserve"> (moras!C3458 - AVERAGE(moras!$C$2:$C$5001)) / _xlfn.STDEV.P(moras!$C$2:$C$5001)</f>
        <v>0.33023296975231237</v>
      </c>
      <c r="C3461" t="str">
        <f t="shared" si="107"/>
        <v>Normal</v>
      </c>
      <c r="D3461">
        <f xml:space="preserve"> (moras!I3458 - AVERAGE(moras!$I$2:$I$5001)) / _xlfn.STDEV.P(moras!$I$2:$I$5001)</f>
        <v>3.1122357661836424</v>
      </c>
      <c r="E3461" t="str">
        <f t="shared" si="106"/>
        <v>Atipico</v>
      </c>
    </row>
    <row r="3462" spans="2:5" x14ac:dyDescent="0.25">
      <c r="B3462">
        <f xml:space="preserve"> (moras!C3459 - AVERAGE(moras!$C$2:$C$5001)) / _xlfn.STDEV.P(moras!$C$2:$C$5001)</f>
        <v>-1.2868440895285958E-2</v>
      </c>
      <c r="C3462" t="str">
        <f t="shared" si="107"/>
        <v>Normal</v>
      </c>
      <c r="D3462">
        <f xml:space="preserve"> (moras!I3459 - AVERAGE(moras!$I$2:$I$5001)) / _xlfn.STDEV.P(moras!$I$2:$I$5001)</f>
        <v>-0.48746627208791893</v>
      </c>
      <c r="E3462" t="str">
        <f t="shared" ref="E3462:E3525" si="108">IF(ABS(D3462)&gt;1.96,"Atipico","Normal")</f>
        <v>Normal</v>
      </c>
    </row>
    <row r="3463" spans="2:5" x14ac:dyDescent="0.25">
      <c r="B3463">
        <f xml:space="preserve"> (moras!C3460 - AVERAGE(moras!$C$2:$C$5001)) / _xlfn.STDEV.P(moras!$C$2:$C$5001)</f>
        <v>0.12916877646328698</v>
      </c>
      <c r="C3463" t="str">
        <f t="shared" si="107"/>
        <v>Normal</v>
      </c>
      <c r="D3463">
        <f xml:space="preserve"> (moras!I3460 - AVERAGE(moras!$I$2:$I$5001)) / _xlfn.STDEV.P(moras!$I$2:$I$5001)</f>
        <v>-0.20513670045877688</v>
      </c>
      <c r="E3463" t="str">
        <f t="shared" si="108"/>
        <v>Normal</v>
      </c>
    </row>
    <row r="3464" spans="2:5" x14ac:dyDescent="0.25">
      <c r="B3464">
        <f xml:space="preserve"> (moras!C3461 - AVERAGE(moras!$C$2:$C$5001)) / _xlfn.STDEV.P(moras!$C$2:$C$5001)</f>
        <v>1.6554821846560697</v>
      </c>
      <c r="C3464" t="str">
        <f t="shared" si="107"/>
        <v>Normal</v>
      </c>
      <c r="D3464">
        <f xml:space="preserve"> (moras!I3461 - AVERAGE(moras!$I$2:$I$5001)) / _xlfn.STDEV.P(moras!$I$2:$I$5001)</f>
        <v>-0.69921345080977548</v>
      </c>
      <c r="E3464" t="str">
        <f t="shared" si="108"/>
        <v>Normal</v>
      </c>
    </row>
    <row r="3465" spans="2:5" x14ac:dyDescent="0.25">
      <c r="B3465">
        <f xml:space="preserve"> (moras!C3462 - AVERAGE(moras!$C$2:$C$5001)) / _xlfn.STDEV.P(moras!$C$2:$C$5001)</f>
        <v>0.66894991034990492</v>
      </c>
      <c r="C3465" t="str">
        <f t="shared" si="107"/>
        <v>Normal</v>
      </c>
      <c r="D3465">
        <f xml:space="preserve"> (moras!I3462 - AVERAGE(moras!$I$2:$I$5001)) / _xlfn.STDEV.P(moras!$I$2:$I$5001)</f>
        <v>-0.84037823662434652</v>
      </c>
      <c r="E3465" t="str">
        <f t="shared" si="108"/>
        <v>Normal</v>
      </c>
    </row>
    <row r="3466" spans="2:5" x14ac:dyDescent="0.25">
      <c r="B3466">
        <f xml:space="preserve"> (moras!C3463 - AVERAGE(moras!$C$2:$C$5001)) / _xlfn.STDEV.P(moras!$C$2:$C$5001)</f>
        <v>-0.44133420561056785</v>
      </c>
      <c r="C3466" t="str">
        <f t="shared" si="107"/>
        <v>Normal</v>
      </c>
      <c r="D3466">
        <f xml:space="preserve"> (moras!I3463 - AVERAGE(moras!$I$2:$I$5001)) / _xlfn.STDEV.P(moras!$I$2:$I$5001)</f>
        <v>0.92418158605779133</v>
      </c>
      <c r="E3466" t="str">
        <f t="shared" si="108"/>
        <v>Normal</v>
      </c>
    </row>
    <row r="3467" spans="2:5" x14ac:dyDescent="0.25">
      <c r="B3467">
        <f xml:space="preserve"> (moras!C3464 - AVERAGE(moras!$C$2:$C$5001)) / _xlfn.STDEV.P(moras!$C$2:$C$5001)</f>
        <v>0.66306031267229715</v>
      </c>
      <c r="C3467" t="str">
        <f t="shared" si="107"/>
        <v>Normal</v>
      </c>
      <c r="D3467">
        <f xml:space="preserve"> (moras!I3464 - AVERAGE(moras!$I$2:$I$5001)) / _xlfn.STDEV.P(moras!$I$2:$I$5001)</f>
        <v>-0.98154302243891756</v>
      </c>
      <c r="E3467" t="str">
        <f t="shared" si="108"/>
        <v>Normal</v>
      </c>
    </row>
    <row r="3468" spans="2:5" x14ac:dyDescent="0.25">
      <c r="B3468">
        <f xml:space="preserve"> (moras!C3465 - AVERAGE(moras!$C$2:$C$5001)) / _xlfn.STDEV.P(moras!$C$2:$C$5001)</f>
        <v>4.453417480577385</v>
      </c>
      <c r="C3468" t="str">
        <f t="shared" si="107"/>
        <v>Atipico</v>
      </c>
      <c r="D3468">
        <f xml:space="preserve"> (moras!I3465 - AVERAGE(moras!$I$2:$I$5001)) / _xlfn.STDEV.P(moras!$I$2:$I$5001)</f>
        <v>1.3476759435015044</v>
      </c>
      <c r="E3468" t="str">
        <f t="shared" si="108"/>
        <v>Normal</v>
      </c>
    </row>
    <row r="3469" spans="2:5" x14ac:dyDescent="0.25">
      <c r="B3469">
        <f xml:space="preserve"> (moras!C3466 - AVERAGE(moras!$C$2:$C$5001)) / _xlfn.STDEV.P(moras!$C$2:$C$5001)</f>
        <v>2.5170270537411166E-2</v>
      </c>
      <c r="C3469" t="str">
        <f t="shared" si="107"/>
        <v>Normal</v>
      </c>
      <c r="D3469">
        <f xml:space="preserve"> (moras!I3466 - AVERAGE(moras!$I$2:$I$5001)) / _xlfn.STDEV.P(moras!$I$2:$I$5001)</f>
        <v>1.3476759435015044</v>
      </c>
      <c r="E3469" t="str">
        <f t="shared" si="108"/>
        <v>Normal</v>
      </c>
    </row>
    <row r="3470" spans="2:5" x14ac:dyDescent="0.25">
      <c r="B3470">
        <f xml:space="preserve"> (moras!C3467 - AVERAGE(moras!$C$2:$C$5001)) / _xlfn.STDEV.P(moras!$C$2:$C$5001)</f>
        <v>-0.27475576476328617</v>
      </c>
      <c r="C3470" t="str">
        <f t="shared" si="107"/>
        <v>Normal</v>
      </c>
      <c r="D3470">
        <f xml:space="preserve"> (moras!I3467 - AVERAGE(moras!$I$2:$I$5001)) / _xlfn.STDEV.P(moras!$I$2:$I$5001)</f>
        <v>-0.13455430755149136</v>
      </c>
      <c r="E3470" t="str">
        <f t="shared" si="108"/>
        <v>Normal</v>
      </c>
    </row>
    <row r="3471" spans="2:5" x14ac:dyDescent="0.25">
      <c r="B3471">
        <f xml:space="preserve"> (moras!C3468 - AVERAGE(moras!$C$2:$C$5001)) / _xlfn.STDEV.P(moras!$C$2:$C$5001)</f>
        <v>0.19783564018046873</v>
      </c>
      <c r="C3471" t="str">
        <f t="shared" ref="C3471:C3534" si="109">IF(ABS(B3471)&gt;1.96,"Atipico","Normal")</f>
        <v>Normal</v>
      </c>
      <c r="D3471">
        <f xml:space="preserve"> (moras!I3468 - AVERAGE(moras!$I$2:$I$5001)) / _xlfn.STDEV.P(moras!$I$2:$I$5001)</f>
        <v>0.71243440733593477</v>
      </c>
      <c r="E3471" t="str">
        <f t="shared" si="108"/>
        <v>Normal</v>
      </c>
    </row>
    <row r="3472" spans="2:5" x14ac:dyDescent="0.25">
      <c r="B3472">
        <f xml:space="preserve"> (moras!C3469 - AVERAGE(moras!$C$2:$C$5001)) / _xlfn.STDEV.P(moras!$C$2:$C$5001)</f>
        <v>-0.46799154082766331</v>
      </c>
      <c r="C3472" t="str">
        <f t="shared" si="109"/>
        <v>Normal</v>
      </c>
      <c r="D3472">
        <f xml:space="preserve"> (moras!I3469 - AVERAGE(moras!$I$2:$I$5001)) / _xlfn.STDEV.P(moras!$I$2:$I$5001)</f>
        <v>0.92418158605779133</v>
      </c>
      <c r="E3472" t="str">
        <f t="shared" si="108"/>
        <v>Normal</v>
      </c>
    </row>
    <row r="3473" spans="2:5" x14ac:dyDescent="0.25">
      <c r="B3473">
        <f xml:space="preserve"> (moras!C3470 - AVERAGE(moras!$C$2:$C$5001)) / _xlfn.STDEV.P(moras!$C$2:$C$5001)</f>
        <v>-0.31758236395625966</v>
      </c>
      <c r="C3473" t="str">
        <f t="shared" si="109"/>
        <v>Normal</v>
      </c>
      <c r="D3473">
        <f xml:space="preserve"> (moras!I3470 - AVERAGE(moras!$I$2:$I$5001)) / _xlfn.STDEV.P(moras!$I$2:$I$5001)</f>
        <v>-0.13455430755149136</v>
      </c>
      <c r="E3473" t="str">
        <f t="shared" si="108"/>
        <v>Normal</v>
      </c>
    </row>
    <row r="3474" spans="2:5" x14ac:dyDescent="0.25">
      <c r="B3474">
        <f xml:space="preserve"> (moras!C3471 - AVERAGE(moras!$C$2:$C$5001)) / _xlfn.STDEV.P(moras!$C$2:$C$5001)</f>
        <v>-0.41021774451360854</v>
      </c>
      <c r="C3474" t="str">
        <f t="shared" si="109"/>
        <v>Normal</v>
      </c>
      <c r="D3474">
        <f xml:space="preserve"> (moras!I3471 - AVERAGE(moras!$I$2:$I$5001)) / _xlfn.STDEV.P(moras!$I$2:$I$5001)</f>
        <v>-0.34630148627334789</v>
      </c>
      <c r="E3474" t="str">
        <f t="shared" si="108"/>
        <v>Normal</v>
      </c>
    </row>
    <row r="3475" spans="2:5" x14ac:dyDescent="0.25">
      <c r="B3475">
        <f xml:space="preserve"> (moras!C3472 - AVERAGE(moras!$C$2:$C$5001)) / _xlfn.STDEV.P(moras!$C$2:$C$5001)</f>
        <v>-0.28419991221513968</v>
      </c>
      <c r="C3475" t="str">
        <f t="shared" si="109"/>
        <v>Normal</v>
      </c>
      <c r="D3475">
        <f xml:space="preserve"> (moras!I3472 - AVERAGE(moras!$I$2:$I$5001)) / _xlfn.STDEV.P(moras!$I$2:$I$5001)</f>
        <v>1.3476759435015044</v>
      </c>
      <c r="E3475" t="str">
        <f t="shared" si="108"/>
        <v>Normal</v>
      </c>
    </row>
    <row r="3476" spans="2:5" x14ac:dyDescent="0.25">
      <c r="B3476">
        <f xml:space="preserve"> (moras!C3473 - AVERAGE(moras!$C$2:$C$5001)) / _xlfn.STDEV.P(moras!$C$2:$C$5001)</f>
        <v>-0.44087670126835837</v>
      </c>
      <c r="C3476" t="str">
        <f t="shared" si="109"/>
        <v>Normal</v>
      </c>
      <c r="D3476">
        <f xml:space="preserve"> (moras!I3473 - AVERAGE(moras!$I$2:$I$5001)) / _xlfn.STDEV.P(moras!$I$2:$I$5001)</f>
        <v>0.35952244279950724</v>
      </c>
      <c r="E3476" t="str">
        <f t="shared" si="108"/>
        <v>Normal</v>
      </c>
    </row>
    <row r="3477" spans="2:5" x14ac:dyDescent="0.25">
      <c r="B3477">
        <f xml:space="preserve"> (moras!C3474 - AVERAGE(moras!$C$2:$C$5001)) / _xlfn.STDEV.P(moras!$C$2:$C$5001)</f>
        <v>-0.45939637838777081</v>
      </c>
      <c r="C3477" t="str">
        <f t="shared" si="109"/>
        <v>Normal</v>
      </c>
      <c r="D3477">
        <f xml:space="preserve"> (moras!I3474 - AVERAGE(moras!$I$2:$I$5001)) / _xlfn.STDEV.P(moras!$I$2:$I$5001)</f>
        <v>-0.91096062953163204</v>
      </c>
      <c r="E3477" t="str">
        <f t="shared" si="108"/>
        <v>Normal</v>
      </c>
    </row>
    <row r="3478" spans="2:5" x14ac:dyDescent="0.25">
      <c r="B3478">
        <f xml:space="preserve"> (moras!C3475 - AVERAGE(moras!$C$2:$C$5001)) / _xlfn.STDEV.P(moras!$C$2:$C$5001)</f>
        <v>-0.33823295078817345</v>
      </c>
      <c r="C3478" t="str">
        <f t="shared" si="109"/>
        <v>Normal</v>
      </c>
      <c r="D3478">
        <f xml:space="preserve"> (moras!I3475 - AVERAGE(moras!$I$2:$I$5001)) / _xlfn.STDEV.P(moras!$I$2:$I$5001)</f>
        <v>0.2183576569849362</v>
      </c>
      <c r="E3478" t="str">
        <f t="shared" si="108"/>
        <v>Normal</v>
      </c>
    </row>
    <row r="3479" spans="2:5" x14ac:dyDescent="0.25">
      <c r="B3479">
        <f xml:space="preserve"> (moras!C3476 - AVERAGE(moras!$C$2:$C$5001)) / _xlfn.STDEV.P(moras!$C$2:$C$5001)</f>
        <v>-0.44133420561056785</v>
      </c>
      <c r="C3479" t="str">
        <f t="shared" si="109"/>
        <v>Normal</v>
      </c>
      <c r="D3479">
        <f xml:space="preserve"> (moras!I3476 - AVERAGE(moras!$I$2:$I$5001)) / _xlfn.STDEV.P(moras!$I$2:$I$5001)</f>
        <v>2.8299061945545003</v>
      </c>
      <c r="E3479" t="str">
        <f t="shared" si="108"/>
        <v>Atipico</v>
      </c>
    </row>
    <row r="3480" spans="2:5" x14ac:dyDescent="0.25">
      <c r="B3480">
        <f xml:space="preserve"> (moras!C3477 - AVERAGE(moras!$C$2:$C$5001)) / _xlfn.STDEV.P(moras!$C$2:$C$5001)</f>
        <v>-0.33207951738545588</v>
      </c>
      <c r="C3480" t="str">
        <f t="shared" si="109"/>
        <v>Normal</v>
      </c>
      <c r="D3480">
        <f xml:space="preserve"> (moras!I3477 - AVERAGE(moras!$I$2:$I$5001)) / _xlfn.STDEV.P(moras!$I$2:$I$5001)</f>
        <v>-1.052125415346203</v>
      </c>
      <c r="E3480" t="str">
        <f t="shared" si="108"/>
        <v>Normal</v>
      </c>
    </row>
    <row r="3481" spans="2:5" x14ac:dyDescent="0.25">
      <c r="B3481">
        <f xml:space="preserve"> (moras!C3478 - AVERAGE(moras!$C$2:$C$5001)) / _xlfn.STDEV.P(moras!$C$2:$C$5001)</f>
        <v>-0.31368008621862792</v>
      </c>
      <c r="C3481" t="str">
        <f t="shared" si="109"/>
        <v>Normal</v>
      </c>
      <c r="D3481">
        <f xml:space="preserve"> (moras!I3478 - AVERAGE(moras!$I$2:$I$5001)) / _xlfn.STDEV.P(moras!$I$2:$I$5001)</f>
        <v>1.41825833640879</v>
      </c>
      <c r="E3481" t="str">
        <f t="shared" si="108"/>
        <v>Normal</v>
      </c>
    </row>
    <row r="3482" spans="2:5" x14ac:dyDescent="0.25">
      <c r="B3482">
        <f xml:space="preserve"> (moras!C3479 - AVERAGE(moras!$C$2:$C$5001)) / _xlfn.STDEV.P(moras!$C$2:$C$5001)</f>
        <v>16.667043137643766</v>
      </c>
      <c r="C3482" t="str">
        <f t="shared" si="109"/>
        <v>Atipico</v>
      </c>
      <c r="D3482">
        <f xml:space="preserve"> (moras!I3479 - AVERAGE(moras!$I$2:$I$5001)) / _xlfn.STDEV.P(moras!$I$2:$I$5001)</f>
        <v>2.1946646583889304</v>
      </c>
      <c r="E3482" t="str">
        <f t="shared" si="108"/>
        <v>Atipico</v>
      </c>
    </row>
    <row r="3483" spans="2:5" x14ac:dyDescent="0.25">
      <c r="B3483">
        <f xml:space="preserve"> (moras!C3480 - AVERAGE(moras!$C$2:$C$5001)) / _xlfn.STDEV.P(moras!$C$2:$C$5001)</f>
        <v>-0.44680964470776852</v>
      </c>
      <c r="C3483" t="str">
        <f t="shared" si="109"/>
        <v>Normal</v>
      </c>
      <c r="D3483">
        <f xml:space="preserve"> (moras!I3480 - AVERAGE(moras!$I$2:$I$5001)) / _xlfn.STDEV.P(moras!$I$2:$I$5001)</f>
        <v>-1.4050373798826306</v>
      </c>
      <c r="E3483" t="str">
        <f t="shared" si="108"/>
        <v>Normal</v>
      </c>
    </row>
    <row r="3484" spans="2:5" x14ac:dyDescent="0.25">
      <c r="B3484">
        <f xml:space="preserve"> (moras!C3481 - AVERAGE(moras!$C$2:$C$5001)) / _xlfn.STDEV.P(moras!$C$2:$C$5001)</f>
        <v>0.43033241650210136</v>
      </c>
      <c r="C3484" t="str">
        <f t="shared" si="109"/>
        <v>Normal</v>
      </c>
      <c r="D3484">
        <f xml:space="preserve"> (moras!I3481 - AVERAGE(moras!$I$2:$I$5001)) / _xlfn.STDEV.P(moras!$I$2:$I$5001)</f>
        <v>-1.193290201160774</v>
      </c>
      <c r="E3484" t="str">
        <f t="shared" si="108"/>
        <v>Normal</v>
      </c>
    </row>
    <row r="3485" spans="2:5" x14ac:dyDescent="0.25">
      <c r="B3485">
        <f xml:space="preserve"> (moras!C3482 - AVERAGE(moras!$C$2:$C$5001)) / _xlfn.STDEV.P(moras!$C$2:$C$5001)</f>
        <v>0.81042973697349485</v>
      </c>
      <c r="C3485" t="str">
        <f t="shared" si="109"/>
        <v>Normal</v>
      </c>
      <c r="D3485">
        <f xml:space="preserve"> (moras!I3482 - AVERAGE(moras!$I$2:$I$5001)) / _xlfn.STDEV.P(moras!$I$2:$I$5001)</f>
        <v>-0.48746627208791893</v>
      </c>
      <c r="E3485" t="str">
        <f t="shared" si="108"/>
        <v>Normal</v>
      </c>
    </row>
    <row r="3486" spans="2:5" x14ac:dyDescent="0.25">
      <c r="B3486">
        <f xml:space="preserve"> (moras!C3483 - AVERAGE(moras!$C$2:$C$5001)) / _xlfn.STDEV.P(moras!$C$2:$C$5001)</f>
        <v>-0.10939939077080128</v>
      </c>
      <c r="C3486" t="str">
        <f t="shared" si="109"/>
        <v>Normal</v>
      </c>
      <c r="D3486">
        <f xml:space="preserve"> (moras!I3483 - AVERAGE(moras!$I$2:$I$5001)) / _xlfn.STDEV.P(moras!$I$2:$I$5001)</f>
        <v>-0.98154302243891756</v>
      </c>
      <c r="E3486" t="str">
        <f t="shared" si="108"/>
        <v>Normal</v>
      </c>
    </row>
    <row r="3487" spans="2:5" x14ac:dyDescent="0.25">
      <c r="B3487">
        <f xml:space="preserve"> (moras!C3484 - AVERAGE(moras!$C$2:$C$5001)) / _xlfn.STDEV.P(moras!$C$2:$C$5001)</f>
        <v>-0.732271205460856</v>
      </c>
      <c r="C3487" t="str">
        <f t="shared" si="109"/>
        <v>Normal</v>
      </c>
      <c r="D3487">
        <f xml:space="preserve"> (moras!I3484 - AVERAGE(moras!$I$2:$I$5001)) / _xlfn.STDEV.P(moras!$I$2:$I$5001)</f>
        <v>-1.4050373798826306</v>
      </c>
      <c r="E3487" t="str">
        <f t="shared" si="108"/>
        <v>Normal</v>
      </c>
    </row>
    <row r="3488" spans="2:5" x14ac:dyDescent="0.25">
      <c r="B3488">
        <f xml:space="preserve"> (moras!C3485 - AVERAGE(moras!$C$2:$C$5001)) / _xlfn.STDEV.P(moras!$C$2:$C$5001)</f>
        <v>3.3852494450511111E-2</v>
      </c>
      <c r="C3488" t="str">
        <f t="shared" si="109"/>
        <v>Normal</v>
      </c>
      <c r="D3488">
        <f xml:space="preserve"> (moras!I3485 - AVERAGE(moras!$I$2:$I$5001)) / _xlfn.STDEV.P(moras!$I$2:$I$5001)</f>
        <v>0.14777526407765068</v>
      </c>
      <c r="E3488" t="str">
        <f t="shared" si="108"/>
        <v>Normal</v>
      </c>
    </row>
    <row r="3489" spans="2:5" x14ac:dyDescent="0.25">
      <c r="B3489">
        <f xml:space="preserve"> (moras!C3486 - AVERAGE(moras!$C$2:$C$5001)) / _xlfn.STDEV.P(moras!$C$2:$C$5001)</f>
        <v>-0.50748982676019638</v>
      </c>
      <c r="C3489" t="str">
        <f t="shared" si="109"/>
        <v>Normal</v>
      </c>
      <c r="D3489">
        <f xml:space="preserve"> (moras!I3486 - AVERAGE(moras!$I$2:$I$5001)) / _xlfn.STDEV.P(moras!$I$2:$I$5001)</f>
        <v>-0.27571909336606237</v>
      </c>
      <c r="E3489" t="str">
        <f t="shared" si="108"/>
        <v>Normal</v>
      </c>
    </row>
    <row r="3490" spans="2:5" x14ac:dyDescent="0.25">
      <c r="B3490">
        <f xml:space="preserve"> (moras!C3487 - AVERAGE(moras!$C$2:$C$5001)) / _xlfn.STDEV.P(moras!$C$2:$C$5001)</f>
        <v>-0.39467986119328646</v>
      </c>
      <c r="C3490" t="str">
        <f t="shared" si="109"/>
        <v>Normal</v>
      </c>
      <c r="D3490">
        <f xml:space="preserve"> (moras!I3487 - AVERAGE(moras!$I$2:$I$5001)) / _xlfn.STDEV.P(moras!$I$2:$I$5001)</f>
        <v>-0.91096062953163204</v>
      </c>
      <c r="E3490" t="str">
        <f t="shared" si="108"/>
        <v>Normal</v>
      </c>
    </row>
    <row r="3491" spans="2:5" x14ac:dyDescent="0.25">
      <c r="B3491">
        <f xml:space="preserve"> (moras!C3488 - AVERAGE(moras!$C$2:$C$5001)) / _xlfn.STDEV.P(moras!$C$2:$C$5001)</f>
        <v>-0.21170278761635056</v>
      </c>
      <c r="C3491" t="str">
        <f t="shared" si="109"/>
        <v>Normal</v>
      </c>
      <c r="D3491">
        <f xml:space="preserve"> (moras!I3488 - AVERAGE(moras!$I$2:$I$5001)) / _xlfn.STDEV.P(moras!$I$2:$I$5001)</f>
        <v>6.6104782630796582E-3</v>
      </c>
      <c r="E3491" t="str">
        <f t="shared" si="108"/>
        <v>Normal</v>
      </c>
    </row>
    <row r="3492" spans="2:5" x14ac:dyDescent="0.25">
      <c r="B3492">
        <f xml:space="preserve"> (moras!C3489 - AVERAGE(moras!$C$2:$C$5001)) / _xlfn.STDEV.P(moras!$C$2:$C$5001)</f>
        <v>0.28560443236535837</v>
      </c>
      <c r="C3492" t="str">
        <f t="shared" si="109"/>
        <v>Normal</v>
      </c>
      <c r="D3492">
        <f xml:space="preserve"> (moras!I3489 - AVERAGE(moras!$I$2:$I$5001)) / _xlfn.STDEV.P(moras!$I$2:$I$5001)</f>
        <v>-0.13455430755149136</v>
      </c>
      <c r="E3492" t="str">
        <f t="shared" si="108"/>
        <v>Normal</v>
      </c>
    </row>
    <row r="3493" spans="2:5" x14ac:dyDescent="0.25">
      <c r="B3493">
        <f xml:space="preserve"> (moras!C3490 - AVERAGE(moras!$C$2:$C$5001)) / _xlfn.STDEV.P(moras!$C$2:$C$5001)</f>
        <v>-0.41130293001534529</v>
      </c>
      <c r="C3493" t="str">
        <f t="shared" si="109"/>
        <v>Normal</v>
      </c>
      <c r="D3493">
        <f xml:space="preserve"> (moras!I3490 - AVERAGE(moras!$I$2:$I$5001)) / _xlfn.STDEV.P(moras!$I$2:$I$5001)</f>
        <v>0.92418158605779133</v>
      </c>
      <c r="E3493" t="str">
        <f t="shared" si="108"/>
        <v>Normal</v>
      </c>
    </row>
    <row r="3494" spans="2:5" x14ac:dyDescent="0.25">
      <c r="B3494">
        <f xml:space="preserve"> (moras!C3491 - AVERAGE(moras!$C$2:$C$5001)) / _xlfn.STDEV.P(moras!$C$2:$C$5001)</f>
        <v>7.2221200928963628E-2</v>
      </c>
      <c r="C3494" t="str">
        <f t="shared" si="109"/>
        <v>Normal</v>
      </c>
      <c r="D3494">
        <f xml:space="preserve"> (moras!I3491 - AVERAGE(moras!$I$2:$I$5001)) / _xlfn.STDEV.P(moras!$I$2:$I$5001)</f>
        <v>-0.91096062953163204</v>
      </c>
      <c r="E3494" t="str">
        <f t="shared" si="108"/>
        <v>Normal</v>
      </c>
    </row>
    <row r="3495" spans="2:5" x14ac:dyDescent="0.25">
      <c r="B3495">
        <f xml:space="preserve"> (moras!C3492 - AVERAGE(moras!$C$2:$C$5001)) / _xlfn.STDEV.P(moras!$C$2:$C$5001)</f>
        <v>-0.68753196682107143</v>
      </c>
      <c r="C3495" t="str">
        <f t="shared" si="109"/>
        <v>Normal</v>
      </c>
      <c r="D3495">
        <f xml:space="preserve"> (moras!I3492 - AVERAGE(moras!$I$2:$I$5001)) / _xlfn.STDEV.P(moras!$I$2:$I$5001)</f>
        <v>0.71243440733593477</v>
      </c>
      <c r="E3495" t="str">
        <f t="shared" si="108"/>
        <v>Normal</v>
      </c>
    </row>
    <row r="3496" spans="2:5" x14ac:dyDescent="0.25">
      <c r="B3496">
        <f xml:space="preserve"> (moras!C3493 - AVERAGE(moras!$C$2:$C$5001)) / _xlfn.STDEV.P(moras!$C$2:$C$5001)</f>
        <v>-0.13231837291929438</v>
      </c>
      <c r="C3496" t="str">
        <f t="shared" si="109"/>
        <v>Normal</v>
      </c>
      <c r="D3496">
        <f xml:space="preserve"> (moras!I3493 - AVERAGE(moras!$I$2:$I$5001)) / _xlfn.STDEV.P(moras!$I$2:$I$5001)</f>
        <v>-6.397191464420586E-2</v>
      </c>
      <c r="E3496" t="str">
        <f t="shared" si="108"/>
        <v>Normal</v>
      </c>
    </row>
    <row r="3497" spans="2:5" x14ac:dyDescent="0.25">
      <c r="B3497">
        <f xml:space="preserve"> (moras!C3494 - AVERAGE(moras!$C$2:$C$5001)) / _xlfn.STDEV.P(moras!$C$2:$C$5001)</f>
        <v>-0.44454166866740574</v>
      </c>
      <c r="C3497" t="str">
        <f t="shared" si="109"/>
        <v>Normal</v>
      </c>
      <c r="D3497">
        <f xml:space="preserve"> (moras!I3494 - AVERAGE(moras!$I$2:$I$5001)) / _xlfn.STDEV.P(moras!$I$2:$I$5001)</f>
        <v>1.3476759435015044</v>
      </c>
      <c r="E3497" t="str">
        <f t="shared" si="108"/>
        <v>Normal</v>
      </c>
    </row>
    <row r="3498" spans="2:5" x14ac:dyDescent="0.25">
      <c r="B3498">
        <f xml:space="preserve"> (moras!C3495 - AVERAGE(moras!$C$2:$C$5001)) / _xlfn.STDEV.P(moras!$C$2:$C$5001)</f>
        <v>-7.0949295379718516E-2</v>
      </c>
      <c r="C3498" t="str">
        <f t="shared" si="109"/>
        <v>Normal</v>
      </c>
      <c r="D3498">
        <f xml:space="preserve"> (moras!I3495 - AVERAGE(moras!$I$2:$I$5001)) / _xlfn.STDEV.P(moras!$I$2:$I$5001)</f>
        <v>-0.41688387918063341</v>
      </c>
      <c r="E3498" t="str">
        <f t="shared" si="108"/>
        <v>Normal</v>
      </c>
    </row>
    <row r="3499" spans="2:5" x14ac:dyDescent="0.25">
      <c r="B3499">
        <f xml:space="preserve"> (moras!C3496 - AVERAGE(moras!$C$2:$C$5001)) / _xlfn.STDEV.P(moras!$C$2:$C$5001)</f>
        <v>-0.17850193180362342</v>
      </c>
      <c r="C3499" t="str">
        <f t="shared" si="109"/>
        <v>Normal</v>
      </c>
      <c r="D3499">
        <f xml:space="preserve"> (moras!I3496 - AVERAGE(moras!$I$2:$I$5001)) / _xlfn.STDEV.P(moras!$I$2:$I$5001)</f>
        <v>-1.1227078082534885</v>
      </c>
      <c r="E3499" t="str">
        <f t="shared" si="108"/>
        <v>Normal</v>
      </c>
    </row>
    <row r="3500" spans="2:5" x14ac:dyDescent="0.25">
      <c r="B3500">
        <f xml:space="preserve"> (moras!C3497 - AVERAGE(moras!$C$2:$C$5001)) / _xlfn.STDEV.P(moras!$C$2:$C$5001)</f>
        <v>-0.70726261230719467</v>
      </c>
      <c r="C3500" t="str">
        <f t="shared" si="109"/>
        <v>Normal</v>
      </c>
      <c r="D3500">
        <f xml:space="preserve"> (moras!I3497 - AVERAGE(moras!$I$2:$I$5001)) / _xlfn.STDEV.P(moras!$I$2:$I$5001)</f>
        <v>0.99476397896507684</v>
      </c>
      <c r="E3500" t="str">
        <f t="shared" si="108"/>
        <v>Normal</v>
      </c>
    </row>
    <row r="3501" spans="2:5" x14ac:dyDescent="0.25">
      <c r="B3501">
        <f xml:space="preserve"> (moras!C3498 - AVERAGE(moras!$C$2:$C$5001)) / _xlfn.STDEV.P(moras!$C$2:$C$5001)</f>
        <v>3.9071866764262164E-2</v>
      </c>
      <c r="C3501" t="str">
        <f t="shared" si="109"/>
        <v>Normal</v>
      </c>
      <c r="D3501">
        <f xml:space="preserve"> (moras!I3498 - AVERAGE(moras!$I$2:$I$5001)) / _xlfn.STDEV.P(moras!$I$2:$I$5001)</f>
        <v>-0.34630148627334789</v>
      </c>
      <c r="E3501" t="str">
        <f t="shared" si="108"/>
        <v>Normal</v>
      </c>
    </row>
    <row r="3502" spans="2:5" x14ac:dyDescent="0.25">
      <c r="B3502">
        <f xml:space="preserve"> (moras!C3499 - AVERAGE(moras!$C$2:$C$5001)) / _xlfn.STDEV.P(moras!$C$2:$C$5001)</f>
        <v>-0.33650109338062895</v>
      </c>
      <c r="C3502" t="str">
        <f t="shared" si="109"/>
        <v>Normal</v>
      </c>
      <c r="D3502">
        <f xml:space="preserve"> (moras!I3499 - AVERAGE(moras!$I$2:$I$5001)) / _xlfn.STDEV.P(moras!$I$2:$I$5001)</f>
        <v>7.7192871170365177E-2</v>
      </c>
      <c r="E3502" t="str">
        <f t="shared" si="108"/>
        <v>Normal</v>
      </c>
    </row>
    <row r="3503" spans="2:5" x14ac:dyDescent="0.25">
      <c r="B3503">
        <f xml:space="preserve"> (moras!C3500 - AVERAGE(moras!$C$2:$C$5001)) / _xlfn.STDEV.P(moras!$C$2:$C$5001)</f>
        <v>-0.63820535310576321</v>
      </c>
      <c r="C3503" t="str">
        <f t="shared" si="109"/>
        <v>Normal</v>
      </c>
      <c r="D3503">
        <f xml:space="preserve"> (moras!I3500 - AVERAGE(moras!$I$2:$I$5001)) / _xlfn.STDEV.P(moras!$I$2:$I$5001)</f>
        <v>1.0653463718723624</v>
      </c>
      <c r="E3503" t="str">
        <f t="shared" si="108"/>
        <v>Normal</v>
      </c>
    </row>
    <row r="3504" spans="2:5" x14ac:dyDescent="0.25">
      <c r="B3504">
        <f xml:space="preserve"> (moras!C3501 - AVERAGE(moras!$C$2:$C$5001)) / _xlfn.STDEV.P(moras!$C$2:$C$5001)</f>
        <v>-0.44454166866740574</v>
      </c>
      <c r="C3504" t="str">
        <f t="shared" si="109"/>
        <v>Normal</v>
      </c>
      <c r="D3504">
        <f xml:space="preserve"> (moras!I3501 - AVERAGE(moras!$I$2:$I$5001)) / _xlfn.STDEV.P(moras!$I$2:$I$5001)</f>
        <v>1.3476759435015044</v>
      </c>
      <c r="E3504" t="str">
        <f t="shared" si="108"/>
        <v>Normal</v>
      </c>
    </row>
    <row r="3505" spans="2:5" x14ac:dyDescent="0.25">
      <c r="B3505">
        <f xml:space="preserve"> (moras!C3502 - AVERAGE(moras!$C$2:$C$5001)) / _xlfn.STDEV.P(moras!$C$2:$C$5001)</f>
        <v>-0.46833199311552637</v>
      </c>
      <c r="C3505" t="str">
        <f t="shared" si="109"/>
        <v>Normal</v>
      </c>
      <c r="D3505">
        <f xml:space="preserve"> (moras!I3502 - AVERAGE(moras!$I$2:$I$5001)) / _xlfn.STDEV.P(moras!$I$2:$I$5001)</f>
        <v>-1.5462021656972016</v>
      </c>
      <c r="E3505" t="str">
        <f t="shared" si="108"/>
        <v>Normal</v>
      </c>
    </row>
    <row r="3506" spans="2:5" x14ac:dyDescent="0.25">
      <c r="B3506">
        <f xml:space="preserve"> (moras!C3503 - AVERAGE(moras!$C$2:$C$5001)) / _xlfn.STDEV.P(moras!$C$2:$C$5001)</f>
        <v>-0.46799154082766331</v>
      </c>
      <c r="C3506" t="str">
        <f t="shared" si="109"/>
        <v>Normal</v>
      </c>
      <c r="D3506">
        <f xml:space="preserve"> (moras!I3503 - AVERAGE(moras!$I$2:$I$5001)) / _xlfn.STDEV.P(moras!$I$2:$I$5001)</f>
        <v>0.85359919315050581</v>
      </c>
      <c r="E3506" t="str">
        <f t="shared" si="108"/>
        <v>Normal</v>
      </c>
    </row>
    <row r="3507" spans="2:5" x14ac:dyDescent="0.25">
      <c r="B3507">
        <f xml:space="preserve"> (moras!C3504 - AVERAGE(moras!$C$2:$C$5001)) / _xlfn.STDEV.P(moras!$C$2:$C$5001)</f>
        <v>0.10475580217023805</v>
      </c>
      <c r="C3507" t="str">
        <f t="shared" si="109"/>
        <v>Normal</v>
      </c>
      <c r="D3507">
        <f xml:space="preserve"> (moras!I3504 - AVERAGE(moras!$I$2:$I$5001)) / _xlfn.STDEV.P(moras!$I$2:$I$5001)</f>
        <v>1.9829174796670741</v>
      </c>
      <c r="E3507" t="str">
        <f t="shared" si="108"/>
        <v>Atipico</v>
      </c>
    </row>
    <row r="3508" spans="2:5" x14ac:dyDescent="0.25">
      <c r="B3508">
        <f xml:space="preserve"> (moras!C3505 - AVERAGE(moras!$C$2:$C$5001)) / _xlfn.STDEV.P(moras!$C$2:$C$5001)</f>
        <v>-0.24260591110899116</v>
      </c>
      <c r="C3508" t="str">
        <f t="shared" si="109"/>
        <v>Normal</v>
      </c>
      <c r="D3508">
        <f xml:space="preserve"> (moras!I3505 - AVERAGE(moras!$I$2:$I$5001)) / _xlfn.STDEV.P(moras!$I$2:$I$5001)</f>
        <v>1.2770935505942189</v>
      </c>
      <c r="E3508" t="str">
        <f t="shared" si="108"/>
        <v>Normal</v>
      </c>
    </row>
    <row r="3509" spans="2:5" x14ac:dyDescent="0.25">
      <c r="B3509">
        <f xml:space="preserve"> (moras!C3506 - AVERAGE(moras!$C$2:$C$5001)) / _xlfn.STDEV.P(moras!$C$2:$C$5001)</f>
        <v>-0.37874408474342985</v>
      </c>
      <c r="C3509" t="str">
        <f t="shared" si="109"/>
        <v>Normal</v>
      </c>
      <c r="D3509">
        <f xml:space="preserve"> (moras!I3506 - AVERAGE(moras!$I$2:$I$5001)) / _xlfn.STDEV.P(moras!$I$2:$I$5001)</f>
        <v>-1.4050373798826306</v>
      </c>
      <c r="E3509" t="str">
        <f t="shared" si="108"/>
        <v>Normal</v>
      </c>
    </row>
    <row r="3510" spans="2:5" x14ac:dyDescent="0.25">
      <c r="B3510">
        <f xml:space="preserve"> (moras!C3507 - AVERAGE(moras!$C$2:$C$5001)) / _xlfn.STDEV.P(moras!$C$2:$C$5001)</f>
        <v>0.31764547150979744</v>
      </c>
      <c r="C3510" t="str">
        <f t="shared" si="109"/>
        <v>Normal</v>
      </c>
      <c r="D3510">
        <f xml:space="preserve"> (moras!I3507 - AVERAGE(moras!$I$2:$I$5001)) / _xlfn.STDEV.P(moras!$I$2:$I$5001)</f>
        <v>-0.34630148627334789</v>
      </c>
      <c r="E3510" t="str">
        <f t="shared" si="108"/>
        <v>Normal</v>
      </c>
    </row>
    <row r="3511" spans="2:5" x14ac:dyDescent="0.25">
      <c r="B3511">
        <f xml:space="preserve"> (moras!C3508 - AVERAGE(moras!$C$2:$C$5001)) / _xlfn.STDEV.P(moras!$C$2:$C$5001)</f>
        <v>-0.61940831243742944</v>
      </c>
      <c r="C3511" t="str">
        <f t="shared" si="109"/>
        <v>Normal</v>
      </c>
      <c r="D3511">
        <f xml:space="preserve"> (moras!I3508 - AVERAGE(moras!$I$2:$I$5001)) / _xlfn.STDEV.P(moras!$I$2:$I$5001)</f>
        <v>-1.2638725940680595</v>
      </c>
      <c r="E3511" t="str">
        <f t="shared" si="108"/>
        <v>Normal</v>
      </c>
    </row>
    <row r="3512" spans="2:5" x14ac:dyDescent="0.25">
      <c r="B3512">
        <f xml:space="preserve"> (moras!C3509 - AVERAGE(moras!$C$2:$C$5001)) / _xlfn.STDEV.P(moras!$C$2:$C$5001)</f>
        <v>-0.36817543847870843</v>
      </c>
      <c r="C3512" t="str">
        <f t="shared" si="109"/>
        <v>Normal</v>
      </c>
      <c r="D3512">
        <f xml:space="preserve"> (moras!I3509 - AVERAGE(moras!$I$2:$I$5001)) / _xlfn.STDEV.P(moras!$I$2:$I$5001)</f>
        <v>-1.2638725940680595</v>
      </c>
      <c r="E3512" t="str">
        <f t="shared" si="108"/>
        <v>Normal</v>
      </c>
    </row>
    <row r="3513" spans="2:5" x14ac:dyDescent="0.25">
      <c r="B3513">
        <f xml:space="preserve"> (moras!C3510 - AVERAGE(moras!$C$2:$C$5001)) / _xlfn.STDEV.P(moras!$C$2:$C$5001)</f>
        <v>-0.79235102096610144</v>
      </c>
      <c r="C3513" t="str">
        <f t="shared" si="109"/>
        <v>Normal</v>
      </c>
      <c r="D3513">
        <f xml:space="preserve"> (moras!I3510 - AVERAGE(moras!$I$2:$I$5001)) / _xlfn.STDEV.P(moras!$I$2:$I$5001)</f>
        <v>6.6104782630796582E-3</v>
      </c>
      <c r="E3513" t="str">
        <f t="shared" si="108"/>
        <v>Normal</v>
      </c>
    </row>
    <row r="3514" spans="2:5" x14ac:dyDescent="0.25">
      <c r="B3514">
        <f xml:space="preserve"> (moras!C3511 - AVERAGE(moras!$C$2:$C$5001)) / _xlfn.STDEV.P(moras!$C$2:$C$5001)</f>
        <v>-0.31312775146155075</v>
      </c>
      <c r="C3514" t="str">
        <f t="shared" si="109"/>
        <v>Normal</v>
      </c>
      <c r="D3514">
        <f xml:space="preserve"> (moras!I3511 - AVERAGE(moras!$I$2:$I$5001)) / _xlfn.STDEV.P(moras!$I$2:$I$5001)</f>
        <v>-0.34630148627334789</v>
      </c>
      <c r="E3514" t="str">
        <f t="shared" si="108"/>
        <v>Normal</v>
      </c>
    </row>
    <row r="3515" spans="2:5" x14ac:dyDescent="0.25">
      <c r="B3515">
        <f xml:space="preserve"> (moras!C3512 - AVERAGE(moras!$C$2:$C$5001)) / _xlfn.STDEV.P(moras!$C$2:$C$5001)</f>
        <v>5.5013118468241161E-2</v>
      </c>
      <c r="C3515" t="str">
        <f t="shared" si="109"/>
        <v>Normal</v>
      </c>
      <c r="D3515">
        <f xml:space="preserve"> (moras!I3512 - AVERAGE(moras!$I$2:$I$5001)) / _xlfn.STDEV.P(moras!$I$2:$I$5001)</f>
        <v>-0.48746627208791893</v>
      </c>
      <c r="E3515" t="str">
        <f t="shared" si="108"/>
        <v>Normal</v>
      </c>
    </row>
    <row r="3516" spans="2:5" x14ac:dyDescent="0.25">
      <c r="B3516">
        <f xml:space="preserve"> (moras!C3513 - AVERAGE(moras!$C$2:$C$5001)) / _xlfn.STDEV.P(moras!$C$2:$C$5001)</f>
        <v>-0.14372705141558748</v>
      </c>
      <c r="C3516" t="str">
        <f t="shared" si="109"/>
        <v>Normal</v>
      </c>
      <c r="D3516">
        <f xml:space="preserve"> (moras!I3513 - AVERAGE(moras!$I$2:$I$5001)) / _xlfn.STDEV.P(moras!$I$2:$I$5001)</f>
        <v>-0.91096062953163204</v>
      </c>
      <c r="E3516" t="str">
        <f t="shared" si="108"/>
        <v>Normal</v>
      </c>
    </row>
    <row r="3517" spans="2:5" x14ac:dyDescent="0.25">
      <c r="B3517">
        <f xml:space="preserve"> (moras!C3514 - AVERAGE(moras!$C$2:$C$5001)) / _xlfn.STDEV.P(moras!$C$2:$C$5001)</f>
        <v>-0.31764899187973566</v>
      </c>
      <c r="C3517" t="str">
        <f t="shared" si="109"/>
        <v>Normal</v>
      </c>
      <c r="D3517">
        <f xml:space="preserve"> (moras!I3514 - AVERAGE(moras!$I$2:$I$5001)) / _xlfn.STDEV.P(moras!$I$2:$I$5001)</f>
        <v>3.5357301236273555</v>
      </c>
      <c r="E3517" t="str">
        <f t="shared" si="108"/>
        <v>Atipico</v>
      </c>
    </row>
    <row r="3518" spans="2:5" x14ac:dyDescent="0.25">
      <c r="B3518">
        <f xml:space="preserve"> (moras!C3515 - AVERAGE(moras!$C$2:$C$5001)) / _xlfn.STDEV.P(moras!$C$2:$C$5001)</f>
        <v>-0.23126078995447027</v>
      </c>
      <c r="C3518" t="str">
        <f t="shared" si="109"/>
        <v>Normal</v>
      </c>
      <c r="D3518">
        <f xml:space="preserve"> (moras!I3515 - AVERAGE(moras!$I$2:$I$5001)) / _xlfn.STDEV.P(moras!$I$2:$I$5001)</f>
        <v>-0.20513670045877688</v>
      </c>
      <c r="E3518" t="str">
        <f t="shared" si="108"/>
        <v>Normal</v>
      </c>
    </row>
    <row r="3519" spans="2:5" x14ac:dyDescent="0.25">
      <c r="B3519">
        <f xml:space="preserve"> (moras!C3516 - AVERAGE(moras!$C$2:$C$5001)) / _xlfn.STDEV.P(moras!$C$2:$C$5001)</f>
        <v>-0.17692505861637248</v>
      </c>
      <c r="C3519" t="str">
        <f t="shared" si="109"/>
        <v>Normal</v>
      </c>
      <c r="D3519">
        <f xml:space="preserve"> (moras!I3516 - AVERAGE(moras!$I$2:$I$5001)) / _xlfn.STDEV.P(moras!$I$2:$I$5001)</f>
        <v>1.41825833640879</v>
      </c>
      <c r="E3519" t="str">
        <f t="shared" si="108"/>
        <v>Normal</v>
      </c>
    </row>
    <row r="3520" spans="2:5" x14ac:dyDescent="0.25">
      <c r="B3520">
        <f xml:space="preserve"> (moras!C3517 - AVERAGE(moras!$C$2:$C$5001)) / _xlfn.STDEV.P(moras!$C$2:$C$5001)</f>
        <v>-0.46799154082766331</v>
      </c>
      <c r="C3520" t="str">
        <f t="shared" si="109"/>
        <v>Normal</v>
      </c>
      <c r="D3520">
        <f xml:space="preserve"> (moras!I3517 - AVERAGE(moras!$I$2:$I$5001)) / _xlfn.STDEV.P(moras!$I$2:$I$5001)</f>
        <v>1.9123350867597886</v>
      </c>
      <c r="E3520" t="str">
        <f t="shared" si="108"/>
        <v>Normal</v>
      </c>
    </row>
    <row r="3521" spans="2:5" x14ac:dyDescent="0.25">
      <c r="B3521">
        <f xml:space="preserve"> (moras!C3518 - AVERAGE(moras!$C$2:$C$5001)) / _xlfn.STDEV.P(moras!$C$2:$C$5001)</f>
        <v>-0.40244756968810458</v>
      </c>
      <c r="C3521" t="str">
        <f t="shared" si="109"/>
        <v>Normal</v>
      </c>
      <c r="D3521">
        <f xml:space="preserve"> (moras!I3518 - AVERAGE(moras!$I$2:$I$5001)) / _xlfn.STDEV.P(moras!$I$2:$I$5001)</f>
        <v>1.2065111576869334</v>
      </c>
      <c r="E3521" t="str">
        <f t="shared" si="108"/>
        <v>Normal</v>
      </c>
    </row>
    <row r="3522" spans="2:5" x14ac:dyDescent="0.25">
      <c r="B3522">
        <f xml:space="preserve"> (moras!C3519 - AVERAGE(moras!$C$2:$C$5001)) / _xlfn.STDEV.P(moras!$C$2:$C$5001)</f>
        <v>1.05863015870084</v>
      </c>
      <c r="C3522" t="str">
        <f t="shared" si="109"/>
        <v>Normal</v>
      </c>
      <c r="D3522">
        <f xml:space="preserve"> (moras!I3519 - AVERAGE(moras!$I$2:$I$5001)) / _xlfn.STDEV.P(moras!$I$2:$I$5001)</f>
        <v>-0.69921345080977548</v>
      </c>
      <c r="E3522" t="str">
        <f t="shared" si="108"/>
        <v>Normal</v>
      </c>
    </row>
    <row r="3523" spans="2:5" x14ac:dyDescent="0.25">
      <c r="B3523">
        <f xml:space="preserve"> (moras!C3520 - AVERAGE(moras!$C$2:$C$5001)) / _xlfn.STDEV.P(moras!$C$2:$C$5001)</f>
        <v>-0.44235280018378897</v>
      </c>
      <c r="C3523" t="str">
        <f t="shared" si="109"/>
        <v>Normal</v>
      </c>
      <c r="D3523">
        <f xml:space="preserve"> (moras!I3520 - AVERAGE(moras!$I$2:$I$5001)) / _xlfn.STDEV.P(moras!$I$2:$I$5001)</f>
        <v>0.35952244279950724</v>
      </c>
      <c r="E3523" t="str">
        <f t="shared" si="108"/>
        <v>Normal</v>
      </c>
    </row>
    <row r="3524" spans="2:5" x14ac:dyDescent="0.25">
      <c r="B3524">
        <f xml:space="preserve"> (moras!C3521 - AVERAGE(moras!$C$2:$C$5001)) / _xlfn.STDEV.P(moras!$C$2:$C$5001)</f>
        <v>-0.13260756252385381</v>
      </c>
      <c r="C3524" t="str">
        <f t="shared" si="109"/>
        <v>Normal</v>
      </c>
      <c r="D3524">
        <f xml:space="preserve"> (moras!I3521 - AVERAGE(moras!$I$2:$I$5001)) / _xlfn.STDEV.P(moras!$I$2:$I$5001)</f>
        <v>-0.769795843717061</v>
      </c>
      <c r="E3524" t="str">
        <f t="shared" si="108"/>
        <v>Normal</v>
      </c>
    </row>
    <row r="3525" spans="2:5" x14ac:dyDescent="0.25">
      <c r="B3525">
        <f xml:space="preserve"> (moras!C3522 - AVERAGE(moras!$C$2:$C$5001)) / _xlfn.STDEV.P(moras!$C$2:$C$5001)</f>
        <v>1.5828758755978216</v>
      </c>
      <c r="C3525" t="str">
        <f t="shared" si="109"/>
        <v>Normal</v>
      </c>
      <c r="D3525">
        <f xml:space="preserve"> (moras!I3522 - AVERAGE(moras!$I$2:$I$5001)) / _xlfn.STDEV.P(moras!$I$2:$I$5001)</f>
        <v>-0.48746627208791893</v>
      </c>
      <c r="E3525" t="str">
        <f t="shared" si="108"/>
        <v>Normal</v>
      </c>
    </row>
    <row r="3526" spans="2:5" x14ac:dyDescent="0.25">
      <c r="B3526">
        <f xml:space="preserve"> (moras!C3523 - AVERAGE(moras!$C$2:$C$5001)) / _xlfn.STDEV.P(moras!$C$2:$C$5001)</f>
        <v>-0.16908336020098136</v>
      </c>
      <c r="C3526" t="str">
        <f t="shared" si="109"/>
        <v>Normal</v>
      </c>
      <c r="D3526">
        <f xml:space="preserve"> (moras!I3523 - AVERAGE(moras!$I$2:$I$5001)) / _xlfn.STDEV.P(moras!$I$2:$I$5001)</f>
        <v>1.1359287647796479</v>
      </c>
      <c r="E3526" t="str">
        <f t="shared" ref="E3526:E3589" si="110">IF(ABS(D3526)&gt;1.96,"Atipico","Normal")</f>
        <v>Normal</v>
      </c>
    </row>
    <row r="3527" spans="2:5" x14ac:dyDescent="0.25">
      <c r="B3527">
        <f xml:space="preserve"> (moras!C3524 - AVERAGE(moras!$C$2:$C$5001)) / _xlfn.STDEV.P(moras!$C$2:$C$5001)</f>
        <v>-0.48244171065729569</v>
      </c>
      <c r="C3527" t="str">
        <f t="shared" si="109"/>
        <v>Normal</v>
      </c>
      <c r="D3527">
        <f xml:space="preserve"> (moras!I3524 - AVERAGE(moras!$I$2:$I$5001)) / _xlfn.STDEV.P(moras!$I$2:$I$5001)</f>
        <v>-1.4756197727899161</v>
      </c>
      <c r="E3527" t="str">
        <f t="shared" si="110"/>
        <v>Normal</v>
      </c>
    </row>
    <row r="3528" spans="2:5" x14ac:dyDescent="0.25">
      <c r="B3528">
        <f xml:space="preserve"> (moras!C3525 - AVERAGE(moras!$C$2:$C$5001)) / _xlfn.STDEV.P(moras!$C$2:$C$5001)</f>
        <v>2.5729535002647741</v>
      </c>
      <c r="C3528" t="str">
        <f t="shared" si="109"/>
        <v>Atipico</v>
      </c>
      <c r="D3528">
        <f xml:space="preserve"> (moras!I3525 - AVERAGE(moras!$I$2:$I$5001)) / _xlfn.STDEV.P(moras!$I$2:$I$5001)</f>
        <v>0.2183576569849362</v>
      </c>
      <c r="E3528" t="str">
        <f t="shared" si="110"/>
        <v>Normal</v>
      </c>
    </row>
    <row r="3529" spans="2:5" x14ac:dyDescent="0.25">
      <c r="B3529">
        <f xml:space="preserve"> (moras!C3526 - AVERAGE(moras!$C$2:$C$5001)) / _xlfn.STDEV.P(moras!$C$2:$C$5001)</f>
        <v>0.57736867652261259</v>
      </c>
      <c r="C3529" t="str">
        <f t="shared" si="109"/>
        <v>Normal</v>
      </c>
      <c r="D3529">
        <f xml:space="preserve"> (moras!I3526 - AVERAGE(moras!$I$2:$I$5001)) / _xlfn.STDEV.P(moras!$I$2:$I$5001)</f>
        <v>0.35952244279950724</v>
      </c>
      <c r="E3529" t="str">
        <f t="shared" si="110"/>
        <v>Normal</v>
      </c>
    </row>
    <row r="3530" spans="2:5" x14ac:dyDescent="0.25">
      <c r="B3530">
        <f xml:space="preserve"> (moras!C3527 - AVERAGE(moras!$C$2:$C$5001)) / _xlfn.STDEV.P(moras!$C$2:$C$5001)</f>
        <v>-0.44303227428771735</v>
      </c>
      <c r="C3530" t="str">
        <f t="shared" si="109"/>
        <v>Normal</v>
      </c>
      <c r="D3530">
        <f xml:space="preserve"> (moras!I3527 - AVERAGE(moras!$I$2:$I$5001)) / _xlfn.STDEV.P(moras!$I$2:$I$5001)</f>
        <v>-1.193290201160774</v>
      </c>
      <c r="E3530" t="str">
        <f t="shared" si="110"/>
        <v>Normal</v>
      </c>
    </row>
    <row r="3531" spans="2:5" x14ac:dyDescent="0.25">
      <c r="B3531">
        <f xml:space="preserve"> (moras!C3528 - AVERAGE(moras!$C$2:$C$5001)) / _xlfn.STDEV.P(moras!$C$2:$C$5001)</f>
        <v>-0.48233325376538916</v>
      </c>
      <c r="C3531" t="str">
        <f t="shared" si="109"/>
        <v>Normal</v>
      </c>
      <c r="D3531">
        <f xml:space="preserve"> (moras!I3528 - AVERAGE(moras!$I$2:$I$5001)) / _xlfn.STDEV.P(moras!$I$2:$I$5001)</f>
        <v>-0.41688387918063341</v>
      </c>
      <c r="E3531" t="str">
        <f t="shared" si="110"/>
        <v>Normal</v>
      </c>
    </row>
    <row r="3532" spans="2:5" x14ac:dyDescent="0.25">
      <c r="B3532">
        <f xml:space="preserve"> (moras!C3529 - AVERAGE(moras!$C$2:$C$5001)) / _xlfn.STDEV.P(moras!$C$2:$C$5001)</f>
        <v>-0.44454166866740574</v>
      </c>
      <c r="C3532" t="str">
        <f t="shared" si="109"/>
        <v>Normal</v>
      </c>
      <c r="D3532">
        <f xml:space="preserve"> (moras!I3529 - AVERAGE(moras!$I$2:$I$5001)) / _xlfn.STDEV.P(moras!$I$2:$I$5001)</f>
        <v>1.0653463718723624</v>
      </c>
      <c r="E3532" t="str">
        <f t="shared" si="110"/>
        <v>Normal</v>
      </c>
    </row>
    <row r="3533" spans="2:5" x14ac:dyDescent="0.25">
      <c r="B3533">
        <f xml:space="preserve"> (moras!C3530 - AVERAGE(moras!$C$2:$C$5001)) / _xlfn.STDEV.P(moras!$C$2:$C$5001)</f>
        <v>-0.68383247079242326</v>
      </c>
      <c r="C3533" t="str">
        <f t="shared" si="109"/>
        <v>Normal</v>
      </c>
      <c r="D3533">
        <f xml:space="preserve"> (moras!I3530 - AVERAGE(moras!$I$2:$I$5001)) / _xlfn.STDEV.P(moras!$I$2:$I$5001)</f>
        <v>-0.34630148627334789</v>
      </c>
      <c r="E3533" t="str">
        <f t="shared" si="110"/>
        <v>Normal</v>
      </c>
    </row>
    <row r="3534" spans="2:5" x14ac:dyDescent="0.25">
      <c r="B3534">
        <f xml:space="preserve"> (moras!C3531 - AVERAGE(moras!$C$2:$C$5001)) / _xlfn.STDEV.P(moras!$C$2:$C$5001)</f>
        <v>0.11003251667243315</v>
      </c>
      <c r="C3534" t="str">
        <f t="shared" si="109"/>
        <v>Normal</v>
      </c>
      <c r="D3534">
        <f xml:space="preserve"> (moras!I3531 - AVERAGE(moras!$I$2:$I$5001)) / _xlfn.STDEV.P(moras!$I$2:$I$5001)</f>
        <v>-0.62863105790248996</v>
      </c>
      <c r="E3534" t="str">
        <f t="shared" si="110"/>
        <v>Normal</v>
      </c>
    </row>
    <row r="3535" spans="2:5" x14ac:dyDescent="0.25">
      <c r="B3535">
        <f xml:space="preserve"> (moras!C3532 - AVERAGE(moras!$C$2:$C$5001)) / _xlfn.STDEV.P(moras!$C$2:$C$5001)</f>
        <v>-0.42610091412993778</v>
      </c>
      <c r="C3535" t="str">
        <f t="shared" ref="C3535:C3598" si="111">IF(ABS(B3535)&gt;1.96,"Atipico","Normal")</f>
        <v>Normal</v>
      </c>
      <c r="D3535">
        <f xml:space="preserve"> (moras!I3532 - AVERAGE(moras!$I$2:$I$5001)) / _xlfn.STDEV.P(moras!$I$2:$I$5001)</f>
        <v>-0.20513670045877688</v>
      </c>
      <c r="E3535" t="str">
        <f t="shared" si="110"/>
        <v>Normal</v>
      </c>
    </row>
    <row r="3536" spans="2:5" x14ac:dyDescent="0.25">
      <c r="B3536">
        <f xml:space="preserve"> (moras!C3533 - AVERAGE(moras!$C$2:$C$5001)) / _xlfn.STDEV.P(moras!$C$2:$C$5001)</f>
        <v>-0.43785297984760996</v>
      </c>
      <c r="C3536" t="str">
        <f t="shared" si="111"/>
        <v>Normal</v>
      </c>
      <c r="D3536">
        <f xml:space="preserve"> (moras!I3533 - AVERAGE(moras!$I$2:$I$5001)) / _xlfn.STDEV.P(moras!$I$2:$I$5001)</f>
        <v>-0.98154302243891756</v>
      </c>
      <c r="E3536" t="str">
        <f t="shared" si="110"/>
        <v>Normal</v>
      </c>
    </row>
    <row r="3537" spans="2:5" x14ac:dyDescent="0.25">
      <c r="B3537">
        <f xml:space="preserve"> (moras!C3534 - AVERAGE(moras!$C$2:$C$5001)) / _xlfn.STDEV.P(moras!$C$2:$C$5001)</f>
        <v>-0.51142162647613676</v>
      </c>
      <c r="C3537" t="str">
        <f t="shared" si="111"/>
        <v>Normal</v>
      </c>
      <c r="D3537">
        <f xml:space="preserve"> (moras!I3534 - AVERAGE(moras!$I$2:$I$5001)) / _xlfn.STDEV.P(moras!$I$2:$I$5001)</f>
        <v>1.7711703009452175</v>
      </c>
      <c r="E3537" t="str">
        <f t="shared" si="110"/>
        <v>Normal</v>
      </c>
    </row>
    <row r="3538" spans="2:5" x14ac:dyDescent="0.25">
      <c r="B3538">
        <f xml:space="preserve"> (moras!C3535 - AVERAGE(moras!$C$2:$C$5001)) / _xlfn.STDEV.P(moras!$C$2:$C$5001)</f>
        <v>-0.18126333429263386</v>
      </c>
      <c r="C3538" t="str">
        <f t="shared" si="111"/>
        <v>Normal</v>
      </c>
      <c r="D3538">
        <f xml:space="preserve"> (moras!I3535 - AVERAGE(moras!$I$2:$I$5001)) / _xlfn.STDEV.P(moras!$I$2:$I$5001)</f>
        <v>-0.20513670045877688</v>
      </c>
      <c r="E3538" t="str">
        <f t="shared" si="110"/>
        <v>Normal</v>
      </c>
    </row>
    <row r="3539" spans="2:5" x14ac:dyDescent="0.25">
      <c r="B3539">
        <f xml:space="preserve"> (moras!C3536 - AVERAGE(moras!$C$2:$C$5001)) / _xlfn.STDEV.P(moras!$C$2:$C$5001)</f>
        <v>-2.2673338536546354E-2</v>
      </c>
      <c r="C3539" t="str">
        <f t="shared" si="111"/>
        <v>Normal</v>
      </c>
      <c r="D3539">
        <f xml:space="preserve"> (moras!I3536 - AVERAGE(moras!$I$2:$I$5001)) / _xlfn.STDEV.P(moras!$I$2:$I$5001)</f>
        <v>2.1946646583889304</v>
      </c>
      <c r="E3539" t="str">
        <f t="shared" si="110"/>
        <v>Atipico</v>
      </c>
    </row>
    <row r="3540" spans="2:5" x14ac:dyDescent="0.25">
      <c r="B3540">
        <f xml:space="preserve"> (moras!C3537 - AVERAGE(moras!$C$2:$C$5001)) / _xlfn.STDEV.P(moras!$C$2:$C$5001)</f>
        <v>-0.29578123385943633</v>
      </c>
      <c r="C3540" t="str">
        <f t="shared" si="111"/>
        <v>Normal</v>
      </c>
      <c r="D3540">
        <f xml:space="preserve"> (moras!I3537 - AVERAGE(moras!$I$2:$I$5001)) / _xlfn.STDEV.P(moras!$I$2:$I$5001)</f>
        <v>0.35952244279950724</v>
      </c>
      <c r="E3540" t="str">
        <f t="shared" si="110"/>
        <v>Normal</v>
      </c>
    </row>
    <row r="3541" spans="2:5" x14ac:dyDescent="0.25">
      <c r="B3541">
        <f xml:space="preserve"> (moras!C3538 - AVERAGE(moras!$C$2:$C$5001)) / _xlfn.STDEV.P(moras!$C$2:$C$5001)</f>
        <v>-0.46168513326416116</v>
      </c>
      <c r="C3541" t="str">
        <f t="shared" si="111"/>
        <v>Normal</v>
      </c>
      <c r="D3541">
        <f xml:space="preserve"> (moras!I3538 - AVERAGE(moras!$I$2:$I$5001)) / _xlfn.STDEV.P(moras!$I$2:$I$5001)</f>
        <v>-0.27571909336606237</v>
      </c>
      <c r="E3541" t="str">
        <f t="shared" si="110"/>
        <v>Normal</v>
      </c>
    </row>
    <row r="3542" spans="2:5" x14ac:dyDescent="0.25">
      <c r="B3542">
        <f xml:space="preserve"> (moras!C3539 - AVERAGE(moras!$C$2:$C$5001)) / _xlfn.STDEV.P(moras!$C$2:$C$5001)</f>
        <v>-0.23282814310527419</v>
      </c>
      <c r="C3542" t="str">
        <f t="shared" si="111"/>
        <v>Normal</v>
      </c>
      <c r="D3542">
        <f xml:space="preserve"> (moras!I3539 - AVERAGE(moras!$I$2:$I$5001)) / _xlfn.STDEV.P(moras!$I$2:$I$5001)</f>
        <v>-0.20513670045877688</v>
      </c>
      <c r="E3542" t="str">
        <f t="shared" si="110"/>
        <v>Normal</v>
      </c>
    </row>
    <row r="3543" spans="2:5" x14ac:dyDescent="0.25">
      <c r="B3543">
        <f xml:space="preserve"> (moras!C3540 - AVERAGE(moras!$C$2:$C$5001)) / _xlfn.STDEV.P(moras!$C$2:$C$5001)</f>
        <v>-0.30049193780090172</v>
      </c>
      <c r="C3543" t="str">
        <f t="shared" si="111"/>
        <v>Normal</v>
      </c>
      <c r="D3543">
        <f xml:space="preserve"> (moras!I3540 - AVERAGE(moras!$I$2:$I$5001)) / _xlfn.STDEV.P(moras!$I$2:$I$5001)</f>
        <v>1.2770935505942189</v>
      </c>
      <c r="E3543" t="str">
        <f t="shared" si="110"/>
        <v>Normal</v>
      </c>
    </row>
    <row r="3544" spans="2:5" x14ac:dyDescent="0.25">
      <c r="B3544">
        <f xml:space="preserve"> (moras!C3541 - AVERAGE(moras!$C$2:$C$5001)) / _xlfn.STDEV.P(moras!$C$2:$C$5001)</f>
        <v>-8.9278448453655609E-2</v>
      </c>
      <c r="C3544" t="str">
        <f t="shared" si="111"/>
        <v>Normal</v>
      </c>
      <c r="D3544">
        <f xml:space="preserve"> (moras!I3541 - AVERAGE(moras!$I$2:$I$5001)) / _xlfn.STDEV.P(moras!$I$2:$I$5001)</f>
        <v>-0.84037823662434652</v>
      </c>
      <c r="E3544" t="str">
        <f t="shared" si="110"/>
        <v>Normal</v>
      </c>
    </row>
    <row r="3545" spans="2:5" x14ac:dyDescent="0.25">
      <c r="B3545">
        <f xml:space="preserve"> (moras!C3542 - AVERAGE(moras!$C$2:$C$5001)) / _xlfn.STDEV.P(moras!$C$2:$C$5001)</f>
        <v>-0.79617383352903781</v>
      </c>
      <c r="C3545" t="str">
        <f t="shared" si="111"/>
        <v>Normal</v>
      </c>
      <c r="D3545">
        <f xml:space="preserve"> (moras!I3542 - AVERAGE(moras!$I$2:$I$5001)) / _xlfn.STDEV.P(moras!$I$2:$I$5001)</f>
        <v>0.2183576569849362</v>
      </c>
      <c r="E3545" t="str">
        <f t="shared" si="110"/>
        <v>Normal</v>
      </c>
    </row>
    <row r="3546" spans="2:5" x14ac:dyDescent="0.25">
      <c r="B3546">
        <f xml:space="preserve"> (moras!C3543 - AVERAGE(moras!$C$2:$C$5001)) / _xlfn.STDEV.P(moras!$C$2:$C$5001)</f>
        <v>-0.35272634306307393</v>
      </c>
      <c r="C3546" t="str">
        <f t="shared" si="111"/>
        <v>Normal</v>
      </c>
      <c r="D3546">
        <f xml:space="preserve"> (moras!I3543 - AVERAGE(moras!$I$2:$I$5001)) / _xlfn.STDEV.P(moras!$I$2:$I$5001)</f>
        <v>1.2065111576869334</v>
      </c>
      <c r="E3546" t="str">
        <f t="shared" si="110"/>
        <v>Normal</v>
      </c>
    </row>
    <row r="3547" spans="2:5" x14ac:dyDescent="0.25">
      <c r="B3547">
        <f xml:space="preserve"> (moras!C3544 - AVERAGE(moras!$C$2:$C$5001)) / _xlfn.STDEV.P(moras!$C$2:$C$5001)</f>
        <v>-2.2673338536546354E-2</v>
      </c>
      <c r="C3547" t="str">
        <f t="shared" si="111"/>
        <v>Normal</v>
      </c>
      <c r="D3547">
        <f xml:space="preserve"> (moras!I3544 - AVERAGE(moras!$I$2:$I$5001)) / _xlfn.STDEV.P(moras!$I$2:$I$5001)</f>
        <v>1.700587908037932</v>
      </c>
      <c r="E3547" t="str">
        <f t="shared" si="110"/>
        <v>Normal</v>
      </c>
    </row>
    <row r="3548" spans="2:5" x14ac:dyDescent="0.25">
      <c r="B3548">
        <f xml:space="preserve"> (moras!C3545 - AVERAGE(moras!$C$2:$C$5001)) / _xlfn.STDEV.P(moras!$C$2:$C$5001)</f>
        <v>6.1379951133544573E-2</v>
      </c>
      <c r="C3548" t="str">
        <f t="shared" si="111"/>
        <v>Normal</v>
      </c>
      <c r="D3548">
        <f xml:space="preserve"> (moras!I3545 - AVERAGE(moras!$I$2:$I$5001)) / _xlfn.STDEV.P(moras!$I$2:$I$5001)</f>
        <v>-0.41688387918063341</v>
      </c>
      <c r="E3548" t="str">
        <f t="shared" si="110"/>
        <v>Normal</v>
      </c>
    </row>
    <row r="3549" spans="2:5" x14ac:dyDescent="0.25">
      <c r="B3549">
        <f xml:space="preserve"> (moras!C3546 - AVERAGE(moras!$C$2:$C$5001)) / _xlfn.STDEV.P(moras!$C$2:$C$5001)</f>
        <v>-0.10322616506433047</v>
      </c>
      <c r="C3549" t="str">
        <f t="shared" si="111"/>
        <v>Normal</v>
      </c>
      <c r="D3549">
        <f xml:space="preserve"> (moras!I3546 - AVERAGE(moras!$I$2:$I$5001)) / _xlfn.STDEV.P(moras!$I$2:$I$5001)</f>
        <v>-0.27571909336606237</v>
      </c>
      <c r="E3549" t="str">
        <f t="shared" si="110"/>
        <v>Normal</v>
      </c>
    </row>
    <row r="3550" spans="2:5" x14ac:dyDescent="0.25">
      <c r="B3550">
        <f xml:space="preserve"> (moras!C3547 - AVERAGE(moras!$C$2:$C$5001)) / _xlfn.STDEV.P(moras!$C$2:$C$5001)</f>
        <v>0.86009053849672434</v>
      </c>
      <c r="C3550" t="str">
        <f t="shared" si="111"/>
        <v>Normal</v>
      </c>
      <c r="D3550">
        <f xml:space="preserve"> (moras!I3547 - AVERAGE(moras!$I$2:$I$5001)) / _xlfn.STDEV.P(moras!$I$2:$I$5001)</f>
        <v>7.7192871170365177E-2</v>
      </c>
      <c r="E3550" t="str">
        <f t="shared" si="110"/>
        <v>Normal</v>
      </c>
    </row>
    <row r="3551" spans="2:5" x14ac:dyDescent="0.25">
      <c r="B3551">
        <f xml:space="preserve"> (moras!C3548 - AVERAGE(moras!$C$2:$C$5001)) / _xlfn.STDEV.P(moras!$C$2:$C$5001)</f>
        <v>0.9334318140993304</v>
      </c>
      <c r="C3551" t="str">
        <f t="shared" si="111"/>
        <v>Normal</v>
      </c>
      <c r="D3551">
        <f xml:space="preserve"> (moras!I3548 - AVERAGE(moras!$I$2:$I$5001)) / _xlfn.STDEV.P(moras!$I$2:$I$5001)</f>
        <v>0.99476397896507684</v>
      </c>
      <c r="E3551" t="str">
        <f t="shared" si="110"/>
        <v>Normal</v>
      </c>
    </row>
    <row r="3552" spans="2:5" x14ac:dyDescent="0.25">
      <c r="B3552">
        <f xml:space="preserve"> (moras!C3549 - AVERAGE(moras!$C$2:$C$5001)) / _xlfn.STDEV.P(moras!$C$2:$C$5001)</f>
        <v>-0.44425310797717121</v>
      </c>
      <c r="C3552" t="str">
        <f t="shared" si="111"/>
        <v>Normal</v>
      </c>
      <c r="D3552">
        <f xml:space="preserve"> (moras!I3549 - AVERAGE(moras!$I$2:$I$5001)) / _xlfn.STDEV.P(moras!$I$2:$I$5001)</f>
        <v>1.559423122223361</v>
      </c>
      <c r="E3552" t="str">
        <f t="shared" si="110"/>
        <v>Normal</v>
      </c>
    </row>
    <row r="3553" spans="2:5" x14ac:dyDescent="0.25">
      <c r="B3553">
        <f xml:space="preserve"> (moras!C3550 - AVERAGE(moras!$C$2:$C$5001)) / _xlfn.STDEV.P(moras!$C$2:$C$5001)</f>
        <v>-0.1419426241694759</v>
      </c>
      <c r="C3553" t="str">
        <f t="shared" si="111"/>
        <v>Normal</v>
      </c>
      <c r="D3553">
        <f xml:space="preserve"> (moras!I3550 - AVERAGE(moras!$I$2:$I$5001)) / _xlfn.STDEV.P(moras!$I$2:$I$5001)</f>
        <v>-0.91096062953163204</v>
      </c>
      <c r="E3553" t="str">
        <f t="shared" si="110"/>
        <v>Normal</v>
      </c>
    </row>
    <row r="3554" spans="2:5" x14ac:dyDescent="0.25">
      <c r="B3554">
        <f xml:space="preserve"> (moras!C3551 - AVERAGE(moras!$C$2:$C$5001)) / _xlfn.STDEV.P(moras!$C$2:$C$5001)</f>
        <v>0.6519904833489214</v>
      </c>
      <c r="C3554" t="str">
        <f t="shared" si="111"/>
        <v>Normal</v>
      </c>
      <c r="D3554">
        <f xml:space="preserve"> (moras!I3551 - AVERAGE(moras!$I$2:$I$5001)) / _xlfn.STDEV.P(moras!$I$2:$I$5001)</f>
        <v>1.1359287647796479</v>
      </c>
      <c r="E3554" t="str">
        <f t="shared" si="110"/>
        <v>Normal</v>
      </c>
    </row>
    <row r="3555" spans="2:5" x14ac:dyDescent="0.25">
      <c r="B3555">
        <f xml:space="preserve"> (moras!C3552 - AVERAGE(moras!$C$2:$C$5001)) / _xlfn.STDEV.P(moras!$C$2:$C$5001)</f>
        <v>-0.19922932017309197</v>
      </c>
      <c r="C3555" t="str">
        <f t="shared" si="111"/>
        <v>Normal</v>
      </c>
      <c r="D3555">
        <f xml:space="preserve"> (moras!I3552 - AVERAGE(moras!$I$2:$I$5001)) / _xlfn.STDEV.P(moras!$I$2:$I$5001)</f>
        <v>0.99476397896507684</v>
      </c>
      <c r="E3555" t="str">
        <f t="shared" si="110"/>
        <v>Normal</v>
      </c>
    </row>
    <row r="3556" spans="2:5" x14ac:dyDescent="0.25">
      <c r="B3556">
        <f xml:space="preserve"> (moras!C3553 - AVERAGE(moras!$C$2:$C$5001)) / _xlfn.STDEV.P(moras!$C$2:$C$5001)</f>
        <v>-0.20644703692498445</v>
      </c>
      <c r="C3556" t="str">
        <f t="shared" si="111"/>
        <v>Normal</v>
      </c>
      <c r="D3556">
        <f xml:space="preserve"> (moras!I3553 - AVERAGE(moras!$I$2:$I$5001)) / _xlfn.STDEV.P(moras!$I$2:$I$5001)</f>
        <v>0.2183576569849362</v>
      </c>
      <c r="E3556" t="str">
        <f t="shared" si="110"/>
        <v>Normal</v>
      </c>
    </row>
    <row r="3557" spans="2:5" x14ac:dyDescent="0.25">
      <c r="B3557">
        <f xml:space="preserve"> (moras!C3554 - AVERAGE(moras!$C$2:$C$5001)) / _xlfn.STDEV.P(moras!$C$2:$C$5001)</f>
        <v>-0.36937530835733334</v>
      </c>
      <c r="C3557" t="str">
        <f t="shared" si="111"/>
        <v>Normal</v>
      </c>
      <c r="D3557">
        <f xml:space="preserve"> (moras!I3554 - AVERAGE(moras!$I$2:$I$5001)) / _xlfn.STDEV.P(moras!$I$2:$I$5001)</f>
        <v>-0.48746627208791893</v>
      </c>
      <c r="E3557" t="str">
        <f t="shared" si="110"/>
        <v>Normal</v>
      </c>
    </row>
    <row r="3558" spans="2:5" x14ac:dyDescent="0.25">
      <c r="B3558">
        <f xml:space="preserve"> (moras!C3555 - AVERAGE(moras!$C$2:$C$5001)) / _xlfn.STDEV.P(moras!$C$2:$C$5001)</f>
        <v>-0.52276257953179872</v>
      </c>
      <c r="C3558" t="str">
        <f t="shared" si="111"/>
        <v>Normal</v>
      </c>
      <c r="D3558">
        <f xml:space="preserve"> (moras!I3555 - AVERAGE(moras!$I$2:$I$5001)) / _xlfn.STDEV.P(moras!$I$2:$I$5001)</f>
        <v>-1.5462021656972016</v>
      </c>
      <c r="E3558" t="str">
        <f t="shared" si="110"/>
        <v>Normal</v>
      </c>
    </row>
    <row r="3559" spans="2:5" x14ac:dyDescent="0.25">
      <c r="B3559">
        <f xml:space="preserve"> (moras!C3556 - AVERAGE(moras!$C$2:$C$5001)) / _xlfn.STDEV.P(moras!$C$2:$C$5001)</f>
        <v>-0.14458523584100633</v>
      </c>
      <c r="C3559" t="str">
        <f t="shared" si="111"/>
        <v>Normal</v>
      </c>
      <c r="D3559">
        <f xml:space="preserve"> (moras!I3556 - AVERAGE(moras!$I$2:$I$5001)) / _xlfn.STDEV.P(moras!$I$2:$I$5001)</f>
        <v>-0.13455430755149136</v>
      </c>
      <c r="E3559" t="str">
        <f t="shared" si="110"/>
        <v>Normal</v>
      </c>
    </row>
    <row r="3560" spans="2:5" x14ac:dyDescent="0.25">
      <c r="B3560">
        <f xml:space="preserve"> (moras!C3557 - AVERAGE(moras!$C$2:$C$5001)) / _xlfn.STDEV.P(moras!$C$2:$C$5001)</f>
        <v>0.25281064443231682</v>
      </c>
      <c r="C3560" t="str">
        <f t="shared" si="111"/>
        <v>Normal</v>
      </c>
      <c r="D3560">
        <f xml:space="preserve"> (moras!I3557 - AVERAGE(moras!$I$2:$I$5001)) / _xlfn.STDEV.P(moras!$I$2:$I$5001)</f>
        <v>-0.34630148627334789</v>
      </c>
      <c r="E3560" t="str">
        <f t="shared" si="110"/>
        <v>Normal</v>
      </c>
    </row>
    <row r="3561" spans="2:5" x14ac:dyDescent="0.25">
      <c r="B3561">
        <f xml:space="preserve"> (moras!C3558 - AVERAGE(moras!$C$2:$C$5001)) / _xlfn.STDEV.P(moras!$C$2:$C$5001)</f>
        <v>-0.40244756968810458</v>
      </c>
      <c r="C3561" t="str">
        <f t="shared" si="111"/>
        <v>Normal</v>
      </c>
      <c r="D3561">
        <f xml:space="preserve"> (moras!I3558 - AVERAGE(moras!$I$2:$I$5001)) / _xlfn.STDEV.P(moras!$I$2:$I$5001)</f>
        <v>0.64185201442864925</v>
      </c>
      <c r="E3561" t="str">
        <f t="shared" si="110"/>
        <v>Normal</v>
      </c>
    </row>
    <row r="3562" spans="2:5" x14ac:dyDescent="0.25">
      <c r="B3562">
        <f xml:space="preserve"> (moras!C3559 - AVERAGE(moras!$C$2:$C$5001)) / _xlfn.STDEV.P(moras!$C$2:$C$5001)</f>
        <v>5.1150248930987052</v>
      </c>
      <c r="C3562" t="str">
        <f t="shared" si="111"/>
        <v>Atipico</v>
      </c>
      <c r="D3562">
        <f xml:space="preserve"> (moras!I3559 - AVERAGE(moras!$I$2:$I$5001)) / _xlfn.STDEV.P(moras!$I$2:$I$5001)</f>
        <v>1.2770935505942189</v>
      </c>
      <c r="E3562" t="str">
        <f t="shared" si="110"/>
        <v>Normal</v>
      </c>
    </row>
    <row r="3563" spans="2:5" x14ac:dyDescent="0.25">
      <c r="B3563">
        <f xml:space="preserve"> (moras!C3560 - AVERAGE(moras!$C$2:$C$5001)) / _xlfn.STDEV.P(moras!$C$2:$C$5001)</f>
        <v>0.24625905893534278</v>
      </c>
      <c r="C3563" t="str">
        <f t="shared" si="111"/>
        <v>Normal</v>
      </c>
      <c r="D3563">
        <f xml:space="preserve"> (moras!I3560 - AVERAGE(moras!$I$2:$I$5001)) / _xlfn.STDEV.P(moras!$I$2:$I$5001)</f>
        <v>-0.48746627208791893</v>
      </c>
      <c r="E3563" t="str">
        <f t="shared" si="110"/>
        <v>Normal</v>
      </c>
    </row>
    <row r="3564" spans="2:5" x14ac:dyDescent="0.25">
      <c r="B3564">
        <f xml:space="preserve"> (moras!C3561 - AVERAGE(moras!$C$2:$C$5001)) / _xlfn.STDEV.P(moras!$C$2:$C$5001)</f>
        <v>-0.44453673600603422</v>
      </c>
      <c r="C3564" t="str">
        <f t="shared" si="111"/>
        <v>Normal</v>
      </c>
      <c r="D3564">
        <f xml:space="preserve"> (moras!I3561 - AVERAGE(moras!$I$2:$I$5001)) / _xlfn.STDEV.P(moras!$I$2:$I$5001)</f>
        <v>-1.052125415346203</v>
      </c>
      <c r="E3564" t="str">
        <f t="shared" si="110"/>
        <v>Normal</v>
      </c>
    </row>
    <row r="3565" spans="2:5" x14ac:dyDescent="0.25">
      <c r="B3565">
        <f xml:space="preserve"> (moras!C3562 - AVERAGE(moras!$C$2:$C$5001)) / _xlfn.STDEV.P(moras!$C$2:$C$5001)</f>
        <v>-0.14365055816936845</v>
      </c>
      <c r="C3565" t="str">
        <f t="shared" si="111"/>
        <v>Normal</v>
      </c>
      <c r="D3565">
        <f xml:space="preserve"> (moras!I3562 - AVERAGE(moras!$I$2:$I$5001)) / _xlfn.STDEV.P(moras!$I$2:$I$5001)</f>
        <v>-0.98154302243891756</v>
      </c>
      <c r="E3565" t="str">
        <f t="shared" si="110"/>
        <v>Normal</v>
      </c>
    </row>
    <row r="3566" spans="2:5" x14ac:dyDescent="0.25">
      <c r="B3566">
        <f xml:space="preserve"> (moras!C3563 - AVERAGE(moras!$C$2:$C$5001)) / _xlfn.STDEV.P(moras!$C$2:$C$5001)</f>
        <v>-4.1572830581566703E-2</v>
      </c>
      <c r="C3566" t="str">
        <f t="shared" si="111"/>
        <v>Normal</v>
      </c>
      <c r="D3566">
        <f xml:space="preserve"> (moras!I3563 - AVERAGE(moras!$I$2:$I$5001)) / _xlfn.STDEV.P(moras!$I$2:$I$5001)</f>
        <v>-1.052125415346203</v>
      </c>
      <c r="E3566" t="str">
        <f t="shared" si="110"/>
        <v>Normal</v>
      </c>
    </row>
    <row r="3567" spans="2:5" x14ac:dyDescent="0.25">
      <c r="B3567">
        <f xml:space="preserve"> (moras!C3564 - AVERAGE(moras!$C$2:$C$5001)) / _xlfn.STDEV.P(moras!$C$2:$C$5001)</f>
        <v>-0.2226446637037488</v>
      </c>
      <c r="C3567" t="str">
        <f t="shared" si="111"/>
        <v>Normal</v>
      </c>
      <c r="D3567">
        <f xml:space="preserve"> (moras!I3564 - AVERAGE(moras!$I$2:$I$5001)) / _xlfn.STDEV.P(moras!$I$2:$I$5001)</f>
        <v>0.71243440733593477</v>
      </c>
      <c r="E3567" t="str">
        <f t="shared" si="110"/>
        <v>Normal</v>
      </c>
    </row>
    <row r="3568" spans="2:5" x14ac:dyDescent="0.25">
      <c r="B3568">
        <f xml:space="preserve"> (moras!C3565 - AVERAGE(moras!$C$2:$C$5001)) / _xlfn.STDEV.P(moras!$C$2:$C$5001)</f>
        <v>1.6262031399200054</v>
      </c>
      <c r="C3568" t="str">
        <f t="shared" si="111"/>
        <v>Normal</v>
      </c>
      <c r="D3568">
        <f xml:space="preserve"> (moras!I3565 - AVERAGE(moras!$I$2:$I$5001)) / _xlfn.STDEV.P(moras!$I$2:$I$5001)</f>
        <v>0.99476397896507684</v>
      </c>
      <c r="E3568" t="str">
        <f t="shared" si="110"/>
        <v>Normal</v>
      </c>
    </row>
    <row r="3569" spans="2:5" x14ac:dyDescent="0.25">
      <c r="B3569">
        <f xml:space="preserve"> (moras!C3566 - AVERAGE(moras!$C$2:$C$5001)) / _xlfn.STDEV.P(moras!$C$2:$C$5001)</f>
        <v>-0.36471024386520806</v>
      </c>
      <c r="C3569" t="str">
        <f t="shared" si="111"/>
        <v>Normal</v>
      </c>
      <c r="D3569">
        <f xml:space="preserve"> (moras!I3566 - AVERAGE(moras!$I$2:$I$5001)) / _xlfn.STDEV.P(moras!$I$2:$I$5001)</f>
        <v>0.71243440733593477</v>
      </c>
      <c r="E3569" t="str">
        <f t="shared" si="110"/>
        <v>Normal</v>
      </c>
    </row>
    <row r="3570" spans="2:5" x14ac:dyDescent="0.25">
      <c r="B3570">
        <f xml:space="preserve"> (moras!C3567 - AVERAGE(moras!$C$2:$C$5001)) / _xlfn.STDEV.P(moras!$C$2:$C$5001)</f>
        <v>-0.46558048061256591</v>
      </c>
      <c r="C3570" t="str">
        <f t="shared" si="111"/>
        <v>Normal</v>
      </c>
      <c r="D3570">
        <f xml:space="preserve"> (moras!I3567 - AVERAGE(moras!$I$2:$I$5001)) / _xlfn.STDEV.P(moras!$I$2:$I$5001)</f>
        <v>-0.34630148627334789</v>
      </c>
      <c r="E3570" t="str">
        <f t="shared" si="110"/>
        <v>Normal</v>
      </c>
    </row>
    <row r="3571" spans="2:5" x14ac:dyDescent="0.25">
      <c r="B3571">
        <f xml:space="preserve"> (moras!C3568 - AVERAGE(moras!$C$2:$C$5001)) / _xlfn.STDEV.P(moras!$C$2:$C$5001)</f>
        <v>-0.34224567081391377</v>
      </c>
      <c r="C3571" t="str">
        <f t="shared" si="111"/>
        <v>Normal</v>
      </c>
      <c r="D3571">
        <f xml:space="preserve"> (moras!I3568 - AVERAGE(moras!$I$2:$I$5001)) / _xlfn.STDEV.P(moras!$I$2:$I$5001)</f>
        <v>-0.69921345080977548</v>
      </c>
      <c r="E3571" t="str">
        <f t="shared" si="110"/>
        <v>Normal</v>
      </c>
    </row>
    <row r="3572" spans="2:5" x14ac:dyDescent="0.25">
      <c r="B3572">
        <f xml:space="preserve"> (moras!C3569 - AVERAGE(moras!$C$2:$C$5001)) / _xlfn.STDEV.P(moras!$C$2:$C$5001)</f>
        <v>4.2483937413522037</v>
      </c>
      <c r="C3572" t="str">
        <f t="shared" si="111"/>
        <v>Atipico</v>
      </c>
      <c r="D3572">
        <f xml:space="preserve"> (moras!I3569 - AVERAGE(moras!$I$2:$I$5001)) / _xlfn.STDEV.P(moras!$I$2:$I$5001)</f>
        <v>-0.55804866499520445</v>
      </c>
      <c r="E3572" t="str">
        <f t="shared" si="110"/>
        <v>Normal</v>
      </c>
    </row>
    <row r="3573" spans="2:5" x14ac:dyDescent="0.25">
      <c r="B3573">
        <f xml:space="preserve"> (moras!C3570 - AVERAGE(moras!$C$2:$C$5001)) / _xlfn.STDEV.P(moras!$C$2:$C$5001)</f>
        <v>-0.30078813178460867</v>
      </c>
      <c r="C3573" t="str">
        <f t="shared" si="111"/>
        <v>Normal</v>
      </c>
      <c r="D3573">
        <f xml:space="preserve"> (moras!I3570 - AVERAGE(moras!$I$2:$I$5001)) / _xlfn.STDEV.P(moras!$I$2:$I$5001)</f>
        <v>-0.48746627208791893</v>
      </c>
      <c r="E3573" t="str">
        <f t="shared" si="110"/>
        <v>Normal</v>
      </c>
    </row>
    <row r="3574" spans="2:5" x14ac:dyDescent="0.25">
      <c r="B3574">
        <f xml:space="preserve"> (moras!C3571 - AVERAGE(moras!$C$2:$C$5001)) / _xlfn.STDEV.P(moras!$C$2:$C$5001)</f>
        <v>-0.44647650509038872</v>
      </c>
      <c r="C3574" t="str">
        <f t="shared" si="111"/>
        <v>Normal</v>
      </c>
      <c r="D3574">
        <f xml:space="preserve"> (moras!I3571 - AVERAGE(moras!$I$2:$I$5001)) / _xlfn.STDEV.P(moras!$I$2:$I$5001)</f>
        <v>-0.98154302243891756</v>
      </c>
      <c r="E3574" t="str">
        <f t="shared" si="110"/>
        <v>Normal</v>
      </c>
    </row>
    <row r="3575" spans="2:5" x14ac:dyDescent="0.25">
      <c r="B3575">
        <f xml:space="preserve"> (moras!C3572 - AVERAGE(moras!$C$2:$C$5001)) / _xlfn.STDEV.P(moras!$C$2:$C$5001)</f>
        <v>-0.44087670126835837</v>
      </c>
      <c r="C3575" t="str">
        <f t="shared" si="111"/>
        <v>Normal</v>
      </c>
      <c r="D3575">
        <f xml:space="preserve"> (moras!I3572 - AVERAGE(moras!$I$2:$I$5001)) / _xlfn.STDEV.P(moras!$I$2:$I$5001)</f>
        <v>1.3476759435015044</v>
      </c>
      <c r="E3575" t="str">
        <f t="shared" si="110"/>
        <v>Normal</v>
      </c>
    </row>
    <row r="3576" spans="2:5" x14ac:dyDescent="0.25">
      <c r="B3576">
        <f xml:space="preserve"> (moras!C3573 - AVERAGE(moras!$C$2:$C$5001)) / _xlfn.STDEV.P(moras!$C$2:$C$5001)</f>
        <v>1.2855325817912577</v>
      </c>
      <c r="C3576" t="str">
        <f t="shared" si="111"/>
        <v>Normal</v>
      </c>
      <c r="D3576">
        <f xml:space="preserve"> (moras!I3573 - AVERAGE(moras!$I$2:$I$5001)) / _xlfn.STDEV.P(moras!$I$2:$I$5001)</f>
        <v>0.2183576569849362</v>
      </c>
      <c r="E3576" t="str">
        <f t="shared" si="110"/>
        <v>Normal</v>
      </c>
    </row>
    <row r="3577" spans="2:5" x14ac:dyDescent="0.25">
      <c r="B3577">
        <f xml:space="preserve"> (moras!C3574 - AVERAGE(moras!$C$2:$C$5001)) / _xlfn.STDEV.P(moras!$C$2:$C$5001)</f>
        <v>0.74414469512113091</v>
      </c>
      <c r="C3577" t="str">
        <f t="shared" si="111"/>
        <v>Normal</v>
      </c>
      <c r="D3577">
        <f xml:space="preserve"> (moras!I3574 - AVERAGE(moras!$I$2:$I$5001)) / _xlfn.STDEV.P(moras!$I$2:$I$5001)</f>
        <v>-0.27571909336606237</v>
      </c>
      <c r="E3577" t="str">
        <f t="shared" si="110"/>
        <v>Normal</v>
      </c>
    </row>
    <row r="3578" spans="2:5" x14ac:dyDescent="0.25">
      <c r="B3578">
        <f xml:space="preserve"> (moras!C3575 - AVERAGE(moras!$C$2:$C$5001)) / _xlfn.STDEV.P(moras!$C$2:$C$5001)</f>
        <v>0.28056849339636114</v>
      </c>
      <c r="C3578" t="str">
        <f t="shared" si="111"/>
        <v>Normal</v>
      </c>
      <c r="D3578">
        <f xml:space="preserve"> (moras!I3575 - AVERAGE(moras!$I$2:$I$5001)) / _xlfn.STDEV.P(moras!$I$2:$I$5001)</f>
        <v>-0.48746627208791893</v>
      </c>
      <c r="E3578" t="str">
        <f t="shared" si="110"/>
        <v>Normal</v>
      </c>
    </row>
    <row r="3579" spans="2:5" x14ac:dyDescent="0.25">
      <c r="B3579">
        <f xml:space="preserve"> (moras!C3576 - AVERAGE(moras!$C$2:$C$5001)) / _xlfn.STDEV.P(moras!$C$2:$C$5001)</f>
        <v>7.951007132114038E-2</v>
      </c>
      <c r="C3579" t="str">
        <f t="shared" si="111"/>
        <v>Normal</v>
      </c>
      <c r="D3579">
        <f xml:space="preserve"> (moras!I3576 - AVERAGE(moras!$I$2:$I$5001)) / _xlfn.STDEV.P(moras!$I$2:$I$5001)</f>
        <v>-0.41688387918063341</v>
      </c>
      <c r="E3579" t="str">
        <f t="shared" si="110"/>
        <v>Normal</v>
      </c>
    </row>
    <row r="3580" spans="2:5" x14ac:dyDescent="0.25">
      <c r="B3580">
        <f xml:space="preserve"> (moras!C3577 - AVERAGE(moras!$C$2:$C$5001)) / _xlfn.STDEV.P(moras!$C$2:$C$5001)</f>
        <v>-0.301346509051866</v>
      </c>
      <c r="C3580" t="str">
        <f t="shared" si="111"/>
        <v>Normal</v>
      </c>
      <c r="D3580">
        <f xml:space="preserve"> (moras!I3577 - AVERAGE(moras!$I$2:$I$5001)) / _xlfn.STDEV.P(moras!$I$2:$I$5001)</f>
        <v>0.50068722861407822</v>
      </c>
      <c r="E3580" t="str">
        <f t="shared" si="110"/>
        <v>Normal</v>
      </c>
    </row>
    <row r="3581" spans="2:5" x14ac:dyDescent="0.25">
      <c r="B3581">
        <f xml:space="preserve"> (moras!C3578 - AVERAGE(moras!$C$2:$C$5001)) / _xlfn.STDEV.P(moras!$C$2:$C$5001)</f>
        <v>-0.37128054881208711</v>
      </c>
      <c r="C3581" t="str">
        <f t="shared" si="111"/>
        <v>Normal</v>
      </c>
      <c r="D3581">
        <f xml:space="preserve"> (moras!I3578 - AVERAGE(moras!$I$2:$I$5001)) / _xlfn.STDEV.P(moras!$I$2:$I$5001)</f>
        <v>0.71243440733593477</v>
      </c>
      <c r="E3581" t="str">
        <f t="shared" si="110"/>
        <v>Normal</v>
      </c>
    </row>
    <row r="3582" spans="2:5" x14ac:dyDescent="0.25">
      <c r="B3582">
        <f xml:space="preserve"> (moras!C3579 - AVERAGE(moras!$C$2:$C$5001)) / _xlfn.STDEV.P(moras!$C$2:$C$5001)</f>
        <v>-0.44089889824453027</v>
      </c>
      <c r="C3582" t="str">
        <f t="shared" si="111"/>
        <v>Normal</v>
      </c>
      <c r="D3582">
        <f xml:space="preserve"> (moras!I3579 - AVERAGE(moras!$I$2:$I$5001)) / _xlfn.STDEV.P(moras!$I$2:$I$5001)</f>
        <v>-6.397191464420586E-2</v>
      </c>
      <c r="E3582" t="str">
        <f t="shared" si="110"/>
        <v>Normal</v>
      </c>
    </row>
    <row r="3583" spans="2:5" x14ac:dyDescent="0.25">
      <c r="B3583">
        <f xml:space="preserve"> (moras!C3580 - AVERAGE(moras!$C$2:$C$5001)) / _xlfn.STDEV.P(moras!$C$2:$C$5001)</f>
        <v>1.2148068498809059</v>
      </c>
      <c r="C3583" t="str">
        <f t="shared" si="111"/>
        <v>Normal</v>
      </c>
      <c r="D3583">
        <f xml:space="preserve"> (moras!I3580 - AVERAGE(moras!$I$2:$I$5001)) / _xlfn.STDEV.P(moras!$I$2:$I$5001)</f>
        <v>1.2065111576869334</v>
      </c>
      <c r="E3583" t="str">
        <f t="shared" si="110"/>
        <v>Normal</v>
      </c>
    </row>
    <row r="3584" spans="2:5" x14ac:dyDescent="0.25">
      <c r="B3584">
        <f xml:space="preserve"> (moras!C3581 - AVERAGE(moras!$C$2:$C$5001)) / _xlfn.STDEV.P(moras!$C$2:$C$5001)</f>
        <v>-0.56421543253280082</v>
      </c>
      <c r="C3584" t="str">
        <f t="shared" si="111"/>
        <v>Normal</v>
      </c>
      <c r="D3584">
        <f xml:space="preserve"> (moras!I3581 - AVERAGE(moras!$I$2:$I$5001)) / _xlfn.STDEV.P(moras!$I$2:$I$5001)</f>
        <v>-0.84037823662434652</v>
      </c>
      <c r="E3584" t="str">
        <f t="shared" si="110"/>
        <v>Normal</v>
      </c>
    </row>
    <row r="3585" spans="2:5" x14ac:dyDescent="0.25">
      <c r="B3585">
        <f xml:space="preserve"> (moras!C3582 - AVERAGE(moras!$C$2:$C$5001)) / _xlfn.STDEV.P(moras!$C$2:$C$5001)</f>
        <v>-0.46799154082766331</v>
      </c>
      <c r="C3585" t="str">
        <f t="shared" si="111"/>
        <v>Normal</v>
      </c>
      <c r="D3585">
        <f xml:space="preserve"> (moras!I3582 - AVERAGE(moras!$I$2:$I$5001)) / _xlfn.STDEV.P(moras!$I$2:$I$5001)</f>
        <v>-0.48746627208791893</v>
      </c>
      <c r="E3585" t="str">
        <f t="shared" si="110"/>
        <v>Normal</v>
      </c>
    </row>
    <row r="3586" spans="2:5" x14ac:dyDescent="0.25">
      <c r="B3586">
        <f xml:space="preserve"> (moras!C3583 - AVERAGE(moras!$C$2:$C$5001)) / _xlfn.STDEV.P(moras!$C$2:$C$5001)</f>
        <v>0.6495189240421021</v>
      </c>
      <c r="C3586" t="str">
        <f t="shared" si="111"/>
        <v>Normal</v>
      </c>
      <c r="D3586">
        <f xml:space="preserve"> (moras!I3583 - AVERAGE(moras!$I$2:$I$5001)) / _xlfn.STDEV.P(moras!$I$2:$I$5001)</f>
        <v>-0.34630148627334789</v>
      </c>
      <c r="E3586" t="str">
        <f t="shared" si="110"/>
        <v>Normal</v>
      </c>
    </row>
    <row r="3587" spans="2:5" x14ac:dyDescent="0.25">
      <c r="B3587">
        <f xml:space="preserve"> (moras!C3584 - AVERAGE(moras!$C$2:$C$5001)) / _xlfn.STDEV.P(moras!$C$2:$C$5001)</f>
        <v>1.1458546317033811</v>
      </c>
      <c r="C3587" t="str">
        <f t="shared" si="111"/>
        <v>Normal</v>
      </c>
      <c r="D3587">
        <f xml:space="preserve"> (moras!I3584 - AVERAGE(moras!$I$2:$I$5001)) / _xlfn.STDEV.P(moras!$I$2:$I$5001)</f>
        <v>1.9829174796670741</v>
      </c>
      <c r="E3587" t="str">
        <f t="shared" si="110"/>
        <v>Atipico</v>
      </c>
    </row>
    <row r="3588" spans="2:5" x14ac:dyDescent="0.25">
      <c r="B3588">
        <f xml:space="preserve"> (moras!C3585 - AVERAGE(moras!$C$2:$C$5001)) / _xlfn.STDEV.P(moras!$C$2:$C$5001)</f>
        <v>-0.68753196682107143</v>
      </c>
      <c r="C3588" t="str">
        <f t="shared" si="111"/>
        <v>Normal</v>
      </c>
      <c r="D3588">
        <f xml:space="preserve"> (moras!I3585 - AVERAGE(moras!$I$2:$I$5001)) / _xlfn.STDEV.P(moras!$I$2:$I$5001)</f>
        <v>-6.397191464420586E-2</v>
      </c>
      <c r="E3588" t="str">
        <f t="shared" si="110"/>
        <v>Normal</v>
      </c>
    </row>
    <row r="3589" spans="2:5" x14ac:dyDescent="0.25">
      <c r="B3589">
        <f xml:space="preserve"> (moras!C3586 - AVERAGE(moras!$C$2:$C$5001)) / _xlfn.STDEV.P(moras!$C$2:$C$5001)</f>
        <v>0.66678220298357194</v>
      </c>
      <c r="C3589" t="str">
        <f t="shared" si="111"/>
        <v>Normal</v>
      </c>
      <c r="D3589">
        <f xml:space="preserve"> (moras!I3586 - AVERAGE(moras!$I$2:$I$5001)) / _xlfn.STDEV.P(moras!$I$2:$I$5001)</f>
        <v>-0.98154302243891756</v>
      </c>
      <c r="E3589" t="str">
        <f t="shared" si="110"/>
        <v>Normal</v>
      </c>
    </row>
    <row r="3590" spans="2:5" x14ac:dyDescent="0.25">
      <c r="B3590">
        <f xml:space="preserve"> (moras!C3587 - AVERAGE(moras!$C$2:$C$5001)) / _xlfn.STDEV.P(moras!$C$2:$C$5001)</f>
        <v>-0.23106040058625182</v>
      </c>
      <c r="C3590" t="str">
        <f t="shared" si="111"/>
        <v>Normal</v>
      </c>
      <c r="D3590">
        <f xml:space="preserve"> (moras!I3587 - AVERAGE(moras!$I$2:$I$5001)) / _xlfn.STDEV.P(moras!$I$2:$I$5001)</f>
        <v>7.7192871170365177E-2</v>
      </c>
      <c r="E3590" t="str">
        <f t="shared" ref="E3590:E3653" si="112">IF(ABS(D3590)&gt;1.96,"Atipico","Normal")</f>
        <v>Normal</v>
      </c>
    </row>
    <row r="3591" spans="2:5" x14ac:dyDescent="0.25">
      <c r="B3591">
        <f xml:space="preserve"> (moras!C3588 - AVERAGE(moras!$C$2:$C$5001)) / _xlfn.STDEV.P(moras!$C$2:$C$5001)</f>
        <v>-0.44087670126835837</v>
      </c>
      <c r="C3591" t="str">
        <f t="shared" si="111"/>
        <v>Normal</v>
      </c>
      <c r="D3591">
        <f xml:space="preserve"> (moras!I3588 - AVERAGE(moras!$I$2:$I$5001)) / _xlfn.STDEV.P(moras!$I$2:$I$5001)</f>
        <v>0.64185201442864925</v>
      </c>
      <c r="E3591" t="str">
        <f t="shared" si="112"/>
        <v>Normal</v>
      </c>
    </row>
    <row r="3592" spans="2:5" x14ac:dyDescent="0.25">
      <c r="B3592">
        <f xml:space="preserve"> (moras!C3589 - AVERAGE(moras!$C$2:$C$5001)) / _xlfn.STDEV.P(moras!$C$2:$C$5001)</f>
        <v>1.6611609791668005E-2</v>
      </c>
      <c r="C3592" t="str">
        <f t="shared" si="111"/>
        <v>Normal</v>
      </c>
      <c r="D3592">
        <f xml:space="preserve"> (moras!I3589 - AVERAGE(moras!$I$2:$I$5001)) / _xlfn.STDEV.P(moras!$I$2:$I$5001)</f>
        <v>-0.84037823662434652</v>
      </c>
      <c r="E3592" t="str">
        <f t="shared" si="112"/>
        <v>Normal</v>
      </c>
    </row>
    <row r="3593" spans="2:5" x14ac:dyDescent="0.25">
      <c r="B3593">
        <f xml:space="preserve"> (moras!C3590 - AVERAGE(moras!$C$2:$C$5001)) / _xlfn.STDEV.P(moras!$C$2:$C$5001)</f>
        <v>-0.46799154082766331</v>
      </c>
      <c r="C3593" t="str">
        <f t="shared" si="111"/>
        <v>Normal</v>
      </c>
      <c r="D3593">
        <f xml:space="preserve"> (moras!I3590 - AVERAGE(moras!$I$2:$I$5001)) / _xlfn.STDEV.P(moras!$I$2:$I$5001)</f>
        <v>0.57126962152136374</v>
      </c>
      <c r="E3593" t="str">
        <f t="shared" si="112"/>
        <v>Normal</v>
      </c>
    </row>
    <row r="3594" spans="2:5" x14ac:dyDescent="0.25">
      <c r="B3594">
        <f xml:space="preserve"> (moras!C3591 - AVERAGE(moras!$C$2:$C$5001)) / _xlfn.STDEV.P(moras!$C$2:$C$5001)</f>
        <v>4.1700537560423019</v>
      </c>
      <c r="C3594" t="str">
        <f t="shared" si="111"/>
        <v>Atipico</v>
      </c>
      <c r="D3594">
        <f xml:space="preserve"> (moras!I3591 - AVERAGE(moras!$I$2:$I$5001)) / _xlfn.STDEV.P(moras!$I$2:$I$5001)</f>
        <v>1.2065111576869334</v>
      </c>
      <c r="E3594" t="str">
        <f t="shared" si="112"/>
        <v>Normal</v>
      </c>
    </row>
    <row r="3595" spans="2:5" x14ac:dyDescent="0.25">
      <c r="B3595">
        <f xml:space="preserve"> (moras!C3592 - AVERAGE(moras!$C$2:$C$5001)) / _xlfn.STDEV.P(moras!$C$2:$C$5001)</f>
        <v>-0.44454166866740574</v>
      </c>
      <c r="C3595" t="str">
        <f t="shared" si="111"/>
        <v>Normal</v>
      </c>
      <c r="D3595">
        <f xml:space="preserve"> (moras!I3592 - AVERAGE(moras!$I$2:$I$5001)) / _xlfn.STDEV.P(moras!$I$2:$I$5001)</f>
        <v>-1.193290201160774</v>
      </c>
      <c r="E3595" t="str">
        <f t="shared" si="112"/>
        <v>Normal</v>
      </c>
    </row>
    <row r="3596" spans="2:5" x14ac:dyDescent="0.25">
      <c r="B3596">
        <f xml:space="preserve"> (moras!C3593 - AVERAGE(moras!$C$2:$C$5001)) / _xlfn.STDEV.P(moras!$C$2:$C$5001)</f>
        <v>11.175518631710558</v>
      </c>
      <c r="C3596" t="str">
        <f t="shared" si="111"/>
        <v>Atipico</v>
      </c>
      <c r="D3596">
        <f xml:space="preserve"> (moras!I3593 - AVERAGE(moras!$I$2:$I$5001)) / _xlfn.STDEV.P(moras!$I$2:$I$5001)</f>
        <v>-0.27571909336606237</v>
      </c>
      <c r="E3596" t="str">
        <f t="shared" si="112"/>
        <v>Normal</v>
      </c>
    </row>
    <row r="3597" spans="2:5" x14ac:dyDescent="0.25">
      <c r="B3597">
        <f xml:space="preserve"> (moras!C3594 - AVERAGE(moras!$C$2:$C$5001)) / _xlfn.STDEV.P(moras!$C$2:$C$5001)</f>
        <v>-0.33565166442914457</v>
      </c>
      <c r="C3597" t="str">
        <f t="shared" si="111"/>
        <v>Normal</v>
      </c>
      <c r="D3597">
        <f xml:space="preserve"> (moras!I3594 - AVERAGE(moras!$I$2:$I$5001)) / _xlfn.STDEV.P(moras!$I$2:$I$5001)</f>
        <v>-0.48746627208791893</v>
      </c>
      <c r="E3597" t="str">
        <f t="shared" si="112"/>
        <v>Normal</v>
      </c>
    </row>
    <row r="3598" spans="2:5" x14ac:dyDescent="0.25">
      <c r="B3598">
        <f xml:space="preserve"> (moras!C3595 - AVERAGE(moras!$C$2:$C$5001)) / _xlfn.STDEV.P(moras!$C$2:$C$5001)</f>
        <v>-0.17576834952474851</v>
      </c>
      <c r="C3598" t="str">
        <f t="shared" si="111"/>
        <v>Normal</v>
      </c>
      <c r="D3598">
        <f xml:space="preserve"> (moras!I3595 - AVERAGE(moras!$I$2:$I$5001)) / _xlfn.STDEV.P(moras!$I$2:$I$5001)</f>
        <v>-0.41688387918063341</v>
      </c>
      <c r="E3598" t="str">
        <f t="shared" si="112"/>
        <v>Normal</v>
      </c>
    </row>
    <row r="3599" spans="2:5" x14ac:dyDescent="0.25">
      <c r="B3599">
        <f xml:space="preserve"> (moras!C3596 - AVERAGE(moras!$C$2:$C$5001)) / _xlfn.STDEV.P(moras!$C$2:$C$5001)</f>
        <v>0.36389563365429561</v>
      </c>
      <c r="C3599" t="str">
        <f t="shared" ref="C3599:C3662" si="113">IF(ABS(B3599)&gt;1.96,"Atipico","Normal")</f>
        <v>Normal</v>
      </c>
      <c r="D3599">
        <f xml:space="preserve"> (moras!I3596 - AVERAGE(moras!$I$2:$I$5001)) / _xlfn.STDEV.P(moras!$I$2:$I$5001)</f>
        <v>0.78301680024322029</v>
      </c>
      <c r="E3599" t="str">
        <f t="shared" si="112"/>
        <v>Normal</v>
      </c>
    </row>
    <row r="3600" spans="2:5" x14ac:dyDescent="0.25">
      <c r="B3600">
        <f xml:space="preserve"> (moras!C3597 - AVERAGE(moras!$C$2:$C$5001)) / _xlfn.STDEV.P(moras!$C$2:$C$5001)</f>
        <v>-0.32369362310425065</v>
      </c>
      <c r="C3600" t="str">
        <f t="shared" si="113"/>
        <v>Normal</v>
      </c>
      <c r="D3600">
        <f xml:space="preserve"> (moras!I3597 - AVERAGE(moras!$I$2:$I$5001)) / _xlfn.STDEV.P(moras!$I$2:$I$5001)</f>
        <v>0.99476397896507684</v>
      </c>
      <c r="E3600" t="str">
        <f t="shared" si="112"/>
        <v>Normal</v>
      </c>
    </row>
    <row r="3601" spans="2:5" x14ac:dyDescent="0.25">
      <c r="B3601">
        <f xml:space="preserve"> (moras!C3598 - AVERAGE(moras!$C$2:$C$5001)) / _xlfn.STDEV.P(moras!$C$2:$C$5001)</f>
        <v>-0.47789385853101141</v>
      </c>
      <c r="C3601" t="str">
        <f t="shared" si="113"/>
        <v>Normal</v>
      </c>
      <c r="D3601">
        <f xml:space="preserve"> (moras!I3598 - AVERAGE(moras!$I$2:$I$5001)) / _xlfn.STDEV.P(moras!$I$2:$I$5001)</f>
        <v>-0.13455430755149136</v>
      </c>
      <c r="E3601" t="str">
        <f t="shared" si="112"/>
        <v>Normal</v>
      </c>
    </row>
    <row r="3602" spans="2:5" x14ac:dyDescent="0.25">
      <c r="B3602">
        <f xml:space="preserve"> (moras!C3599 - AVERAGE(moras!$C$2:$C$5001)) / _xlfn.STDEV.P(moras!$C$2:$C$5001)</f>
        <v>2.3786035593131025</v>
      </c>
      <c r="C3602" t="str">
        <f t="shared" si="113"/>
        <v>Atipico</v>
      </c>
      <c r="D3602">
        <f xml:space="preserve"> (moras!I3599 - AVERAGE(moras!$I$2:$I$5001)) / _xlfn.STDEV.P(moras!$I$2:$I$5001)</f>
        <v>-0.69921345080977548</v>
      </c>
      <c r="E3602" t="str">
        <f t="shared" si="112"/>
        <v>Normal</v>
      </c>
    </row>
    <row r="3603" spans="2:5" x14ac:dyDescent="0.25">
      <c r="B3603">
        <f xml:space="preserve"> (moras!C3600 - AVERAGE(moras!$C$2:$C$5001)) / _xlfn.STDEV.P(moras!$C$2:$C$5001)</f>
        <v>-0.43785297984760996</v>
      </c>
      <c r="C3603" t="str">
        <f t="shared" si="113"/>
        <v>Normal</v>
      </c>
      <c r="D3603">
        <f xml:space="preserve"> (moras!I3600 - AVERAGE(moras!$I$2:$I$5001)) / _xlfn.STDEV.P(moras!$I$2:$I$5001)</f>
        <v>0.78301680024322029</v>
      </c>
      <c r="E3603" t="str">
        <f t="shared" si="112"/>
        <v>Normal</v>
      </c>
    </row>
    <row r="3604" spans="2:5" x14ac:dyDescent="0.25">
      <c r="B3604">
        <f xml:space="preserve"> (moras!C3601 - AVERAGE(moras!$C$2:$C$5001)) / _xlfn.STDEV.P(moras!$C$2:$C$5001)</f>
        <v>9.1118226643298203E-2</v>
      </c>
      <c r="C3604" t="str">
        <f t="shared" si="113"/>
        <v>Normal</v>
      </c>
      <c r="D3604">
        <f xml:space="preserve"> (moras!I3601 - AVERAGE(moras!$I$2:$I$5001)) / _xlfn.STDEV.P(moras!$I$2:$I$5001)</f>
        <v>-0.98154302243891756</v>
      </c>
      <c r="E3604" t="str">
        <f t="shared" si="112"/>
        <v>Normal</v>
      </c>
    </row>
    <row r="3605" spans="2:5" x14ac:dyDescent="0.25">
      <c r="B3605">
        <f xml:space="preserve"> (moras!C3602 - AVERAGE(moras!$C$2:$C$5001)) / _xlfn.STDEV.P(moras!$C$2:$C$5001)</f>
        <v>-0.51527963357795903</v>
      </c>
      <c r="C3605" t="str">
        <f t="shared" si="113"/>
        <v>Normal</v>
      </c>
      <c r="D3605">
        <f xml:space="preserve"> (moras!I3602 - AVERAGE(moras!$I$2:$I$5001)) / _xlfn.STDEV.P(moras!$I$2:$I$5001)</f>
        <v>-0.27571909336606237</v>
      </c>
      <c r="E3605" t="str">
        <f t="shared" si="112"/>
        <v>Normal</v>
      </c>
    </row>
    <row r="3606" spans="2:5" x14ac:dyDescent="0.25">
      <c r="B3606">
        <f xml:space="preserve"> (moras!C3603 - AVERAGE(moras!$C$2:$C$5001)) / _xlfn.STDEV.P(moras!$C$2:$C$5001)</f>
        <v>-0.46799154082766331</v>
      </c>
      <c r="C3606" t="str">
        <f t="shared" si="113"/>
        <v>Normal</v>
      </c>
      <c r="D3606">
        <f xml:space="preserve"> (moras!I3603 - AVERAGE(moras!$I$2:$I$5001)) / _xlfn.STDEV.P(moras!$I$2:$I$5001)</f>
        <v>0.99476397896507684</v>
      </c>
      <c r="E3606" t="str">
        <f t="shared" si="112"/>
        <v>Normal</v>
      </c>
    </row>
    <row r="3607" spans="2:5" x14ac:dyDescent="0.25">
      <c r="B3607">
        <f xml:space="preserve"> (moras!C3604 - AVERAGE(moras!$C$2:$C$5001)) / _xlfn.STDEV.P(moras!$C$2:$C$5001)</f>
        <v>-0.34551262176689235</v>
      </c>
      <c r="C3607" t="str">
        <f t="shared" si="113"/>
        <v>Normal</v>
      </c>
      <c r="D3607">
        <f xml:space="preserve"> (moras!I3604 - AVERAGE(moras!$I$2:$I$5001)) / _xlfn.STDEV.P(moras!$I$2:$I$5001)</f>
        <v>-0.48746627208791893</v>
      </c>
      <c r="E3607" t="str">
        <f t="shared" si="112"/>
        <v>Normal</v>
      </c>
    </row>
    <row r="3608" spans="2:5" x14ac:dyDescent="0.25">
      <c r="B3608">
        <f xml:space="preserve"> (moras!C3605 - AVERAGE(moras!$C$2:$C$5001)) / _xlfn.STDEV.P(moras!$C$2:$C$5001)</f>
        <v>-0.44454166866740574</v>
      </c>
      <c r="C3608" t="str">
        <f t="shared" si="113"/>
        <v>Normal</v>
      </c>
      <c r="D3608">
        <f xml:space="preserve"> (moras!I3605 - AVERAGE(moras!$I$2:$I$5001)) / _xlfn.STDEV.P(moras!$I$2:$I$5001)</f>
        <v>-0.27571909336606237</v>
      </c>
      <c r="E3608" t="str">
        <f t="shared" si="112"/>
        <v>Normal</v>
      </c>
    </row>
    <row r="3609" spans="2:5" x14ac:dyDescent="0.25">
      <c r="B3609">
        <f xml:space="preserve"> (moras!C3606 - AVERAGE(moras!$C$2:$C$5001)) / _xlfn.STDEV.P(moras!$C$2:$C$5001)</f>
        <v>-0.44454166866740574</v>
      </c>
      <c r="C3609" t="str">
        <f t="shared" si="113"/>
        <v>Normal</v>
      </c>
      <c r="D3609">
        <f xml:space="preserve"> (moras!I3606 - AVERAGE(moras!$I$2:$I$5001)) / _xlfn.STDEV.P(moras!$I$2:$I$5001)</f>
        <v>7.7192871170365177E-2</v>
      </c>
      <c r="E3609" t="str">
        <f t="shared" si="112"/>
        <v>Normal</v>
      </c>
    </row>
    <row r="3610" spans="2:5" x14ac:dyDescent="0.25">
      <c r="B3610">
        <f xml:space="preserve"> (moras!C3607 - AVERAGE(moras!$C$2:$C$5001)) / _xlfn.STDEV.P(moras!$C$2:$C$5001)</f>
        <v>-0.4415882376712017</v>
      </c>
      <c r="C3610" t="str">
        <f t="shared" si="113"/>
        <v>Normal</v>
      </c>
      <c r="D3610">
        <f xml:space="preserve"> (moras!I3607 - AVERAGE(moras!$I$2:$I$5001)) / _xlfn.STDEV.P(moras!$I$2:$I$5001)</f>
        <v>-0.55804866499520445</v>
      </c>
      <c r="E3610" t="str">
        <f t="shared" si="112"/>
        <v>Normal</v>
      </c>
    </row>
    <row r="3611" spans="2:5" x14ac:dyDescent="0.25">
      <c r="B3611">
        <f xml:space="preserve"> (moras!C3608 - AVERAGE(moras!$C$2:$C$5001)) / _xlfn.STDEV.P(moras!$C$2:$C$5001)</f>
        <v>-0.4428842944465714</v>
      </c>
      <c r="C3611" t="str">
        <f t="shared" si="113"/>
        <v>Normal</v>
      </c>
      <c r="D3611">
        <f xml:space="preserve"> (moras!I3608 - AVERAGE(moras!$I$2:$I$5001)) / _xlfn.STDEV.P(moras!$I$2:$I$5001)</f>
        <v>-0.48746627208791893</v>
      </c>
      <c r="E3611" t="str">
        <f t="shared" si="112"/>
        <v>Normal</v>
      </c>
    </row>
    <row r="3612" spans="2:5" x14ac:dyDescent="0.25">
      <c r="B3612">
        <f xml:space="preserve"> (moras!C3609 - AVERAGE(moras!$C$2:$C$5001)) / _xlfn.STDEV.P(moras!$C$2:$C$5001)</f>
        <v>0.14372629333601733</v>
      </c>
      <c r="C3612" t="str">
        <f t="shared" si="113"/>
        <v>Normal</v>
      </c>
      <c r="D3612">
        <f xml:space="preserve"> (moras!I3609 - AVERAGE(moras!$I$2:$I$5001)) / _xlfn.STDEV.P(moras!$I$2:$I$5001)</f>
        <v>0.43010483570679275</v>
      </c>
      <c r="E3612" t="str">
        <f t="shared" si="112"/>
        <v>Normal</v>
      </c>
    </row>
    <row r="3613" spans="2:5" x14ac:dyDescent="0.25">
      <c r="B3613">
        <f xml:space="preserve"> (moras!C3610 - AVERAGE(moras!$C$2:$C$5001)) / _xlfn.STDEV.P(moras!$C$2:$C$5001)</f>
        <v>-0.44397934527105126</v>
      </c>
      <c r="C3613" t="str">
        <f t="shared" si="113"/>
        <v>Normal</v>
      </c>
      <c r="D3613">
        <f xml:space="preserve"> (moras!I3610 - AVERAGE(moras!$I$2:$I$5001)) / _xlfn.STDEV.P(moras!$I$2:$I$5001)</f>
        <v>-1.1227078082534885</v>
      </c>
      <c r="E3613" t="str">
        <f t="shared" si="112"/>
        <v>Normal</v>
      </c>
    </row>
    <row r="3614" spans="2:5" x14ac:dyDescent="0.25">
      <c r="B3614">
        <f xml:space="preserve"> (moras!C3611 - AVERAGE(moras!$C$2:$C$5001)) / _xlfn.STDEV.P(moras!$C$2:$C$5001)</f>
        <v>-0.53461638139025869</v>
      </c>
      <c r="C3614" t="str">
        <f t="shared" si="113"/>
        <v>Normal</v>
      </c>
      <c r="D3614">
        <f xml:space="preserve"> (moras!I3611 - AVERAGE(moras!$I$2:$I$5001)) / _xlfn.STDEV.P(moras!$I$2:$I$5001)</f>
        <v>1.2770935505942189</v>
      </c>
      <c r="E3614" t="str">
        <f t="shared" si="112"/>
        <v>Normal</v>
      </c>
    </row>
    <row r="3615" spans="2:5" x14ac:dyDescent="0.25">
      <c r="B3615">
        <f xml:space="preserve"> (moras!C3612 - AVERAGE(moras!$C$2:$C$5001)) / _xlfn.STDEV.P(moras!$C$2:$C$5001)</f>
        <v>-0.26139071877712344</v>
      </c>
      <c r="C3615" t="str">
        <f t="shared" si="113"/>
        <v>Normal</v>
      </c>
      <c r="D3615">
        <f xml:space="preserve"> (moras!I3612 - AVERAGE(moras!$I$2:$I$5001)) / _xlfn.STDEV.P(moras!$I$2:$I$5001)</f>
        <v>0.35952244279950724</v>
      </c>
      <c r="E3615" t="str">
        <f t="shared" si="112"/>
        <v>Normal</v>
      </c>
    </row>
    <row r="3616" spans="2:5" x14ac:dyDescent="0.25">
      <c r="B3616">
        <f xml:space="preserve"> (moras!C3613 - AVERAGE(moras!$C$2:$C$5001)) / _xlfn.STDEV.P(moras!$C$2:$C$5001)</f>
        <v>-0.44452687068329116</v>
      </c>
      <c r="C3616" t="str">
        <f t="shared" si="113"/>
        <v>Normal</v>
      </c>
      <c r="D3616">
        <f xml:space="preserve"> (moras!I3613 - AVERAGE(moras!$I$2:$I$5001)) / _xlfn.STDEV.P(moras!$I$2:$I$5001)</f>
        <v>0.78301680024322029</v>
      </c>
      <c r="E3616" t="str">
        <f t="shared" si="112"/>
        <v>Normal</v>
      </c>
    </row>
    <row r="3617" spans="2:5" x14ac:dyDescent="0.25">
      <c r="B3617">
        <f xml:space="preserve"> (moras!C3614 - AVERAGE(moras!$C$2:$C$5001)) / _xlfn.STDEV.P(moras!$C$2:$C$5001)</f>
        <v>-0.56421543253280082</v>
      </c>
      <c r="C3617" t="str">
        <f t="shared" si="113"/>
        <v>Normal</v>
      </c>
      <c r="D3617">
        <f xml:space="preserve"> (moras!I3614 - AVERAGE(moras!$I$2:$I$5001)) / _xlfn.STDEV.P(moras!$I$2:$I$5001)</f>
        <v>-0.84037823662434652</v>
      </c>
      <c r="E3617" t="str">
        <f t="shared" si="112"/>
        <v>Normal</v>
      </c>
    </row>
    <row r="3618" spans="2:5" x14ac:dyDescent="0.25">
      <c r="B3618">
        <f xml:space="preserve"> (moras!C3615 - AVERAGE(moras!$C$2:$C$5001)) / _xlfn.STDEV.P(moras!$C$2:$C$5001)</f>
        <v>-0.46087241564493431</v>
      </c>
      <c r="C3618" t="str">
        <f t="shared" si="113"/>
        <v>Normal</v>
      </c>
      <c r="D3618">
        <f xml:space="preserve"> (moras!I3615 - AVERAGE(moras!$I$2:$I$5001)) / _xlfn.STDEV.P(moras!$I$2:$I$5001)</f>
        <v>-1.6167845586044871</v>
      </c>
      <c r="E3618" t="str">
        <f t="shared" si="112"/>
        <v>Normal</v>
      </c>
    </row>
    <row r="3619" spans="2:5" x14ac:dyDescent="0.25">
      <c r="B3619">
        <f xml:space="preserve"> (moras!C3616 - AVERAGE(moras!$C$2:$C$5001)) / _xlfn.STDEV.P(moras!$C$2:$C$5001)</f>
        <v>-0.3649479364850487</v>
      </c>
      <c r="C3619" t="str">
        <f t="shared" si="113"/>
        <v>Normal</v>
      </c>
      <c r="D3619">
        <f xml:space="preserve"> (moras!I3616 - AVERAGE(moras!$I$2:$I$5001)) / _xlfn.STDEV.P(moras!$I$2:$I$5001)</f>
        <v>-0.69921345080977548</v>
      </c>
      <c r="E3619" t="str">
        <f t="shared" si="112"/>
        <v>Normal</v>
      </c>
    </row>
    <row r="3620" spans="2:5" x14ac:dyDescent="0.25">
      <c r="B3620">
        <f xml:space="preserve"> (moras!C3617 - AVERAGE(moras!$C$2:$C$5001)) / _xlfn.STDEV.P(moras!$C$2:$C$5001)</f>
        <v>-4.5777554451193803E-2</v>
      </c>
      <c r="C3620" t="str">
        <f t="shared" si="113"/>
        <v>Normal</v>
      </c>
      <c r="D3620">
        <f xml:space="preserve"> (moras!I3617 - AVERAGE(moras!$I$2:$I$5001)) / _xlfn.STDEV.P(moras!$I$2:$I$5001)</f>
        <v>0.85359919315050581</v>
      </c>
      <c r="E3620" t="str">
        <f t="shared" si="112"/>
        <v>Normal</v>
      </c>
    </row>
    <row r="3621" spans="2:5" x14ac:dyDescent="0.25">
      <c r="B3621">
        <f xml:space="preserve"> (moras!C3618 - AVERAGE(moras!$C$2:$C$5001)) / _xlfn.STDEV.P(moras!$C$2:$C$5001)</f>
        <v>-0.46802853578794978</v>
      </c>
      <c r="C3621" t="str">
        <f t="shared" si="113"/>
        <v>Normal</v>
      </c>
      <c r="D3621">
        <f xml:space="preserve"> (moras!I3618 - AVERAGE(moras!$I$2:$I$5001)) / _xlfn.STDEV.P(moras!$I$2:$I$5001)</f>
        <v>-0.34630148627334789</v>
      </c>
      <c r="E3621" t="str">
        <f t="shared" si="112"/>
        <v>Normal</v>
      </c>
    </row>
    <row r="3622" spans="2:5" x14ac:dyDescent="0.25">
      <c r="B3622">
        <f xml:space="preserve"> (moras!C3619 - AVERAGE(moras!$C$2:$C$5001)) / _xlfn.STDEV.P(moras!$C$2:$C$5001)</f>
        <v>-0.20382256511564778</v>
      </c>
      <c r="C3622" t="str">
        <f t="shared" si="113"/>
        <v>Normal</v>
      </c>
      <c r="D3622">
        <f xml:space="preserve"> (moras!I3619 - AVERAGE(moras!$I$2:$I$5001)) / _xlfn.STDEV.P(moras!$I$2:$I$5001)</f>
        <v>-0.20513670045877688</v>
      </c>
      <c r="E3622" t="str">
        <f t="shared" si="112"/>
        <v>Normal</v>
      </c>
    </row>
    <row r="3623" spans="2:5" x14ac:dyDescent="0.25">
      <c r="B3623">
        <f xml:space="preserve"> (moras!C3620 - AVERAGE(moras!$C$2:$C$5001)) / _xlfn.STDEV.P(moras!$C$2:$C$5001)</f>
        <v>-0.44454166866740574</v>
      </c>
      <c r="C3623" t="str">
        <f t="shared" si="113"/>
        <v>Normal</v>
      </c>
      <c r="D3623">
        <f xml:space="preserve"> (moras!I3620 - AVERAGE(moras!$I$2:$I$5001)) / _xlfn.STDEV.P(moras!$I$2:$I$5001)</f>
        <v>0.78301680024322029</v>
      </c>
      <c r="E3623" t="str">
        <f t="shared" si="112"/>
        <v>Normal</v>
      </c>
    </row>
    <row r="3624" spans="2:5" x14ac:dyDescent="0.25">
      <c r="B3624">
        <f xml:space="preserve"> (moras!C3621 - AVERAGE(moras!$C$2:$C$5001)) / _xlfn.STDEV.P(moras!$C$2:$C$5001)</f>
        <v>0.91071752506610237</v>
      </c>
      <c r="C3624" t="str">
        <f t="shared" si="113"/>
        <v>Normal</v>
      </c>
      <c r="D3624">
        <f xml:space="preserve"> (moras!I3621 - AVERAGE(moras!$I$2:$I$5001)) / _xlfn.STDEV.P(moras!$I$2:$I$5001)</f>
        <v>-0.13455430755149136</v>
      </c>
      <c r="E3624" t="str">
        <f t="shared" si="112"/>
        <v>Normal</v>
      </c>
    </row>
    <row r="3625" spans="2:5" x14ac:dyDescent="0.25">
      <c r="B3625">
        <f xml:space="preserve"> (moras!C3622 - AVERAGE(moras!$C$2:$C$5001)) / _xlfn.STDEV.P(moras!$C$2:$C$5001)</f>
        <v>-6.485745858587795E-2</v>
      </c>
      <c r="C3625" t="str">
        <f t="shared" si="113"/>
        <v>Normal</v>
      </c>
      <c r="D3625">
        <f xml:space="preserve"> (moras!I3622 - AVERAGE(moras!$I$2:$I$5001)) / _xlfn.STDEV.P(moras!$I$2:$I$5001)</f>
        <v>-0.84037823662434652</v>
      </c>
      <c r="E3625" t="str">
        <f t="shared" si="112"/>
        <v>Normal</v>
      </c>
    </row>
    <row r="3626" spans="2:5" x14ac:dyDescent="0.25">
      <c r="B3626">
        <f xml:space="preserve"> (moras!C3623 - AVERAGE(moras!$C$2:$C$5001)) / _xlfn.STDEV.P(moras!$C$2:$C$5001)</f>
        <v>-0.56421543253280082</v>
      </c>
      <c r="C3626" t="str">
        <f t="shared" si="113"/>
        <v>Normal</v>
      </c>
      <c r="D3626">
        <f xml:space="preserve"> (moras!I3623 - AVERAGE(moras!$I$2:$I$5001)) / _xlfn.STDEV.P(moras!$I$2:$I$5001)</f>
        <v>1.3476759435015044</v>
      </c>
      <c r="E3626" t="str">
        <f t="shared" si="112"/>
        <v>Normal</v>
      </c>
    </row>
    <row r="3627" spans="2:5" x14ac:dyDescent="0.25">
      <c r="B3627">
        <f xml:space="preserve"> (moras!C3624 - AVERAGE(moras!$C$2:$C$5001)) / _xlfn.STDEV.P(moras!$C$2:$C$5001)</f>
        <v>-8.029462929264676E-2</v>
      </c>
      <c r="C3627" t="str">
        <f t="shared" si="113"/>
        <v>Normal</v>
      </c>
      <c r="D3627">
        <f xml:space="preserve"> (moras!I3624 - AVERAGE(moras!$I$2:$I$5001)) / _xlfn.STDEV.P(moras!$I$2:$I$5001)</f>
        <v>-0.91096062953163204</v>
      </c>
      <c r="E3627" t="str">
        <f t="shared" si="112"/>
        <v>Normal</v>
      </c>
    </row>
    <row r="3628" spans="2:5" x14ac:dyDescent="0.25">
      <c r="B3628">
        <f xml:space="preserve"> (moras!C3625 - AVERAGE(moras!$C$2:$C$5001)) / _xlfn.STDEV.P(moras!$C$2:$C$5001)</f>
        <v>-0.29331367000832803</v>
      </c>
      <c r="C3628" t="str">
        <f t="shared" si="113"/>
        <v>Normal</v>
      </c>
      <c r="D3628">
        <f xml:space="preserve"> (moras!I3625 - AVERAGE(moras!$I$2:$I$5001)) / _xlfn.STDEV.P(moras!$I$2:$I$5001)</f>
        <v>0.64185201442864925</v>
      </c>
      <c r="E3628" t="str">
        <f t="shared" si="112"/>
        <v>Normal</v>
      </c>
    </row>
    <row r="3629" spans="2:5" x14ac:dyDescent="0.25">
      <c r="B3629">
        <f xml:space="preserve"> (moras!C3626 - AVERAGE(moras!$C$2:$C$5001)) / _xlfn.STDEV.P(moras!$C$2:$C$5001)</f>
        <v>1.7229868886908117</v>
      </c>
      <c r="C3629" t="str">
        <f t="shared" si="113"/>
        <v>Normal</v>
      </c>
      <c r="D3629">
        <f xml:space="preserve"> (moras!I3626 - AVERAGE(moras!$I$2:$I$5001)) / _xlfn.STDEV.P(moras!$I$2:$I$5001)</f>
        <v>1.2770935505942189</v>
      </c>
      <c r="E3629" t="str">
        <f t="shared" si="112"/>
        <v>Normal</v>
      </c>
    </row>
    <row r="3630" spans="2:5" x14ac:dyDescent="0.25">
      <c r="B3630">
        <f xml:space="preserve"> (moras!C3627 - AVERAGE(moras!$C$2:$C$5001)) / _xlfn.STDEV.P(moras!$C$2:$C$5001)</f>
        <v>-0.51243008443023941</v>
      </c>
      <c r="C3630" t="str">
        <f t="shared" si="113"/>
        <v>Normal</v>
      </c>
      <c r="D3630">
        <f xml:space="preserve"> (moras!I3627 - AVERAGE(moras!$I$2:$I$5001)) / _xlfn.STDEV.P(moras!$I$2:$I$5001)</f>
        <v>-0.41688387918063341</v>
      </c>
      <c r="E3630" t="str">
        <f t="shared" si="112"/>
        <v>Normal</v>
      </c>
    </row>
    <row r="3631" spans="2:5" x14ac:dyDescent="0.25">
      <c r="B3631">
        <f xml:space="preserve"> (moras!C3628 - AVERAGE(moras!$C$2:$C$5001)) / _xlfn.STDEV.P(moras!$C$2:$C$5001)</f>
        <v>1.7312047706425381E-2</v>
      </c>
      <c r="C3631" t="str">
        <f t="shared" si="113"/>
        <v>Normal</v>
      </c>
      <c r="D3631">
        <f xml:space="preserve"> (moras!I3628 - AVERAGE(moras!$I$2:$I$5001)) / _xlfn.STDEV.P(moras!$I$2:$I$5001)</f>
        <v>-6.397191464420586E-2</v>
      </c>
      <c r="E3631" t="str">
        <f t="shared" si="112"/>
        <v>Normal</v>
      </c>
    </row>
    <row r="3632" spans="2:5" x14ac:dyDescent="0.25">
      <c r="B3632">
        <f xml:space="preserve"> (moras!C3629 - AVERAGE(moras!$C$2:$C$5001)) / _xlfn.STDEV.P(moras!$C$2:$C$5001)</f>
        <v>-0.46799031999397384</v>
      </c>
      <c r="C3632" t="str">
        <f t="shared" si="113"/>
        <v>Normal</v>
      </c>
      <c r="D3632">
        <f xml:space="preserve"> (moras!I3629 - AVERAGE(moras!$I$2:$I$5001)) / _xlfn.STDEV.P(moras!$I$2:$I$5001)</f>
        <v>-0.84037823662434652</v>
      </c>
      <c r="E3632" t="str">
        <f t="shared" si="112"/>
        <v>Normal</v>
      </c>
    </row>
    <row r="3633" spans="2:5" x14ac:dyDescent="0.25">
      <c r="B3633">
        <f xml:space="preserve"> (moras!C3630 - AVERAGE(moras!$C$2:$C$5001)) / _xlfn.STDEV.P(moras!$C$2:$C$5001)</f>
        <v>1.1102677242687105</v>
      </c>
      <c r="C3633" t="str">
        <f t="shared" si="113"/>
        <v>Normal</v>
      </c>
      <c r="D3633">
        <f xml:space="preserve"> (moras!I3630 - AVERAGE(moras!$I$2:$I$5001)) / _xlfn.STDEV.P(moras!$I$2:$I$5001)</f>
        <v>-0.69921345080977548</v>
      </c>
      <c r="E3633" t="str">
        <f t="shared" si="112"/>
        <v>Normal</v>
      </c>
    </row>
    <row r="3634" spans="2:5" x14ac:dyDescent="0.25">
      <c r="B3634">
        <f xml:space="preserve"> (moras!C3631 - AVERAGE(moras!$C$2:$C$5001)) / _xlfn.STDEV.P(moras!$C$2:$C$5001)</f>
        <v>-0.4150271263458114</v>
      </c>
      <c r="C3634" t="str">
        <f t="shared" si="113"/>
        <v>Normal</v>
      </c>
      <c r="D3634">
        <f xml:space="preserve"> (moras!I3631 - AVERAGE(moras!$I$2:$I$5001)) / _xlfn.STDEV.P(moras!$I$2:$I$5001)</f>
        <v>-0.91096062953163204</v>
      </c>
      <c r="E3634" t="str">
        <f t="shared" si="112"/>
        <v>Normal</v>
      </c>
    </row>
    <row r="3635" spans="2:5" x14ac:dyDescent="0.25">
      <c r="B3635">
        <f xml:space="preserve"> (moras!C3632 - AVERAGE(moras!$C$2:$C$5001)) / _xlfn.STDEV.P(moras!$C$2:$C$5001)</f>
        <v>-0.66291305391576105</v>
      </c>
      <c r="C3635" t="str">
        <f t="shared" si="113"/>
        <v>Normal</v>
      </c>
      <c r="D3635">
        <f xml:space="preserve"> (moras!I3632 - AVERAGE(moras!$I$2:$I$5001)) / _xlfn.STDEV.P(moras!$I$2:$I$5001)</f>
        <v>-1.193290201160774</v>
      </c>
      <c r="E3635" t="str">
        <f t="shared" si="112"/>
        <v>Normal</v>
      </c>
    </row>
    <row r="3636" spans="2:5" x14ac:dyDescent="0.25">
      <c r="B3636">
        <f xml:space="preserve"> (moras!C3633 - AVERAGE(moras!$C$2:$C$5001)) / _xlfn.STDEV.P(moras!$C$2:$C$5001)</f>
        <v>-0.26330943772907489</v>
      </c>
      <c r="C3636" t="str">
        <f t="shared" si="113"/>
        <v>Normal</v>
      </c>
      <c r="D3636">
        <f xml:space="preserve"> (moras!I3633 - AVERAGE(moras!$I$2:$I$5001)) / _xlfn.STDEV.P(moras!$I$2:$I$5001)</f>
        <v>-1.334454986975345</v>
      </c>
      <c r="E3636" t="str">
        <f t="shared" si="112"/>
        <v>Normal</v>
      </c>
    </row>
    <row r="3637" spans="2:5" x14ac:dyDescent="0.25">
      <c r="B3637">
        <f xml:space="preserve"> (moras!C3634 - AVERAGE(moras!$C$2:$C$5001)) / _xlfn.STDEV.P(moras!$C$2:$C$5001)</f>
        <v>-0.32802604124513329</v>
      </c>
      <c r="C3637" t="str">
        <f t="shared" si="113"/>
        <v>Normal</v>
      </c>
      <c r="D3637">
        <f xml:space="preserve"> (moras!I3634 - AVERAGE(moras!$I$2:$I$5001)) / _xlfn.STDEV.P(moras!$I$2:$I$5001)</f>
        <v>-6.397191464420586E-2</v>
      </c>
      <c r="E3637" t="str">
        <f t="shared" si="112"/>
        <v>Normal</v>
      </c>
    </row>
    <row r="3638" spans="2:5" x14ac:dyDescent="0.25">
      <c r="B3638">
        <f xml:space="preserve"> (moras!C3635 - AVERAGE(moras!$C$2:$C$5001)) / _xlfn.STDEV.P(moras!$C$2:$C$5001)</f>
        <v>1.4650537094947649</v>
      </c>
      <c r="C3638" t="str">
        <f t="shared" si="113"/>
        <v>Normal</v>
      </c>
      <c r="D3638">
        <f xml:space="preserve"> (moras!I3635 - AVERAGE(moras!$I$2:$I$5001)) / _xlfn.STDEV.P(moras!$I$2:$I$5001)</f>
        <v>-0.62863105790248996</v>
      </c>
      <c r="E3638" t="str">
        <f t="shared" si="112"/>
        <v>Normal</v>
      </c>
    </row>
    <row r="3639" spans="2:5" x14ac:dyDescent="0.25">
      <c r="B3639">
        <f xml:space="preserve"> (moras!C3636 - AVERAGE(moras!$C$2:$C$5001)) / _xlfn.STDEV.P(moras!$C$2:$C$5001)</f>
        <v>-0.44454166866740574</v>
      </c>
      <c r="C3639" t="str">
        <f t="shared" si="113"/>
        <v>Normal</v>
      </c>
      <c r="D3639">
        <f xml:space="preserve"> (moras!I3636 - AVERAGE(moras!$I$2:$I$5001)) / _xlfn.STDEV.P(moras!$I$2:$I$5001)</f>
        <v>-6.397191464420586E-2</v>
      </c>
      <c r="E3639" t="str">
        <f t="shared" si="112"/>
        <v>Normal</v>
      </c>
    </row>
    <row r="3640" spans="2:5" x14ac:dyDescent="0.25">
      <c r="B3640">
        <f xml:space="preserve"> (moras!C3637 - AVERAGE(moras!$C$2:$C$5001)) / _xlfn.STDEV.P(moras!$C$2:$C$5001)</f>
        <v>-0.4411652619585929</v>
      </c>
      <c r="C3640" t="str">
        <f t="shared" si="113"/>
        <v>Normal</v>
      </c>
      <c r="D3640">
        <f xml:space="preserve"> (moras!I3637 - AVERAGE(moras!$I$2:$I$5001)) / _xlfn.STDEV.P(moras!$I$2:$I$5001)</f>
        <v>-0.62863105790248996</v>
      </c>
      <c r="E3640" t="str">
        <f t="shared" si="112"/>
        <v>Normal</v>
      </c>
    </row>
    <row r="3641" spans="2:5" x14ac:dyDescent="0.25">
      <c r="B3641">
        <f xml:space="preserve"> (moras!C3638 - AVERAGE(moras!$C$2:$C$5001)) / _xlfn.STDEV.P(moras!$C$2:$C$5001)</f>
        <v>1.3522530607746826E-2</v>
      </c>
      <c r="C3641" t="str">
        <f t="shared" si="113"/>
        <v>Normal</v>
      </c>
      <c r="D3641">
        <f xml:space="preserve"> (moras!I3638 - AVERAGE(moras!$I$2:$I$5001)) / _xlfn.STDEV.P(moras!$I$2:$I$5001)</f>
        <v>-0.55804866499520445</v>
      </c>
      <c r="E3641" t="str">
        <f t="shared" si="112"/>
        <v>Normal</v>
      </c>
    </row>
    <row r="3642" spans="2:5" x14ac:dyDescent="0.25">
      <c r="B3642">
        <f xml:space="preserve"> (moras!C3639 - AVERAGE(moras!$C$2:$C$5001)) / _xlfn.STDEV.P(moras!$C$2:$C$5001)</f>
        <v>-0.46799154082766331</v>
      </c>
      <c r="C3642" t="str">
        <f t="shared" si="113"/>
        <v>Normal</v>
      </c>
      <c r="D3642">
        <f xml:space="preserve"> (moras!I3639 - AVERAGE(moras!$I$2:$I$5001)) / _xlfn.STDEV.P(moras!$I$2:$I$5001)</f>
        <v>-0.69921345080977548</v>
      </c>
      <c r="E3642" t="str">
        <f t="shared" si="112"/>
        <v>Normal</v>
      </c>
    </row>
    <row r="3643" spans="2:5" x14ac:dyDescent="0.25">
      <c r="B3643">
        <f xml:space="preserve"> (moras!C3640 - AVERAGE(moras!$C$2:$C$5001)) / _xlfn.STDEV.P(moras!$C$2:$C$5001)</f>
        <v>-0.18446956418412888</v>
      </c>
      <c r="C3643" t="str">
        <f t="shared" si="113"/>
        <v>Normal</v>
      </c>
      <c r="D3643">
        <f xml:space="preserve"> (moras!I3640 - AVERAGE(moras!$I$2:$I$5001)) / _xlfn.STDEV.P(moras!$I$2:$I$5001)</f>
        <v>2.4769942300180725</v>
      </c>
      <c r="E3643" t="str">
        <f t="shared" si="112"/>
        <v>Atipico</v>
      </c>
    </row>
    <row r="3644" spans="2:5" x14ac:dyDescent="0.25">
      <c r="B3644">
        <f xml:space="preserve"> (moras!C3641 - AVERAGE(moras!$C$2:$C$5001)) / _xlfn.STDEV.P(moras!$C$2:$C$5001)</f>
        <v>-0.44087670126835837</v>
      </c>
      <c r="C3644" t="str">
        <f t="shared" si="113"/>
        <v>Normal</v>
      </c>
      <c r="D3644">
        <f xml:space="preserve"> (moras!I3641 - AVERAGE(moras!$I$2:$I$5001)) / _xlfn.STDEV.P(moras!$I$2:$I$5001)</f>
        <v>1.0653463718723624</v>
      </c>
      <c r="E3644" t="str">
        <f t="shared" si="112"/>
        <v>Normal</v>
      </c>
    </row>
    <row r="3645" spans="2:5" x14ac:dyDescent="0.25">
      <c r="B3645">
        <f xml:space="preserve"> (moras!C3642 - AVERAGE(moras!$C$2:$C$5001)) / _xlfn.STDEV.P(moras!$C$2:$C$5001)</f>
        <v>-0.35766023759994758</v>
      </c>
      <c r="C3645" t="str">
        <f t="shared" si="113"/>
        <v>Normal</v>
      </c>
      <c r="D3645">
        <f xml:space="preserve"> (moras!I3642 - AVERAGE(moras!$I$2:$I$5001)) / _xlfn.STDEV.P(moras!$I$2:$I$5001)</f>
        <v>0.85359919315050581</v>
      </c>
      <c r="E3645" t="str">
        <f t="shared" si="112"/>
        <v>Normal</v>
      </c>
    </row>
    <row r="3646" spans="2:5" x14ac:dyDescent="0.25">
      <c r="B3646">
        <f xml:space="preserve"> (moras!C3643 - AVERAGE(moras!$C$2:$C$5001)) / _xlfn.STDEV.P(moras!$C$2:$C$5001)</f>
        <v>1.1326792712102607</v>
      </c>
      <c r="C3646" t="str">
        <f t="shared" si="113"/>
        <v>Normal</v>
      </c>
      <c r="D3646">
        <f xml:space="preserve"> (moras!I3643 - AVERAGE(moras!$I$2:$I$5001)) / _xlfn.STDEV.P(moras!$I$2:$I$5001)</f>
        <v>0.99476397896507684</v>
      </c>
      <c r="E3646" t="str">
        <f t="shared" si="112"/>
        <v>Normal</v>
      </c>
    </row>
    <row r="3647" spans="2:5" x14ac:dyDescent="0.25">
      <c r="B3647">
        <f xml:space="preserve"> (moras!C3644 - AVERAGE(moras!$C$2:$C$5001)) / _xlfn.STDEV.P(moras!$C$2:$C$5001)</f>
        <v>-0.3271073330646857</v>
      </c>
      <c r="C3647" t="str">
        <f t="shared" si="113"/>
        <v>Normal</v>
      </c>
      <c r="D3647">
        <f xml:space="preserve"> (moras!I3644 - AVERAGE(moras!$I$2:$I$5001)) / _xlfn.STDEV.P(moras!$I$2:$I$5001)</f>
        <v>1.3476759435015044</v>
      </c>
      <c r="E3647" t="str">
        <f t="shared" si="112"/>
        <v>Normal</v>
      </c>
    </row>
    <row r="3648" spans="2:5" x14ac:dyDescent="0.25">
      <c r="B3648">
        <f xml:space="preserve"> (moras!C3645 - AVERAGE(moras!$C$2:$C$5001)) / _xlfn.STDEV.P(moras!$C$2:$C$5001)</f>
        <v>-0.22628250146525278</v>
      </c>
      <c r="C3648" t="str">
        <f t="shared" si="113"/>
        <v>Normal</v>
      </c>
      <c r="D3648">
        <f xml:space="preserve"> (moras!I3645 - AVERAGE(moras!$I$2:$I$5001)) / _xlfn.STDEV.P(moras!$I$2:$I$5001)</f>
        <v>-0.84037823662434652</v>
      </c>
      <c r="E3648" t="str">
        <f t="shared" si="112"/>
        <v>Normal</v>
      </c>
    </row>
    <row r="3649" spans="2:5" x14ac:dyDescent="0.25">
      <c r="B3649">
        <f xml:space="preserve"> (moras!C3646 - AVERAGE(moras!$C$2:$C$5001)) / _xlfn.STDEV.P(moras!$C$2:$C$5001)</f>
        <v>1.0317966041562467</v>
      </c>
      <c r="C3649" t="str">
        <f t="shared" si="113"/>
        <v>Normal</v>
      </c>
      <c r="D3649">
        <f xml:space="preserve"> (moras!I3646 - AVERAGE(moras!$I$2:$I$5001)) / _xlfn.STDEV.P(moras!$I$2:$I$5001)</f>
        <v>-0.69921345080977548</v>
      </c>
      <c r="E3649" t="str">
        <f t="shared" si="112"/>
        <v>Normal</v>
      </c>
    </row>
    <row r="3650" spans="2:5" x14ac:dyDescent="0.25">
      <c r="B3650">
        <f xml:space="preserve"> (moras!C3647 - AVERAGE(moras!$C$2:$C$5001)) / _xlfn.STDEV.P(moras!$C$2:$C$5001)</f>
        <v>-0.3346789682699855</v>
      </c>
      <c r="C3650" t="str">
        <f t="shared" si="113"/>
        <v>Normal</v>
      </c>
      <c r="D3650">
        <f xml:space="preserve"> (moras!I3647 - AVERAGE(moras!$I$2:$I$5001)) / _xlfn.STDEV.P(moras!$I$2:$I$5001)</f>
        <v>-1.4756197727899161</v>
      </c>
      <c r="E3650" t="str">
        <f t="shared" si="112"/>
        <v>Normal</v>
      </c>
    </row>
    <row r="3651" spans="2:5" x14ac:dyDescent="0.25">
      <c r="B3651">
        <f xml:space="preserve"> (moras!C3648 - AVERAGE(moras!$C$2:$C$5001)) / _xlfn.STDEV.P(moras!$C$2:$C$5001)</f>
        <v>-0.32919715370796215</v>
      </c>
      <c r="C3651" t="str">
        <f t="shared" si="113"/>
        <v>Normal</v>
      </c>
      <c r="D3651">
        <f xml:space="preserve"> (moras!I3648 - AVERAGE(moras!$I$2:$I$5001)) / _xlfn.STDEV.P(moras!$I$2:$I$5001)</f>
        <v>-1.4050373798826306</v>
      </c>
      <c r="E3651" t="str">
        <f t="shared" si="112"/>
        <v>Normal</v>
      </c>
    </row>
    <row r="3652" spans="2:5" x14ac:dyDescent="0.25">
      <c r="B3652">
        <f xml:space="preserve"> (moras!C3649 - AVERAGE(moras!$C$2:$C$5001)) / _xlfn.STDEV.P(moras!$C$2:$C$5001)</f>
        <v>-0.27577451964800187</v>
      </c>
      <c r="C3652" t="str">
        <f t="shared" si="113"/>
        <v>Normal</v>
      </c>
      <c r="D3652">
        <f xml:space="preserve"> (moras!I3649 - AVERAGE(moras!$I$2:$I$5001)) / _xlfn.STDEV.P(moras!$I$2:$I$5001)</f>
        <v>-0.769795843717061</v>
      </c>
      <c r="E3652" t="str">
        <f t="shared" si="112"/>
        <v>Normal</v>
      </c>
    </row>
    <row r="3653" spans="2:5" x14ac:dyDescent="0.25">
      <c r="B3653">
        <f xml:space="preserve"> (moras!C3650 - AVERAGE(moras!$C$2:$C$5001)) / _xlfn.STDEV.P(moras!$C$2:$C$5001)</f>
        <v>-0.44706472495894378</v>
      </c>
      <c r="C3653" t="str">
        <f t="shared" si="113"/>
        <v>Normal</v>
      </c>
      <c r="D3653">
        <f xml:space="preserve"> (moras!I3650 - AVERAGE(moras!$I$2:$I$5001)) / _xlfn.STDEV.P(moras!$I$2:$I$5001)</f>
        <v>-1.1227078082534885</v>
      </c>
      <c r="E3653" t="str">
        <f t="shared" si="112"/>
        <v>Normal</v>
      </c>
    </row>
    <row r="3654" spans="2:5" x14ac:dyDescent="0.25">
      <c r="B3654">
        <f xml:space="preserve"> (moras!C3651 - AVERAGE(moras!$C$2:$C$5001)) / _xlfn.STDEV.P(moras!$C$2:$C$5001)</f>
        <v>-0.44087670126835837</v>
      </c>
      <c r="C3654" t="str">
        <f t="shared" si="113"/>
        <v>Normal</v>
      </c>
      <c r="D3654">
        <f xml:space="preserve"> (moras!I3651 - AVERAGE(moras!$I$2:$I$5001)) / _xlfn.STDEV.P(moras!$I$2:$I$5001)</f>
        <v>6.6104782630796582E-3</v>
      </c>
      <c r="E3654" t="str">
        <f t="shared" ref="E3654:E3717" si="114">IF(ABS(D3654)&gt;1.96,"Atipico","Normal")</f>
        <v>Normal</v>
      </c>
    </row>
    <row r="3655" spans="2:5" x14ac:dyDescent="0.25">
      <c r="B3655">
        <f xml:space="preserve"> (moras!C3652 - AVERAGE(moras!$C$2:$C$5001)) / _xlfn.STDEV.P(moras!$C$2:$C$5001)</f>
        <v>-4.9927686091091612E-2</v>
      </c>
      <c r="C3655" t="str">
        <f t="shared" si="113"/>
        <v>Normal</v>
      </c>
      <c r="D3655">
        <f xml:space="preserve"> (moras!I3652 - AVERAGE(moras!$I$2:$I$5001)) / _xlfn.STDEV.P(moras!$I$2:$I$5001)</f>
        <v>-1.334454986975345</v>
      </c>
      <c r="E3655" t="str">
        <f t="shared" si="114"/>
        <v>Normal</v>
      </c>
    </row>
    <row r="3656" spans="2:5" x14ac:dyDescent="0.25">
      <c r="B3656">
        <f xml:space="preserve"> (moras!C3653 - AVERAGE(moras!$C$2:$C$5001)) / _xlfn.STDEV.P(moras!$C$2:$C$5001)</f>
        <v>-9.2910282355832298E-3</v>
      </c>
      <c r="C3656" t="str">
        <f t="shared" si="113"/>
        <v>Normal</v>
      </c>
      <c r="D3656">
        <f xml:space="preserve"> (moras!I3653 - AVERAGE(moras!$I$2:$I$5001)) / _xlfn.STDEV.P(moras!$I$2:$I$5001)</f>
        <v>-1.052125415346203</v>
      </c>
      <c r="E3656" t="str">
        <f t="shared" si="114"/>
        <v>Normal</v>
      </c>
    </row>
    <row r="3657" spans="2:5" x14ac:dyDescent="0.25">
      <c r="B3657">
        <f xml:space="preserve"> (moras!C3654 - AVERAGE(moras!$C$2:$C$5001)) / _xlfn.STDEV.P(moras!$C$2:$C$5001)</f>
        <v>3.3757116445746305</v>
      </c>
      <c r="C3657" t="str">
        <f t="shared" si="113"/>
        <v>Atipico</v>
      </c>
      <c r="D3657">
        <f xml:space="preserve"> (moras!I3654 - AVERAGE(moras!$I$2:$I$5001)) / _xlfn.STDEV.P(moras!$I$2:$I$5001)</f>
        <v>-0.27571909336606237</v>
      </c>
      <c r="E3657" t="str">
        <f t="shared" si="114"/>
        <v>Normal</v>
      </c>
    </row>
    <row r="3658" spans="2:5" x14ac:dyDescent="0.25">
      <c r="B3658">
        <f xml:space="preserve"> (moras!C3655 - AVERAGE(moras!$C$2:$C$5001)) / _xlfn.STDEV.P(moras!$C$2:$C$5001)</f>
        <v>-0.7726265413066925</v>
      </c>
      <c r="C3658" t="str">
        <f t="shared" si="113"/>
        <v>Normal</v>
      </c>
      <c r="D3658">
        <f xml:space="preserve"> (moras!I3655 - AVERAGE(moras!$I$2:$I$5001)) / _xlfn.STDEV.P(moras!$I$2:$I$5001)</f>
        <v>-0.769795843717061</v>
      </c>
      <c r="E3658" t="str">
        <f t="shared" si="114"/>
        <v>Normal</v>
      </c>
    </row>
    <row r="3659" spans="2:5" x14ac:dyDescent="0.25">
      <c r="B3659">
        <f xml:space="preserve"> (moras!C3656 - AVERAGE(moras!$C$2:$C$5001)) / _xlfn.STDEV.P(moras!$C$2:$C$5001)</f>
        <v>-0.3768351447926474</v>
      </c>
      <c r="C3659" t="str">
        <f t="shared" si="113"/>
        <v>Normal</v>
      </c>
      <c r="D3659">
        <f xml:space="preserve"> (moras!I3656 - AVERAGE(moras!$I$2:$I$5001)) / _xlfn.STDEV.P(moras!$I$2:$I$5001)</f>
        <v>0.28894004989222172</v>
      </c>
      <c r="E3659" t="str">
        <f t="shared" si="114"/>
        <v>Normal</v>
      </c>
    </row>
    <row r="3660" spans="2:5" x14ac:dyDescent="0.25">
      <c r="B3660">
        <f xml:space="preserve"> (moras!C3657 - AVERAGE(moras!$C$2:$C$5001)) / _xlfn.STDEV.P(moras!$C$2:$C$5001)</f>
        <v>-8.2886335898823105E-2</v>
      </c>
      <c r="C3660" t="str">
        <f t="shared" si="113"/>
        <v>Normal</v>
      </c>
      <c r="D3660">
        <f xml:space="preserve"> (moras!I3657 - AVERAGE(moras!$I$2:$I$5001)) / _xlfn.STDEV.P(moras!$I$2:$I$5001)</f>
        <v>-0.84037823662434652</v>
      </c>
      <c r="E3660" t="str">
        <f t="shared" si="114"/>
        <v>Normal</v>
      </c>
    </row>
    <row r="3661" spans="2:5" x14ac:dyDescent="0.25">
      <c r="B3661">
        <f xml:space="preserve"> (moras!C3658 - AVERAGE(moras!$C$2:$C$5001)) / _xlfn.STDEV.P(moras!$C$2:$C$5001)</f>
        <v>-0.41493462661344177</v>
      </c>
      <c r="C3661" t="str">
        <f t="shared" si="113"/>
        <v>Normal</v>
      </c>
      <c r="D3661">
        <f xml:space="preserve"> (moras!I3658 - AVERAGE(moras!$I$2:$I$5001)) / _xlfn.STDEV.P(moras!$I$2:$I$5001)</f>
        <v>0.64185201442864925</v>
      </c>
      <c r="E3661" t="str">
        <f t="shared" si="114"/>
        <v>Normal</v>
      </c>
    </row>
    <row r="3662" spans="2:5" x14ac:dyDescent="0.25">
      <c r="B3662">
        <f xml:space="preserve"> (moras!C3659 - AVERAGE(moras!$C$2:$C$5001)) / _xlfn.STDEV.P(moras!$C$2:$C$5001)</f>
        <v>-0.31334887033918302</v>
      </c>
      <c r="C3662" t="str">
        <f t="shared" si="113"/>
        <v>Normal</v>
      </c>
      <c r="D3662">
        <f xml:space="preserve"> (moras!I3659 - AVERAGE(moras!$I$2:$I$5001)) / _xlfn.STDEV.P(moras!$I$2:$I$5001)</f>
        <v>-1.1227078082534885</v>
      </c>
      <c r="E3662" t="str">
        <f t="shared" si="114"/>
        <v>Normal</v>
      </c>
    </row>
    <row r="3663" spans="2:5" x14ac:dyDescent="0.25">
      <c r="B3663">
        <f xml:space="preserve"> (moras!C3660 - AVERAGE(moras!$C$2:$C$5001)) / _xlfn.STDEV.P(moras!$C$2:$C$5001)</f>
        <v>-0.31758236395625966</v>
      </c>
      <c r="C3663" t="str">
        <f t="shared" ref="C3663:C3726" si="115">IF(ABS(B3663)&gt;1.96,"Atipico","Normal")</f>
        <v>Normal</v>
      </c>
      <c r="D3663">
        <f xml:space="preserve"> (moras!I3660 - AVERAGE(moras!$I$2:$I$5001)) / _xlfn.STDEV.P(moras!$I$2:$I$5001)</f>
        <v>-0.84037823662434652</v>
      </c>
      <c r="E3663" t="str">
        <f t="shared" si="114"/>
        <v>Normal</v>
      </c>
    </row>
    <row r="3664" spans="2:5" x14ac:dyDescent="0.25">
      <c r="B3664">
        <f xml:space="preserve"> (moras!C3661 - AVERAGE(moras!$C$2:$C$5001)) / _xlfn.STDEV.P(moras!$C$2:$C$5001)</f>
        <v>2.0815685568422593</v>
      </c>
      <c r="C3664" t="str">
        <f t="shared" si="115"/>
        <v>Atipico</v>
      </c>
      <c r="D3664">
        <f xml:space="preserve"> (moras!I3661 - AVERAGE(moras!$I$2:$I$5001)) / _xlfn.STDEV.P(moras!$I$2:$I$5001)</f>
        <v>0.43010483570679275</v>
      </c>
      <c r="E3664" t="str">
        <f t="shared" si="114"/>
        <v>Normal</v>
      </c>
    </row>
    <row r="3665" spans="2:5" x14ac:dyDescent="0.25">
      <c r="B3665">
        <f xml:space="preserve"> (moras!C3662 - AVERAGE(moras!$C$2:$C$5001)) / _xlfn.STDEV.P(moras!$C$2:$C$5001)</f>
        <v>-0.21821760012279989</v>
      </c>
      <c r="C3665" t="str">
        <f t="shared" si="115"/>
        <v>Normal</v>
      </c>
      <c r="D3665">
        <f xml:space="preserve"> (moras!I3662 - AVERAGE(moras!$I$2:$I$5001)) / _xlfn.STDEV.P(moras!$I$2:$I$5001)</f>
        <v>0.50068722861407822</v>
      </c>
      <c r="E3665" t="str">
        <f t="shared" si="114"/>
        <v>Normal</v>
      </c>
    </row>
    <row r="3666" spans="2:5" x14ac:dyDescent="0.25">
      <c r="B3666">
        <f xml:space="preserve"> (moras!C3663 - AVERAGE(moras!$C$2:$C$5001)) / _xlfn.STDEV.P(moras!$C$2:$C$5001)</f>
        <v>-0.24551988081422299</v>
      </c>
      <c r="C3666" t="str">
        <f t="shared" si="115"/>
        <v>Normal</v>
      </c>
      <c r="D3666">
        <f xml:space="preserve"> (moras!I3663 - AVERAGE(moras!$I$2:$I$5001)) / _xlfn.STDEV.P(moras!$I$2:$I$5001)</f>
        <v>-1.052125415346203</v>
      </c>
      <c r="E3666" t="str">
        <f t="shared" si="114"/>
        <v>Normal</v>
      </c>
    </row>
    <row r="3667" spans="2:5" x14ac:dyDescent="0.25">
      <c r="B3667">
        <f xml:space="preserve"> (moras!C3664 - AVERAGE(moras!$C$2:$C$5001)) / _xlfn.STDEV.P(moras!$C$2:$C$5001)</f>
        <v>-0.4229329123640721</v>
      </c>
      <c r="C3667" t="str">
        <f t="shared" si="115"/>
        <v>Normal</v>
      </c>
      <c r="D3667">
        <f xml:space="preserve"> (moras!I3664 - AVERAGE(moras!$I$2:$I$5001)) / _xlfn.STDEV.P(moras!$I$2:$I$5001)</f>
        <v>1.3476759435015044</v>
      </c>
      <c r="E3667" t="str">
        <f t="shared" si="114"/>
        <v>Normal</v>
      </c>
    </row>
    <row r="3668" spans="2:5" x14ac:dyDescent="0.25">
      <c r="B3668">
        <f xml:space="preserve"> (moras!C3665 - AVERAGE(moras!$C$2:$C$5001)) / _xlfn.STDEV.P(moras!$C$2:$C$5001)</f>
        <v>-0.70726261230719467</v>
      </c>
      <c r="C3668" t="str">
        <f t="shared" si="115"/>
        <v>Normal</v>
      </c>
      <c r="D3668">
        <f xml:space="preserve"> (moras!I3665 - AVERAGE(moras!$I$2:$I$5001)) / _xlfn.STDEV.P(moras!$I$2:$I$5001)</f>
        <v>-0.69921345080977548</v>
      </c>
      <c r="E3668" t="str">
        <f t="shared" si="114"/>
        <v>Normal</v>
      </c>
    </row>
    <row r="3669" spans="2:5" x14ac:dyDescent="0.25">
      <c r="B3669">
        <f xml:space="preserve"> (moras!C3666 - AVERAGE(moras!$C$2:$C$5001)) / _xlfn.STDEV.P(moras!$C$2:$C$5001)</f>
        <v>-0.44454166866740574</v>
      </c>
      <c r="C3669" t="str">
        <f t="shared" si="115"/>
        <v>Normal</v>
      </c>
      <c r="D3669">
        <f xml:space="preserve"> (moras!I3666 - AVERAGE(moras!$I$2:$I$5001)) / _xlfn.STDEV.P(moras!$I$2:$I$5001)</f>
        <v>-1.5462021656972016</v>
      </c>
      <c r="E3669" t="str">
        <f t="shared" si="114"/>
        <v>Normal</v>
      </c>
    </row>
    <row r="3670" spans="2:5" x14ac:dyDescent="0.25">
      <c r="B3670">
        <f xml:space="preserve"> (moras!C3667 - AVERAGE(moras!$C$2:$C$5001)) / _xlfn.STDEV.P(moras!$C$2:$C$5001)</f>
        <v>-0.23856532154650173</v>
      </c>
      <c r="C3670" t="str">
        <f t="shared" si="115"/>
        <v>Normal</v>
      </c>
      <c r="D3670">
        <f xml:space="preserve"> (moras!I3667 - AVERAGE(moras!$I$2:$I$5001)) / _xlfn.STDEV.P(moras!$I$2:$I$5001)</f>
        <v>-0.84037823662434652</v>
      </c>
      <c r="E3670" t="str">
        <f t="shared" si="114"/>
        <v>Normal</v>
      </c>
    </row>
    <row r="3671" spans="2:5" x14ac:dyDescent="0.25">
      <c r="B3671">
        <f xml:space="preserve"> (moras!C3668 - AVERAGE(moras!$C$2:$C$5001)) / _xlfn.STDEV.P(moras!$C$2:$C$5001)</f>
        <v>-0.36817143069134406</v>
      </c>
      <c r="C3671" t="str">
        <f t="shared" si="115"/>
        <v>Normal</v>
      </c>
      <c r="D3671">
        <f xml:space="preserve"> (moras!I3668 - AVERAGE(moras!$I$2:$I$5001)) / _xlfn.STDEV.P(moras!$I$2:$I$5001)</f>
        <v>-1.6167845586044871</v>
      </c>
      <c r="E3671" t="str">
        <f t="shared" si="114"/>
        <v>Normal</v>
      </c>
    </row>
    <row r="3672" spans="2:5" x14ac:dyDescent="0.25">
      <c r="B3672">
        <f xml:space="preserve"> (moras!C3669 - AVERAGE(moras!$C$2:$C$5001)) / _xlfn.STDEV.P(moras!$C$2:$C$5001)</f>
        <v>-0.36747096811327984</v>
      </c>
      <c r="C3672" t="str">
        <f t="shared" si="115"/>
        <v>Normal</v>
      </c>
      <c r="D3672">
        <f xml:space="preserve"> (moras!I3669 - AVERAGE(moras!$I$2:$I$5001)) / _xlfn.STDEV.P(moras!$I$2:$I$5001)</f>
        <v>-0.91096062953163204</v>
      </c>
      <c r="E3672" t="str">
        <f t="shared" si="114"/>
        <v>Normal</v>
      </c>
    </row>
    <row r="3673" spans="2:5" x14ac:dyDescent="0.25">
      <c r="B3673">
        <f xml:space="preserve"> (moras!C3670 - AVERAGE(moras!$C$2:$C$5001)) / _xlfn.STDEV.P(moras!$C$2:$C$5001)</f>
        <v>-0.46799154082766331</v>
      </c>
      <c r="C3673" t="str">
        <f t="shared" si="115"/>
        <v>Normal</v>
      </c>
      <c r="D3673">
        <f xml:space="preserve"> (moras!I3670 - AVERAGE(moras!$I$2:$I$5001)) / _xlfn.STDEV.P(moras!$I$2:$I$5001)</f>
        <v>7.7192871170365177E-2</v>
      </c>
      <c r="E3673" t="str">
        <f t="shared" si="114"/>
        <v>Normal</v>
      </c>
    </row>
    <row r="3674" spans="2:5" x14ac:dyDescent="0.25">
      <c r="B3674">
        <f xml:space="preserve"> (moras!C3671 - AVERAGE(moras!$C$2:$C$5001)) / _xlfn.STDEV.P(moras!$C$2:$C$5001)</f>
        <v>-0.54900187169765691</v>
      </c>
      <c r="C3674" t="str">
        <f t="shared" si="115"/>
        <v>Normal</v>
      </c>
      <c r="D3674">
        <f xml:space="preserve"> (moras!I3671 - AVERAGE(moras!$I$2:$I$5001)) / _xlfn.STDEV.P(moras!$I$2:$I$5001)</f>
        <v>-0.769795843717061</v>
      </c>
      <c r="E3674" t="str">
        <f t="shared" si="114"/>
        <v>Normal</v>
      </c>
    </row>
    <row r="3675" spans="2:5" x14ac:dyDescent="0.25">
      <c r="B3675">
        <f xml:space="preserve"> (moras!C3672 - AVERAGE(moras!$C$2:$C$5001)) / _xlfn.STDEV.P(moras!$C$2:$C$5001)</f>
        <v>-0.71233092186644265</v>
      </c>
      <c r="C3675" t="str">
        <f t="shared" si="115"/>
        <v>Normal</v>
      </c>
      <c r="D3675">
        <f xml:space="preserve"> (moras!I3672 - AVERAGE(moras!$I$2:$I$5001)) / _xlfn.STDEV.P(moras!$I$2:$I$5001)</f>
        <v>0.78301680024322029</v>
      </c>
      <c r="E3675" t="str">
        <f t="shared" si="114"/>
        <v>Normal</v>
      </c>
    </row>
    <row r="3676" spans="2:5" x14ac:dyDescent="0.25">
      <c r="B3676">
        <f xml:space="preserve"> (moras!C3673 - AVERAGE(moras!$C$2:$C$5001)) / _xlfn.STDEV.P(moras!$C$2:$C$5001)</f>
        <v>-0.46799154082766331</v>
      </c>
      <c r="C3676" t="str">
        <f t="shared" si="115"/>
        <v>Normal</v>
      </c>
      <c r="D3676">
        <f xml:space="preserve"> (moras!I3673 - AVERAGE(moras!$I$2:$I$5001)) / _xlfn.STDEV.P(moras!$I$2:$I$5001)</f>
        <v>0.14777526407765068</v>
      </c>
      <c r="E3676" t="str">
        <f t="shared" si="114"/>
        <v>Normal</v>
      </c>
    </row>
    <row r="3677" spans="2:5" x14ac:dyDescent="0.25">
      <c r="B3677">
        <f xml:space="preserve"> (moras!C3674 - AVERAGE(moras!$C$2:$C$5001)) / _xlfn.STDEV.P(moras!$C$2:$C$5001)</f>
        <v>-3.3740997488918636E-2</v>
      </c>
      <c r="C3677" t="str">
        <f t="shared" si="115"/>
        <v>Normal</v>
      </c>
      <c r="D3677">
        <f xml:space="preserve"> (moras!I3674 - AVERAGE(moras!$I$2:$I$5001)) / _xlfn.STDEV.P(moras!$I$2:$I$5001)</f>
        <v>2.3358294442035015</v>
      </c>
      <c r="E3677" t="str">
        <f t="shared" si="114"/>
        <v>Atipico</v>
      </c>
    </row>
    <row r="3678" spans="2:5" x14ac:dyDescent="0.25">
      <c r="B3678">
        <f xml:space="preserve"> (moras!C3675 - AVERAGE(moras!$C$2:$C$5001)) / _xlfn.STDEV.P(moras!$C$2:$C$5001)</f>
        <v>0.47378053102788775</v>
      </c>
      <c r="C3678" t="str">
        <f t="shared" si="115"/>
        <v>Normal</v>
      </c>
      <c r="D3678">
        <f xml:space="preserve"> (moras!I3675 - AVERAGE(moras!$I$2:$I$5001)) / _xlfn.STDEV.P(moras!$I$2:$I$5001)</f>
        <v>-0.34630148627334789</v>
      </c>
      <c r="E3678" t="str">
        <f t="shared" si="114"/>
        <v>Normal</v>
      </c>
    </row>
    <row r="3679" spans="2:5" x14ac:dyDescent="0.25">
      <c r="B3679">
        <f xml:space="preserve"> (moras!C3676 - AVERAGE(moras!$C$2:$C$5001)) / _xlfn.STDEV.P(moras!$C$2:$C$5001)</f>
        <v>-0.26825575024095144</v>
      </c>
      <c r="C3679" t="str">
        <f t="shared" si="115"/>
        <v>Normal</v>
      </c>
      <c r="D3679">
        <f xml:space="preserve"> (moras!I3676 - AVERAGE(moras!$I$2:$I$5001)) / _xlfn.STDEV.P(moras!$I$2:$I$5001)</f>
        <v>-0.69921345080977548</v>
      </c>
      <c r="E3679" t="str">
        <f t="shared" si="114"/>
        <v>Normal</v>
      </c>
    </row>
    <row r="3680" spans="2:5" x14ac:dyDescent="0.25">
      <c r="B3680">
        <f xml:space="preserve"> (moras!C3677 - AVERAGE(moras!$C$2:$C$5001)) / _xlfn.STDEV.P(moras!$C$2:$C$5001)</f>
        <v>-0.46799154082766331</v>
      </c>
      <c r="C3680" t="str">
        <f t="shared" si="115"/>
        <v>Normal</v>
      </c>
      <c r="D3680">
        <f xml:space="preserve"> (moras!I3677 - AVERAGE(moras!$I$2:$I$5001)) / _xlfn.STDEV.P(moras!$I$2:$I$5001)</f>
        <v>-1.1227078082534885</v>
      </c>
      <c r="E3680" t="str">
        <f t="shared" si="114"/>
        <v>Normal</v>
      </c>
    </row>
    <row r="3681" spans="2:5" x14ac:dyDescent="0.25">
      <c r="B3681">
        <f xml:space="preserve"> (moras!C3678 - AVERAGE(moras!$C$2:$C$5001)) / _xlfn.STDEV.P(moras!$C$2:$C$5001)</f>
        <v>-0.25483151231833029</v>
      </c>
      <c r="C3681" t="str">
        <f t="shared" si="115"/>
        <v>Normal</v>
      </c>
      <c r="D3681">
        <f xml:space="preserve"> (moras!I3678 - AVERAGE(moras!$I$2:$I$5001)) / _xlfn.STDEV.P(moras!$I$2:$I$5001)</f>
        <v>0.78301680024322029</v>
      </c>
      <c r="E3681" t="str">
        <f t="shared" si="114"/>
        <v>Normal</v>
      </c>
    </row>
    <row r="3682" spans="2:5" x14ac:dyDescent="0.25">
      <c r="B3682">
        <f xml:space="preserve"> (moras!C3679 - AVERAGE(moras!$C$2:$C$5001)) / _xlfn.STDEV.P(moras!$C$2:$C$5001)</f>
        <v>-0.12921507533896973</v>
      </c>
      <c r="C3682" t="str">
        <f t="shared" si="115"/>
        <v>Normal</v>
      </c>
      <c r="D3682">
        <f xml:space="preserve"> (moras!I3679 - AVERAGE(moras!$I$2:$I$5001)) / _xlfn.STDEV.P(moras!$I$2:$I$5001)</f>
        <v>-1.052125415346203</v>
      </c>
      <c r="E3682" t="str">
        <f t="shared" si="114"/>
        <v>Normal</v>
      </c>
    </row>
    <row r="3683" spans="2:5" x14ac:dyDescent="0.25">
      <c r="B3683">
        <f xml:space="preserve"> (moras!C3680 - AVERAGE(moras!$C$2:$C$5001)) / _xlfn.STDEV.P(moras!$C$2:$C$5001)</f>
        <v>-0.38337446029445982</v>
      </c>
      <c r="C3683" t="str">
        <f t="shared" si="115"/>
        <v>Normal</v>
      </c>
      <c r="D3683">
        <f xml:space="preserve"> (moras!I3680 - AVERAGE(moras!$I$2:$I$5001)) / _xlfn.STDEV.P(moras!$I$2:$I$5001)</f>
        <v>-1.5462021656972016</v>
      </c>
      <c r="E3683" t="str">
        <f t="shared" si="114"/>
        <v>Normal</v>
      </c>
    </row>
    <row r="3684" spans="2:5" x14ac:dyDescent="0.25">
      <c r="B3684">
        <f xml:space="preserve"> (moras!C3681 - AVERAGE(moras!$C$2:$C$5001)) / _xlfn.STDEV.P(moras!$C$2:$C$5001)</f>
        <v>-0.46799154082766331</v>
      </c>
      <c r="C3684" t="str">
        <f t="shared" si="115"/>
        <v>Normal</v>
      </c>
      <c r="D3684">
        <f xml:space="preserve"> (moras!I3681 - AVERAGE(moras!$I$2:$I$5001)) / _xlfn.STDEV.P(moras!$I$2:$I$5001)</f>
        <v>0.78301680024322029</v>
      </c>
      <c r="E3684" t="str">
        <f t="shared" si="114"/>
        <v>Normal</v>
      </c>
    </row>
    <row r="3685" spans="2:5" x14ac:dyDescent="0.25">
      <c r="B3685">
        <f xml:space="preserve"> (moras!C3682 - AVERAGE(moras!$C$2:$C$5001)) / _xlfn.STDEV.P(moras!$C$2:$C$5001)</f>
        <v>-0.3890726583791988</v>
      </c>
      <c r="C3685" t="str">
        <f t="shared" si="115"/>
        <v>Normal</v>
      </c>
      <c r="D3685">
        <f xml:space="preserve"> (moras!I3682 - AVERAGE(moras!$I$2:$I$5001)) / _xlfn.STDEV.P(moras!$I$2:$I$5001)</f>
        <v>-1.2638725940680595</v>
      </c>
      <c r="E3685" t="str">
        <f t="shared" si="114"/>
        <v>Normal</v>
      </c>
    </row>
    <row r="3686" spans="2:5" x14ac:dyDescent="0.25">
      <c r="B3686">
        <f xml:space="preserve"> (moras!C3683 - AVERAGE(moras!$C$2:$C$5001)) / _xlfn.STDEV.P(moras!$C$2:$C$5001)</f>
        <v>-0.31069328576824545</v>
      </c>
      <c r="C3686" t="str">
        <f t="shared" si="115"/>
        <v>Normal</v>
      </c>
      <c r="D3686">
        <f xml:space="preserve"> (moras!I3683 - AVERAGE(moras!$I$2:$I$5001)) / _xlfn.STDEV.P(moras!$I$2:$I$5001)</f>
        <v>0.43010483570679275</v>
      </c>
      <c r="E3686" t="str">
        <f t="shared" si="114"/>
        <v>Normal</v>
      </c>
    </row>
    <row r="3687" spans="2:5" x14ac:dyDescent="0.25">
      <c r="B3687">
        <f xml:space="preserve"> (moras!C3684 - AVERAGE(moras!$C$2:$C$5001)) / _xlfn.STDEV.P(moras!$C$2:$C$5001)</f>
        <v>-0.44133420561056785</v>
      </c>
      <c r="C3687" t="str">
        <f t="shared" si="115"/>
        <v>Normal</v>
      </c>
      <c r="D3687">
        <f xml:space="preserve"> (moras!I3684 - AVERAGE(moras!$I$2:$I$5001)) / _xlfn.STDEV.P(moras!$I$2:$I$5001)</f>
        <v>1.8417526938525031</v>
      </c>
      <c r="E3687" t="str">
        <f t="shared" si="114"/>
        <v>Normal</v>
      </c>
    </row>
    <row r="3688" spans="2:5" x14ac:dyDescent="0.25">
      <c r="B3688">
        <f xml:space="preserve"> (moras!C3685 - AVERAGE(moras!$C$2:$C$5001)) / _xlfn.STDEV.P(moras!$C$2:$C$5001)</f>
        <v>-0.50924807390607851</v>
      </c>
      <c r="C3688" t="str">
        <f t="shared" si="115"/>
        <v>Normal</v>
      </c>
      <c r="D3688">
        <f xml:space="preserve"> (moras!I3685 - AVERAGE(moras!$I$2:$I$5001)) / _xlfn.STDEV.P(moras!$I$2:$I$5001)</f>
        <v>6.6104782630796582E-3</v>
      </c>
      <c r="E3688" t="str">
        <f t="shared" si="114"/>
        <v>Normal</v>
      </c>
    </row>
    <row r="3689" spans="2:5" x14ac:dyDescent="0.25">
      <c r="B3689">
        <f xml:space="preserve"> (moras!C3686 - AVERAGE(moras!$C$2:$C$5001)) / _xlfn.STDEV.P(moras!$C$2:$C$5001)</f>
        <v>-0.44453673600603422</v>
      </c>
      <c r="C3689" t="str">
        <f t="shared" si="115"/>
        <v>Normal</v>
      </c>
      <c r="D3689">
        <f xml:space="preserve"> (moras!I3686 - AVERAGE(moras!$I$2:$I$5001)) / _xlfn.STDEV.P(moras!$I$2:$I$5001)</f>
        <v>0.99476397896507684</v>
      </c>
      <c r="E3689" t="str">
        <f t="shared" si="114"/>
        <v>Normal</v>
      </c>
    </row>
    <row r="3690" spans="2:5" x14ac:dyDescent="0.25">
      <c r="B3690">
        <f xml:space="preserve"> (moras!C3687 - AVERAGE(moras!$C$2:$C$5001)) / _xlfn.STDEV.P(moras!$C$2:$C$5001)</f>
        <v>1.0749658999980072</v>
      </c>
      <c r="C3690" t="str">
        <f t="shared" si="115"/>
        <v>Normal</v>
      </c>
      <c r="D3690">
        <f xml:space="preserve"> (moras!I3687 - AVERAGE(moras!$I$2:$I$5001)) / _xlfn.STDEV.P(moras!$I$2:$I$5001)</f>
        <v>-0.98154302243891756</v>
      </c>
      <c r="E3690" t="str">
        <f t="shared" si="114"/>
        <v>Normal</v>
      </c>
    </row>
    <row r="3691" spans="2:5" x14ac:dyDescent="0.25">
      <c r="B3691">
        <f xml:space="preserve"> (moras!C3688 - AVERAGE(moras!$C$2:$C$5001)) / _xlfn.STDEV.P(moras!$C$2:$C$5001)</f>
        <v>-0.56421543253280082</v>
      </c>
      <c r="C3691" t="str">
        <f t="shared" si="115"/>
        <v>Normal</v>
      </c>
      <c r="D3691">
        <f xml:space="preserve"> (moras!I3688 - AVERAGE(moras!$I$2:$I$5001)) / _xlfn.STDEV.P(moras!$I$2:$I$5001)</f>
        <v>-0.55804866499520445</v>
      </c>
      <c r="E3691" t="str">
        <f t="shared" si="114"/>
        <v>Normal</v>
      </c>
    </row>
    <row r="3692" spans="2:5" x14ac:dyDescent="0.25">
      <c r="B3692">
        <f xml:space="preserve"> (moras!C3689 - AVERAGE(moras!$C$2:$C$5001)) / _xlfn.STDEV.P(moras!$C$2:$C$5001)</f>
        <v>0.67281958319587087</v>
      </c>
      <c r="C3692" t="str">
        <f t="shared" si="115"/>
        <v>Normal</v>
      </c>
      <c r="D3692">
        <f xml:space="preserve"> (moras!I3689 - AVERAGE(moras!$I$2:$I$5001)) / _xlfn.STDEV.P(moras!$I$2:$I$5001)</f>
        <v>-0.34630148627334789</v>
      </c>
      <c r="E3692" t="str">
        <f t="shared" si="114"/>
        <v>Normal</v>
      </c>
    </row>
    <row r="3693" spans="2:5" x14ac:dyDescent="0.25">
      <c r="B3693">
        <f xml:space="preserve"> (moras!C3690 - AVERAGE(moras!$C$2:$C$5001)) / _xlfn.STDEV.P(moras!$C$2:$C$5001)</f>
        <v>-0.58915990108863225</v>
      </c>
      <c r="C3693" t="str">
        <f t="shared" si="115"/>
        <v>Normal</v>
      </c>
      <c r="D3693">
        <f xml:space="preserve"> (moras!I3690 - AVERAGE(moras!$I$2:$I$5001)) / _xlfn.STDEV.P(moras!$I$2:$I$5001)</f>
        <v>-0.41688387918063341</v>
      </c>
      <c r="E3693" t="str">
        <f t="shared" si="114"/>
        <v>Normal</v>
      </c>
    </row>
    <row r="3694" spans="2:5" x14ac:dyDescent="0.25">
      <c r="B3694">
        <f xml:space="preserve"> (moras!C3691 - AVERAGE(moras!$C$2:$C$5001)) / _xlfn.STDEV.P(moras!$C$2:$C$5001)</f>
        <v>0.61866414063090247</v>
      </c>
      <c r="C3694" t="str">
        <f t="shared" si="115"/>
        <v>Normal</v>
      </c>
      <c r="D3694">
        <f xml:space="preserve"> (moras!I3691 - AVERAGE(moras!$I$2:$I$5001)) / _xlfn.STDEV.P(moras!$I$2:$I$5001)</f>
        <v>1.1359287647796479</v>
      </c>
      <c r="E3694" t="str">
        <f t="shared" si="114"/>
        <v>Normal</v>
      </c>
    </row>
    <row r="3695" spans="2:5" x14ac:dyDescent="0.25">
      <c r="B3695">
        <f xml:space="preserve"> (moras!C3692 - AVERAGE(moras!$C$2:$C$5001)) / _xlfn.STDEV.P(moras!$C$2:$C$5001)</f>
        <v>0.3734902766045945</v>
      </c>
      <c r="C3695" t="str">
        <f t="shared" si="115"/>
        <v>Normal</v>
      </c>
      <c r="D3695">
        <f xml:space="preserve"> (moras!I3692 - AVERAGE(moras!$I$2:$I$5001)) / _xlfn.STDEV.P(moras!$I$2:$I$5001)</f>
        <v>0.57126962152136374</v>
      </c>
      <c r="E3695" t="str">
        <f t="shared" si="114"/>
        <v>Normal</v>
      </c>
    </row>
    <row r="3696" spans="2:5" x14ac:dyDescent="0.25">
      <c r="B3696">
        <f xml:space="preserve"> (moras!C3693 - AVERAGE(moras!$C$2:$C$5001)) / _xlfn.STDEV.P(moras!$C$2:$C$5001)</f>
        <v>-0.44454166866740574</v>
      </c>
      <c r="C3696" t="str">
        <f t="shared" si="115"/>
        <v>Normal</v>
      </c>
      <c r="D3696">
        <f xml:space="preserve"> (moras!I3693 - AVERAGE(moras!$I$2:$I$5001)) / _xlfn.STDEV.P(moras!$I$2:$I$5001)</f>
        <v>0.71243440733593477</v>
      </c>
      <c r="E3696" t="str">
        <f t="shared" si="114"/>
        <v>Normal</v>
      </c>
    </row>
    <row r="3697" spans="2:5" x14ac:dyDescent="0.25">
      <c r="B3697">
        <f xml:space="preserve"> (moras!C3694 - AVERAGE(moras!$C$2:$C$5001)) / _xlfn.STDEV.P(moras!$C$2:$C$5001)</f>
        <v>-0.44454166866740574</v>
      </c>
      <c r="C3697" t="str">
        <f t="shared" si="115"/>
        <v>Normal</v>
      </c>
      <c r="D3697">
        <f xml:space="preserve"> (moras!I3694 - AVERAGE(moras!$I$2:$I$5001)) / _xlfn.STDEV.P(moras!$I$2:$I$5001)</f>
        <v>-0.62863105790248996</v>
      </c>
      <c r="E3697" t="str">
        <f t="shared" si="114"/>
        <v>Normal</v>
      </c>
    </row>
    <row r="3698" spans="2:5" x14ac:dyDescent="0.25">
      <c r="B3698">
        <f xml:space="preserve"> (moras!C3695 - AVERAGE(moras!$C$2:$C$5001)) / _xlfn.STDEV.P(moras!$C$2:$C$5001)</f>
        <v>-4.6315993090748648E-3</v>
      </c>
      <c r="C3698" t="str">
        <f t="shared" si="115"/>
        <v>Normal</v>
      </c>
      <c r="D3698">
        <f xml:space="preserve"> (moras!I3695 - AVERAGE(moras!$I$2:$I$5001)) / _xlfn.STDEV.P(moras!$I$2:$I$5001)</f>
        <v>-0.13455430755149136</v>
      </c>
      <c r="E3698" t="str">
        <f t="shared" si="114"/>
        <v>Normal</v>
      </c>
    </row>
    <row r="3699" spans="2:5" x14ac:dyDescent="0.25">
      <c r="B3699">
        <f xml:space="preserve"> (moras!C3696 - AVERAGE(moras!$C$2:$C$5001)) / _xlfn.STDEV.P(moras!$C$2:$C$5001)</f>
        <v>-0.14634069603321362</v>
      </c>
      <c r="C3699" t="str">
        <f t="shared" si="115"/>
        <v>Normal</v>
      </c>
      <c r="D3699">
        <f xml:space="preserve"> (moras!I3696 - AVERAGE(moras!$I$2:$I$5001)) / _xlfn.STDEV.P(moras!$I$2:$I$5001)</f>
        <v>-1.4756197727899161</v>
      </c>
      <c r="E3699" t="str">
        <f t="shared" si="114"/>
        <v>Normal</v>
      </c>
    </row>
    <row r="3700" spans="2:5" x14ac:dyDescent="0.25">
      <c r="B3700">
        <f xml:space="preserve"> (moras!C3697 - AVERAGE(moras!$C$2:$C$5001)) / _xlfn.STDEV.P(moras!$C$2:$C$5001)</f>
        <v>-0.19534484934301147</v>
      </c>
      <c r="C3700" t="str">
        <f t="shared" si="115"/>
        <v>Normal</v>
      </c>
      <c r="D3700">
        <f xml:space="preserve"> (moras!I3697 - AVERAGE(moras!$I$2:$I$5001)) / _xlfn.STDEV.P(moras!$I$2:$I$5001)</f>
        <v>0.35952244279950724</v>
      </c>
      <c r="E3700" t="str">
        <f t="shared" si="114"/>
        <v>Normal</v>
      </c>
    </row>
    <row r="3701" spans="2:5" x14ac:dyDescent="0.25">
      <c r="B3701">
        <f xml:space="preserve"> (moras!C3698 - AVERAGE(moras!$C$2:$C$5001)) / _xlfn.STDEV.P(moras!$C$2:$C$5001)</f>
        <v>-0.36747096811327984</v>
      </c>
      <c r="C3701" t="str">
        <f t="shared" si="115"/>
        <v>Normal</v>
      </c>
      <c r="D3701">
        <f xml:space="preserve"> (moras!I3698 - AVERAGE(moras!$I$2:$I$5001)) / _xlfn.STDEV.P(moras!$I$2:$I$5001)</f>
        <v>0.35952244279950724</v>
      </c>
      <c r="E3701" t="str">
        <f t="shared" si="114"/>
        <v>Normal</v>
      </c>
    </row>
    <row r="3702" spans="2:5" x14ac:dyDescent="0.25">
      <c r="B3702">
        <f xml:space="preserve"> (moras!C3699 - AVERAGE(moras!$C$2:$C$5001)) / _xlfn.STDEV.P(moras!$C$2:$C$5001)</f>
        <v>0.37399624434477935</v>
      </c>
      <c r="C3702" t="str">
        <f t="shared" si="115"/>
        <v>Normal</v>
      </c>
      <c r="D3702">
        <f xml:space="preserve"> (moras!I3699 - AVERAGE(moras!$I$2:$I$5001)) / _xlfn.STDEV.P(moras!$I$2:$I$5001)</f>
        <v>0.85359919315050581</v>
      </c>
      <c r="E3702" t="str">
        <f t="shared" si="114"/>
        <v>Normal</v>
      </c>
    </row>
    <row r="3703" spans="2:5" x14ac:dyDescent="0.25">
      <c r="B3703">
        <f xml:space="preserve"> (moras!C3700 - AVERAGE(moras!$C$2:$C$5001)) / _xlfn.STDEV.P(moras!$C$2:$C$5001)</f>
        <v>-0.26129946454175013</v>
      </c>
      <c r="C3703" t="str">
        <f t="shared" si="115"/>
        <v>Normal</v>
      </c>
      <c r="D3703">
        <f xml:space="preserve"> (moras!I3700 - AVERAGE(moras!$I$2:$I$5001)) / _xlfn.STDEV.P(moras!$I$2:$I$5001)</f>
        <v>-6.397191464420586E-2</v>
      </c>
      <c r="E3703" t="str">
        <f t="shared" si="114"/>
        <v>Normal</v>
      </c>
    </row>
    <row r="3704" spans="2:5" x14ac:dyDescent="0.25">
      <c r="B3704">
        <f xml:space="preserve"> (moras!C3701 - AVERAGE(moras!$C$2:$C$5001)) / _xlfn.STDEV.P(moras!$C$2:$C$5001)</f>
        <v>-0.49557868271329231</v>
      </c>
      <c r="C3704" t="str">
        <f t="shared" si="115"/>
        <v>Normal</v>
      </c>
      <c r="D3704">
        <f xml:space="preserve"> (moras!I3701 - AVERAGE(moras!$I$2:$I$5001)) / _xlfn.STDEV.P(moras!$I$2:$I$5001)</f>
        <v>-1.334454986975345</v>
      </c>
      <c r="E3704" t="str">
        <f t="shared" si="114"/>
        <v>Normal</v>
      </c>
    </row>
    <row r="3705" spans="2:5" x14ac:dyDescent="0.25">
      <c r="B3705">
        <f xml:space="preserve"> (moras!C3702 - AVERAGE(moras!$C$2:$C$5001)) / _xlfn.STDEV.P(moras!$C$2:$C$5001)</f>
        <v>2.4140290084094298</v>
      </c>
      <c r="C3705" t="str">
        <f t="shared" si="115"/>
        <v>Atipico</v>
      </c>
      <c r="D3705">
        <f xml:space="preserve"> (moras!I3702 - AVERAGE(moras!$I$2:$I$5001)) / _xlfn.STDEV.P(moras!$I$2:$I$5001)</f>
        <v>0.99476397896507684</v>
      </c>
      <c r="E3705" t="str">
        <f t="shared" si="114"/>
        <v>Normal</v>
      </c>
    </row>
    <row r="3706" spans="2:5" x14ac:dyDescent="0.25">
      <c r="B3706">
        <f xml:space="preserve"> (moras!C3703 - AVERAGE(moras!$C$2:$C$5001)) / _xlfn.STDEV.P(moras!$C$2:$C$5001)</f>
        <v>-0.69433903951378395</v>
      </c>
      <c r="C3706" t="str">
        <f t="shared" si="115"/>
        <v>Normal</v>
      </c>
      <c r="D3706">
        <f xml:space="preserve"> (moras!I3703 - AVERAGE(moras!$I$2:$I$5001)) / _xlfn.STDEV.P(moras!$I$2:$I$5001)</f>
        <v>0.85359919315050581</v>
      </c>
      <c r="E3706" t="str">
        <f t="shared" si="114"/>
        <v>Normal</v>
      </c>
    </row>
    <row r="3707" spans="2:5" x14ac:dyDescent="0.25">
      <c r="B3707">
        <f xml:space="preserve"> (moras!C3704 - AVERAGE(moras!$C$2:$C$5001)) / _xlfn.STDEV.P(moras!$C$2:$C$5001)</f>
        <v>-0.30319502390084713</v>
      </c>
      <c r="C3707" t="str">
        <f t="shared" si="115"/>
        <v>Normal</v>
      </c>
      <c r="D3707">
        <f xml:space="preserve"> (moras!I3704 - AVERAGE(moras!$I$2:$I$5001)) / _xlfn.STDEV.P(moras!$I$2:$I$5001)</f>
        <v>-1.4756197727899161</v>
      </c>
      <c r="E3707" t="str">
        <f t="shared" si="114"/>
        <v>Normal</v>
      </c>
    </row>
    <row r="3708" spans="2:5" x14ac:dyDescent="0.25">
      <c r="B3708">
        <f xml:space="preserve"> (moras!C3705 - AVERAGE(moras!$C$2:$C$5001)) / _xlfn.STDEV.P(moras!$C$2:$C$5001)</f>
        <v>-0.68569578362551908</v>
      </c>
      <c r="C3708" t="str">
        <f t="shared" si="115"/>
        <v>Normal</v>
      </c>
      <c r="D3708">
        <f xml:space="preserve"> (moras!I3705 - AVERAGE(moras!$I$2:$I$5001)) / _xlfn.STDEV.P(moras!$I$2:$I$5001)</f>
        <v>-0.34630148627334789</v>
      </c>
      <c r="E3708" t="str">
        <f t="shared" si="114"/>
        <v>Normal</v>
      </c>
    </row>
    <row r="3709" spans="2:5" x14ac:dyDescent="0.25">
      <c r="B3709">
        <f xml:space="preserve"> (moras!C3706 - AVERAGE(moras!$C$2:$C$5001)) / _xlfn.STDEV.P(moras!$C$2:$C$5001)</f>
        <v>0.44397184177705556</v>
      </c>
      <c r="C3709" t="str">
        <f t="shared" si="115"/>
        <v>Normal</v>
      </c>
      <c r="D3709">
        <f xml:space="preserve"> (moras!I3706 - AVERAGE(moras!$I$2:$I$5001)) / _xlfn.STDEV.P(moras!$I$2:$I$5001)</f>
        <v>1.2770935505942189</v>
      </c>
      <c r="E3709" t="str">
        <f t="shared" si="114"/>
        <v>Normal</v>
      </c>
    </row>
    <row r="3710" spans="2:5" x14ac:dyDescent="0.25">
      <c r="B3710">
        <f xml:space="preserve"> (moras!C3707 - AVERAGE(moras!$C$2:$C$5001)) / _xlfn.STDEV.P(moras!$C$2:$C$5001)</f>
        <v>0.11780392466327996</v>
      </c>
      <c r="C3710" t="str">
        <f t="shared" si="115"/>
        <v>Normal</v>
      </c>
      <c r="D3710">
        <f xml:space="preserve"> (moras!I3707 - AVERAGE(moras!$I$2:$I$5001)) / _xlfn.STDEV.P(moras!$I$2:$I$5001)</f>
        <v>0.78301680024322029</v>
      </c>
      <c r="E3710" t="str">
        <f t="shared" si="114"/>
        <v>Normal</v>
      </c>
    </row>
    <row r="3711" spans="2:5" x14ac:dyDescent="0.25">
      <c r="B3711">
        <f xml:space="preserve"> (moras!C3708 - AVERAGE(moras!$C$2:$C$5001)) / _xlfn.STDEV.P(moras!$C$2:$C$5001)</f>
        <v>-0.19922932017309197</v>
      </c>
      <c r="C3711" t="str">
        <f t="shared" si="115"/>
        <v>Normal</v>
      </c>
      <c r="D3711">
        <f xml:space="preserve"> (moras!I3708 - AVERAGE(moras!$I$2:$I$5001)) / _xlfn.STDEV.P(moras!$I$2:$I$5001)</f>
        <v>-0.62863105790248996</v>
      </c>
      <c r="E3711" t="str">
        <f t="shared" si="114"/>
        <v>Normal</v>
      </c>
    </row>
    <row r="3712" spans="2:5" x14ac:dyDescent="0.25">
      <c r="B3712">
        <f xml:space="preserve"> (moras!C3709 - AVERAGE(moras!$C$2:$C$5001)) / _xlfn.STDEV.P(moras!$C$2:$C$5001)</f>
        <v>-2.2673338536546354E-2</v>
      </c>
      <c r="C3712" t="str">
        <f t="shared" si="115"/>
        <v>Normal</v>
      </c>
      <c r="D3712">
        <f xml:space="preserve"> (moras!I3709 - AVERAGE(moras!$I$2:$I$5001)) / _xlfn.STDEV.P(moras!$I$2:$I$5001)</f>
        <v>2.9710709803690714</v>
      </c>
      <c r="E3712" t="str">
        <f t="shared" si="114"/>
        <v>Atipico</v>
      </c>
    </row>
    <row r="3713" spans="2:5" x14ac:dyDescent="0.25">
      <c r="B3713">
        <f xml:space="preserve"> (moras!C3710 - AVERAGE(moras!$C$2:$C$5001)) / _xlfn.STDEV.P(moras!$C$2:$C$5001)</f>
        <v>1.4349243972547832</v>
      </c>
      <c r="C3713" t="str">
        <f t="shared" si="115"/>
        <v>Normal</v>
      </c>
      <c r="D3713">
        <f xml:space="preserve"> (moras!I3710 - AVERAGE(moras!$I$2:$I$5001)) / _xlfn.STDEV.P(moras!$I$2:$I$5001)</f>
        <v>1.2065111576869334</v>
      </c>
      <c r="E3713" t="str">
        <f t="shared" si="114"/>
        <v>Normal</v>
      </c>
    </row>
    <row r="3714" spans="2:5" x14ac:dyDescent="0.25">
      <c r="B3714">
        <f xml:space="preserve"> (moras!C3711 - AVERAGE(moras!$C$2:$C$5001)) / _xlfn.STDEV.P(moras!$C$2:$C$5001)</f>
        <v>-0.41006976467246259</v>
      </c>
      <c r="C3714" t="str">
        <f t="shared" si="115"/>
        <v>Normal</v>
      </c>
      <c r="D3714">
        <f xml:space="preserve"> (moras!I3711 - AVERAGE(moras!$I$2:$I$5001)) / _xlfn.STDEV.P(moras!$I$2:$I$5001)</f>
        <v>-0.27571909336606237</v>
      </c>
      <c r="E3714" t="str">
        <f t="shared" si="114"/>
        <v>Normal</v>
      </c>
    </row>
    <row r="3715" spans="2:5" x14ac:dyDescent="0.25">
      <c r="B3715">
        <f xml:space="preserve"> (moras!C3712 - AVERAGE(moras!$C$2:$C$5001)) / _xlfn.STDEV.P(moras!$C$2:$C$5001)</f>
        <v>-0.46799154082766331</v>
      </c>
      <c r="C3715" t="str">
        <f t="shared" si="115"/>
        <v>Normal</v>
      </c>
      <c r="D3715">
        <f xml:space="preserve"> (moras!I3712 - AVERAGE(moras!$I$2:$I$5001)) / _xlfn.STDEV.P(moras!$I$2:$I$5001)</f>
        <v>0.50068722861407822</v>
      </c>
      <c r="E3715" t="str">
        <f t="shared" si="114"/>
        <v>Normal</v>
      </c>
    </row>
    <row r="3716" spans="2:5" x14ac:dyDescent="0.25">
      <c r="B3716">
        <f xml:space="preserve"> (moras!C3713 - AVERAGE(moras!$C$2:$C$5001)) / _xlfn.STDEV.P(moras!$C$2:$C$5001)</f>
        <v>0.39655273754073195</v>
      </c>
      <c r="C3716" t="str">
        <f t="shared" si="115"/>
        <v>Normal</v>
      </c>
      <c r="D3716">
        <f xml:space="preserve"> (moras!I3713 - AVERAGE(moras!$I$2:$I$5001)) / _xlfn.STDEV.P(moras!$I$2:$I$5001)</f>
        <v>0.78301680024322029</v>
      </c>
      <c r="E3716" t="str">
        <f t="shared" si="114"/>
        <v>Normal</v>
      </c>
    </row>
    <row r="3717" spans="2:5" x14ac:dyDescent="0.25">
      <c r="B3717">
        <f xml:space="preserve"> (moras!C3714 - AVERAGE(moras!$C$2:$C$5001)) / _xlfn.STDEV.P(moras!$C$2:$C$5001)</f>
        <v>-0.44454166866740574</v>
      </c>
      <c r="C3717" t="str">
        <f t="shared" si="115"/>
        <v>Normal</v>
      </c>
      <c r="D3717">
        <f xml:space="preserve"> (moras!I3714 - AVERAGE(moras!$I$2:$I$5001)) / _xlfn.STDEV.P(moras!$I$2:$I$5001)</f>
        <v>-0.20513670045877688</v>
      </c>
      <c r="E3717" t="str">
        <f t="shared" si="114"/>
        <v>Normal</v>
      </c>
    </row>
    <row r="3718" spans="2:5" x14ac:dyDescent="0.25">
      <c r="B3718">
        <f xml:space="preserve"> (moras!C3715 - AVERAGE(moras!$C$2:$C$5001)) / _xlfn.STDEV.P(moras!$C$2:$C$5001)</f>
        <v>-0.4035611179927277</v>
      </c>
      <c r="C3718" t="str">
        <f t="shared" si="115"/>
        <v>Normal</v>
      </c>
      <c r="D3718">
        <f xml:space="preserve"> (moras!I3715 - AVERAGE(moras!$I$2:$I$5001)) / _xlfn.STDEV.P(moras!$I$2:$I$5001)</f>
        <v>-0.13455430755149136</v>
      </c>
      <c r="E3718" t="str">
        <f t="shared" ref="E3718:E3781" si="116">IF(ABS(D3718)&gt;1.96,"Atipico","Normal")</f>
        <v>Normal</v>
      </c>
    </row>
    <row r="3719" spans="2:5" x14ac:dyDescent="0.25">
      <c r="B3719">
        <f xml:space="preserve"> (moras!C3716 - AVERAGE(moras!$C$2:$C$5001)) / _xlfn.STDEV.P(moras!$C$2:$C$5001)</f>
        <v>-0.22342402420045068</v>
      </c>
      <c r="C3719" t="str">
        <f t="shared" si="115"/>
        <v>Normal</v>
      </c>
      <c r="D3719">
        <f xml:space="preserve"> (moras!I3716 - AVERAGE(moras!$I$2:$I$5001)) / _xlfn.STDEV.P(moras!$I$2:$I$5001)</f>
        <v>0.43010483570679275</v>
      </c>
      <c r="E3719" t="str">
        <f t="shared" si="116"/>
        <v>Normal</v>
      </c>
    </row>
    <row r="3720" spans="2:5" x14ac:dyDescent="0.25">
      <c r="B3720">
        <f xml:space="preserve"> (moras!C3717 - AVERAGE(moras!$C$2:$C$5001)) / _xlfn.STDEV.P(moras!$C$2:$C$5001)</f>
        <v>-0.29291905709860555</v>
      </c>
      <c r="C3720" t="str">
        <f t="shared" si="115"/>
        <v>Normal</v>
      </c>
      <c r="D3720">
        <f xml:space="preserve"> (moras!I3717 - AVERAGE(moras!$I$2:$I$5001)) / _xlfn.STDEV.P(moras!$I$2:$I$5001)</f>
        <v>-0.91096062953163204</v>
      </c>
      <c r="E3720" t="str">
        <f t="shared" si="116"/>
        <v>Normal</v>
      </c>
    </row>
    <row r="3721" spans="2:5" x14ac:dyDescent="0.25">
      <c r="B3721">
        <f xml:space="preserve"> (moras!C3718 - AVERAGE(moras!$C$2:$C$5001)) / _xlfn.STDEV.P(moras!$C$2:$C$5001)</f>
        <v>0.83345663342114362</v>
      </c>
      <c r="C3721" t="str">
        <f t="shared" si="115"/>
        <v>Normal</v>
      </c>
      <c r="D3721">
        <f xml:space="preserve"> (moras!I3718 - AVERAGE(moras!$I$2:$I$5001)) / _xlfn.STDEV.P(moras!$I$2:$I$5001)</f>
        <v>-0.20513670045877688</v>
      </c>
      <c r="E3721" t="str">
        <f t="shared" si="116"/>
        <v>Normal</v>
      </c>
    </row>
    <row r="3722" spans="2:5" x14ac:dyDescent="0.25">
      <c r="B3722">
        <f xml:space="preserve"> (moras!C3719 - AVERAGE(moras!$C$2:$C$5001)) / _xlfn.STDEV.P(moras!$C$2:$C$5001)</f>
        <v>-0.37103144941282479</v>
      </c>
      <c r="C3722" t="str">
        <f t="shared" si="115"/>
        <v>Normal</v>
      </c>
      <c r="D3722">
        <f xml:space="preserve"> (moras!I3719 - AVERAGE(moras!$I$2:$I$5001)) / _xlfn.STDEV.P(moras!$I$2:$I$5001)</f>
        <v>1.3476759435015044</v>
      </c>
      <c r="E3722" t="str">
        <f t="shared" si="116"/>
        <v>Normal</v>
      </c>
    </row>
    <row r="3723" spans="2:5" x14ac:dyDescent="0.25">
      <c r="B3723">
        <f xml:space="preserve"> (moras!C3720 - AVERAGE(moras!$C$2:$C$5001)) / _xlfn.STDEV.P(moras!$C$2:$C$5001)</f>
        <v>-0.44454166866740574</v>
      </c>
      <c r="C3723" t="str">
        <f t="shared" si="115"/>
        <v>Normal</v>
      </c>
      <c r="D3723">
        <f xml:space="preserve"> (moras!I3720 - AVERAGE(moras!$I$2:$I$5001)) / _xlfn.STDEV.P(moras!$I$2:$I$5001)</f>
        <v>-0.769795843717061</v>
      </c>
      <c r="E3723" t="str">
        <f t="shared" si="116"/>
        <v>Normal</v>
      </c>
    </row>
    <row r="3724" spans="2:5" x14ac:dyDescent="0.25">
      <c r="B3724">
        <f xml:space="preserve"> (moras!C3721 - AVERAGE(moras!$C$2:$C$5001)) / _xlfn.STDEV.P(moras!$C$2:$C$5001)</f>
        <v>-0.51560282155102166</v>
      </c>
      <c r="C3724" t="str">
        <f t="shared" si="115"/>
        <v>Normal</v>
      </c>
      <c r="D3724">
        <f xml:space="preserve"> (moras!I3721 - AVERAGE(moras!$I$2:$I$5001)) / _xlfn.STDEV.P(moras!$I$2:$I$5001)</f>
        <v>-1.4050373798826306</v>
      </c>
      <c r="E3724" t="str">
        <f t="shared" si="116"/>
        <v>Normal</v>
      </c>
    </row>
    <row r="3725" spans="2:5" x14ac:dyDescent="0.25">
      <c r="B3725">
        <f xml:space="preserve"> (moras!C3722 - AVERAGE(moras!$C$2:$C$5001)) / _xlfn.STDEV.P(moras!$C$2:$C$5001)</f>
        <v>-0.5612600901303153</v>
      </c>
      <c r="C3725" t="str">
        <f t="shared" si="115"/>
        <v>Normal</v>
      </c>
      <c r="D3725">
        <f xml:space="preserve"> (moras!I3722 - AVERAGE(moras!$I$2:$I$5001)) / _xlfn.STDEV.P(moras!$I$2:$I$5001)</f>
        <v>-0.41688387918063341</v>
      </c>
      <c r="E3725" t="str">
        <f t="shared" si="116"/>
        <v>Normal</v>
      </c>
    </row>
    <row r="3726" spans="2:5" x14ac:dyDescent="0.25">
      <c r="B3726">
        <f xml:space="preserve"> (moras!C3723 - AVERAGE(moras!$C$2:$C$5001)) / _xlfn.STDEV.P(moras!$C$2:$C$5001)</f>
        <v>-0.49022551195983849</v>
      </c>
      <c r="C3726" t="str">
        <f t="shared" si="115"/>
        <v>Normal</v>
      </c>
      <c r="D3726">
        <f xml:space="preserve"> (moras!I3723 - AVERAGE(moras!$I$2:$I$5001)) / _xlfn.STDEV.P(moras!$I$2:$I$5001)</f>
        <v>-0.34630148627334789</v>
      </c>
      <c r="E3726" t="str">
        <f t="shared" si="116"/>
        <v>Normal</v>
      </c>
    </row>
    <row r="3727" spans="2:5" x14ac:dyDescent="0.25">
      <c r="B3727">
        <f xml:space="preserve"> (moras!C3724 - AVERAGE(moras!$C$2:$C$5001)) / _xlfn.STDEV.P(moras!$C$2:$C$5001)</f>
        <v>0.24724688603325901</v>
      </c>
      <c r="C3727" t="str">
        <f t="shared" ref="C3727:C3790" si="117">IF(ABS(B3727)&gt;1.96,"Atipico","Normal")</f>
        <v>Normal</v>
      </c>
      <c r="D3727">
        <f xml:space="preserve"> (moras!I3724 - AVERAGE(moras!$I$2:$I$5001)) / _xlfn.STDEV.P(moras!$I$2:$I$5001)</f>
        <v>0.78301680024322029</v>
      </c>
      <c r="E3727" t="str">
        <f t="shared" si="116"/>
        <v>Normal</v>
      </c>
    </row>
    <row r="3728" spans="2:5" x14ac:dyDescent="0.25">
      <c r="B3728">
        <f xml:space="preserve"> (moras!C3725 - AVERAGE(moras!$C$2:$C$5001)) / _xlfn.STDEV.P(moras!$C$2:$C$5001)</f>
        <v>1.7005620852218255</v>
      </c>
      <c r="C3728" t="str">
        <f t="shared" si="117"/>
        <v>Normal</v>
      </c>
      <c r="D3728">
        <f xml:space="preserve"> (moras!I3725 - AVERAGE(moras!$I$2:$I$5001)) / _xlfn.STDEV.P(moras!$I$2:$I$5001)</f>
        <v>-0.34630148627334789</v>
      </c>
      <c r="E3728" t="str">
        <f t="shared" si="116"/>
        <v>Normal</v>
      </c>
    </row>
    <row r="3729" spans="2:5" x14ac:dyDescent="0.25">
      <c r="B3729">
        <f xml:space="preserve"> (moras!C3726 - AVERAGE(moras!$C$2:$C$5001)) / _xlfn.STDEV.P(moras!$C$2:$C$5001)</f>
        <v>-0.25035265579298033</v>
      </c>
      <c r="C3729" t="str">
        <f t="shared" si="117"/>
        <v>Normal</v>
      </c>
      <c r="D3729">
        <f xml:space="preserve"> (moras!I3726 - AVERAGE(moras!$I$2:$I$5001)) / _xlfn.STDEV.P(moras!$I$2:$I$5001)</f>
        <v>-0.48746627208791893</v>
      </c>
      <c r="E3729" t="str">
        <f t="shared" si="116"/>
        <v>Normal</v>
      </c>
    </row>
    <row r="3730" spans="2:5" x14ac:dyDescent="0.25">
      <c r="B3730">
        <f xml:space="preserve"> (moras!C3727 - AVERAGE(moras!$C$2:$C$5001)) / _xlfn.STDEV.P(moras!$C$2:$C$5001)</f>
        <v>-0.24406563358866826</v>
      </c>
      <c r="C3730" t="str">
        <f t="shared" si="117"/>
        <v>Normal</v>
      </c>
      <c r="D3730">
        <f xml:space="preserve"> (moras!I3727 - AVERAGE(moras!$I$2:$I$5001)) / _xlfn.STDEV.P(moras!$I$2:$I$5001)</f>
        <v>-0.98154302243891756</v>
      </c>
      <c r="E3730" t="str">
        <f t="shared" si="116"/>
        <v>Normal</v>
      </c>
    </row>
    <row r="3731" spans="2:5" x14ac:dyDescent="0.25">
      <c r="B3731">
        <f xml:space="preserve"> (moras!C3728 - AVERAGE(moras!$C$2:$C$5001)) / _xlfn.STDEV.P(moras!$C$2:$C$5001)</f>
        <v>-0.44121458857230822</v>
      </c>
      <c r="C3731" t="str">
        <f t="shared" si="117"/>
        <v>Normal</v>
      </c>
      <c r="D3731">
        <f xml:space="preserve"> (moras!I3728 - AVERAGE(moras!$I$2:$I$5001)) / _xlfn.STDEV.P(moras!$I$2:$I$5001)</f>
        <v>-0.13455430755149136</v>
      </c>
      <c r="E3731" t="str">
        <f t="shared" si="116"/>
        <v>Normal</v>
      </c>
    </row>
    <row r="3732" spans="2:5" x14ac:dyDescent="0.25">
      <c r="B3732">
        <f xml:space="preserve"> (moras!C3729 - AVERAGE(moras!$C$2:$C$5001)) / _xlfn.STDEV.P(moras!$C$2:$C$5001)</f>
        <v>2.3835098926045624</v>
      </c>
      <c r="C3732" t="str">
        <f t="shared" si="117"/>
        <v>Atipico</v>
      </c>
      <c r="D3732">
        <f xml:space="preserve"> (moras!I3729 - AVERAGE(moras!$I$2:$I$5001)) / _xlfn.STDEV.P(moras!$I$2:$I$5001)</f>
        <v>0.99476397896507684</v>
      </c>
      <c r="E3732" t="str">
        <f t="shared" si="116"/>
        <v>Normal</v>
      </c>
    </row>
    <row r="3733" spans="2:5" x14ac:dyDescent="0.25">
      <c r="B3733">
        <f xml:space="preserve"> (moras!C3730 - AVERAGE(moras!$C$2:$C$5001)) / _xlfn.STDEV.P(moras!$C$2:$C$5001)</f>
        <v>-0.13079616595169338</v>
      </c>
      <c r="C3733" t="str">
        <f t="shared" si="117"/>
        <v>Normal</v>
      </c>
      <c r="D3733">
        <f xml:space="preserve"> (moras!I3730 - AVERAGE(moras!$I$2:$I$5001)) / _xlfn.STDEV.P(moras!$I$2:$I$5001)</f>
        <v>-0.27571909336606237</v>
      </c>
      <c r="E3733" t="str">
        <f t="shared" si="116"/>
        <v>Normal</v>
      </c>
    </row>
    <row r="3734" spans="2:5" x14ac:dyDescent="0.25">
      <c r="B3734">
        <f xml:space="preserve"> (moras!C3731 - AVERAGE(moras!$C$2:$C$5001)) / _xlfn.STDEV.P(moras!$C$2:$C$5001)</f>
        <v>-0.13260756252385381</v>
      </c>
      <c r="C3734" t="str">
        <f t="shared" si="117"/>
        <v>Normal</v>
      </c>
      <c r="D3734">
        <f xml:space="preserve"> (moras!I3731 - AVERAGE(moras!$I$2:$I$5001)) / _xlfn.STDEV.P(moras!$I$2:$I$5001)</f>
        <v>1.1359287647796479</v>
      </c>
      <c r="E3734" t="str">
        <f t="shared" si="116"/>
        <v>Normal</v>
      </c>
    </row>
    <row r="3735" spans="2:5" x14ac:dyDescent="0.25">
      <c r="B3735">
        <f xml:space="preserve"> (moras!C3732 - AVERAGE(moras!$C$2:$C$5001)) / _xlfn.STDEV.P(moras!$C$2:$C$5001)</f>
        <v>0.64789961763540271</v>
      </c>
      <c r="C3735" t="str">
        <f t="shared" si="117"/>
        <v>Normal</v>
      </c>
      <c r="D3735">
        <f xml:space="preserve"> (moras!I3732 - AVERAGE(moras!$I$2:$I$5001)) / _xlfn.STDEV.P(moras!$I$2:$I$5001)</f>
        <v>-0.69921345080977548</v>
      </c>
      <c r="E3735" t="str">
        <f t="shared" si="116"/>
        <v>Normal</v>
      </c>
    </row>
    <row r="3736" spans="2:5" x14ac:dyDescent="0.25">
      <c r="B3736">
        <f xml:space="preserve"> (moras!C3733 - AVERAGE(moras!$C$2:$C$5001)) / _xlfn.STDEV.P(moras!$C$2:$C$5001)</f>
        <v>8.7455750238243452E-2</v>
      </c>
      <c r="C3736" t="str">
        <f t="shared" si="117"/>
        <v>Normal</v>
      </c>
      <c r="D3736">
        <f xml:space="preserve"> (moras!I3733 - AVERAGE(moras!$I$2:$I$5001)) / _xlfn.STDEV.P(moras!$I$2:$I$5001)</f>
        <v>-0.48746627208791893</v>
      </c>
      <c r="E3736" t="str">
        <f t="shared" si="116"/>
        <v>Normal</v>
      </c>
    </row>
    <row r="3737" spans="2:5" x14ac:dyDescent="0.25">
      <c r="B3737">
        <f xml:space="preserve"> (moras!C3734 - AVERAGE(moras!$C$2:$C$5001)) / _xlfn.STDEV.P(moras!$C$2:$C$5001)</f>
        <v>-0.15316032234911675</v>
      </c>
      <c r="C3737" t="str">
        <f t="shared" si="117"/>
        <v>Normal</v>
      </c>
      <c r="D3737">
        <f xml:space="preserve"> (moras!I3734 - AVERAGE(moras!$I$2:$I$5001)) / _xlfn.STDEV.P(moras!$I$2:$I$5001)</f>
        <v>-1.052125415346203</v>
      </c>
      <c r="E3737" t="str">
        <f t="shared" si="116"/>
        <v>Normal</v>
      </c>
    </row>
    <row r="3738" spans="2:5" x14ac:dyDescent="0.25">
      <c r="B3738">
        <f xml:space="preserve"> (moras!C3735 - AVERAGE(moras!$C$2:$C$5001)) / _xlfn.STDEV.P(moras!$C$2:$C$5001)</f>
        <v>-0.41638480439336495</v>
      </c>
      <c r="C3738" t="str">
        <f t="shared" si="117"/>
        <v>Normal</v>
      </c>
      <c r="D3738">
        <f xml:space="preserve"> (moras!I3735 - AVERAGE(moras!$I$2:$I$5001)) / _xlfn.STDEV.P(moras!$I$2:$I$5001)</f>
        <v>0.85359919315050581</v>
      </c>
      <c r="E3738" t="str">
        <f t="shared" si="116"/>
        <v>Normal</v>
      </c>
    </row>
    <row r="3739" spans="2:5" x14ac:dyDescent="0.25">
      <c r="B3739">
        <f xml:space="preserve"> (moras!C3736 - AVERAGE(moras!$C$2:$C$5001)) / _xlfn.STDEV.P(moras!$C$2:$C$5001)</f>
        <v>-0.77020830406929952</v>
      </c>
      <c r="C3739" t="str">
        <f t="shared" si="117"/>
        <v>Normal</v>
      </c>
      <c r="D3739">
        <f xml:space="preserve"> (moras!I3736 - AVERAGE(moras!$I$2:$I$5001)) / _xlfn.STDEV.P(moras!$I$2:$I$5001)</f>
        <v>-1.4050373798826306</v>
      </c>
      <c r="E3739" t="str">
        <f t="shared" si="116"/>
        <v>Normal</v>
      </c>
    </row>
    <row r="3740" spans="2:5" x14ac:dyDescent="0.25">
      <c r="B3740">
        <f xml:space="preserve"> (moras!C3737 - AVERAGE(moras!$C$2:$C$5001)) / _xlfn.STDEV.P(moras!$C$2:$C$5001)</f>
        <v>-0.25592409681212436</v>
      </c>
      <c r="C3740" t="str">
        <f t="shared" si="117"/>
        <v>Normal</v>
      </c>
      <c r="D3740">
        <f xml:space="preserve"> (moras!I3737 - AVERAGE(moras!$I$2:$I$5001)) / _xlfn.STDEV.P(moras!$I$2:$I$5001)</f>
        <v>-1.2638725940680595</v>
      </c>
      <c r="E3740" t="str">
        <f t="shared" si="116"/>
        <v>Normal</v>
      </c>
    </row>
    <row r="3741" spans="2:5" x14ac:dyDescent="0.25">
      <c r="B3741">
        <f xml:space="preserve"> (moras!C3738 - AVERAGE(moras!$C$2:$C$5001)) / _xlfn.STDEV.P(moras!$C$2:$C$5001)</f>
        <v>3.0919077727821997E-2</v>
      </c>
      <c r="C3741" t="str">
        <f t="shared" si="117"/>
        <v>Normal</v>
      </c>
      <c r="D3741">
        <f xml:space="preserve"> (moras!I3738 - AVERAGE(moras!$I$2:$I$5001)) / _xlfn.STDEV.P(moras!$I$2:$I$5001)</f>
        <v>-0.98154302243891756</v>
      </c>
      <c r="E3741" t="str">
        <f t="shared" si="116"/>
        <v>Normal</v>
      </c>
    </row>
    <row r="3742" spans="2:5" x14ac:dyDescent="0.25">
      <c r="B3742">
        <f xml:space="preserve"> (moras!C3739 - AVERAGE(moras!$C$2:$C$5001)) / _xlfn.STDEV.P(moras!$C$2:$C$5001)</f>
        <v>0.82502178247582592</v>
      </c>
      <c r="C3742" t="str">
        <f t="shared" si="117"/>
        <v>Normal</v>
      </c>
      <c r="D3742">
        <f xml:space="preserve"> (moras!I3739 - AVERAGE(moras!$I$2:$I$5001)) / _xlfn.STDEV.P(moras!$I$2:$I$5001)</f>
        <v>1.2065111576869334</v>
      </c>
      <c r="E3742" t="str">
        <f t="shared" si="116"/>
        <v>Normal</v>
      </c>
    </row>
    <row r="3743" spans="2:5" x14ac:dyDescent="0.25">
      <c r="B3743">
        <f xml:space="preserve"> (moras!C3740 - AVERAGE(moras!$C$2:$C$5001)) / _xlfn.STDEV.P(moras!$C$2:$C$5001)</f>
        <v>-0.57038125924721439</v>
      </c>
      <c r="C3743" t="str">
        <f t="shared" si="117"/>
        <v>Normal</v>
      </c>
      <c r="D3743">
        <f xml:space="preserve"> (moras!I3740 - AVERAGE(moras!$I$2:$I$5001)) / _xlfn.STDEV.P(moras!$I$2:$I$5001)</f>
        <v>-0.98154302243891756</v>
      </c>
      <c r="E3743" t="str">
        <f t="shared" si="116"/>
        <v>Normal</v>
      </c>
    </row>
    <row r="3744" spans="2:5" x14ac:dyDescent="0.25">
      <c r="B3744">
        <f xml:space="preserve"> (moras!C3741 - AVERAGE(moras!$C$2:$C$5001)) / _xlfn.STDEV.P(moras!$C$2:$C$5001)</f>
        <v>-0.44454166866740574</v>
      </c>
      <c r="C3744" t="str">
        <f t="shared" si="117"/>
        <v>Normal</v>
      </c>
      <c r="D3744">
        <f xml:space="preserve"> (moras!I3741 - AVERAGE(moras!$I$2:$I$5001)) / _xlfn.STDEV.P(moras!$I$2:$I$5001)</f>
        <v>0.35952244279950724</v>
      </c>
      <c r="E3744" t="str">
        <f t="shared" si="116"/>
        <v>Normal</v>
      </c>
    </row>
    <row r="3745" spans="2:5" x14ac:dyDescent="0.25">
      <c r="B3745">
        <f xml:space="preserve"> (moras!C3742 - AVERAGE(moras!$C$2:$C$5001)) / _xlfn.STDEV.P(moras!$C$2:$C$5001)</f>
        <v>0.22568739468537347</v>
      </c>
      <c r="C3745" t="str">
        <f t="shared" si="117"/>
        <v>Normal</v>
      </c>
      <c r="D3745">
        <f xml:space="preserve"> (moras!I3742 - AVERAGE(moras!$I$2:$I$5001)) / _xlfn.STDEV.P(moras!$I$2:$I$5001)</f>
        <v>0.85359919315050581</v>
      </c>
      <c r="E3745" t="str">
        <f t="shared" si="116"/>
        <v>Normal</v>
      </c>
    </row>
    <row r="3746" spans="2:5" x14ac:dyDescent="0.25">
      <c r="B3746">
        <f xml:space="preserve"> (moras!C3743 - AVERAGE(moras!$C$2:$C$5001)) / _xlfn.STDEV.P(moras!$C$2:$C$5001)</f>
        <v>0.84561995978066729</v>
      </c>
      <c r="C3746" t="str">
        <f t="shared" si="117"/>
        <v>Normal</v>
      </c>
      <c r="D3746">
        <f xml:space="preserve"> (moras!I3743 - AVERAGE(moras!$I$2:$I$5001)) / _xlfn.STDEV.P(moras!$I$2:$I$5001)</f>
        <v>-0.13455430755149136</v>
      </c>
      <c r="E3746" t="str">
        <f t="shared" si="116"/>
        <v>Normal</v>
      </c>
    </row>
    <row r="3747" spans="2:5" x14ac:dyDescent="0.25">
      <c r="B3747">
        <f xml:space="preserve"> (moras!C3744 - AVERAGE(moras!$C$2:$C$5001)) / _xlfn.STDEV.P(moras!$C$2:$C$5001)</f>
        <v>-7.0949295379718516E-2</v>
      </c>
      <c r="C3747" t="str">
        <f t="shared" si="117"/>
        <v>Normal</v>
      </c>
      <c r="D3747">
        <f xml:space="preserve"> (moras!I3744 - AVERAGE(moras!$I$2:$I$5001)) / _xlfn.STDEV.P(moras!$I$2:$I$5001)</f>
        <v>0.78301680024322029</v>
      </c>
      <c r="E3747" t="str">
        <f t="shared" si="116"/>
        <v>Normal</v>
      </c>
    </row>
    <row r="3748" spans="2:5" x14ac:dyDescent="0.25">
      <c r="B3748">
        <f xml:space="preserve"> (moras!C3745 - AVERAGE(moras!$C$2:$C$5001)) / _xlfn.STDEV.P(moras!$C$2:$C$5001)</f>
        <v>0.17002847693436254</v>
      </c>
      <c r="C3748" t="str">
        <f t="shared" si="117"/>
        <v>Normal</v>
      </c>
      <c r="D3748">
        <f xml:space="preserve"> (moras!I3745 - AVERAGE(moras!$I$2:$I$5001)) / _xlfn.STDEV.P(moras!$I$2:$I$5001)</f>
        <v>-1.4050373798826306</v>
      </c>
      <c r="E3748" t="str">
        <f t="shared" si="116"/>
        <v>Normal</v>
      </c>
    </row>
    <row r="3749" spans="2:5" x14ac:dyDescent="0.25">
      <c r="B3749">
        <f xml:space="preserve"> (moras!C3746 - AVERAGE(moras!$C$2:$C$5001)) / _xlfn.STDEV.P(moras!$C$2:$C$5001)</f>
        <v>-0.36747006790257952</v>
      </c>
      <c r="C3749" t="str">
        <f t="shared" si="117"/>
        <v>Normal</v>
      </c>
      <c r="D3749">
        <f xml:space="preserve"> (moras!I3746 - AVERAGE(moras!$I$2:$I$5001)) / _xlfn.STDEV.P(moras!$I$2:$I$5001)</f>
        <v>-0.84037823662434652</v>
      </c>
      <c r="E3749" t="str">
        <f t="shared" si="116"/>
        <v>Normal</v>
      </c>
    </row>
    <row r="3750" spans="2:5" x14ac:dyDescent="0.25">
      <c r="B3750">
        <f xml:space="preserve"> (moras!C3747 - AVERAGE(moras!$C$2:$C$5001)) / _xlfn.STDEV.P(moras!$C$2:$C$5001)</f>
        <v>-0.37777933016907894</v>
      </c>
      <c r="C3750" t="str">
        <f t="shared" si="117"/>
        <v>Normal</v>
      </c>
      <c r="D3750">
        <f xml:space="preserve"> (moras!I3747 - AVERAGE(moras!$I$2:$I$5001)) / _xlfn.STDEV.P(moras!$I$2:$I$5001)</f>
        <v>0.57126962152136374</v>
      </c>
      <c r="E3750" t="str">
        <f t="shared" si="116"/>
        <v>Normal</v>
      </c>
    </row>
    <row r="3751" spans="2:5" x14ac:dyDescent="0.25">
      <c r="B3751">
        <f xml:space="preserve"> (moras!C3748 - AVERAGE(moras!$C$2:$C$5001)) / _xlfn.STDEV.P(moras!$C$2:$C$5001)</f>
        <v>-0.32347830010372991</v>
      </c>
      <c r="C3751" t="str">
        <f t="shared" si="117"/>
        <v>Normal</v>
      </c>
      <c r="D3751">
        <f xml:space="preserve"> (moras!I3748 - AVERAGE(moras!$I$2:$I$5001)) / _xlfn.STDEV.P(moras!$I$2:$I$5001)</f>
        <v>-1.5462021656972016</v>
      </c>
      <c r="E3751" t="str">
        <f t="shared" si="116"/>
        <v>Normal</v>
      </c>
    </row>
    <row r="3752" spans="2:5" x14ac:dyDescent="0.25">
      <c r="B3752">
        <f xml:space="preserve"> (moras!C3749 - AVERAGE(moras!$C$2:$C$5001)) / _xlfn.STDEV.P(moras!$C$2:$C$5001)</f>
        <v>-0.5135089067988069</v>
      </c>
      <c r="C3752" t="str">
        <f t="shared" si="117"/>
        <v>Normal</v>
      </c>
      <c r="D3752">
        <f xml:space="preserve"> (moras!I3749 - AVERAGE(moras!$I$2:$I$5001)) / _xlfn.STDEV.P(moras!$I$2:$I$5001)</f>
        <v>0.35952244279950724</v>
      </c>
      <c r="E3752" t="str">
        <f t="shared" si="116"/>
        <v>Normal</v>
      </c>
    </row>
    <row r="3753" spans="2:5" x14ac:dyDescent="0.25">
      <c r="B3753">
        <f xml:space="preserve"> (moras!C3750 - AVERAGE(moras!$C$2:$C$5001)) / _xlfn.STDEV.P(moras!$C$2:$C$5001)</f>
        <v>-0.26139071877712344</v>
      </c>
      <c r="C3753" t="str">
        <f t="shared" si="117"/>
        <v>Normal</v>
      </c>
      <c r="D3753">
        <f xml:space="preserve"> (moras!I3750 - AVERAGE(moras!$I$2:$I$5001)) / _xlfn.STDEV.P(moras!$I$2:$I$5001)</f>
        <v>0.57126962152136374</v>
      </c>
      <c r="E3753" t="str">
        <f t="shared" si="116"/>
        <v>Normal</v>
      </c>
    </row>
    <row r="3754" spans="2:5" x14ac:dyDescent="0.25">
      <c r="B3754">
        <f xml:space="preserve"> (moras!C3751 - AVERAGE(moras!$C$2:$C$5001)) / _xlfn.STDEV.P(moras!$C$2:$C$5001)</f>
        <v>0.56632569320875137</v>
      </c>
      <c r="C3754" t="str">
        <f t="shared" si="117"/>
        <v>Normal</v>
      </c>
      <c r="D3754">
        <f xml:space="preserve"> (moras!I3751 - AVERAGE(moras!$I$2:$I$5001)) / _xlfn.STDEV.P(moras!$I$2:$I$5001)</f>
        <v>6.6104782630796582E-3</v>
      </c>
      <c r="E3754" t="str">
        <f t="shared" si="116"/>
        <v>Normal</v>
      </c>
    </row>
    <row r="3755" spans="2:5" x14ac:dyDescent="0.25">
      <c r="B3755">
        <f xml:space="preserve"> (moras!C3752 - AVERAGE(moras!$C$2:$C$5001)) / _xlfn.STDEV.P(moras!$C$2:$C$5001)</f>
        <v>-0.194317215667827</v>
      </c>
      <c r="C3755" t="str">
        <f t="shared" si="117"/>
        <v>Normal</v>
      </c>
      <c r="D3755">
        <f xml:space="preserve"> (moras!I3752 - AVERAGE(moras!$I$2:$I$5001)) / _xlfn.STDEV.P(moras!$I$2:$I$5001)</f>
        <v>-1.052125415346203</v>
      </c>
      <c r="E3755" t="str">
        <f t="shared" si="116"/>
        <v>Normal</v>
      </c>
    </row>
    <row r="3756" spans="2:5" x14ac:dyDescent="0.25">
      <c r="B3756">
        <f xml:space="preserve"> (moras!C3753 - AVERAGE(moras!$C$2:$C$5001)) / _xlfn.STDEV.P(moras!$C$2:$C$5001)</f>
        <v>-0.50255716538866557</v>
      </c>
      <c r="C3756" t="str">
        <f t="shared" si="117"/>
        <v>Normal</v>
      </c>
      <c r="D3756">
        <f xml:space="preserve"> (moras!I3753 - AVERAGE(moras!$I$2:$I$5001)) / _xlfn.STDEV.P(moras!$I$2:$I$5001)</f>
        <v>-0.91096062953163204</v>
      </c>
      <c r="E3756" t="str">
        <f t="shared" si="116"/>
        <v>Normal</v>
      </c>
    </row>
    <row r="3757" spans="2:5" x14ac:dyDescent="0.25">
      <c r="B3757">
        <f xml:space="preserve"> (moras!C3754 - AVERAGE(moras!$C$2:$C$5001)) / _xlfn.STDEV.P(moras!$C$2:$C$5001)</f>
        <v>-0.4231117213387901</v>
      </c>
      <c r="C3757" t="str">
        <f t="shared" si="117"/>
        <v>Normal</v>
      </c>
      <c r="D3757">
        <f xml:space="preserve"> (moras!I3754 - AVERAGE(moras!$I$2:$I$5001)) / _xlfn.STDEV.P(moras!$I$2:$I$5001)</f>
        <v>-1.2638725940680595</v>
      </c>
      <c r="E3757" t="str">
        <f t="shared" si="116"/>
        <v>Normal</v>
      </c>
    </row>
    <row r="3758" spans="2:5" x14ac:dyDescent="0.25">
      <c r="B3758">
        <f xml:space="preserve"> (moras!C3755 - AVERAGE(moras!$C$2:$C$5001)) / _xlfn.STDEV.P(moras!$C$2:$C$5001)</f>
        <v>-0.35717683678553758</v>
      </c>
      <c r="C3758" t="str">
        <f t="shared" si="117"/>
        <v>Normal</v>
      </c>
      <c r="D3758">
        <f xml:space="preserve"> (moras!I3755 - AVERAGE(moras!$I$2:$I$5001)) / _xlfn.STDEV.P(moras!$I$2:$I$5001)</f>
        <v>7.7192871170365177E-2</v>
      </c>
      <c r="E3758" t="str">
        <f t="shared" si="116"/>
        <v>Normal</v>
      </c>
    </row>
    <row r="3759" spans="2:5" x14ac:dyDescent="0.25">
      <c r="B3759">
        <f xml:space="preserve"> (moras!C3756 - AVERAGE(moras!$C$2:$C$5001)) / _xlfn.STDEV.P(moras!$C$2:$C$5001)</f>
        <v>-0.36545348494901692</v>
      </c>
      <c r="C3759" t="str">
        <f t="shared" si="117"/>
        <v>Normal</v>
      </c>
      <c r="D3759">
        <f xml:space="preserve"> (moras!I3756 - AVERAGE(moras!$I$2:$I$5001)) / _xlfn.STDEV.P(moras!$I$2:$I$5001)</f>
        <v>-0.98154302243891756</v>
      </c>
      <c r="E3759" t="str">
        <f t="shared" si="116"/>
        <v>Normal</v>
      </c>
    </row>
    <row r="3760" spans="2:5" x14ac:dyDescent="0.25">
      <c r="B3760">
        <f xml:space="preserve"> (moras!C3757 - AVERAGE(moras!$C$2:$C$5001)) / _xlfn.STDEV.P(moras!$C$2:$C$5001)</f>
        <v>-0.40390393795804908</v>
      </c>
      <c r="C3760" t="str">
        <f t="shared" si="117"/>
        <v>Normal</v>
      </c>
      <c r="D3760">
        <f xml:space="preserve"> (moras!I3757 - AVERAGE(moras!$I$2:$I$5001)) / _xlfn.STDEV.P(moras!$I$2:$I$5001)</f>
        <v>-0.62863105790248996</v>
      </c>
      <c r="E3760" t="str">
        <f t="shared" si="116"/>
        <v>Normal</v>
      </c>
    </row>
    <row r="3761" spans="2:5" x14ac:dyDescent="0.25">
      <c r="B3761">
        <f xml:space="preserve"> (moras!C3758 - AVERAGE(moras!$C$2:$C$5001)) / _xlfn.STDEV.P(moras!$C$2:$C$5001)</f>
        <v>-0.36747096811327984</v>
      </c>
      <c r="C3761" t="str">
        <f t="shared" si="117"/>
        <v>Normal</v>
      </c>
      <c r="D3761">
        <f xml:space="preserve"> (moras!I3758 - AVERAGE(moras!$I$2:$I$5001)) / _xlfn.STDEV.P(moras!$I$2:$I$5001)</f>
        <v>-0.13455430755149136</v>
      </c>
      <c r="E3761" t="str">
        <f t="shared" si="116"/>
        <v>Normal</v>
      </c>
    </row>
    <row r="3762" spans="2:5" x14ac:dyDescent="0.25">
      <c r="B3762">
        <f xml:space="preserve"> (moras!C3759 - AVERAGE(moras!$C$2:$C$5001)) / _xlfn.STDEV.P(moras!$C$2:$C$5001)</f>
        <v>-0.55829623888696389</v>
      </c>
      <c r="C3762" t="str">
        <f t="shared" si="117"/>
        <v>Normal</v>
      </c>
      <c r="D3762">
        <f xml:space="preserve"> (moras!I3759 - AVERAGE(moras!$I$2:$I$5001)) / _xlfn.STDEV.P(moras!$I$2:$I$5001)</f>
        <v>-0.769795843717061</v>
      </c>
      <c r="E3762" t="str">
        <f t="shared" si="116"/>
        <v>Normal</v>
      </c>
    </row>
    <row r="3763" spans="2:5" x14ac:dyDescent="0.25">
      <c r="B3763">
        <f xml:space="preserve"> (moras!C3760 - AVERAGE(moras!$C$2:$C$5001)) / _xlfn.STDEV.P(moras!$C$2:$C$5001)</f>
        <v>-0.12871099434175953</v>
      </c>
      <c r="C3763" t="str">
        <f t="shared" si="117"/>
        <v>Normal</v>
      </c>
      <c r="D3763">
        <f xml:space="preserve"> (moras!I3760 - AVERAGE(moras!$I$2:$I$5001)) / _xlfn.STDEV.P(moras!$I$2:$I$5001)</f>
        <v>-1.4756197727899161</v>
      </c>
      <c r="E3763" t="str">
        <f t="shared" si="116"/>
        <v>Normal</v>
      </c>
    </row>
    <row r="3764" spans="2:5" x14ac:dyDescent="0.25">
      <c r="B3764">
        <f xml:space="preserve"> (moras!C3761 - AVERAGE(moras!$C$2:$C$5001)) / _xlfn.STDEV.P(moras!$C$2:$C$5001)</f>
        <v>-0.35457732424274085</v>
      </c>
      <c r="C3764" t="str">
        <f t="shared" si="117"/>
        <v>Normal</v>
      </c>
      <c r="D3764">
        <f xml:space="preserve"> (moras!I3761 - AVERAGE(moras!$I$2:$I$5001)) / _xlfn.STDEV.P(moras!$I$2:$I$5001)</f>
        <v>-1.4756197727899161</v>
      </c>
      <c r="E3764" t="str">
        <f t="shared" si="116"/>
        <v>Normal</v>
      </c>
    </row>
    <row r="3765" spans="2:5" x14ac:dyDescent="0.25">
      <c r="B3765">
        <f xml:space="preserve"> (moras!C3762 - AVERAGE(moras!$C$2:$C$5001)) / _xlfn.STDEV.P(moras!$C$2:$C$5001)</f>
        <v>-2.0703430891211873E-2</v>
      </c>
      <c r="C3765" t="str">
        <f t="shared" si="117"/>
        <v>Normal</v>
      </c>
      <c r="D3765">
        <f xml:space="preserve"> (moras!I3762 - AVERAGE(moras!$I$2:$I$5001)) / _xlfn.STDEV.P(moras!$I$2:$I$5001)</f>
        <v>7.7192871170365177E-2</v>
      </c>
      <c r="E3765" t="str">
        <f t="shared" si="116"/>
        <v>Normal</v>
      </c>
    </row>
    <row r="3766" spans="2:5" x14ac:dyDescent="0.25">
      <c r="B3766">
        <f xml:space="preserve"> (moras!C3763 - AVERAGE(moras!$C$2:$C$5001)) / _xlfn.STDEV.P(moras!$C$2:$C$5001)</f>
        <v>2.9893539752652916</v>
      </c>
      <c r="C3766" t="str">
        <f t="shared" si="117"/>
        <v>Atipico</v>
      </c>
      <c r="D3766">
        <f xml:space="preserve"> (moras!I3763 - AVERAGE(moras!$I$2:$I$5001)) / _xlfn.STDEV.P(moras!$I$2:$I$5001)</f>
        <v>0.71243440733593477</v>
      </c>
      <c r="E3766" t="str">
        <f t="shared" si="116"/>
        <v>Normal</v>
      </c>
    </row>
    <row r="3767" spans="2:5" x14ac:dyDescent="0.25">
      <c r="B3767">
        <f xml:space="preserve"> (moras!C3764 - AVERAGE(moras!$C$2:$C$5001)) / _xlfn.STDEV.P(moras!$C$2:$C$5001)</f>
        <v>-0.21144505605968808</v>
      </c>
      <c r="C3767" t="str">
        <f t="shared" si="117"/>
        <v>Normal</v>
      </c>
      <c r="D3767">
        <f xml:space="preserve"> (moras!I3764 - AVERAGE(moras!$I$2:$I$5001)) / _xlfn.STDEV.P(moras!$I$2:$I$5001)</f>
        <v>0.43010483570679275</v>
      </c>
      <c r="E3767" t="str">
        <f t="shared" si="116"/>
        <v>Normal</v>
      </c>
    </row>
    <row r="3768" spans="2:5" x14ac:dyDescent="0.25">
      <c r="B3768">
        <f xml:space="preserve"> (moras!C3765 - AVERAGE(moras!$C$2:$C$5001)) / _xlfn.STDEV.P(moras!$C$2:$C$5001)</f>
        <v>-0.68642211801247699</v>
      </c>
      <c r="C3768" t="str">
        <f t="shared" si="117"/>
        <v>Normal</v>
      </c>
      <c r="D3768">
        <f xml:space="preserve"> (moras!I3765 - AVERAGE(moras!$I$2:$I$5001)) / _xlfn.STDEV.P(moras!$I$2:$I$5001)</f>
        <v>1.41825833640879</v>
      </c>
      <c r="E3768" t="str">
        <f t="shared" si="116"/>
        <v>Normal</v>
      </c>
    </row>
    <row r="3769" spans="2:5" x14ac:dyDescent="0.25">
      <c r="B3769">
        <f xml:space="preserve"> (moras!C3766 - AVERAGE(moras!$C$2:$C$5001)) / _xlfn.STDEV.P(moras!$C$2:$C$5001)</f>
        <v>-0.61487386481842243</v>
      </c>
      <c r="C3769" t="str">
        <f t="shared" si="117"/>
        <v>Normal</v>
      </c>
      <c r="D3769">
        <f xml:space="preserve"> (moras!I3766 - AVERAGE(moras!$I$2:$I$5001)) / _xlfn.STDEV.P(moras!$I$2:$I$5001)</f>
        <v>-0.20513670045877688</v>
      </c>
      <c r="E3769" t="str">
        <f t="shared" si="116"/>
        <v>Normal</v>
      </c>
    </row>
    <row r="3770" spans="2:5" x14ac:dyDescent="0.25">
      <c r="B3770">
        <f xml:space="preserve"> (moras!C3767 - AVERAGE(moras!$C$2:$C$5001)) / _xlfn.STDEV.P(moras!$C$2:$C$5001)</f>
        <v>-0.44454166866740574</v>
      </c>
      <c r="C3770" t="str">
        <f t="shared" si="117"/>
        <v>Normal</v>
      </c>
      <c r="D3770">
        <f xml:space="preserve"> (moras!I3767 - AVERAGE(moras!$I$2:$I$5001)) / _xlfn.STDEV.P(moras!$I$2:$I$5001)</f>
        <v>0.57126962152136374</v>
      </c>
      <c r="E3770" t="str">
        <f t="shared" si="116"/>
        <v>Normal</v>
      </c>
    </row>
    <row r="3771" spans="2:5" x14ac:dyDescent="0.25">
      <c r="B3771">
        <f xml:space="preserve"> (moras!C3768 - AVERAGE(moras!$C$2:$C$5001)) / _xlfn.STDEV.P(moras!$C$2:$C$5001)</f>
        <v>-0.44454166866740574</v>
      </c>
      <c r="C3771" t="str">
        <f t="shared" si="117"/>
        <v>Normal</v>
      </c>
      <c r="D3771">
        <f xml:space="preserve"> (moras!I3768 - AVERAGE(moras!$I$2:$I$5001)) / _xlfn.STDEV.P(moras!$I$2:$I$5001)</f>
        <v>-0.20513670045877688</v>
      </c>
      <c r="E3771" t="str">
        <f t="shared" si="116"/>
        <v>Normal</v>
      </c>
    </row>
    <row r="3772" spans="2:5" x14ac:dyDescent="0.25">
      <c r="B3772">
        <f xml:space="preserve"> (moras!C3769 - AVERAGE(moras!$C$2:$C$5001)) / _xlfn.STDEV.P(moras!$C$2:$C$5001)</f>
        <v>-0.50433440328082813</v>
      </c>
      <c r="C3772" t="str">
        <f t="shared" si="117"/>
        <v>Normal</v>
      </c>
      <c r="D3772">
        <f xml:space="preserve"> (moras!I3769 - AVERAGE(moras!$I$2:$I$5001)) / _xlfn.STDEV.P(moras!$I$2:$I$5001)</f>
        <v>-1.334454986975345</v>
      </c>
      <c r="E3772" t="str">
        <f t="shared" si="116"/>
        <v>Normal</v>
      </c>
    </row>
    <row r="3773" spans="2:5" x14ac:dyDescent="0.25">
      <c r="B3773">
        <f xml:space="preserve"> (moras!C3770 - AVERAGE(moras!$C$2:$C$5001)) / _xlfn.STDEV.P(moras!$C$2:$C$5001)</f>
        <v>-0.44089889824453027</v>
      </c>
      <c r="C3773" t="str">
        <f t="shared" si="117"/>
        <v>Normal</v>
      </c>
      <c r="D3773">
        <f xml:space="preserve"> (moras!I3770 - AVERAGE(moras!$I$2:$I$5001)) / _xlfn.STDEV.P(moras!$I$2:$I$5001)</f>
        <v>-1.4050373798826306</v>
      </c>
      <c r="E3773" t="str">
        <f t="shared" si="116"/>
        <v>Normal</v>
      </c>
    </row>
    <row r="3774" spans="2:5" x14ac:dyDescent="0.25">
      <c r="B3774">
        <f xml:space="preserve"> (moras!C3771 - AVERAGE(moras!$C$2:$C$5001)) / _xlfn.STDEV.P(moras!$C$2:$C$5001)</f>
        <v>-0.72217868433502164</v>
      </c>
      <c r="C3774" t="str">
        <f t="shared" si="117"/>
        <v>Normal</v>
      </c>
      <c r="D3774">
        <f xml:space="preserve"> (moras!I3771 - AVERAGE(moras!$I$2:$I$5001)) / _xlfn.STDEV.P(moras!$I$2:$I$5001)</f>
        <v>0.35952244279950724</v>
      </c>
      <c r="E3774" t="str">
        <f t="shared" si="116"/>
        <v>Normal</v>
      </c>
    </row>
    <row r="3775" spans="2:5" x14ac:dyDescent="0.25">
      <c r="B3775">
        <f xml:space="preserve"> (moras!C3772 - AVERAGE(moras!$C$2:$C$5001)) / _xlfn.STDEV.P(moras!$C$2:$C$5001)</f>
        <v>0.97724124607058138</v>
      </c>
      <c r="C3775" t="str">
        <f t="shared" si="117"/>
        <v>Normal</v>
      </c>
      <c r="D3775">
        <f xml:space="preserve"> (moras!I3772 - AVERAGE(moras!$I$2:$I$5001)) / _xlfn.STDEV.P(moras!$I$2:$I$5001)</f>
        <v>-0.13455430755149136</v>
      </c>
      <c r="E3775" t="str">
        <f t="shared" si="116"/>
        <v>Normal</v>
      </c>
    </row>
    <row r="3776" spans="2:5" x14ac:dyDescent="0.25">
      <c r="B3776">
        <f xml:space="preserve"> (moras!C3773 - AVERAGE(moras!$C$2:$C$5001)) / _xlfn.STDEV.P(moras!$C$2:$C$5001)</f>
        <v>-0.44454166866740574</v>
      </c>
      <c r="C3776" t="str">
        <f t="shared" si="117"/>
        <v>Normal</v>
      </c>
      <c r="D3776">
        <f xml:space="preserve"> (moras!I3773 - AVERAGE(moras!$I$2:$I$5001)) / _xlfn.STDEV.P(moras!$I$2:$I$5001)</f>
        <v>0.43010483570679275</v>
      </c>
      <c r="E3776" t="str">
        <f t="shared" si="116"/>
        <v>Normal</v>
      </c>
    </row>
    <row r="3777" spans="2:5" x14ac:dyDescent="0.25">
      <c r="B3777">
        <f xml:space="preserve"> (moras!C3774 - AVERAGE(moras!$C$2:$C$5001)) / _xlfn.STDEV.P(moras!$C$2:$C$5001)</f>
        <v>-0.3868887225569535</v>
      </c>
      <c r="C3777" t="str">
        <f t="shared" si="117"/>
        <v>Normal</v>
      </c>
      <c r="D3777">
        <f xml:space="preserve"> (moras!I3774 - AVERAGE(moras!$I$2:$I$5001)) / _xlfn.STDEV.P(moras!$I$2:$I$5001)</f>
        <v>1.41825833640879</v>
      </c>
      <c r="E3777" t="str">
        <f t="shared" si="116"/>
        <v>Normal</v>
      </c>
    </row>
    <row r="3778" spans="2:5" x14ac:dyDescent="0.25">
      <c r="B3778">
        <f xml:space="preserve"> (moras!C3775 - AVERAGE(moras!$C$2:$C$5001)) / _xlfn.STDEV.P(moras!$C$2:$C$5001)</f>
        <v>0.33266805202828914</v>
      </c>
      <c r="C3778" t="str">
        <f t="shared" si="117"/>
        <v>Normal</v>
      </c>
      <c r="D3778">
        <f xml:space="preserve"> (moras!I3775 - AVERAGE(moras!$I$2:$I$5001)) / _xlfn.STDEV.P(moras!$I$2:$I$5001)</f>
        <v>-0.34630148627334789</v>
      </c>
      <c r="E3778" t="str">
        <f t="shared" si="116"/>
        <v>Normal</v>
      </c>
    </row>
    <row r="3779" spans="2:5" x14ac:dyDescent="0.25">
      <c r="B3779">
        <f xml:space="preserve"> (moras!C3776 - AVERAGE(moras!$C$2:$C$5001)) / _xlfn.STDEV.P(moras!$C$2:$C$5001)</f>
        <v>1.593430605874312E-2</v>
      </c>
      <c r="C3779" t="str">
        <f t="shared" si="117"/>
        <v>Normal</v>
      </c>
      <c r="D3779">
        <f xml:space="preserve"> (moras!I3776 - AVERAGE(moras!$I$2:$I$5001)) / _xlfn.STDEV.P(moras!$I$2:$I$5001)</f>
        <v>-0.62863105790248996</v>
      </c>
      <c r="E3779" t="str">
        <f t="shared" si="116"/>
        <v>Normal</v>
      </c>
    </row>
    <row r="3780" spans="2:5" x14ac:dyDescent="0.25">
      <c r="B3780">
        <f xml:space="preserve"> (moras!C3777 - AVERAGE(moras!$C$2:$C$5001)) / _xlfn.STDEV.P(moras!$C$2:$C$5001)</f>
        <v>-0.12148137754430835</v>
      </c>
      <c r="C3780" t="str">
        <f t="shared" si="117"/>
        <v>Normal</v>
      </c>
      <c r="D3780">
        <f xml:space="preserve"> (moras!I3777 - AVERAGE(moras!$I$2:$I$5001)) / _xlfn.STDEV.P(moras!$I$2:$I$5001)</f>
        <v>-0.27571909336606237</v>
      </c>
      <c r="E3780" t="str">
        <f t="shared" si="116"/>
        <v>Normal</v>
      </c>
    </row>
    <row r="3781" spans="2:5" x14ac:dyDescent="0.25">
      <c r="B3781">
        <f xml:space="preserve"> (moras!C3778 - AVERAGE(moras!$C$2:$C$5001)) / _xlfn.STDEV.P(moras!$C$2:$C$5001)</f>
        <v>-9.436833840640399E-2</v>
      </c>
      <c r="C3781" t="str">
        <f t="shared" si="117"/>
        <v>Normal</v>
      </c>
      <c r="D3781">
        <f xml:space="preserve"> (moras!I3778 - AVERAGE(moras!$I$2:$I$5001)) / _xlfn.STDEV.P(moras!$I$2:$I$5001)</f>
        <v>0.50068722861407822</v>
      </c>
      <c r="E3781" t="str">
        <f t="shared" si="116"/>
        <v>Normal</v>
      </c>
    </row>
    <row r="3782" spans="2:5" x14ac:dyDescent="0.25">
      <c r="B3782">
        <f xml:space="preserve"> (moras!C3779 - AVERAGE(moras!$C$2:$C$5001)) / _xlfn.STDEV.P(moras!$C$2:$C$5001)</f>
        <v>1.1724389881954849</v>
      </c>
      <c r="C3782" t="str">
        <f t="shared" si="117"/>
        <v>Normal</v>
      </c>
      <c r="D3782">
        <f xml:space="preserve"> (moras!I3779 - AVERAGE(moras!$I$2:$I$5001)) / _xlfn.STDEV.P(moras!$I$2:$I$5001)</f>
        <v>-0.41688387918063341</v>
      </c>
      <c r="E3782" t="str">
        <f t="shared" ref="E3782:E3845" si="118">IF(ABS(D3782)&gt;1.96,"Atipico","Normal")</f>
        <v>Normal</v>
      </c>
    </row>
    <row r="3783" spans="2:5" x14ac:dyDescent="0.25">
      <c r="B3783">
        <f xml:space="preserve"> (moras!C3780 - AVERAGE(moras!$C$2:$C$5001)) / _xlfn.STDEV.P(moras!$C$2:$C$5001)</f>
        <v>0.63033950346424739</v>
      </c>
      <c r="C3783" t="str">
        <f t="shared" si="117"/>
        <v>Normal</v>
      </c>
      <c r="D3783">
        <f xml:space="preserve"> (moras!I3780 - AVERAGE(moras!$I$2:$I$5001)) / _xlfn.STDEV.P(moras!$I$2:$I$5001)</f>
        <v>0.85359919315050581</v>
      </c>
      <c r="E3783" t="str">
        <f t="shared" si="118"/>
        <v>Normal</v>
      </c>
    </row>
    <row r="3784" spans="2:5" x14ac:dyDescent="0.25">
      <c r="B3784">
        <f xml:space="preserve"> (moras!C3781 - AVERAGE(moras!$C$2:$C$5001)) / _xlfn.STDEV.P(moras!$C$2:$C$5001)</f>
        <v>0.55673345493087112</v>
      </c>
      <c r="C3784" t="str">
        <f t="shared" si="117"/>
        <v>Normal</v>
      </c>
      <c r="D3784">
        <f xml:space="preserve"> (moras!I3781 - AVERAGE(moras!$I$2:$I$5001)) / _xlfn.STDEV.P(moras!$I$2:$I$5001)</f>
        <v>0.50068722861407822</v>
      </c>
      <c r="E3784" t="str">
        <f t="shared" si="118"/>
        <v>Normal</v>
      </c>
    </row>
    <row r="3785" spans="2:5" x14ac:dyDescent="0.25">
      <c r="B3785">
        <f xml:space="preserve"> (moras!C3782 - AVERAGE(moras!$C$2:$C$5001)) / _xlfn.STDEV.P(moras!$C$2:$C$5001)</f>
        <v>-0.30572395005941727</v>
      </c>
      <c r="C3785" t="str">
        <f t="shared" si="117"/>
        <v>Normal</v>
      </c>
      <c r="D3785">
        <f xml:space="preserve"> (moras!I3782 - AVERAGE(moras!$I$2:$I$5001)) / _xlfn.STDEV.P(moras!$I$2:$I$5001)</f>
        <v>1.0653463718723624</v>
      </c>
      <c r="E3785" t="str">
        <f t="shared" si="118"/>
        <v>Normal</v>
      </c>
    </row>
    <row r="3786" spans="2:5" x14ac:dyDescent="0.25">
      <c r="B3786">
        <f xml:space="preserve"> (moras!C3783 - AVERAGE(moras!$C$2:$C$5001)) / _xlfn.STDEV.P(moras!$C$2:$C$5001)</f>
        <v>-0.58394607801892418</v>
      </c>
      <c r="C3786" t="str">
        <f t="shared" si="117"/>
        <v>Normal</v>
      </c>
      <c r="D3786">
        <f xml:space="preserve"> (moras!I3783 - AVERAGE(moras!$I$2:$I$5001)) / _xlfn.STDEV.P(moras!$I$2:$I$5001)</f>
        <v>0.78301680024322029</v>
      </c>
      <c r="E3786" t="str">
        <f t="shared" si="118"/>
        <v>Normal</v>
      </c>
    </row>
    <row r="3787" spans="2:5" x14ac:dyDescent="0.25">
      <c r="B3787">
        <f xml:space="preserve"> (moras!C3784 - AVERAGE(moras!$C$2:$C$5001)) / _xlfn.STDEV.P(moras!$C$2:$C$5001)</f>
        <v>-0.67109017330441634</v>
      </c>
      <c r="C3787" t="str">
        <f t="shared" si="117"/>
        <v>Normal</v>
      </c>
      <c r="D3787">
        <f xml:space="preserve"> (moras!I3784 - AVERAGE(moras!$I$2:$I$5001)) / _xlfn.STDEV.P(moras!$I$2:$I$5001)</f>
        <v>-0.27571909336606237</v>
      </c>
      <c r="E3787" t="str">
        <f t="shared" si="118"/>
        <v>Normal</v>
      </c>
    </row>
    <row r="3788" spans="2:5" x14ac:dyDescent="0.25">
      <c r="B3788">
        <f xml:space="preserve"> (moras!C3785 - AVERAGE(moras!$C$2:$C$5001)) / _xlfn.STDEV.P(moras!$C$2:$C$5001)</f>
        <v>-0.46799154082766331</v>
      </c>
      <c r="C3788" t="str">
        <f t="shared" si="117"/>
        <v>Normal</v>
      </c>
      <c r="D3788">
        <f xml:space="preserve"> (moras!I3785 - AVERAGE(moras!$I$2:$I$5001)) / _xlfn.STDEV.P(moras!$I$2:$I$5001)</f>
        <v>-1.2638725940680595</v>
      </c>
      <c r="E3788" t="str">
        <f t="shared" si="118"/>
        <v>Normal</v>
      </c>
    </row>
    <row r="3789" spans="2:5" x14ac:dyDescent="0.25">
      <c r="B3789">
        <f xml:space="preserve"> (moras!C3786 - AVERAGE(moras!$C$2:$C$5001)) / _xlfn.STDEV.P(moras!$C$2:$C$5001)</f>
        <v>-0.44454166866740574</v>
      </c>
      <c r="C3789" t="str">
        <f t="shared" si="117"/>
        <v>Normal</v>
      </c>
      <c r="D3789">
        <f xml:space="preserve"> (moras!I3786 - AVERAGE(moras!$I$2:$I$5001)) / _xlfn.STDEV.P(moras!$I$2:$I$5001)</f>
        <v>1.2770935505942189</v>
      </c>
      <c r="E3789" t="str">
        <f t="shared" si="118"/>
        <v>Normal</v>
      </c>
    </row>
    <row r="3790" spans="2:5" x14ac:dyDescent="0.25">
      <c r="B3790">
        <f xml:space="preserve"> (moras!C3787 - AVERAGE(moras!$C$2:$C$5001)) / _xlfn.STDEV.P(moras!$C$2:$C$5001)</f>
        <v>6.1838183043306315E-2</v>
      </c>
      <c r="C3790" t="str">
        <f t="shared" si="117"/>
        <v>Normal</v>
      </c>
      <c r="D3790">
        <f xml:space="preserve"> (moras!I3787 - AVERAGE(moras!$I$2:$I$5001)) / _xlfn.STDEV.P(moras!$I$2:$I$5001)</f>
        <v>-1.6167845586044871</v>
      </c>
      <c r="E3790" t="str">
        <f t="shared" si="118"/>
        <v>Normal</v>
      </c>
    </row>
    <row r="3791" spans="2:5" x14ac:dyDescent="0.25">
      <c r="B3791">
        <f xml:space="preserve"> (moras!C3788 - AVERAGE(moras!$C$2:$C$5001)) / _xlfn.STDEV.P(moras!$C$2:$C$5001)</f>
        <v>-0.36467571523560732</v>
      </c>
      <c r="C3791" t="str">
        <f t="shared" ref="C3791:C3854" si="119">IF(ABS(B3791)&gt;1.96,"Atipico","Normal")</f>
        <v>Normal</v>
      </c>
      <c r="D3791">
        <f xml:space="preserve"> (moras!I3788 - AVERAGE(moras!$I$2:$I$5001)) / _xlfn.STDEV.P(moras!$I$2:$I$5001)</f>
        <v>0.43010483570679275</v>
      </c>
      <c r="E3791" t="str">
        <f t="shared" si="118"/>
        <v>Normal</v>
      </c>
    </row>
    <row r="3792" spans="2:5" x14ac:dyDescent="0.25">
      <c r="B3792">
        <f xml:space="preserve"> (moras!C3789 - AVERAGE(moras!$C$2:$C$5001)) / _xlfn.STDEV.P(moras!$C$2:$C$5001)</f>
        <v>-0.37904533470504265</v>
      </c>
      <c r="C3792" t="str">
        <f t="shared" si="119"/>
        <v>Normal</v>
      </c>
      <c r="D3792">
        <f xml:space="preserve"> (moras!I3789 - AVERAGE(moras!$I$2:$I$5001)) / _xlfn.STDEV.P(moras!$I$2:$I$5001)</f>
        <v>-0.41688387918063341</v>
      </c>
      <c r="E3792" t="str">
        <f t="shared" si="118"/>
        <v>Normal</v>
      </c>
    </row>
    <row r="3793" spans="2:5" x14ac:dyDescent="0.25">
      <c r="B3793">
        <f xml:space="preserve"> (moras!C3790 - AVERAGE(moras!$C$2:$C$5001)) / _xlfn.STDEV.P(moras!$C$2:$C$5001)</f>
        <v>-0.24470019581080885</v>
      </c>
      <c r="C3793" t="str">
        <f t="shared" si="119"/>
        <v>Normal</v>
      </c>
      <c r="D3793">
        <f xml:space="preserve"> (moras!I3790 - AVERAGE(moras!$I$2:$I$5001)) / _xlfn.STDEV.P(moras!$I$2:$I$5001)</f>
        <v>1.6300055151306465</v>
      </c>
      <c r="E3793" t="str">
        <f t="shared" si="118"/>
        <v>Normal</v>
      </c>
    </row>
    <row r="3794" spans="2:5" x14ac:dyDescent="0.25">
      <c r="B3794">
        <f xml:space="preserve"> (moras!C3791 - AVERAGE(moras!$C$2:$C$5001)) / _xlfn.STDEV.P(moras!$C$2:$C$5001)</f>
        <v>2.1117459625306134</v>
      </c>
      <c r="C3794" t="str">
        <f t="shared" si="119"/>
        <v>Atipico</v>
      </c>
      <c r="D3794">
        <f xml:space="preserve"> (moras!I3791 - AVERAGE(moras!$I$2:$I$5001)) / _xlfn.STDEV.P(moras!$I$2:$I$5001)</f>
        <v>1.2065111576869334</v>
      </c>
      <c r="E3794" t="str">
        <f t="shared" si="118"/>
        <v>Normal</v>
      </c>
    </row>
    <row r="3795" spans="2:5" x14ac:dyDescent="0.25">
      <c r="B3795">
        <f xml:space="preserve"> (moras!C3792 - AVERAGE(moras!$C$2:$C$5001)) / _xlfn.STDEV.P(moras!$C$2:$C$5001)</f>
        <v>-0.39157228452922199</v>
      </c>
      <c r="C3795" t="str">
        <f t="shared" si="119"/>
        <v>Normal</v>
      </c>
      <c r="D3795">
        <f xml:space="preserve"> (moras!I3792 - AVERAGE(moras!$I$2:$I$5001)) / _xlfn.STDEV.P(moras!$I$2:$I$5001)</f>
        <v>7.7192871170365177E-2</v>
      </c>
      <c r="E3795" t="str">
        <f t="shared" si="118"/>
        <v>Normal</v>
      </c>
    </row>
    <row r="3796" spans="2:5" x14ac:dyDescent="0.25">
      <c r="B3796">
        <f xml:space="preserve"> (moras!C3793 - AVERAGE(moras!$C$2:$C$5001)) / _xlfn.STDEV.P(moras!$C$2:$C$5001)</f>
        <v>-0.4602102675140734</v>
      </c>
      <c r="C3796" t="str">
        <f t="shared" si="119"/>
        <v>Normal</v>
      </c>
      <c r="D3796">
        <f xml:space="preserve"> (moras!I3793 - AVERAGE(moras!$I$2:$I$5001)) / _xlfn.STDEV.P(moras!$I$2:$I$5001)</f>
        <v>-1.5462021656972016</v>
      </c>
      <c r="E3796" t="str">
        <f t="shared" si="118"/>
        <v>Normal</v>
      </c>
    </row>
    <row r="3797" spans="2:5" x14ac:dyDescent="0.25">
      <c r="B3797">
        <f xml:space="preserve"> (moras!C3794 - AVERAGE(moras!$C$2:$C$5001)) / _xlfn.STDEV.P(moras!$C$2:$C$5001)</f>
        <v>1.5665290358125685</v>
      </c>
      <c r="C3797" t="str">
        <f t="shared" si="119"/>
        <v>Normal</v>
      </c>
      <c r="D3797">
        <f xml:space="preserve"> (moras!I3794 - AVERAGE(moras!$I$2:$I$5001)) / _xlfn.STDEV.P(moras!$I$2:$I$5001)</f>
        <v>1.9829174796670741</v>
      </c>
      <c r="E3797" t="str">
        <f t="shared" si="118"/>
        <v>Atipico</v>
      </c>
    </row>
    <row r="3798" spans="2:5" x14ac:dyDescent="0.25">
      <c r="B3798">
        <f xml:space="preserve"> (moras!C3795 - AVERAGE(moras!$C$2:$C$5001)) / _xlfn.STDEV.P(moras!$C$2:$C$5001)</f>
        <v>-0.23630887560209488</v>
      </c>
      <c r="C3798" t="str">
        <f t="shared" si="119"/>
        <v>Normal</v>
      </c>
      <c r="D3798">
        <f xml:space="preserve"> (moras!I3795 - AVERAGE(moras!$I$2:$I$5001)) / _xlfn.STDEV.P(moras!$I$2:$I$5001)</f>
        <v>-1.052125415346203</v>
      </c>
      <c r="E3798" t="str">
        <f t="shared" si="118"/>
        <v>Normal</v>
      </c>
    </row>
    <row r="3799" spans="2:5" x14ac:dyDescent="0.25">
      <c r="B3799">
        <f xml:space="preserve"> (moras!C3796 - AVERAGE(moras!$C$2:$C$5001)) / _xlfn.STDEV.P(moras!$C$2:$C$5001)</f>
        <v>-0.44454291416440211</v>
      </c>
      <c r="C3799" t="str">
        <f t="shared" si="119"/>
        <v>Normal</v>
      </c>
      <c r="D3799">
        <f xml:space="preserve"> (moras!I3796 - AVERAGE(moras!$I$2:$I$5001)) / _xlfn.STDEV.P(moras!$I$2:$I$5001)</f>
        <v>0.99476397896507684</v>
      </c>
      <c r="E3799" t="str">
        <f t="shared" si="118"/>
        <v>Normal</v>
      </c>
    </row>
    <row r="3800" spans="2:5" x14ac:dyDescent="0.25">
      <c r="B3800">
        <f xml:space="preserve"> (moras!C3797 - AVERAGE(moras!$C$2:$C$5001)) / _xlfn.STDEV.P(moras!$C$2:$C$5001)</f>
        <v>-0.31758236395625966</v>
      </c>
      <c r="C3800" t="str">
        <f t="shared" si="119"/>
        <v>Normal</v>
      </c>
      <c r="D3800">
        <f xml:space="preserve"> (moras!I3797 - AVERAGE(moras!$I$2:$I$5001)) / _xlfn.STDEV.P(moras!$I$2:$I$5001)</f>
        <v>7.7192871170365177E-2</v>
      </c>
      <c r="E3800" t="str">
        <f t="shared" si="118"/>
        <v>Normal</v>
      </c>
    </row>
    <row r="3801" spans="2:5" x14ac:dyDescent="0.25">
      <c r="B3801">
        <f xml:space="preserve"> (moras!C3798 - AVERAGE(moras!$C$2:$C$5001)) / _xlfn.STDEV.P(moras!$C$2:$C$5001)</f>
        <v>-0.44454166866740574</v>
      </c>
      <c r="C3801" t="str">
        <f t="shared" si="119"/>
        <v>Normal</v>
      </c>
      <c r="D3801">
        <f xml:space="preserve"> (moras!I3798 - AVERAGE(moras!$I$2:$I$5001)) / _xlfn.STDEV.P(moras!$I$2:$I$5001)</f>
        <v>-1.1227078082534885</v>
      </c>
      <c r="E3801" t="str">
        <f t="shared" si="118"/>
        <v>Normal</v>
      </c>
    </row>
    <row r="3802" spans="2:5" x14ac:dyDescent="0.25">
      <c r="B3802">
        <f xml:space="preserve"> (moras!C3799 - AVERAGE(moras!$C$2:$C$5001)) / _xlfn.STDEV.P(moras!$C$2:$C$5001)</f>
        <v>-0.46799154082766331</v>
      </c>
      <c r="C3802" t="str">
        <f t="shared" si="119"/>
        <v>Normal</v>
      </c>
      <c r="D3802">
        <f xml:space="preserve"> (moras!I3799 - AVERAGE(moras!$I$2:$I$5001)) / _xlfn.STDEV.P(moras!$I$2:$I$5001)</f>
        <v>-0.91096062953163204</v>
      </c>
      <c r="E3802" t="str">
        <f t="shared" si="118"/>
        <v>Normal</v>
      </c>
    </row>
    <row r="3803" spans="2:5" x14ac:dyDescent="0.25">
      <c r="B3803">
        <f xml:space="preserve"> (moras!C3800 - AVERAGE(moras!$C$2:$C$5001)) / _xlfn.STDEV.P(moras!$C$2:$C$5001)</f>
        <v>-0.31207381436960263</v>
      </c>
      <c r="C3803" t="str">
        <f t="shared" si="119"/>
        <v>Normal</v>
      </c>
      <c r="D3803">
        <f xml:space="preserve"> (moras!I3800 - AVERAGE(moras!$I$2:$I$5001)) / _xlfn.STDEV.P(moras!$I$2:$I$5001)</f>
        <v>1.4888407293160755</v>
      </c>
      <c r="E3803" t="str">
        <f t="shared" si="118"/>
        <v>Normal</v>
      </c>
    </row>
    <row r="3804" spans="2:5" x14ac:dyDescent="0.25">
      <c r="B3804">
        <f xml:space="preserve"> (moras!C3801 - AVERAGE(moras!$C$2:$C$5001)) / _xlfn.STDEV.P(moras!$C$2:$C$5001)</f>
        <v>0.36610341889427217</v>
      </c>
      <c r="C3804" t="str">
        <f t="shared" si="119"/>
        <v>Normal</v>
      </c>
      <c r="D3804">
        <f xml:space="preserve"> (moras!I3801 - AVERAGE(moras!$I$2:$I$5001)) / _xlfn.STDEV.P(moras!$I$2:$I$5001)</f>
        <v>-0.91096062953163204</v>
      </c>
      <c r="E3804" t="str">
        <f t="shared" si="118"/>
        <v>Normal</v>
      </c>
    </row>
    <row r="3805" spans="2:5" x14ac:dyDescent="0.25">
      <c r="B3805">
        <f xml:space="preserve"> (moras!C3802 - AVERAGE(moras!$C$2:$C$5001)) / _xlfn.STDEV.P(moras!$C$2:$C$5001)</f>
        <v>-0.20068815477372223</v>
      </c>
      <c r="C3805" t="str">
        <f t="shared" si="119"/>
        <v>Normal</v>
      </c>
      <c r="D3805">
        <f xml:space="preserve"> (moras!I3802 - AVERAGE(moras!$I$2:$I$5001)) / _xlfn.STDEV.P(moras!$I$2:$I$5001)</f>
        <v>-0.98154302243891756</v>
      </c>
      <c r="E3805" t="str">
        <f t="shared" si="118"/>
        <v>Normal</v>
      </c>
    </row>
    <row r="3806" spans="2:5" x14ac:dyDescent="0.25">
      <c r="B3806">
        <f xml:space="preserve"> (moras!C3803 - AVERAGE(moras!$C$2:$C$5001)) / _xlfn.STDEV.P(moras!$C$2:$C$5001)</f>
        <v>-0.31043247129822577</v>
      </c>
      <c r="C3806" t="str">
        <f t="shared" si="119"/>
        <v>Normal</v>
      </c>
      <c r="D3806">
        <f xml:space="preserve"> (moras!I3803 - AVERAGE(moras!$I$2:$I$5001)) / _xlfn.STDEV.P(moras!$I$2:$I$5001)</f>
        <v>-0.48746627208791893</v>
      </c>
      <c r="E3806" t="str">
        <f t="shared" si="118"/>
        <v>Normal</v>
      </c>
    </row>
    <row r="3807" spans="2:5" x14ac:dyDescent="0.25">
      <c r="B3807">
        <f xml:space="preserve"> (moras!C3804 - AVERAGE(moras!$C$2:$C$5001)) / _xlfn.STDEV.P(moras!$C$2:$C$5001)</f>
        <v>-0.47240241294766017</v>
      </c>
      <c r="C3807" t="str">
        <f t="shared" si="119"/>
        <v>Normal</v>
      </c>
      <c r="D3807">
        <f xml:space="preserve"> (moras!I3804 - AVERAGE(moras!$I$2:$I$5001)) / _xlfn.STDEV.P(moras!$I$2:$I$5001)</f>
        <v>-0.769795843717061</v>
      </c>
      <c r="E3807" t="str">
        <f t="shared" si="118"/>
        <v>Normal</v>
      </c>
    </row>
    <row r="3808" spans="2:5" x14ac:dyDescent="0.25">
      <c r="B3808">
        <f xml:space="preserve"> (moras!C3805 - AVERAGE(moras!$C$2:$C$5001)) / _xlfn.STDEV.P(moras!$C$2:$C$5001)</f>
        <v>-0.30358593731454098</v>
      </c>
      <c r="C3808" t="str">
        <f t="shared" si="119"/>
        <v>Normal</v>
      </c>
      <c r="D3808">
        <f xml:space="preserve"> (moras!I3805 - AVERAGE(moras!$I$2:$I$5001)) / _xlfn.STDEV.P(moras!$I$2:$I$5001)</f>
        <v>-1.2638725940680595</v>
      </c>
      <c r="E3808" t="str">
        <f t="shared" si="118"/>
        <v>Normal</v>
      </c>
    </row>
    <row r="3809" spans="2:5" x14ac:dyDescent="0.25">
      <c r="B3809">
        <f xml:space="preserve"> (moras!C3806 - AVERAGE(moras!$C$2:$C$5001)) / _xlfn.STDEV.P(moras!$C$2:$C$5001)</f>
        <v>1.1453414129509802</v>
      </c>
      <c r="C3809" t="str">
        <f t="shared" si="119"/>
        <v>Normal</v>
      </c>
      <c r="D3809">
        <f xml:space="preserve"> (moras!I3806 - AVERAGE(moras!$I$2:$I$5001)) / _xlfn.STDEV.P(moras!$I$2:$I$5001)</f>
        <v>-0.20513670045877688</v>
      </c>
      <c r="E3809" t="str">
        <f t="shared" si="118"/>
        <v>Normal</v>
      </c>
    </row>
    <row r="3810" spans="2:5" x14ac:dyDescent="0.25">
      <c r="B3810">
        <f xml:space="preserve"> (moras!C3807 - AVERAGE(moras!$C$2:$C$5001)) / _xlfn.STDEV.P(moras!$C$2:$C$5001)</f>
        <v>-0.53772293452708853</v>
      </c>
      <c r="C3810" t="str">
        <f t="shared" si="119"/>
        <v>Normal</v>
      </c>
      <c r="D3810">
        <f xml:space="preserve"> (moras!I3807 - AVERAGE(moras!$I$2:$I$5001)) / _xlfn.STDEV.P(moras!$I$2:$I$5001)</f>
        <v>-1.193290201160774</v>
      </c>
      <c r="E3810" t="str">
        <f t="shared" si="118"/>
        <v>Normal</v>
      </c>
    </row>
    <row r="3811" spans="2:5" x14ac:dyDescent="0.25">
      <c r="B3811">
        <f xml:space="preserve"> (moras!C3808 - AVERAGE(moras!$C$2:$C$5001)) / _xlfn.STDEV.P(moras!$C$2:$C$5001)</f>
        <v>-0.44454166866740574</v>
      </c>
      <c r="C3811" t="str">
        <f t="shared" si="119"/>
        <v>Normal</v>
      </c>
      <c r="D3811">
        <f xml:space="preserve"> (moras!I3808 - AVERAGE(moras!$I$2:$I$5001)) / _xlfn.STDEV.P(moras!$I$2:$I$5001)</f>
        <v>-0.69921345080977548</v>
      </c>
      <c r="E3811" t="str">
        <f t="shared" si="118"/>
        <v>Normal</v>
      </c>
    </row>
    <row r="3812" spans="2:5" x14ac:dyDescent="0.25">
      <c r="B3812">
        <f xml:space="preserve"> (moras!C3809 - AVERAGE(moras!$C$2:$C$5001)) / _xlfn.STDEV.P(moras!$C$2:$C$5001)</f>
        <v>-0.37269038975364466</v>
      </c>
      <c r="C3812" t="str">
        <f t="shared" si="119"/>
        <v>Normal</v>
      </c>
      <c r="D3812">
        <f xml:space="preserve"> (moras!I3809 - AVERAGE(moras!$I$2:$I$5001)) / _xlfn.STDEV.P(moras!$I$2:$I$5001)</f>
        <v>0.64185201442864925</v>
      </c>
      <c r="E3812" t="str">
        <f t="shared" si="118"/>
        <v>Normal</v>
      </c>
    </row>
    <row r="3813" spans="2:5" x14ac:dyDescent="0.25">
      <c r="B3813">
        <f xml:space="preserve"> (moras!C3810 - AVERAGE(moras!$C$2:$C$5001)) / _xlfn.STDEV.P(moras!$C$2:$C$5001)</f>
        <v>-3.0612900953548634E-2</v>
      </c>
      <c r="C3813" t="str">
        <f t="shared" si="119"/>
        <v>Normal</v>
      </c>
      <c r="D3813">
        <f xml:space="preserve"> (moras!I3810 - AVERAGE(moras!$I$2:$I$5001)) / _xlfn.STDEV.P(moras!$I$2:$I$5001)</f>
        <v>-1.5462021656972016</v>
      </c>
      <c r="E3813" t="str">
        <f t="shared" si="118"/>
        <v>Normal</v>
      </c>
    </row>
    <row r="3814" spans="2:5" x14ac:dyDescent="0.25">
      <c r="B3814">
        <f xml:space="preserve"> (moras!C3811 - AVERAGE(moras!$C$2:$C$5001)) / _xlfn.STDEV.P(moras!$C$2:$C$5001)</f>
        <v>-0.43454563039799854</v>
      </c>
      <c r="C3814" t="str">
        <f t="shared" si="119"/>
        <v>Normal</v>
      </c>
      <c r="D3814">
        <f xml:space="preserve"> (moras!I3811 - AVERAGE(moras!$I$2:$I$5001)) / _xlfn.STDEV.P(moras!$I$2:$I$5001)</f>
        <v>-6.397191464420586E-2</v>
      </c>
      <c r="E3814" t="str">
        <f t="shared" si="118"/>
        <v>Normal</v>
      </c>
    </row>
    <row r="3815" spans="2:5" x14ac:dyDescent="0.25">
      <c r="B3815">
        <f xml:space="preserve"> (moras!C3812 - AVERAGE(moras!$C$2:$C$5001)) / _xlfn.STDEV.P(moras!$C$2:$C$5001)</f>
        <v>-0.38230628014280138</v>
      </c>
      <c r="C3815" t="str">
        <f t="shared" si="119"/>
        <v>Normal</v>
      </c>
      <c r="D3815">
        <f xml:space="preserve"> (moras!I3812 - AVERAGE(moras!$I$2:$I$5001)) / _xlfn.STDEV.P(moras!$I$2:$I$5001)</f>
        <v>-0.69921345080977548</v>
      </c>
      <c r="E3815" t="str">
        <f t="shared" si="118"/>
        <v>Normal</v>
      </c>
    </row>
    <row r="3816" spans="2:5" x14ac:dyDescent="0.25">
      <c r="B3816">
        <f xml:space="preserve"> (moras!C3813 - AVERAGE(moras!$C$2:$C$5001)) / _xlfn.STDEV.P(moras!$C$2:$C$5001)</f>
        <v>-0.24133945030185061</v>
      </c>
      <c r="C3816" t="str">
        <f t="shared" si="119"/>
        <v>Normal</v>
      </c>
      <c r="D3816">
        <f xml:space="preserve"> (moras!I3813 - AVERAGE(moras!$I$2:$I$5001)) / _xlfn.STDEV.P(moras!$I$2:$I$5001)</f>
        <v>0.71243440733593477</v>
      </c>
      <c r="E3816" t="str">
        <f t="shared" si="118"/>
        <v>Normal</v>
      </c>
    </row>
    <row r="3817" spans="2:5" x14ac:dyDescent="0.25">
      <c r="B3817">
        <f xml:space="preserve"> (moras!C3814 - AVERAGE(moras!$C$2:$C$5001)) / _xlfn.STDEV.P(moras!$C$2:$C$5001)</f>
        <v>-0.44453673600603422</v>
      </c>
      <c r="C3817" t="str">
        <f t="shared" si="119"/>
        <v>Normal</v>
      </c>
      <c r="D3817">
        <f xml:space="preserve"> (moras!I3814 - AVERAGE(moras!$I$2:$I$5001)) / _xlfn.STDEV.P(moras!$I$2:$I$5001)</f>
        <v>-0.91096062953163204</v>
      </c>
      <c r="E3817" t="str">
        <f t="shared" si="118"/>
        <v>Normal</v>
      </c>
    </row>
    <row r="3818" spans="2:5" x14ac:dyDescent="0.25">
      <c r="B3818">
        <f xml:space="preserve"> (moras!C3815 - AVERAGE(moras!$C$2:$C$5001)) / _xlfn.STDEV.P(moras!$C$2:$C$5001)</f>
        <v>0.10286535969959885</v>
      </c>
      <c r="C3818" t="str">
        <f t="shared" si="119"/>
        <v>Normal</v>
      </c>
      <c r="D3818">
        <f xml:space="preserve"> (moras!I3815 - AVERAGE(moras!$I$2:$I$5001)) / _xlfn.STDEV.P(moras!$I$2:$I$5001)</f>
        <v>-1.052125415346203</v>
      </c>
      <c r="E3818" t="str">
        <f t="shared" si="118"/>
        <v>Normal</v>
      </c>
    </row>
    <row r="3819" spans="2:5" x14ac:dyDescent="0.25">
      <c r="B3819">
        <f xml:space="preserve"> (moras!C3816 - AVERAGE(moras!$C$2:$C$5001)) / _xlfn.STDEV.P(moras!$C$2:$C$5001)</f>
        <v>-0.24657547034773059</v>
      </c>
      <c r="C3819" t="str">
        <f t="shared" si="119"/>
        <v>Normal</v>
      </c>
      <c r="D3819">
        <f xml:space="preserve"> (moras!I3816 - AVERAGE(moras!$I$2:$I$5001)) / _xlfn.STDEV.P(moras!$I$2:$I$5001)</f>
        <v>-1.1227078082534885</v>
      </c>
      <c r="E3819" t="str">
        <f t="shared" si="118"/>
        <v>Normal</v>
      </c>
    </row>
    <row r="3820" spans="2:5" x14ac:dyDescent="0.25">
      <c r="B3820">
        <f xml:space="preserve"> (moras!C3817 - AVERAGE(moras!$C$2:$C$5001)) / _xlfn.STDEV.P(moras!$C$2:$C$5001)</f>
        <v>0.17568377319682263</v>
      </c>
      <c r="C3820" t="str">
        <f t="shared" si="119"/>
        <v>Normal</v>
      </c>
      <c r="D3820">
        <f xml:space="preserve"> (moras!I3817 - AVERAGE(moras!$I$2:$I$5001)) / _xlfn.STDEV.P(moras!$I$2:$I$5001)</f>
        <v>-0.769795843717061</v>
      </c>
      <c r="E3820" t="str">
        <f t="shared" si="118"/>
        <v>Normal</v>
      </c>
    </row>
    <row r="3821" spans="2:5" x14ac:dyDescent="0.25">
      <c r="B3821">
        <f xml:space="preserve"> (moras!C3818 - AVERAGE(moras!$C$2:$C$5001)) / _xlfn.STDEV.P(moras!$C$2:$C$5001)</f>
        <v>1.3170966819076835</v>
      </c>
      <c r="C3821" t="str">
        <f t="shared" si="119"/>
        <v>Normal</v>
      </c>
      <c r="D3821">
        <f xml:space="preserve"> (moras!I3818 - AVERAGE(moras!$I$2:$I$5001)) / _xlfn.STDEV.P(moras!$I$2:$I$5001)</f>
        <v>1.2065111576869334</v>
      </c>
      <c r="E3821" t="str">
        <f t="shared" si="118"/>
        <v>Normal</v>
      </c>
    </row>
    <row r="3822" spans="2:5" x14ac:dyDescent="0.25">
      <c r="B3822">
        <f xml:space="preserve"> (moras!C3819 - AVERAGE(moras!$C$2:$C$5001)) / _xlfn.STDEV.P(moras!$C$2:$C$5001)</f>
        <v>-0.4137692607011107</v>
      </c>
      <c r="C3822" t="str">
        <f t="shared" si="119"/>
        <v>Normal</v>
      </c>
      <c r="D3822">
        <f xml:space="preserve"> (moras!I3819 - AVERAGE(moras!$I$2:$I$5001)) / _xlfn.STDEV.P(moras!$I$2:$I$5001)</f>
        <v>1.0653463718723624</v>
      </c>
      <c r="E3822" t="str">
        <f t="shared" si="118"/>
        <v>Normal</v>
      </c>
    </row>
    <row r="3823" spans="2:5" x14ac:dyDescent="0.25">
      <c r="B3823">
        <f xml:space="preserve"> (moras!C3820 - AVERAGE(moras!$C$2:$C$5001)) / _xlfn.STDEV.P(moras!$C$2:$C$5001)</f>
        <v>0.54524431239595483</v>
      </c>
      <c r="C3823" t="str">
        <f t="shared" si="119"/>
        <v>Normal</v>
      </c>
      <c r="D3823">
        <f xml:space="preserve"> (moras!I3820 - AVERAGE(moras!$I$2:$I$5001)) / _xlfn.STDEV.P(moras!$I$2:$I$5001)</f>
        <v>-1.052125415346203</v>
      </c>
      <c r="E3823" t="str">
        <f t="shared" si="118"/>
        <v>Normal</v>
      </c>
    </row>
    <row r="3824" spans="2:5" x14ac:dyDescent="0.25">
      <c r="B3824">
        <f xml:space="preserve"> (moras!C3821 - AVERAGE(moras!$C$2:$C$5001)) / _xlfn.STDEV.P(moras!$C$2:$C$5001)</f>
        <v>-0.46799154082766331</v>
      </c>
      <c r="C3824" t="str">
        <f t="shared" si="119"/>
        <v>Normal</v>
      </c>
      <c r="D3824">
        <f xml:space="preserve"> (moras!I3821 - AVERAGE(moras!$I$2:$I$5001)) / _xlfn.STDEV.P(moras!$I$2:$I$5001)</f>
        <v>1.0653463718723624</v>
      </c>
      <c r="E3824" t="str">
        <f t="shared" si="118"/>
        <v>Normal</v>
      </c>
    </row>
    <row r="3825" spans="2:5" x14ac:dyDescent="0.25">
      <c r="B3825">
        <f xml:space="preserve"> (moras!C3822 - AVERAGE(moras!$C$2:$C$5001)) / _xlfn.STDEV.P(moras!$C$2:$C$5001)</f>
        <v>-0.28345204676129504</v>
      </c>
      <c r="C3825" t="str">
        <f t="shared" si="119"/>
        <v>Normal</v>
      </c>
      <c r="D3825">
        <f xml:space="preserve"> (moras!I3822 - AVERAGE(moras!$I$2:$I$5001)) / _xlfn.STDEV.P(moras!$I$2:$I$5001)</f>
        <v>2.5475766229253582</v>
      </c>
      <c r="E3825" t="str">
        <f t="shared" si="118"/>
        <v>Atipico</v>
      </c>
    </row>
    <row r="3826" spans="2:5" x14ac:dyDescent="0.25">
      <c r="B3826">
        <f xml:space="preserve"> (moras!C3823 - AVERAGE(moras!$C$2:$C$5001)) / _xlfn.STDEV.P(moras!$C$2:$C$5001)</f>
        <v>-0.30767511359154004</v>
      </c>
      <c r="C3826" t="str">
        <f t="shared" si="119"/>
        <v>Normal</v>
      </c>
      <c r="D3826">
        <f xml:space="preserve"> (moras!I3823 - AVERAGE(moras!$I$2:$I$5001)) / _xlfn.STDEV.P(moras!$I$2:$I$5001)</f>
        <v>1.0653463718723624</v>
      </c>
      <c r="E3826" t="str">
        <f t="shared" si="118"/>
        <v>Normal</v>
      </c>
    </row>
    <row r="3827" spans="2:5" x14ac:dyDescent="0.25">
      <c r="B3827">
        <f xml:space="preserve"> (moras!C3824 - AVERAGE(moras!$C$2:$C$5001)) / _xlfn.STDEV.P(moras!$C$2:$C$5001)</f>
        <v>0.57029668291928848</v>
      </c>
      <c r="C3827" t="str">
        <f t="shared" si="119"/>
        <v>Normal</v>
      </c>
      <c r="D3827">
        <f xml:space="preserve"> (moras!I3824 - AVERAGE(moras!$I$2:$I$5001)) / _xlfn.STDEV.P(moras!$I$2:$I$5001)</f>
        <v>0.71243440733593477</v>
      </c>
      <c r="E3827" t="str">
        <f t="shared" si="118"/>
        <v>Normal</v>
      </c>
    </row>
    <row r="3828" spans="2:5" x14ac:dyDescent="0.25">
      <c r="B3828">
        <f xml:space="preserve"> (moras!C3825 - AVERAGE(moras!$C$2:$C$5001)) / _xlfn.STDEV.P(moras!$C$2:$C$5001)</f>
        <v>-2.2673338536546354E-2</v>
      </c>
      <c r="C3828" t="str">
        <f t="shared" si="119"/>
        <v>Normal</v>
      </c>
      <c r="D3828">
        <f xml:space="preserve"> (moras!I3825 - AVERAGE(moras!$I$2:$I$5001)) / _xlfn.STDEV.P(moras!$I$2:$I$5001)</f>
        <v>0.99476397896507684</v>
      </c>
      <c r="E3828" t="str">
        <f t="shared" si="118"/>
        <v>Normal</v>
      </c>
    </row>
    <row r="3829" spans="2:5" x14ac:dyDescent="0.25">
      <c r="B3829">
        <f xml:space="preserve"> (moras!C3826 - AVERAGE(moras!$C$2:$C$5001)) / _xlfn.STDEV.P(moras!$C$2:$C$5001)</f>
        <v>0.22346928785147696</v>
      </c>
      <c r="C3829" t="str">
        <f t="shared" si="119"/>
        <v>Normal</v>
      </c>
      <c r="D3829">
        <f xml:space="preserve"> (moras!I3826 - AVERAGE(moras!$I$2:$I$5001)) / _xlfn.STDEV.P(moras!$I$2:$I$5001)</f>
        <v>-1.1227078082534885</v>
      </c>
      <c r="E3829" t="str">
        <f t="shared" si="118"/>
        <v>Normal</v>
      </c>
    </row>
    <row r="3830" spans="2:5" x14ac:dyDescent="0.25">
      <c r="B3830">
        <f xml:space="preserve"> (moras!C3827 - AVERAGE(moras!$C$2:$C$5001)) / _xlfn.STDEV.P(moras!$C$2:$C$5001)</f>
        <v>-0.11433022705762466</v>
      </c>
      <c r="C3830" t="str">
        <f t="shared" si="119"/>
        <v>Normal</v>
      </c>
      <c r="D3830">
        <f xml:space="preserve"> (moras!I3827 - AVERAGE(moras!$I$2:$I$5001)) / _xlfn.STDEV.P(moras!$I$2:$I$5001)</f>
        <v>1.1359287647796479</v>
      </c>
      <c r="E3830" t="str">
        <f t="shared" si="118"/>
        <v>Normal</v>
      </c>
    </row>
    <row r="3831" spans="2:5" x14ac:dyDescent="0.25">
      <c r="B3831">
        <f xml:space="preserve"> (moras!C3828 - AVERAGE(moras!$C$2:$C$5001)) / _xlfn.STDEV.P(moras!$C$2:$C$5001)</f>
        <v>0.16110124773093859</v>
      </c>
      <c r="C3831" t="str">
        <f t="shared" si="119"/>
        <v>Normal</v>
      </c>
      <c r="D3831">
        <f xml:space="preserve"> (moras!I3828 - AVERAGE(moras!$I$2:$I$5001)) / _xlfn.STDEV.P(moras!$I$2:$I$5001)</f>
        <v>-1.5462021656972016</v>
      </c>
      <c r="E3831" t="str">
        <f t="shared" si="118"/>
        <v>Normal</v>
      </c>
    </row>
    <row r="3832" spans="2:5" x14ac:dyDescent="0.25">
      <c r="B3832">
        <f xml:space="preserve"> (moras!C3829 - AVERAGE(moras!$C$2:$C$5001)) / _xlfn.STDEV.P(moras!$C$2:$C$5001)</f>
        <v>-0.29241962513473807</v>
      </c>
      <c r="C3832" t="str">
        <f t="shared" si="119"/>
        <v>Normal</v>
      </c>
      <c r="D3832">
        <f xml:space="preserve"> (moras!I3829 - AVERAGE(moras!$I$2:$I$5001)) / _xlfn.STDEV.P(moras!$I$2:$I$5001)</f>
        <v>-1.4756197727899161</v>
      </c>
      <c r="E3832" t="str">
        <f t="shared" si="118"/>
        <v>Normal</v>
      </c>
    </row>
    <row r="3833" spans="2:5" x14ac:dyDescent="0.25">
      <c r="B3833">
        <f xml:space="preserve"> (moras!C3830 - AVERAGE(moras!$C$2:$C$5001)) / _xlfn.STDEV.P(moras!$C$2:$C$5001)</f>
        <v>0.34002031945074351</v>
      </c>
      <c r="C3833" t="str">
        <f t="shared" si="119"/>
        <v>Normal</v>
      </c>
      <c r="D3833">
        <f xml:space="preserve"> (moras!I3830 - AVERAGE(moras!$I$2:$I$5001)) / _xlfn.STDEV.P(moras!$I$2:$I$5001)</f>
        <v>-0.13455430755149136</v>
      </c>
      <c r="E3833" t="str">
        <f t="shared" si="118"/>
        <v>Normal</v>
      </c>
    </row>
    <row r="3834" spans="2:5" x14ac:dyDescent="0.25">
      <c r="B3834">
        <f xml:space="preserve"> (moras!C3831 - AVERAGE(moras!$C$2:$C$5001)) / _xlfn.STDEV.P(moras!$C$2:$C$5001)</f>
        <v>0.98260551531212115</v>
      </c>
      <c r="C3834" t="str">
        <f t="shared" si="119"/>
        <v>Normal</v>
      </c>
      <c r="D3834">
        <f xml:space="preserve"> (moras!I3831 - AVERAGE(moras!$I$2:$I$5001)) / _xlfn.STDEV.P(moras!$I$2:$I$5001)</f>
        <v>-0.41688387918063341</v>
      </c>
      <c r="E3834" t="str">
        <f t="shared" si="118"/>
        <v>Normal</v>
      </c>
    </row>
    <row r="3835" spans="2:5" x14ac:dyDescent="0.25">
      <c r="B3835">
        <f xml:space="preserve"> (moras!C3832 - AVERAGE(moras!$C$2:$C$5001)) / _xlfn.STDEV.P(moras!$C$2:$C$5001)</f>
        <v>-0.46556220510218438</v>
      </c>
      <c r="C3835" t="str">
        <f t="shared" si="119"/>
        <v>Normal</v>
      </c>
      <c r="D3835">
        <f xml:space="preserve"> (moras!I3832 - AVERAGE(moras!$I$2:$I$5001)) / _xlfn.STDEV.P(moras!$I$2:$I$5001)</f>
        <v>-0.62863105790248996</v>
      </c>
      <c r="E3835" t="str">
        <f t="shared" si="118"/>
        <v>Normal</v>
      </c>
    </row>
    <row r="3836" spans="2:5" x14ac:dyDescent="0.25">
      <c r="B3836">
        <f xml:space="preserve"> (moras!C3833 - AVERAGE(moras!$C$2:$C$5001)) / _xlfn.STDEV.P(moras!$C$2:$C$5001)</f>
        <v>-0.76166373840342561</v>
      </c>
      <c r="C3836" t="str">
        <f t="shared" si="119"/>
        <v>Normal</v>
      </c>
      <c r="D3836">
        <f xml:space="preserve"> (moras!I3833 - AVERAGE(moras!$I$2:$I$5001)) / _xlfn.STDEV.P(moras!$I$2:$I$5001)</f>
        <v>-0.98154302243891756</v>
      </c>
      <c r="E3836" t="str">
        <f t="shared" si="118"/>
        <v>Normal</v>
      </c>
    </row>
    <row r="3837" spans="2:5" x14ac:dyDescent="0.25">
      <c r="B3837">
        <f xml:space="preserve"> (moras!C3834 - AVERAGE(moras!$C$2:$C$5001)) / _xlfn.STDEV.P(moras!$C$2:$C$5001)</f>
        <v>0.18741534370649612</v>
      </c>
      <c r="C3837" t="str">
        <f t="shared" si="119"/>
        <v>Normal</v>
      </c>
      <c r="D3837">
        <f xml:space="preserve"> (moras!I3834 - AVERAGE(moras!$I$2:$I$5001)) / _xlfn.STDEV.P(moras!$I$2:$I$5001)</f>
        <v>-0.41688387918063341</v>
      </c>
      <c r="E3837" t="str">
        <f t="shared" si="118"/>
        <v>Normal</v>
      </c>
    </row>
    <row r="3838" spans="2:5" x14ac:dyDescent="0.25">
      <c r="B3838">
        <f xml:space="preserve"> (moras!C3835 - AVERAGE(moras!$C$2:$C$5001)) / _xlfn.STDEV.P(moras!$C$2:$C$5001)</f>
        <v>-0.57637444281362427</v>
      </c>
      <c r="C3838" t="str">
        <f t="shared" si="119"/>
        <v>Normal</v>
      </c>
      <c r="D3838">
        <f xml:space="preserve"> (moras!I3835 - AVERAGE(moras!$I$2:$I$5001)) / _xlfn.STDEV.P(moras!$I$2:$I$5001)</f>
        <v>-0.769795843717061</v>
      </c>
      <c r="E3838" t="str">
        <f t="shared" si="118"/>
        <v>Normal</v>
      </c>
    </row>
    <row r="3839" spans="2:5" x14ac:dyDescent="0.25">
      <c r="B3839">
        <f xml:space="preserve"> (moras!C3836 - AVERAGE(moras!$C$2:$C$5001)) / _xlfn.STDEV.P(moras!$C$2:$C$5001)</f>
        <v>-0.44454290183274864</v>
      </c>
      <c r="C3839" t="str">
        <f t="shared" si="119"/>
        <v>Normal</v>
      </c>
      <c r="D3839">
        <f xml:space="preserve"> (moras!I3836 - AVERAGE(moras!$I$2:$I$5001)) / _xlfn.STDEV.P(moras!$I$2:$I$5001)</f>
        <v>0.71243440733593477</v>
      </c>
      <c r="E3839" t="str">
        <f t="shared" si="118"/>
        <v>Normal</v>
      </c>
    </row>
    <row r="3840" spans="2:5" x14ac:dyDescent="0.25">
      <c r="B3840">
        <f xml:space="preserve"> (moras!C3837 - AVERAGE(moras!$C$2:$C$5001)) / _xlfn.STDEV.P(moras!$C$2:$C$5001)</f>
        <v>-0.23325844382001967</v>
      </c>
      <c r="C3840" t="str">
        <f t="shared" si="119"/>
        <v>Normal</v>
      </c>
      <c r="D3840">
        <f xml:space="preserve"> (moras!I3837 - AVERAGE(moras!$I$2:$I$5001)) / _xlfn.STDEV.P(moras!$I$2:$I$5001)</f>
        <v>1.3476759435015044</v>
      </c>
      <c r="E3840" t="str">
        <f t="shared" si="118"/>
        <v>Normal</v>
      </c>
    </row>
    <row r="3841" spans="2:5" x14ac:dyDescent="0.25">
      <c r="B3841">
        <f xml:space="preserve"> (moras!C3838 - AVERAGE(moras!$C$2:$C$5001)) / _xlfn.STDEV.P(moras!$C$2:$C$5001)</f>
        <v>-3.5492856838324663E-2</v>
      </c>
      <c r="C3841" t="str">
        <f t="shared" si="119"/>
        <v>Normal</v>
      </c>
      <c r="D3841">
        <f xml:space="preserve"> (moras!I3838 - AVERAGE(moras!$I$2:$I$5001)) / _xlfn.STDEV.P(moras!$I$2:$I$5001)</f>
        <v>-0.91096062953163204</v>
      </c>
      <c r="E3841" t="str">
        <f t="shared" si="118"/>
        <v>Normal</v>
      </c>
    </row>
    <row r="3842" spans="2:5" x14ac:dyDescent="0.25">
      <c r="B3842">
        <f xml:space="preserve"> (moras!C3839 - AVERAGE(moras!$C$2:$C$5001)) / _xlfn.STDEV.P(moras!$C$2:$C$5001)</f>
        <v>0.1526029134337693</v>
      </c>
      <c r="C3842" t="str">
        <f t="shared" si="119"/>
        <v>Normal</v>
      </c>
      <c r="D3842">
        <f xml:space="preserve"> (moras!I3839 - AVERAGE(moras!$I$2:$I$5001)) / _xlfn.STDEV.P(moras!$I$2:$I$5001)</f>
        <v>-0.84037823662434652</v>
      </c>
      <c r="E3842" t="str">
        <f t="shared" si="118"/>
        <v>Normal</v>
      </c>
    </row>
    <row r="3843" spans="2:5" x14ac:dyDescent="0.25">
      <c r="B3843">
        <f xml:space="preserve"> (moras!C3840 - AVERAGE(moras!$C$2:$C$5001)) / _xlfn.STDEV.P(moras!$C$2:$C$5001)</f>
        <v>4.5712581688238911</v>
      </c>
      <c r="C3843" t="str">
        <f t="shared" si="119"/>
        <v>Atipico</v>
      </c>
      <c r="D3843">
        <f xml:space="preserve"> (moras!I3840 - AVERAGE(moras!$I$2:$I$5001)) / _xlfn.STDEV.P(moras!$I$2:$I$5001)</f>
        <v>-0.20513670045877688</v>
      </c>
      <c r="E3843" t="str">
        <f t="shared" si="118"/>
        <v>Normal</v>
      </c>
    </row>
    <row r="3844" spans="2:5" x14ac:dyDescent="0.25">
      <c r="B3844">
        <f xml:space="preserve"> (moras!C3841 - AVERAGE(moras!$C$2:$C$5001)) / _xlfn.STDEV.P(moras!$C$2:$C$5001)</f>
        <v>-0.20199026639092546</v>
      </c>
      <c r="C3844" t="str">
        <f t="shared" si="119"/>
        <v>Normal</v>
      </c>
      <c r="D3844">
        <f xml:space="preserve"> (moras!I3841 - AVERAGE(moras!$I$2:$I$5001)) / _xlfn.STDEV.P(moras!$I$2:$I$5001)</f>
        <v>-0.769795843717061</v>
      </c>
      <c r="E3844" t="str">
        <f t="shared" si="118"/>
        <v>Normal</v>
      </c>
    </row>
    <row r="3845" spans="2:5" x14ac:dyDescent="0.25">
      <c r="B3845">
        <f xml:space="preserve"> (moras!C3842 - AVERAGE(moras!$C$2:$C$5001)) / _xlfn.STDEV.P(moras!$C$2:$C$5001)</f>
        <v>0.3162646222854511</v>
      </c>
      <c r="C3845" t="str">
        <f t="shared" si="119"/>
        <v>Normal</v>
      </c>
      <c r="D3845">
        <f xml:space="preserve"> (moras!I3842 - AVERAGE(moras!$I$2:$I$5001)) / _xlfn.STDEV.P(moras!$I$2:$I$5001)</f>
        <v>-1.052125415346203</v>
      </c>
      <c r="E3845" t="str">
        <f t="shared" si="118"/>
        <v>Normal</v>
      </c>
    </row>
    <row r="3846" spans="2:5" x14ac:dyDescent="0.25">
      <c r="B3846">
        <f xml:space="preserve"> (moras!C3843 - AVERAGE(moras!$C$2:$C$5001)) / _xlfn.STDEV.P(moras!$C$2:$C$5001)</f>
        <v>-0.46799154082766331</v>
      </c>
      <c r="C3846" t="str">
        <f t="shared" si="119"/>
        <v>Normal</v>
      </c>
      <c r="D3846">
        <f xml:space="preserve"> (moras!I3843 - AVERAGE(moras!$I$2:$I$5001)) / _xlfn.STDEV.P(moras!$I$2:$I$5001)</f>
        <v>-0.55804866499520445</v>
      </c>
      <c r="E3846" t="str">
        <f t="shared" ref="E3846:E3909" si="120">IF(ABS(D3846)&gt;1.96,"Atipico","Normal")</f>
        <v>Normal</v>
      </c>
    </row>
    <row r="3847" spans="2:5" x14ac:dyDescent="0.25">
      <c r="B3847">
        <f xml:space="preserve"> (moras!C3844 - AVERAGE(moras!$C$2:$C$5001)) / _xlfn.STDEV.P(moras!$C$2:$C$5001)</f>
        <v>0.66005632189703489</v>
      </c>
      <c r="C3847" t="str">
        <f t="shared" si="119"/>
        <v>Normal</v>
      </c>
      <c r="D3847">
        <f xml:space="preserve"> (moras!I3844 - AVERAGE(moras!$I$2:$I$5001)) / _xlfn.STDEV.P(moras!$I$2:$I$5001)</f>
        <v>2.0534998725743594</v>
      </c>
      <c r="E3847" t="str">
        <f t="shared" si="120"/>
        <v>Atipico</v>
      </c>
    </row>
    <row r="3848" spans="2:5" x14ac:dyDescent="0.25">
      <c r="B3848">
        <f xml:space="preserve"> (moras!C3845 - AVERAGE(moras!$C$2:$C$5001)) / _xlfn.STDEV.P(moras!$C$2:$C$5001)</f>
        <v>0.6728035520464134</v>
      </c>
      <c r="C3848" t="str">
        <f t="shared" si="119"/>
        <v>Normal</v>
      </c>
      <c r="D3848">
        <f xml:space="preserve"> (moras!I3845 - AVERAGE(moras!$I$2:$I$5001)) / _xlfn.STDEV.P(moras!$I$2:$I$5001)</f>
        <v>-0.48746627208791893</v>
      </c>
      <c r="E3848" t="str">
        <f t="shared" si="120"/>
        <v>Normal</v>
      </c>
    </row>
    <row r="3849" spans="2:5" x14ac:dyDescent="0.25">
      <c r="B3849">
        <f xml:space="preserve"> (moras!C3846 - AVERAGE(moras!$C$2:$C$5001)) / _xlfn.STDEV.P(moras!$C$2:$C$5001)</f>
        <v>-0.31034245022819529</v>
      </c>
      <c r="C3849" t="str">
        <f t="shared" si="119"/>
        <v>Normal</v>
      </c>
      <c r="D3849">
        <f xml:space="preserve"> (moras!I3846 - AVERAGE(moras!$I$2:$I$5001)) / _xlfn.STDEV.P(moras!$I$2:$I$5001)</f>
        <v>1.7711703009452175</v>
      </c>
      <c r="E3849" t="str">
        <f t="shared" si="120"/>
        <v>Normal</v>
      </c>
    </row>
    <row r="3850" spans="2:5" x14ac:dyDescent="0.25">
      <c r="B3850">
        <f xml:space="preserve"> (moras!C3847 - AVERAGE(moras!$C$2:$C$5001)) / _xlfn.STDEV.P(moras!$C$2:$C$5001)</f>
        <v>-2.0122536024793476E-2</v>
      </c>
      <c r="C3850" t="str">
        <f t="shared" si="119"/>
        <v>Normal</v>
      </c>
      <c r="D3850">
        <f xml:space="preserve"> (moras!I3847 - AVERAGE(moras!$I$2:$I$5001)) / _xlfn.STDEV.P(moras!$I$2:$I$5001)</f>
        <v>-0.98154302243891756</v>
      </c>
      <c r="E3850" t="str">
        <f t="shared" si="120"/>
        <v>Normal</v>
      </c>
    </row>
    <row r="3851" spans="2:5" x14ac:dyDescent="0.25">
      <c r="B3851">
        <f xml:space="preserve"> (moras!C3848 - AVERAGE(moras!$C$2:$C$5001)) / _xlfn.STDEV.P(moras!$C$2:$C$5001)</f>
        <v>-0.42856724481570319</v>
      </c>
      <c r="C3851" t="str">
        <f t="shared" si="119"/>
        <v>Normal</v>
      </c>
      <c r="D3851">
        <f xml:space="preserve"> (moras!I3848 - AVERAGE(moras!$I$2:$I$5001)) / _xlfn.STDEV.P(moras!$I$2:$I$5001)</f>
        <v>-0.98154302243891756</v>
      </c>
      <c r="E3851" t="str">
        <f t="shared" si="120"/>
        <v>Normal</v>
      </c>
    </row>
    <row r="3852" spans="2:5" x14ac:dyDescent="0.25">
      <c r="B3852">
        <f xml:space="preserve"> (moras!C3849 - AVERAGE(moras!$C$2:$C$5001)) / _xlfn.STDEV.P(moras!$C$2:$C$5001)</f>
        <v>-5.4523533012520879E-2</v>
      </c>
      <c r="C3852" t="str">
        <f t="shared" si="119"/>
        <v>Normal</v>
      </c>
      <c r="D3852">
        <f xml:space="preserve"> (moras!I3849 - AVERAGE(moras!$I$2:$I$5001)) / _xlfn.STDEV.P(moras!$I$2:$I$5001)</f>
        <v>2.1240822654816451</v>
      </c>
      <c r="E3852" t="str">
        <f t="shared" si="120"/>
        <v>Atipico</v>
      </c>
    </row>
    <row r="3853" spans="2:5" x14ac:dyDescent="0.25">
      <c r="B3853">
        <f xml:space="preserve"> (moras!C3850 - AVERAGE(moras!$C$2:$C$5001)) / _xlfn.STDEV.P(moras!$C$2:$C$5001)</f>
        <v>-0.4693055031638117</v>
      </c>
      <c r="C3853" t="str">
        <f t="shared" si="119"/>
        <v>Normal</v>
      </c>
      <c r="D3853">
        <f xml:space="preserve"> (moras!I3850 - AVERAGE(moras!$I$2:$I$5001)) / _xlfn.STDEV.P(moras!$I$2:$I$5001)</f>
        <v>-0.98154302243891756</v>
      </c>
      <c r="E3853" t="str">
        <f t="shared" si="120"/>
        <v>Normal</v>
      </c>
    </row>
    <row r="3854" spans="2:5" x14ac:dyDescent="0.25">
      <c r="B3854">
        <f xml:space="preserve"> (moras!C3851 - AVERAGE(moras!$C$2:$C$5001)) / _xlfn.STDEV.P(moras!$C$2:$C$5001)</f>
        <v>-0.25623238814784505</v>
      </c>
      <c r="C3854" t="str">
        <f t="shared" si="119"/>
        <v>Normal</v>
      </c>
      <c r="D3854">
        <f xml:space="preserve"> (moras!I3851 - AVERAGE(moras!$I$2:$I$5001)) / _xlfn.STDEV.P(moras!$I$2:$I$5001)</f>
        <v>-0.98154302243891756</v>
      </c>
      <c r="E3854" t="str">
        <f t="shared" si="120"/>
        <v>Normal</v>
      </c>
    </row>
    <row r="3855" spans="2:5" x14ac:dyDescent="0.25">
      <c r="B3855">
        <f xml:space="preserve"> (moras!C3852 - AVERAGE(moras!$C$2:$C$5001)) / _xlfn.STDEV.P(moras!$C$2:$C$5001)</f>
        <v>0.28381936387326845</v>
      </c>
      <c r="C3855" t="str">
        <f t="shared" ref="C3855:C3918" si="121">IF(ABS(B3855)&gt;1.96,"Atipico","Normal")</f>
        <v>Normal</v>
      </c>
      <c r="D3855">
        <f xml:space="preserve"> (moras!I3852 - AVERAGE(moras!$I$2:$I$5001)) / _xlfn.STDEV.P(moras!$I$2:$I$5001)</f>
        <v>-0.91096062953163204</v>
      </c>
      <c r="E3855" t="str">
        <f t="shared" si="120"/>
        <v>Normal</v>
      </c>
    </row>
    <row r="3856" spans="2:5" x14ac:dyDescent="0.25">
      <c r="B3856">
        <f xml:space="preserve"> (moras!C3853 - AVERAGE(moras!$C$2:$C$5001)) / _xlfn.STDEV.P(moras!$C$2:$C$5001)</f>
        <v>8.8413525096753515E-2</v>
      </c>
      <c r="C3856" t="str">
        <f t="shared" si="121"/>
        <v>Normal</v>
      </c>
      <c r="D3856">
        <f xml:space="preserve"> (moras!I3853 - AVERAGE(moras!$I$2:$I$5001)) / _xlfn.STDEV.P(moras!$I$2:$I$5001)</f>
        <v>-1.052125415346203</v>
      </c>
      <c r="E3856" t="str">
        <f t="shared" si="120"/>
        <v>Normal</v>
      </c>
    </row>
    <row r="3857" spans="2:5" x14ac:dyDescent="0.25">
      <c r="B3857">
        <f xml:space="preserve"> (moras!C3854 - AVERAGE(moras!$C$2:$C$5001)) / _xlfn.STDEV.P(moras!$C$2:$C$5001)</f>
        <v>-0.33177363072215388</v>
      </c>
      <c r="C3857" t="str">
        <f t="shared" si="121"/>
        <v>Normal</v>
      </c>
      <c r="D3857">
        <f xml:space="preserve"> (moras!I3854 - AVERAGE(moras!$I$2:$I$5001)) / _xlfn.STDEV.P(moras!$I$2:$I$5001)</f>
        <v>-1.4756197727899161</v>
      </c>
      <c r="E3857" t="str">
        <f t="shared" si="120"/>
        <v>Normal</v>
      </c>
    </row>
    <row r="3858" spans="2:5" x14ac:dyDescent="0.25">
      <c r="B3858">
        <f xml:space="preserve"> (moras!C3855 - AVERAGE(moras!$C$2:$C$5001)) / _xlfn.STDEV.P(moras!$C$2:$C$5001)</f>
        <v>-0.32216234003972605</v>
      </c>
      <c r="C3858" t="str">
        <f t="shared" si="121"/>
        <v>Normal</v>
      </c>
      <c r="D3858">
        <f xml:space="preserve"> (moras!I3855 - AVERAGE(moras!$I$2:$I$5001)) / _xlfn.STDEV.P(moras!$I$2:$I$5001)</f>
        <v>-0.34630148627334789</v>
      </c>
      <c r="E3858" t="str">
        <f t="shared" si="120"/>
        <v>Normal</v>
      </c>
    </row>
    <row r="3859" spans="2:5" x14ac:dyDescent="0.25">
      <c r="B3859">
        <f xml:space="preserve"> (moras!C3856 - AVERAGE(moras!$C$2:$C$5001)) / _xlfn.STDEV.P(moras!$C$2:$C$5001)</f>
        <v>0.89879713227912672</v>
      </c>
      <c r="C3859" t="str">
        <f t="shared" si="121"/>
        <v>Normal</v>
      </c>
      <c r="D3859">
        <f xml:space="preserve"> (moras!I3856 - AVERAGE(moras!$I$2:$I$5001)) / _xlfn.STDEV.P(moras!$I$2:$I$5001)</f>
        <v>2.3358294442035015</v>
      </c>
      <c r="E3859" t="str">
        <f t="shared" si="120"/>
        <v>Atipico</v>
      </c>
    </row>
    <row r="3860" spans="2:5" x14ac:dyDescent="0.25">
      <c r="B3860">
        <f xml:space="preserve"> (moras!C3857 - AVERAGE(moras!$C$2:$C$5001)) / _xlfn.STDEV.P(moras!$C$2:$C$5001)</f>
        <v>0.40173284586996566</v>
      </c>
      <c r="C3860" t="str">
        <f t="shared" si="121"/>
        <v>Normal</v>
      </c>
      <c r="D3860">
        <f xml:space="preserve"> (moras!I3857 - AVERAGE(moras!$I$2:$I$5001)) / _xlfn.STDEV.P(moras!$I$2:$I$5001)</f>
        <v>-1.052125415346203</v>
      </c>
      <c r="E3860" t="str">
        <f t="shared" si="120"/>
        <v>Normal</v>
      </c>
    </row>
    <row r="3861" spans="2:5" x14ac:dyDescent="0.25">
      <c r="B3861">
        <f xml:space="preserve"> (moras!C3858 - AVERAGE(moras!$C$2:$C$5001)) / _xlfn.STDEV.P(moras!$C$2:$C$5001)</f>
        <v>0.43166793456844332</v>
      </c>
      <c r="C3861" t="str">
        <f t="shared" si="121"/>
        <v>Normal</v>
      </c>
      <c r="D3861">
        <f xml:space="preserve"> (moras!I3858 - AVERAGE(moras!$I$2:$I$5001)) / _xlfn.STDEV.P(moras!$I$2:$I$5001)</f>
        <v>2.4064118371107872</v>
      </c>
      <c r="E3861" t="str">
        <f t="shared" si="120"/>
        <v>Atipico</v>
      </c>
    </row>
    <row r="3862" spans="2:5" x14ac:dyDescent="0.25">
      <c r="B3862">
        <f xml:space="preserve"> (moras!C3859 - AVERAGE(moras!$C$2:$C$5001)) / _xlfn.STDEV.P(moras!$C$2:$C$5001)</f>
        <v>0.55130470347355198</v>
      </c>
      <c r="C3862" t="str">
        <f t="shared" si="121"/>
        <v>Normal</v>
      </c>
      <c r="D3862">
        <f xml:space="preserve"> (moras!I3859 - AVERAGE(moras!$I$2:$I$5001)) / _xlfn.STDEV.P(moras!$I$2:$I$5001)</f>
        <v>0.57126962152136374</v>
      </c>
      <c r="E3862" t="str">
        <f t="shared" si="120"/>
        <v>Normal</v>
      </c>
    </row>
    <row r="3863" spans="2:5" x14ac:dyDescent="0.25">
      <c r="B3863">
        <f xml:space="preserve"> (moras!C3860 - AVERAGE(moras!$C$2:$C$5001)) / _xlfn.STDEV.P(moras!$C$2:$C$5001)</f>
        <v>-0.37849438109314948</v>
      </c>
      <c r="C3863" t="str">
        <f t="shared" si="121"/>
        <v>Normal</v>
      </c>
      <c r="D3863">
        <f xml:space="preserve"> (moras!I3860 - AVERAGE(moras!$I$2:$I$5001)) / _xlfn.STDEV.P(moras!$I$2:$I$5001)</f>
        <v>-0.769795843717061</v>
      </c>
      <c r="E3863" t="str">
        <f t="shared" si="120"/>
        <v>Normal</v>
      </c>
    </row>
    <row r="3864" spans="2:5" x14ac:dyDescent="0.25">
      <c r="B3864">
        <f xml:space="preserve"> (moras!C3861 - AVERAGE(moras!$C$2:$C$5001)) / _xlfn.STDEV.P(moras!$C$2:$C$5001)</f>
        <v>-0.38078282767820404</v>
      </c>
      <c r="C3864" t="str">
        <f t="shared" si="121"/>
        <v>Normal</v>
      </c>
      <c r="D3864">
        <f xml:space="preserve"> (moras!I3861 - AVERAGE(moras!$I$2:$I$5001)) / _xlfn.STDEV.P(moras!$I$2:$I$5001)</f>
        <v>0.92418158605779133</v>
      </c>
      <c r="E3864" t="str">
        <f t="shared" si="120"/>
        <v>Normal</v>
      </c>
    </row>
    <row r="3865" spans="2:5" x14ac:dyDescent="0.25">
      <c r="B3865">
        <f xml:space="preserve"> (moras!C3862 - AVERAGE(moras!$C$2:$C$5001)) / _xlfn.STDEV.P(moras!$C$2:$C$5001)</f>
        <v>-0.4411652619585929</v>
      </c>
      <c r="C3865" t="str">
        <f t="shared" si="121"/>
        <v>Normal</v>
      </c>
      <c r="D3865">
        <f xml:space="preserve"> (moras!I3862 - AVERAGE(moras!$I$2:$I$5001)) / _xlfn.STDEV.P(moras!$I$2:$I$5001)</f>
        <v>0.99476397896507684</v>
      </c>
      <c r="E3865" t="str">
        <f t="shared" si="120"/>
        <v>Normal</v>
      </c>
    </row>
    <row r="3866" spans="2:5" x14ac:dyDescent="0.25">
      <c r="B3866">
        <f xml:space="preserve"> (moras!C3863 - AVERAGE(moras!$C$2:$C$5001)) / _xlfn.STDEV.P(moras!$C$2:$C$5001)</f>
        <v>-0.1448368632292216</v>
      </c>
      <c r="C3866" t="str">
        <f t="shared" si="121"/>
        <v>Normal</v>
      </c>
      <c r="D3866">
        <f xml:space="preserve"> (moras!I3863 - AVERAGE(moras!$I$2:$I$5001)) / _xlfn.STDEV.P(moras!$I$2:$I$5001)</f>
        <v>0.92418158605779133</v>
      </c>
      <c r="E3866" t="str">
        <f t="shared" si="120"/>
        <v>Normal</v>
      </c>
    </row>
    <row r="3867" spans="2:5" x14ac:dyDescent="0.25">
      <c r="B3867">
        <f xml:space="preserve"> (moras!C3864 - AVERAGE(moras!$C$2:$C$5001)) / _xlfn.STDEV.P(moras!$C$2:$C$5001)</f>
        <v>0.41150037860133665</v>
      </c>
      <c r="C3867" t="str">
        <f t="shared" si="121"/>
        <v>Normal</v>
      </c>
      <c r="D3867">
        <f xml:space="preserve"> (moras!I3864 - AVERAGE(moras!$I$2:$I$5001)) / _xlfn.STDEV.P(moras!$I$2:$I$5001)</f>
        <v>0.14777526407765068</v>
      </c>
      <c r="E3867" t="str">
        <f t="shared" si="120"/>
        <v>Normal</v>
      </c>
    </row>
    <row r="3868" spans="2:5" x14ac:dyDescent="0.25">
      <c r="B3868">
        <f xml:space="preserve"> (moras!C3865 - AVERAGE(moras!$C$2:$C$5001)) / _xlfn.STDEV.P(moras!$C$2:$C$5001)</f>
        <v>-0.46799154082766331</v>
      </c>
      <c r="C3868" t="str">
        <f t="shared" si="121"/>
        <v>Normal</v>
      </c>
      <c r="D3868">
        <f xml:space="preserve"> (moras!I3865 - AVERAGE(moras!$I$2:$I$5001)) / _xlfn.STDEV.P(moras!$I$2:$I$5001)</f>
        <v>0.50068722861407822</v>
      </c>
      <c r="E3868" t="str">
        <f t="shared" si="120"/>
        <v>Normal</v>
      </c>
    </row>
    <row r="3869" spans="2:5" x14ac:dyDescent="0.25">
      <c r="B3869">
        <f xml:space="preserve"> (moras!C3866 - AVERAGE(moras!$C$2:$C$5001)) / _xlfn.STDEV.P(moras!$C$2:$C$5001)</f>
        <v>-0.43282783107536293</v>
      </c>
      <c r="C3869" t="str">
        <f t="shared" si="121"/>
        <v>Normal</v>
      </c>
      <c r="D3869">
        <f xml:space="preserve"> (moras!I3866 - AVERAGE(moras!$I$2:$I$5001)) / _xlfn.STDEV.P(moras!$I$2:$I$5001)</f>
        <v>-0.20513670045877688</v>
      </c>
      <c r="E3869" t="str">
        <f t="shared" si="120"/>
        <v>Normal</v>
      </c>
    </row>
    <row r="3870" spans="2:5" x14ac:dyDescent="0.25">
      <c r="B3870">
        <f xml:space="preserve"> (moras!C3867 - AVERAGE(moras!$C$2:$C$5001)) / _xlfn.STDEV.P(moras!$C$2:$C$5001)</f>
        <v>-2.2706202392934204E-2</v>
      </c>
      <c r="C3870" t="str">
        <f t="shared" si="121"/>
        <v>Normal</v>
      </c>
      <c r="D3870">
        <f xml:space="preserve"> (moras!I3867 - AVERAGE(moras!$I$2:$I$5001)) / _xlfn.STDEV.P(moras!$I$2:$I$5001)</f>
        <v>-0.41688387918063341</v>
      </c>
      <c r="E3870" t="str">
        <f t="shared" si="120"/>
        <v>Normal</v>
      </c>
    </row>
    <row r="3871" spans="2:5" x14ac:dyDescent="0.25">
      <c r="B3871">
        <f xml:space="preserve"> (moras!C3868 - AVERAGE(moras!$C$2:$C$5001)) / _xlfn.STDEV.P(moras!$C$2:$C$5001)</f>
        <v>-0.2898187067834504</v>
      </c>
      <c r="C3871" t="str">
        <f t="shared" si="121"/>
        <v>Normal</v>
      </c>
      <c r="D3871">
        <f xml:space="preserve"> (moras!I3868 - AVERAGE(moras!$I$2:$I$5001)) / _xlfn.STDEV.P(moras!$I$2:$I$5001)</f>
        <v>-0.62863105790248996</v>
      </c>
      <c r="E3871" t="str">
        <f t="shared" si="120"/>
        <v>Normal</v>
      </c>
    </row>
    <row r="3872" spans="2:5" x14ac:dyDescent="0.25">
      <c r="B3872">
        <f xml:space="preserve"> (moras!C3869 - AVERAGE(moras!$C$2:$C$5001)) / _xlfn.STDEV.P(moras!$C$2:$C$5001)</f>
        <v>-2.2673338536546354E-2</v>
      </c>
      <c r="C3872" t="str">
        <f t="shared" si="121"/>
        <v>Normal</v>
      </c>
      <c r="D3872">
        <f xml:space="preserve"> (moras!I3869 - AVERAGE(moras!$I$2:$I$5001)) / _xlfn.STDEV.P(moras!$I$2:$I$5001)</f>
        <v>1.3476759435015044</v>
      </c>
      <c r="E3872" t="str">
        <f t="shared" si="120"/>
        <v>Normal</v>
      </c>
    </row>
    <row r="3873" spans="2:5" x14ac:dyDescent="0.25">
      <c r="B3873">
        <f xml:space="preserve"> (moras!C3870 - AVERAGE(moras!$C$2:$C$5001)) / _xlfn.STDEV.P(moras!$C$2:$C$5001)</f>
        <v>-0.2697816073779673</v>
      </c>
      <c r="C3873" t="str">
        <f t="shared" si="121"/>
        <v>Normal</v>
      </c>
      <c r="D3873">
        <f xml:space="preserve"> (moras!I3870 - AVERAGE(moras!$I$2:$I$5001)) / _xlfn.STDEV.P(moras!$I$2:$I$5001)</f>
        <v>-1.2638725940680595</v>
      </c>
      <c r="E3873" t="str">
        <f t="shared" si="120"/>
        <v>Normal</v>
      </c>
    </row>
    <row r="3874" spans="2:5" x14ac:dyDescent="0.25">
      <c r="B3874">
        <f xml:space="preserve"> (moras!C3871 - AVERAGE(moras!$C$2:$C$5001)) / _xlfn.STDEV.P(moras!$C$2:$C$5001)</f>
        <v>0.34912422425284234</v>
      </c>
      <c r="C3874" t="str">
        <f t="shared" si="121"/>
        <v>Normal</v>
      </c>
      <c r="D3874">
        <f xml:space="preserve"> (moras!I3871 - AVERAGE(moras!$I$2:$I$5001)) / _xlfn.STDEV.P(moras!$I$2:$I$5001)</f>
        <v>0.92418158605779133</v>
      </c>
      <c r="E3874" t="str">
        <f t="shared" si="120"/>
        <v>Normal</v>
      </c>
    </row>
    <row r="3875" spans="2:5" x14ac:dyDescent="0.25">
      <c r="B3875">
        <f xml:space="preserve"> (moras!C3872 - AVERAGE(moras!$C$2:$C$5001)) / _xlfn.STDEV.P(moras!$C$2:$C$5001)</f>
        <v>-0.44305909563392504</v>
      </c>
      <c r="C3875" t="str">
        <f t="shared" si="121"/>
        <v>Normal</v>
      </c>
      <c r="D3875">
        <f xml:space="preserve"> (moras!I3872 - AVERAGE(moras!$I$2:$I$5001)) / _xlfn.STDEV.P(moras!$I$2:$I$5001)</f>
        <v>-1.1227078082534885</v>
      </c>
      <c r="E3875" t="str">
        <f t="shared" si="120"/>
        <v>Normal</v>
      </c>
    </row>
    <row r="3876" spans="2:5" x14ac:dyDescent="0.25">
      <c r="B3876">
        <f xml:space="preserve"> (moras!C3873 - AVERAGE(moras!$C$2:$C$5001)) / _xlfn.STDEV.P(moras!$C$2:$C$5001)</f>
        <v>-0.25529147065957214</v>
      </c>
      <c r="C3876" t="str">
        <f t="shared" si="121"/>
        <v>Normal</v>
      </c>
      <c r="D3876">
        <f xml:space="preserve"> (moras!I3873 - AVERAGE(moras!$I$2:$I$5001)) / _xlfn.STDEV.P(moras!$I$2:$I$5001)</f>
        <v>-0.20513670045877688</v>
      </c>
      <c r="E3876" t="str">
        <f t="shared" si="120"/>
        <v>Normal</v>
      </c>
    </row>
    <row r="3877" spans="2:5" x14ac:dyDescent="0.25">
      <c r="B3877">
        <f xml:space="preserve"> (moras!C3874 - AVERAGE(moras!$C$2:$C$5001)) / _xlfn.STDEV.P(moras!$C$2:$C$5001)</f>
        <v>0.68615133371777581</v>
      </c>
      <c r="C3877" t="str">
        <f t="shared" si="121"/>
        <v>Normal</v>
      </c>
      <c r="D3877">
        <f xml:space="preserve"> (moras!I3874 - AVERAGE(moras!$I$2:$I$5001)) / _xlfn.STDEV.P(moras!$I$2:$I$5001)</f>
        <v>-6.397191464420586E-2</v>
      </c>
      <c r="E3877" t="str">
        <f t="shared" si="120"/>
        <v>Normal</v>
      </c>
    </row>
    <row r="3878" spans="2:5" x14ac:dyDescent="0.25">
      <c r="B3878">
        <f xml:space="preserve"> (moras!C3875 - AVERAGE(moras!$C$2:$C$5001)) / _xlfn.STDEV.P(moras!$C$2:$C$5001)</f>
        <v>-0.34504503013217808</v>
      </c>
      <c r="C3878" t="str">
        <f t="shared" si="121"/>
        <v>Normal</v>
      </c>
      <c r="D3878">
        <f xml:space="preserve"> (moras!I3875 - AVERAGE(moras!$I$2:$I$5001)) / _xlfn.STDEV.P(moras!$I$2:$I$5001)</f>
        <v>-0.41688387918063341</v>
      </c>
      <c r="E3878" t="str">
        <f t="shared" si="120"/>
        <v>Normal</v>
      </c>
    </row>
    <row r="3879" spans="2:5" x14ac:dyDescent="0.25">
      <c r="B3879">
        <f xml:space="preserve"> (moras!C3876 - AVERAGE(moras!$C$2:$C$5001)) / _xlfn.STDEV.P(moras!$C$2:$C$5001)</f>
        <v>1.1689367986216981</v>
      </c>
      <c r="C3879" t="str">
        <f t="shared" si="121"/>
        <v>Normal</v>
      </c>
      <c r="D3879">
        <f xml:space="preserve"> (moras!I3876 - AVERAGE(moras!$I$2:$I$5001)) / _xlfn.STDEV.P(moras!$I$2:$I$5001)</f>
        <v>-0.27571909336606237</v>
      </c>
      <c r="E3879" t="str">
        <f t="shared" si="120"/>
        <v>Normal</v>
      </c>
    </row>
    <row r="3880" spans="2:5" x14ac:dyDescent="0.25">
      <c r="B3880">
        <f xml:space="preserve"> (moras!C3877 - AVERAGE(moras!$C$2:$C$5001)) / _xlfn.STDEV.P(moras!$C$2:$C$5001)</f>
        <v>-0.44447261140820432</v>
      </c>
      <c r="C3880" t="str">
        <f t="shared" si="121"/>
        <v>Normal</v>
      </c>
      <c r="D3880">
        <f xml:space="preserve"> (moras!I3877 - AVERAGE(moras!$I$2:$I$5001)) / _xlfn.STDEV.P(moras!$I$2:$I$5001)</f>
        <v>1.559423122223361</v>
      </c>
      <c r="E3880" t="str">
        <f t="shared" si="120"/>
        <v>Normal</v>
      </c>
    </row>
    <row r="3881" spans="2:5" x14ac:dyDescent="0.25">
      <c r="B3881">
        <f xml:space="preserve"> (moras!C3878 - AVERAGE(moras!$C$2:$C$5001)) / _xlfn.STDEV.P(moras!$C$2:$C$5001)</f>
        <v>-0.32789470913611629</v>
      </c>
      <c r="C3881" t="str">
        <f t="shared" si="121"/>
        <v>Normal</v>
      </c>
      <c r="D3881">
        <f xml:space="preserve"> (moras!I3878 - AVERAGE(moras!$I$2:$I$5001)) / _xlfn.STDEV.P(moras!$I$2:$I$5001)</f>
        <v>0.50068722861407822</v>
      </c>
      <c r="E3881" t="str">
        <f t="shared" si="120"/>
        <v>Normal</v>
      </c>
    </row>
    <row r="3882" spans="2:5" x14ac:dyDescent="0.25">
      <c r="B3882">
        <f xml:space="preserve"> (moras!C3879 - AVERAGE(moras!$C$2:$C$5001)) / _xlfn.STDEV.P(moras!$C$2:$C$5001)</f>
        <v>-0.41904844153399157</v>
      </c>
      <c r="C3882" t="str">
        <f t="shared" si="121"/>
        <v>Normal</v>
      </c>
      <c r="D3882">
        <f xml:space="preserve"> (moras!I3879 - AVERAGE(moras!$I$2:$I$5001)) / _xlfn.STDEV.P(moras!$I$2:$I$5001)</f>
        <v>-0.55804866499520445</v>
      </c>
      <c r="E3882" t="str">
        <f t="shared" si="120"/>
        <v>Normal</v>
      </c>
    </row>
    <row r="3883" spans="2:5" x14ac:dyDescent="0.25">
      <c r="B3883">
        <f xml:space="preserve"> (moras!C3880 - AVERAGE(moras!$C$2:$C$5001)) / _xlfn.STDEV.P(moras!$C$2:$C$5001)</f>
        <v>0.62187937262940063</v>
      </c>
      <c r="C3883" t="str">
        <f t="shared" si="121"/>
        <v>Normal</v>
      </c>
      <c r="D3883">
        <f xml:space="preserve"> (moras!I3880 - AVERAGE(moras!$I$2:$I$5001)) / _xlfn.STDEV.P(moras!$I$2:$I$5001)</f>
        <v>-0.69921345080977548</v>
      </c>
      <c r="E3883" t="str">
        <f t="shared" si="120"/>
        <v>Normal</v>
      </c>
    </row>
    <row r="3884" spans="2:5" x14ac:dyDescent="0.25">
      <c r="B3884">
        <f xml:space="preserve"> (moras!C3881 - AVERAGE(moras!$C$2:$C$5001)) / _xlfn.STDEV.P(moras!$C$2:$C$5001)</f>
        <v>-0.44453673600603422</v>
      </c>
      <c r="C3884" t="str">
        <f t="shared" si="121"/>
        <v>Normal</v>
      </c>
      <c r="D3884">
        <f xml:space="preserve"> (moras!I3881 - AVERAGE(moras!$I$2:$I$5001)) / _xlfn.STDEV.P(moras!$I$2:$I$5001)</f>
        <v>0.92418158605779133</v>
      </c>
      <c r="E3884" t="str">
        <f t="shared" si="120"/>
        <v>Normal</v>
      </c>
    </row>
    <row r="3885" spans="2:5" x14ac:dyDescent="0.25">
      <c r="B3885">
        <f xml:space="preserve"> (moras!C3882 - AVERAGE(moras!$C$2:$C$5001)) / _xlfn.STDEV.P(moras!$C$2:$C$5001)</f>
        <v>0.56711548628425401</v>
      </c>
      <c r="C3885" t="str">
        <f t="shared" si="121"/>
        <v>Normal</v>
      </c>
      <c r="D3885">
        <f xml:space="preserve"> (moras!I3882 - AVERAGE(moras!$I$2:$I$5001)) / _xlfn.STDEV.P(moras!$I$2:$I$5001)</f>
        <v>0.71243440733593477</v>
      </c>
      <c r="E3885" t="str">
        <f t="shared" si="120"/>
        <v>Normal</v>
      </c>
    </row>
    <row r="3886" spans="2:5" x14ac:dyDescent="0.25">
      <c r="B3886">
        <f xml:space="preserve"> (moras!C3883 - AVERAGE(moras!$C$2:$C$5001)) / _xlfn.STDEV.P(moras!$C$2:$C$5001)</f>
        <v>-0.22790421254437099</v>
      </c>
      <c r="C3886" t="str">
        <f t="shared" si="121"/>
        <v>Normal</v>
      </c>
      <c r="D3886">
        <f xml:space="preserve"> (moras!I3883 - AVERAGE(moras!$I$2:$I$5001)) / _xlfn.STDEV.P(moras!$I$2:$I$5001)</f>
        <v>1.2770935505942189</v>
      </c>
      <c r="E3886" t="str">
        <f t="shared" si="120"/>
        <v>Normal</v>
      </c>
    </row>
    <row r="3887" spans="2:5" x14ac:dyDescent="0.25">
      <c r="B3887">
        <f xml:space="preserve"> (moras!C3884 - AVERAGE(moras!$C$2:$C$5001)) / _xlfn.STDEV.P(moras!$C$2:$C$5001)</f>
        <v>-0.44087670126835837</v>
      </c>
      <c r="C3887" t="str">
        <f t="shared" si="121"/>
        <v>Normal</v>
      </c>
      <c r="D3887">
        <f xml:space="preserve"> (moras!I3884 - AVERAGE(moras!$I$2:$I$5001)) / _xlfn.STDEV.P(moras!$I$2:$I$5001)</f>
        <v>0.92418158605779133</v>
      </c>
      <c r="E3887" t="str">
        <f t="shared" si="120"/>
        <v>Normal</v>
      </c>
    </row>
    <row r="3888" spans="2:5" x14ac:dyDescent="0.25">
      <c r="B3888">
        <f xml:space="preserve"> (moras!C3885 - AVERAGE(moras!$C$2:$C$5001)) / _xlfn.STDEV.P(moras!$C$2:$C$5001)</f>
        <v>-0.52080801246332964</v>
      </c>
      <c r="C3888" t="str">
        <f t="shared" si="121"/>
        <v>Normal</v>
      </c>
      <c r="D3888">
        <f xml:space="preserve"> (moras!I3885 - AVERAGE(moras!$I$2:$I$5001)) / _xlfn.STDEV.P(moras!$I$2:$I$5001)</f>
        <v>-1.2638725940680595</v>
      </c>
      <c r="E3888" t="str">
        <f t="shared" si="120"/>
        <v>Normal</v>
      </c>
    </row>
    <row r="3889" spans="2:5" x14ac:dyDescent="0.25">
      <c r="B3889">
        <f xml:space="preserve"> (moras!C3886 - AVERAGE(moras!$C$2:$C$5001)) / _xlfn.STDEV.P(moras!$C$2:$C$5001)</f>
        <v>-0.58887873939045499</v>
      </c>
      <c r="C3889" t="str">
        <f t="shared" si="121"/>
        <v>Normal</v>
      </c>
      <c r="D3889">
        <f xml:space="preserve"> (moras!I3886 - AVERAGE(moras!$I$2:$I$5001)) / _xlfn.STDEV.P(moras!$I$2:$I$5001)</f>
        <v>-0.84037823662434652</v>
      </c>
      <c r="E3889" t="str">
        <f t="shared" si="120"/>
        <v>Normal</v>
      </c>
    </row>
    <row r="3890" spans="2:5" x14ac:dyDescent="0.25">
      <c r="B3890">
        <f xml:space="preserve"> (moras!C3887 - AVERAGE(moras!$C$2:$C$5001)) / _xlfn.STDEV.P(moras!$C$2:$C$5001)</f>
        <v>-2.2673338536546354E-2</v>
      </c>
      <c r="C3890" t="str">
        <f t="shared" si="121"/>
        <v>Normal</v>
      </c>
      <c r="D3890">
        <f xml:space="preserve"> (moras!I3887 - AVERAGE(moras!$I$2:$I$5001)) / _xlfn.STDEV.P(moras!$I$2:$I$5001)</f>
        <v>1.1359287647796479</v>
      </c>
      <c r="E3890" t="str">
        <f t="shared" si="120"/>
        <v>Normal</v>
      </c>
    </row>
    <row r="3891" spans="2:5" x14ac:dyDescent="0.25">
      <c r="B3891">
        <f xml:space="preserve"> (moras!C3888 - AVERAGE(moras!$C$2:$C$5001)) / _xlfn.STDEV.P(moras!$C$2:$C$5001)</f>
        <v>0.99146580830073339</v>
      </c>
      <c r="C3891" t="str">
        <f t="shared" si="121"/>
        <v>Normal</v>
      </c>
      <c r="D3891">
        <f xml:space="preserve"> (moras!I3888 - AVERAGE(moras!$I$2:$I$5001)) / _xlfn.STDEV.P(moras!$I$2:$I$5001)</f>
        <v>0.92418158605779133</v>
      </c>
      <c r="E3891" t="str">
        <f t="shared" si="120"/>
        <v>Normal</v>
      </c>
    </row>
    <row r="3892" spans="2:5" x14ac:dyDescent="0.25">
      <c r="B3892">
        <f xml:space="preserve"> (moras!C3889 - AVERAGE(moras!$C$2:$C$5001)) / _xlfn.STDEV.P(moras!$C$2:$C$5001)</f>
        <v>-0.44454166866740574</v>
      </c>
      <c r="C3892" t="str">
        <f t="shared" si="121"/>
        <v>Normal</v>
      </c>
      <c r="D3892">
        <f xml:space="preserve"> (moras!I3889 - AVERAGE(moras!$I$2:$I$5001)) / _xlfn.STDEV.P(moras!$I$2:$I$5001)</f>
        <v>1.2770935505942189</v>
      </c>
      <c r="E3892" t="str">
        <f t="shared" si="120"/>
        <v>Normal</v>
      </c>
    </row>
    <row r="3893" spans="2:5" x14ac:dyDescent="0.25">
      <c r="B3893">
        <f xml:space="preserve"> (moras!C3890 - AVERAGE(moras!$C$2:$C$5001)) / _xlfn.STDEV.P(moras!$C$2:$C$5001)</f>
        <v>-0.55426717942043036</v>
      </c>
      <c r="C3893" t="str">
        <f t="shared" si="121"/>
        <v>Normal</v>
      </c>
      <c r="D3893">
        <f xml:space="preserve"> (moras!I3890 - AVERAGE(moras!$I$2:$I$5001)) / _xlfn.STDEV.P(moras!$I$2:$I$5001)</f>
        <v>0.28894004989222172</v>
      </c>
      <c r="E3893" t="str">
        <f t="shared" si="120"/>
        <v>Normal</v>
      </c>
    </row>
    <row r="3894" spans="2:5" x14ac:dyDescent="0.25">
      <c r="B3894">
        <f xml:space="preserve"> (moras!C3891 - AVERAGE(moras!$C$2:$C$5001)) / _xlfn.STDEV.P(moras!$C$2:$C$5001)</f>
        <v>-0.49022551195983849</v>
      </c>
      <c r="C3894" t="str">
        <f t="shared" si="121"/>
        <v>Normal</v>
      </c>
      <c r="D3894">
        <f xml:space="preserve"> (moras!I3891 - AVERAGE(moras!$I$2:$I$5001)) / _xlfn.STDEV.P(moras!$I$2:$I$5001)</f>
        <v>-0.91096062953163204</v>
      </c>
      <c r="E3894" t="str">
        <f t="shared" si="120"/>
        <v>Normal</v>
      </c>
    </row>
    <row r="3895" spans="2:5" x14ac:dyDescent="0.25">
      <c r="B3895">
        <f xml:space="preserve"> (moras!C3892 - AVERAGE(moras!$C$2:$C$5001)) / _xlfn.STDEV.P(moras!$C$2:$C$5001)</f>
        <v>-0.47176572968112984</v>
      </c>
      <c r="C3895" t="str">
        <f t="shared" si="121"/>
        <v>Normal</v>
      </c>
      <c r="D3895">
        <f xml:space="preserve"> (moras!I3892 - AVERAGE(moras!$I$2:$I$5001)) / _xlfn.STDEV.P(moras!$I$2:$I$5001)</f>
        <v>-0.769795843717061</v>
      </c>
      <c r="E3895" t="str">
        <f t="shared" si="120"/>
        <v>Normal</v>
      </c>
    </row>
    <row r="3896" spans="2:5" x14ac:dyDescent="0.25">
      <c r="B3896">
        <f xml:space="preserve"> (moras!C3893 - AVERAGE(moras!$C$2:$C$5001)) / _xlfn.STDEV.P(moras!$C$2:$C$5001)</f>
        <v>0.90656586430117958</v>
      </c>
      <c r="C3896" t="str">
        <f t="shared" si="121"/>
        <v>Normal</v>
      </c>
      <c r="D3896">
        <f xml:space="preserve"> (moras!I3893 - AVERAGE(moras!$I$2:$I$5001)) / _xlfn.STDEV.P(moras!$I$2:$I$5001)</f>
        <v>0.92418158605779133</v>
      </c>
      <c r="E3896" t="str">
        <f t="shared" si="120"/>
        <v>Normal</v>
      </c>
    </row>
    <row r="3897" spans="2:5" x14ac:dyDescent="0.25">
      <c r="B3897">
        <f xml:space="preserve"> (moras!C3894 - AVERAGE(moras!$C$2:$C$5001)) / _xlfn.STDEV.P(moras!$C$2:$C$5001)</f>
        <v>-0.13710368336400416</v>
      </c>
      <c r="C3897" t="str">
        <f t="shared" si="121"/>
        <v>Normal</v>
      </c>
      <c r="D3897">
        <f xml:space="preserve"> (moras!I3894 - AVERAGE(moras!$I$2:$I$5001)) / _xlfn.STDEV.P(moras!$I$2:$I$5001)</f>
        <v>2.7593238016472146</v>
      </c>
      <c r="E3897" t="str">
        <f t="shared" si="120"/>
        <v>Atipico</v>
      </c>
    </row>
    <row r="3898" spans="2:5" x14ac:dyDescent="0.25">
      <c r="B3898">
        <f xml:space="preserve"> (moras!C3895 - AVERAGE(moras!$C$2:$C$5001)) / _xlfn.STDEV.P(moras!$C$2:$C$5001)</f>
        <v>-0.44454166866740574</v>
      </c>
      <c r="C3898" t="str">
        <f t="shared" si="121"/>
        <v>Normal</v>
      </c>
      <c r="D3898">
        <f xml:space="preserve"> (moras!I3895 - AVERAGE(moras!$I$2:$I$5001)) / _xlfn.STDEV.P(moras!$I$2:$I$5001)</f>
        <v>0.71243440733593477</v>
      </c>
      <c r="E3898" t="str">
        <f t="shared" si="120"/>
        <v>Normal</v>
      </c>
    </row>
    <row r="3899" spans="2:5" x14ac:dyDescent="0.25">
      <c r="B3899">
        <f xml:space="preserve"> (moras!C3896 - AVERAGE(moras!$C$2:$C$5001)) / _xlfn.STDEV.P(moras!$C$2:$C$5001)</f>
        <v>-0.24450498573703053</v>
      </c>
      <c r="C3899" t="str">
        <f t="shared" si="121"/>
        <v>Normal</v>
      </c>
      <c r="D3899">
        <f xml:space="preserve"> (moras!I3896 - AVERAGE(moras!$I$2:$I$5001)) / _xlfn.STDEV.P(moras!$I$2:$I$5001)</f>
        <v>-0.34630148627334789</v>
      </c>
      <c r="E3899" t="str">
        <f t="shared" si="120"/>
        <v>Normal</v>
      </c>
    </row>
    <row r="3900" spans="2:5" x14ac:dyDescent="0.25">
      <c r="B3900">
        <f xml:space="preserve"> (moras!C3897 - AVERAGE(moras!$C$2:$C$5001)) / _xlfn.STDEV.P(moras!$C$2:$C$5001)</f>
        <v>7.9138395286795643E-2</v>
      </c>
      <c r="C3900" t="str">
        <f t="shared" si="121"/>
        <v>Normal</v>
      </c>
      <c r="D3900">
        <f xml:space="preserve"> (moras!I3897 - AVERAGE(moras!$I$2:$I$5001)) / _xlfn.STDEV.P(moras!$I$2:$I$5001)</f>
        <v>0.2183576569849362</v>
      </c>
      <c r="E3900" t="str">
        <f t="shared" si="120"/>
        <v>Normal</v>
      </c>
    </row>
    <row r="3901" spans="2:5" x14ac:dyDescent="0.25">
      <c r="B3901">
        <f xml:space="preserve"> (moras!C3898 - AVERAGE(moras!$C$2:$C$5001)) / _xlfn.STDEV.P(moras!$C$2:$C$5001)</f>
        <v>-0.23634513066317567</v>
      </c>
      <c r="C3901" t="str">
        <f t="shared" si="121"/>
        <v>Normal</v>
      </c>
      <c r="D3901">
        <f xml:space="preserve"> (moras!I3898 - AVERAGE(moras!$I$2:$I$5001)) / _xlfn.STDEV.P(moras!$I$2:$I$5001)</f>
        <v>-0.41688387918063341</v>
      </c>
      <c r="E3901" t="str">
        <f t="shared" si="120"/>
        <v>Normal</v>
      </c>
    </row>
    <row r="3902" spans="2:5" x14ac:dyDescent="0.25">
      <c r="B3902">
        <f xml:space="preserve"> (moras!C3899 - AVERAGE(moras!$C$2:$C$5001)) / _xlfn.STDEV.P(moras!$C$2:$C$5001)</f>
        <v>1.7051071269018577E-3</v>
      </c>
      <c r="C3902" t="str">
        <f t="shared" si="121"/>
        <v>Normal</v>
      </c>
      <c r="D3902">
        <f xml:space="preserve"> (moras!I3899 - AVERAGE(moras!$I$2:$I$5001)) / _xlfn.STDEV.P(moras!$I$2:$I$5001)</f>
        <v>-0.41688387918063341</v>
      </c>
      <c r="E3902" t="str">
        <f t="shared" si="120"/>
        <v>Normal</v>
      </c>
    </row>
    <row r="3903" spans="2:5" x14ac:dyDescent="0.25">
      <c r="B3903">
        <f xml:space="preserve"> (moras!C3900 - AVERAGE(moras!$C$2:$C$5001)) / _xlfn.STDEV.P(moras!$C$2:$C$5001)</f>
        <v>2.467269294310138</v>
      </c>
      <c r="C3903" t="str">
        <f t="shared" si="121"/>
        <v>Atipico</v>
      </c>
      <c r="D3903">
        <f xml:space="preserve"> (moras!I3900 - AVERAGE(moras!$I$2:$I$5001)) / _xlfn.STDEV.P(moras!$I$2:$I$5001)</f>
        <v>-0.84037823662434652</v>
      </c>
      <c r="E3903" t="str">
        <f t="shared" si="120"/>
        <v>Normal</v>
      </c>
    </row>
    <row r="3904" spans="2:5" x14ac:dyDescent="0.25">
      <c r="B3904">
        <f xml:space="preserve"> (moras!C3901 - AVERAGE(moras!$C$2:$C$5001)) / _xlfn.STDEV.P(moras!$C$2:$C$5001)</f>
        <v>-9.1639565472366333E-2</v>
      </c>
      <c r="C3904" t="str">
        <f t="shared" si="121"/>
        <v>Normal</v>
      </c>
      <c r="D3904">
        <f xml:space="preserve"> (moras!I3901 - AVERAGE(moras!$I$2:$I$5001)) / _xlfn.STDEV.P(moras!$I$2:$I$5001)</f>
        <v>0.78301680024322029</v>
      </c>
      <c r="E3904" t="str">
        <f t="shared" si="120"/>
        <v>Normal</v>
      </c>
    </row>
    <row r="3905" spans="2:5" x14ac:dyDescent="0.25">
      <c r="B3905">
        <f xml:space="preserve"> (moras!C3902 - AVERAGE(moras!$C$2:$C$5001)) / _xlfn.STDEV.P(moras!$C$2:$C$5001)</f>
        <v>-0.44454166866740574</v>
      </c>
      <c r="C3905" t="str">
        <f t="shared" si="121"/>
        <v>Normal</v>
      </c>
      <c r="D3905">
        <f xml:space="preserve"> (moras!I3902 - AVERAGE(moras!$I$2:$I$5001)) / _xlfn.STDEV.P(moras!$I$2:$I$5001)</f>
        <v>-0.69921345080977548</v>
      </c>
      <c r="E3905" t="str">
        <f t="shared" si="120"/>
        <v>Normal</v>
      </c>
    </row>
    <row r="3906" spans="2:5" x14ac:dyDescent="0.25">
      <c r="B3906">
        <f xml:space="preserve"> (moras!C3903 - AVERAGE(moras!$C$2:$C$5001)) / _xlfn.STDEV.P(moras!$C$2:$C$5001)</f>
        <v>-0.10547792498043428</v>
      </c>
      <c r="C3906" t="str">
        <f t="shared" si="121"/>
        <v>Normal</v>
      </c>
      <c r="D3906">
        <f xml:space="preserve"> (moras!I3903 - AVERAGE(moras!$I$2:$I$5001)) / _xlfn.STDEV.P(moras!$I$2:$I$5001)</f>
        <v>0.57126962152136374</v>
      </c>
      <c r="E3906" t="str">
        <f t="shared" si="120"/>
        <v>Normal</v>
      </c>
    </row>
    <row r="3907" spans="2:5" x14ac:dyDescent="0.25">
      <c r="B3907">
        <f xml:space="preserve"> (moras!C3904 - AVERAGE(moras!$C$2:$C$5001)) / _xlfn.STDEV.P(moras!$C$2:$C$5001)</f>
        <v>5.8656382157253856E-2</v>
      </c>
      <c r="C3907" t="str">
        <f t="shared" si="121"/>
        <v>Normal</v>
      </c>
      <c r="D3907">
        <f xml:space="preserve"> (moras!I3904 - AVERAGE(moras!$I$2:$I$5001)) / _xlfn.STDEV.P(moras!$I$2:$I$5001)</f>
        <v>1.559423122223361</v>
      </c>
      <c r="E3907" t="str">
        <f t="shared" si="120"/>
        <v>Normal</v>
      </c>
    </row>
    <row r="3908" spans="2:5" x14ac:dyDescent="0.25">
      <c r="B3908">
        <f xml:space="preserve"> (moras!C3905 - AVERAGE(moras!$C$2:$C$5001)) / _xlfn.STDEV.P(moras!$C$2:$C$5001)</f>
        <v>-0.35928616610453845</v>
      </c>
      <c r="C3908" t="str">
        <f t="shared" si="121"/>
        <v>Normal</v>
      </c>
      <c r="D3908">
        <f xml:space="preserve"> (moras!I3905 - AVERAGE(moras!$I$2:$I$5001)) / _xlfn.STDEV.P(moras!$I$2:$I$5001)</f>
        <v>-0.62863105790248996</v>
      </c>
      <c r="E3908" t="str">
        <f t="shared" si="120"/>
        <v>Normal</v>
      </c>
    </row>
    <row r="3909" spans="2:5" x14ac:dyDescent="0.25">
      <c r="B3909">
        <f xml:space="preserve"> (moras!C3906 - AVERAGE(moras!$C$2:$C$5001)) / _xlfn.STDEV.P(moras!$C$2:$C$5001)</f>
        <v>-2.2673338536546354E-2</v>
      </c>
      <c r="C3909" t="str">
        <f t="shared" si="121"/>
        <v>Normal</v>
      </c>
      <c r="D3909">
        <f xml:space="preserve"> (moras!I3906 - AVERAGE(moras!$I$2:$I$5001)) / _xlfn.STDEV.P(moras!$I$2:$I$5001)</f>
        <v>-6.397191464420586E-2</v>
      </c>
      <c r="E3909" t="str">
        <f t="shared" si="120"/>
        <v>Normal</v>
      </c>
    </row>
    <row r="3910" spans="2:5" x14ac:dyDescent="0.25">
      <c r="B3910">
        <f xml:space="preserve"> (moras!C3907 - AVERAGE(moras!$C$2:$C$5001)) / _xlfn.STDEV.P(moras!$C$2:$C$5001)</f>
        <v>0.27815981319037547</v>
      </c>
      <c r="C3910" t="str">
        <f t="shared" si="121"/>
        <v>Normal</v>
      </c>
      <c r="D3910">
        <f xml:space="preserve"> (moras!I3907 - AVERAGE(moras!$I$2:$I$5001)) / _xlfn.STDEV.P(moras!$I$2:$I$5001)</f>
        <v>0.43010483570679275</v>
      </c>
      <c r="E3910" t="str">
        <f t="shared" ref="E3910:E3973" si="122">IF(ABS(D3910)&gt;1.96,"Atipico","Normal")</f>
        <v>Normal</v>
      </c>
    </row>
    <row r="3911" spans="2:5" x14ac:dyDescent="0.25">
      <c r="B3911">
        <f xml:space="preserve"> (moras!C3908 - AVERAGE(moras!$C$2:$C$5001)) / _xlfn.STDEV.P(moras!$C$2:$C$5001)</f>
        <v>-2.8455835804124821E-2</v>
      </c>
      <c r="C3911" t="str">
        <f t="shared" si="121"/>
        <v>Normal</v>
      </c>
      <c r="D3911">
        <f xml:space="preserve"> (moras!I3908 - AVERAGE(moras!$I$2:$I$5001)) / _xlfn.STDEV.P(moras!$I$2:$I$5001)</f>
        <v>-0.34630148627334789</v>
      </c>
      <c r="E3911" t="str">
        <f t="shared" si="122"/>
        <v>Normal</v>
      </c>
    </row>
    <row r="3912" spans="2:5" x14ac:dyDescent="0.25">
      <c r="B3912">
        <f xml:space="preserve"> (moras!C3909 - AVERAGE(moras!$C$2:$C$5001)) / _xlfn.STDEV.P(moras!$C$2:$C$5001)</f>
        <v>5.2367238908552056E-2</v>
      </c>
      <c r="C3912" t="str">
        <f t="shared" si="121"/>
        <v>Normal</v>
      </c>
      <c r="D3912">
        <f xml:space="preserve"> (moras!I3909 - AVERAGE(moras!$I$2:$I$5001)) / _xlfn.STDEV.P(moras!$I$2:$I$5001)</f>
        <v>0.28894004989222172</v>
      </c>
      <c r="E3912" t="str">
        <f t="shared" si="122"/>
        <v>Normal</v>
      </c>
    </row>
    <row r="3913" spans="2:5" x14ac:dyDescent="0.25">
      <c r="B3913">
        <f xml:space="preserve"> (moras!C3910 - AVERAGE(moras!$C$2:$C$5001)) / _xlfn.STDEV.P(moras!$C$2:$C$5001)</f>
        <v>-9.0852892305181107E-2</v>
      </c>
      <c r="C3913" t="str">
        <f t="shared" si="121"/>
        <v>Normal</v>
      </c>
      <c r="D3913">
        <f xml:space="preserve"> (moras!I3910 - AVERAGE(moras!$I$2:$I$5001)) / _xlfn.STDEV.P(moras!$I$2:$I$5001)</f>
        <v>1.41825833640879</v>
      </c>
      <c r="E3913" t="str">
        <f t="shared" si="122"/>
        <v>Normal</v>
      </c>
    </row>
    <row r="3914" spans="2:5" x14ac:dyDescent="0.25">
      <c r="B3914">
        <f xml:space="preserve"> (moras!C3911 - AVERAGE(moras!$C$2:$C$5001)) / _xlfn.STDEV.P(moras!$C$2:$C$5001)</f>
        <v>-1.0230490588751509E-2</v>
      </c>
      <c r="C3914" t="str">
        <f t="shared" si="121"/>
        <v>Normal</v>
      </c>
      <c r="D3914">
        <f xml:space="preserve"> (moras!I3911 - AVERAGE(moras!$I$2:$I$5001)) / _xlfn.STDEV.P(moras!$I$2:$I$5001)</f>
        <v>-1.052125415346203</v>
      </c>
      <c r="E3914" t="str">
        <f t="shared" si="122"/>
        <v>Normal</v>
      </c>
    </row>
    <row r="3915" spans="2:5" x14ac:dyDescent="0.25">
      <c r="B3915">
        <f xml:space="preserve"> (moras!C3912 - AVERAGE(moras!$C$2:$C$5001)) / _xlfn.STDEV.P(moras!$C$2:$C$5001)</f>
        <v>0.84398416595333337</v>
      </c>
      <c r="C3915" t="str">
        <f t="shared" si="121"/>
        <v>Normal</v>
      </c>
      <c r="D3915">
        <f xml:space="preserve"> (moras!I3912 - AVERAGE(moras!$I$2:$I$5001)) / _xlfn.STDEV.P(moras!$I$2:$I$5001)</f>
        <v>2.4064118371107872</v>
      </c>
      <c r="E3915" t="str">
        <f t="shared" si="122"/>
        <v>Atipico</v>
      </c>
    </row>
    <row r="3916" spans="2:5" x14ac:dyDescent="0.25">
      <c r="B3916">
        <f xml:space="preserve"> (moras!C3913 - AVERAGE(moras!$C$2:$C$5001)) / _xlfn.STDEV.P(moras!$C$2:$C$5001)</f>
        <v>-0.60090456781424706</v>
      </c>
      <c r="C3916" t="str">
        <f t="shared" si="121"/>
        <v>Normal</v>
      </c>
      <c r="D3916">
        <f xml:space="preserve"> (moras!I3913 - AVERAGE(moras!$I$2:$I$5001)) / _xlfn.STDEV.P(moras!$I$2:$I$5001)</f>
        <v>-1.5462021656972016</v>
      </c>
      <c r="E3916" t="str">
        <f t="shared" si="122"/>
        <v>Normal</v>
      </c>
    </row>
    <row r="3917" spans="2:5" x14ac:dyDescent="0.25">
      <c r="B3917">
        <f xml:space="preserve"> (moras!C3914 - AVERAGE(moras!$C$2:$C$5001)) / _xlfn.STDEV.P(moras!$C$2:$C$5001)</f>
        <v>-0.43896776131757592</v>
      </c>
      <c r="C3917" t="str">
        <f t="shared" si="121"/>
        <v>Normal</v>
      </c>
      <c r="D3917">
        <f xml:space="preserve"> (moras!I3914 - AVERAGE(moras!$I$2:$I$5001)) / _xlfn.STDEV.P(moras!$I$2:$I$5001)</f>
        <v>-1.1227078082534885</v>
      </c>
      <c r="E3917" t="str">
        <f t="shared" si="122"/>
        <v>Normal</v>
      </c>
    </row>
    <row r="3918" spans="2:5" x14ac:dyDescent="0.25">
      <c r="B3918">
        <f xml:space="preserve"> (moras!C3915 - AVERAGE(moras!$C$2:$C$5001)) / _xlfn.STDEV.P(moras!$C$2:$C$5001)</f>
        <v>-0.40779950727621556</v>
      </c>
      <c r="C3918" t="str">
        <f t="shared" si="121"/>
        <v>Normal</v>
      </c>
      <c r="D3918">
        <f xml:space="preserve"> (moras!I3915 - AVERAGE(moras!$I$2:$I$5001)) / _xlfn.STDEV.P(moras!$I$2:$I$5001)</f>
        <v>0.64185201442864925</v>
      </c>
      <c r="E3918" t="str">
        <f t="shared" si="122"/>
        <v>Normal</v>
      </c>
    </row>
    <row r="3919" spans="2:5" x14ac:dyDescent="0.25">
      <c r="B3919">
        <f xml:space="preserve"> (moras!C3916 - AVERAGE(moras!$C$2:$C$5001)) / _xlfn.STDEV.P(moras!$C$2:$C$5001)</f>
        <v>-0.48953370620248127</v>
      </c>
      <c r="C3919" t="str">
        <f t="shared" ref="C3919:C3982" si="123">IF(ABS(B3919)&gt;1.96,"Atipico","Normal")</f>
        <v>Normal</v>
      </c>
      <c r="D3919">
        <f xml:space="preserve"> (moras!I3916 - AVERAGE(moras!$I$2:$I$5001)) / _xlfn.STDEV.P(moras!$I$2:$I$5001)</f>
        <v>0.71243440733593477</v>
      </c>
      <c r="E3919" t="str">
        <f t="shared" si="122"/>
        <v>Normal</v>
      </c>
    </row>
    <row r="3920" spans="2:5" x14ac:dyDescent="0.25">
      <c r="B3920">
        <f xml:space="preserve"> (moras!C3917 - AVERAGE(moras!$C$2:$C$5001)) / _xlfn.STDEV.P(moras!$C$2:$C$5001)</f>
        <v>-0.2207838172013388</v>
      </c>
      <c r="C3920" t="str">
        <f t="shared" si="123"/>
        <v>Normal</v>
      </c>
      <c r="D3920">
        <f xml:space="preserve"> (moras!I3917 - AVERAGE(moras!$I$2:$I$5001)) / _xlfn.STDEV.P(moras!$I$2:$I$5001)</f>
        <v>-0.769795843717061</v>
      </c>
      <c r="E3920" t="str">
        <f t="shared" si="122"/>
        <v>Normal</v>
      </c>
    </row>
    <row r="3921" spans="2:5" x14ac:dyDescent="0.25">
      <c r="B3921">
        <f xml:space="preserve"> (moras!C3918 - AVERAGE(moras!$C$2:$C$5001)) / _xlfn.STDEV.P(moras!$C$2:$C$5001)</f>
        <v>-0.44454166866740574</v>
      </c>
      <c r="C3921" t="str">
        <f t="shared" si="123"/>
        <v>Normal</v>
      </c>
      <c r="D3921">
        <f xml:space="preserve"> (moras!I3918 - AVERAGE(moras!$I$2:$I$5001)) / _xlfn.STDEV.P(moras!$I$2:$I$5001)</f>
        <v>1.2065111576869334</v>
      </c>
      <c r="E3921" t="str">
        <f t="shared" si="122"/>
        <v>Normal</v>
      </c>
    </row>
    <row r="3922" spans="2:5" x14ac:dyDescent="0.25">
      <c r="B3922">
        <f xml:space="preserve"> (moras!C3919 - AVERAGE(moras!$C$2:$C$5001)) / _xlfn.STDEV.P(moras!$C$2:$C$5001)</f>
        <v>-0.36690897767156788</v>
      </c>
      <c r="C3922" t="str">
        <f t="shared" si="123"/>
        <v>Normal</v>
      </c>
      <c r="D3922">
        <f xml:space="preserve"> (moras!I3919 - AVERAGE(moras!$I$2:$I$5001)) / _xlfn.STDEV.P(moras!$I$2:$I$5001)</f>
        <v>-1.334454986975345</v>
      </c>
      <c r="E3922" t="str">
        <f t="shared" si="122"/>
        <v>Normal</v>
      </c>
    </row>
    <row r="3923" spans="2:5" x14ac:dyDescent="0.25">
      <c r="B3923">
        <f xml:space="preserve"> (moras!C3920 - AVERAGE(moras!$C$2:$C$5001)) / _xlfn.STDEV.P(moras!$C$2:$C$5001)</f>
        <v>-0.44454166866740574</v>
      </c>
      <c r="C3923" t="str">
        <f t="shared" si="123"/>
        <v>Normal</v>
      </c>
      <c r="D3923">
        <f xml:space="preserve"> (moras!I3920 - AVERAGE(moras!$I$2:$I$5001)) / _xlfn.STDEV.P(moras!$I$2:$I$5001)</f>
        <v>7.7192871170365177E-2</v>
      </c>
      <c r="E3923" t="str">
        <f t="shared" si="122"/>
        <v>Normal</v>
      </c>
    </row>
    <row r="3924" spans="2:5" x14ac:dyDescent="0.25">
      <c r="B3924">
        <f xml:space="preserve"> (moras!C3921 - AVERAGE(moras!$C$2:$C$5001)) / _xlfn.STDEV.P(moras!$C$2:$C$5001)</f>
        <v>-0.81083616945591319</v>
      </c>
      <c r="C3924" t="str">
        <f t="shared" si="123"/>
        <v>Normal</v>
      </c>
      <c r="D3924">
        <f xml:space="preserve"> (moras!I3921 - AVERAGE(moras!$I$2:$I$5001)) / _xlfn.STDEV.P(moras!$I$2:$I$5001)</f>
        <v>6.6104782630796582E-3</v>
      </c>
      <c r="E3924" t="str">
        <f t="shared" si="122"/>
        <v>Normal</v>
      </c>
    </row>
    <row r="3925" spans="2:5" x14ac:dyDescent="0.25">
      <c r="B3925">
        <f xml:space="preserve"> (moras!C3922 - AVERAGE(moras!$C$2:$C$5001)) / _xlfn.STDEV.P(moras!$C$2:$C$5001)</f>
        <v>-0.42841433231318576</v>
      </c>
      <c r="C3925" t="str">
        <f t="shared" si="123"/>
        <v>Normal</v>
      </c>
      <c r="D3925">
        <f xml:space="preserve"> (moras!I3922 - AVERAGE(moras!$I$2:$I$5001)) / _xlfn.STDEV.P(moras!$I$2:$I$5001)</f>
        <v>0.43010483570679275</v>
      </c>
      <c r="E3925" t="str">
        <f t="shared" si="122"/>
        <v>Normal</v>
      </c>
    </row>
    <row r="3926" spans="2:5" x14ac:dyDescent="0.25">
      <c r="B3926">
        <f xml:space="preserve"> (moras!C3923 - AVERAGE(moras!$C$2:$C$5001)) / _xlfn.STDEV.P(moras!$C$2:$C$5001)</f>
        <v>-0.62735349808839536</v>
      </c>
      <c r="C3926" t="str">
        <f t="shared" si="123"/>
        <v>Normal</v>
      </c>
      <c r="D3926">
        <f xml:space="preserve"> (moras!I3923 - AVERAGE(moras!$I$2:$I$5001)) / _xlfn.STDEV.P(moras!$I$2:$I$5001)</f>
        <v>0.85359919315050581</v>
      </c>
      <c r="E3926" t="str">
        <f t="shared" si="122"/>
        <v>Normal</v>
      </c>
    </row>
    <row r="3927" spans="2:5" x14ac:dyDescent="0.25">
      <c r="B3927">
        <f xml:space="preserve"> (moras!C3924 - AVERAGE(moras!$C$2:$C$5001)) / _xlfn.STDEV.P(moras!$C$2:$C$5001)</f>
        <v>-0.57334085607013285</v>
      </c>
      <c r="C3927" t="str">
        <f t="shared" si="123"/>
        <v>Normal</v>
      </c>
      <c r="D3927">
        <f xml:space="preserve"> (moras!I3924 - AVERAGE(moras!$I$2:$I$5001)) / _xlfn.STDEV.P(moras!$I$2:$I$5001)</f>
        <v>0.43010483570679275</v>
      </c>
      <c r="E3927" t="str">
        <f t="shared" si="122"/>
        <v>Normal</v>
      </c>
    </row>
    <row r="3928" spans="2:5" x14ac:dyDescent="0.25">
      <c r="B3928">
        <f xml:space="preserve"> (moras!C3925 - AVERAGE(moras!$C$2:$C$5001)) / _xlfn.STDEV.P(moras!$C$2:$C$5001)</f>
        <v>-0.43386492312872732</v>
      </c>
      <c r="C3928" t="str">
        <f t="shared" si="123"/>
        <v>Normal</v>
      </c>
      <c r="D3928">
        <f xml:space="preserve"> (moras!I3925 - AVERAGE(moras!$I$2:$I$5001)) / _xlfn.STDEV.P(moras!$I$2:$I$5001)</f>
        <v>6.6104782630796582E-3</v>
      </c>
      <c r="E3928" t="str">
        <f t="shared" si="122"/>
        <v>Normal</v>
      </c>
    </row>
    <row r="3929" spans="2:5" x14ac:dyDescent="0.25">
      <c r="B3929">
        <f xml:space="preserve"> (moras!C3926 - AVERAGE(moras!$C$2:$C$5001)) / _xlfn.STDEV.P(moras!$C$2:$C$5001)</f>
        <v>-0.44454166866740574</v>
      </c>
      <c r="C3929" t="str">
        <f t="shared" si="123"/>
        <v>Normal</v>
      </c>
      <c r="D3929">
        <f xml:space="preserve"> (moras!I3926 - AVERAGE(moras!$I$2:$I$5001)) / _xlfn.STDEV.P(moras!$I$2:$I$5001)</f>
        <v>0.43010483570679275</v>
      </c>
      <c r="E3929" t="str">
        <f t="shared" si="122"/>
        <v>Normal</v>
      </c>
    </row>
    <row r="3930" spans="2:5" x14ac:dyDescent="0.25">
      <c r="B3930">
        <f xml:space="preserve"> (moras!C3927 - AVERAGE(moras!$C$2:$C$5001)) / _xlfn.STDEV.P(moras!$C$2:$C$5001)</f>
        <v>1.0156163403455098</v>
      </c>
      <c r="C3930" t="str">
        <f t="shared" si="123"/>
        <v>Normal</v>
      </c>
      <c r="D3930">
        <f xml:space="preserve"> (moras!I3927 - AVERAGE(moras!$I$2:$I$5001)) / _xlfn.STDEV.P(moras!$I$2:$I$5001)</f>
        <v>-0.91096062953163204</v>
      </c>
      <c r="E3930" t="str">
        <f t="shared" si="122"/>
        <v>Normal</v>
      </c>
    </row>
    <row r="3931" spans="2:5" x14ac:dyDescent="0.25">
      <c r="B3931">
        <f xml:space="preserve"> (moras!C3928 - AVERAGE(moras!$C$2:$C$5001)) / _xlfn.STDEV.P(moras!$C$2:$C$5001)</f>
        <v>-0.53955212567514677</v>
      </c>
      <c r="C3931" t="str">
        <f t="shared" si="123"/>
        <v>Normal</v>
      </c>
      <c r="D3931">
        <f xml:space="preserve"> (moras!I3928 - AVERAGE(moras!$I$2:$I$5001)) / _xlfn.STDEV.P(moras!$I$2:$I$5001)</f>
        <v>1.1359287647796479</v>
      </c>
      <c r="E3931" t="str">
        <f t="shared" si="122"/>
        <v>Normal</v>
      </c>
    </row>
    <row r="3932" spans="2:5" x14ac:dyDescent="0.25">
      <c r="B3932">
        <f xml:space="preserve"> (moras!C3929 - AVERAGE(moras!$C$2:$C$5001)) / _xlfn.STDEV.P(moras!$C$2:$C$5001)</f>
        <v>0.24541434067546811</v>
      </c>
      <c r="C3932" t="str">
        <f t="shared" si="123"/>
        <v>Normal</v>
      </c>
      <c r="D3932">
        <f xml:space="preserve"> (moras!I3929 - AVERAGE(moras!$I$2:$I$5001)) / _xlfn.STDEV.P(moras!$I$2:$I$5001)</f>
        <v>-0.41688387918063341</v>
      </c>
      <c r="E3932" t="str">
        <f t="shared" si="122"/>
        <v>Normal</v>
      </c>
    </row>
    <row r="3933" spans="2:5" x14ac:dyDescent="0.25">
      <c r="B3933">
        <f xml:space="preserve"> (moras!C3930 - AVERAGE(moras!$C$2:$C$5001)) / _xlfn.STDEV.P(moras!$C$2:$C$5001)</f>
        <v>-0.36858608253788838</v>
      </c>
      <c r="C3933" t="str">
        <f t="shared" si="123"/>
        <v>Normal</v>
      </c>
      <c r="D3933">
        <f xml:space="preserve"> (moras!I3930 - AVERAGE(moras!$I$2:$I$5001)) / _xlfn.STDEV.P(moras!$I$2:$I$5001)</f>
        <v>-1.2638725940680595</v>
      </c>
      <c r="E3933" t="str">
        <f t="shared" si="122"/>
        <v>Normal</v>
      </c>
    </row>
    <row r="3934" spans="2:5" x14ac:dyDescent="0.25">
      <c r="B3934">
        <f xml:space="preserve"> (moras!C3931 - AVERAGE(moras!$C$2:$C$5001)) / _xlfn.STDEV.P(moras!$C$2:$C$5001)</f>
        <v>-0.38540645781480848</v>
      </c>
      <c r="C3934" t="str">
        <f t="shared" si="123"/>
        <v>Normal</v>
      </c>
      <c r="D3934">
        <f xml:space="preserve"> (moras!I3931 - AVERAGE(moras!$I$2:$I$5001)) / _xlfn.STDEV.P(moras!$I$2:$I$5001)</f>
        <v>1.41825833640879</v>
      </c>
      <c r="E3934" t="str">
        <f t="shared" si="122"/>
        <v>Normal</v>
      </c>
    </row>
    <row r="3935" spans="2:5" x14ac:dyDescent="0.25">
      <c r="B3935">
        <f xml:space="preserve"> (moras!C3932 - AVERAGE(moras!$C$2:$C$5001)) / _xlfn.STDEV.P(moras!$C$2:$C$5001)</f>
        <v>-0.45027095485043883</v>
      </c>
      <c r="C3935" t="str">
        <f t="shared" si="123"/>
        <v>Normal</v>
      </c>
      <c r="D3935">
        <f xml:space="preserve"> (moras!I3932 - AVERAGE(moras!$I$2:$I$5001)) / _xlfn.STDEV.P(moras!$I$2:$I$5001)</f>
        <v>-0.55804866499520445</v>
      </c>
      <c r="E3935" t="str">
        <f t="shared" si="122"/>
        <v>Normal</v>
      </c>
    </row>
    <row r="3936" spans="2:5" x14ac:dyDescent="0.25">
      <c r="B3936">
        <f xml:space="preserve"> (moras!C3933 - AVERAGE(moras!$C$2:$C$5001)) / _xlfn.STDEV.P(moras!$C$2:$C$5001)</f>
        <v>-0.26159665738938481</v>
      </c>
      <c r="C3936" t="str">
        <f t="shared" si="123"/>
        <v>Normal</v>
      </c>
      <c r="D3936">
        <f xml:space="preserve"> (moras!I3933 - AVERAGE(moras!$I$2:$I$5001)) / _xlfn.STDEV.P(moras!$I$2:$I$5001)</f>
        <v>0.71243440733593477</v>
      </c>
      <c r="E3936" t="str">
        <f t="shared" si="122"/>
        <v>Normal</v>
      </c>
    </row>
    <row r="3937" spans="2:5" x14ac:dyDescent="0.25">
      <c r="B3937">
        <f xml:space="preserve"> (moras!C3934 - AVERAGE(moras!$C$2:$C$5001)) / _xlfn.STDEV.P(moras!$C$2:$C$5001)</f>
        <v>-0.44089889824453027</v>
      </c>
      <c r="C3937" t="str">
        <f t="shared" si="123"/>
        <v>Normal</v>
      </c>
      <c r="D3937">
        <f xml:space="preserve"> (moras!I3934 - AVERAGE(moras!$I$2:$I$5001)) / _xlfn.STDEV.P(moras!$I$2:$I$5001)</f>
        <v>0.57126962152136374</v>
      </c>
      <c r="E3937" t="str">
        <f t="shared" si="122"/>
        <v>Normal</v>
      </c>
    </row>
    <row r="3938" spans="2:5" x14ac:dyDescent="0.25">
      <c r="B3938">
        <f xml:space="preserve"> (moras!C3935 - AVERAGE(moras!$C$2:$C$5001)) / _xlfn.STDEV.P(moras!$C$2:$C$5001)</f>
        <v>-0.38739062085150677</v>
      </c>
      <c r="C3938" t="str">
        <f t="shared" si="123"/>
        <v>Normal</v>
      </c>
      <c r="D3938">
        <f xml:space="preserve"> (moras!I3935 - AVERAGE(moras!$I$2:$I$5001)) / _xlfn.STDEV.P(moras!$I$2:$I$5001)</f>
        <v>-0.13455430755149136</v>
      </c>
      <c r="E3938" t="str">
        <f t="shared" si="122"/>
        <v>Normal</v>
      </c>
    </row>
    <row r="3939" spans="2:5" x14ac:dyDescent="0.25">
      <c r="B3939">
        <f xml:space="preserve"> (moras!C3936 - AVERAGE(moras!$C$2:$C$5001)) / _xlfn.STDEV.P(moras!$C$2:$C$5001)</f>
        <v>-0.73158665071571494</v>
      </c>
      <c r="C3939" t="str">
        <f t="shared" si="123"/>
        <v>Normal</v>
      </c>
      <c r="D3939">
        <f xml:space="preserve"> (moras!I3936 - AVERAGE(moras!$I$2:$I$5001)) / _xlfn.STDEV.P(moras!$I$2:$I$5001)</f>
        <v>-0.769795843717061</v>
      </c>
      <c r="E3939" t="str">
        <f t="shared" si="122"/>
        <v>Normal</v>
      </c>
    </row>
    <row r="3940" spans="2:5" x14ac:dyDescent="0.25">
      <c r="B3940">
        <f xml:space="preserve"> (moras!C3937 - AVERAGE(moras!$C$2:$C$5001)) / _xlfn.STDEV.P(moras!$C$2:$C$5001)</f>
        <v>-0.46799154082766331</v>
      </c>
      <c r="C3940" t="str">
        <f t="shared" si="123"/>
        <v>Normal</v>
      </c>
      <c r="D3940">
        <f xml:space="preserve"> (moras!I3937 - AVERAGE(moras!$I$2:$I$5001)) / _xlfn.STDEV.P(moras!$I$2:$I$5001)</f>
        <v>6.6104782630796582E-3</v>
      </c>
      <c r="E3940" t="str">
        <f t="shared" si="122"/>
        <v>Normal</v>
      </c>
    </row>
    <row r="3941" spans="2:5" x14ac:dyDescent="0.25">
      <c r="B3941">
        <f xml:space="preserve"> (moras!C3938 - AVERAGE(moras!$C$2:$C$5001)) / _xlfn.STDEV.P(moras!$C$2:$C$5001)</f>
        <v>-0.35808681415535759</v>
      </c>
      <c r="C3941" t="str">
        <f t="shared" si="123"/>
        <v>Normal</v>
      </c>
      <c r="D3941">
        <f xml:space="preserve"> (moras!I3938 - AVERAGE(moras!$I$2:$I$5001)) / _xlfn.STDEV.P(moras!$I$2:$I$5001)</f>
        <v>1.1359287647796479</v>
      </c>
      <c r="E3941" t="str">
        <f t="shared" si="122"/>
        <v>Normal</v>
      </c>
    </row>
    <row r="3942" spans="2:5" x14ac:dyDescent="0.25">
      <c r="B3942">
        <f xml:space="preserve"> (moras!C3939 - AVERAGE(moras!$C$2:$C$5001)) / _xlfn.STDEV.P(moras!$C$2:$C$5001)</f>
        <v>-0.18420505021808053</v>
      </c>
      <c r="C3942" t="str">
        <f t="shared" si="123"/>
        <v>Normal</v>
      </c>
      <c r="D3942">
        <f xml:space="preserve"> (moras!I3939 - AVERAGE(moras!$I$2:$I$5001)) / _xlfn.STDEV.P(moras!$I$2:$I$5001)</f>
        <v>-1.052125415346203</v>
      </c>
      <c r="E3942" t="str">
        <f t="shared" si="122"/>
        <v>Normal</v>
      </c>
    </row>
    <row r="3943" spans="2:5" x14ac:dyDescent="0.25">
      <c r="B3943">
        <f xml:space="preserve"> (moras!C3940 - AVERAGE(moras!$C$2:$C$5001)) / _xlfn.STDEV.P(moras!$C$2:$C$5001)</f>
        <v>-0.64067168379152861</v>
      </c>
      <c r="C3943" t="str">
        <f t="shared" si="123"/>
        <v>Normal</v>
      </c>
      <c r="D3943">
        <f xml:space="preserve"> (moras!I3940 - AVERAGE(moras!$I$2:$I$5001)) / _xlfn.STDEV.P(moras!$I$2:$I$5001)</f>
        <v>1.2065111576869334</v>
      </c>
      <c r="E3943" t="str">
        <f t="shared" si="122"/>
        <v>Normal</v>
      </c>
    </row>
    <row r="3944" spans="2:5" x14ac:dyDescent="0.25">
      <c r="B3944">
        <f xml:space="preserve"> (moras!C3941 - AVERAGE(moras!$C$2:$C$5001)) / _xlfn.STDEV.P(moras!$C$2:$C$5001)</f>
        <v>-0.74516766094837672</v>
      </c>
      <c r="C3944" t="str">
        <f t="shared" si="123"/>
        <v>Normal</v>
      </c>
      <c r="D3944">
        <f xml:space="preserve"> (moras!I3941 - AVERAGE(moras!$I$2:$I$5001)) / _xlfn.STDEV.P(moras!$I$2:$I$5001)</f>
        <v>-1.1227078082534885</v>
      </c>
      <c r="E3944" t="str">
        <f t="shared" si="122"/>
        <v>Normal</v>
      </c>
    </row>
    <row r="3945" spans="2:5" x14ac:dyDescent="0.25">
      <c r="B3945">
        <f xml:space="preserve"> (moras!C3942 - AVERAGE(moras!$C$2:$C$5001)) / _xlfn.STDEV.P(moras!$C$2:$C$5001)</f>
        <v>1.3931570870913459</v>
      </c>
      <c r="C3945" t="str">
        <f t="shared" si="123"/>
        <v>Normal</v>
      </c>
      <c r="D3945">
        <f xml:space="preserve"> (moras!I3942 - AVERAGE(moras!$I$2:$I$5001)) / _xlfn.STDEV.P(moras!$I$2:$I$5001)</f>
        <v>1.7711703009452175</v>
      </c>
      <c r="E3945" t="str">
        <f t="shared" si="122"/>
        <v>Normal</v>
      </c>
    </row>
    <row r="3946" spans="2:5" x14ac:dyDescent="0.25">
      <c r="B3946">
        <f xml:space="preserve"> (moras!C3943 - AVERAGE(moras!$C$2:$C$5001)) / _xlfn.STDEV.P(moras!$C$2:$C$5001)</f>
        <v>-0.22476324176282128</v>
      </c>
      <c r="C3946" t="str">
        <f t="shared" si="123"/>
        <v>Normal</v>
      </c>
      <c r="D3946">
        <f xml:space="preserve"> (moras!I3943 - AVERAGE(moras!$I$2:$I$5001)) / _xlfn.STDEV.P(moras!$I$2:$I$5001)</f>
        <v>1.559423122223361</v>
      </c>
      <c r="E3946" t="str">
        <f t="shared" si="122"/>
        <v>Normal</v>
      </c>
    </row>
    <row r="3947" spans="2:5" x14ac:dyDescent="0.25">
      <c r="B3947">
        <f xml:space="preserve"> (moras!C3944 - AVERAGE(moras!$C$2:$C$5001)) / _xlfn.STDEV.P(moras!$C$2:$C$5001)</f>
        <v>1.6003892897974419</v>
      </c>
      <c r="C3947" t="str">
        <f t="shared" si="123"/>
        <v>Normal</v>
      </c>
      <c r="D3947">
        <f xml:space="preserve"> (moras!I3944 - AVERAGE(moras!$I$2:$I$5001)) / _xlfn.STDEV.P(moras!$I$2:$I$5001)</f>
        <v>-0.34630148627334789</v>
      </c>
      <c r="E3947" t="str">
        <f t="shared" si="122"/>
        <v>Normal</v>
      </c>
    </row>
    <row r="3948" spans="2:5" x14ac:dyDescent="0.25">
      <c r="B3948">
        <f xml:space="preserve"> (moras!C3945 - AVERAGE(moras!$C$2:$C$5001)) / _xlfn.STDEV.P(moras!$C$2:$C$5001)</f>
        <v>4.5510308659959211</v>
      </c>
      <c r="C3948" t="str">
        <f t="shared" si="123"/>
        <v>Atipico</v>
      </c>
      <c r="D3948">
        <f xml:space="preserve"> (moras!I3945 - AVERAGE(moras!$I$2:$I$5001)) / _xlfn.STDEV.P(moras!$I$2:$I$5001)</f>
        <v>7.7192871170365177E-2</v>
      </c>
      <c r="E3948" t="str">
        <f t="shared" si="122"/>
        <v>Normal</v>
      </c>
    </row>
    <row r="3949" spans="2:5" x14ac:dyDescent="0.25">
      <c r="B3949">
        <f xml:space="preserve"> (moras!C3946 - AVERAGE(moras!$C$2:$C$5001)) / _xlfn.STDEV.P(moras!$C$2:$C$5001)</f>
        <v>-0.46799154082766331</v>
      </c>
      <c r="C3949" t="str">
        <f t="shared" si="123"/>
        <v>Normal</v>
      </c>
      <c r="D3949">
        <f xml:space="preserve"> (moras!I3946 - AVERAGE(moras!$I$2:$I$5001)) / _xlfn.STDEV.P(moras!$I$2:$I$5001)</f>
        <v>-1.2638725940680595</v>
      </c>
      <c r="E3949" t="str">
        <f t="shared" si="122"/>
        <v>Normal</v>
      </c>
    </row>
    <row r="3950" spans="2:5" x14ac:dyDescent="0.25">
      <c r="B3950">
        <f xml:space="preserve"> (moras!C3947 - AVERAGE(moras!$C$2:$C$5001)) / _xlfn.STDEV.P(moras!$C$2:$C$5001)</f>
        <v>-0.46799154082766331</v>
      </c>
      <c r="C3950" t="str">
        <f t="shared" si="123"/>
        <v>Normal</v>
      </c>
      <c r="D3950">
        <f xml:space="preserve"> (moras!I3947 - AVERAGE(moras!$I$2:$I$5001)) / _xlfn.STDEV.P(moras!$I$2:$I$5001)</f>
        <v>-0.98154302243891756</v>
      </c>
      <c r="E3950" t="str">
        <f t="shared" si="122"/>
        <v>Normal</v>
      </c>
    </row>
    <row r="3951" spans="2:5" x14ac:dyDescent="0.25">
      <c r="B3951">
        <f xml:space="preserve"> (moras!C3948 - AVERAGE(moras!$C$2:$C$5001)) / _xlfn.STDEV.P(moras!$C$2:$C$5001)</f>
        <v>-0.44452193802191964</v>
      </c>
      <c r="C3951" t="str">
        <f t="shared" si="123"/>
        <v>Normal</v>
      </c>
      <c r="D3951">
        <f xml:space="preserve"> (moras!I3948 - AVERAGE(moras!$I$2:$I$5001)) / _xlfn.STDEV.P(moras!$I$2:$I$5001)</f>
        <v>0.28894004989222172</v>
      </c>
      <c r="E3951" t="str">
        <f t="shared" si="122"/>
        <v>Normal</v>
      </c>
    </row>
    <row r="3952" spans="2:5" x14ac:dyDescent="0.25">
      <c r="B3952">
        <f xml:space="preserve"> (moras!C3949 - AVERAGE(moras!$C$2:$C$5001)) / _xlfn.STDEV.P(moras!$C$2:$C$5001)</f>
        <v>-0.27635764654369083</v>
      </c>
      <c r="C3952" t="str">
        <f t="shared" si="123"/>
        <v>Normal</v>
      </c>
      <c r="D3952">
        <f xml:space="preserve"> (moras!I3949 - AVERAGE(moras!$I$2:$I$5001)) / _xlfn.STDEV.P(moras!$I$2:$I$5001)</f>
        <v>0.43010483570679275</v>
      </c>
      <c r="E3952" t="str">
        <f t="shared" si="122"/>
        <v>Normal</v>
      </c>
    </row>
    <row r="3953" spans="2:5" x14ac:dyDescent="0.25">
      <c r="B3953">
        <f xml:space="preserve"> (moras!C3950 - AVERAGE(moras!$C$2:$C$5001)) / _xlfn.STDEV.P(moras!$C$2:$C$5001)</f>
        <v>-0.53955212567514677</v>
      </c>
      <c r="C3953" t="str">
        <f t="shared" si="123"/>
        <v>Normal</v>
      </c>
      <c r="D3953">
        <f xml:space="preserve"> (moras!I3950 - AVERAGE(moras!$I$2:$I$5001)) / _xlfn.STDEV.P(moras!$I$2:$I$5001)</f>
        <v>-1.5462021656972016</v>
      </c>
      <c r="E3953" t="str">
        <f t="shared" si="122"/>
        <v>Normal</v>
      </c>
    </row>
    <row r="3954" spans="2:5" x14ac:dyDescent="0.25">
      <c r="B3954">
        <f xml:space="preserve"> (moras!C3951 - AVERAGE(moras!$C$2:$C$5001)) / _xlfn.STDEV.P(moras!$C$2:$C$5001)</f>
        <v>-0.5612681673633112</v>
      </c>
      <c r="C3954" t="str">
        <f t="shared" si="123"/>
        <v>Normal</v>
      </c>
      <c r="D3954">
        <f xml:space="preserve"> (moras!I3951 - AVERAGE(moras!$I$2:$I$5001)) / _xlfn.STDEV.P(moras!$I$2:$I$5001)</f>
        <v>-1.6167845586044871</v>
      </c>
      <c r="E3954" t="str">
        <f t="shared" si="122"/>
        <v>Normal</v>
      </c>
    </row>
    <row r="3955" spans="2:5" x14ac:dyDescent="0.25">
      <c r="B3955">
        <f xml:space="preserve"> (moras!C3952 - AVERAGE(moras!$C$2:$C$5001)) / _xlfn.STDEV.P(moras!$C$2:$C$5001)</f>
        <v>7.8552173146096055E-2</v>
      </c>
      <c r="C3955" t="str">
        <f t="shared" si="123"/>
        <v>Normal</v>
      </c>
      <c r="D3955">
        <f xml:space="preserve"> (moras!I3952 - AVERAGE(moras!$I$2:$I$5001)) / _xlfn.STDEV.P(moras!$I$2:$I$5001)</f>
        <v>-1.052125415346203</v>
      </c>
      <c r="E3955" t="str">
        <f t="shared" si="122"/>
        <v>Normal</v>
      </c>
    </row>
    <row r="3956" spans="2:5" x14ac:dyDescent="0.25">
      <c r="B3956">
        <f xml:space="preserve"> (moras!C3953 - AVERAGE(moras!$C$2:$C$5001)) / _xlfn.STDEV.P(moras!$C$2:$C$5001)</f>
        <v>-0.496391338674252</v>
      </c>
      <c r="C3956" t="str">
        <f t="shared" si="123"/>
        <v>Normal</v>
      </c>
      <c r="D3956">
        <f xml:space="preserve"> (moras!I3953 - AVERAGE(moras!$I$2:$I$5001)) / _xlfn.STDEV.P(moras!$I$2:$I$5001)</f>
        <v>-0.55804866499520445</v>
      </c>
      <c r="E3956" t="str">
        <f t="shared" si="122"/>
        <v>Normal</v>
      </c>
    </row>
    <row r="3957" spans="2:5" x14ac:dyDescent="0.25">
      <c r="B3957">
        <f xml:space="preserve"> (moras!C3954 - AVERAGE(moras!$C$2:$C$5001)) / _xlfn.STDEV.P(moras!$C$2:$C$5001)</f>
        <v>8.7600992452328205E-2</v>
      </c>
      <c r="C3957" t="str">
        <f t="shared" si="123"/>
        <v>Normal</v>
      </c>
      <c r="D3957">
        <f xml:space="preserve"> (moras!I3954 - AVERAGE(moras!$I$2:$I$5001)) / _xlfn.STDEV.P(moras!$I$2:$I$5001)</f>
        <v>-0.27571909336606237</v>
      </c>
      <c r="E3957" t="str">
        <f t="shared" si="122"/>
        <v>Normal</v>
      </c>
    </row>
    <row r="3958" spans="2:5" x14ac:dyDescent="0.25">
      <c r="B3958">
        <f xml:space="preserve"> (moras!C3955 - AVERAGE(moras!$C$2:$C$5001)) / _xlfn.STDEV.P(moras!$C$2:$C$5001)</f>
        <v>0.36065857462922851</v>
      </c>
      <c r="C3958" t="str">
        <f t="shared" si="123"/>
        <v>Normal</v>
      </c>
      <c r="D3958">
        <f xml:space="preserve"> (moras!I3955 - AVERAGE(moras!$I$2:$I$5001)) / _xlfn.STDEV.P(moras!$I$2:$I$5001)</f>
        <v>-6.397191464420586E-2</v>
      </c>
      <c r="E3958" t="str">
        <f t="shared" si="122"/>
        <v>Normal</v>
      </c>
    </row>
    <row r="3959" spans="2:5" x14ac:dyDescent="0.25">
      <c r="B3959">
        <f xml:space="preserve"> (moras!C3956 - AVERAGE(moras!$C$2:$C$5001)) / _xlfn.STDEV.P(moras!$C$2:$C$5001)</f>
        <v>0.37883323674900921</v>
      </c>
      <c r="C3959" t="str">
        <f t="shared" si="123"/>
        <v>Normal</v>
      </c>
      <c r="D3959">
        <f xml:space="preserve"> (moras!I3956 - AVERAGE(moras!$I$2:$I$5001)) / _xlfn.STDEV.P(moras!$I$2:$I$5001)</f>
        <v>-0.48746627208791893</v>
      </c>
      <c r="E3959" t="str">
        <f t="shared" si="122"/>
        <v>Normal</v>
      </c>
    </row>
    <row r="3960" spans="2:5" x14ac:dyDescent="0.25">
      <c r="B3960">
        <f xml:space="preserve"> (moras!C3957 - AVERAGE(moras!$C$2:$C$5001)) / _xlfn.STDEV.P(moras!$C$2:$C$5001)</f>
        <v>-0.18142222764706425</v>
      </c>
      <c r="C3960" t="str">
        <f t="shared" si="123"/>
        <v>Normal</v>
      </c>
      <c r="D3960">
        <f xml:space="preserve"> (moras!I3957 - AVERAGE(moras!$I$2:$I$5001)) / _xlfn.STDEV.P(moras!$I$2:$I$5001)</f>
        <v>-0.55804866499520445</v>
      </c>
      <c r="E3960" t="str">
        <f t="shared" si="122"/>
        <v>Normal</v>
      </c>
    </row>
    <row r="3961" spans="2:5" x14ac:dyDescent="0.25">
      <c r="B3961">
        <f xml:space="preserve"> (moras!C3958 - AVERAGE(moras!$C$2:$C$5001)) / _xlfn.STDEV.P(moras!$C$2:$C$5001)</f>
        <v>-0.58411255534021334</v>
      </c>
      <c r="C3961" t="str">
        <f t="shared" si="123"/>
        <v>Normal</v>
      </c>
      <c r="D3961">
        <f xml:space="preserve"> (moras!I3958 - AVERAGE(moras!$I$2:$I$5001)) / _xlfn.STDEV.P(moras!$I$2:$I$5001)</f>
        <v>-1.4756197727899161</v>
      </c>
      <c r="E3961" t="str">
        <f t="shared" si="122"/>
        <v>Normal</v>
      </c>
    </row>
    <row r="3962" spans="2:5" x14ac:dyDescent="0.25">
      <c r="B3962">
        <f xml:space="preserve"> (moras!C3959 - AVERAGE(moras!$C$2:$C$5001)) / _xlfn.STDEV.P(moras!$C$2:$C$5001)</f>
        <v>1.0019045529282355</v>
      </c>
      <c r="C3962" t="str">
        <f t="shared" si="123"/>
        <v>Normal</v>
      </c>
      <c r="D3962">
        <f xml:space="preserve"> (moras!I3959 - AVERAGE(moras!$I$2:$I$5001)) / _xlfn.STDEV.P(moras!$I$2:$I$5001)</f>
        <v>0.92418158605779133</v>
      </c>
      <c r="E3962" t="str">
        <f t="shared" si="122"/>
        <v>Normal</v>
      </c>
    </row>
    <row r="3963" spans="2:5" x14ac:dyDescent="0.25">
      <c r="B3963">
        <f xml:space="preserve"> (moras!C3960 - AVERAGE(moras!$C$2:$C$5001)) / _xlfn.STDEV.P(moras!$C$2:$C$5001)</f>
        <v>-0.56421543253280082</v>
      </c>
      <c r="C3963" t="str">
        <f t="shared" si="123"/>
        <v>Normal</v>
      </c>
      <c r="D3963">
        <f xml:space="preserve"> (moras!I3960 - AVERAGE(moras!$I$2:$I$5001)) / _xlfn.STDEV.P(moras!$I$2:$I$5001)</f>
        <v>-1.052125415346203</v>
      </c>
      <c r="E3963" t="str">
        <f t="shared" si="122"/>
        <v>Normal</v>
      </c>
    </row>
    <row r="3964" spans="2:5" x14ac:dyDescent="0.25">
      <c r="B3964">
        <f xml:space="preserve"> (moras!C3961 - AVERAGE(moras!$C$2:$C$5001)) / _xlfn.STDEV.P(moras!$C$2:$C$5001)</f>
        <v>-0.38542988795632327</v>
      </c>
      <c r="C3964" t="str">
        <f t="shared" si="123"/>
        <v>Normal</v>
      </c>
      <c r="D3964">
        <f xml:space="preserve"> (moras!I3961 - AVERAGE(moras!$I$2:$I$5001)) / _xlfn.STDEV.P(moras!$I$2:$I$5001)</f>
        <v>-0.48746627208791893</v>
      </c>
      <c r="E3964" t="str">
        <f t="shared" si="122"/>
        <v>Normal</v>
      </c>
    </row>
    <row r="3965" spans="2:5" x14ac:dyDescent="0.25">
      <c r="B3965">
        <f xml:space="preserve"> (moras!C3962 - AVERAGE(moras!$C$2:$C$5001)) / _xlfn.STDEV.P(moras!$C$2:$C$5001)</f>
        <v>0.83250462977643824</v>
      </c>
      <c r="C3965" t="str">
        <f t="shared" si="123"/>
        <v>Normal</v>
      </c>
      <c r="D3965">
        <f xml:space="preserve"> (moras!I3962 - AVERAGE(moras!$I$2:$I$5001)) / _xlfn.STDEV.P(moras!$I$2:$I$5001)</f>
        <v>6.6104782630796582E-3</v>
      </c>
      <c r="E3965" t="str">
        <f t="shared" si="122"/>
        <v>Normal</v>
      </c>
    </row>
    <row r="3966" spans="2:5" x14ac:dyDescent="0.25">
      <c r="B3966">
        <f xml:space="preserve"> (moras!C3963 - AVERAGE(moras!$C$2:$C$5001)) / _xlfn.STDEV.P(moras!$C$2:$C$5001)</f>
        <v>-5.5494724709961647E-2</v>
      </c>
      <c r="C3966" t="str">
        <f t="shared" si="123"/>
        <v>Normal</v>
      </c>
      <c r="D3966">
        <f xml:space="preserve"> (moras!I3963 - AVERAGE(moras!$I$2:$I$5001)) / _xlfn.STDEV.P(moras!$I$2:$I$5001)</f>
        <v>1.7711703009452175</v>
      </c>
      <c r="E3966" t="str">
        <f t="shared" si="122"/>
        <v>Normal</v>
      </c>
    </row>
    <row r="3967" spans="2:5" x14ac:dyDescent="0.25">
      <c r="B3967">
        <f xml:space="preserve"> (moras!C3964 - AVERAGE(moras!$C$2:$C$5001)) / _xlfn.STDEV.P(moras!$C$2:$C$5001)</f>
        <v>-0.37289599541126345</v>
      </c>
      <c r="C3967" t="str">
        <f t="shared" si="123"/>
        <v>Normal</v>
      </c>
      <c r="D3967">
        <f xml:space="preserve"> (moras!I3964 - AVERAGE(moras!$I$2:$I$5001)) / _xlfn.STDEV.P(moras!$I$2:$I$5001)</f>
        <v>6.6104782630796582E-3</v>
      </c>
      <c r="E3967" t="str">
        <f t="shared" si="122"/>
        <v>Normal</v>
      </c>
    </row>
    <row r="3968" spans="2:5" x14ac:dyDescent="0.25">
      <c r="B3968">
        <f xml:space="preserve"> (moras!C3965 - AVERAGE(moras!$C$2:$C$5001)) / _xlfn.STDEV.P(moras!$C$2:$C$5001)</f>
        <v>-0.38358815551672792</v>
      </c>
      <c r="C3968" t="str">
        <f t="shared" si="123"/>
        <v>Normal</v>
      </c>
      <c r="D3968">
        <f xml:space="preserve"> (moras!I3965 - AVERAGE(moras!$I$2:$I$5001)) / _xlfn.STDEV.P(moras!$I$2:$I$5001)</f>
        <v>-0.84037823662434652</v>
      </c>
      <c r="E3968" t="str">
        <f t="shared" si="122"/>
        <v>Normal</v>
      </c>
    </row>
    <row r="3969" spans="2:5" x14ac:dyDescent="0.25">
      <c r="B3969">
        <f xml:space="preserve"> (moras!C3966 - AVERAGE(moras!$C$2:$C$5001)) / _xlfn.STDEV.P(moras!$C$2:$C$5001)</f>
        <v>2.1248668417788852</v>
      </c>
      <c r="C3969" t="str">
        <f t="shared" si="123"/>
        <v>Atipico</v>
      </c>
      <c r="D3969">
        <f xml:space="preserve"> (moras!I3966 - AVERAGE(moras!$I$2:$I$5001)) / _xlfn.STDEV.P(moras!$I$2:$I$5001)</f>
        <v>-0.41688387918063341</v>
      </c>
      <c r="E3969" t="str">
        <f t="shared" si="122"/>
        <v>Normal</v>
      </c>
    </row>
    <row r="3970" spans="2:5" x14ac:dyDescent="0.25">
      <c r="B3970">
        <f xml:space="preserve"> (moras!C3967 - AVERAGE(moras!$C$2:$C$5001)) / _xlfn.STDEV.P(moras!$C$2:$C$5001)</f>
        <v>-0.35907837774426271</v>
      </c>
      <c r="C3970" t="str">
        <f t="shared" si="123"/>
        <v>Normal</v>
      </c>
      <c r="D3970">
        <f xml:space="preserve"> (moras!I3967 - AVERAGE(moras!$I$2:$I$5001)) / _xlfn.STDEV.P(moras!$I$2:$I$5001)</f>
        <v>-0.48746627208791893</v>
      </c>
      <c r="E3970" t="str">
        <f t="shared" si="122"/>
        <v>Normal</v>
      </c>
    </row>
    <row r="3971" spans="2:5" x14ac:dyDescent="0.25">
      <c r="B3971">
        <f xml:space="preserve"> (moras!C3968 - AVERAGE(moras!$C$2:$C$5001)) / _xlfn.STDEV.P(moras!$C$2:$C$5001)</f>
        <v>-0.2920351981707478</v>
      </c>
      <c r="C3971" t="str">
        <f t="shared" si="123"/>
        <v>Normal</v>
      </c>
      <c r="D3971">
        <f xml:space="preserve"> (moras!I3968 - AVERAGE(moras!$I$2:$I$5001)) / _xlfn.STDEV.P(moras!$I$2:$I$5001)</f>
        <v>-0.55804866499520445</v>
      </c>
      <c r="E3971" t="str">
        <f t="shared" si="122"/>
        <v>Normal</v>
      </c>
    </row>
    <row r="3972" spans="2:5" x14ac:dyDescent="0.25">
      <c r="B3972">
        <f xml:space="preserve"> (moras!C3969 - AVERAGE(moras!$C$2:$C$5001)) / _xlfn.STDEV.P(moras!$C$2:$C$5001)</f>
        <v>-0.59504456610486844</v>
      </c>
      <c r="C3972" t="str">
        <f t="shared" si="123"/>
        <v>Normal</v>
      </c>
      <c r="D3972">
        <f xml:space="preserve"> (moras!I3969 - AVERAGE(moras!$I$2:$I$5001)) / _xlfn.STDEV.P(moras!$I$2:$I$5001)</f>
        <v>-0.13455430755149136</v>
      </c>
      <c r="E3972" t="str">
        <f t="shared" si="122"/>
        <v>Normal</v>
      </c>
    </row>
    <row r="3973" spans="2:5" x14ac:dyDescent="0.25">
      <c r="B3973">
        <f xml:space="preserve"> (moras!C3970 - AVERAGE(moras!$C$2:$C$5001)) / _xlfn.STDEV.P(moras!$C$2:$C$5001)</f>
        <v>-0.46799031999397384</v>
      </c>
      <c r="C3973" t="str">
        <f t="shared" si="123"/>
        <v>Normal</v>
      </c>
      <c r="D3973">
        <f xml:space="preserve"> (moras!I3970 - AVERAGE(moras!$I$2:$I$5001)) / _xlfn.STDEV.P(moras!$I$2:$I$5001)</f>
        <v>0.14777526407765068</v>
      </c>
      <c r="E3973" t="str">
        <f t="shared" si="122"/>
        <v>Normal</v>
      </c>
    </row>
    <row r="3974" spans="2:5" x14ac:dyDescent="0.25">
      <c r="B3974">
        <f xml:space="preserve"> (moras!C3971 - AVERAGE(moras!$C$2:$C$5001)) / _xlfn.STDEV.P(moras!$C$2:$C$5001)</f>
        <v>0.38670919249762564</v>
      </c>
      <c r="C3974" t="str">
        <f t="shared" si="123"/>
        <v>Normal</v>
      </c>
      <c r="D3974">
        <f xml:space="preserve"> (moras!I3971 - AVERAGE(moras!$I$2:$I$5001)) / _xlfn.STDEV.P(moras!$I$2:$I$5001)</f>
        <v>-0.84037823662434652</v>
      </c>
      <c r="E3974" t="str">
        <f t="shared" ref="E3974:E4037" si="124">IF(ABS(D3974)&gt;1.96,"Atipico","Normal")</f>
        <v>Normal</v>
      </c>
    </row>
    <row r="3975" spans="2:5" x14ac:dyDescent="0.25">
      <c r="B3975">
        <f xml:space="preserve"> (moras!C3972 - AVERAGE(moras!$C$2:$C$5001)) / _xlfn.STDEV.P(moras!$C$2:$C$5001)</f>
        <v>-0.57603769002178995</v>
      </c>
      <c r="C3975" t="str">
        <f t="shared" si="123"/>
        <v>Normal</v>
      </c>
      <c r="D3975">
        <f xml:space="preserve"> (moras!I3972 - AVERAGE(moras!$I$2:$I$5001)) / _xlfn.STDEV.P(moras!$I$2:$I$5001)</f>
        <v>-1.5462021656972016</v>
      </c>
      <c r="E3975" t="str">
        <f t="shared" si="124"/>
        <v>Normal</v>
      </c>
    </row>
    <row r="3976" spans="2:5" x14ac:dyDescent="0.25">
      <c r="B3976">
        <f xml:space="preserve"> (moras!C3973 - AVERAGE(moras!$C$2:$C$5001)) / _xlfn.STDEV.P(moras!$C$2:$C$5001)</f>
        <v>1.2643369358777898</v>
      </c>
      <c r="C3976" t="str">
        <f t="shared" si="123"/>
        <v>Normal</v>
      </c>
      <c r="D3976">
        <f xml:space="preserve"> (moras!I3973 - AVERAGE(moras!$I$2:$I$5001)) / _xlfn.STDEV.P(moras!$I$2:$I$5001)</f>
        <v>0.28894004989222172</v>
      </c>
      <c r="E3976" t="str">
        <f t="shared" si="124"/>
        <v>Normal</v>
      </c>
    </row>
    <row r="3977" spans="2:5" x14ac:dyDescent="0.25">
      <c r="B3977">
        <f xml:space="preserve"> (moras!C3974 - AVERAGE(moras!$C$2:$C$5001)) / _xlfn.STDEV.P(moras!$C$2:$C$5001)</f>
        <v>-0.21503660079422027</v>
      </c>
      <c r="C3977" t="str">
        <f t="shared" si="123"/>
        <v>Normal</v>
      </c>
      <c r="D3977">
        <f xml:space="preserve"> (moras!I3974 - AVERAGE(moras!$I$2:$I$5001)) / _xlfn.STDEV.P(moras!$I$2:$I$5001)</f>
        <v>-6.397191464420586E-2</v>
      </c>
      <c r="E3977" t="str">
        <f t="shared" si="124"/>
        <v>Normal</v>
      </c>
    </row>
    <row r="3978" spans="2:5" x14ac:dyDescent="0.25">
      <c r="B3978">
        <f xml:space="preserve"> (moras!C3975 - AVERAGE(moras!$C$2:$C$5001)) / _xlfn.STDEV.P(moras!$C$2:$C$5001)</f>
        <v>-0.11066708474328471</v>
      </c>
      <c r="C3978" t="str">
        <f t="shared" si="123"/>
        <v>Normal</v>
      </c>
      <c r="D3978">
        <f xml:space="preserve"> (moras!I3975 - AVERAGE(moras!$I$2:$I$5001)) / _xlfn.STDEV.P(moras!$I$2:$I$5001)</f>
        <v>0.64185201442864925</v>
      </c>
      <c r="E3978" t="str">
        <f t="shared" si="124"/>
        <v>Normal</v>
      </c>
    </row>
    <row r="3979" spans="2:5" x14ac:dyDescent="0.25">
      <c r="B3979">
        <f xml:space="preserve"> (moras!C3976 - AVERAGE(moras!$C$2:$C$5001)) / _xlfn.STDEV.P(moras!$C$2:$C$5001)</f>
        <v>-0.54371159237669009</v>
      </c>
      <c r="C3979" t="str">
        <f t="shared" si="123"/>
        <v>Normal</v>
      </c>
      <c r="D3979">
        <f xml:space="preserve"> (moras!I3976 - AVERAGE(moras!$I$2:$I$5001)) / _xlfn.STDEV.P(moras!$I$2:$I$5001)</f>
        <v>6.6104782630796582E-3</v>
      </c>
      <c r="E3979" t="str">
        <f t="shared" si="124"/>
        <v>Normal</v>
      </c>
    </row>
    <row r="3980" spans="2:5" x14ac:dyDescent="0.25">
      <c r="B3980">
        <f xml:space="preserve"> (moras!C3977 - AVERAGE(moras!$C$2:$C$5001)) / _xlfn.STDEV.P(moras!$C$2:$C$5001)</f>
        <v>-0.44454290183274864</v>
      </c>
      <c r="C3980" t="str">
        <f t="shared" si="123"/>
        <v>Normal</v>
      </c>
      <c r="D3980">
        <f xml:space="preserve"> (moras!I3977 - AVERAGE(moras!$I$2:$I$5001)) / _xlfn.STDEV.P(moras!$I$2:$I$5001)</f>
        <v>-1.052125415346203</v>
      </c>
      <c r="E3980" t="str">
        <f t="shared" si="124"/>
        <v>Normal</v>
      </c>
    </row>
    <row r="3981" spans="2:5" x14ac:dyDescent="0.25">
      <c r="B3981">
        <f xml:space="preserve"> (moras!C3978 - AVERAGE(moras!$C$2:$C$5001)) / _xlfn.STDEV.P(moras!$C$2:$C$5001)</f>
        <v>0.21653883696620896</v>
      </c>
      <c r="C3981" t="str">
        <f t="shared" si="123"/>
        <v>Normal</v>
      </c>
      <c r="D3981">
        <f xml:space="preserve"> (moras!I3978 - AVERAGE(moras!$I$2:$I$5001)) / _xlfn.STDEV.P(moras!$I$2:$I$5001)</f>
        <v>-1.1227078082534885</v>
      </c>
      <c r="E3981" t="str">
        <f t="shared" si="124"/>
        <v>Normal</v>
      </c>
    </row>
    <row r="3982" spans="2:5" x14ac:dyDescent="0.25">
      <c r="B3982">
        <f xml:space="preserve"> (moras!C3979 - AVERAGE(moras!$C$2:$C$5001)) / _xlfn.STDEV.P(moras!$C$2:$C$5001)</f>
        <v>-0.46799154082766331</v>
      </c>
      <c r="C3982" t="str">
        <f t="shared" si="123"/>
        <v>Normal</v>
      </c>
      <c r="D3982">
        <f xml:space="preserve"> (moras!I3979 - AVERAGE(moras!$I$2:$I$5001)) / _xlfn.STDEV.P(moras!$I$2:$I$5001)</f>
        <v>-0.62863105790248996</v>
      </c>
      <c r="E3982" t="str">
        <f t="shared" si="124"/>
        <v>Normal</v>
      </c>
    </row>
    <row r="3983" spans="2:5" x14ac:dyDescent="0.25">
      <c r="B3983">
        <f xml:space="preserve"> (moras!C3980 - AVERAGE(moras!$C$2:$C$5001)) / _xlfn.STDEV.P(moras!$C$2:$C$5001)</f>
        <v>-0.40791295848776077</v>
      </c>
      <c r="C3983" t="str">
        <f t="shared" ref="C3983:C4046" si="125">IF(ABS(B3983)&gt;1.96,"Atipico","Normal")</f>
        <v>Normal</v>
      </c>
      <c r="D3983">
        <f xml:space="preserve"> (moras!I3980 - AVERAGE(moras!$I$2:$I$5001)) / _xlfn.STDEV.P(moras!$I$2:$I$5001)</f>
        <v>0.64185201442864925</v>
      </c>
      <c r="E3983" t="str">
        <f t="shared" si="124"/>
        <v>Normal</v>
      </c>
    </row>
    <row r="3984" spans="2:5" x14ac:dyDescent="0.25">
      <c r="B3984">
        <f xml:space="preserve"> (moras!C3981 - AVERAGE(moras!$C$2:$C$5001)) / _xlfn.STDEV.P(moras!$C$2:$C$5001)</f>
        <v>-0.35777122248080706</v>
      </c>
      <c r="C3984" t="str">
        <f t="shared" si="125"/>
        <v>Normal</v>
      </c>
      <c r="D3984">
        <f xml:space="preserve"> (moras!I3981 - AVERAGE(moras!$I$2:$I$5001)) / _xlfn.STDEV.P(moras!$I$2:$I$5001)</f>
        <v>1.0653463718723624</v>
      </c>
      <c r="E3984" t="str">
        <f t="shared" si="124"/>
        <v>Normal</v>
      </c>
    </row>
    <row r="3985" spans="2:5" x14ac:dyDescent="0.25">
      <c r="B3985">
        <f xml:space="preserve"> (moras!C3982 - AVERAGE(moras!$C$2:$C$5001)) / _xlfn.STDEV.P(moras!$C$2:$C$5001)</f>
        <v>0.43679050340277809</v>
      </c>
      <c r="C3985" t="str">
        <f t="shared" si="125"/>
        <v>Normal</v>
      </c>
      <c r="D3985">
        <f xml:space="preserve"> (moras!I3982 - AVERAGE(moras!$I$2:$I$5001)) / _xlfn.STDEV.P(moras!$I$2:$I$5001)</f>
        <v>0.43010483570679275</v>
      </c>
      <c r="E3985" t="str">
        <f t="shared" si="124"/>
        <v>Normal</v>
      </c>
    </row>
    <row r="3986" spans="2:5" x14ac:dyDescent="0.25">
      <c r="B3986">
        <f xml:space="preserve"> (moras!C3983 - AVERAGE(moras!$C$2:$C$5001)) / _xlfn.STDEV.P(moras!$C$2:$C$5001)</f>
        <v>-7.6357847588721245E-2</v>
      </c>
      <c r="C3986" t="str">
        <f t="shared" si="125"/>
        <v>Normal</v>
      </c>
      <c r="D3986">
        <f xml:space="preserve"> (moras!I3983 - AVERAGE(moras!$I$2:$I$5001)) / _xlfn.STDEV.P(moras!$I$2:$I$5001)</f>
        <v>-1.4756197727899161</v>
      </c>
      <c r="E3986" t="str">
        <f t="shared" si="124"/>
        <v>Normal</v>
      </c>
    </row>
    <row r="3987" spans="2:5" x14ac:dyDescent="0.25">
      <c r="B3987">
        <f xml:space="preserve"> (moras!C3984 - AVERAGE(moras!$C$2:$C$5001)) / _xlfn.STDEV.P(moras!$C$2:$C$5001)</f>
        <v>9.7483641168457272E-2</v>
      </c>
      <c r="C3987" t="str">
        <f t="shared" si="125"/>
        <v>Normal</v>
      </c>
      <c r="D3987">
        <f xml:space="preserve"> (moras!I3984 - AVERAGE(moras!$I$2:$I$5001)) / _xlfn.STDEV.P(moras!$I$2:$I$5001)</f>
        <v>-0.41688387918063341</v>
      </c>
      <c r="E3987" t="str">
        <f t="shared" si="124"/>
        <v>Normal</v>
      </c>
    </row>
    <row r="3988" spans="2:5" x14ac:dyDescent="0.25">
      <c r="B3988">
        <f xml:space="preserve"> (moras!C3985 - AVERAGE(moras!$C$2:$C$5001)) / _xlfn.STDEV.P(moras!$C$2:$C$5001)</f>
        <v>-0.22164625604719068</v>
      </c>
      <c r="C3988" t="str">
        <f t="shared" si="125"/>
        <v>Normal</v>
      </c>
      <c r="D3988">
        <f xml:space="preserve"> (moras!I3985 - AVERAGE(moras!$I$2:$I$5001)) / _xlfn.STDEV.P(moras!$I$2:$I$5001)</f>
        <v>-0.41688387918063341</v>
      </c>
      <c r="E3988" t="str">
        <f t="shared" si="124"/>
        <v>Normal</v>
      </c>
    </row>
    <row r="3989" spans="2:5" x14ac:dyDescent="0.25">
      <c r="B3989">
        <f xml:space="preserve"> (moras!C3986 - AVERAGE(moras!$C$2:$C$5001)) / _xlfn.STDEV.P(moras!$C$2:$C$5001)</f>
        <v>-0.26139071877712344</v>
      </c>
      <c r="C3989" t="str">
        <f t="shared" si="125"/>
        <v>Normal</v>
      </c>
      <c r="D3989">
        <f xml:space="preserve"> (moras!I3986 - AVERAGE(moras!$I$2:$I$5001)) / _xlfn.STDEV.P(moras!$I$2:$I$5001)</f>
        <v>0.64185201442864925</v>
      </c>
      <c r="E3989" t="str">
        <f t="shared" si="124"/>
        <v>Normal</v>
      </c>
    </row>
    <row r="3990" spans="2:5" x14ac:dyDescent="0.25">
      <c r="B3990">
        <f xml:space="preserve"> (moras!C3987 - AVERAGE(moras!$C$2:$C$5001)) / _xlfn.STDEV.P(moras!$C$2:$C$5001)</f>
        <v>-0.46028302426930351</v>
      </c>
      <c r="C3990" t="str">
        <f t="shared" si="125"/>
        <v>Normal</v>
      </c>
      <c r="D3990">
        <f xml:space="preserve"> (moras!I3987 - AVERAGE(moras!$I$2:$I$5001)) / _xlfn.STDEV.P(moras!$I$2:$I$5001)</f>
        <v>-0.84037823662434652</v>
      </c>
      <c r="E3990" t="str">
        <f t="shared" si="124"/>
        <v>Normal</v>
      </c>
    </row>
    <row r="3991" spans="2:5" x14ac:dyDescent="0.25">
      <c r="B3991">
        <f xml:space="preserve"> (moras!C3988 - AVERAGE(moras!$C$2:$C$5001)) / _xlfn.STDEV.P(moras!$C$2:$C$5001)</f>
        <v>3.6183177254024144</v>
      </c>
      <c r="C3991" t="str">
        <f t="shared" si="125"/>
        <v>Atipico</v>
      </c>
      <c r="D3991">
        <f xml:space="preserve"> (moras!I3988 - AVERAGE(moras!$I$2:$I$5001)) / _xlfn.STDEV.P(moras!$I$2:$I$5001)</f>
        <v>-0.41688387918063341</v>
      </c>
      <c r="E3991" t="str">
        <f t="shared" si="124"/>
        <v>Normal</v>
      </c>
    </row>
    <row r="3992" spans="2:5" x14ac:dyDescent="0.25">
      <c r="B3992">
        <f xml:space="preserve"> (moras!C3989 - AVERAGE(moras!$C$2:$C$5001)) / _xlfn.STDEV.P(moras!$C$2:$C$5001)</f>
        <v>-0.36907113579385792</v>
      </c>
      <c r="C3992" t="str">
        <f t="shared" si="125"/>
        <v>Normal</v>
      </c>
      <c r="D3992">
        <f xml:space="preserve"> (moras!I3989 - AVERAGE(moras!$I$2:$I$5001)) / _xlfn.STDEV.P(moras!$I$2:$I$5001)</f>
        <v>-0.98154302243891756</v>
      </c>
      <c r="E3992" t="str">
        <f t="shared" si="124"/>
        <v>Normal</v>
      </c>
    </row>
    <row r="3993" spans="2:5" x14ac:dyDescent="0.25">
      <c r="B3993">
        <f xml:space="preserve"> (moras!C3990 - AVERAGE(moras!$C$2:$C$5001)) / _xlfn.STDEV.P(moras!$C$2:$C$5001)</f>
        <v>-0.44439738832228848</v>
      </c>
      <c r="C3993" t="str">
        <f t="shared" si="125"/>
        <v>Normal</v>
      </c>
      <c r="D3993">
        <f xml:space="preserve"> (moras!I3990 - AVERAGE(moras!$I$2:$I$5001)) / _xlfn.STDEV.P(moras!$I$2:$I$5001)</f>
        <v>-0.34630148627334789</v>
      </c>
      <c r="E3993" t="str">
        <f t="shared" si="124"/>
        <v>Normal</v>
      </c>
    </row>
    <row r="3994" spans="2:5" x14ac:dyDescent="0.25">
      <c r="B3994">
        <f xml:space="preserve"> (moras!C3991 - AVERAGE(moras!$C$2:$C$5001)) / _xlfn.STDEV.P(moras!$C$2:$C$5001)</f>
        <v>-0.36690897767156788</v>
      </c>
      <c r="C3994" t="str">
        <f t="shared" si="125"/>
        <v>Normal</v>
      </c>
      <c r="D3994">
        <f xml:space="preserve"> (moras!I3991 - AVERAGE(moras!$I$2:$I$5001)) / _xlfn.STDEV.P(moras!$I$2:$I$5001)</f>
        <v>0.85359919315050581</v>
      </c>
      <c r="E3994" t="str">
        <f t="shared" si="124"/>
        <v>Normal</v>
      </c>
    </row>
    <row r="3995" spans="2:5" x14ac:dyDescent="0.25">
      <c r="B3995">
        <f xml:space="preserve"> (moras!C3992 - AVERAGE(moras!$C$2:$C$5001)) / _xlfn.STDEV.P(moras!$C$2:$C$5001)</f>
        <v>-0.77385354082286084</v>
      </c>
      <c r="C3995" t="str">
        <f t="shared" si="125"/>
        <v>Normal</v>
      </c>
      <c r="D3995">
        <f xml:space="preserve"> (moras!I3992 - AVERAGE(moras!$I$2:$I$5001)) / _xlfn.STDEV.P(moras!$I$2:$I$5001)</f>
        <v>-0.13455430755149136</v>
      </c>
      <c r="E3995" t="str">
        <f t="shared" si="124"/>
        <v>Normal</v>
      </c>
    </row>
    <row r="3996" spans="2:5" x14ac:dyDescent="0.25">
      <c r="B3996">
        <f xml:space="preserve"> (moras!C3993 - AVERAGE(moras!$C$2:$C$5001)) / _xlfn.STDEV.P(moras!$C$2:$C$5001)</f>
        <v>-0.60755708789453622</v>
      </c>
      <c r="C3996" t="str">
        <f t="shared" si="125"/>
        <v>Normal</v>
      </c>
      <c r="D3996">
        <f xml:space="preserve"> (moras!I3993 - AVERAGE(moras!$I$2:$I$5001)) / _xlfn.STDEV.P(moras!$I$2:$I$5001)</f>
        <v>-1.193290201160774</v>
      </c>
      <c r="E3996" t="str">
        <f t="shared" si="124"/>
        <v>Normal</v>
      </c>
    </row>
    <row r="3997" spans="2:5" x14ac:dyDescent="0.25">
      <c r="B3997">
        <f xml:space="preserve"> (moras!C3994 - AVERAGE(moras!$C$2:$C$5001)) / _xlfn.STDEV.P(moras!$C$2:$C$5001)</f>
        <v>0.2587664384255306</v>
      </c>
      <c r="C3997" t="str">
        <f t="shared" si="125"/>
        <v>Normal</v>
      </c>
      <c r="D3997">
        <f xml:space="preserve"> (moras!I3994 - AVERAGE(moras!$I$2:$I$5001)) / _xlfn.STDEV.P(moras!$I$2:$I$5001)</f>
        <v>-0.69921345080977548</v>
      </c>
      <c r="E3997" t="str">
        <f t="shared" si="124"/>
        <v>Normal</v>
      </c>
    </row>
    <row r="3998" spans="2:5" x14ac:dyDescent="0.25">
      <c r="B3998">
        <f xml:space="preserve"> (moras!C3995 - AVERAGE(moras!$C$2:$C$5001)) / _xlfn.STDEV.P(moras!$C$2:$C$5001)</f>
        <v>0.79435304671990714</v>
      </c>
      <c r="C3998" t="str">
        <f t="shared" si="125"/>
        <v>Normal</v>
      </c>
      <c r="D3998">
        <f xml:space="preserve"> (moras!I3995 - AVERAGE(moras!$I$2:$I$5001)) / _xlfn.STDEV.P(moras!$I$2:$I$5001)</f>
        <v>-0.13455430755149136</v>
      </c>
      <c r="E3998" t="str">
        <f t="shared" si="124"/>
        <v>Normal</v>
      </c>
    </row>
    <row r="3999" spans="2:5" x14ac:dyDescent="0.25">
      <c r="B3999">
        <f xml:space="preserve"> (moras!C3996 - AVERAGE(moras!$C$2:$C$5001)) / _xlfn.STDEV.P(moras!$C$2:$C$5001)</f>
        <v>-0.33928607399099531</v>
      </c>
      <c r="C3999" t="str">
        <f t="shared" si="125"/>
        <v>Normal</v>
      </c>
      <c r="D3999">
        <f xml:space="preserve"> (moras!I3996 - AVERAGE(moras!$I$2:$I$5001)) / _xlfn.STDEV.P(moras!$I$2:$I$5001)</f>
        <v>-0.48746627208791893</v>
      </c>
      <c r="E3999" t="str">
        <f t="shared" si="124"/>
        <v>Normal</v>
      </c>
    </row>
    <row r="4000" spans="2:5" x14ac:dyDescent="0.25">
      <c r="B4000">
        <f xml:space="preserve"> (moras!C3997 - AVERAGE(moras!$C$2:$C$5001)) / _xlfn.STDEV.P(moras!$C$2:$C$5001)</f>
        <v>-0.28837226549451611</v>
      </c>
      <c r="C4000" t="str">
        <f t="shared" si="125"/>
        <v>Normal</v>
      </c>
      <c r="D4000">
        <f xml:space="preserve"> (moras!I3997 - AVERAGE(moras!$I$2:$I$5001)) / _xlfn.STDEV.P(moras!$I$2:$I$5001)</f>
        <v>0.71243440733593477</v>
      </c>
      <c r="E4000" t="str">
        <f t="shared" si="124"/>
        <v>Normal</v>
      </c>
    </row>
    <row r="4001" spans="2:5" x14ac:dyDescent="0.25">
      <c r="B4001">
        <f xml:space="preserve"> (moras!C3998 - AVERAGE(moras!$C$2:$C$5001)) / _xlfn.STDEV.P(moras!$C$2:$C$5001)</f>
        <v>-0.3890714252138559</v>
      </c>
      <c r="C4001" t="str">
        <f t="shared" si="125"/>
        <v>Normal</v>
      </c>
      <c r="D4001">
        <f xml:space="preserve"> (moras!I3998 - AVERAGE(moras!$I$2:$I$5001)) / _xlfn.STDEV.P(moras!$I$2:$I$5001)</f>
        <v>-1.2638725940680595</v>
      </c>
      <c r="E4001" t="str">
        <f t="shared" si="124"/>
        <v>Normal</v>
      </c>
    </row>
    <row r="4002" spans="2:5" x14ac:dyDescent="0.25">
      <c r="B4002">
        <f xml:space="preserve"> (moras!C3999 - AVERAGE(moras!$C$2:$C$5001)) / _xlfn.STDEV.P(moras!$C$2:$C$5001)</f>
        <v>-0.44087670126835837</v>
      </c>
      <c r="C4002" t="str">
        <f t="shared" si="125"/>
        <v>Normal</v>
      </c>
      <c r="D4002">
        <f xml:space="preserve"> (moras!I3999 - AVERAGE(moras!$I$2:$I$5001)) / _xlfn.STDEV.P(moras!$I$2:$I$5001)</f>
        <v>0.28894004989222172</v>
      </c>
      <c r="E4002" t="str">
        <f t="shared" si="124"/>
        <v>Normal</v>
      </c>
    </row>
    <row r="4003" spans="2:5" x14ac:dyDescent="0.25">
      <c r="B4003">
        <f xml:space="preserve"> (moras!C4000 - AVERAGE(moras!$C$2:$C$5001)) / _xlfn.STDEV.P(moras!$C$2:$C$5001)</f>
        <v>0.39993180788668548</v>
      </c>
      <c r="C4003" t="str">
        <f t="shared" si="125"/>
        <v>Normal</v>
      </c>
      <c r="D4003">
        <f xml:space="preserve"> (moras!I4000 - AVERAGE(moras!$I$2:$I$5001)) / _xlfn.STDEV.P(moras!$I$2:$I$5001)</f>
        <v>-0.55804866499520445</v>
      </c>
      <c r="E4003" t="str">
        <f t="shared" si="124"/>
        <v>Normal</v>
      </c>
    </row>
    <row r="4004" spans="2:5" x14ac:dyDescent="0.25">
      <c r="B4004">
        <f xml:space="preserve"> (moras!C4001 - AVERAGE(moras!$C$2:$C$5001)) / _xlfn.STDEV.P(moras!$C$2:$C$5001)</f>
        <v>-6.8319188004764789E-2</v>
      </c>
      <c r="C4004" t="str">
        <f t="shared" si="125"/>
        <v>Normal</v>
      </c>
      <c r="D4004">
        <f xml:space="preserve"> (moras!I4001 - AVERAGE(moras!$I$2:$I$5001)) / _xlfn.STDEV.P(moras!$I$2:$I$5001)</f>
        <v>-1.334454986975345</v>
      </c>
      <c r="E4004" t="str">
        <f t="shared" si="124"/>
        <v>Normal</v>
      </c>
    </row>
    <row r="4005" spans="2:5" x14ac:dyDescent="0.25">
      <c r="B4005">
        <f xml:space="preserve"> (moras!C4002 - AVERAGE(moras!$C$2:$C$5001)) / _xlfn.STDEV.P(moras!$C$2:$C$5001)</f>
        <v>-0.36999007827572067</v>
      </c>
      <c r="C4005" t="str">
        <f t="shared" si="125"/>
        <v>Normal</v>
      </c>
      <c r="D4005">
        <f xml:space="preserve"> (moras!I4002 - AVERAGE(moras!$I$2:$I$5001)) / _xlfn.STDEV.P(moras!$I$2:$I$5001)</f>
        <v>-0.769795843717061</v>
      </c>
      <c r="E4005" t="str">
        <f t="shared" si="124"/>
        <v>Normal</v>
      </c>
    </row>
    <row r="4006" spans="2:5" x14ac:dyDescent="0.25">
      <c r="B4006">
        <f xml:space="preserve"> (moras!C4003 - AVERAGE(moras!$C$2:$C$5001)) / _xlfn.STDEV.P(moras!$C$2:$C$5001)</f>
        <v>-0.46799154082766331</v>
      </c>
      <c r="C4006" t="str">
        <f t="shared" si="125"/>
        <v>Normal</v>
      </c>
      <c r="D4006">
        <f xml:space="preserve"> (moras!I4003 - AVERAGE(moras!$I$2:$I$5001)) / _xlfn.STDEV.P(moras!$I$2:$I$5001)</f>
        <v>-0.84037823662434652</v>
      </c>
      <c r="E4006" t="str">
        <f t="shared" si="124"/>
        <v>Normal</v>
      </c>
    </row>
    <row r="4007" spans="2:5" x14ac:dyDescent="0.25">
      <c r="B4007">
        <f xml:space="preserve"> (moras!C4004 - AVERAGE(moras!$C$2:$C$5001)) / _xlfn.STDEV.P(moras!$C$2:$C$5001)</f>
        <v>-0.32134808096382061</v>
      </c>
      <c r="C4007" t="str">
        <f t="shared" si="125"/>
        <v>Normal</v>
      </c>
      <c r="D4007">
        <f xml:space="preserve"> (moras!I4004 - AVERAGE(moras!$I$2:$I$5001)) / _xlfn.STDEV.P(moras!$I$2:$I$5001)</f>
        <v>1.1359287647796479</v>
      </c>
      <c r="E4007" t="str">
        <f t="shared" si="124"/>
        <v>Normal</v>
      </c>
    </row>
    <row r="4008" spans="2:5" x14ac:dyDescent="0.25">
      <c r="B4008">
        <f xml:space="preserve"> (moras!C4005 - AVERAGE(moras!$C$2:$C$5001)) / _xlfn.STDEV.P(moras!$C$2:$C$5001)</f>
        <v>-0.13178277221592019</v>
      </c>
      <c r="C4008" t="str">
        <f t="shared" si="125"/>
        <v>Normal</v>
      </c>
      <c r="D4008">
        <f xml:space="preserve"> (moras!I4005 - AVERAGE(moras!$I$2:$I$5001)) / _xlfn.STDEV.P(moras!$I$2:$I$5001)</f>
        <v>-1.334454986975345</v>
      </c>
      <c r="E4008" t="str">
        <f t="shared" si="124"/>
        <v>Normal</v>
      </c>
    </row>
    <row r="4009" spans="2:5" x14ac:dyDescent="0.25">
      <c r="B4009">
        <f xml:space="preserve"> (moras!C4006 - AVERAGE(moras!$C$2:$C$5001)) / _xlfn.STDEV.P(moras!$C$2:$C$5001)</f>
        <v>-0.31267066639555785</v>
      </c>
      <c r="C4009" t="str">
        <f t="shared" si="125"/>
        <v>Normal</v>
      </c>
      <c r="D4009">
        <f xml:space="preserve"> (moras!I4006 - AVERAGE(moras!$I$2:$I$5001)) / _xlfn.STDEV.P(moras!$I$2:$I$5001)</f>
        <v>0.85359919315050581</v>
      </c>
      <c r="E4009" t="str">
        <f t="shared" si="124"/>
        <v>Normal</v>
      </c>
    </row>
    <row r="4010" spans="2:5" x14ac:dyDescent="0.25">
      <c r="B4010">
        <f xml:space="preserve"> (moras!C4007 - AVERAGE(moras!$C$2:$C$5001)) / _xlfn.STDEV.P(moras!$C$2:$C$5001)</f>
        <v>-0.36714339007159652</v>
      </c>
      <c r="C4010" t="str">
        <f t="shared" si="125"/>
        <v>Normal</v>
      </c>
      <c r="D4010">
        <f xml:space="preserve"> (moras!I4007 - AVERAGE(moras!$I$2:$I$5001)) / _xlfn.STDEV.P(moras!$I$2:$I$5001)</f>
        <v>-1.2638725940680595</v>
      </c>
      <c r="E4010" t="str">
        <f t="shared" si="124"/>
        <v>Normal</v>
      </c>
    </row>
    <row r="4011" spans="2:5" x14ac:dyDescent="0.25">
      <c r="B4011">
        <f xml:space="preserve"> (moras!C4008 - AVERAGE(moras!$C$2:$C$5001)) / _xlfn.STDEV.P(moras!$C$2:$C$5001)</f>
        <v>-0.44454290183274864</v>
      </c>
      <c r="C4011" t="str">
        <f t="shared" si="125"/>
        <v>Normal</v>
      </c>
      <c r="D4011">
        <f xml:space="preserve"> (moras!I4008 - AVERAGE(moras!$I$2:$I$5001)) / _xlfn.STDEV.P(moras!$I$2:$I$5001)</f>
        <v>1.1359287647796479</v>
      </c>
      <c r="E4011" t="str">
        <f t="shared" si="124"/>
        <v>Normal</v>
      </c>
    </row>
    <row r="4012" spans="2:5" x14ac:dyDescent="0.25">
      <c r="B4012">
        <f xml:space="preserve"> (moras!C4009 - AVERAGE(moras!$C$2:$C$5001)) / _xlfn.STDEV.P(moras!$C$2:$C$5001)</f>
        <v>-0.44087670126835837</v>
      </c>
      <c r="C4012" t="str">
        <f t="shared" si="125"/>
        <v>Normal</v>
      </c>
      <c r="D4012">
        <f xml:space="preserve"> (moras!I4009 - AVERAGE(moras!$I$2:$I$5001)) / _xlfn.STDEV.P(moras!$I$2:$I$5001)</f>
        <v>1.1359287647796479</v>
      </c>
      <c r="E4012" t="str">
        <f t="shared" si="124"/>
        <v>Normal</v>
      </c>
    </row>
    <row r="4013" spans="2:5" x14ac:dyDescent="0.25">
      <c r="B4013">
        <f xml:space="preserve"> (moras!C4010 - AVERAGE(moras!$C$2:$C$5001)) / _xlfn.STDEV.P(moras!$C$2:$C$5001)</f>
        <v>-0.56357591298598186</v>
      </c>
      <c r="C4013" t="str">
        <f t="shared" si="125"/>
        <v>Normal</v>
      </c>
      <c r="D4013">
        <f xml:space="preserve"> (moras!I4010 - AVERAGE(moras!$I$2:$I$5001)) / _xlfn.STDEV.P(moras!$I$2:$I$5001)</f>
        <v>-0.13455430755149136</v>
      </c>
      <c r="E4013" t="str">
        <f t="shared" si="124"/>
        <v>Normal</v>
      </c>
    </row>
    <row r="4014" spans="2:5" x14ac:dyDescent="0.25">
      <c r="B4014">
        <f xml:space="preserve"> (moras!C4011 - AVERAGE(moras!$C$2:$C$5001)) / _xlfn.STDEV.P(moras!$C$2:$C$5001)</f>
        <v>1.2732094865299104</v>
      </c>
      <c r="C4014" t="str">
        <f t="shared" si="125"/>
        <v>Normal</v>
      </c>
      <c r="D4014">
        <f xml:space="preserve"> (moras!I4011 - AVERAGE(moras!$I$2:$I$5001)) / _xlfn.STDEV.P(moras!$I$2:$I$5001)</f>
        <v>0.2183576569849362</v>
      </c>
      <c r="E4014" t="str">
        <f t="shared" si="124"/>
        <v>Normal</v>
      </c>
    </row>
    <row r="4015" spans="2:5" x14ac:dyDescent="0.25">
      <c r="B4015">
        <f xml:space="preserve"> (moras!C4012 - AVERAGE(moras!$C$2:$C$5001)) / _xlfn.STDEV.P(moras!$C$2:$C$5001)</f>
        <v>-0.44454166866740574</v>
      </c>
      <c r="C4015" t="str">
        <f t="shared" si="125"/>
        <v>Normal</v>
      </c>
      <c r="D4015">
        <f xml:space="preserve"> (moras!I4012 - AVERAGE(moras!$I$2:$I$5001)) / _xlfn.STDEV.P(moras!$I$2:$I$5001)</f>
        <v>-0.48746627208791893</v>
      </c>
      <c r="E4015" t="str">
        <f t="shared" si="124"/>
        <v>Normal</v>
      </c>
    </row>
    <row r="4016" spans="2:5" x14ac:dyDescent="0.25">
      <c r="B4016">
        <f xml:space="preserve"> (moras!C4013 - AVERAGE(moras!$C$2:$C$5001)) / _xlfn.STDEV.P(moras!$C$2:$C$5001)</f>
        <v>1.334807402562165</v>
      </c>
      <c r="C4016" t="str">
        <f t="shared" si="125"/>
        <v>Normal</v>
      </c>
      <c r="D4016">
        <f xml:space="preserve"> (moras!I4013 - AVERAGE(moras!$I$2:$I$5001)) / _xlfn.STDEV.P(moras!$I$2:$I$5001)</f>
        <v>7.7192871170365177E-2</v>
      </c>
      <c r="E4016" t="str">
        <f t="shared" si="124"/>
        <v>Normal</v>
      </c>
    </row>
    <row r="4017" spans="2:5" x14ac:dyDescent="0.25">
      <c r="B4017">
        <f xml:space="preserve"> (moras!C4014 - AVERAGE(moras!$C$2:$C$5001)) / _xlfn.STDEV.P(moras!$C$2:$C$5001)</f>
        <v>-0.29247601778586807</v>
      </c>
      <c r="C4017" t="str">
        <f t="shared" si="125"/>
        <v>Normal</v>
      </c>
      <c r="D4017">
        <f xml:space="preserve"> (moras!I4014 - AVERAGE(moras!$I$2:$I$5001)) / _xlfn.STDEV.P(moras!$I$2:$I$5001)</f>
        <v>0.43010483570679275</v>
      </c>
      <c r="E4017" t="str">
        <f t="shared" si="124"/>
        <v>Normal</v>
      </c>
    </row>
    <row r="4018" spans="2:5" x14ac:dyDescent="0.25">
      <c r="B4018">
        <f xml:space="preserve"> (moras!C4015 - AVERAGE(moras!$C$2:$C$5001)) / _xlfn.STDEV.P(moras!$C$2:$C$5001)</f>
        <v>0.22646305568604669</v>
      </c>
      <c r="C4018" t="str">
        <f t="shared" si="125"/>
        <v>Normal</v>
      </c>
      <c r="D4018">
        <f xml:space="preserve"> (moras!I4015 - AVERAGE(moras!$I$2:$I$5001)) / _xlfn.STDEV.P(moras!$I$2:$I$5001)</f>
        <v>0.28894004989222172</v>
      </c>
      <c r="E4018" t="str">
        <f t="shared" si="124"/>
        <v>Normal</v>
      </c>
    </row>
    <row r="4019" spans="2:5" x14ac:dyDescent="0.25">
      <c r="B4019">
        <f xml:space="preserve"> (moras!C4016 - AVERAGE(moras!$C$2:$C$5001)) / _xlfn.STDEV.P(moras!$C$2:$C$5001)</f>
        <v>1.3825161033476112</v>
      </c>
      <c r="C4019" t="str">
        <f t="shared" si="125"/>
        <v>Normal</v>
      </c>
      <c r="D4019">
        <f xml:space="preserve"> (moras!I4016 - AVERAGE(moras!$I$2:$I$5001)) / _xlfn.STDEV.P(moras!$I$2:$I$5001)</f>
        <v>-0.62863105790248996</v>
      </c>
      <c r="E4019" t="str">
        <f t="shared" si="124"/>
        <v>Normal</v>
      </c>
    </row>
    <row r="4020" spans="2:5" x14ac:dyDescent="0.25">
      <c r="B4020">
        <f xml:space="preserve"> (moras!C4017 - AVERAGE(moras!$C$2:$C$5001)) / _xlfn.STDEV.P(moras!$C$2:$C$5001)</f>
        <v>0.39677058853020564</v>
      </c>
      <c r="C4020" t="str">
        <f t="shared" si="125"/>
        <v>Normal</v>
      </c>
      <c r="D4020">
        <f xml:space="preserve"> (moras!I4017 - AVERAGE(moras!$I$2:$I$5001)) / _xlfn.STDEV.P(moras!$I$2:$I$5001)</f>
        <v>1.4888407293160755</v>
      </c>
      <c r="E4020" t="str">
        <f t="shared" si="124"/>
        <v>Normal</v>
      </c>
    </row>
    <row r="4021" spans="2:5" x14ac:dyDescent="0.25">
      <c r="B4021">
        <f xml:space="preserve"> (moras!C4018 - AVERAGE(moras!$C$2:$C$5001)) / _xlfn.STDEV.P(moras!$C$2:$C$5001)</f>
        <v>-0.5568164404755046</v>
      </c>
      <c r="C4021" t="str">
        <f t="shared" si="125"/>
        <v>Normal</v>
      </c>
      <c r="D4021">
        <f xml:space="preserve"> (moras!I4018 - AVERAGE(moras!$I$2:$I$5001)) / _xlfn.STDEV.P(moras!$I$2:$I$5001)</f>
        <v>-0.55804866499520445</v>
      </c>
      <c r="E4021" t="str">
        <f t="shared" si="124"/>
        <v>Normal</v>
      </c>
    </row>
    <row r="4022" spans="2:5" x14ac:dyDescent="0.25">
      <c r="B4022">
        <f xml:space="preserve"> (moras!C4019 - AVERAGE(moras!$C$2:$C$5001)) / _xlfn.STDEV.P(moras!$C$2:$C$5001)</f>
        <v>-0.67611331201715441</v>
      </c>
      <c r="C4022" t="str">
        <f t="shared" si="125"/>
        <v>Normal</v>
      </c>
      <c r="D4022">
        <f xml:space="preserve"> (moras!I4019 - AVERAGE(moras!$I$2:$I$5001)) / _xlfn.STDEV.P(moras!$I$2:$I$5001)</f>
        <v>-1.334454986975345</v>
      </c>
      <c r="E4022" t="str">
        <f t="shared" si="124"/>
        <v>Normal</v>
      </c>
    </row>
    <row r="4023" spans="2:5" x14ac:dyDescent="0.25">
      <c r="B4023">
        <f xml:space="preserve"> (moras!C4020 - AVERAGE(moras!$C$2:$C$5001)) / _xlfn.STDEV.P(moras!$C$2:$C$5001)</f>
        <v>-0.34434575139284301</v>
      </c>
      <c r="C4023" t="str">
        <f t="shared" si="125"/>
        <v>Normal</v>
      </c>
      <c r="D4023">
        <f xml:space="preserve"> (moras!I4020 - AVERAGE(moras!$I$2:$I$5001)) / _xlfn.STDEV.P(moras!$I$2:$I$5001)</f>
        <v>2.0534998725743594</v>
      </c>
      <c r="E4023" t="str">
        <f t="shared" si="124"/>
        <v>Atipico</v>
      </c>
    </row>
    <row r="4024" spans="2:5" x14ac:dyDescent="0.25">
      <c r="B4024">
        <f xml:space="preserve"> (moras!C4021 - AVERAGE(moras!$C$2:$C$5001)) / _xlfn.STDEV.P(moras!$C$2:$C$5001)</f>
        <v>-0.39595594069010143</v>
      </c>
      <c r="C4024" t="str">
        <f t="shared" si="125"/>
        <v>Normal</v>
      </c>
      <c r="D4024">
        <f xml:space="preserve"> (moras!I4021 - AVERAGE(moras!$I$2:$I$5001)) / _xlfn.STDEV.P(moras!$I$2:$I$5001)</f>
        <v>-0.769795843717061</v>
      </c>
      <c r="E4024" t="str">
        <f t="shared" si="124"/>
        <v>Normal</v>
      </c>
    </row>
    <row r="4025" spans="2:5" x14ac:dyDescent="0.25">
      <c r="B4025">
        <f xml:space="preserve"> (moras!C4022 - AVERAGE(moras!$C$2:$C$5001)) / _xlfn.STDEV.P(moras!$C$2:$C$5001)</f>
        <v>-0.46799154082766331</v>
      </c>
      <c r="C4025" t="str">
        <f t="shared" si="125"/>
        <v>Normal</v>
      </c>
      <c r="D4025">
        <f xml:space="preserve"> (moras!I4022 - AVERAGE(moras!$I$2:$I$5001)) / _xlfn.STDEV.P(moras!$I$2:$I$5001)</f>
        <v>1.6300055151306465</v>
      </c>
      <c r="E4025" t="str">
        <f t="shared" si="124"/>
        <v>Normal</v>
      </c>
    </row>
    <row r="4026" spans="2:5" x14ac:dyDescent="0.25">
      <c r="B4026">
        <f xml:space="preserve"> (moras!C4023 - AVERAGE(moras!$C$2:$C$5001)) / _xlfn.STDEV.P(moras!$C$2:$C$5001)</f>
        <v>-0.19426582966798911</v>
      </c>
      <c r="C4026" t="str">
        <f t="shared" si="125"/>
        <v>Normal</v>
      </c>
      <c r="D4026">
        <f xml:space="preserve"> (moras!I4023 - AVERAGE(moras!$I$2:$I$5001)) / _xlfn.STDEV.P(moras!$I$2:$I$5001)</f>
        <v>-0.27571909336606237</v>
      </c>
      <c r="E4026" t="str">
        <f t="shared" si="124"/>
        <v>Normal</v>
      </c>
    </row>
    <row r="4027" spans="2:5" x14ac:dyDescent="0.25">
      <c r="B4027">
        <f xml:space="preserve"> (moras!C4024 - AVERAGE(moras!$C$2:$C$5001)) / _xlfn.STDEV.P(moras!$C$2:$C$5001)</f>
        <v>-0.17385694324328033</v>
      </c>
      <c r="C4027" t="str">
        <f t="shared" si="125"/>
        <v>Normal</v>
      </c>
      <c r="D4027">
        <f xml:space="preserve"> (moras!I4024 - AVERAGE(moras!$I$2:$I$5001)) / _xlfn.STDEV.P(moras!$I$2:$I$5001)</f>
        <v>-0.769795843717061</v>
      </c>
      <c r="E4027" t="str">
        <f t="shared" si="124"/>
        <v>Normal</v>
      </c>
    </row>
    <row r="4028" spans="2:5" x14ac:dyDescent="0.25">
      <c r="B4028">
        <f xml:space="preserve"> (moras!C4025 - AVERAGE(moras!$C$2:$C$5001)) / _xlfn.STDEV.P(moras!$C$2:$C$5001)</f>
        <v>-0.31012694225287313</v>
      </c>
      <c r="C4028" t="str">
        <f t="shared" si="125"/>
        <v>Normal</v>
      </c>
      <c r="D4028">
        <f xml:space="preserve"> (moras!I4025 - AVERAGE(moras!$I$2:$I$5001)) / _xlfn.STDEV.P(moras!$I$2:$I$5001)</f>
        <v>0.50068722861407822</v>
      </c>
      <c r="E4028" t="str">
        <f t="shared" si="124"/>
        <v>Normal</v>
      </c>
    </row>
    <row r="4029" spans="2:5" x14ac:dyDescent="0.25">
      <c r="B4029">
        <f xml:space="preserve"> (moras!C4026 - AVERAGE(moras!$C$2:$C$5001)) / _xlfn.STDEV.P(moras!$C$2:$C$5001)</f>
        <v>8.085640603280261</v>
      </c>
      <c r="C4029" t="str">
        <f t="shared" si="125"/>
        <v>Atipico</v>
      </c>
      <c r="D4029">
        <f xml:space="preserve"> (moras!I4026 - AVERAGE(moras!$I$2:$I$5001)) / _xlfn.STDEV.P(moras!$I$2:$I$5001)</f>
        <v>0.92418158605779133</v>
      </c>
      <c r="E4029" t="str">
        <f t="shared" si="124"/>
        <v>Normal</v>
      </c>
    </row>
    <row r="4030" spans="2:5" x14ac:dyDescent="0.25">
      <c r="B4030">
        <f xml:space="preserve"> (moras!C4027 - AVERAGE(moras!$C$2:$C$5001)) / _xlfn.STDEV.P(moras!$C$2:$C$5001)</f>
        <v>-0.28901238929235312</v>
      </c>
      <c r="C4030" t="str">
        <f t="shared" si="125"/>
        <v>Normal</v>
      </c>
      <c r="D4030">
        <f xml:space="preserve"> (moras!I4027 - AVERAGE(moras!$I$2:$I$5001)) / _xlfn.STDEV.P(moras!$I$2:$I$5001)</f>
        <v>-1.4756197727899161</v>
      </c>
      <c r="E4030" t="str">
        <f t="shared" si="124"/>
        <v>Normal</v>
      </c>
    </row>
    <row r="4031" spans="2:5" x14ac:dyDescent="0.25">
      <c r="B4031">
        <f xml:space="preserve"> (moras!C4028 - AVERAGE(moras!$C$2:$C$5001)) / _xlfn.STDEV.P(moras!$C$2:$C$5001)</f>
        <v>-0.46799031999397384</v>
      </c>
      <c r="C4031" t="str">
        <f t="shared" si="125"/>
        <v>Normal</v>
      </c>
      <c r="D4031">
        <f xml:space="preserve"> (moras!I4028 - AVERAGE(moras!$I$2:$I$5001)) / _xlfn.STDEV.P(moras!$I$2:$I$5001)</f>
        <v>6.6104782630796582E-3</v>
      </c>
      <c r="E4031" t="str">
        <f t="shared" si="124"/>
        <v>Normal</v>
      </c>
    </row>
    <row r="4032" spans="2:5" x14ac:dyDescent="0.25">
      <c r="B4032">
        <f xml:space="preserve"> (moras!C4029 - AVERAGE(moras!$C$2:$C$5001)) / _xlfn.STDEV.P(moras!$C$2:$C$5001)</f>
        <v>-0.46006181907009719</v>
      </c>
      <c r="C4032" t="str">
        <f t="shared" si="125"/>
        <v>Normal</v>
      </c>
      <c r="D4032">
        <f xml:space="preserve"> (moras!I4029 - AVERAGE(moras!$I$2:$I$5001)) / _xlfn.STDEV.P(moras!$I$2:$I$5001)</f>
        <v>-0.55804866499520445</v>
      </c>
      <c r="E4032" t="str">
        <f t="shared" si="124"/>
        <v>Normal</v>
      </c>
    </row>
    <row r="4033" spans="2:5" x14ac:dyDescent="0.25">
      <c r="B4033">
        <f xml:space="preserve"> (moras!C4030 - AVERAGE(moras!$C$2:$C$5001)) / _xlfn.STDEV.P(moras!$C$2:$C$5001)</f>
        <v>-0.18076335973601548</v>
      </c>
      <c r="C4033" t="str">
        <f t="shared" si="125"/>
        <v>Normal</v>
      </c>
      <c r="D4033">
        <f xml:space="preserve"> (moras!I4030 - AVERAGE(moras!$I$2:$I$5001)) / _xlfn.STDEV.P(moras!$I$2:$I$5001)</f>
        <v>-0.27571909336606237</v>
      </c>
      <c r="E4033" t="str">
        <f t="shared" si="124"/>
        <v>Normal</v>
      </c>
    </row>
    <row r="4034" spans="2:5" x14ac:dyDescent="0.25">
      <c r="B4034">
        <f xml:space="preserve"> (moras!C4031 - AVERAGE(moras!$C$2:$C$5001)) / _xlfn.STDEV.P(moras!$C$2:$C$5001)</f>
        <v>-4.2984484276178236E-2</v>
      </c>
      <c r="C4034" t="str">
        <f t="shared" si="125"/>
        <v>Normal</v>
      </c>
      <c r="D4034">
        <f xml:space="preserve"> (moras!I4031 - AVERAGE(moras!$I$2:$I$5001)) / _xlfn.STDEV.P(moras!$I$2:$I$5001)</f>
        <v>-0.769795843717061</v>
      </c>
      <c r="E4034" t="str">
        <f t="shared" si="124"/>
        <v>Normal</v>
      </c>
    </row>
    <row r="4035" spans="2:5" x14ac:dyDescent="0.25">
      <c r="B4035">
        <f xml:space="preserve"> (moras!C4032 - AVERAGE(moras!$C$2:$C$5001)) / _xlfn.STDEV.P(moras!$C$2:$C$5001)</f>
        <v>-9.757782385440425E-2</v>
      </c>
      <c r="C4035" t="str">
        <f t="shared" si="125"/>
        <v>Normal</v>
      </c>
      <c r="D4035">
        <f xml:space="preserve"> (moras!I4032 - AVERAGE(moras!$I$2:$I$5001)) / _xlfn.STDEV.P(moras!$I$2:$I$5001)</f>
        <v>-0.98154302243891756</v>
      </c>
      <c r="E4035" t="str">
        <f t="shared" si="124"/>
        <v>Normal</v>
      </c>
    </row>
    <row r="4036" spans="2:5" x14ac:dyDescent="0.25">
      <c r="B4036">
        <f xml:space="preserve"> (moras!C4033 - AVERAGE(moras!$C$2:$C$5001)) / _xlfn.STDEV.P(moras!$C$2:$C$5001)</f>
        <v>-0.33826131359105976</v>
      </c>
      <c r="C4036" t="str">
        <f t="shared" si="125"/>
        <v>Normal</v>
      </c>
      <c r="D4036">
        <f xml:space="preserve"> (moras!I4033 - AVERAGE(moras!$I$2:$I$5001)) / _xlfn.STDEV.P(moras!$I$2:$I$5001)</f>
        <v>-1.334454986975345</v>
      </c>
      <c r="E4036" t="str">
        <f t="shared" si="124"/>
        <v>Normal</v>
      </c>
    </row>
    <row r="4037" spans="2:5" x14ac:dyDescent="0.25">
      <c r="B4037">
        <f xml:space="preserve"> (moras!C4034 - AVERAGE(moras!$C$2:$C$5001)) / _xlfn.STDEV.P(moras!$C$2:$C$5001)</f>
        <v>-0.29826032780650052</v>
      </c>
      <c r="C4037" t="str">
        <f t="shared" si="125"/>
        <v>Normal</v>
      </c>
      <c r="D4037">
        <f xml:space="preserve"> (moras!I4034 - AVERAGE(moras!$I$2:$I$5001)) / _xlfn.STDEV.P(moras!$I$2:$I$5001)</f>
        <v>1.1359287647796479</v>
      </c>
      <c r="E4037" t="str">
        <f t="shared" si="124"/>
        <v>Normal</v>
      </c>
    </row>
    <row r="4038" spans="2:5" x14ac:dyDescent="0.25">
      <c r="B4038">
        <f xml:space="preserve"> (moras!C4035 - AVERAGE(moras!$C$2:$C$5001)) / _xlfn.STDEV.P(moras!$C$2:$C$5001)</f>
        <v>0.35825020271457858</v>
      </c>
      <c r="C4038" t="str">
        <f t="shared" si="125"/>
        <v>Normal</v>
      </c>
      <c r="D4038">
        <f xml:space="preserve"> (moras!I4035 - AVERAGE(moras!$I$2:$I$5001)) / _xlfn.STDEV.P(moras!$I$2:$I$5001)</f>
        <v>-0.69921345080977548</v>
      </c>
      <c r="E4038" t="str">
        <f t="shared" ref="E4038:E4101" si="126">IF(ABS(D4038)&gt;1.96,"Atipico","Normal")</f>
        <v>Normal</v>
      </c>
    </row>
    <row r="4039" spans="2:5" x14ac:dyDescent="0.25">
      <c r="B4039">
        <f xml:space="preserve"> (moras!C4036 - AVERAGE(moras!$C$2:$C$5001)) / _xlfn.STDEV.P(moras!$C$2:$C$5001)</f>
        <v>-0.38739062085150677</v>
      </c>
      <c r="C4039" t="str">
        <f t="shared" si="125"/>
        <v>Normal</v>
      </c>
      <c r="D4039">
        <f xml:space="preserve"> (moras!I4036 - AVERAGE(moras!$I$2:$I$5001)) / _xlfn.STDEV.P(moras!$I$2:$I$5001)</f>
        <v>0.43010483570679275</v>
      </c>
      <c r="E4039" t="str">
        <f t="shared" si="126"/>
        <v>Normal</v>
      </c>
    </row>
    <row r="4040" spans="2:5" x14ac:dyDescent="0.25">
      <c r="B4040">
        <f xml:space="preserve"> (moras!C4037 - AVERAGE(moras!$C$2:$C$5001)) / _xlfn.STDEV.P(moras!$C$2:$C$5001)</f>
        <v>-0.41623559138687616</v>
      </c>
      <c r="C4040" t="str">
        <f t="shared" si="125"/>
        <v>Normal</v>
      </c>
      <c r="D4040">
        <f xml:space="preserve"> (moras!I4037 - AVERAGE(moras!$I$2:$I$5001)) / _xlfn.STDEV.P(moras!$I$2:$I$5001)</f>
        <v>1.9123350867597886</v>
      </c>
      <c r="E4040" t="str">
        <f t="shared" si="126"/>
        <v>Normal</v>
      </c>
    </row>
    <row r="4041" spans="2:5" x14ac:dyDescent="0.25">
      <c r="B4041">
        <f xml:space="preserve"> (moras!C4038 - AVERAGE(moras!$C$2:$C$5001)) / _xlfn.STDEV.P(moras!$C$2:$C$5001)</f>
        <v>0.22501038691213088</v>
      </c>
      <c r="C4041" t="str">
        <f t="shared" si="125"/>
        <v>Normal</v>
      </c>
      <c r="D4041">
        <f xml:space="preserve"> (moras!I4038 - AVERAGE(moras!$I$2:$I$5001)) / _xlfn.STDEV.P(moras!$I$2:$I$5001)</f>
        <v>-0.91096062953163204</v>
      </c>
      <c r="E4041" t="str">
        <f t="shared" si="126"/>
        <v>Normal</v>
      </c>
    </row>
    <row r="4042" spans="2:5" x14ac:dyDescent="0.25">
      <c r="B4042">
        <f xml:space="preserve"> (moras!C4039 - AVERAGE(moras!$C$2:$C$5001)) / _xlfn.STDEV.P(moras!$C$2:$C$5001)</f>
        <v>-0.35313050067255025</v>
      </c>
      <c r="C4042" t="str">
        <f t="shared" si="125"/>
        <v>Normal</v>
      </c>
      <c r="D4042">
        <f xml:space="preserve"> (moras!I4039 - AVERAGE(moras!$I$2:$I$5001)) / _xlfn.STDEV.P(moras!$I$2:$I$5001)</f>
        <v>-0.769795843717061</v>
      </c>
      <c r="E4042" t="str">
        <f t="shared" si="126"/>
        <v>Normal</v>
      </c>
    </row>
    <row r="4043" spans="2:5" x14ac:dyDescent="0.25">
      <c r="B4043">
        <f xml:space="preserve"> (moras!C4040 - AVERAGE(moras!$C$2:$C$5001)) / _xlfn.STDEV.P(moras!$C$2:$C$5001)</f>
        <v>-0.10749045082001886</v>
      </c>
      <c r="C4043" t="str">
        <f t="shared" si="125"/>
        <v>Normal</v>
      </c>
      <c r="D4043">
        <f xml:space="preserve"> (moras!I4040 - AVERAGE(moras!$I$2:$I$5001)) / _xlfn.STDEV.P(moras!$I$2:$I$5001)</f>
        <v>-0.62863105790248996</v>
      </c>
      <c r="E4043" t="str">
        <f t="shared" si="126"/>
        <v>Normal</v>
      </c>
    </row>
    <row r="4044" spans="2:5" x14ac:dyDescent="0.25">
      <c r="B4044">
        <f xml:space="preserve"> (moras!C4041 - AVERAGE(moras!$C$2:$C$5001)) / _xlfn.STDEV.P(moras!$C$2:$C$5001)</f>
        <v>0.67695200658144494</v>
      </c>
      <c r="C4044" t="str">
        <f t="shared" si="125"/>
        <v>Normal</v>
      </c>
      <c r="D4044">
        <f xml:space="preserve"> (moras!I4041 - AVERAGE(moras!$I$2:$I$5001)) / _xlfn.STDEV.P(moras!$I$2:$I$5001)</f>
        <v>-0.91096062953163204</v>
      </c>
      <c r="E4044" t="str">
        <f t="shared" si="126"/>
        <v>Normal</v>
      </c>
    </row>
    <row r="4045" spans="2:5" x14ac:dyDescent="0.25">
      <c r="B4045">
        <f xml:space="preserve"> (moras!C4042 - AVERAGE(moras!$C$2:$C$5001)) / _xlfn.STDEV.P(moras!$C$2:$C$5001)</f>
        <v>-0.63384303070531556</v>
      </c>
      <c r="C4045" t="str">
        <f t="shared" si="125"/>
        <v>Normal</v>
      </c>
      <c r="D4045">
        <f xml:space="preserve"> (moras!I4042 - AVERAGE(moras!$I$2:$I$5001)) / _xlfn.STDEV.P(moras!$I$2:$I$5001)</f>
        <v>-0.769795843717061</v>
      </c>
      <c r="E4045" t="str">
        <f t="shared" si="126"/>
        <v>Normal</v>
      </c>
    </row>
    <row r="4046" spans="2:5" x14ac:dyDescent="0.25">
      <c r="B4046">
        <f xml:space="preserve"> (moras!C4043 - AVERAGE(moras!$C$2:$C$5001)) / _xlfn.STDEV.P(moras!$C$2:$C$5001)</f>
        <v>-0.25592409681212436</v>
      </c>
      <c r="C4046" t="str">
        <f t="shared" si="125"/>
        <v>Normal</v>
      </c>
      <c r="D4046">
        <f xml:space="preserve"> (moras!I4043 - AVERAGE(moras!$I$2:$I$5001)) / _xlfn.STDEV.P(moras!$I$2:$I$5001)</f>
        <v>-0.20513670045877688</v>
      </c>
      <c r="E4046" t="str">
        <f t="shared" si="126"/>
        <v>Normal</v>
      </c>
    </row>
    <row r="4047" spans="2:5" x14ac:dyDescent="0.25">
      <c r="B4047">
        <f xml:space="preserve"> (moras!C4044 - AVERAGE(moras!$C$2:$C$5001)) / _xlfn.STDEV.P(moras!$C$2:$C$5001)</f>
        <v>-0.44454166866740574</v>
      </c>
      <c r="C4047" t="str">
        <f t="shared" ref="C4047:C4110" si="127">IF(ABS(B4047)&gt;1.96,"Atipico","Normal")</f>
        <v>Normal</v>
      </c>
      <c r="D4047">
        <f xml:space="preserve"> (moras!I4044 - AVERAGE(moras!$I$2:$I$5001)) / _xlfn.STDEV.P(moras!$I$2:$I$5001)</f>
        <v>1.559423122223361</v>
      </c>
      <c r="E4047" t="str">
        <f t="shared" si="126"/>
        <v>Normal</v>
      </c>
    </row>
    <row r="4048" spans="2:5" x14ac:dyDescent="0.25">
      <c r="B4048">
        <f xml:space="preserve"> (moras!C4045 - AVERAGE(moras!$C$2:$C$5001)) / _xlfn.STDEV.P(moras!$C$2:$C$5001)</f>
        <v>-0.75473947800817887</v>
      </c>
      <c r="C4048" t="str">
        <f t="shared" si="127"/>
        <v>Normal</v>
      </c>
      <c r="D4048">
        <f xml:space="preserve"> (moras!I4045 - AVERAGE(moras!$I$2:$I$5001)) / _xlfn.STDEV.P(moras!$I$2:$I$5001)</f>
        <v>-6.397191464420586E-2</v>
      </c>
      <c r="E4048" t="str">
        <f t="shared" si="126"/>
        <v>Normal</v>
      </c>
    </row>
    <row r="4049" spans="2:5" x14ac:dyDescent="0.25">
      <c r="B4049">
        <f xml:space="preserve"> (moras!C4046 - AVERAGE(moras!$C$2:$C$5001)) / _xlfn.STDEV.P(moras!$C$2:$C$5001)</f>
        <v>-0.42765470246197002</v>
      </c>
      <c r="C4049" t="str">
        <f t="shared" si="127"/>
        <v>Normal</v>
      </c>
      <c r="D4049">
        <f xml:space="preserve"> (moras!I4046 - AVERAGE(moras!$I$2:$I$5001)) / _xlfn.STDEV.P(moras!$I$2:$I$5001)</f>
        <v>-0.20513670045877688</v>
      </c>
      <c r="E4049" t="str">
        <f t="shared" si="126"/>
        <v>Normal</v>
      </c>
    </row>
    <row r="4050" spans="2:5" x14ac:dyDescent="0.25">
      <c r="B4050">
        <f xml:space="preserve"> (moras!C4047 - AVERAGE(moras!$C$2:$C$5001)) / _xlfn.STDEV.P(moras!$C$2:$C$5001)</f>
        <v>1.3347229553994844</v>
      </c>
      <c r="C4050" t="str">
        <f t="shared" si="127"/>
        <v>Normal</v>
      </c>
      <c r="D4050">
        <f xml:space="preserve"> (moras!I4047 - AVERAGE(moras!$I$2:$I$5001)) / _xlfn.STDEV.P(moras!$I$2:$I$5001)</f>
        <v>-0.27571909336606237</v>
      </c>
      <c r="E4050" t="str">
        <f t="shared" si="126"/>
        <v>Normal</v>
      </c>
    </row>
    <row r="4051" spans="2:5" x14ac:dyDescent="0.25">
      <c r="B4051">
        <f xml:space="preserve"> (moras!C4048 - AVERAGE(moras!$C$2:$C$5001)) / _xlfn.STDEV.P(moras!$C$2:$C$5001)</f>
        <v>-0.80535694454110984</v>
      </c>
      <c r="C4051" t="str">
        <f t="shared" si="127"/>
        <v>Normal</v>
      </c>
      <c r="D4051">
        <f xml:space="preserve"> (moras!I4048 - AVERAGE(moras!$I$2:$I$5001)) / _xlfn.STDEV.P(moras!$I$2:$I$5001)</f>
        <v>-1.2638725940680595</v>
      </c>
      <c r="E4051" t="str">
        <f t="shared" si="126"/>
        <v>Normal</v>
      </c>
    </row>
    <row r="4052" spans="2:5" x14ac:dyDescent="0.25">
      <c r="B4052">
        <f xml:space="preserve"> (moras!C4049 - AVERAGE(moras!$C$2:$C$5001)) / _xlfn.STDEV.P(moras!$C$2:$C$5001)</f>
        <v>0.23152026675720866</v>
      </c>
      <c r="C4052" t="str">
        <f t="shared" si="127"/>
        <v>Normal</v>
      </c>
      <c r="D4052">
        <f xml:space="preserve"> (moras!I4049 - AVERAGE(moras!$I$2:$I$5001)) / _xlfn.STDEV.P(moras!$I$2:$I$5001)</f>
        <v>-6.397191464420586E-2</v>
      </c>
      <c r="E4052" t="str">
        <f t="shared" si="126"/>
        <v>Normal</v>
      </c>
    </row>
    <row r="4053" spans="2:5" x14ac:dyDescent="0.25">
      <c r="B4053">
        <f xml:space="preserve"> (moras!C4050 - AVERAGE(moras!$C$2:$C$5001)) / _xlfn.STDEV.P(moras!$C$2:$C$5001)</f>
        <v>-0.53708579498938125</v>
      </c>
      <c r="C4053" t="str">
        <f t="shared" si="127"/>
        <v>Normal</v>
      </c>
      <c r="D4053">
        <f xml:space="preserve"> (moras!I4050 - AVERAGE(moras!$I$2:$I$5001)) / _xlfn.STDEV.P(moras!$I$2:$I$5001)</f>
        <v>1.3476759435015044</v>
      </c>
      <c r="E4053" t="str">
        <f t="shared" si="126"/>
        <v>Normal</v>
      </c>
    </row>
    <row r="4054" spans="2:5" x14ac:dyDescent="0.25">
      <c r="B4054">
        <f xml:space="preserve"> (moras!C4051 - AVERAGE(moras!$C$2:$C$5001)) / _xlfn.STDEV.P(moras!$C$2:$C$5001)</f>
        <v>-0.37841162336698864</v>
      </c>
      <c r="C4054" t="str">
        <f t="shared" si="127"/>
        <v>Normal</v>
      </c>
      <c r="D4054">
        <f xml:space="preserve"> (moras!I4051 - AVERAGE(moras!$I$2:$I$5001)) / _xlfn.STDEV.P(moras!$I$2:$I$5001)</f>
        <v>-0.55804866499520445</v>
      </c>
      <c r="E4054" t="str">
        <f t="shared" si="126"/>
        <v>Normal</v>
      </c>
    </row>
    <row r="4055" spans="2:5" x14ac:dyDescent="0.25">
      <c r="B4055">
        <f xml:space="preserve"> (moras!C4052 - AVERAGE(moras!$C$2:$C$5001)) / _xlfn.STDEV.P(moras!$C$2:$C$5001)</f>
        <v>0.1539164318303943</v>
      </c>
      <c r="C4055" t="str">
        <f t="shared" si="127"/>
        <v>Normal</v>
      </c>
      <c r="D4055">
        <f xml:space="preserve"> (moras!I4052 - AVERAGE(moras!$I$2:$I$5001)) / _xlfn.STDEV.P(moras!$I$2:$I$5001)</f>
        <v>-1.052125415346203</v>
      </c>
      <c r="E4055" t="str">
        <f t="shared" si="126"/>
        <v>Normal</v>
      </c>
    </row>
    <row r="4056" spans="2:5" x14ac:dyDescent="0.25">
      <c r="B4056">
        <f xml:space="preserve"> (moras!C4053 - AVERAGE(moras!$C$2:$C$5001)) / _xlfn.STDEV.P(moras!$C$2:$C$5001)</f>
        <v>-0.46799154082766331</v>
      </c>
      <c r="C4056" t="str">
        <f t="shared" si="127"/>
        <v>Normal</v>
      </c>
      <c r="D4056">
        <f xml:space="preserve"> (moras!I4053 - AVERAGE(moras!$I$2:$I$5001)) / _xlfn.STDEV.P(moras!$I$2:$I$5001)</f>
        <v>1.0653463718723624</v>
      </c>
      <c r="E4056" t="str">
        <f t="shared" si="126"/>
        <v>Normal</v>
      </c>
    </row>
    <row r="4057" spans="2:5" x14ac:dyDescent="0.25">
      <c r="B4057">
        <f xml:space="preserve"> (moras!C4054 - AVERAGE(moras!$C$2:$C$5001)) / _xlfn.STDEV.P(moras!$C$2:$C$5001)</f>
        <v>-0.47874588946136937</v>
      </c>
      <c r="C4057" t="str">
        <f t="shared" si="127"/>
        <v>Normal</v>
      </c>
      <c r="D4057">
        <f xml:space="preserve"> (moras!I4054 - AVERAGE(moras!$I$2:$I$5001)) / _xlfn.STDEV.P(moras!$I$2:$I$5001)</f>
        <v>-0.98154302243891756</v>
      </c>
      <c r="E4057" t="str">
        <f t="shared" si="126"/>
        <v>Normal</v>
      </c>
    </row>
    <row r="4058" spans="2:5" x14ac:dyDescent="0.25">
      <c r="B4058">
        <f xml:space="preserve"> (moras!C4055 - AVERAGE(moras!$C$2:$C$5001)) / _xlfn.STDEV.P(moras!$C$2:$C$5001)</f>
        <v>0.10475580217023805</v>
      </c>
      <c r="C4058" t="str">
        <f t="shared" si="127"/>
        <v>Normal</v>
      </c>
      <c r="D4058">
        <f xml:space="preserve"> (moras!I4055 - AVERAGE(moras!$I$2:$I$5001)) / _xlfn.STDEV.P(moras!$I$2:$I$5001)</f>
        <v>0.57126962152136374</v>
      </c>
      <c r="E4058" t="str">
        <f t="shared" si="126"/>
        <v>Normal</v>
      </c>
    </row>
    <row r="4059" spans="2:5" x14ac:dyDescent="0.25">
      <c r="B4059">
        <f xml:space="preserve"> (moras!C4056 - AVERAGE(moras!$C$2:$C$5001)) / _xlfn.STDEV.P(moras!$C$2:$C$5001)</f>
        <v>-0.11251066693089436</v>
      </c>
      <c r="C4059" t="str">
        <f t="shared" si="127"/>
        <v>Normal</v>
      </c>
      <c r="D4059">
        <f xml:space="preserve"> (moras!I4056 - AVERAGE(moras!$I$2:$I$5001)) / _xlfn.STDEV.P(moras!$I$2:$I$5001)</f>
        <v>6.6104782630796582E-3</v>
      </c>
      <c r="E4059" t="str">
        <f t="shared" si="126"/>
        <v>Normal</v>
      </c>
    </row>
    <row r="4060" spans="2:5" x14ac:dyDescent="0.25">
      <c r="B4060">
        <f xml:space="preserve"> (moras!C4057 - AVERAGE(moras!$C$2:$C$5001)) / _xlfn.STDEV.P(moras!$C$2:$C$5001)</f>
        <v>0.1963010645644786</v>
      </c>
      <c r="C4060" t="str">
        <f t="shared" si="127"/>
        <v>Normal</v>
      </c>
      <c r="D4060">
        <f xml:space="preserve"> (moras!I4057 - AVERAGE(moras!$I$2:$I$5001)) / _xlfn.STDEV.P(moras!$I$2:$I$5001)</f>
        <v>0.99476397896507684</v>
      </c>
      <c r="E4060" t="str">
        <f t="shared" si="126"/>
        <v>Normal</v>
      </c>
    </row>
    <row r="4061" spans="2:5" x14ac:dyDescent="0.25">
      <c r="B4061">
        <f xml:space="preserve"> (moras!C4058 - AVERAGE(moras!$C$2:$C$5001)) / _xlfn.STDEV.P(moras!$C$2:$C$5001)</f>
        <v>0.19797349573414949</v>
      </c>
      <c r="C4061" t="str">
        <f t="shared" si="127"/>
        <v>Normal</v>
      </c>
      <c r="D4061">
        <f xml:space="preserve"> (moras!I4058 - AVERAGE(moras!$I$2:$I$5001)) / _xlfn.STDEV.P(moras!$I$2:$I$5001)</f>
        <v>2.7593238016472146</v>
      </c>
      <c r="E4061" t="str">
        <f t="shared" si="126"/>
        <v>Atipico</v>
      </c>
    </row>
    <row r="4062" spans="2:5" x14ac:dyDescent="0.25">
      <c r="B4062">
        <f xml:space="preserve"> (moras!C4059 - AVERAGE(moras!$C$2:$C$5001)) / _xlfn.STDEV.P(moras!$C$2:$C$5001)</f>
        <v>-0.4254843314584964</v>
      </c>
      <c r="C4062" t="str">
        <f t="shared" si="127"/>
        <v>Normal</v>
      </c>
      <c r="D4062">
        <f xml:space="preserve"> (moras!I4059 - AVERAGE(moras!$I$2:$I$5001)) / _xlfn.STDEV.P(moras!$I$2:$I$5001)</f>
        <v>-0.27571909336606237</v>
      </c>
      <c r="E4062" t="str">
        <f t="shared" si="126"/>
        <v>Normal</v>
      </c>
    </row>
    <row r="4063" spans="2:5" x14ac:dyDescent="0.25">
      <c r="B4063">
        <f xml:space="preserve"> (moras!C4060 - AVERAGE(moras!$C$2:$C$5001)) / _xlfn.STDEV.P(moras!$C$2:$C$5001)</f>
        <v>-0.46799154082766331</v>
      </c>
      <c r="C4063" t="str">
        <f t="shared" si="127"/>
        <v>Normal</v>
      </c>
      <c r="D4063">
        <f xml:space="preserve"> (moras!I4060 - AVERAGE(moras!$I$2:$I$5001)) / _xlfn.STDEV.P(moras!$I$2:$I$5001)</f>
        <v>-0.69921345080977548</v>
      </c>
      <c r="E4063" t="str">
        <f t="shared" si="126"/>
        <v>Normal</v>
      </c>
    </row>
    <row r="4064" spans="2:5" x14ac:dyDescent="0.25">
      <c r="B4064">
        <f xml:space="preserve"> (moras!C4061 - AVERAGE(moras!$C$2:$C$5001)) / _xlfn.STDEV.P(moras!$C$2:$C$5001)</f>
        <v>-0.37423290695444289</v>
      </c>
      <c r="C4064" t="str">
        <f t="shared" si="127"/>
        <v>Normal</v>
      </c>
      <c r="D4064">
        <f xml:space="preserve"> (moras!I4061 - AVERAGE(moras!$I$2:$I$5001)) / _xlfn.STDEV.P(moras!$I$2:$I$5001)</f>
        <v>-0.41688387918063341</v>
      </c>
      <c r="E4064" t="str">
        <f t="shared" si="126"/>
        <v>Normal</v>
      </c>
    </row>
    <row r="4065" spans="2:5" x14ac:dyDescent="0.25">
      <c r="B4065">
        <f xml:space="preserve"> (moras!C4062 - AVERAGE(moras!$C$2:$C$5001)) / _xlfn.STDEV.P(moras!$C$2:$C$5001)</f>
        <v>-8.9402874836752508E-2</v>
      </c>
      <c r="C4065" t="str">
        <f t="shared" si="127"/>
        <v>Normal</v>
      </c>
      <c r="D4065">
        <f xml:space="preserve"> (moras!I4062 - AVERAGE(moras!$I$2:$I$5001)) / _xlfn.STDEV.P(moras!$I$2:$I$5001)</f>
        <v>-0.769795843717061</v>
      </c>
      <c r="E4065" t="str">
        <f t="shared" si="126"/>
        <v>Normal</v>
      </c>
    </row>
    <row r="4066" spans="2:5" x14ac:dyDescent="0.25">
      <c r="B4066">
        <f xml:space="preserve"> (moras!C4063 - AVERAGE(moras!$C$2:$C$5001)) / _xlfn.STDEV.P(moras!$C$2:$C$5001)</f>
        <v>-0.66225400102991094</v>
      </c>
      <c r="C4066" t="str">
        <f t="shared" si="127"/>
        <v>Normal</v>
      </c>
      <c r="D4066">
        <f xml:space="preserve"> (moras!I4063 - AVERAGE(moras!$I$2:$I$5001)) / _xlfn.STDEV.P(moras!$I$2:$I$5001)</f>
        <v>-1.334454986975345</v>
      </c>
      <c r="E4066" t="str">
        <f t="shared" si="126"/>
        <v>Normal</v>
      </c>
    </row>
    <row r="4067" spans="2:5" x14ac:dyDescent="0.25">
      <c r="B4067">
        <f xml:space="preserve"> (moras!C4064 - AVERAGE(moras!$C$2:$C$5001)) / _xlfn.STDEV.P(moras!$C$2:$C$5001)</f>
        <v>8.808117470519318E-2</v>
      </c>
      <c r="C4067" t="str">
        <f t="shared" si="127"/>
        <v>Normal</v>
      </c>
      <c r="D4067">
        <f xml:space="preserve"> (moras!I4064 - AVERAGE(moras!$I$2:$I$5001)) / _xlfn.STDEV.P(moras!$I$2:$I$5001)</f>
        <v>-0.48746627208791893</v>
      </c>
      <c r="E4067" t="str">
        <f t="shared" si="126"/>
        <v>Normal</v>
      </c>
    </row>
    <row r="4068" spans="2:5" x14ac:dyDescent="0.25">
      <c r="B4068">
        <f xml:space="preserve"> (moras!C4065 - AVERAGE(moras!$C$2:$C$5001)) / _xlfn.STDEV.P(moras!$C$2:$C$5001)</f>
        <v>0.15965385690469033</v>
      </c>
      <c r="C4068" t="str">
        <f t="shared" si="127"/>
        <v>Normal</v>
      </c>
      <c r="D4068">
        <f xml:space="preserve"> (moras!I4065 - AVERAGE(moras!$I$2:$I$5001)) / _xlfn.STDEV.P(moras!$I$2:$I$5001)</f>
        <v>-0.20513670045877688</v>
      </c>
      <c r="E4068" t="str">
        <f t="shared" si="126"/>
        <v>Normal</v>
      </c>
    </row>
    <row r="4069" spans="2:5" x14ac:dyDescent="0.25">
      <c r="B4069">
        <f xml:space="preserve"> (moras!C4066 - AVERAGE(moras!$C$2:$C$5001)) / _xlfn.STDEV.P(moras!$C$2:$C$5001)</f>
        <v>-8.328464830457423E-2</v>
      </c>
      <c r="C4069" t="str">
        <f t="shared" si="127"/>
        <v>Normal</v>
      </c>
      <c r="D4069">
        <f xml:space="preserve"> (moras!I4066 - AVERAGE(moras!$I$2:$I$5001)) / _xlfn.STDEV.P(moras!$I$2:$I$5001)</f>
        <v>0.43010483570679275</v>
      </c>
      <c r="E4069" t="str">
        <f t="shared" si="126"/>
        <v>Normal</v>
      </c>
    </row>
    <row r="4070" spans="2:5" x14ac:dyDescent="0.25">
      <c r="B4070">
        <f xml:space="preserve"> (moras!C4067 - AVERAGE(moras!$C$2:$C$5001)) / _xlfn.STDEV.P(moras!$C$2:$C$5001)</f>
        <v>-0.46799030766232042</v>
      </c>
      <c r="C4070" t="str">
        <f t="shared" si="127"/>
        <v>Normal</v>
      </c>
      <c r="D4070">
        <f xml:space="preserve"> (moras!I4067 - AVERAGE(moras!$I$2:$I$5001)) / _xlfn.STDEV.P(moras!$I$2:$I$5001)</f>
        <v>0.64185201442864925</v>
      </c>
      <c r="E4070" t="str">
        <f t="shared" si="126"/>
        <v>Normal</v>
      </c>
    </row>
    <row r="4071" spans="2:5" x14ac:dyDescent="0.25">
      <c r="B4071">
        <f xml:space="preserve"> (moras!C4068 - AVERAGE(moras!$C$2:$C$5001)) / _xlfn.STDEV.P(moras!$C$2:$C$5001)</f>
        <v>-0.25546920678044183</v>
      </c>
      <c r="C4071" t="str">
        <f t="shared" si="127"/>
        <v>Normal</v>
      </c>
      <c r="D4071">
        <f xml:space="preserve"> (moras!I4068 - AVERAGE(moras!$I$2:$I$5001)) / _xlfn.STDEV.P(moras!$I$2:$I$5001)</f>
        <v>-1.1227078082534885</v>
      </c>
      <c r="E4071" t="str">
        <f t="shared" si="126"/>
        <v>Normal</v>
      </c>
    </row>
    <row r="4072" spans="2:5" x14ac:dyDescent="0.25">
      <c r="B4072">
        <f xml:space="preserve"> (moras!C4069 - AVERAGE(moras!$C$2:$C$5001)) / _xlfn.STDEV.P(moras!$C$2:$C$5001)</f>
        <v>0.17568377319682263</v>
      </c>
      <c r="C4072" t="str">
        <f t="shared" si="127"/>
        <v>Normal</v>
      </c>
      <c r="D4072">
        <f xml:space="preserve"> (moras!I4069 - AVERAGE(moras!$I$2:$I$5001)) / _xlfn.STDEV.P(moras!$I$2:$I$5001)</f>
        <v>-1.1227078082534885</v>
      </c>
      <c r="E4072" t="str">
        <f t="shared" si="126"/>
        <v>Normal</v>
      </c>
    </row>
    <row r="4073" spans="2:5" x14ac:dyDescent="0.25">
      <c r="B4073">
        <f xml:space="preserve"> (moras!C4070 - AVERAGE(moras!$C$2:$C$5001)) / _xlfn.STDEV.P(moras!$C$2:$C$5001)</f>
        <v>-0.32465703352837777</v>
      </c>
      <c r="C4073" t="str">
        <f t="shared" si="127"/>
        <v>Normal</v>
      </c>
      <c r="D4073">
        <f xml:space="preserve"> (moras!I4070 - AVERAGE(moras!$I$2:$I$5001)) / _xlfn.STDEV.P(moras!$I$2:$I$5001)</f>
        <v>0.64185201442864925</v>
      </c>
      <c r="E4073" t="str">
        <f t="shared" si="126"/>
        <v>Normal</v>
      </c>
    </row>
    <row r="4074" spans="2:5" x14ac:dyDescent="0.25">
      <c r="B4074">
        <f xml:space="preserve"> (moras!C4071 - AVERAGE(moras!$C$2:$C$5001)) / _xlfn.STDEV.P(moras!$C$2:$C$5001)</f>
        <v>-0.63178056166934426</v>
      </c>
      <c r="C4074" t="str">
        <f t="shared" si="127"/>
        <v>Normal</v>
      </c>
      <c r="D4074">
        <f xml:space="preserve"> (moras!I4071 - AVERAGE(moras!$I$2:$I$5001)) / _xlfn.STDEV.P(moras!$I$2:$I$5001)</f>
        <v>-1.334454986975345</v>
      </c>
      <c r="E4074" t="str">
        <f t="shared" si="126"/>
        <v>Normal</v>
      </c>
    </row>
    <row r="4075" spans="2:5" x14ac:dyDescent="0.25">
      <c r="B4075">
        <f xml:space="preserve"> (moras!C4072 - AVERAGE(moras!$C$2:$C$5001)) / _xlfn.STDEV.P(moras!$C$2:$C$5001)</f>
        <v>-0.34085589347248496</v>
      </c>
      <c r="C4075" t="str">
        <f t="shared" si="127"/>
        <v>Normal</v>
      </c>
      <c r="D4075">
        <f xml:space="preserve"> (moras!I4072 - AVERAGE(moras!$I$2:$I$5001)) / _xlfn.STDEV.P(moras!$I$2:$I$5001)</f>
        <v>-1.4756197727899161</v>
      </c>
      <c r="E4075" t="str">
        <f t="shared" si="126"/>
        <v>Normal</v>
      </c>
    </row>
    <row r="4076" spans="2:5" x14ac:dyDescent="0.25">
      <c r="B4076">
        <f xml:space="preserve"> (moras!C4073 - AVERAGE(moras!$C$2:$C$5001)) / _xlfn.STDEV.P(moras!$C$2:$C$5001)</f>
        <v>2.1053964622868692E-2</v>
      </c>
      <c r="C4076" t="str">
        <f t="shared" si="127"/>
        <v>Normal</v>
      </c>
      <c r="D4076">
        <f xml:space="preserve"> (moras!I4073 - AVERAGE(moras!$I$2:$I$5001)) / _xlfn.STDEV.P(moras!$I$2:$I$5001)</f>
        <v>1.559423122223361</v>
      </c>
      <c r="E4076" t="str">
        <f t="shared" si="126"/>
        <v>Normal</v>
      </c>
    </row>
    <row r="4077" spans="2:5" x14ac:dyDescent="0.25">
      <c r="B4077">
        <f xml:space="preserve"> (moras!C4074 - AVERAGE(moras!$C$2:$C$5001)) / _xlfn.STDEV.P(moras!$C$2:$C$5001)</f>
        <v>-0.73685858053637965</v>
      </c>
      <c r="C4077" t="str">
        <f t="shared" si="127"/>
        <v>Normal</v>
      </c>
      <c r="D4077">
        <f xml:space="preserve"> (moras!I4074 - AVERAGE(moras!$I$2:$I$5001)) / _xlfn.STDEV.P(moras!$I$2:$I$5001)</f>
        <v>0.99476397896507684</v>
      </c>
      <c r="E4077" t="str">
        <f t="shared" si="126"/>
        <v>Normal</v>
      </c>
    </row>
    <row r="4078" spans="2:5" x14ac:dyDescent="0.25">
      <c r="B4078">
        <f xml:space="preserve"> (moras!C4075 - AVERAGE(moras!$C$2:$C$5001)) / _xlfn.STDEV.P(moras!$C$2:$C$5001)</f>
        <v>-0.46799154082766331</v>
      </c>
      <c r="C4078" t="str">
        <f t="shared" si="127"/>
        <v>Normal</v>
      </c>
      <c r="D4078">
        <f xml:space="preserve"> (moras!I4075 - AVERAGE(moras!$I$2:$I$5001)) / _xlfn.STDEV.P(moras!$I$2:$I$5001)</f>
        <v>1.41825833640879</v>
      </c>
      <c r="E4078" t="str">
        <f t="shared" si="126"/>
        <v>Normal</v>
      </c>
    </row>
    <row r="4079" spans="2:5" x14ac:dyDescent="0.25">
      <c r="B4079">
        <f xml:space="preserve"> (moras!C4076 - AVERAGE(moras!$C$2:$C$5001)) / _xlfn.STDEV.P(moras!$C$2:$C$5001)</f>
        <v>-7.8234836225469548E-2</v>
      </c>
      <c r="C4079" t="str">
        <f t="shared" si="127"/>
        <v>Normal</v>
      </c>
      <c r="D4079">
        <f xml:space="preserve"> (moras!I4076 - AVERAGE(moras!$I$2:$I$5001)) / _xlfn.STDEV.P(moras!$I$2:$I$5001)</f>
        <v>-6.397191464420586E-2</v>
      </c>
      <c r="E4079" t="str">
        <f t="shared" si="126"/>
        <v>Normal</v>
      </c>
    </row>
    <row r="4080" spans="2:5" x14ac:dyDescent="0.25">
      <c r="B4080">
        <f xml:space="preserve"> (moras!C4077 - AVERAGE(moras!$C$2:$C$5001)) / _xlfn.STDEV.P(moras!$C$2:$C$5001)</f>
        <v>-0.27007960178307494</v>
      </c>
      <c r="C4080" t="str">
        <f t="shared" si="127"/>
        <v>Normal</v>
      </c>
      <c r="D4080">
        <f xml:space="preserve"> (moras!I4077 - AVERAGE(moras!$I$2:$I$5001)) / _xlfn.STDEV.P(moras!$I$2:$I$5001)</f>
        <v>3.1122357661836424</v>
      </c>
      <c r="E4080" t="str">
        <f t="shared" si="126"/>
        <v>Atipico</v>
      </c>
    </row>
    <row r="4081" spans="2:5" x14ac:dyDescent="0.25">
      <c r="B4081">
        <f xml:space="preserve"> (moras!C4078 - AVERAGE(moras!$C$2:$C$5001)) / _xlfn.STDEV.P(moras!$C$2:$C$5001)</f>
        <v>-0.16090399645140216</v>
      </c>
      <c r="C4081" t="str">
        <f t="shared" si="127"/>
        <v>Normal</v>
      </c>
      <c r="D4081">
        <f xml:space="preserve"> (moras!I4078 - AVERAGE(moras!$I$2:$I$5001)) / _xlfn.STDEV.P(moras!$I$2:$I$5001)</f>
        <v>-0.13455430755149136</v>
      </c>
      <c r="E4081" t="str">
        <f t="shared" si="126"/>
        <v>Normal</v>
      </c>
    </row>
    <row r="4082" spans="2:5" x14ac:dyDescent="0.25">
      <c r="B4082">
        <f xml:space="preserve"> (moras!C4079 - AVERAGE(moras!$C$2:$C$5001)) / _xlfn.STDEV.P(moras!$C$2:$C$5001)</f>
        <v>-0.15899665961556539</v>
      </c>
      <c r="C4082" t="str">
        <f t="shared" si="127"/>
        <v>Normal</v>
      </c>
      <c r="D4082">
        <f xml:space="preserve"> (moras!I4079 - AVERAGE(moras!$I$2:$I$5001)) / _xlfn.STDEV.P(moras!$I$2:$I$5001)</f>
        <v>1.2065111576869334</v>
      </c>
      <c r="E4082" t="str">
        <f t="shared" si="126"/>
        <v>Normal</v>
      </c>
    </row>
    <row r="4083" spans="2:5" x14ac:dyDescent="0.25">
      <c r="B4083">
        <f xml:space="preserve"> (moras!C4080 - AVERAGE(moras!$C$2:$C$5001)) / _xlfn.STDEV.P(moras!$C$2:$C$5001)</f>
        <v>-0.25958573466474599</v>
      </c>
      <c r="C4083" t="str">
        <f t="shared" si="127"/>
        <v>Normal</v>
      </c>
      <c r="D4083">
        <f xml:space="preserve"> (moras!I4080 - AVERAGE(moras!$I$2:$I$5001)) / _xlfn.STDEV.P(moras!$I$2:$I$5001)</f>
        <v>-0.91096062953163204</v>
      </c>
      <c r="E4083" t="str">
        <f t="shared" si="126"/>
        <v>Normal</v>
      </c>
    </row>
    <row r="4084" spans="2:5" x14ac:dyDescent="0.25">
      <c r="B4084">
        <f xml:space="preserve"> (moras!C4081 - AVERAGE(moras!$C$2:$C$5001)) / _xlfn.STDEV.P(moras!$C$2:$C$5001)</f>
        <v>-0.7278475947428672</v>
      </c>
      <c r="C4084" t="str">
        <f t="shared" si="127"/>
        <v>Normal</v>
      </c>
      <c r="D4084">
        <f xml:space="preserve"> (moras!I4081 - AVERAGE(moras!$I$2:$I$5001)) / _xlfn.STDEV.P(moras!$I$2:$I$5001)</f>
        <v>-0.62863105790248996</v>
      </c>
      <c r="E4084" t="str">
        <f t="shared" si="126"/>
        <v>Normal</v>
      </c>
    </row>
    <row r="4085" spans="2:5" x14ac:dyDescent="0.25">
      <c r="B4085">
        <f xml:space="preserve"> (moras!C4082 - AVERAGE(moras!$C$2:$C$5001)) / _xlfn.STDEV.P(moras!$C$2:$C$5001)</f>
        <v>2.7034977399442144</v>
      </c>
      <c r="C4085" t="str">
        <f t="shared" si="127"/>
        <v>Atipico</v>
      </c>
      <c r="D4085">
        <f xml:space="preserve"> (moras!I4082 - AVERAGE(moras!$I$2:$I$5001)) / _xlfn.STDEV.P(moras!$I$2:$I$5001)</f>
        <v>1.1359287647796479</v>
      </c>
      <c r="E4085" t="str">
        <f t="shared" si="126"/>
        <v>Normal</v>
      </c>
    </row>
    <row r="4086" spans="2:5" x14ac:dyDescent="0.25">
      <c r="B4086">
        <f xml:space="preserve"> (moras!C4083 - AVERAGE(moras!$C$2:$C$5001)) / _xlfn.STDEV.P(moras!$C$2:$C$5001)</f>
        <v>5.4237309487726801E-2</v>
      </c>
      <c r="C4086" t="str">
        <f t="shared" si="127"/>
        <v>Normal</v>
      </c>
      <c r="D4086">
        <f xml:space="preserve"> (moras!I4083 - AVERAGE(moras!$I$2:$I$5001)) / _xlfn.STDEV.P(moras!$I$2:$I$5001)</f>
        <v>-0.27571909336606237</v>
      </c>
      <c r="E4086" t="str">
        <f t="shared" si="126"/>
        <v>Normal</v>
      </c>
    </row>
    <row r="4087" spans="2:5" x14ac:dyDescent="0.25">
      <c r="B4087">
        <f xml:space="preserve"> (moras!C4084 - AVERAGE(moras!$C$2:$C$5001)) / _xlfn.STDEV.P(moras!$C$2:$C$5001)</f>
        <v>-0.46799154082766331</v>
      </c>
      <c r="C4087" t="str">
        <f t="shared" si="127"/>
        <v>Normal</v>
      </c>
      <c r="D4087">
        <f xml:space="preserve"> (moras!I4084 - AVERAGE(moras!$I$2:$I$5001)) / _xlfn.STDEV.P(moras!$I$2:$I$5001)</f>
        <v>0.50068722861407822</v>
      </c>
      <c r="E4087" t="str">
        <f t="shared" si="126"/>
        <v>Normal</v>
      </c>
    </row>
    <row r="4088" spans="2:5" x14ac:dyDescent="0.25">
      <c r="B4088">
        <f xml:space="preserve"> (moras!C4085 - AVERAGE(moras!$C$2:$C$5001)) / _xlfn.STDEV.P(moras!$C$2:$C$5001)</f>
        <v>-0.66954008446841273</v>
      </c>
      <c r="C4088" t="str">
        <f t="shared" si="127"/>
        <v>Normal</v>
      </c>
      <c r="D4088">
        <f xml:space="preserve"> (moras!I4085 - AVERAGE(moras!$I$2:$I$5001)) / _xlfn.STDEV.P(moras!$I$2:$I$5001)</f>
        <v>-0.13455430755149136</v>
      </c>
      <c r="E4088" t="str">
        <f t="shared" si="126"/>
        <v>Normal</v>
      </c>
    </row>
    <row r="4089" spans="2:5" x14ac:dyDescent="0.25">
      <c r="B4089">
        <f xml:space="preserve"> (moras!C4086 - AVERAGE(moras!$C$2:$C$5001)) / _xlfn.STDEV.P(moras!$C$2:$C$5001)</f>
        <v>-8.7773370152667271E-2</v>
      </c>
      <c r="C4089" t="str">
        <f t="shared" si="127"/>
        <v>Normal</v>
      </c>
      <c r="D4089">
        <f xml:space="preserve"> (moras!I4086 - AVERAGE(moras!$I$2:$I$5001)) / _xlfn.STDEV.P(moras!$I$2:$I$5001)</f>
        <v>3.1828181590909277</v>
      </c>
      <c r="E4089" t="str">
        <f t="shared" si="126"/>
        <v>Atipico</v>
      </c>
    </row>
    <row r="4090" spans="2:5" x14ac:dyDescent="0.25">
      <c r="B4090">
        <f xml:space="preserve"> (moras!C4087 - AVERAGE(moras!$C$2:$C$5001)) / _xlfn.STDEV.P(moras!$C$2:$C$5001)</f>
        <v>-0.75922752161533325</v>
      </c>
      <c r="C4090" t="str">
        <f t="shared" si="127"/>
        <v>Normal</v>
      </c>
      <c r="D4090">
        <f xml:space="preserve"> (moras!I4087 - AVERAGE(moras!$I$2:$I$5001)) / _xlfn.STDEV.P(moras!$I$2:$I$5001)</f>
        <v>-0.20513670045877688</v>
      </c>
      <c r="E4090" t="str">
        <f t="shared" si="126"/>
        <v>Normal</v>
      </c>
    </row>
    <row r="4091" spans="2:5" x14ac:dyDescent="0.25">
      <c r="B4091">
        <f xml:space="preserve"> (moras!C4088 - AVERAGE(moras!$C$2:$C$5001)) / _xlfn.STDEV.P(moras!$C$2:$C$5001)</f>
        <v>-0.33607984409950026</v>
      </c>
      <c r="C4091" t="str">
        <f t="shared" si="127"/>
        <v>Normal</v>
      </c>
      <c r="D4091">
        <f xml:space="preserve"> (moras!I4088 - AVERAGE(moras!$I$2:$I$5001)) / _xlfn.STDEV.P(moras!$I$2:$I$5001)</f>
        <v>0.28894004989222172</v>
      </c>
      <c r="E4091" t="str">
        <f t="shared" si="126"/>
        <v>Normal</v>
      </c>
    </row>
    <row r="4092" spans="2:5" x14ac:dyDescent="0.25">
      <c r="B4092">
        <f xml:space="preserve"> (moras!C4089 - AVERAGE(moras!$C$2:$C$5001)) / _xlfn.STDEV.P(moras!$C$2:$C$5001)</f>
        <v>-0.35048321530437027</v>
      </c>
      <c r="C4092" t="str">
        <f t="shared" si="127"/>
        <v>Normal</v>
      </c>
      <c r="D4092">
        <f xml:space="preserve"> (moras!I4089 - AVERAGE(moras!$I$2:$I$5001)) / _xlfn.STDEV.P(moras!$I$2:$I$5001)</f>
        <v>0.35952244279950724</v>
      </c>
      <c r="E4092" t="str">
        <f t="shared" si="126"/>
        <v>Normal</v>
      </c>
    </row>
    <row r="4093" spans="2:5" x14ac:dyDescent="0.25">
      <c r="B4093">
        <f xml:space="preserve"> (moras!C4090 - AVERAGE(moras!$C$2:$C$5001)) / _xlfn.STDEV.P(moras!$C$2:$C$5001)</f>
        <v>-0.37128054881208711</v>
      </c>
      <c r="C4093" t="str">
        <f t="shared" si="127"/>
        <v>Normal</v>
      </c>
      <c r="D4093">
        <f xml:space="preserve"> (moras!I4090 - AVERAGE(moras!$I$2:$I$5001)) / _xlfn.STDEV.P(moras!$I$2:$I$5001)</f>
        <v>0.57126962152136374</v>
      </c>
      <c r="E4093" t="str">
        <f t="shared" si="126"/>
        <v>Normal</v>
      </c>
    </row>
    <row r="4094" spans="2:5" x14ac:dyDescent="0.25">
      <c r="B4094">
        <f xml:space="preserve"> (moras!C4091 - AVERAGE(moras!$C$2:$C$5001)) / _xlfn.STDEV.P(moras!$C$2:$C$5001)</f>
        <v>-0.33739624810302754</v>
      </c>
      <c r="C4094" t="str">
        <f t="shared" si="127"/>
        <v>Normal</v>
      </c>
      <c r="D4094">
        <f xml:space="preserve"> (moras!I4091 - AVERAGE(moras!$I$2:$I$5001)) / _xlfn.STDEV.P(moras!$I$2:$I$5001)</f>
        <v>-1.052125415346203</v>
      </c>
      <c r="E4094" t="str">
        <f t="shared" si="126"/>
        <v>Normal</v>
      </c>
    </row>
    <row r="4095" spans="2:5" x14ac:dyDescent="0.25">
      <c r="B4095">
        <f xml:space="preserve"> (moras!C4092 - AVERAGE(moras!$C$2:$C$5001)) / _xlfn.STDEV.P(moras!$C$2:$C$5001)</f>
        <v>-0.27763405899514843</v>
      </c>
      <c r="C4095" t="str">
        <f t="shared" si="127"/>
        <v>Normal</v>
      </c>
      <c r="D4095">
        <f xml:space="preserve"> (moras!I4092 - AVERAGE(moras!$I$2:$I$5001)) / _xlfn.STDEV.P(moras!$I$2:$I$5001)</f>
        <v>-1.193290201160774</v>
      </c>
      <c r="E4095" t="str">
        <f t="shared" si="126"/>
        <v>Normal</v>
      </c>
    </row>
    <row r="4096" spans="2:5" x14ac:dyDescent="0.25">
      <c r="B4096">
        <f xml:space="preserve"> (moras!C4093 - AVERAGE(moras!$C$2:$C$5001)) / _xlfn.STDEV.P(moras!$C$2:$C$5001)</f>
        <v>-0.38210774052259727</v>
      </c>
      <c r="C4096" t="str">
        <f t="shared" si="127"/>
        <v>Normal</v>
      </c>
      <c r="D4096">
        <f xml:space="preserve"> (moras!I4093 - AVERAGE(moras!$I$2:$I$5001)) / _xlfn.STDEV.P(moras!$I$2:$I$5001)</f>
        <v>-0.41688387918063341</v>
      </c>
      <c r="E4096" t="str">
        <f t="shared" si="126"/>
        <v>Normal</v>
      </c>
    </row>
    <row r="4097" spans="2:5" x14ac:dyDescent="0.25">
      <c r="B4097">
        <f xml:space="preserve"> (moras!C4094 - AVERAGE(moras!$C$2:$C$5001)) / _xlfn.STDEV.P(moras!$C$2:$C$5001)</f>
        <v>-0.44454290183274864</v>
      </c>
      <c r="C4097" t="str">
        <f t="shared" si="127"/>
        <v>Normal</v>
      </c>
      <c r="D4097">
        <f xml:space="preserve"> (moras!I4094 - AVERAGE(moras!$I$2:$I$5001)) / _xlfn.STDEV.P(moras!$I$2:$I$5001)</f>
        <v>-0.20513670045877688</v>
      </c>
      <c r="E4097" t="str">
        <f t="shared" si="126"/>
        <v>Normal</v>
      </c>
    </row>
    <row r="4098" spans="2:5" x14ac:dyDescent="0.25">
      <c r="B4098">
        <f xml:space="preserve"> (moras!C4095 - AVERAGE(moras!$C$2:$C$5001)) / _xlfn.STDEV.P(moras!$C$2:$C$5001)</f>
        <v>-0.43386492312872732</v>
      </c>
      <c r="C4098" t="str">
        <f t="shared" si="127"/>
        <v>Normal</v>
      </c>
      <c r="D4098">
        <f xml:space="preserve"> (moras!I4095 - AVERAGE(moras!$I$2:$I$5001)) / _xlfn.STDEV.P(moras!$I$2:$I$5001)</f>
        <v>-0.55804866499520445</v>
      </c>
      <c r="E4098" t="str">
        <f t="shared" si="126"/>
        <v>Normal</v>
      </c>
    </row>
    <row r="4099" spans="2:5" x14ac:dyDescent="0.25">
      <c r="B4099">
        <f xml:space="preserve"> (moras!C4096 - AVERAGE(moras!$C$2:$C$5001)) / _xlfn.STDEV.P(moras!$C$2:$C$5001)</f>
        <v>2.3786374713600318</v>
      </c>
      <c r="C4099" t="str">
        <f t="shared" si="127"/>
        <v>Atipico</v>
      </c>
      <c r="D4099">
        <f xml:space="preserve"> (moras!I4096 - AVERAGE(moras!$I$2:$I$5001)) / _xlfn.STDEV.P(moras!$I$2:$I$5001)</f>
        <v>7.7192871170365177E-2</v>
      </c>
      <c r="E4099" t="str">
        <f t="shared" si="126"/>
        <v>Normal</v>
      </c>
    </row>
    <row r="4100" spans="2:5" x14ac:dyDescent="0.25">
      <c r="B4100">
        <f xml:space="preserve"> (moras!C4097 - AVERAGE(moras!$C$2:$C$5001)) / _xlfn.STDEV.P(moras!$C$2:$C$5001)</f>
        <v>-0.68013297476377521</v>
      </c>
      <c r="C4100" t="str">
        <f t="shared" si="127"/>
        <v>Normal</v>
      </c>
      <c r="D4100">
        <f xml:space="preserve"> (moras!I4097 - AVERAGE(moras!$I$2:$I$5001)) / _xlfn.STDEV.P(moras!$I$2:$I$5001)</f>
        <v>-1.4050373798826306</v>
      </c>
      <c r="E4100" t="str">
        <f t="shared" si="126"/>
        <v>Normal</v>
      </c>
    </row>
    <row r="4101" spans="2:5" x14ac:dyDescent="0.25">
      <c r="B4101">
        <f xml:space="preserve"> (moras!C4098 - AVERAGE(moras!$C$2:$C$5001)) / _xlfn.STDEV.P(moras!$C$2:$C$5001)</f>
        <v>-0.56216015285077847</v>
      </c>
      <c r="C4101" t="str">
        <f t="shared" si="127"/>
        <v>Normal</v>
      </c>
      <c r="D4101">
        <f xml:space="preserve"> (moras!I4098 - AVERAGE(moras!$I$2:$I$5001)) / _xlfn.STDEV.P(moras!$I$2:$I$5001)</f>
        <v>0.50068722861407822</v>
      </c>
      <c r="E4101" t="str">
        <f t="shared" si="126"/>
        <v>Normal</v>
      </c>
    </row>
    <row r="4102" spans="2:5" x14ac:dyDescent="0.25">
      <c r="B4102">
        <f xml:space="preserve"> (moras!C4099 - AVERAGE(moras!$C$2:$C$5001)) / _xlfn.STDEV.P(moras!$C$2:$C$5001)</f>
        <v>-0.16481044228789279</v>
      </c>
      <c r="C4102" t="str">
        <f t="shared" si="127"/>
        <v>Normal</v>
      </c>
      <c r="D4102">
        <f xml:space="preserve"> (moras!I4099 - AVERAGE(moras!$I$2:$I$5001)) / _xlfn.STDEV.P(moras!$I$2:$I$5001)</f>
        <v>-1.334454986975345</v>
      </c>
      <c r="E4102" t="str">
        <f t="shared" ref="E4102:E4165" si="128">IF(ABS(D4102)&gt;1.96,"Atipico","Normal")</f>
        <v>Normal</v>
      </c>
    </row>
    <row r="4103" spans="2:5" x14ac:dyDescent="0.25">
      <c r="B4103">
        <f xml:space="preserve"> (moras!C4100 - AVERAGE(moras!$C$2:$C$5001)) / _xlfn.STDEV.P(moras!$C$2:$C$5001)</f>
        <v>-0.40424922425405624</v>
      </c>
      <c r="C4103" t="str">
        <f t="shared" si="127"/>
        <v>Normal</v>
      </c>
      <c r="D4103">
        <f xml:space="preserve"> (moras!I4100 - AVERAGE(moras!$I$2:$I$5001)) / _xlfn.STDEV.P(moras!$I$2:$I$5001)</f>
        <v>1.559423122223361</v>
      </c>
      <c r="E4103" t="str">
        <f t="shared" si="128"/>
        <v>Normal</v>
      </c>
    </row>
    <row r="4104" spans="2:5" x14ac:dyDescent="0.25">
      <c r="B4104">
        <f xml:space="preserve"> (moras!C4101 - AVERAGE(moras!$C$2:$C$5001)) / _xlfn.STDEV.P(moras!$C$2:$C$5001)</f>
        <v>-4.1757805382999107E-2</v>
      </c>
      <c r="C4104" t="str">
        <f t="shared" si="127"/>
        <v>Normal</v>
      </c>
      <c r="D4104">
        <f xml:space="preserve"> (moras!I4101 - AVERAGE(moras!$I$2:$I$5001)) / _xlfn.STDEV.P(moras!$I$2:$I$5001)</f>
        <v>0.64185201442864925</v>
      </c>
      <c r="E4104" t="str">
        <f t="shared" si="128"/>
        <v>Normal</v>
      </c>
    </row>
    <row r="4105" spans="2:5" x14ac:dyDescent="0.25">
      <c r="B4105">
        <f xml:space="preserve"> (moras!C4102 - AVERAGE(moras!$C$2:$C$5001)) / _xlfn.STDEV.P(moras!$C$2:$C$5001)</f>
        <v>2.1359763050363814</v>
      </c>
      <c r="C4105" t="str">
        <f t="shared" si="127"/>
        <v>Atipico</v>
      </c>
      <c r="D4105">
        <f xml:space="preserve"> (moras!I4102 - AVERAGE(moras!$I$2:$I$5001)) / _xlfn.STDEV.P(moras!$I$2:$I$5001)</f>
        <v>3.0416533732763567</v>
      </c>
      <c r="E4105" t="str">
        <f t="shared" si="128"/>
        <v>Atipico</v>
      </c>
    </row>
    <row r="4106" spans="2:5" x14ac:dyDescent="0.25">
      <c r="B4106">
        <f xml:space="preserve"> (moras!C4103 - AVERAGE(moras!$C$2:$C$5001)) / _xlfn.STDEV.P(moras!$C$2:$C$5001)</f>
        <v>-0.41263894134782447</v>
      </c>
      <c r="C4106" t="str">
        <f t="shared" si="127"/>
        <v>Normal</v>
      </c>
      <c r="D4106">
        <f xml:space="preserve"> (moras!I4103 - AVERAGE(moras!$I$2:$I$5001)) / _xlfn.STDEV.P(moras!$I$2:$I$5001)</f>
        <v>-0.20513670045877688</v>
      </c>
      <c r="E4106" t="str">
        <f t="shared" si="128"/>
        <v>Normal</v>
      </c>
    </row>
    <row r="4107" spans="2:5" x14ac:dyDescent="0.25">
      <c r="B4107">
        <f xml:space="preserve"> (moras!C4104 - AVERAGE(moras!$C$2:$C$5001)) / _xlfn.STDEV.P(moras!$C$2:$C$5001)</f>
        <v>-0.44187803152677912</v>
      </c>
      <c r="C4107" t="str">
        <f t="shared" si="127"/>
        <v>Normal</v>
      </c>
      <c r="D4107">
        <f xml:space="preserve"> (moras!I4104 - AVERAGE(moras!$I$2:$I$5001)) / _xlfn.STDEV.P(moras!$I$2:$I$5001)</f>
        <v>-0.20513670045877688</v>
      </c>
      <c r="E4107" t="str">
        <f t="shared" si="128"/>
        <v>Normal</v>
      </c>
    </row>
    <row r="4108" spans="2:5" x14ac:dyDescent="0.25">
      <c r="B4108">
        <f xml:space="preserve"> (moras!C4105 - AVERAGE(moras!$C$2:$C$5001)) / _xlfn.STDEV.P(moras!$C$2:$C$5001)</f>
        <v>-0.2611505474949436</v>
      </c>
      <c r="C4108" t="str">
        <f t="shared" si="127"/>
        <v>Normal</v>
      </c>
      <c r="D4108">
        <f xml:space="preserve"> (moras!I4105 - AVERAGE(moras!$I$2:$I$5001)) / _xlfn.STDEV.P(moras!$I$2:$I$5001)</f>
        <v>-0.84037823662434652</v>
      </c>
      <c r="E4108" t="str">
        <f t="shared" si="128"/>
        <v>Normal</v>
      </c>
    </row>
    <row r="4109" spans="2:5" x14ac:dyDescent="0.25">
      <c r="B4109">
        <f xml:space="preserve"> (moras!C4106 - AVERAGE(moras!$C$2:$C$5001)) / _xlfn.STDEV.P(moras!$C$2:$C$5001)</f>
        <v>-0.44454166866740574</v>
      </c>
      <c r="C4109" t="str">
        <f t="shared" si="127"/>
        <v>Normal</v>
      </c>
      <c r="D4109">
        <f xml:space="preserve"> (moras!I4106 - AVERAGE(moras!$I$2:$I$5001)) / _xlfn.STDEV.P(moras!$I$2:$I$5001)</f>
        <v>1.3476759435015044</v>
      </c>
      <c r="E4109" t="str">
        <f t="shared" si="128"/>
        <v>Normal</v>
      </c>
    </row>
    <row r="4110" spans="2:5" x14ac:dyDescent="0.25">
      <c r="B4110">
        <f xml:space="preserve"> (moras!C4107 - AVERAGE(moras!$C$2:$C$5001)) / _xlfn.STDEV.P(moras!$C$2:$C$5001)</f>
        <v>-0.32888638370990225</v>
      </c>
      <c r="C4110" t="str">
        <f t="shared" si="127"/>
        <v>Normal</v>
      </c>
      <c r="D4110">
        <f xml:space="preserve"> (moras!I4107 - AVERAGE(moras!$I$2:$I$5001)) / _xlfn.STDEV.P(moras!$I$2:$I$5001)</f>
        <v>-6.397191464420586E-2</v>
      </c>
      <c r="E4110" t="str">
        <f t="shared" si="128"/>
        <v>Normal</v>
      </c>
    </row>
    <row r="4111" spans="2:5" x14ac:dyDescent="0.25">
      <c r="B4111">
        <f xml:space="preserve"> (moras!C4108 - AVERAGE(moras!$C$2:$C$5001)) / _xlfn.STDEV.P(moras!$C$2:$C$5001)</f>
        <v>-0.77422349042572558</v>
      </c>
      <c r="C4111" t="str">
        <f t="shared" ref="C4111:C4174" si="129">IF(ABS(B4111)&gt;1.96,"Atipico","Normal")</f>
        <v>Normal</v>
      </c>
      <c r="D4111">
        <f xml:space="preserve"> (moras!I4108 - AVERAGE(moras!$I$2:$I$5001)) / _xlfn.STDEV.P(moras!$I$2:$I$5001)</f>
        <v>-0.91096062953163204</v>
      </c>
      <c r="E4111" t="str">
        <f t="shared" si="128"/>
        <v>Normal</v>
      </c>
    </row>
    <row r="4112" spans="2:5" x14ac:dyDescent="0.25">
      <c r="B4112">
        <f xml:space="preserve"> (moras!C4109 - AVERAGE(moras!$C$2:$C$5001)) / _xlfn.STDEV.P(moras!$C$2:$C$5001)</f>
        <v>0.65217659266246919</v>
      </c>
      <c r="C4112" t="str">
        <f t="shared" si="129"/>
        <v>Normal</v>
      </c>
      <c r="D4112">
        <f xml:space="preserve"> (moras!I4109 - AVERAGE(moras!$I$2:$I$5001)) / _xlfn.STDEV.P(moras!$I$2:$I$5001)</f>
        <v>-6.397191464420586E-2</v>
      </c>
      <c r="E4112" t="str">
        <f t="shared" si="128"/>
        <v>Normal</v>
      </c>
    </row>
    <row r="4113" spans="2:5" x14ac:dyDescent="0.25">
      <c r="B4113">
        <f xml:space="preserve"> (moras!C4110 - AVERAGE(moras!$C$2:$C$5001)) / _xlfn.STDEV.P(moras!$C$2:$C$5001)</f>
        <v>0.22453315192443526</v>
      </c>
      <c r="C4113" t="str">
        <f t="shared" si="129"/>
        <v>Normal</v>
      </c>
      <c r="D4113">
        <f xml:space="preserve"> (moras!I4110 - AVERAGE(moras!$I$2:$I$5001)) / _xlfn.STDEV.P(moras!$I$2:$I$5001)</f>
        <v>-0.91096062953163204</v>
      </c>
      <c r="E4113" t="str">
        <f t="shared" si="128"/>
        <v>Normal</v>
      </c>
    </row>
    <row r="4114" spans="2:5" x14ac:dyDescent="0.25">
      <c r="B4114">
        <f xml:space="preserve"> (moras!C4111 - AVERAGE(moras!$C$2:$C$5001)) / _xlfn.STDEV.P(moras!$C$2:$C$5001)</f>
        <v>0.57698043907771279</v>
      </c>
      <c r="C4114" t="str">
        <f t="shared" si="129"/>
        <v>Normal</v>
      </c>
      <c r="D4114">
        <f xml:space="preserve"> (moras!I4111 - AVERAGE(moras!$I$2:$I$5001)) / _xlfn.STDEV.P(moras!$I$2:$I$5001)</f>
        <v>-0.91096062953163204</v>
      </c>
      <c r="E4114" t="str">
        <f t="shared" si="128"/>
        <v>Normal</v>
      </c>
    </row>
    <row r="4115" spans="2:5" x14ac:dyDescent="0.25">
      <c r="B4115">
        <f xml:space="preserve"> (moras!C4112 - AVERAGE(moras!$C$2:$C$5001)) / _xlfn.STDEV.P(moras!$C$2:$C$5001)</f>
        <v>-0.27738117377828347</v>
      </c>
      <c r="C4115" t="str">
        <f t="shared" si="129"/>
        <v>Normal</v>
      </c>
      <c r="D4115">
        <f xml:space="preserve"> (moras!I4112 - AVERAGE(moras!$I$2:$I$5001)) / _xlfn.STDEV.P(moras!$I$2:$I$5001)</f>
        <v>1.2065111576869334</v>
      </c>
      <c r="E4115" t="str">
        <f t="shared" si="128"/>
        <v>Normal</v>
      </c>
    </row>
    <row r="4116" spans="2:5" x14ac:dyDescent="0.25">
      <c r="B4116">
        <f xml:space="preserve"> (moras!C4113 - AVERAGE(moras!$C$2:$C$5001)) / _xlfn.STDEV.P(moras!$C$2:$C$5001)</f>
        <v>-0.31267066639555785</v>
      </c>
      <c r="C4116" t="str">
        <f t="shared" si="129"/>
        <v>Normal</v>
      </c>
      <c r="D4116">
        <f xml:space="preserve"> (moras!I4113 - AVERAGE(moras!$I$2:$I$5001)) / _xlfn.STDEV.P(moras!$I$2:$I$5001)</f>
        <v>0.78301680024322029</v>
      </c>
      <c r="E4116" t="str">
        <f t="shared" si="128"/>
        <v>Normal</v>
      </c>
    </row>
    <row r="4117" spans="2:5" x14ac:dyDescent="0.25">
      <c r="B4117">
        <f xml:space="preserve"> (moras!C4114 - AVERAGE(moras!$C$2:$C$5001)) / _xlfn.STDEV.P(moras!$C$2:$C$5001)</f>
        <v>-0.39157228452922199</v>
      </c>
      <c r="C4117" t="str">
        <f t="shared" si="129"/>
        <v>Normal</v>
      </c>
      <c r="D4117">
        <f xml:space="preserve"> (moras!I4114 - AVERAGE(moras!$I$2:$I$5001)) / _xlfn.STDEV.P(moras!$I$2:$I$5001)</f>
        <v>7.7192871170365177E-2</v>
      </c>
      <c r="E4117" t="str">
        <f t="shared" si="128"/>
        <v>Normal</v>
      </c>
    </row>
    <row r="4118" spans="2:5" x14ac:dyDescent="0.25">
      <c r="B4118">
        <f xml:space="preserve"> (moras!C4115 - AVERAGE(moras!$C$2:$C$5001)) / _xlfn.STDEV.P(moras!$C$2:$C$5001)</f>
        <v>0.69603072687739964</v>
      </c>
      <c r="C4118" t="str">
        <f t="shared" si="129"/>
        <v>Normal</v>
      </c>
      <c r="D4118">
        <f xml:space="preserve"> (moras!I4115 - AVERAGE(moras!$I$2:$I$5001)) / _xlfn.STDEV.P(moras!$I$2:$I$5001)</f>
        <v>6.6104782630796582E-3</v>
      </c>
      <c r="E4118" t="str">
        <f t="shared" si="128"/>
        <v>Normal</v>
      </c>
    </row>
    <row r="4119" spans="2:5" x14ac:dyDescent="0.25">
      <c r="B4119">
        <f xml:space="preserve"> (moras!C4116 - AVERAGE(moras!$C$2:$C$5001)) / _xlfn.STDEV.P(moras!$C$2:$C$5001)</f>
        <v>-0.31766375286888993</v>
      </c>
      <c r="C4119" t="str">
        <f t="shared" si="129"/>
        <v>Normal</v>
      </c>
      <c r="D4119">
        <f xml:space="preserve"> (moras!I4116 - AVERAGE(moras!$I$2:$I$5001)) / _xlfn.STDEV.P(moras!$I$2:$I$5001)</f>
        <v>-0.41688387918063341</v>
      </c>
      <c r="E4119" t="str">
        <f t="shared" si="128"/>
        <v>Normal</v>
      </c>
    </row>
    <row r="4120" spans="2:5" x14ac:dyDescent="0.25">
      <c r="B4120">
        <f xml:space="preserve"> (moras!C4117 - AVERAGE(moras!$C$2:$C$5001)) / _xlfn.STDEV.P(moras!$C$2:$C$5001)</f>
        <v>-0.55734670157294419</v>
      </c>
      <c r="C4120" t="str">
        <f t="shared" si="129"/>
        <v>Normal</v>
      </c>
      <c r="D4120">
        <f xml:space="preserve"> (moras!I4117 - AVERAGE(moras!$I$2:$I$5001)) / _xlfn.STDEV.P(moras!$I$2:$I$5001)</f>
        <v>-0.27571909336606237</v>
      </c>
      <c r="E4120" t="str">
        <f t="shared" si="128"/>
        <v>Normal</v>
      </c>
    </row>
    <row r="4121" spans="2:5" x14ac:dyDescent="0.25">
      <c r="B4121">
        <f xml:space="preserve"> (moras!C4118 - AVERAGE(moras!$C$2:$C$5001)) / _xlfn.STDEV.P(moras!$C$2:$C$5001)</f>
        <v>-0.44087670126835837</v>
      </c>
      <c r="C4121" t="str">
        <f t="shared" si="129"/>
        <v>Normal</v>
      </c>
      <c r="D4121">
        <f xml:space="preserve"> (moras!I4118 - AVERAGE(moras!$I$2:$I$5001)) / _xlfn.STDEV.P(moras!$I$2:$I$5001)</f>
        <v>-0.55804866499520445</v>
      </c>
      <c r="E4121" t="str">
        <f t="shared" si="128"/>
        <v>Normal</v>
      </c>
    </row>
    <row r="4122" spans="2:5" x14ac:dyDescent="0.25">
      <c r="B4122">
        <f xml:space="preserve"> (moras!C4119 - AVERAGE(moras!$C$2:$C$5001)) / _xlfn.STDEV.P(moras!$C$2:$C$5001)</f>
        <v>-0.33464813913641345</v>
      </c>
      <c r="C4122" t="str">
        <f t="shared" si="129"/>
        <v>Normal</v>
      </c>
      <c r="D4122">
        <f xml:space="preserve"> (moras!I4119 - AVERAGE(moras!$I$2:$I$5001)) / _xlfn.STDEV.P(moras!$I$2:$I$5001)</f>
        <v>0.35952244279950724</v>
      </c>
      <c r="E4122" t="str">
        <f t="shared" si="128"/>
        <v>Normal</v>
      </c>
    </row>
    <row r="4123" spans="2:5" x14ac:dyDescent="0.25">
      <c r="B4123">
        <f xml:space="preserve"> (moras!C4120 - AVERAGE(moras!$C$2:$C$5001)) / _xlfn.STDEV.P(moras!$C$2:$C$5001)</f>
        <v>-0.6332726917342324</v>
      </c>
      <c r="C4123" t="str">
        <f t="shared" si="129"/>
        <v>Normal</v>
      </c>
      <c r="D4123">
        <f xml:space="preserve"> (moras!I4120 - AVERAGE(moras!$I$2:$I$5001)) / _xlfn.STDEV.P(moras!$I$2:$I$5001)</f>
        <v>-0.48746627208791893</v>
      </c>
      <c r="E4123" t="str">
        <f t="shared" si="128"/>
        <v>Normal</v>
      </c>
    </row>
    <row r="4124" spans="2:5" x14ac:dyDescent="0.25">
      <c r="B4124">
        <f xml:space="preserve"> (moras!C4121 - AVERAGE(moras!$C$2:$C$5001)) / _xlfn.STDEV.P(moras!$C$2:$C$5001)</f>
        <v>-0.32433271104319961</v>
      </c>
      <c r="C4124" t="str">
        <f t="shared" si="129"/>
        <v>Normal</v>
      </c>
      <c r="D4124">
        <f xml:space="preserve"> (moras!I4121 - AVERAGE(moras!$I$2:$I$5001)) / _xlfn.STDEV.P(moras!$I$2:$I$5001)</f>
        <v>0.43010483570679275</v>
      </c>
      <c r="E4124" t="str">
        <f t="shared" si="128"/>
        <v>Normal</v>
      </c>
    </row>
    <row r="4125" spans="2:5" x14ac:dyDescent="0.25">
      <c r="B4125">
        <f xml:space="preserve"> (moras!C4122 - AVERAGE(moras!$C$2:$C$5001)) / _xlfn.STDEV.P(moras!$C$2:$C$5001)</f>
        <v>-0.1448368632292216</v>
      </c>
      <c r="C4125" t="str">
        <f t="shared" si="129"/>
        <v>Normal</v>
      </c>
      <c r="D4125">
        <f xml:space="preserve"> (moras!I4122 - AVERAGE(moras!$I$2:$I$5001)) / _xlfn.STDEV.P(moras!$I$2:$I$5001)</f>
        <v>-6.397191464420586E-2</v>
      </c>
      <c r="E4125" t="str">
        <f t="shared" si="128"/>
        <v>Normal</v>
      </c>
    </row>
    <row r="4126" spans="2:5" x14ac:dyDescent="0.25">
      <c r="B4126">
        <f xml:space="preserve"> (moras!C4123 - AVERAGE(moras!$C$2:$C$5001)) / _xlfn.STDEV.P(moras!$C$2:$C$5001)</f>
        <v>-0.46556220510218438</v>
      </c>
      <c r="C4126" t="str">
        <f t="shared" si="129"/>
        <v>Normal</v>
      </c>
      <c r="D4126">
        <f xml:space="preserve"> (moras!I4123 - AVERAGE(moras!$I$2:$I$5001)) / _xlfn.STDEV.P(moras!$I$2:$I$5001)</f>
        <v>-1.1227078082534885</v>
      </c>
      <c r="E4126" t="str">
        <f t="shared" si="128"/>
        <v>Normal</v>
      </c>
    </row>
    <row r="4127" spans="2:5" x14ac:dyDescent="0.25">
      <c r="B4127">
        <f xml:space="preserve"> (moras!C4124 - AVERAGE(moras!$C$2:$C$5001)) / _xlfn.STDEV.P(moras!$C$2:$C$5001)</f>
        <v>-0.37924063110039496</v>
      </c>
      <c r="C4127" t="str">
        <f t="shared" si="129"/>
        <v>Normal</v>
      </c>
      <c r="D4127">
        <f xml:space="preserve"> (moras!I4124 - AVERAGE(moras!$I$2:$I$5001)) / _xlfn.STDEV.P(moras!$I$2:$I$5001)</f>
        <v>-1.193290201160774</v>
      </c>
      <c r="E4127" t="str">
        <f t="shared" si="128"/>
        <v>Normal</v>
      </c>
    </row>
    <row r="4128" spans="2:5" x14ac:dyDescent="0.25">
      <c r="B4128">
        <f xml:space="preserve"> (moras!C4125 - AVERAGE(moras!$C$2:$C$5001)) / _xlfn.STDEV.P(moras!$C$2:$C$5001)</f>
        <v>-0.33977934012814837</v>
      </c>
      <c r="C4128" t="str">
        <f t="shared" si="129"/>
        <v>Normal</v>
      </c>
      <c r="D4128">
        <f xml:space="preserve"> (moras!I4125 - AVERAGE(moras!$I$2:$I$5001)) / _xlfn.STDEV.P(moras!$I$2:$I$5001)</f>
        <v>-1.5462021656972016</v>
      </c>
      <c r="E4128" t="str">
        <f t="shared" si="128"/>
        <v>Normal</v>
      </c>
    </row>
    <row r="4129" spans="2:5" x14ac:dyDescent="0.25">
      <c r="B4129">
        <f xml:space="preserve"> (moras!C4126 - AVERAGE(moras!$C$2:$C$5001)) / _xlfn.STDEV.P(moras!$C$2:$C$5001)</f>
        <v>0.33984767630273999</v>
      </c>
      <c r="C4129" t="str">
        <f t="shared" si="129"/>
        <v>Normal</v>
      </c>
      <c r="D4129">
        <f xml:space="preserve"> (moras!I4126 - AVERAGE(moras!$I$2:$I$5001)) / _xlfn.STDEV.P(moras!$I$2:$I$5001)</f>
        <v>0.50068722861407822</v>
      </c>
      <c r="E4129" t="str">
        <f t="shared" si="128"/>
        <v>Normal</v>
      </c>
    </row>
    <row r="4130" spans="2:5" x14ac:dyDescent="0.25">
      <c r="B4130">
        <f xml:space="preserve"> (moras!C4127 - AVERAGE(moras!$C$2:$C$5001)) / _xlfn.STDEV.P(moras!$C$2:$C$5001)</f>
        <v>0.25640310170920277</v>
      </c>
      <c r="C4130" t="str">
        <f t="shared" si="129"/>
        <v>Normal</v>
      </c>
      <c r="D4130">
        <f xml:space="preserve"> (moras!I4127 - AVERAGE(moras!$I$2:$I$5001)) / _xlfn.STDEV.P(moras!$I$2:$I$5001)</f>
        <v>6.6104782630796582E-3</v>
      </c>
      <c r="E4130" t="str">
        <f t="shared" si="128"/>
        <v>Normal</v>
      </c>
    </row>
    <row r="4131" spans="2:5" x14ac:dyDescent="0.25">
      <c r="B4131">
        <f xml:space="preserve"> (moras!C4128 - AVERAGE(moras!$C$2:$C$5001)) / _xlfn.STDEV.P(moras!$C$2:$C$5001)</f>
        <v>-0.31762305841257482</v>
      </c>
      <c r="C4131" t="str">
        <f t="shared" si="129"/>
        <v>Normal</v>
      </c>
      <c r="D4131">
        <f xml:space="preserve"> (moras!I4128 - AVERAGE(moras!$I$2:$I$5001)) / _xlfn.STDEV.P(moras!$I$2:$I$5001)</f>
        <v>2.8299061945545003</v>
      </c>
      <c r="E4131" t="str">
        <f t="shared" si="128"/>
        <v>Atipico</v>
      </c>
    </row>
    <row r="4132" spans="2:5" x14ac:dyDescent="0.25">
      <c r="B4132">
        <f xml:space="preserve"> (moras!C4129 - AVERAGE(moras!$C$2:$C$5001)) / _xlfn.STDEV.P(moras!$C$2:$C$5001)</f>
        <v>-0.27220187933817608</v>
      </c>
      <c r="C4132" t="str">
        <f t="shared" si="129"/>
        <v>Normal</v>
      </c>
      <c r="D4132">
        <f xml:space="preserve"> (moras!I4129 - AVERAGE(moras!$I$2:$I$5001)) / _xlfn.STDEV.P(moras!$I$2:$I$5001)</f>
        <v>0.78301680024322029</v>
      </c>
      <c r="E4132" t="str">
        <f t="shared" si="128"/>
        <v>Normal</v>
      </c>
    </row>
    <row r="4133" spans="2:5" x14ac:dyDescent="0.25">
      <c r="B4133">
        <f xml:space="preserve"> (moras!C4130 - AVERAGE(moras!$C$2:$C$5001)) / _xlfn.STDEV.P(moras!$C$2:$C$5001)</f>
        <v>-0.27085033012237664</v>
      </c>
      <c r="C4133" t="str">
        <f t="shared" si="129"/>
        <v>Normal</v>
      </c>
      <c r="D4133">
        <f xml:space="preserve"> (moras!I4130 - AVERAGE(moras!$I$2:$I$5001)) / _xlfn.STDEV.P(moras!$I$2:$I$5001)</f>
        <v>-0.20513670045877688</v>
      </c>
      <c r="E4133" t="str">
        <f t="shared" si="128"/>
        <v>Normal</v>
      </c>
    </row>
    <row r="4134" spans="2:5" x14ac:dyDescent="0.25">
      <c r="B4134">
        <f xml:space="preserve"> (moras!C4131 - AVERAGE(moras!$C$2:$C$5001)) / _xlfn.STDEV.P(moras!$C$2:$C$5001)</f>
        <v>-0.44454166866740574</v>
      </c>
      <c r="C4134" t="str">
        <f t="shared" si="129"/>
        <v>Normal</v>
      </c>
      <c r="D4134">
        <f xml:space="preserve"> (moras!I4131 - AVERAGE(moras!$I$2:$I$5001)) / _xlfn.STDEV.P(moras!$I$2:$I$5001)</f>
        <v>0.85359919315050581</v>
      </c>
      <c r="E4134" t="str">
        <f t="shared" si="128"/>
        <v>Normal</v>
      </c>
    </row>
    <row r="4135" spans="2:5" x14ac:dyDescent="0.25">
      <c r="B4135">
        <f xml:space="preserve"> (moras!C4132 - AVERAGE(moras!$C$2:$C$5001)) / _xlfn.STDEV.P(moras!$C$2:$C$5001)</f>
        <v>7.7534417125308022E-2</v>
      </c>
      <c r="C4135" t="str">
        <f t="shared" si="129"/>
        <v>Normal</v>
      </c>
      <c r="D4135">
        <f xml:space="preserve"> (moras!I4132 - AVERAGE(moras!$I$2:$I$5001)) / _xlfn.STDEV.P(moras!$I$2:$I$5001)</f>
        <v>0.2183576569849362</v>
      </c>
      <c r="E4135" t="str">
        <f t="shared" si="128"/>
        <v>Normal</v>
      </c>
    </row>
    <row r="4136" spans="2:5" x14ac:dyDescent="0.25">
      <c r="B4136">
        <f xml:space="preserve"> (moras!C4133 - AVERAGE(moras!$C$2:$C$5001)) / _xlfn.STDEV.P(moras!$C$2:$C$5001)</f>
        <v>-0.43943883047855714</v>
      </c>
      <c r="C4136" t="str">
        <f t="shared" si="129"/>
        <v>Normal</v>
      </c>
      <c r="D4136">
        <f xml:space="preserve"> (moras!I4133 - AVERAGE(moras!$I$2:$I$5001)) / _xlfn.STDEV.P(moras!$I$2:$I$5001)</f>
        <v>0.28894004989222172</v>
      </c>
      <c r="E4136" t="str">
        <f t="shared" si="128"/>
        <v>Normal</v>
      </c>
    </row>
    <row r="4137" spans="2:5" x14ac:dyDescent="0.25">
      <c r="B4137">
        <f xml:space="preserve"> (moras!C4134 - AVERAGE(moras!$C$2:$C$5001)) / _xlfn.STDEV.P(moras!$C$2:$C$5001)</f>
        <v>-0.52722047224631963</v>
      </c>
      <c r="C4137" t="str">
        <f t="shared" si="129"/>
        <v>Normal</v>
      </c>
      <c r="D4137">
        <f xml:space="preserve"> (moras!I4134 - AVERAGE(moras!$I$2:$I$5001)) / _xlfn.STDEV.P(moras!$I$2:$I$5001)</f>
        <v>1.2770935505942189</v>
      </c>
      <c r="E4137" t="str">
        <f t="shared" si="128"/>
        <v>Normal</v>
      </c>
    </row>
    <row r="4138" spans="2:5" x14ac:dyDescent="0.25">
      <c r="B4138">
        <f xml:space="preserve"> (moras!C4135 - AVERAGE(moras!$C$2:$C$5001)) / _xlfn.STDEV.P(moras!$C$2:$C$5001)</f>
        <v>-2.2673338536546354E-2</v>
      </c>
      <c r="C4138" t="str">
        <f t="shared" si="129"/>
        <v>Normal</v>
      </c>
      <c r="D4138">
        <f xml:space="preserve"> (moras!I4135 - AVERAGE(moras!$I$2:$I$5001)) / _xlfn.STDEV.P(moras!$I$2:$I$5001)</f>
        <v>1.2770935505942189</v>
      </c>
      <c r="E4138" t="str">
        <f t="shared" si="128"/>
        <v>Normal</v>
      </c>
    </row>
    <row r="4139" spans="2:5" x14ac:dyDescent="0.25">
      <c r="B4139">
        <f xml:space="preserve"> (moras!C4136 - AVERAGE(moras!$C$2:$C$5001)) / _xlfn.STDEV.P(moras!$C$2:$C$5001)</f>
        <v>-0.23038067984925487</v>
      </c>
      <c r="C4139" t="str">
        <f t="shared" si="129"/>
        <v>Normal</v>
      </c>
      <c r="D4139">
        <f xml:space="preserve"> (moras!I4136 - AVERAGE(moras!$I$2:$I$5001)) / _xlfn.STDEV.P(moras!$I$2:$I$5001)</f>
        <v>-0.41688387918063341</v>
      </c>
      <c r="E4139" t="str">
        <f t="shared" si="128"/>
        <v>Normal</v>
      </c>
    </row>
    <row r="4140" spans="2:5" x14ac:dyDescent="0.25">
      <c r="B4140">
        <f xml:space="preserve"> (moras!C4137 - AVERAGE(moras!$C$2:$C$5001)) / _xlfn.STDEV.P(moras!$C$2:$C$5001)</f>
        <v>-0.44277084323502619</v>
      </c>
      <c r="C4140" t="str">
        <f t="shared" si="129"/>
        <v>Normal</v>
      </c>
      <c r="D4140">
        <f xml:space="preserve"> (moras!I4137 - AVERAGE(moras!$I$2:$I$5001)) / _xlfn.STDEV.P(moras!$I$2:$I$5001)</f>
        <v>-0.98154302243891756</v>
      </c>
      <c r="E4140" t="str">
        <f t="shared" si="128"/>
        <v>Normal</v>
      </c>
    </row>
    <row r="4141" spans="2:5" x14ac:dyDescent="0.25">
      <c r="B4141">
        <f xml:space="preserve"> (moras!C4138 - AVERAGE(moras!$C$2:$C$5001)) / _xlfn.STDEV.P(moras!$C$2:$C$5001)</f>
        <v>-0.44748170748798616</v>
      </c>
      <c r="C4141" t="str">
        <f t="shared" si="129"/>
        <v>Normal</v>
      </c>
      <c r="D4141">
        <f xml:space="preserve"> (moras!I4138 - AVERAGE(moras!$I$2:$I$5001)) / _xlfn.STDEV.P(moras!$I$2:$I$5001)</f>
        <v>-1.193290201160774</v>
      </c>
      <c r="E4141" t="str">
        <f t="shared" si="128"/>
        <v>Normal</v>
      </c>
    </row>
    <row r="4142" spans="2:5" x14ac:dyDescent="0.25">
      <c r="B4142">
        <f xml:space="preserve"> (moras!C4139 - AVERAGE(moras!$C$2:$C$5001)) / _xlfn.STDEV.P(moras!$C$2:$C$5001)</f>
        <v>-0.27913473489586266</v>
      </c>
      <c r="C4142" t="str">
        <f t="shared" si="129"/>
        <v>Normal</v>
      </c>
      <c r="D4142">
        <f xml:space="preserve"> (moras!I4139 - AVERAGE(moras!$I$2:$I$5001)) / _xlfn.STDEV.P(moras!$I$2:$I$5001)</f>
        <v>0.99476397896507684</v>
      </c>
      <c r="E4142" t="str">
        <f t="shared" si="128"/>
        <v>Normal</v>
      </c>
    </row>
    <row r="4143" spans="2:5" x14ac:dyDescent="0.25">
      <c r="B4143">
        <f xml:space="preserve"> (moras!C4140 - AVERAGE(moras!$C$2:$C$5001)) / _xlfn.STDEV.P(moras!$C$2:$C$5001)</f>
        <v>-0.46798537500094889</v>
      </c>
      <c r="C4143" t="str">
        <f t="shared" si="129"/>
        <v>Normal</v>
      </c>
      <c r="D4143">
        <f xml:space="preserve"> (moras!I4140 - AVERAGE(moras!$I$2:$I$5001)) / _xlfn.STDEV.P(moras!$I$2:$I$5001)</f>
        <v>0.50068722861407822</v>
      </c>
      <c r="E4143" t="str">
        <f t="shared" si="128"/>
        <v>Normal</v>
      </c>
    </row>
    <row r="4144" spans="2:5" x14ac:dyDescent="0.25">
      <c r="B4144">
        <f xml:space="preserve"> (moras!C4141 - AVERAGE(moras!$C$2:$C$5001)) / _xlfn.STDEV.P(moras!$C$2:$C$5001)</f>
        <v>-3.6010021719822816E-2</v>
      </c>
      <c r="C4144" t="str">
        <f t="shared" si="129"/>
        <v>Normal</v>
      </c>
      <c r="D4144">
        <f xml:space="preserve"> (moras!I4141 - AVERAGE(moras!$I$2:$I$5001)) / _xlfn.STDEV.P(moras!$I$2:$I$5001)</f>
        <v>-0.69921345080977548</v>
      </c>
      <c r="E4144" t="str">
        <f t="shared" si="128"/>
        <v>Normal</v>
      </c>
    </row>
    <row r="4145" spans="2:5" x14ac:dyDescent="0.25">
      <c r="B4145">
        <f xml:space="preserve"> (moras!C4142 - AVERAGE(moras!$C$2:$C$5001)) / _xlfn.STDEV.P(moras!$C$2:$C$5001)</f>
        <v>-0.16207142174985573</v>
      </c>
      <c r="C4145" t="str">
        <f t="shared" si="129"/>
        <v>Normal</v>
      </c>
      <c r="D4145">
        <f xml:space="preserve"> (moras!I4142 - AVERAGE(moras!$I$2:$I$5001)) / _xlfn.STDEV.P(moras!$I$2:$I$5001)</f>
        <v>-0.34630148627334789</v>
      </c>
      <c r="E4145" t="str">
        <f t="shared" si="128"/>
        <v>Normal</v>
      </c>
    </row>
    <row r="4146" spans="2:5" x14ac:dyDescent="0.25">
      <c r="B4146">
        <f xml:space="preserve"> (moras!C4143 - AVERAGE(moras!$C$2:$C$5001)) / _xlfn.STDEV.P(moras!$C$2:$C$5001)</f>
        <v>-0.46799154082766331</v>
      </c>
      <c r="C4146" t="str">
        <f t="shared" si="129"/>
        <v>Normal</v>
      </c>
      <c r="D4146">
        <f xml:space="preserve"> (moras!I4143 - AVERAGE(moras!$I$2:$I$5001)) / _xlfn.STDEV.P(moras!$I$2:$I$5001)</f>
        <v>0.35952244279950724</v>
      </c>
      <c r="E4146" t="str">
        <f t="shared" si="128"/>
        <v>Normal</v>
      </c>
    </row>
    <row r="4147" spans="2:5" x14ac:dyDescent="0.25">
      <c r="B4147">
        <f xml:space="preserve"> (moras!C4144 - AVERAGE(moras!$C$2:$C$5001)) / _xlfn.STDEV.P(moras!$C$2:$C$5001)</f>
        <v>-0.22895230443259385</v>
      </c>
      <c r="C4147" t="str">
        <f t="shared" si="129"/>
        <v>Normal</v>
      </c>
      <c r="D4147">
        <f xml:space="preserve"> (moras!I4144 - AVERAGE(moras!$I$2:$I$5001)) / _xlfn.STDEV.P(moras!$I$2:$I$5001)</f>
        <v>-0.62863105790248996</v>
      </c>
      <c r="E4147" t="str">
        <f t="shared" si="128"/>
        <v>Normal</v>
      </c>
    </row>
    <row r="4148" spans="2:5" x14ac:dyDescent="0.25">
      <c r="B4148">
        <f xml:space="preserve"> (moras!C4145 - AVERAGE(moras!$C$2:$C$5001)) / _xlfn.STDEV.P(moras!$C$2:$C$5001)</f>
        <v>0.93537898217574222</v>
      </c>
      <c r="C4148" t="str">
        <f t="shared" si="129"/>
        <v>Normal</v>
      </c>
      <c r="D4148">
        <f xml:space="preserve"> (moras!I4145 - AVERAGE(moras!$I$2:$I$5001)) / _xlfn.STDEV.P(moras!$I$2:$I$5001)</f>
        <v>0.57126962152136374</v>
      </c>
      <c r="E4148" t="str">
        <f t="shared" si="128"/>
        <v>Normal</v>
      </c>
    </row>
    <row r="4149" spans="2:5" x14ac:dyDescent="0.25">
      <c r="B4149">
        <f xml:space="preserve"> (moras!C4146 - AVERAGE(moras!$C$2:$C$5001)) / _xlfn.STDEV.P(moras!$C$2:$C$5001)</f>
        <v>0.44374676443867256</v>
      </c>
      <c r="C4149" t="str">
        <f t="shared" si="129"/>
        <v>Normal</v>
      </c>
      <c r="D4149">
        <f xml:space="preserve"> (moras!I4146 - AVERAGE(moras!$I$2:$I$5001)) / _xlfn.STDEV.P(moras!$I$2:$I$5001)</f>
        <v>0.43010483570679275</v>
      </c>
      <c r="E4149" t="str">
        <f t="shared" si="128"/>
        <v>Normal</v>
      </c>
    </row>
    <row r="4150" spans="2:5" x14ac:dyDescent="0.25">
      <c r="B4150">
        <f xml:space="preserve"> (moras!C4147 - AVERAGE(moras!$C$2:$C$5001)) / _xlfn.STDEV.P(moras!$C$2:$C$5001)</f>
        <v>-0.6138044268381142</v>
      </c>
      <c r="C4150" t="str">
        <f t="shared" si="129"/>
        <v>Normal</v>
      </c>
      <c r="D4150">
        <f xml:space="preserve"> (moras!I4147 - AVERAGE(moras!$I$2:$I$5001)) / _xlfn.STDEV.P(moras!$I$2:$I$5001)</f>
        <v>6.6104782630796582E-3</v>
      </c>
      <c r="E4150" t="str">
        <f t="shared" si="128"/>
        <v>Normal</v>
      </c>
    </row>
    <row r="4151" spans="2:5" x14ac:dyDescent="0.25">
      <c r="B4151">
        <f xml:space="preserve"> (moras!C4148 - AVERAGE(moras!$C$2:$C$5001)) / _xlfn.STDEV.P(moras!$C$2:$C$5001)</f>
        <v>-0.11787123667640548</v>
      </c>
      <c r="C4151" t="str">
        <f t="shared" si="129"/>
        <v>Normal</v>
      </c>
      <c r="D4151">
        <f xml:space="preserve"> (moras!I4148 - AVERAGE(moras!$I$2:$I$5001)) / _xlfn.STDEV.P(moras!$I$2:$I$5001)</f>
        <v>-0.69921345080977548</v>
      </c>
      <c r="E4151" t="str">
        <f t="shared" si="128"/>
        <v>Normal</v>
      </c>
    </row>
    <row r="4152" spans="2:5" x14ac:dyDescent="0.25">
      <c r="B4152">
        <f xml:space="preserve"> (moras!C4149 - AVERAGE(moras!$C$2:$C$5001)) / _xlfn.STDEV.P(moras!$C$2:$C$5001)</f>
        <v>-0.19426582966798911</v>
      </c>
      <c r="C4152" t="str">
        <f t="shared" si="129"/>
        <v>Normal</v>
      </c>
      <c r="D4152">
        <f xml:space="preserve"> (moras!I4149 - AVERAGE(moras!$I$2:$I$5001)) / _xlfn.STDEV.P(moras!$I$2:$I$5001)</f>
        <v>-0.91096062953163204</v>
      </c>
      <c r="E4152" t="str">
        <f t="shared" si="128"/>
        <v>Normal</v>
      </c>
    </row>
    <row r="4153" spans="2:5" x14ac:dyDescent="0.25">
      <c r="B4153">
        <f xml:space="preserve"> (moras!C4150 - AVERAGE(moras!$C$2:$C$5001)) / _xlfn.STDEV.P(moras!$C$2:$C$5001)</f>
        <v>0.29397022605147466</v>
      </c>
      <c r="C4153" t="str">
        <f t="shared" si="129"/>
        <v>Normal</v>
      </c>
      <c r="D4153">
        <f xml:space="preserve"> (moras!I4150 - AVERAGE(moras!$I$2:$I$5001)) / _xlfn.STDEV.P(moras!$I$2:$I$5001)</f>
        <v>-1.2638725940680595</v>
      </c>
      <c r="E4153" t="str">
        <f t="shared" si="128"/>
        <v>Normal</v>
      </c>
    </row>
    <row r="4154" spans="2:5" x14ac:dyDescent="0.25">
      <c r="B4154">
        <f xml:space="preserve"> (moras!C4151 - AVERAGE(moras!$C$2:$C$5001)) / _xlfn.STDEV.P(moras!$C$2:$C$5001)</f>
        <v>-0.46799154082766331</v>
      </c>
      <c r="C4154" t="str">
        <f t="shared" si="129"/>
        <v>Normal</v>
      </c>
      <c r="D4154">
        <f xml:space="preserve"> (moras!I4151 - AVERAGE(moras!$I$2:$I$5001)) / _xlfn.STDEV.P(moras!$I$2:$I$5001)</f>
        <v>-0.91096062953163204</v>
      </c>
      <c r="E4154" t="str">
        <f t="shared" si="128"/>
        <v>Normal</v>
      </c>
    </row>
    <row r="4155" spans="2:5" x14ac:dyDescent="0.25">
      <c r="B4155">
        <f xml:space="preserve"> (moras!C4152 - AVERAGE(moras!$C$2:$C$5001)) / _xlfn.STDEV.P(moras!$C$2:$C$5001)</f>
        <v>-0.15149595608078822</v>
      </c>
      <c r="C4155" t="str">
        <f t="shared" si="129"/>
        <v>Normal</v>
      </c>
      <c r="D4155">
        <f xml:space="preserve"> (moras!I4152 - AVERAGE(moras!$I$2:$I$5001)) / _xlfn.STDEV.P(moras!$I$2:$I$5001)</f>
        <v>-0.34630148627334789</v>
      </c>
      <c r="E4155" t="str">
        <f t="shared" si="128"/>
        <v>Normal</v>
      </c>
    </row>
    <row r="4156" spans="2:5" x14ac:dyDescent="0.25">
      <c r="B4156">
        <f xml:space="preserve"> (moras!C4153 - AVERAGE(moras!$C$2:$C$5001)) / _xlfn.STDEV.P(moras!$C$2:$C$5001)</f>
        <v>-0.48614990050161117</v>
      </c>
      <c r="C4156" t="str">
        <f t="shared" si="129"/>
        <v>Normal</v>
      </c>
      <c r="D4156">
        <f xml:space="preserve"> (moras!I4153 - AVERAGE(moras!$I$2:$I$5001)) / _xlfn.STDEV.P(moras!$I$2:$I$5001)</f>
        <v>-0.55804866499520445</v>
      </c>
      <c r="E4156" t="str">
        <f t="shared" si="128"/>
        <v>Normal</v>
      </c>
    </row>
    <row r="4157" spans="2:5" x14ac:dyDescent="0.25">
      <c r="B4157">
        <f xml:space="preserve"> (moras!C4154 - AVERAGE(moras!$C$2:$C$5001)) / _xlfn.STDEV.P(moras!$C$2:$C$5001)</f>
        <v>-0.36747096811327984</v>
      </c>
      <c r="C4157" t="str">
        <f t="shared" si="129"/>
        <v>Normal</v>
      </c>
      <c r="D4157">
        <f xml:space="preserve"> (moras!I4154 - AVERAGE(moras!$I$2:$I$5001)) / _xlfn.STDEV.P(moras!$I$2:$I$5001)</f>
        <v>-1.5462021656972016</v>
      </c>
      <c r="E4157" t="str">
        <f t="shared" si="128"/>
        <v>Normal</v>
      </c>
    </row>
    <row r="4158" spans="2:5" x14ac:dyDescent="0.25">
      <c r="B4158">
        <f xml:space="preserve"> (moras!C4155 - AVERAGE(moras!$C$2:$C$5001)) / _xlfn.STDEV.P(moras!$C$2:$C$5001)</f>
        <v>-0.40259801585993626</v>
      </c>
      <c r="C4158" t="str">
        <f t="shared" si="129"/>
        <v>Normal</v>
      </c>
      <c r="D4158">
        <f xml:space="preserve"> (moras!I4155 - AVERAGE(moras!$I$2:$I$5001)) / _xlfn.STDEV.P(moras!$I$2:$I$5001)</f>
        <v>0.2183576569849362</v>
      </c>
      <c r="E4158" t="str">
        <f t="shared" si="128"/>
        <v>Normal</v>
      </c>
    </row>
    <row r="4159" spans="2:5" x14ac:dyDescent="0.25">
      <c r="B4159">
        <f xml:space="preserve"> (moras!C4156 - AVERAGE(moras!$C$2:$C$5001)) / _xlfn.STDEV.P(moras!$C$2:$C$5001)</f>
        <v>0.70183432360399478</v>
      </c>
      <c r="C4159" t="str">
        <f t="shared" si="129"/>
        <v>Normal</v>
      </c>
      <c r="D4159">
        <f xml:space="preserve"> (moras!I4156 - AVERAGE(moras!$I$2:$I$5001)) / _xlfn.STDEV.P(moras!$I$2:$I$5001)</f>
        <v>-1.1227078082534885</v>
      </c>
      <c r="E4159" t="str">
        <f t="shared" si="128"/>
        <v>Normal</v>
      </c>
    </row>
    <row r="4160" spans="2:5" x14ac:dyDescent="0.25">
      <c r="B4160">
        <f xml:space="preserve"> (moras!C4157 - AVERAGE(moras!$C$2:$C$5001)) / _xlfn.STDEV.P(moras!$C$2:$C$5001)</f>
        <v>0.11402550605268735</v>
      </c>
      <c r="C4160" t="str">
        <f t="shared" si="129"/>
        <v>Normal</v>
      </c>
      <c r="D4160">
        <f xml:space="preserve"> (moras!I4157 - AVERAGE(moras!$I$2:$I$5001)) / _xlfn.STDEV.P(moras!$I$2:$I$5001)</f>
        <v>-0.48746627208791893</v>
      </c>
      <c r="E4160" t="str">
        <f t="shared" si="128"/>
        <v>Normal</v>
      </c>
    </row>
    <row r="4161" spans="2:5" x14ac:dyDescent="0.25">
      <c r="B4161">
        <f xml:space="preserve"> (moras!C4158 - AVERAGE(moras!$C$2:$C$5001)) / _xlfn.STDEV.P(moras!$C$2:$C$5001)</f>
        <v>-0.27601236024768366</v>
      </c>
      <c r="C4161" t="str">
        <f t="shared" si="129"/>
        <v>Normal</v>
      </c>
      <c r="D4161">
        <f xml:space="preserve"> (moras!I4158 - AVERAGE(moras!$I$2:$I$5001)) / _xlfn.STDEV.P(moras!$I$2:$I$5001)</f>
        <v>1.2770935505942189</v>
      </c>
      <c r="E4161" t="str">
        <f t="shared" si="128"/>
        <v>Normal</v>
      </c>
    </row>
    <row r="4162" spans="2:5" x14ac:dyDescent="0.25">
      <c r="B4162">
        <f xml:space="preserve"> (moras!C4159 - AVERAGE(moras!$C$2:$C$5001)) / _xlfn.STDEV.P(moras!$C$2:$C$5001)</f>
        <v>-0.1448368632292216</v>
      </c>
      <c r="C4162" t="str">
        <f t="shared" si="129"/>
        <v>Normal</v>
      </c>
      <c r="D4162">
        <f xml:space="preserve"> (moras!I4159 - AVERAGE(moras!$I$2:$I$5001)) / _xlfn.STDEV.P(moras!$I$2:$I$5001)</f>
        <v>0.85359919315050581</v>
      </c>
      <c r="E4162" t="str">
        <f t="shared" si="128"/>
        <v>Normal</v>
      </c>
    </row>
    <row r="4163" spans="2:5" x14ac:dyDescent="0.25">
      <c r="B4163">
        <f xml:space="preserve"> (moras!C4160 - AVERAGE(moras!$C$2:$C$5001)) / _xlfn.STDEV.P(moras!$C$2:$C$5001)</f>
        <v>-0.10153709849418407</v>
      </c>
      <c r="C4163" t="str">
        <f t="shared" si="129"/>
        <v>Normal</v>
      </c>
      <c r="D4163">
        <f xml:space="preserve"> (moras!I4160 - AVERAGE(moras!$I$2:$I$5001)) / _xlfn.STDEV.P(moras!$I$2:$I$5001)</f>
        <v>-1.1227078082534885</v>
      </c>
      <c r="E4163" t="str">
        <f t="shared" si="128"/>
        <v>Normal</v>
      </c>
    </row>
    <row r="4164" spans="2:5" x14ac:dyDescent="0.25">
      <c r="B4164">
        <f xml:space="preserve"> (moras!C4161 - AVERAGE(moras!$C$2:$C$5001)) / _xlfn.STDEV.P(moras!$C$2:$C$5001)</f>
        <v>3.1762733809609259E-3</v>
      </c>
      <c r="C4164" t="str">
        <f t="shared" si="129"/>
        <v>Normal</v>
      </c>
      <c r="D4164">
        <f xml:space="preserve"> (moras!I4161 - AVERAGE(moras!$I$2:$I$5001)) / _xlfn.STDEV.P(moras!$I$2:$I$5001)</f>
        <v>0.85359919315050581</v>
      </c>
      <c r="E4164" t="str">
        <f t="shared" si="128"/>
        <v>Normal</v>
      </c>
    </row>
    <row r="4165" spans="2:5" x14ac:dyDescent="0.25">
      <c r="B4165">
        <f xml:space="preserve"> (moras!C4162 - AVERAGE(moras!$C$2:$C$5001)) / _xlfn.STDEV.P(moras!$C$2:$C$5001)</f>
        <v>-0.38663962315769118</v>
      </c>
      <c r="C4165" t="str">
        <f t="shared" si="129"/>
        <v>Normal</v>
      </c>
      <c r="D4165">
        <f xml:space="preserve"> (moras!I4162 - AVERAGE(moras!$I$2:$I$5001)) / _xlfn.STDEV.P(moras!$I$2:$I$5001)</f>
        <v>-0.62863105790248996</v>
      </c>
      <c r="E4165" t="str">
        <f t="shared" si="128"/>
        <v>Normal</v>
      </c>
    </row>
    <row r="4166" spans="2:5" x14ac:dyDescent="0.25">
      <c r="B4166">
        <f xml:space="preserve"> (moras!C4163 - AVERAGE(moras!$C$2:$C$5001)) / _xlfn.STDEV.P(moras!$C$2:$C$5001)</f>
        <v>0.6708566306030701</v>
      </c>
      <c r="C4166" t="str">
        <f t="shared" si="129"/>
        <v>Normal</v>
      </c>
      <c r="D4166">
        <f xml:space="preserve"> (moras!I4163 - AVERAGE(moras!$I$2:$I$5001)) / _xlfn.STDEV.P(moras!$I$2:$I$5001)</f>
        <v>-0.98154302243891756</v>
      </c>
      <c r="E4166" t="str">
        <f t="shared" ref="E4166:E4229" si="130">IF(ABS(D4166)&gt;1.96,"Atipico","Normal")</f>
        <v>Normal</v>
      </c>
    </row>
    <row r="4167" spans="2:5" x14ac:dyDescent="0.25">
      <c r="B4167">
        <f xml:space="preserve"> (moras!C4164 - AVERAGE(moras!$C$2:$C$5001)) / _xlfn.STDEV.P(moras!$C$2:$C$5001)</f>
        <v>-0.28120398634121985</v>
      </c>
      <c r="C4167" t="str">
        <f t="shared" si="129"/>
        <v>Normal</v>
      </c>
      <c r="D4167">
        <f xml:space="preserve"> (moras!I4164 - AVERAGE(moras!$I$2:$I$5001)) / _xlfn.STDEV.P(moras!$I$2:$I$5001)</f>
        <v>0.78301680024322029</v>
      </c>
      <c r="E4167" t="str">
        <f t="shared" si="130"/>
        <v>Normal</v>
      </c>
    </row>
    <row r="4168" spans="2:5" x14ac:dyDescent="0.25">
      <c r="B4168">
        <f xml:space="preserve"> (moras!C4165 - AVERAGE(moras!$C$2:$C$5001)) / _xlfn.STDEV.P(moras!$C$2:$C$5001)</f>
        <v>-0.71466160436449089</v>
      </c>
      <c r="C4168" t="str">
        <f t="shared" si="129"/>
        <v>Normal</v>
      </c>
      <c r="D4168">
        <f xml:space="preserve"> (moras!I4165 - AVERAGE(moras!$I$2:$I$5001)) / _xlfn.STDEV.P(moras!$I$2:$I$5001)</f>
        <v>-0.769795843717061</v>
      </c>
      <c r="E4168" t="str">
        <f t="shared" si="130"/>
        <v>Normal</v>
      </c>
    </row>
    <row r="4169" spans="2:5" x14ac:dyDescent="0.25">
      <c r="B4169">
        <f xml:space="preserve"> (moras!C4166 - AVERAGE(moras!$C$2:$C$5001)) / _xlfn.STDEV.P(moras!$C$2:$C$5001)</f>
        <v>-0.41793735956005429</v>
      </c>
      <c r="C4169" t="str">
        <f t="shared" si="129"/>
        <v>Normal</v>
      </c>
      <c r="D4169">
        <f xml:space="preserve"> (moras!I4166 - AVERAGE(moras!$I$2:$I$5001)) / _xlfn.STDEV.P(moras!$I$2:$I$5001)</f>
        <v>1.2770935505942189</v>
      </c>
      <c r="E4169" t="str">
        <f t="shared" si="130"/>
        <v>Normal</v>
      </c>
    </row>
    <row r="4170" spans="2:5" x14ac:dyDescent="0.25">
      <c r="B4170">
        <f xml:space="preserve"> (moras!C4167 - AVERAGE(moras!$C$2:$C$5001)) / _xlfn.STDEV.P(moras!$C$2:$C$5001)</f>
        <v>-0.40879343854257899</v>
      </c>
      <c r="C4170" t="str">
        <f t="shared" si="129"/>
        <v>Normal</v>
      </c>
      <c r="D4170">
        <f xml:space="preserve"> (moras!I4167 - AVERAGE(moras!$I$2:$I$5001)) / _xlfn.STDEV.P(moras!$I$2:$I$5001)</f>
        <v>1.7711703009452175</v>
      </c>
      <c r="E4170" t="str">
        <f t="shared" si="130"/>
        <v>Normal</v>
      </c>
    </row>
    <row r="4171" spans="2:5" x14ac:dyDescent="0.25">
      <c r="B4171">
        <f xml:space="preserve"> (moras!C4168 - AVERAGE(moras!$C$2:$C$5001)) / _xlfn.STDEV.P(moras!$C$2:$C$5001)</f>
        <v>-0.72020758051930445</v>
      </c>
      <c r="C4171" t="str">
        <f t="shared" si="129"/>
        <v>Normal</v>
      </c>
      <c r="D4171">
        <f xml:space="preserve"> (moras!I4168 - AVERAGE(moras!$I$2:$I$5001)) / _xlfn.STDEV.P(moras!$I$2:$I$5001)</f>
        <v>-6.397191464420586E-2</v>
      </c>
      <c r="E4171" t="str">
        <f t="shared" si="130"/>
        <v>Normal</v>
      </c>
    </row>
    <row r="4172" spans="2:5" x14ac:dyDescent="0.25">
      <c r="B4172">
        <f xml:space="preserve"> (moras!C4169 - AVERAGE(moras!$C$2:$C$5001)) / _xlfn.STDEV.P(moras!$C$2:$C$5001)</f>
        <v>-0.44406936634108168</v>
      </c>
      <c r="C4172" t="str">
        <f t="shared" si="129"/>
        <v>Normal</v>
      </c>
      <c r="D4172">
        <f xml:space="preserve"> (moras!I4169 - AVERAGE(moras!$I$2:$I$5001)) / _xlfn.STDEV.P(moras!$I$2:$I$5001)</f>
        <v>-0.27571909336606237</v>
      </c>
      <c r="E4172" t="str">
        <f t="shared" si="130"/>
        <v>Normal</v>
      </c>
    </row>
    <row r="4173" spans="2:5" x14ac:dyDescent="0.25">
      <c r="B4173">
        <f xml:space="preserve"> (moras!C4170 - AVERAGE(moras!$C$2:$C$5001)) / _xlfn.STDEV.P(moras!$C$2:$C$5001)</f>
        <v>-0.68232061008204914</v>
      </c>
      <c r="C4173" t="str">
        <f t="shared" si="129"/>
        <v>Normal</v>
      </c>
      <c r="D4173">
        <f xml:space="preserve"> (moras!I4170 - AVERAGE(moras!$I$2:$I$5001)) / _xlfn.STDEV.P(moras!$I$2:$I$5001)</f>
        <v>-1.4050373798826306</v>
      </c>
      <c r="E4173" t="str">
        <f t="shared" si="130"/>
        <v>Normal</v>
      </c>
    </row>
    <row r="4174" spans="2:5" x14ac:dyDescent="0.25">
      <c r="B4174">
        <f xml:space="preserve"> (moras!C4171 - AVERAGE(moras!$C$2:$C$5001)) / _xlfn.STDEV.P(moras!$C$2:$C$5001)</f>
        <v>-0.42111522664866302</v>
      </c>
      <c r="C4174" t="str">
        <f t="shared" si="129"/>
        <v>Normal</v>
      </c>
      <c r="D4174">
        <f xml:space="preserve"> (moras!I4171 - AVERAGE(moras!$I$2:$I$5001)) / _xlfn.STDEV.P(moras!$I$2:$I$5001)</f>
        <v>0.50068722861407822</v>
      </c>
      <c r="E4174" t="str">
        <f t="shared" si="130"/>
        <v>Normal</v>
      </c>
    </row>
    <row r="4175" spans="2:5" x14ac:dyDescent="0.25">
      <c r="B4175">
        <f xml:space="preserve"> (moras!C4172 - AVERAGE(moras!$C$2:$C$5001)) / _xlfn.STDEV.P(moras!$C$2:$C$5001)</f>
        <v>0.21228059372070071</v>
      </c>
      <c r="C4175" t="str">
        <f t="shared" ref="C4175:C4238" si="131">IF(ABS(B4175)&gt;1.96,"Atipico","Normal")</f>
        <v>Normal</v>
      </c>
      <c r="D4175">
        <f xml:space="preserve"> (moras!I4172 - AVERAGE(moras!$I$2:$I$5001)) / _xlfn.STDEV.P(moras!$I$2:$I$5001)</f>
        <v>0.35952244279950724</v>
      </c>
      <c r="E4175" t="str">
        <f t="shared" si="130"/>
        <v>Normal</v>
      </c>
    </row>
    <row r="4176" spans="2:5" x14ac:dyDescent="0.25">
      <c r="B4176">
        <f xml:space="preserve"> (moras!C4173 - AVERAGE(moras!$C$2:$C$5001)) / _xlfn.STDEV.P(moras!$C$2:$C$5001)</f>
        <v>-0.16614090437632897</v>
      </c>
      <c r="C4176" t="str">
        <f t="shared" si="131"/>
        <v>Normal</v>
      </c>
      <c r="D4176">
        <f xml:space="preserve"> (moras!I4173 - AVERAGE(moras!$I$2:$I$5001)) / _xlfn.STDEV.P(moras!$I$2:$I$5001)</f>
        <v>1.9829174796670741</v>
      </c>
      <c r="E4176" t="str">
        <f t="shared" si="130"/>
        <v>Atipico</v>
      </c>
    </row>
    <row r="4177" spans="2:5" x14ac:dyDescent="0.25">
      <c r="B4177">
        <f xml:space="preserve"> (moras!C4174 - AVERAGE(moras!$C$2:$C$5001)) / _xlfn.STDEV.P(moras!$C$2:$C$5001)</f>
        <v>-0.4415882376712017</v>
      </c>
      <c r="C4177" t="str">
        <f t="shared" si="131"/>
        <v>Normal</v>
      </c>
      <c r="D4177">
        <f xml:space="preserve"> (moras!I4174 - AVERAGE(moras!$I$2:$I$5001)) / _xlfn.STDEV.P(moras!$I$2:$I$5001)</f>
        <v>-0.48746627208791893</v>
      </c>
      <c r="E4177" t="str">
        <f t="shared" si="130"/>
        <v>Normal</v>
      </c>
    </row>
    <row r="4178" spans="2:5" x14ac:dyDescent="0.25">
      <c r="B4178">
        <f xml:space="preserve"> (moras!C4175 - AVERAGE(moras!$C$2:$C$5001)) / _xlfn.STDEV.P(moras!$C$2:$C$5001)</f>
        <v>1.1559885625214297</v>
      </c>
      <c r="C4178" t="str">
        <f t="shared" si="131"/>
        <v>Normal</v>
      </c>
      <c r="D4178">
        <f xml:space="preserve"> (moras!I4175 - AVERAGE(moras!$I$2:$I$5001)) / _xlfn.STDEV.P(moras!$I$2:$I$5001)</f>
        <v>-0.69921345080977548</v>
      </c>
      <c r="E4178" t="str">
        <f t="shared" si="130"/>
        <v>Normal</v>
      </c>
    </row>
    <row r="4179" spans="2:5" x14ac:dyDescent="0.25">
      <c r="B4179">
        <f xml:space="preserve"> (moras!C4176 - AVERAGE(moras!$C$2:$C$5001)) / _xlfn.STDEV.P(moras!$C$2:$C$5001)</f>
        <v>-0.29622714644742265</v>
      </c>
      <c r="C4179" t="str">
        <f t="shared" si="131"/>
        <v>Normal</v>
      </c>
      <c r="D4179">
        <f xml:space="preserve"> (moras!I4176 - AVERAGE(moras!$I$2:$I$5001)) / _xlfn.STDEV.P(moras!$I$2:$I$5001)</f>
        <v>-0.69921345080977548</v>
      </c>
      <c r="E4179" t="str">
        <f t="shared" si="130"/>
        <v>Normal</v>
      </c>
    </row>
    <row r="4180" spans="2:5" x14ac:dyDescent="0.25">
      <c r="B4180">
        <f xml:space="preserve"> (moras!C4177 - AVERAGE(moras!$C$2:$C$5001)) / _xlfn.STDEV.P(moras!$C$2:$C$5001)</f>
        <v>-0.28200191830798554</v>
      </c>
      <c r="C4180" t="str">
        <f t="shared" si="131"/>
        <v>Normal</v>
      </c>
      <c r="D4180">
        <f xml:space="preserve"> (moras!I4177 - AVERAGE(moras!$I$2:$I$5001)) / _xlfn.STDEV.P(moras!$I$2:$I$5001)</f>
        <v>-0.69921345080977548</v>
      </c>
      <c r="E4180" t="str">
        <f t="shared" si="130"/>
        <v>Normal</v>
      </c>
    </row>
    <row r="4181" spans="2:5" x14ac:dyDescent="0.25">
      <c r="B4181">
        <f xml:space="preserve"> (moras!C4178 - AVERAGE(moras!$C$2:$C$5001)) / _xlfn.STDEV.P(moras!$C$2:$C$5001)</f>
        <v>-0.36747096811327984</v>
      </c>
      <c r="C4181" t="str">
        <f t="shared" si="131"/>
        <v>Normal</v>
      </c>
      <c r="D4181">
        <f xml:space="preserve"> (moras!I4178 - AVERAGE(moras!$I$2:$I$5001)) / _xlfn.STDEV.P(moras!$I$2:$I$5001)</f>
        <v>1.3476759435015044</v>
      </c>
      <c r="E4181" t="str">
        <f t="shared" si="130"/>
        <v>Normal</v>
      </c>
    </row>
    <row r="4182" spans="2:5" x14ac:dyDescent="0.25">
      <c r="B4182">
        <f xml:space="preserve"> (moras!C4179 - AVERAGE(moras!$C$2:$C$5001)) / _xlfn.STDEV.P(moras!$C$2:$C$5001)</f>
        <v>-0.63634391468398865</v>
      </c>
      <c r="C4182" t="str">
        <f t="shared" si="131"/>
        <v>Normal</v>
      </c>
      <c r="D4182">
        <f xml:space="preserve"> (moras!I4179 - AVERAGE(moras!$I$2:$I$5001)) / _xlfn.STDEV.P(moras!$I$2:$I$5001)</f>
        <v>3.6063125165346408</v>
      </c>
      <c r="E4182" t="str">
        <f t="shared" si="130"/>
        <v>Atipico</v>
      </c>
    </row>
    <row r="4183" spans="2:5" x14ac:dyDescent="0.25">
      <c r="B4183">
        <f xml:space="preserve"> (moras!C4180 - AVERAGE(moras!$C$2:$C$5001)) / _xlfn.STDEV.P(moras!$C$2:$C$5001)</f>
        <v>-0.21838037794806039</v>
      </c>
      <c r="C4183" t="str">
        <f t="shared" si="131"/>
        <v>Normal</v>
      </c>
      <c r="D4183">
        <f xml:space="preserve"> (moras!I4180 - AVERAGE(moras!$I$2:$I$5001)) / _xlfn.STDEV.P(moras!$I$2:$I$5001)</f>
        <v>0.14777526407765068</v>
      </c>
      <c r="E4183" t="str">
        <f t="shared" si="130"/>
        <v>Normal</v>
      </c>
    </row>
    <row r="4184" spans="2:5" x14ac:dyDescent="0.25">
      <c r="B4184">
        <f xml:space="preserve"> (moras!C4181 - AVERAGE(moras!$C$2:$C$5001)) / _xlfn.STDEV.P(moras!$C$2:$C$5001)</f>
        <v>-0.44089889824453027</v>
      </c>
      <c r="C4184" t="str">
        <f t="shared" si="131"/>
        <v>Normal</v>
      </c>
      <c r="D4184">
        <f xml:space="preserve"> (moras!I4181 - AVERAGE(moras!$I$2:$I$5001)) / _xlfn.STDEV.P(moras!$I$2:$I$5001)</f>
        <v>7.7192871170365177E-2</v>
      </c>
      <c r="E4184" t="str">
        <f t="shared" si="130"/>
        <v>Normal</v>
      </c>
    </row>
    <row r="4185" spans="2:5" x14ac:dyDescent="0.25">
      <c r="B4185">
        <f xml:space="preserve"> (moras!C4182 - AVERAGE(moras!$C$2:$C$5001)) / _xlfn.STDEV.P(moras!$C$2:$C$5001)</f>
        <v>-0.29600971473416565</v>
      </c>
      <c r="C4185" t="str">
        <f t="shared" si="131"/>
        <v>Normal</v>
      </c>
      <c r="D4185">
        <f xml:space="preserve"> (moras!I4182 - AVERAGE(moras!$I$2:$I$5001)) / _xlfn.STDEV.P(moras!$I$2:$I$5001)</f>
        <v>1.0653463718723624</v>
      </c>
      <c r="E4185" t="str">
        <f t="shared" si="130"/>
        <v>Normal</v>
      </c>
    </row>
    <row r="4186" spans="2:5" x14ac:dyDescent="0.25">
      <c r="B4186">
        <f xml:space="preserve"> (moras!C4183 - AVERAGE(moras!$C$2:$C$5001)) / _xlfn.STDEV.P(moras!$C$2:$C$5001)</f>
        <v>1.2968308426627493</v>
      </c>
      <c r="C4186" t="str">
        <f t="shared" si="131"/>
        <v>Normal</v>
      </c>
      <c r="D4186">
        <f xml:space="preserve"> (moras!I4183 - AVERAGE(moras!$I$2:$I$5001)) / _xlfn.STDEV.P(moras!$I$2:$I$5001)</f>
        <v>0.2183576569849362</v>
      </c>
      <c r="E4186" t="str">
        <f t="shared" si="130"/>
        <v>Normal</v>
      </c>
    </row>
    <row r="4187" spans="2:5" x14ac:dyDescent="0.25">
      <c r="B4187">
        <f xml:space="preserve"> (moras!C4184 - AVERAGE(moras!$C$2:$C$5001)) / _xlfn.STDEV.P(moras!$C$2:$C$5001)</f>
        <v>0.42176808319578096</v>
      </c>
      <c r="C4187" t="str">
        <f t="shared" si="131"/>
        <v>Normal</v>
      </c>
      <c r="D4187">
        <f xml:space="preserve"> (moras!I4184 - AVERAGE(moras!$I$2:$I$5001)) / _xlfn.STDEV.P(moras!$I$2:$I$5001)</f>
        <v>-0.48746627208791893</v>
      </c>
      <c r="E4187" t="str">
        <f t="shared" si="130"/>
        <v>Normal</v>
      </c>
    </row>
    <row r="4188" spans="2:5" x14ac:dyDescent="0.25">
      <c r="B4188">
        <f xml:space="preserve"> (moras!C4185 - AVERAGE(moras!$C$2:$C$5001)) / _xlfn.STDEV.P(moras!$C$2:$C$5001)</f>
        <v>-0.13639740024552152</v>
      </c>
      <c r="C4188" t="str">
        <f t="shared" si="131"/>
        <v>Normal</v>
      </c>
      <c r="D4188">
        <f xml:space="preserve"> (moras!I4185 - AVERAGE(moras!$I$2:$I$5001)) / _xlfn.STDEV.P(moras!$I$2:$I$5001)</f>
        <v>-0.98154302243891756</v>
      </c>
      <c r="E4188" t="str">
        <f t="shared" si="130"/>
        <v>Normal</v>
      </c>
    </row>
    <row r="4189" spans="2:5" x14ac:dyDescent="0.25">
      <c r="B4189">
        <f xml:space="preserve"> (moras!C4186 - AVERAGE(moras!$C$2:$C$5001)) / _xlfn.STDEV.P(moras!$C$2:$C$5001)</f>
        <v>1.6554821846560697</v>
      </c>
      <c r="C4189" t="str">
        <f t="shared" si="131"/>
        <v>Normal</v>
      </c>
      <c r="D4189">
        <f xml:space="preserve"> (moras!I4186 - AVERAGE(moras!$I$2:$I$5001)) / _xlfn.STDEV.P(moras!$I$2:$I$5001)</f>
        <v>-0.20513670045877688</v>
      </c>
      <c r="E4189" t="str">
        <f t="shared" si="130"/>
        <v>Normal</v>
      </c>
    </row>
    <row r="4190" spans="2:5" x14ac:dyDescent="0.25">
      <c r="B4190">
        <f xml:space="preserve"> (moras!C4187 - AVERAGE(moras!$C$2:$C$5001)) / _xlfn.STDEV.P(moras!$C$2:$C$5001)</f>
        <v>2.1062103514131691E-2</v>
      </c>
      <c r="C4190" t="str">
        <f t="shared" si="131"/>
        <v>Normal</v>
      </c>
      <c r="D4190">
        <f xml:space="preserve"> (moras!I4187 - AVERAGE(moras!$I$2:$I$5001)) / _xlfn.STDEV.P(moras!$I$2:$I$5001)</f>
        <v>1.3476759435015044</v>
      </c>
      <c r="E4190" t="str">
        <f t="shared" si="130"/>
        <v>Normal</v>
      </c>
    </row>
    <row r="4191" spans="2:5" x14ac:dyDescent="0.25">
      <c r="B4191">
        <f xml:space="preserve"> (moras!C4188 - AVERAGE(moras!$C$2:$C$5001)) / _xlfn.STDEV.P(moras!$C$2:$C$5001)</f>
        <v>-0.36829505551696806</v>
      </c>
      <c r="C4191" t="str">
        <f t="shared" si="131"/>
        <v>Normal</v>
      </c>
      <c r="D4191">
        <f xml:space="preserve"> (moras!I4188 - AVERAGE(moras!$I$2:$I$5001)) / _xlfn.STDEV.P(moras!$I$2:$I$5001)</f>
        <v>-0.98154302243891756</v>
      </c>
      <c r="E4191" t="str">
        <f t="shared" si="130"/>
        <v>Normal</v>
      </c>
    </row>
    <row r="4192" spans="2:5" x14ac:dyDescent="0.25">
      <c r="B4192">
        <f xml:space="preserve"> (moras!C4189 - AVERAGE(moras!$C$2:$C$5001)) / _xlfn.STDEV.P(moras!$C$2:$C$5001)</f>
        <v>0.2823256923517018</v>
      </c>
      <c r="C4192" t="str">
        <f t="shared" si="131"/>
        <v>Normal</v>
      </c>
      <c r="D4192">
        <f xml:space="preserve"> (moras!I4189 - AVERAGE(moras!$I$2:$I$5001)) / _xlfn.STDEV.P(moras!$I$2:$I$5001)</f>
        <v>-0.48746627208791893</v>
      </c>
      <c r="E4192" t="str">
        <f t="shared" si="130"/>
        <v>Normal</v>
      </c>
    </row>
    <row r="4193" spans="2:5" x14ac:dyDescent="0.25">
      <c r="B4193">
        <f xml:space="preserve"> (moras!C4190 - AVERAGE(moras!$C$2:$C$5001)) / _xlfn.STDEV.P(moras!$C$2:$C$5001)</f>
        <v>-0.1448368632292216</v>
      </c>
      <c r="C4193" t="str">
        <f t="shared" si="131"/>
        <v>Normal</v>
      </c>
      <c r="D4193">
        <f xml:space="preserve"> (moras!I4190 - AVERAGE(moras!$I$2:$I$5001)) / _xlfn.STDEV.P(moras!$I$2:$I$5001)</f>
        <v>0.35952244279950724</v>
      </c>
      <c r="E4193" t="str">
        <f t="shared" si="130"/>
        <v>Normal</v>
      </c>
    </row>
    <row r="4194" spans="2:5" x14ac:dyDescent="0.25">
      <c r="B4194">
        <f xml:space="preserve"> (moras!C4191 - AVERAGE(moras!$C$2:$C$5001)) / _xlfn.STDEV.P(moras!$C$2:$C$5001)</f>
        <v>-0.21518289119884645</v>
      </c>
      <c r="C4194" t="str">
        <f t="shared" si="131"/>
        <v>Normal</v>
      </c>
      <c r="D4194">
        <f xml:space="preserve"> (moras!I4191 - AVERAGE(moras!$I$2:$I$5001)) / _xlfn.STDEV.P(moras!$I$2:$I$5001)</f>
        <v>2.9710709803690714</v>
      </c>
      <c r="E4194" t="str">
        <f t="shared" si="130"/>
        <v>Atipico</v>
      </c>
    </row>
    <row r="4195" spans="2:5" x14ac:dyDescent="0.25">
      <c r="B4195">
        <f xml:space="preserve"> (moras!C4192 - AVERAGE(moras!$C$2:$C$5001)) / _xlfn.STDEV.P(moras!$C$2:$C$5001)</f>
        <v>-0.33540406949160051</v>
      </c>
      <c r="C4195" t="str">
        <f t="shared" si="131"/>
        <v>Normal</v>
      </c>
      <c r="D4195">
        <f xml:space="preserve"> (moras!I4192 - AVERAGE(moras!$I$2:$I$5001)) / _xlfn.STDEV.P(moras!$I$2:$I$5001)</f>
        <v>1.41825833640879</v>
      </c>
      <c r="E4195" t="str">
        <f t="shared" si="130"/>
        <v>Normal</v>
      </c>
    </row>
    <row r="4196" spans="2:5" x14ac:dyDescent="0.25">
      <c r="B4196">
        <f xml:space="preserve"> (moras!C4193 - AVERAGE(moras!$C$2:$C$5001)) / _xlfn.STDEV.P(moras!$C$2:$C$5001)</f>
        <v>2.7292178695007192</v>
      </c>
      <c r="C4196" t="str">
        <f t="shared" si="131"/>
        <v>Atipico</v>
      </c>
      <c r="D4196">
        <f xml:space="preserve"> (moras!I4193 - AVERAGE(moras!$I$2:$I$5001)) / _xlfn.STDEV.P(moras!$I$2:$I$5001)</f>
        <v>1.0653463718723624</v>
      </c>
      <c r="E4196" t="str">
        <f t="shared" si="130"/>
        <v>Normal</v>
      </c>
    </row>
    <row r="4197" spans="2:5" x14ac:dyDescent="0.25">
      <c r="B4197">
        <f xml:space="preserve"> (moras!C4194 - AVERAGE(moras!$C$2:$C$5001)) / _xlfn.STDEV.P(moras!$C$2:$C$5001)</f>
        <v>-0.44454413499809153</v>
      </c>
      <c r="C4197" t="str">
        <f t="shared" si="131"/>
        <v>Normal</v>
      </c>
      <c r="D4197">
        <f xml:space="preserve"> (moras!I4194 - AVERAGE(moras!$I$2:$I$5001)) / _xlfn.STDEV.P(moras!$I$2:$I$5001)</f>
        <v>0.92418158605779133</v>
      </c>
      <c r="E4197" t="str">
        <f t="shared" si="130"/>
        <v>Normal</v>
      </c>
    </row>
    <row r="4198" spans="2:5" x14ac:dyDescent="0.25">
      <c r="B4198">
        <f xml:space="preserve"> (moras!C4195 - AVERAGE(moras!$C$2:$C$5001)) / _xlfn.STDEV.P(moras!$C$2:$C$5001)</f>
        <v>-0.43785297984760996</v>
      </c>
      <c r="C4198" t="str">
        <f t="shared" si="131"/>
        <v>Normal</v>
      </c>
      <c r="D4198">
        <f xml:space="preserve"> (moras!I4195 - AVERAGE(moras!$I$2:$I$5001)) / _xlfn.STDEV.P(moras!$I$2:$I$5001)</f>
        <v>-1.2638725940680595</v>
      </c>
      <c r="E4198" t="str">
        <f t="shared" si="130"/>
        <v>Normal</v>
      </c>
    </row>
    <row r="4199" spans="2:5" x14ac:dyDescent="0.25">
      <c r="B4199">
        <f xml:space="preserve"> (moras!C4196 - AVERAGE(moras!$C$2:$C$5001)) / _xlfn.STDEV.P(moras!$C$2:$C$5001)</f>
        <v>-0.44454290183274864</v>
      </c>
      <c r="C4199" t="str">
        <f t="shared" si="131"/>
        <v>Normal</v>
      </c>
      <c r="D4199">
        <f xml:space="preserve"> (moras!I4196 - AVERAGE(moras!$I$2:$I$5001)) / _xlfn.STDEV.P(moras!$I$2:$I$5001)</f>
        <v>1.4888407293160755</v>
      </c>
      <c r="E4199" t="str">
        <f t="shared" si="130"/>
        <v>Normal</v>
      </c>
    </row>
    <row r="4200" spans="2:5" x14ac:dyDescent="0.25">
      <c r="B4200">
        <f xml:space="preserve"> (moras!C4197 - AVERAGE(moras!$C$2:$C$5001)) / _xlfn.STDEV.P(moras!$C$2:$C$5001)</f>
        <v>-0.26702258489806874</v>
      </c>
      <c r="C4200" t="str">
        <f t="shared" si="131"/>
        <v>Normal</v>
      </c>
      <c r="D4200">
        <f xml:space="preserve"> (moras!I4197 - AVERAGE(moras!$I$2:$I$5001)) / _xlfn.STDEV.P(moras!$I$2:$I$5001)</f>
        <v>-1.4050373798826306</v>
      </c>
      <c r="E4200" t="str">
        <f t="shared" si="130"/>
        <v>Normal</v>
      </c>
    </row>
    <row r="4201" spans="2:5" x14ac:dyDescent="0.25">
      <c r="B4201">
        <f xml:space="preserve"> (moras!C4198 - AVERAGE(moras!$C$2:$C$5001)) / _xlfn.STDEV.P(moras!$C$2:$C$5001)</f>
        <v>-0.58651476142814885</v>
      </c>
      <c r="C4201" t="str">
        <f t="shared" si="131"/>
        <v>Normal</v>
      </c>
      <c r="D4201">
        <f xml:space="preserve"> (moras!I4198 - AVERAGE(moras!$I$2:$I$5001)) / _xlfn.STDEV.P(moras!$I$2:$I$5001)</f>
        <v>0.78301680024322029</v>
      </c>
      <c r="E4201" t="str">
        <f t="shared" si="130"/>
        <v>Normal</v>
      </c>
    </row>
    <row r="4202" spans="2:5" x14ac:dyDescent="0.25">
      <c r="B4202">
        <f xml:space="preserve"> (moras!C4199 - AVERAGE(moras!$C$2:$C$5001)) / _xlfn.STDEV.P(moras!$C$2:$C$5001)</f>
        <v>-0.44454290183274864</v>
      </c>
      <c r="C4202" t="str">
        <f t="shared" si="131"/>
        <v>Normal</v>
      </c>
      <c r="D4202">
        <f xml:space="preserve"> (moras!I4199 - AVERAGE(moras!$I$2:$I$5001)) / _xlfn.STDEV.P(moras!$I$2:$I$5001)</f>
        <v>-0.55804866499520445</v>
      </c>
      <c r="E4202" t="str">
        <f t="shared" si="130"/>
        <v>Normal</v>
      </c>
    </row>
    <row r="4203" spans="2:5" x14ac:dyDescent="0.25">
      <c r="B4203">
        <f xml:space="preserve"> (moras!C4200 - AVERAGE(moras!$C$2:$C$5001)) / _xlfn.STDEV.P(moras!$C$2:$C$5001)</f>
        <v>-0.21073036275356696</v>
      </c>
      <c r="C4203" t="str">
        <f t="shared" si="131"/>
        <v>Normal</v>
      </c>
      <c r="D4203">
        <f xml:space="preserve"> (moras!I4200 - AVERAGE(moras!$I$2:$I$5001)) / _xlfn.STDEV.P(moras!$I$2:$I$5001)</f>
        <v>-0.20513670045877688</v>
      </c>
      <c r="E4203" t="str">
        <f t="shared" si="130"/>
        <v>Normal</v>
      </c>
    </row>
    <row r="4204" spans="2:5" x14ac:dyDescent="0.25">
      <c r="B4204">
        <f xml:space="preserve"> (moras!C4201 - AVERAGE(moras!$C$2:$C$5001)) / _xlfn.STDEV.P(moras!$C$2:$C$5001)</f>
        <v>-0.36747096811327984</v>
      </c>
      <c r="C4204" t="str">
        <f t="shared" si="131"/>
        <v>Normal</v>
      </c>
      <c r="D4204">
        <f xml:space="preserve"> (moras!I4201 - AVERAGE(moras!$I$2:$I$5001)) / _xlfn.STDEV.P(moras!$I$2:$I$5001)</f>
        <v>-0.27571909336606237</v>
      </c>
      <c r="E4204" t="str">
        <f t="shared" si="130"/>
        <v>Normal</v>
      </c>
    </row>
    <row r="4205" spans="2:5" x14ac:dyDescent="0.25">
      <c r="B4205">
        <f xml:space="preserve"> (moras!C4202 - AVERAGE(moras!$C$2:$C$5001)) / _xlfn.STDEV.P(moras!$C$2:$C$5001)</f>
        <v>-0.38306664989322281</v>
      </c>
      <c r="C4205" t="str">
        <f t="shared" si="131"/>
        <v>Normal</v>
      </c>
      <c r="D4205">
        <f xml:space="preserve"> (moras!I4202 - AVERAGE(moras!$I$2:$I$5001)) / _xlfn.STDEV.P(moras!$I$2:$I$5001)</f>
        <v>-1.4756197727899161</v>
      </c>
      <c r="E4205" t="str">
        <f t="shared" si="130"/>
        <v>Normal</v>
      </c>
    </row>
    <row r="4206" spans="2:5" x14ac:dyDescent="0.25">
      <c r="B4206">
        <f xml:space="preserve"> (moras!C4203 - AVERAGE(moras!$C$2:$C$5001)) / _xlfn.STDEV.P(moras!$C$2:$C$5001)</f>
        <v>-0.46799154082766331</v>
      </c>
      <c r="C4206" t="str">
        <f t="shared" si="131"/>
        <v>Normal</v>
      </c>
      <c r="D4206">
        <f xml:space="preserve"> (moras!I4203 - AVERAGE(moras!$I$2:$I$5001)) / _xlfn.STDEV.P(moras!$I$2:$I$5001)</f>
        <v>0.85359919315050581</v>
      </c>
      <c r="E4206" t="str">
        <f t="shared" si="130"/>
        <v>Normal</v>
      </c>
    </row>
    <row r="4207" spans="2:5" x14ac:dyDescent="0.25">
      <c r="B4207">
        <f xml:space="preserve"> (moras!C4204 - AVERAGE(moras!$C$2:$C$5001)) / _xlfn.STDEV.P(moras!$C$2:$C$5001)</f>
        <v>0.23330151243673553</v>
      </c>
      <c r="C4207" t="str">
        <f t="shared" si="131"/>
        <v>Normal</v>
      </c>
      <c r="D4207">
        <f xml:space="preserve"> (moras!I4204 - AVERAGE(moras!$I$2:$I$5001)) / _xlfn.STDEV.P(moras!$I$2:$I$5001)</f>
        <v>-0.48746627208791893</v>
      </c>
      <c r="E4207" t="str">
        <f t="shared" si="130"/>
        <v>Normal</v>
      </c>
    </row>
    <row r="4208" spans="2:5" x14ac:dyDescent="0.25">
      <c r="B4208">
        <f xml:space="preserve"> (moras!C4205 - AVERAGE(moras!$C$2:$C$5001)) / _xlfn.STDEV.P(moras!$C$2:$C$5001)</f>
        <v>-0.44087670126835837</v>
      </c>
      <c r="C4208" t="str">
        <f t="shared" si="131"/>
        <v>Normal</v>
      </c>
      <c r="D4208">
        <f xml:space="preserve"> (moras!I4205 - AVERAGE(moras!$I$2:$I$5001)) / _xlfn.STDEV.P(moras!$I$2:$I$5001)</f>
        <v>1.559423122223361</v>
      </c>
      <c r="E4208" t="str">
        <f t="shared" si="130"/>
        <v>Normal</v>
      </c>
    </row>
    <row r="4209" spans="2:5" x14ac:dyDescent="0.25">
      <c r="B4209">
        <f xml:space="preserve"> (moras!C4206 - AVERAGE(moras!$C$2:$C$5001)) / _xlfn.STDEV.P(moras!$C$2:$C$5001)</f>
        <v>-0.60181834333332318</v>
      </c>
      <c r="C4209" t="str">
        <f t="shared" si="131"/>
        <v>Normal</v>
      </c>
      <c r="D4209">
        <f xml:space="preserve"> (moras!I4206 - AVERAGE(moras!$I$2:$I$5001)) / _xlfn.STDEV.P(moras!$I$2:$I$5001)</f>
        <v>0.78301680024322029</v>
      </c>
      <c r="E4209" t="str">
        <f t="shared" si="130"/>
        <v>Normal</v>
      </c>
    </row>
    <row r="4210" spans="2:5" x14ac:dyDescent="0.25">
      <c r="B4210">
        <f xml:space="preserve"> (moras!C4207 - AVERAGE(moras!$C$2:$C$5001)) / _xlfn.STDEV.P(moras!$C$2:$C$5001)</f>
        <v>-0.437221599192054</v>
      </c>
      <c r="C4210" t="str">
        <f t="shared" si="131"/>
        <v>Normal</v>
      </c>
      <c r="D4210">
        <f xml:space="preserve"> (moras!I4207 - AVERAGE(moras!$I$2:$I$5001)) / _xlfn.STDEV.P(moras!$I$2:$I$5001)</f>
        <v>1.4888407293160755</v>
      </c>
      <c r="E4210" t="str">
        <f t="shared" si="130"/>
        <v>Normal</v>
      </c>
    </row>
    <row r="4211" spans="2:5" x14ac:dyDescent="0.25">
      <c r="B4211">
        <f xml:space="preserve"> (moras!C4208 - AVERAGE(moras!$C$2:$C$5001)) / _xlfn.STDEV.P(moras!$C$2:$C$5001)</f>
        <v>-0.28234906668366044</v>
      </c>
      <c r="C4211" t="str">
        <f t="shared" si="131"/>
        <v>Normal</v>
      </c>
      <c r="D4211">
        <f xml:space="preserve"> (moras!I4208 - AVERAGE(moras!$I$2:$I$5001)) / _xlfn.STDEV.P(moras!$I$2:$I$5001)</f>
        <v>-0.55804866499520445</v>
      </c>
      <c r="E4211" t="str">
        <f t="shared" si="130"/>
        <v>Normal</v>
      </c>
    </row>
    <row r="4212" spans="2:5" x14ac:dyDescent="0.25">
      <c r="B4212">
        <f xml:space="preserve"> (moras!C4209 - AVERAGE(moras!$C$2:$C$5001)) / _xlfn.STDEV.P(moras!$C$2:$C$5001)</f>
        <v>-0.29481073273458763</v>
      </c>
      <c r="C4212" t="str">
        <f t="shared" si="131"/>
        <v>Normal</v>
      </c>
      <c r="D4212">
        <f xml:space="preserve"> (moras!I4209 - AVERAGE(moras!$I$2:$I$5001)) / _xlfn.STDEV.P(moras!$I$2:$I$5001)</f>
        <v>-0.13455430755149136</v>
      </c>
      <c r="E4212" t="str">
        <f t="shared" si="130"/>
        <v>Normal</v>
      </c>
    </row>
    <row r="4213" spans="2:5" x14ac:dyDescent="0.25">
      <c r="B4213">
        <f xml:space="preserve"> (moras!C4210 - AVERAGE(moras!$C$2:$C$5001)) / _xlfn.STDEV.P(moras!$C$2:$C$5001)</f>
        <v>-0.30779473062979962</v>
      </c>
      <c r="C4213" t="str">
        <f t="shared" si="131"/>
        <v>Normal</v>
      </c>
      <c r="D4213">
        <f xml:space="preserve"> (moras!I4210 - AVERAGE(moras!$I$2:$I$5001)) / _xlfn.STDEV.P(moras!$I$2:$I$5001)</f>
        <v>-0.55804866499520445</v>
      </c>
      <c r="E4213" t="str">
        <f t="shared" si="130"/>
        <v>Normal</v>
      </c>
    </row>
    <row r="4214" spans="2:5" x14ac:dyDescent="0.25">
      <c r="B4214">
        <f xml:space="preserve"> (moras!C4211 - AVERAGE(moras!$C$2:$C$5001)) / _xlfn.STDEV.P(moras!$C$2:$C$5001)</f>
        <v>-0.2418906752101192</v>
      </c>
      <c r="C4214" t="str">
        <f t="shared" si="131"/>
        <v>Normal</v>
      </c>
      <c r="D4214">
        <f xml:space="preserve"> (moras!I4211 - AVERAGE(moras!$I$2:$I$5001)) / _xlfn.STDEV.P(moras!$I$2:$I$5001)</f>
        <v>-0.84037823662434652</v>
      </c>
      <c r="E4214" t="str">
        <f t="shared" si="130"/>
        <v>Normal</v>
      </c>
    </row>
    <row r="4215" spans="2:5" x14ac:dyDescent="0.25">
      <c r="B4215">
        <f xml:space="preserve"> (moras!C4212 - AVERAGE(moras!$C$2:$C$5001)) / _xlfn.STDEV.P(moras!$C$2:$C$5001)</f>
        <v>0.10938263853673397</v>
      </c>
      <c r="C4215" t="str">
        <f t="shared" si="131"/>
        <v>Normal</v>
      </c>
      <c r="D4215">
        <f xml:space="preserve"> (moras!I4212 - AVERAGE(moras!$I$2:$I$5001)) / _xlfn.STDEV.P(moras!$I$2:$I$5001)</f>
        <v>0.50068722861407822</v>
      </c>
      <c r="E4215" t="str">
        <f t="shared" si="130"/>
        <v>Normal</v>
      </c>
    </row>
    <row r="4216" spans="2:5" x14ac:dyDescent="0.25">
      <c r="B4216">
        <f xml:space="preserve"> (moras!C4213 - AVERAGE(moras!$C$2:$C$5001)) / _xlfn.STDEV.P(moras!$C$2:$C$5001)</f>
        <v>0.4739042421750857</v>
      </c>
      <c r="C4216" t="str">
        <f t="shared" si="131"/>
        <v>Normal</v>
      </c>
      <c r="D4216">
        <f xml:space="preserve"> (moras!I4213 - AVERAGE(moras!$I$2:$I$5001)) / _xlfn.STDEV.P(moras!$I$2:$I$5001)</f>
        <v>1.2770935505942189</v>
      </c>
      <c r="E4216" t="str">
        <f t="shared" si="130"/>
        <v>Normal</v>
      </c>
    </row>
    <row r="4217" spans="2:5" x14ac:dyDescent="0.25">
      <c r="B4217">
        <f xml:space="preserve"> (moras!C4214 - AVERAGE(moras!$C$2:$C$5001)) / _xlfn.STDEV.P(moras!$C$2:$C$5001)</f>
        <v>-0.41124497124422982</v>
      </c>
      <c r="C4217" t="str">
        <f t="shared" si="131"/>
        <v>Normal</v>
      </c>
      <c r="D4217">
        <f xml:space="preserve"> (moras!I4214 - AVERAGE(moras!$I$2:$I$5001)) / _xlfn.STDEV.P(moras!$I$2:$I$5001)</f>
        <v>1.6300055151306465</v>
      </c>
      <c r="E4217" t="str">
        <f t="shared" si="130"/>
        <v>Normal</v>
      </c>
    </row>
    <row r="4218" spans="2:5" x14ac:dyDescent="0.25">
      <c r="B4218">
        <f xml:space="preserve"> (moras!C4215 - AVERAGE(moras!$C$2:$C$5001)) / _xlfn.STDEV.P(moras!$C$2:$C$5001)</f>
        <v>1.0176625685939156</v>
      </c>
      <c r="C4218" t="str">
        <f t="shared" si="131"/>
        <v>Normal</v>
      </c>
      <c r="D4218">
        <f xml:space="preserve"> (moras!I4215 - AVERAGE(moras!$I$2:$I$5001)) / _xlfn.STDEV.P(moras!$I$2:$I$5001)</f>
        <v>-0.34630148627334789</v>
      </c>
      <c r="E4218" t="str">
        <f t="shared" si="130"/>
        <v>Normal</v>
      </c>
    </row>
    <row r="4219" spans="2:5" x14ac:dyDescent="0.25">
      <c r="B4219">
        <f xml:space="preserve"> (moras!C4216 - AVERAGE(moras!$C$2:$C$5001)) / _xlfn.STDEV.P(moras!$C$2:$C$5001)</f>
        <v>-4.5983863013058138E-2</v>
      </c>
      <c r="C4219" t="str">
        <f t="shared" si="131"/>
        <v>Normal</v>
      </c>
      <c r="D4219">
        <f xml:space="preserve"> (moras!I4216 - AVERAGE(moras!$I$2:$I$5001)) / _xlfn.STDEV.P(moras!$I$2:$I$5001)</f>
        <v>0.2183576569849362</v>
      </c>
      <c r="E4219" t="str">
        <f t="shared" si="130"/>
        <v>Normal</v>
      </c>
    </row>
    <row r="4220" spans="2:5" x14ac:dyDescent="0.25">
      <c r="B4220">
        <f xml:space="preserve"> (moras!C4217 - AVERAGE(moras!$C$2:$C$5001)) / _xlfn.STDEV.P(moras!$C$2:$C$5001)</f>
        <v>-0.76460480075124049</v>
      </c>
      <c r="C4220" t="str">
        <f t="shared" si="131"/>
        <v>Normal</v>
      </c>
      <c r="D4220">
        <f xml:space="preserve"> (moras!I4217 - AVERAGE(moras!$I$2:$I$5001)) / _xlfn.STDEV.P(moras!$I$2:$I$5001)</f>
        <v>0.35952244279950724</v>
      </c>
      <c r="E4220" t="str">
        <f t="shared" si="130"/>
        <v>Normal</v>
      </c>
    </row>
    <row r="4221" spans="2:5" x14ac:dyDescent="0.25">
      <c r="B4221">
        <f xml:space="preserve"> (moras!C4218 - AVERAGE(moras!$C$2:$C$5001)) / _xlfn.STDEV.P(moras!$C$2:$C$5001)</f>
        <v>-0.44454290183274864</v>
      </c>
      <c r="C4221" t="str">
        <f t="shared" si="131"/>
        <v>Normal</v>
      </c>
      <c r="D4221">
        <f xml:space="preserve"> (moras!I4218 - AVERAGE(moras!$I$2:$I$5001)) / _xlfn.STDEV.P(moras!$I$2:$I$5001)</f>
        <v>0.43010483570679275</v>
      </c>
      <c r="E4221" t="str">
        <f t="shared" si="130"/>
        <v>Normal</v>
      </c>
    </row>
    <row r="4222" spans="2:5" x14ac:dyDescent="0.25">
      <c r="B4222">
        <f xml:space="preserve"> (moras!C4219 - AVERAGE(moras!$C$2:$C$5001)) / _xlfn.STDEV.P(moras!$C$2:$C$5001)</f>
        <v>1.4220938051282257</v>
      </c>
      <c r="C4222" t="str">
        <f t="shared" si="131"/>
        <v>Normal</v>
      </c>
      <c r="D4222">
        <f xml:space="preserve"> (moras!I4219 - AVERAGE(moras!$I$2:$I$5001)) / _xlfn.STDEV.P(moras!$I$2:$I$5001)</f>
        <v>0.92418158605779133</v>
      </c>
      <c r="E4222" t="str">
        <f t="shared" si="130"/>
        <v>Normal</v>
      </c>
    </row>
    <row r="4223" spans="2:5" x14ac:dyDescent="0.25">
      <c r="B4223">
        <f xml:space="preserve"> (moras!C4220 - AVERAGE(moras!$C$2:$C$5001)) / _xlfn.STDEV.P(moras!$C$2:$C$5001)</f>
        <v>10.102664783402604</v>
      </c>
      <c r="C4223" t="str">
        <f t="shared" si="131"/>
        <v>Atipico</v>
      </c>
      <c r="D4223">
        <f xml:space="preserve"> (moras!I4220 - AVERAGE(moras!$I$2:$I$5001)) / _xlfn.STDEV.P(moras!$I$2:$I$5001)</f>
        <v>-6.397191464420586E-2</v>
      </c>
      <c r="E4223" t="str">
        <f t="shared" si="130"/>
        <v>Normal</v>
      </c>
    </row>
    <row r="4224" spans="2:5" x14ac:dyDescent="0.25">
      <c r="B4224">
        <f xml:space="preserve"> (moras!C4221 - AVERAGE(moras!$C$2:$C$5001)) / _xlfn.STDEV.P(moras!$C$2:$C$5001)</f>
        <v>0.36765802111543072</v>
      </c>
      <c r="C4224" t="str">
        <f t="shared" si="131"/>
        <v>Normal</v>
      </c>
      <c r="D4224">
        <f xml:space="preserve"> (moras!I4221 - AVERAGE(moras!$I$2:$I$5001)) / _xlfn.STDEV.P(moras!$I$2:$I$5001)</f>
        <v>-0.27571909336606237</v>
      </c>
      <c r="E4224" t="str">
        <f t="shared" si="130"/>
        <v>Normal</v>
      </c>
    </row>
    <row r="4225" spans="2:5" x14ac:dyDescent="0.25">
      <c r="B4225">
        <f xml:space="preserve"> (moras!C4222 - AVERAGE(moras!$C$2:$C$5001)) / _xlfn.STDEV.P(moras!$C$2:$C$5001)</f>
        <v>-0.46799154082766331</v>
      </c>
      <c r="C4225" t="str">
        <f t="shared" si="131"/>
        <v>Normal</v>
      </c>
      <c r="D4225">
        <f xml:space="preserve"> (moras!I4222 - AVERAGE(moras!$I$2:$I$5001)) / _xlfn.STDEV.P(moras!$I$2:$I$5001)</f>
        <v>1.8417526938525031</v>
      </c>
      <c r="E4225" t="str">
        <f t="shared" si="130"/>
        <v>Normal</v>
      </c>
    </row>
    <row r="4226" spans="2:5" x14ac:dyDescent="0.25">
      <c r="B4226">
        <f xml:space="preserve"> (moras!C4223 - AVERAGE(moras!$C$2:$C$5001)) / _xlfn.STDEV.P(moras!$C$2:$C$5001)</f>
        <v>-0.43904643726645182</v>
      </c>
      <c r="C4226" t="str">
        <f t="shared" si="131"/>
        <v>Normal</v>
      </c>
      <c r="D4226">
        <f xml:space="preserve"> (moras!I4223 - AVERAGE(moras!$I$2:$I$5001)) / _xlfn.STDEV.P(moras!$I$2:$I$5001)</f>
        <v>-0.91096062953163204</v>
      </c>
      <c r="E4226" t="str">
        <f t="shared" si="130"/>
        <v>Normal</v>
      </c>
    </row>
    <row r="4227" spans="2:5" x14ac:dyDescent="0.25">
      <c r="B4227">
        <f xml:space="preserve"> (moras!C4224 - AVERAGE(moras!$C$2:$C$5001)) / _xlfn.STDEV.P(moras!$C$2:$C$5001)</f>
        <v>0.8307412033361159</v>
      </c>
      <c r="C4227" t="str">
        <f t="shared" si="131"/>
        <v>Normal</v>
      </c>
      <c r="D4227">
        <f xml:space="preserve"> (moras!I4224 - AVERAGE(moras!$I$2:$I$5001)) / _xlfn.STDEV.P(moras!$I$2:$I$5001)</f>
        <v>-0.769795843717061</v>
      </c>
      <c r="E4227" t="str">
        <f t="shared" si="130"/>
        <v>Normal</v>
      </c>
    </row>
    <row r="4228" spans="2:5" x14ac:dyDescent="0.25">
      <c r="B4228">
        <f xml:space="preserve"> (moras!C4225 - AVERAGE(moras!$C$2:$C$5001)) / _xlfn.STDEV.P(moras!$C$2:$C$5001)</f>
        <v>-0.35697833416029379</v>
      </c>
      <c r="C4228" t="str">
        <f t="shared" si="131"/>
        <v>Normal</v>
      </c>
      <c r="D4228">
        <f xml:space="preserve"> (moras!I4225 - AVERAGE(moras!$I$2:$I$5001)) / _xlfn.STDEV.P(moras!$I$2:$I$5001)</f>
        <v>-0.34630148627334789</v>
      </c>
      <c r="E4228" t="str">
        <f t="shared" si="130"/>
        <v>Normal</v>
      </c>
    </row>
    <row r="4229" spans="2:5" x14ac:dyDescent="0.25">
      <c r="B4229">
        <f xml:space="preserve"> (moras!C4226 - AVERAGE(moras!$C$2:$C$5001)) / _xlfn.STDEV.P(moras!$C$2:$C$5001)</f>
        <v>-0.73069275382196608</v>
      </c>
      <c r="C4229" t="str">
        <f t="shared" si="131"/>
        <v>Normal</v>
      </c>
      <c r="D4229">
        <f xml:space="preserve"> (moras!I4226 - AVERAGE(moras!$I$2:$I$5001)) / _xlfn.STDEV.P(moras!$I$2:$I$5001)</f>
        <v>-0.62863105790248996</v>
      </c>
      <c r="E4229" t="str">
        <f t="shared" si="130"/>
        <v>Normal</v>
      </c>
    </row>
    <row r="4230" spans="2:5" x14ac:dyDescent="0.25">
      <c r="B4230">
        <f xml:space="preserve"> (moras!C4227 - AVERAGE(moras!$C$2:$C$5001)) / _xlfn.STDEV.P(moras!$C$2:$C$5001)</f>
        <v>5.0720654203400368</v>
      </c>
      <c r="C4230" t="str">
        <f t="shared" si="131"/>
        <v>Atipico</v>
      </c>
      <c r="D4230">
        <f xml:space="preserve"> (moras!I4227 - AVERAGE(moras!$I$2:$I$5001)) / _xlfn.STDEV.P(moras!$I$2:$I$5001)</f>
        <v>2.8299061945545003</v>
      </c>
      <c r="E4230" t="str">
        <f t="shared" ref="E4230:E4293" si="132">IF(ABS(D4230)&gt;1.96,"Atipico","Normal")</f>
        <v>Atipico</v>
      </c>
    </row>
    <row r="4231" spans="2:5" x14ac:dyDescent="0.25">
      <c r="B4231">
        <f xml:space="preserve"> (moras!C4228 - AVERAGE(moras!$C$2:$C$5001)) / _xlfn.STDEV.P(moras!$C$2:$C$5001)</f>
        <v>0.81766275730729243</v>
      </c>
      <c r="C4231" t="str">
        <f t="shared" si="131"/>
        <v>Normal</v>
      </c>
      <c r="D4231">
        <f xml:space="preserve"> (moras!I4228 - AVERAGE(moras!$I$2:$I$5001)) / _xlfn.STDEV.P(moras!$I$2:$I$5001)</f>
        <v>-1.1227078082534885</v>
      </c>
      <c r="E4231" t="str">
        <f t="shared" si="132"/>
        <v>Normal</v>
      </c>
    </row>
    <row r="4232" spans="2:5" x14ac:dyDescent="0.25">
      <c r="B4232">
        <f xml:space="preserve"> (moras!C4229 - AVERAGE(moras!$C$2:$C$5001)) / _xlfn.STDEV.P(moras!$C$2:$C$5001)</f>
        <v>-0.37945643503539944</v>
      </c>
      <c r="C4232" t="str">
        <f t="shared" si="131"/>
        <v>Normal</v>
      </c>
      <c r="D4232">
        <f xml:space="preserve"> (moras!I4229 - AVERAGE(moras!$I$2:$I$5001)) / _xlfn.STDEV.P(moras!$I$2:$I$5001)</f>
        <v>0.92418158605779133</v>
      </c>
      <c r="E4232" t="str">
        <f t="shared" si="132"/>
        <v>Normal</v>
      </c>
    </row>
    <row r="4233" spans="2:5" x14ac:dyDescent="0.25">
      <c r="B4233">
        <f xml:space="preserve"> (moras!C4230 - AVERAGE(moras!$C$2:$C$5001)) / _xlfn.STDEV.P(moras!$C$2:$C$5001)</f>
        <v>-0.30416373693594861</v>
      </c>
      <c r="C4233" t="str">
        <f t="shared" si="131"/>
        <v>Normal</v>
      </c>
      <c r="D4233">
        <f xml:space="preserve"> (moras!I4230 - AVERAGE(moras!$I$2:$I$5001)) / _xlfn.STDEV.P(moras!$I$2:$I$5001)</f>
        <v>0.2183576569849362</v>
      </c>
      <c r="E4233" t="str">
        <f t="shared" si="132"/>
        <v>Normal</v>
      </c>
    </row>
    <row r="4234" spans="2:5" x14ac:dyDescent="0.25">
      <c r="B4234">
        <f xml:space="preserve"> (moras!C4231 - AVERAGE(moras!$C$2:$C$5001)) / _xlfn.STDEV.P(moras!$C$2:$C$5001)</f>
        <v>-7.0949295379718516E-2</v>
      </c>
      <c r="C4234" t="str">
        <f t="shared" si="131"/>
        <v>Normal</v>
      </c>
      <c r="D4234">
        <f xml:space="preserve"> (moras!I4231 - AVERAGE(moras!$I$2:$I$5001)) / _xlfn.STDEV.P(moras!$I$2:$I$5001)</f>
        <v>-0.98154302243891756</v>
      </c>
      <c r="E4234" t="str">
        <f t="shared" si="132"/>
        <v>Normal</v>
      </c>
    </row>
    <row r="4235" spans="2:5" x14ac:dyDescent="0.25">
      <c r="B4235">
        <f xml:space="preserve"> (moras!C4232 - AVERAGE(moras!$C$2:$C$5001)) / _xlfn.STDEV.P(moras!$C$2:$C$5001)</f>
        <v>-3.2721169750354641E-2</v>
      </c>
      <c r="C4235" t="str">
        <f t="shared" si="131"/>
        <v>Normal</v>
      </c>
      <c r="D4235">
        <f xml:space="preserve"> (moras!I4232 - AVERAGE(moras!$I$2:$I$5001)) / _xlfn.STDEV.P(moras!$I$2:$I$5001)</f>
        <v>-0.69921345080977548</v>
      </c>
      <c r="E4235" t="str">
        <f t="shared" si="132"/>
        <v>Normal</v>
      </c>
    </row>
    <row r="4236" spans="2:5" x14ac:dyDescent="0.25">
      <c r="B4236">
        <f xml:space="preserve"> (moras!C4233 - AVERAGE(moras!$C$2:$C$5001)) / _xlfn.STDEV.P(moras!$C$2:$C$5001)</f>
        <v>1.4991191498610403</v>
      </c>
      <c r="C4236" t="str">
        <f t="shared" si="131"/>
        <v>Normal</v>
      </c>
      <c r="D4236">
        <f xml:space="preserve"> (moras!I4233 - AVERAGE(moras!$I$2:$I$5001)) / _xlfn.STDEV.P(moras!$I$2:$I$5001)</f>
        <v>0.50068722861407822</v>
      </c>
      <c r="E4236" t="str">
        <f t="shared" si="132"/>
        <v>Normal</v>
      </c>
    </row>
    <row r="4237" spans="2:5" x14ac:dyDescent="0.25">
      <c r="B4237">
        <f xml:space="preserve"> (moras!C4234 - AVERAGE(moras!$C$2:$C$5001)) / _xlfn.STDEV.P(moras!$C$2:$C$5001)</f>
        <v>0.26864717573537827</v>
      </c>
      <c r="C4237" t="str">
        <f t="shared" si="131"/>
        <v>Normal</v>
      </c>
      <c r="D4237">
        <f xml:space="preserve"> (moras!I4234 - AVERAGE(moras!$I$2:$I$5001)) / _xlfn.STDEV.P(moras!$I$2:$I$5001)</f>
        <v>1.9829174796670741</v>
      </c>
      <c r="E4237" t="str">
        <f t="shared" si="132"/>
        <v>Atipico</v>
      </c>
    </row>
    <row r="4238" spans="2:5" x14ac:dyDescent="0.25">
      <c r="B4238">
        <f xml:space="preserve"> (moras!C4235 - AVERAGE(moras!$C$2:$C$5001)) / _xlfn.STDEV.P(moras!$C$2:$C$5001)</f>
        <v>-0.41006976467246259</v>
      </c>
      <c r="C4238" t="str">
        <f t="shared" si="131"/>
        <v>Normal</v>
      </c>
      <c r="D4238">
        <f xml:space="preserve"> (moras!I4235 - AVERAGE(moras!$I$2:$I$5001)) / _xlfn.STDEV.P(moras!$I$2:$I$5001)</f>
        <v>0.92418158605779133</v>
      </c>
      <c r="E4238" t="str">
        <f t="shared" si="132"/>
        <v>Normal</v>
      </c>
    </row>
    <row r="4239" spans="2:5" x14ac:dyDescent="0.25">
      <c r="B4239">
        <f xml:space="preserve"> (moras!C4236 - AVERAGE(moras!$C$2:$C$5001)) / _xlfn.STDEV.P(moras!$C$2:$C$5001)</f>
        <v>-0.44087670126835837</v>
      </c>
      <c r="C4239" t="str">
        <f t="shared" ref="C4239:C4302" si="133">IF(ABS(B4239)&gt;1.96,"Atipico","Normal")</f>
        <v>Normal</v>
      </c>
      <c r="D4239">
        <f xml:space="preserve"> (moras!I4236 - AVERAGE(moras!$I$2:$I$5001)) / _xlfn.STDEV.P(moras!$I$2:$I$5001)</f>
        <v>-0.27571909336606237</v>
      </c>
      <c r="E4239" t="str">
        <f t="shared" si="132"/>
        <v>Normal</v>
      </c>
    </row>
    <row r="4240" spans="2:5" x14ac:dyDescent="0.25">
      <c r="B4240">
        <f xml:space="preserve"> (moras!C4237 - AVERAGE(moras!$C$2:$C$5001)) / _xlfn.STDEV.P(moras!$C$2:$C$5001)</f>
        <v>-0.40791295848776077</v>
      </c>
      <c r="C4240" t="str">
        <f t="shared" si="133"/>
        <v>Normal</v>
      </c>
      <c r="D4240">
        <f xml:space="preserve"> (moras!I4237 - AVERAGE(moras!$I$2:$I$5001)) / _xlfn.STDEV.P(moras!$I$2:$I$5001)</f>
        <v>-0.55804866499520445</v>
      </c>
      <c r="E4240" t="str">
        <f t="shared" si="132"/>
        <v>Normal</v>
      </c>
    </row>
    <row r="4241" spans="2:5" x14ac:dyDescent="0.25">
      <c r="B4241">
        <f xml:space="preserve"> (moras!C4238 - AVERAGE(moras!$C$2:$C$5001)) / _xlfn.STDEV.P(moras!$C$2:$C$5001)</f>
        <v>-0.3726920298635506</v>
      </c>
      <c r="C4241" t="str">
        <f t="shared" si="133"/>
        <v>Normal</v>
      </c>
      <c r="D4241">
        <f xml:space="preserve"> (moras!I4238 - AVERAGE(moras!$I$2:$I$5001)) / _xlfn.STDEV.P(moras!$I$2:$I$5001)</f>
        <v>-1.4050373798826306</v>
      </c>
      <c r="E4241" t="str">
        <f t="shared" si="132"/>
        <v>Normal</v>
      </c>
    </row>
    <row r="4242" spans="2:5" x14ac:dyDescent="0.25">
      <c r="B4242">
        <f xml:space="preserve"> (moras!C4239 - AVERAGE(moras!$C$2:$C$5001)) / _xlfn.STDEV.P(moras!$C$2:$C$5001)</f>
        <v>-0.46799154082766331</v>
      </c>
      <c r="C4242" t="str">
        <f t="shared" si="133"/>
        <v>Normal</v>
      </c>
      <c r="D4242">
        <f xml:space="preserve"> (moras!I4239 - AVERAGE(moras!$I$2:$I$5001)) / _xlfn.STDEV.P(moras!$I$2:$I$5001)</f>
        <v>0.50068722861407822</v>
      </c>
      <c r="E4242" t="str">
        <f t="shared" si="132"/>
        <v>Normal</v>
      </c>
    </row>
    <row r="4243" spans="2:5" x14ac:dyDescent="0.25">
      <c r="B4243">
        <f xml:space="preserve"> (moras!C4240 - AVERAGE(moras!$C$2:$C$5001)) / _xlfn.STDEV.P(moras!$C$2:$C$5001)</f>
        <v>2.2369364148739286</v>
      </c>
      <c r="C4243" t="str">
        <f t="shared" si="133"/>
        <v>Atipico</v>
      </c>
      <c r="D4243">
        <f xml:space="preserve"> (moras!I4240 - AVERAGE(moras!$I$2:$I$5001)) / _xlfn.STDEV.P(moras!$I$2:$I$5001)</f>
        <v>0.99476397896507684</v>
      </c>
      <c r="E4243" t="str">
        <f t="shared" si="132"/>
        <v>Normal</v>
      </c>
    </row>
    <row r="4244" spans="2:5" x14ac:dyDescent="0.25">
      <c r="B4244">
        <f xml:space="preserve"> (moras!C4241 - AVERAGE(moras!$C$2:$C$5001)) / _xlfn.STDEV.P(moras!$C$2:$C$5001)</f>
        <v>-0.44454166866740574</v>
      </c>
      <c r="C4244" t="str">
        <f t="shared" si="133"/>
        <v>Normal</v>
      </c>
      <c r="D4244">
        <f xml:space="preserve"> (moras!I4241 - AVERAGE(moras!$I$2:$I$5001)) / _xlfn.STDEV.P(moras!$I$2:$I$5001)</f>
        <v>-0.48746627208791893</v>
      </c>
      <c r="E4244" t="str">
        <f t="shared" si="132"/>
        <v>Normal</v>
      </c>
    </row>
    <row r="4245" spans="2:5" x14ac:dyDescent="0.25">
      <c r="B4245">
        <f xml:space="preserve"> (moras!C4242 - AVERAGE(moras!$C$2:$C$5001)) / _xlfn.STDEV.P(moras!$C$2:$C$5001)</f>
        <v>-0.44087670126835837</v>
      </c>
      <c r="C4245" t="str">
        <f t="shared" si="133"/>
        <v>Normal</v>
      </c>
      <c r="D4245">
        <f xml:space="preserve"> (moras!I4242 - AVERAGE(moras!$I$2:$I$5001)) / _xlfn.STDEV.P(moras!$I$2:$I$5001)</f>
        <v>1.8417526938525031</v>
      </c>
      <c r="E4245" t="str">
        <f t="shared" si="132"/>
        <v>Normal</v>
      </c>
    </row>
    <row r="4246" spans="2:5" x14ac:dyDescent="0.25">
      <c r="B4246">
        <f xml:space="preserve"> (moras!C4243 - AVERAGE(moras!$C$2:$C$5001)) / _xlfn.STDEV.P(moras!$C$2:$C$5001)</f>
        <v>-0.72192864773009868</v>
      </c>
      <c r="C4246" t="str">
        <f t="shared" si="133"/>
        <v>Normal</v>
      </c>
      <c r="D4246">
        <f xml:space="preserve"> (moras!I4243 - AVERAGE(moras!$I$2:$I$5001)) / _xlfn.STDEV.P(moras!$I$2:$I$5001)</f>
        <v>-1.2638725940680595</v>
      </c>
      <c r="E4246" t="str">
        <f t="shared" si="132"/>
        <v>Normal</v>
      </c>
    </row>
    <row r="4247" spans="2:5" x14ac:dyDescent="0.25">
      <c r="B4247">
        <f xml:space="preserve"> (moras!C4244 - AVERAGE(moras!$C$2:$C$5001)) / _xlfn.STDEV.P(moras!$C$2:$C$5001)</f>
        <v>-0.38108667961869036</v>
      </c>
      <c r="C4247" t="str">
        <f t="shared" si="133"/>
        <v>Normal</v>
      </c>
      <c r="D4247">
        <f xml:space="preserve"> (moras!I4244 - AVERAGE(moras!$I$2:$I$5001)) / _xlfn.STDEV.P(moras!$I$2:$I$5001)</f>
        <v>-6.397191464420586E-2</v>
      </c>
      <c r="E4247" t="str">
        <f t="shared" si="132"/>
        <v>Normal</v>
      </c>
    </row>
    <row r="4248" spans="2:5" x14ac:dyDescent="0.25">
      <c r="B4248">
        <f xml:space="preserve"> (moras!C4245 - AVERAGE(moras!$C$2:$C$5001)) / _xlfn.STDEV.P(moras!$C$2:$C$5001)</f>
        <v>-1.86840486523208E-2</v>
      </c>
      <c r="C4248" t="str">
        <f t="shared" si="133"/>
        <v>Normal</v>
      </c>
      <c r="D4248">
        <f xml:space="preserve"> (moras!I4245 - AVERAGE(moras!$I$2:$I$5001)) / _xlfn.STDEV.P(moras!$I$2:$I$5001)</f>
        <v>-1.052125415346203</v>
      </c>
      <c r="E4248" t="str">
        <f t="shared" si="132"/>
        <v>Normal</v>
      </c>
    </row>
    <row r="4249" spans="2:5" x14ac:dyDescent="0.25">
      <c r="B4249">
        <f xml:space="preserve"> (moras!C4246 - AVERAGE(moras!$C$2:$C$5001)) / _xlfn.STDEV.P(moras!$C$2:$C$5001)</f>
        <v>-0.54139141644736311</v>
      </c>
      <c r="C4249" t="str">
        <f t="shared" si="133"/>
        <v>Normal</v>
      </c>
      <c r="D4249">
        <f xml:space="preserve"> (moras!I4246 - AVERAGE(moras!$I$2:$I$5001)) / _xlfn.STDEV.P(moras!$I$2:$I$5001)</f>
        <v>0.50068722861407822</v>
      </c>
      <c r="E4249" t="str">
        <f t="shared" si="132"/>
        <v>Normal</v>
      </c>
    </row>
    <row r="4250" spans="2:5" x14ac:dyDescent="0.25">
      <c r="B4250">
        <f xml:space="preserve"> (moras!C4247 - AVERAGE(moras!$C$2:$C$5001)) / _xlfn.STDEV.P(moras!$C$2:$C$5001)</f>
        <v>-9.2908802557420886E-3</v>
      </c>
      <c r="C4250" t="str">
        <f t="shared" si="133"/>
        <v>Normal</v>
      </c>
      <c r="D4250">
        <f xml:space="preserve"> (moras!I4247 - AVERAGE(moras!$I$2:$I$5001)) / _xlfn.STDEV.P(moras!$I$2:$I$5001)</f>
        <v>-1.052125415346203</v>
      </c>
      <c r="E4250" t="str">
        <f t="shared" si="132"/>
        <v>Normal</v>
      </c>
    </row>
    <row r="4251" spans="2:5" x14ac:dyDescent="0.25">
      <c r="B4251">
        <f xml:space="preserve"> (moras!C4248 - AVERAGE(moras!$C$2:$C$5001)) / _xlfn.STDEV.P(moras!$C$2:$C$5001)</f>
        <v>-0.30974189870621144</v>
      </c>
      <c r="C4251" t="str">
        <f t="shared" si="133"/>
        <v>Normal</v>
      </c>
      <c r="D4251">
        <f xml:space="preserve"> (moras!I4248 - AVERAGE(moras!$I$2:$I$5001)) / _xlfn.STDEV.P(moras!$I$2:$I$5001)</f>
        <v>1.2770935505942189</v>
      </c>
      <c r="E4251" t="str">
        <f t="shared" si="132"/>
        <v>Normal</v>
      </c>
    </row>
    <row r="4252" spans="2:5" x14ac:dyDescent="0.25">
      <c r="B4252">
        <f xml:space="preserve"> (moras!C4249 - AVERAGE(moras!$C$2:$C$5001)) / _xlfn.STDEV.P(moras!$C$2:$C$5001)</f>
        <v>-0.68753196682107143</v>
      </c>
      <c r="C4252" t="str">
        <f t="shared" si="133"/>
        <v>Normal</v>
      </c>
      <c r="D4252">
        <f xml:space="preserve"> (moras!I4249 - AVERAGE(moras!$I$2:$I$5001)) / _xlfn.STDEV.P(moras!$I$2:$I$5001)</f>
        <v>0.99476397896507684</v>
      </c>
      <c r="E4252" t="str">
        <f t="shared" si="132"/>
        <v>Normal</v>
      </c>
    </row>
    <row r="4253" spans="2:5" x14ac:dyDescent="0.25">
      <c r="B4253">
        <f xml:space="preserve"> (moras!C4250 - AVERAGE(moras!$C$2:$C$5001)) / _xlfn.STDEV.P(moras!$C$2:$C$5001)</f>
        <v>-0.59996057974427042</v>
      </c>
      <c r="C4253" t="str">
        <f t="shared" si="133"/>
        <v>Normal</v>
      </c>
      <c r="D4253">
        <f xml:space="preserve"> (moras!I4250 - AVERAGE(moras!$I$2:$I$5001)) / _xlfn.STDEV.P(moras!$I$2:$I$5001)</f>
        <v>-1.2638725940680595</v>
      </c>
      <c r="E4253" t="str">
        <f t="shared" si="132"/>
        <v>Normal</v>
      </c>
    </row>
    <row r="4254" spans="2:5" x14ac:dyDescent="0.25">
      <c r="B4254">
        <f xml:space="preserve"> (moras!C4251 - AVERAGE(moras!$C$2:$C$5001)) / _xlfn.STDEV.P(moras!$C$2:$C$5001)</f>
        <v>0.42189818213945512</v>
      </c>
      <c r="C4254" t="str">
        <f t="shared" si="133"/>
        <v>Normal</v>
      </c>
      <c r="D4254">
        <f xml:space="preserve"> (moras!I4251 - AVERAGE(moras!$I$2:$I$5001)) / _xlfn.STDEV.P(moras!$I$2:$I$5001)</f>
        <v>-0.84037823662434652</v>
      </c>
      <c r="E4254" t="str">
        <f t="shared" si="132"/>
        <v>Normal</v>
      </c>
    </row>
    <row r="4255" spans="2:5" x14ac:dyDescent="0.25">
      <c r="B4255">
        <f xml:space="preserve"> (moras!C4252 - AVERAGE(moras!$C$2:$C$5001)) / _xlfn.STDEV.P(moras!$C$2:$C$5001)</f>
        <v>-0.35393877889654274</v>
      </c>
      <c r="C4255" t="str">
        <f t="shared" si="133"/>
        <v>Normal</v>
      </c>
      <c r="D4255">
        <f xml:space="preserve"> (moras!I4252 - AVERAGE(moras!$I$2:$I$5001)) / _xlfn.STDEV.P(moras!$I$2:$I$5001)</f>
        <v>-0.98154302243891756</v>
      </c>
      <c r="E4255" t="str">
        <f t="shared" si="132"/>
        <v>Normal</v>
      </c>
    </row>
    <row r="4256" spans="2:5" x14ac:dyDescent="0.25">
      <c r="B4256">
        <f xml:space="preserve"> (moras!C4253 - AVERAGE(moras!$C$2:$C$5001)) / _xlfn.STDEV.P(moras!$C$2:$C$5001)</f>
        <v>-0.22081147709997964</v>
      </c>
      <c r="C4256" t="str">
        <f t="shared" si="133"/>
        <v>Normal</v>
      </c>
      <c r="D4256">
        <f xml:space="preserve"> (moras!I4253 - AVERAGE(moras!$I$2:$I$5001)) / _xlfn.STDEV.P(moras!$I$2:$I$5001)</f>
        <v>-1.1227078082534885</v>
      </c>
      <c r="E4256" t="str">
        <f t="shared" si="132"/>
        <v>Normal</v>
      </c>
    </row>
    <row r="4257" spans="2:5" x14ac:dyDescent="0.25">
      <c r="B4257">
        <f xml:space="preserve"> (moras!C4254 - AVERAGE(moras!$C$2:$C$5001)) / _xlfn.STDEV.P(moras!$C$2:$C$5001)</f>
        <v>-0.20799782866523348</v>
      </c>
      <c r="C4257" t="str">
        <f t="shared" si="133"/>
        <v>Normal</v>
      </c>
      <c r="D4257">
        <f xml:space="preserve"> (moras!I4254 - AVERAGE(moras!$I$2:$I$5001)) / _xlfn.STDEV.P(moras!$I$2:$I$5001)</f>
        <v>-1.193290201160774</v>
      </c>
      <c r="E4257" t="str">
        <f t="shared" si="132"/>
        <v>Normal</v>
      </c>
    </row>
    <row r="4258" spans="2:5" x14ac:dyDescent="0.25">
      <c r="B4258">
        <f xml:space="preserve"> (moras!C4255 - AVERAGE(moras!$C$2:$C$5001)) / _xlfn.STDEV.P(moras!$C$2:$C$5001)</f>
        <v>-0.26748502190164974</v>
      </c>
      <c r="C4258" t="str">
        <f t="shared" si="133"/>
        <v>Normal</v>
      </c>
      <c r="D4258">
        <f xml:space="preserve"> (moras!I4255 - AVERAGE(moras!$I$2:$I$5001)) / _xlfn.STDEV.P(moras!$I$2:$I$5001)</f>
        <v>-1.1227078082534885</v>
      </c>
      <c r="E4258" t="str">
        <f t="shared" si="132"/>
        <v>Normal</v>
      </c>
    </row>
    <row r="4259" spans="2:5" x14ac:dyDescent="0.25">
      <c r="B4259">
        <f xml:space="preserve"> (moras!C4256 - AVERAGE(moras!$C$2:$C$5001)) / _xlfn.STDEV.P(moras!$C$2:$C$5001)</f>
        <v>-0.41220774042237862</v>
      </c>
      <c r="C4259" t="str">
        <f t="shared" si="133"/>
        <v>Normal</v>
      </c>
      <c r="D4259">
        <f xml:space="preserve"> (moras!I4256 - AVERAGE(moras!$I$2:$I$5001)) / _xlfn.STDEV.P(moras!$I$2:$I$5001)</f>
        <v>-1.1227078082534885</v>
      </c>
      <c r="E4259" t="str">
        <f t="shared" si="132"/>
        <v>Normal</v>
      </c>
    </row>
    <row r="4260" spans="2:5" x14ac:dyDescent="0.25">
      <c r="B4260">
        <f xml:space="preserve"> (moras!C4257 - AVERAGE(moras!$C$2:$C$5001)) / _xlfn.STDEV.P(moras!$C$2:$C$5001)</f>
        <v>-0.16343669609592146</v>
      </c>
      <c r="C4260" t="str">
        <f t="shared" si="133"/>
        <v>Normal</v>
      </c>
      <c r="D4260">
        <f xml:space="preserve"> (moras!I4257 - AVERAGE(moras!$I$2:$I$5001)) / _xlfn.STDEV.P(moras!$I$2:$I$5001)</f>
        <v>1.700587908037932</v>
      </c>
      <c r="E4260" t="str">
        <f t="shared" si="132"/>
        <v>Normal</v>
      </c>
    </row>
    <row r="4261" spans="2:5" x14ac:dyDescent="0.25">
      <c r="B4261">
        <f xml:space="preserve"> (moras!C4258 - AVERAGE(moras!$C$2:$C$5001)) / _xlfn.STDEV.P(moras!$C$2:$C$5001)</f>
        <v>-0.44454290183274864</v>
      </c>
      <c r="C4261" t="str">
        <f t="shared" si="133"/>
        <v>Normal</v>
      </c>
      <c r="D4261">
        <f xml:space="preserve"> (moras!I4258 - AVERAGE(moras!$I$2:$I$5001)) / _xlfn.STDEV.P(moras!$I$2:$I$5001)</f>
        <v>0.78301680024322029</v>
      </c>
      <c r="E4261" t="str">
        <f t="shared" si="132"/>
        <v>Normal</v>
      </c>
    </row>
    <row r="4262" spans="2:5" x14ac:dyDescent="0.25">
      <c r="B4262">
        <f xml:space="preserve"> (moras!C4259 - AVERAGE(moras!$C$2:$C$5001)) / _xlfn.STDEV.P(moras!$C$2:$C$5001)</f>
        <v>-0.35896053646409687</v>
      </c>
      <c r="C4262" t="str">
        <f t="shared" si="133"/>
        <v>Normal</v>
      </c>
      <c r="D4262">
        <f xml:space="preserve"> (moras!I4259 - AVERAGE(moras!$I$2:$I$5001)) / _xlfn.STDEV.P(moras!$I$2:$I$5001)</f>
        <v>-0.13455430755149136</v>
      </c>
      <c r="E4262" t="str">
        <f t="shared" si="132"/>
        <v>Normal</v>
      </c>
    </row>
    <row r="4263" spans="2:5" x14ac:dyDescent="0.25">
      <c r="B4263">
        <f xml:space="preserve"> (moras!C4260 - AVERAGE(moras!$C$2:$C$5001)) / _xlfn.STDEV.P(moras!$C$2:$C$5001)</f>
        <v>-0.4438757593822491</v>
      </c>
      <c r="C4263" t="str">
        <f t="shared" si="133"/>
        <v>Normal</v>
      </c>
      <c r="D4263">
        <f xml:space="preserve"> (moras!I4260 - AVERAGE(moras!$I$2:$I$5001)) / _xlfn.STDEV.P(moras!$I$2:$I$5001)</f>
        <v>1.3476759435015044</v>
      </c>
      <c r="E4263" t="str">
        <f t="shared" si="132"/>
        <v>Normal</v>
      </c>
    </row>
    <row r="4264" spans="2:5" x14ac:dyDescent="0.25">
      <c r="B4264">
        <f xml:space="preserve"> (moras!C4261 - AVERAGE(moras!$C$2:$C$5001)) / _xlfn.STDEV.P(moras!$C$2:$C$5001)</f>
        <v>0.68890869142446154</v>
      </c>
      <c r="C4264" t="str">
        <f t="shared" si="133"/>
        <v>Normal</v>
      </c>
      <c r="D4264">
        <f xml:space="preserve"> (moras!I4261 - AVERAGE(moras!$I$2:$I$5001)) / _xlfn.STDEV.P(moras!$I$2:$I$5001)</f>
        <v>0.2183576569849362</v>
      </c>
      <c r="E4264" t="str">
        <f t="shared" si="132"/>
        <v>Normal</v>
      </c>
    </row>
    <row r="4265" spans="2:5" x14ac:dyDescent="0.25">
      <c r="B4265">
        <f xml:space="preserve"> (moras!C4262 - AVERAGE(moras!$C$2:$C$5001)) / _xlfn.STDEV.P(moras!$C$2:$C$5001)</f>
        <v>-0.10152152361590346</v>
      </c>
      <c r="C4265" t="str">
        <f t="shared" si="133"/>
        <v>Normal</v>
      </c>
      <c r="D4265">
        <f xml:space="preserve"> (moras!I4262 - AVERAGE(moras!$I$2:$I$5001)) / _xlfn.STDEV.P(moras!$I$2:$I$5001)</f>
        <v>-1.2638725940680595</v>
      </c>
      <c r="E4265" t="str">
        <f t="shared" si="132"/>
        <v>Normal</v>
      </c>
    </row>
    <row r="4266" spans="2:5" x14ac:dyDescent="0.25">
      <c r="B4266">
        <f xml:space="preserve"> (moras!C4263 - AVERAGE(moras!$C$2:$C$5001)) / _xlfn.STDEV.P(moras!$C$2:$C$5001)</f>
        <v>-0.44454166866740574</v>
      </c>
      <c r="C4266" t="str">
        <f t="shared" si="133"/>
        <v>Normal</v>
      </c>
      <c r="D4266">
        <f xml:space="preserve"> (moras!I4263 - AVERAGE(moras!$I$2:$I$5001)) / _xlfn.STDEV.P(moras!$I$2:$I$5001)</f>
        <v>1.2065111576869334</v>
      </c>
      <c r="E4266" t="str">
        <f t="shared" si="132"/>
        <v>Normal</v>
      </c>
    </row>
    <row r="4267" spans="2:5" x14ac:dyDescent="0.25">
      <c r="B4267">
        <f xml:space="preserve"> (moras!C4264 - AVERAGE(moras!$C$2:$C$5001)) / _xlfn.STDEV.P(moras!$C$2:$C$5001)</f>
        <v>5.886971976157257E-2</v>
      </c>
      <c r="C4267" t="str">
        <f t="shared" si="133"/>
        <v>Normal</v>
      </c>
      <c r="D4267">
        <f xml:space="preserve"> (moras!I4264 - AVERAGE(moras!$I$2:$I$5001)) / _xlfn.STDEV.P(moras!$I$2:$I$5001)</f>
        <v>0.2183576569849362</v>
      </c>
      <c r="E4267" t="str">
        <f t="shared" si="132"/>
        <v>Normal</v>
      </c>
    </row>
    <row r="4268" spans="2:5" x14ac:dyDescent="0.25">
      <c r="B4268">
        <f xml:space="preserve"> (moras!C4265 - AVERAGE(moras!$C$2:$C$5001)) / _xlfn.STDEV.P(moras!$C$2:$C$5001)</f>
        <v>0.28628328988661533</v>
      </c>
      <c r="C4268" t="str">
        <f t="shared" si="133"/>
        <v>Normal</v>
      </c>
      <c r="D4268">
        <f xml:space="preserve"> (moras!I4265 - AVERAGE(moras!$I$2:$I$5001)) / _xlfn.STDEV.P(moras!$I$2:$I$5001)</f>
        <v>-0.769795843717061</v>
      </c>
      <c r="E4268" t="str">
        <f t="shared" si="132"/>
        <v>Normal</v>
      </c>
    </row>
    <row r="4269" spans="2:5" x14ac:dyDescent="0.25">
      <c r="B4269">
        <f xml:space="preserve"> (moras!C4266 - AVERAGE(moras!$C$2:$C$5001)) / _xlfn.STDEV.P(moras!$C$2:$C$5001)</f>
        <v>-0.25321976521518264</v>
      </c>
      <c r="C4269" t="str">
        <f t="shared" si="133"/>
        <v>Normal</v>
      </c>
      <c r="D4269">
        <f xml:space="preserve"> (moras!I4266 - AVERAGE(moras!$I$2:$I$5001)) / _xlfn.STDEV.P(moras!$I$2:$I$5001)</f>
        <v>1.1359287647796479</v>
      </c>
      <c r="E4269" t="str">
        <f t="shared" si="132"/>
        <v>Normal</v>
      </c>
    </row>
    <row r="4270" spans="2:5" x14ac:dyDescent="0.25">
      <c r="B4270">
        <f xml:space="preserve"> (moras!C4267 - AVERAGE(moras!$C$2:$C$5001)) / _xlfn.STDEV.P(moras!$C$2:$C$5001)</f>
        <v>-0.35735441259491268</v>
      </c>
      <c r="C4270" t="str">
        <f t="shared" si="133"/>
        <v>Normal</v>
      </c>
      <c r="D4270">
        <f xml:space="preserve"> (moras!I4267 - AVERAGE(moras!$I$2:$I$5001)) / _xlfn.STDEV.P(moras!$I$2:$I$5001)</f>
        <v>-0.55804866499520445</v>
      </c>
      <c r="E4270" t="str">
        <f t="shared" si="132"/>
        <v>Normal</v>
      </c>
    </row>
    <row r="4271" spans="2:5" x14ac:dyDescent="0.25">
      <c r="B4271">
        <f xml:space="preserve"> (moras!C4268 - AVERAGE(moras!$C$2:$C$5001)) / _xlfn.STDEV.P(moras!$C$2:$C$5001)</f>
        <v>-0.39650494590075286</v>
      </c>
      <c r="C4271" t="str">
        <f t="shared" si="133"/>
        <v>Normal</v>
      </c>
      <c r="D4271">
        <f xml:space="preserve"> (moras!I4268 - AVERAGE(moras!$I$2:$I$5001)) / _xlfn.STDEV.P(moras!$I$2:$I$5001)</f>
        <v>-1.1227078082534885</v>
      </c>
      <c r="E4271" t="str">
        <f t="shared" si="132"/>
        <v>Normal</v>
      </c>
    </row>
    <row r="4272" spans="2:5" x14ac:dyDescent="0.25">
      <c r="B4272">
        <f xml:space="preserve"> (moras!C4269 - AVERAGE(moras!$C$2:$C$5001)) / _xlfn.STDEV.P(moras!$C$2:$C$5001)</f>
        <v>-0.2931438754722665</v>
      </c>
      <c r="C4272" t="str">
        <f t="shared" si="133"/>
        <v>Normal</v>
      </c>
      <c r="D4272">
        <f xml:space="preserve"> (moras!I4269 - AVERAGE(moras!$I$2:$I$5001)) / _xlfn.STDEV.P(moras!$I$2:$I$5001)</f>
        <v>-1.1227078082534885</v>
      </c>
      <c r="E4272" t="str">
        <f t="shared" si="132"/>
        <v>Normal</v>
      </c>
    </row>
    <row r="4273" spans="2:5" x14ac:dyDescent="0.25">
      <c r="B4273">
        <f xml:space="preserve"> (moras!C4270 - AVERAGE(moras!$C$2:$C$5001)) / _xlfn.STDEV.P(moras!$C$2:$C$5001)</f>
        <v>-0.31207165633025258</v>
      </c>
      <c r="C4273" t="str">
        <f t="shared" si="133"/>
        <v>Normal</v>
      </c>
      <c r="D4273">
        <f xml:space="preserve"> (moras!I4270 - AVERAGE(moras!$I$2:$I$5001)) / _xlfn.STDEV.P(moras!$I$2:$I$5001)</f>
        <v>-0.98154302243891756</v>
      </c>
      <c r="E4273" t="str">
        <f t="shared" si="132"/>
        <v>Normal</v>
      </c>
    </row>
    <row r="4274" spans="2:5" x14ac:dyDescent="0.25">
      <c r="B4274">
        <f xml:space="preserve"> (moras!C4271 - AVERAGE(moras!$C$2:$C$5001)) / _xlfn.STDEV.P(moras!$C$2:$C$5001)</f>
        <v>-0.46665848909200708</v>
      </c>
      <c r="C4274" t="str">
        <f t="shared" si="133"/>
        <v>Normal</v>
      </c>
      <c r="D4274">
        <f xml:space="preserve"> (moras!I4271 - AVERAGE(moras!$I$2:$I$5001)) / _xlfn.STDEV.P(moras!$I$2:$I$5001)</f>
        <v>1.3476759435015044</v>
      </c>
      <c r="E4274" t="str">
        <f t="shared" si="132"/>
        <v>Normal</v>
      </c>
    </row>
    <row r="4275" spans="2:5" x14ac:dyDescent="0.25">
      <c r="B4275">
        <f xml:space="preserve"> (moras!C4272 - AVERAGE(moras!$C$2:$C$5001)) / _xlfn.STDEV.P(moras!$C$2:$C$5001)</f>
        <v>0.14944078153493578</v>
      </c>
      <c r="C4275" t="str">
        <f t="shared" si="133"/>
        <v>Normal</v>
      </c>
      <c r="D4275">
        <f xml:space="preserve"> (moras!I4272 - AVERAGE(moras!$I$2:$I$5001)) / _xlfn.STDEV.P(moras!$I$2:$I$5001)</f>
        <v>2.6181590158326435</v>
      </c>
      <c r="E4275" t="str">
        <f t="shared" si="132"/>
        <v>Atipico</v>
      </c>
    </row>
    <row r="4276" spans="2:5" x14ac:dyDescent="0.25">
      <c r="B4276">
        <f xml:space="preserve"> (moras!C4273 - AVERAGE(moras!$C$2:$C$5001)) / _xlfn.STDEV.P(moras!$C$2:$C$5001)</f>
        <v>-7.0949295379718516E-2</v>
      </c>
      <c r="C4276" t="str">
        <f t="shared" si="133"/>
        <v>Normal</v>
      </c>
      <c r="D4276">
        <f xml:space="preserve"> (moras!I4273 - AVERAGE(moras!$I$2:$I$5001)) / _xlfn.STDEV.P(moras!$I$2:$I$5001)</f>
        <v>-0.13455430755149136</v>
      </c>
      <c r="E4276" t="str">
        <f t="shared" si="132"/>
        <v>Normal</v>
      </c>
    </row>
    <row r="4277" spans="2:5" x14ac:dyDescent="0.25">
      <c r="B4277">
        <f xml:space="preserve"> (moras!C4274 - AVERAGE(moras!$C$2:$C$5001)) / _xlfn.STDEV.P(moras!$C$2:$C$5001)</f>
        <v>0.17568377319682263</v>
      </c>
      <c r="C4277" t="str">
        <f t="shared" si="133"/>
        <v>Normal</v>
      </c>
      <c r="D4277">
        <f xml:space="preserve"> (moras!I4274 - AVERAGE(moras!$I$2:$I$5001)) / _xlfn.STDEV.P(moras!$I$2:$I$5001)</f>
        <v>-1.052125415346203</v>
      </c>
      <c r="E4277" t="str">
        <f t="shared" si="132"/>
        <v>Normal</v>
      </c>
    </row>
    <row r="4278" spans="2:5" x14ac:dyDescent="0.25">
      <c r="B4278">
        <f xml:space="preserve"> (moras!C4275 - AVERAGE(moras!$C$2:$C$5001)) / _xlfn.STDEV.P(moras!$C$2:$C$5001)</f>
        <v>-0.26947411759971956</v>
      </c>
      <c r="C4278" t="str">
        <f t="shared" si="133"/>
        <v>Normal</v>
      </c>
      <c r="D4278">
        <f xml:space="preserve"> (moras!I4275 - AVERAGE(moras!$I$2:$I$5001)) / _xlfn.STDEV.P(moras!$I$2:$I$5001)</f>
        <v>-0.98154302243891756</v>
      </c>
      <c r="E4278" t="str">
        <f t="shared" si="132"/>
        <v>Normal</v>
      </c>
    </row>
    <row r="4279" spans="2:5" x14ac:dyDescent="0.25">
      <c r="B4279">
        <f xml:space="preserve"> (moras!C4276 - AVERAGE(moras!$C$2:$C$5001)) / _xlfn.STDEV.P(moras!$C$2:$C$5001)</f>
        <v>3.4591228597659687E-4</v>
      </c>
      <c r="C4279" t="str">
        <f t="shared" si="133"/>
        <v>Normal</v>
      </c>
      <c r="D4279">
        <f xml:space="preserve"> (moras!I4276 - AVERAGE(moras!$I$2:$I$5001)) / _xlfn.STDEV.P(moras!$I$2:$I$5001)</f>
        <v>-0.27571909336606237</v>
      </c>
      <c r="E4279" t="str">
        <f t="shared" si="132"/>
        <v>Normal</v>
      </c>
    </row>
    <row r="4280" spans="2:5" x14ac:dyDescent="0.25">
      <c r="B4280">
        <f xml:space="preserve"> (moras!C4277 - AVERAGE(moras!$C$2:$C$5001)) / _xlfn.STDEV.P(moras!$C$2:$C$5001)</f>
        <v>-0.36447115776852995</v>
      </c>
      <c r="C4280" t="str">
        <f t="shared" si="133"/>
        <v>Normal</v>
      </c>
      <c r="D4280">
        <f xml:space="preserve"> (moras!I4277 - AVERAGE(moras!$I$2:$I$5001)) / _xlfn.STDEV.P(moras!$I$2:$I$5001)</f>
        <v>1.2770935505942189</v>
      </c>
      <c r="E4280" t="str">
        <f t="shared" si="132"/>
        <v>Normal</v>
      </c>
    </row>
    <row r="4281" spans="2:5" x14ac:dyDescent="0.25">
      <c r="B4281">
        <f xml:space="preserve"> (moras!C4278 - AVERAGE(moras!$C$2:$C$5001)) / _xlfn.STDEV.P(moras!$C$2:$C$5001)</f>
        <v>-0.43116775622242764</v>
      </c>
      <c r="C4281" t="str">
        <f t="shared" si="133"/>
        <v>Normal</v>
      </c>
      <c r="D4281">
        <f xml:space="preserve"> (moras!I4278 - AVERAGE(moras!$I$2:$I$5001)) / _xlfn.STDEV.P(moras!$I$2:$I$5001)</f>
        <v>-0.84037823662434652</v>
      </c>
      <c r="E4281" t="str">
        <f t="shared" si="132"/>
        <v>Normal</v>
      </c>
    </row>
    <row r="4282" spans="2:5" x14ac:dyDescent="0.25">
      <c r="B4282">
        <f xml:space="preserve"> (moras!C4279 - AVERAGE(moras!$C$2:$C$5001)) / _xlfn.STDEV.P(moras!$C$2:$C$5001)</f>
        <v>-0.31331191237385686</v>
      </c>
      <c r="C4282" t="str">
        <f t="shared" si="133"/>
        <v>Normal</v>
      </c>
      <c r="D4282">
        <f xml:space="preserve"> (moras!I4279 - AVERAGE(moras!$I$2:$I$5001)) / _xlfn.STDEV.P(moras!$I$2:$I$5001)</f>
        <v>-0.69921345080977548</v>
      </c>
      <c r="E4282" t="str">
        <f t="shared" si="132"/>
        <v>Normal</v>
      </c>
    </row>
    <row r="4283" spans="2:5" x14ac:dyDescent="0.25">
      <c r="B4283">
        <f xml:space="preserve"> (moras!C4280 - AVERAGE(moras!$C$2:$C$5001)) / _xlfn.STDEV.P(moras!$C$2:$C$5001)</f>
        <v>1.2028352807322007</v>
      </c>
      <c r="C4283" t="str">
        <f t="shared" si="133"/>
        <v>Normal</v>
      </c>
      <c r="D4283">
        <f xml:space="preserve"> (moras!I4280 - AVERAGE(moras!$I$2:$I$5001)) / _xlfn.STDEV.P(moras!$I$2:$I$5001)</f>
        <v>1.1359287647796479</v>
      </c>
      <c r="E4283" t="str">
        <f t="shared" si="132"/>
        <v>Normal</v>
      </c>
    </row>
    <row r="4284" spans="2:5" x14ac:dyDescent="0.25">
      <c r="B4284">
        <f xml:space="preserve"> (moras!C4281 - AVERAGE(moras!$C$2:$C$5001)) / _xlfn.STDEV.P(moras!$C$2:$C$5001)</f>
        <v>-0.36639104822755719</v>
      </c>
      <c r="C4284" t="str">
        <f t="shared" si="133"/>
        <v>Normal</v>
      </c>
      <c r="D4284">
        <f xml:space="preserve"> (moras!I4281 - AVERAGE(moras!$I$2:$I$5001)) / _xlfn.STDEV.P(moras!$I$2:$I$5001)</f>
        <v>0.43010483570679275</v>
      </c>
      <c r="E4284" t="str">
        <f t="shared" si="132"/>
        <v>Normal</v>
      </c>
    </row>
    <row r="4285" spans="2:5" x14ac:dyDescent="0.25">
      <c r="B4285">
        <f xml:space="preserve"> (moras!C4282 - AVERAGE(moras!$C$2:$C$5001)) / _xlfn.STDEV.P(moras!$C$2:$C$5001)</f>
        <v>-0.28669918074721346</v>
      </c>
      <c r="C4285" t="str">
        <f t="shared" si="133"/>
        <v>Normal</v>
      </c>
      <c r="D4285">
        <f xml:space="preserve"> (moras!I4282 - AVERAGE(moras!$I$2:$I$5001)) / _xlfn.STDEV.P(moras!$I$2:$I$5001)</f>
        <v>-1.334454986975345</v>
      </c>
      <c r="E4285" t="str">
        <f t="shared" si="132"/>
        <v>Normal</v>
      </c>
    </row>
    <row r="4286" spans="2:5" x14ac:dyDescent="0.25">
      <c r="B4286">
        <f xml:space="preserve"> (moras!C4283 - AVERAGE(moras!$C$2:$C$5001)) / _xlfn.STDEV.P(moras!$C$2:$C$5001)</f>
        <v>-0.55928277116127001</v>
      </c>
      <c r="C4286" t="str">
        <f t="shared" si="133"/>
        <v>Normal</v>
      </c>
      <c r="D4286">
        <f xml:space="preserve"> (moras!I4283 - AVERAGE(moras!$I$2:$I$5001)) / _xlfn.STDEV.P(moras!$I$2:$I$5001)</f>
        <v>-1.052125415346203</v>
      </c>
      <c r="E4286" t="str">
        <f t="shared" si="132"/>
        <v>Normal</v>
      </c>
    </row>
    <row r="4287" spans="2:5" x14ac:dyDescent="0.25">
      <c r="B4287">
        <f xml:space="preserve"> (moras!C4284 - AVERAGE(moras!$C$2:$C$5001)) / _xlfn.STDEV.P(moras!$C$2:$C$5001)</f>
        <v>-0.40390393795804908</v>
      </c>
      <c r="C4287" t="str">
        <f t="shared" si="133"/>
        <v>Normal</v>
      </c>
      <c r="D4287">
        <f xml:space="preserve"> (moras!I4284 - AVERAGE(moras!$I$2:$I$5001)) / _xlfn.STDEV.P(moras!$I$2:$I$5001)</f>
        <v>-0.48746627208791893</v>
      </c>
      <c r="E4287" t="str">
        <f t="shared" si="132"/>
        <v>Normal</v>
      </c>
    </row>
    <row r="4288" spans="2:5" x14ac:dyDescent="0.25">
      <c r="B4288">
        <f xml:space="preserve"> (moras!C4285 - AVERAGE(moras!$C$2:$C$5001)) / _xlfn.STDEV.P(moras!$C$2:$C$5001)</f>
        <v>-0.62587369967693607</v>
      </c>
      <c r="C4288" t="str">
        <f t="shared" si="133"/>
        <v>Normal</v>
      </c>
      <c r="D4288">
        <f xml:space="preserve"> (moras!I4285 - AVERAGE(moras!$I$2:$I$5001)) / _xlfn.STDEV.P(moras!$I$2:$I$5001)</f>
        <v>-0.41688387918063341</v>
      </c>
      <c r="E4288" t="str">
        <f t="shared" si="132"/>
        <v>Normal</v>
      </c>
    </row>
    <row r="4289" spans="2:5" x14ac:dyDescent="0.25">
      <c r="B4289">
        <f xml:space="preserve"> (moras!C4286 - AVERAGE(moras!$C$2:$C$5001)) / _xlfn.STDEV.P(moras!$C$2:$C$5001)</f>
        <v>-0.36410475968185263</v>
      </c>
      <c r="C4289" t="str">
        <f t="shared" si="133"/>
        <v>Normal</v>
      </c>
      <c r="D4289">
        <f xml:space="preserve"> (moras!I4286 - AVERAGE(moras!$I$2:$I$5001)) / _xlfn.STDEV.P(moras!$I$2:$I$5001)</f>
        <v>-0.41688387918063341</v>
      </c>
      <c r="E4289" t="str">
        <f t="shared" si="132"/>
        <v>Normal</v>
      </c>
    </row>
    <row r="4290" spans="2:5" x14ac:dyDescent="0.25">
      <c r="B4290">
        <f xml:space="preserve"> (moras!C4287 - AVERAGE(moras!$C$2:$C$5001)) / _xlfn.STDEV.P(moras!$C$2:$C$5001)</f>
        <v>-0.71250479817978907</v>
      </c>
      <c r="C4290" t="str">
        <f t="shared" si="133"/>
        <v>Normal</v>
      </c>
      <c r="D4290">
        <f xml:space="preserve"> (moras!I4287 - AVERAGE(moras!$I$2:$I$5001)) / _xlfn.STDEV.P(moras!$I$2:$I$5001)</f>
        <v>6.6104782630796582E-3</v>
      </c>
      <c r="E4290" t="str">
        <f t="shared" si="132"/>
        <v>Normal</v>
      </c>
    </row>
    <row r="4291" spans="2:5" x14ac:dyDescent="0.25">
      <c r="B4291">
        <f xml:space="preserve"> (moras!C4288 - AVERAGE(moras!$C$2:$C$5001)) / _xlfn.STDEV.P(moras!$C$2:$C$5001)</f>
        <v>1.380605560281883</v>
      </c>
      <c r="C4291" t="str">
        <f t="shared" si="133"/>
        <v>Normal</v>
      </c>
      <c r="D4291">
        <f xml:space="preserve"> (moras!I4288 - AVERAGE(moras!$I$2:$I$5001)) / _xlfn.STDEV.P(moras!$I$2:$I$5001)</f>
        <v>-0.20513670045877688</v>
      </c>
      <c r="E4291" t="str">
        <f t="shared" si="132"/>
        <v>Normal</v>
      </c>
    </row>
    <row r="4292" spans="2:5" x14ac:dyDescent="0.25">
      <c r="B4292">
        <f xml:space="preserve"> (moras!C4289 - AVERAGE(moras!$C$2:$C$5001)) / _xlfn.STDEV.P(moras!$C$2:$C$5001)</f>
        <v>-0.44454290183274864</v>
      </c>
      <c r="C4292" t="str">
        <f t="shared" si="133"/>
        <v>Normal</v>
      </c>
      <c r="D4292">
        <f xml:space="preserve"> (moras!I4289 - AVERAGE(moras!$I$2:$I$5001)) / _xlfn.STDEV.P(moras!$I$2:$I$5001)</f>
        <v>0.50068722861407822</v>
      </c>
      <c r="E4292" t="str">
        <f t="shared" si="132"/>
        <v>Normal</v>
      </c>
    </row>
    <row r="4293" spans="2:5" x14ac:dyDescent="0.25">
      <c r="B4293">
        <f xml:space="preserve"> (moras!C4290 - AVERAGE(moras!$C$2:$C$5001)) / _xlfn.STDEV.P(moras!$C$2:$C$5001)</f>
        <v>1.3489460131679181</v>
      </c>
      <c r="C4293" t="str">
        <f t="shared" si="133"/>
        <v>Normal</v>
      </c>
      <c r="D4293">
        <f xml:space="preserve"> (moras!I4290 - AVERAGE(moras!$I$2:$I$5001)) / _xlfn.STDEV.P(moras!$I$2:$I$5001)</f>
        <v>1.0653463718723624</v>
      </c>
      <c r="E4293" t="str">
        <f t="shared" si="132"/>
        <v>Normal</v>
      </c>
    </row>
    <row r="4294" spans="2:5" x14ac:dyDescent="0.25">
      <c r="B4294">
        <f xml:space="preserve"> (moras!C4291 - AVERAGE(moras!$C$2:$C$5001)) / _xlfn.STDEV.P(moras!$C$2:$C$5001)</f>
        <v>-2.8429754357122822E-2</v>
      </c>
      <c r="C4294" t="str">
        <f t="shared" si="133"/>
        <v>Normal</v>
      </c>
      <c r="D4294">
        <f xml:space="preserve"> (moras!I4291 - AVERAGE(moras!$I$2:$I$5001)) / _xlfn.STDEV.P(moras!$I$2:$I$5001)</f>
        <v>-0.27571909336606237</v>
      </c>
      <c r="E4294" t="str">
        <f t="shared" ref="E4294:E4357" si="134">IF(ABS(D4294)&gt;1.96,"Atipico","Normal")</f>
        <v>Normal</v>
      </c>
    </row>
    <row r="4295" spans="2:5" x14ac:dyDescent="0.25">
      <c r="B4295">
        <f xml:space="preserve"> (moras!C4292 - AVERAGE(moras!$C$2:$C$5001)) / _xlfn.STDEV.P(moras!$C$2:$C$5001)</f>
        <v>-0.26139071877712344</v>
      </c>
      <c r="C4295" t="str">
        <f t="shared" si="133"/>
        <v>Normal</v>
      </c>
      <c r="D4295">
        <f xml:space="preserve"> (moras!I4292 - AVERAGE(moras!$I$2:$I$5001)) / _xlfn.STDEV.P(moras!$I$2:$I$5001)</f>
        <v>0.50068722861407822</v>
      </c>
      <c r="E4295" t="str">
        <f t="shared" si="134"/>
        <v>Normal</v>
      </c>
    </row>
    <row r="4296" spans="2:5" x14ac:dyDescent="0.25">
      <c r="B4296">
        <f xml:space="preserve"> (moras!C4293 - AVERAGE(moras!$C$2:$C$5001)) / _xlfn.STDEV.P(moras!$C$2:$C$5001)</f>
        <v>-0.36747095578162636</v>
      </c>
      <c r="C4296" t="str">
        <f t="shared" si="133"/>
        <v>Normal</v>
      </c>
      <c r="D4296">
        <f xml:space="preserve"> (moras!I4293 - AVERAGE(moras!$I$2:$I$5001)) / _xlfn.STDEV.P(moras!$I$2:$I$5001)</f>
        <v>-0.91096062953163204</v>
      </c>
      <c r="E4296" t="str">
        <f t="shared" si="134"/>
        <v>Normal</v>
      </c>
    </row>
    <row r="4297" spans="2:5" x14ac:dyDescent="0.25">
      <c r="B4297">
        <f xml:space="preserve"> (moras!C4294 - AVERAGE(moras!$C$2:$C$5001)) / _xlfn.STDEV.P(moras!$C$2:$C$5001)</f>
        <v>-0.42164055508473103</v>
      </c>
      <c r="C4297" t="str">
        <f t="shared" si="133"/>
        <v>Normal</v>
      </c>
      <c r="D4297">
        <f xml:space="preserve"> (moras!I4294 - AVERAGE(moras!$I$2:$I$5001)) / _xlfn.STDEV.P(moras!$I$2:$I$5001)</f>
        <v>1.559423122223361</v>
      </c>
      <c r="E4297" t="str">
        <f t="shared" si="134"/>
        <v>Normal</v>
      </c>
    </row>
    <row r="4298" spans="2:5" x14ac:dyDescent="0.25">
      <c r="B4298">
        <f xml:space="preserve"> (moras!C4295 - AVERAGE(moras!$C$2:$C$5001)) / _xlfn.STDEV.P(moras!$C$2:$C$5001)</f>
        <v>-0.58545370897217219</v>
      </c>
      <c r="C4298" t="str">
        <f t="shared" si="133"/>
        <v>Normal</v>
      </c>
      <c r="D4298">
        <f xml:space="preserve"> (moras!I4295 - AVERAGE(moras!$I$2:$I$5001)) / _xlfn.STDEV.P(moras!$I$2:$I$5001)</f>
        <v>6.6104782630796582E-3</v>
      </c>
      <c r="E4298" t="str">
        <f t="shared" si="134"/>
        <v>Normal</v>
      </c>
    </row>
    <row r="4299" spans="2:5" x14ac:dyDescent="0.25">
      <c r="B4299">
        <f xml:space="preserve"> (moras!C4296 - AVERAGE(moras!$C$2:$C$5001)) / _xlfn.STDEV.P(moras!$C$2:$C$5001)</f>
        <v>-0.39319266378976991</v>
      </c>
      <c r="C4299" t="str">
        <f t="shared" si="133"/>
        <v>Normal</v>
      </c>
      <c r="D4299">
        <f xml:space="preserve"> (moras!I4296 - AVERAGE(moras!$I$2:$I$5001)) / _xlfn.STDEV.P(moras!$I$2:$I$5001)</f>
        <v>-0.62863105790248996</v>
      </c>
      <c r="E4299" t="str">
        <f t="shared" si="134"/>
        <v>Normal</v>
      </c>
    </row>
    <row r="4300" spans="2:5" x14ac:dyDescent="0.25">
      <c r="B4300">
        <f xml:space="preserve"> (moras!C4297 - AVERAGE(moras!$C$2:$C$5001)) / _xlfn.STDEV.P(moras!$C$2:$C$5001)</f>
        <v>-0.56421543253280082</v>
      </c>
      <c r="C4300" t="str">
        <f t="shared" si="133"/>
        <v>Normal</v>
      </c>
      <c r="D4300">
        <f xml:space="preserve"> (moras!I4297 - AVERAGE(moras!$I$2:$I$5001)) / _xlfn.STDEV.P(moras!$I$2:$I$5001)</f>
        <v>-1.052125415346203</v>
      </c>
      <c r="E4300" t="str">
        <f t="shared" si="134"/>
        <v>Normal</v>
      </c>
    </row>
    <row r="4301" spans="2:5" x14ac:dyDescent="0.25">
      <c r="B4301">
        <f xml:space="preserve"> (moras!C4298 - AVERAGE(moras!$C$2:$C$5001)) / _xlfn.STDEV.P(moras!$C$2:$C$5001)</f>
        <v>0.38480025254684325</v>
      </c>
      <c r="C4301" t="str">
        <f t="shared" si="133"/>
        <v>Normal</v>
      </c>
      <c r="D4301">
        <f xml:space="preserve"> (moras!I4298 - AVERAGE(moras!$I$2:$I$5001)) / _xlfn.STDEV.P(moras!$I$2:$I$5001)</f>
        <v>0.14777526407765068</v>
      </c>
      <c r="E4301" t="str">
        <f t="shared" si="134"/>
        <v>Normal</v>
      </c>
    </row>
    <row r="4302" spans="2:5" x14ac:dyDescent="0.25">
      <c r="B4302">
        <f xml:space="preserve"> (moras!C4299 - AVERAGE(moras!$C$2:$C$5001)) / _xlfn.STDEV.P(moras!$C$2:$C$5001)</f>
        <v>-0.140522017694475</v>
      </c>
      <c r="C4302" t="str">
        <f t="shared" si="133"/>
        <v>Normal</v>
      </c>
      <c r="D4302">
        <f xml:space="preserve"> (moras!I4299 - AVERAGE(moras!$I$2:$I$5001)) / _xlfn.STDEV.P(moras!$I$2:$I$5001)</f>
        <v>0.50068722861407822</v>
      </c>
      <c r="E4302" t="str">
        <f t="shared" si="134"/>
        <v>Normal</v>
      </c>
    </row>
    <row r="4303" spans="2:5" x14ac:dyDescent="0.25">
      <c r="B4303">
        <f xml:space="preserve"> (moras!C4300 - AVERAGE(moras!$C$2:$C$5001)) / _xlfn.STDEV.P(moras!$C$2:$C$5001)</f>
        <v>1.0125788321362281</v>
      </c>
      <c r="C4303" t="str">
        <f t="shared" ref="C4303:C4366" si="135">IF(ABS(B4303)&gt;1.96,"Atipico","Normal")</f>
        <v>Normal</v>
      </c>
      <c r="D4303">
        <f xml:space="preserve"> (moras!I4300 - AVERAGE(moras!$I$2:$I$5001)) / _xlfn.STDEV.P(moras!$I$2:$I$5001)</f>
        <v>1.559423122223361</v>
      </c>
      <c r="E4303" t="str">
        <f t="shared" si="134"/>
        <v>Normal</v>
      </c>
    </row>
    <row r="4304" spans="2:5" x14ac:dyDescent="0.25">
      <c r="B4304">
        <f xml:space="preserve"> (moras!C4301 - AVERAGE(moras!$C$2:$C$5001)) / _xlfn.STDEV.P(moras!$C$2:$C$5001)</f>
        <v>-0.46799154082766331</v>
      </c>
      <c r="C4304" t="str">
        <f t="shared" si="135"/>
        <v>Normal</v>
      </c>
      <c r="D4304">
        <f xml:space="preserve"> (moras!I4301 - AVERAGE(moras!$I$2:$I$5001)) / _xlfn.STDEV.P(moras!$I$2:$I$5001)</f>
        <v>0.57126962152136374</v>
      </c>
      <c r="E4304" t="str">
        <f t="shared" si="134"/>
        <v>Normal</v>
      </c>
    </row>
    <row r="4305" spans="2:5" x14ac:dyDescent="0.25">
      <c r="B4305">
        <f xml:space="preserve"> (moras!C4302 - AVERAGE(moras!$C$2:$C$5001)) / _xlfn.STDEV.P(moras!$C$2:$C$5001)</f>
        <v>-0.17889236428283359</v>
      </c>
      <c r="C4305" t="str">
        <f t="shared" si="135"/>
        <v>Normal</v>
      </c>
      <c r="D4305">
        <f xml:space="preserve"> (moras!I4302 - AVERAGE(moras!$I$2:$I$5001)) / _xlfn.STDEV.P(moras!$I$2:$I$5001)</f>
        <v>-0.48746627208791893</v>
      </c>
      <c r="E4305" t="str">
        <f t="shared" si="134"/>
        <v>Normal</v>
      </c>
    </row>
    <row r="4306" spans="2:5" x14ac:dyDescent="0.25">
      <c r="B4306">
        <f xml:space="preserve"> (moras!C4303 - AVERAGE(moras!$C$2:$C$5001)) / _xlfn.STDEV.P(moras!$C$2:$C$5001)</f>
        <v>-0.42841433231318576</v>
      </c>
      <c r="C4306" t="str">
        <f t="shared" si="135"/>
        <v>Normal</v>
      </c>
      <c r="D4306">
        <f xml:space="preserve"> (moras!I4303 - AVERAGE(moras!$I$2:$I$5001)) / _xlfn.STDEV.P(moras!$I$2:$I$5001)</f>
        <v>0.92418158605779133</v>
      </c>
      <c r="E4306" t="str">
        <f t="shared" si="134"/>
        <v>Normal</v>
      </c>
    </row>
    <row r="4307" spans="2:5" x14ac:dyDescent="0.25">
      <c r="B4307">
        <f xml:space="preserve"> (moras!C4304 - AVERAGE(moras!$C$2:$C$5001)) / _xlfn.STDEV.P(moras!$C$2:$C$5001)</f>
        <v>-0.16289785216769548</v>
      </c>
      <c r="C4307" t="str">
        <f t="shared" si="135"/>
        <v>Normal</v>
      </c>
      <c r="D4307">
        <f xml:space="preserve"> (moras!I4304 - AVERAGE(moras!$I$2:$I$5001)) / _xlfn.STDEV.P(moras!$I$2:$I$5001)</f>
        <v>-0.62863105790248996</v>
      </c>
      <c r="E4307" t="str">
        <f t="shared" si="134"/>
        <v>Normal</v>
      </c>
    </row>
    <row r="4308" spans="2:5" x14ac:dyDescent="0.25">
      <c r="B4308">
        <f xml:space="preserve"> (moras!C4305 - AVERAGE(moras!$C$2:$C$5001)) / _xlfn.STDEV.P(moras!$C$2:$C$5001)</f>
        <v>-0.30943360737049075</v>
      </c>
      <c r="C4308" t="str">
        <f t="shared" si="135"/>
        <v>Normal</v>
      </c>
      <c r="D4308">
        <f xml:space="preserve"> (moras!I4305 - AVERAGE(moras!$I$2:$I$5001)) / _xlfn.STDEV.P(moras!$I$2:$I$5001)</f>
        <v>0.71243440733593477</v>
      </c>
      <c r="E4308" t="str">
        <f t="shared" si="134"/>
        <v>Normal</v>
      </c>
    </row>
    <row r="4309" spans="2:5" x14ac:dyDescent="0.25">
      <c r="B4309">
        <f xml:space="preserve"> (moras!C4306 - AVERAGE(moras!$C$2:$C$5001)) / _xlfn.STDEV.P(moras!$C$2:$C$5001)</f>
        <v>-0.31758236395625966</v>
      </c>
      <c r="C4309" t="str">
        <f t="shared" si="135"/>
        <v>Normal</v>
      </c>
      <c r="D4309">
        <f xml:space="preserve"> (moras!I4306 - AVERAGE(moras!$I$2:$I$5001)) / _xlfn.STDEV.P(moras!$I$2:$I$5001)</f>
        <v>-6.397191464420586E-2</v>
      </c>
      <c r="E4309" t="str">
        <f t="shared" si="134"/>
        <v>Normal</v>
      </c>
    </row>
    <row r="4310" spans="2:5" x14ac:dyDescent="0.25">
      <c r="B4310">
        <f xml:space="preserve"> (moras!C4307 - AVERAGE(moras!$C$2:$C$5001)) / _xlfn.STDEV.P(moras!$C$2:$C$5001)</f>
        <v>-0.3170909352354675</v>
      </c>
      <c r="C4310" t="str">
        <f t="shared" si="135"/>
        <v>Normal</v>
      </c>
      <c r="D4310">
        <f xml:space="preserve"> (moras!I4307 - AVERAGE(moras!$I$2:$I$5001)) / _xlfn.STDEV.P(moras!$I$2:$I$5001)</f>
        <v>-1.1227078082534885</v>
      </c>
      <c r="E4310" t="str">
        <f t="shared" si="134"/>
        <v>Normal</v>
      </c>
    </row>
    <row r="4311" spans="2:5" x14ac:dyDescent="0.25">
      <c r="B4311">
        <f xml:space="preserve"> (moras!C4308 - AVERAGE(moras!$C$2:$C$5001)) / _xlfn.STDEV.P(moras!$C$2:$C$5001)</f>
        <v>0.28812661310950299</v>
      </c>
      <c r="C4311" t="str">
        <f t="shared" si="135"/>
        <v>Normal</v>
      </c>
      <c r="D4311">
        <f xml:space="preserve"> (moras!I4308 - AVERAGE(moras!$I$2:$I$5001)) / _xlfn.STDEV.P(moras!$I$2:$I$5001)</f>
        <v>-0.13455430755149136</v>
      </c>
      <c r="E4311" t="str">
        <f t="shared" si="134"/>
        <v>Normal</v>
      </c>
    </row>
    <row r="4312" spans="2:5" x14ac:dyDescent="0.25">
      <c r="B4312">
        <f xml:space="preserve"> (moras!C4309 - AVERAGE(moras!$C$2:$C$5001)) / _xlfn.STDEV.P(moras!$C$2:$C$5001)</f>
        <v>-0.34719313016955922</v>
      </c>
      <c r="C4312" t="str">
        <f t="shared" si="135"/>
        <v>Normal</v>
      </c>
      <c r="D4312">
        <f xml:space="preserve"> (moras!I4309 - AVERAGE(moras!$I$2:$I$5001)) / _xlfn.STDEV.P(moras!$I$2:$I$5001)</f>
        <v>1.1359287647796479</v>
      </c>
      <c r="E4312" t="str">
        <f t="shared" si="134"/>
        <v>Normal</v>
      </c>
    </row>
    <row r="4313" spans="2:5" x14ac:dyDescent="0.25">
      <c r="B4313">
        <f xml:space="preserve"> (moras!C4310 - AVERAGE(moras!$C$2:$C$5001)) / _xlfn.STDEV.P(moras!$C$2:$C$5001)</f>
        <v>0.55590441020250447</v>
      </c>
      <c r="C4313" t="str">
        <f t="shared" si="135"/>
        <v>Normal</v>
      </c>
      <c r="D4313">
        <f xml:space="preserve"> (moras!I4310 - AVERAGE(moras!$I$2:$I$5001)) / _xlfn.STDEV.P(moras!$I$2:$I$5001)</f>
        <v>-0.55804866499520445</v>
      </c>
      <c r="E4313" t="str">
        <f t="shared" si="134"/>
        <v>Normal</v>
      </c>
    </row>
    <row r="4314" spans="2:5" x14ac:dyDescent="0.25">
      <c r="B4314">
        <f xml:space="preserve"> (moras!C4311 - AVERAGE(moras!$C$2:$C$5001)) / _xlfn.STDEV.P(moras!$C$2:$C$5001)</f>
        <v>1.0075469009545954</v>
      </c>
      <c r="C4314" t="str">
        <f t="shared" si="135"/>
        <v>Normal</v>
      </c>
      <c r="D4314">
        <f xml:space="preserve"> (moras!I4311 - AVERAGE(moras!$I$2:$I$5001)) / _xlfn.STDEV.P(moras!$I$2:$I$5001)</f>
        <v>0.28894004989222172</v>
      </c>
      <c r="E4314" t="str">
        <f t="shared" si="134"/>
        <v>Normal</v>
      </c>
    </row>
    <row r="4315" spans="2:5" x14ac:dyDescent="0.25">
      <c r="B4315">
        <f xml:space="preserve"> (moras!C4312 - AVERAGE(moras!$C$2:$C$5001)) / _xlfn.STDEV.P(moras!$C$2:$C$5001)</f>
        <v>-0.36233152957705445</v>
      </c>
      <c r="C4315" t="str">
        <f t="shared" si="135"/>
        <v>Normal</v>
      </c>
      <c r="D4315">
        <f xml:space="preserve"> (moras!I4312 - AVERAGE(moras!$I$2:$I$5001)) / _xlfn.STDEV.P(moras!$I$2:$I$5001)</f>
        <v>-0.84037823662434652</v>
      </c>
      <c r="E4315" t="str">
        <f t="shared" si="134"/>
        <v>Normal</v>
      </c>
    </row>
    <row r="4316" spans="2:5" x14ac:dyDescent="0.25">
      <c r="B4316">
        <f xml:space="preserve"> (moras!C4313 - AVERAGE(moras!$C$2:$C$5001)) / _xlfn.STDEV.P(moras!$C$2:$C$5001)</f>
        <v>-0.20581195677339986</v>
      </c>
      <c r="C4316" t="str">
        <f t="shared" si="135"/>
        <v>Normal</v>
      </c>
      <c r="D4316">
        <f xml:space="preserve"> (moras!I4313 - AVERAGE(moras!$I$2:$I$5001)) / _xlfn.STDEV.P(moras!$I$2:$I$5001)</f>
        <v>2.0534998725743594</v>
      </c>
      <c r="E4316" t="str">
        <f t="shared" si="134"/>
        <v>Atipico</v>
      </c>
    </row>
    <row r="4317" spans="2:5" x14ac:dyDescent="0.25">
      <c r="B4317">
        <f xml:space="preserve"> (moras!C4314 - AVERAGE(moras!$C$2:$C$5001)) / _xlfn.STDEV.P(moras!$C$2:$C$5001)</f>
        <v>-0.46665848909200708</v>
      </c>
      <c r="C4317" t="str">
        <f t="shared" si="135"/>
        <v>Normal</v>
      </c>
      <c r="D4317">
        <f xml:space="preserve"> (moras!I4314 - AVERAGE(moras!$I$2:$I$5001)) / _xlfn.STDEV.P(moras!$I$2:$I$5001)</f>
        <v>-1.1227078082534885</v>
      </c>
      <c r="E4317" t="str">
        <f t="shared" si="134"/>
        <v>Normal</v>
      </c>
    </row>
    <row r="4318" spans="2:5" x14ac:dyDescent="0.25">
      <c r="B4318">
        <f xml:space="preserve"> (moras!C4315 - AVERAGE(moras!$C$2:$C$5001)) / _xlfn.STDEV.P(moras!$C$2:$C$5001)</f>
        <v>-0.44453673600603422</v>
      </c>
      <c r="C4318" t="str">
        <f t="shared" si="135"/>
        <v>Normal</v>
      </c>
      <c r="D4318">
        <f xml:space="preserve"> (moras!I4315 - AVERAGE(moras!$I$2:$I$5001)) / _xlfn.STDEV.P(moras!$I$2:$I$5001)</f>
        <v>7.7192871170365177E-2</v>
      </c>
      <c r="E4318" t="str">
        <f t="shared" si="134"/>
        <v>Normal</v>
      </c>
    </row>
    <row r="4319" spans="2:5" x14ac:dyDescent="0.25">
      <c r="B4319">
        <f xml:space="preserve"> (moras!C4316 - AVERAGE(moras!$C$2:$C$5001)) / _xlfn.STDEV.P(moras!$C$2:$C$5001)</f>
        <v>-0.44087670126835837</v>
      </c>
      <c r="C4319" t="str">
        <f t="shared" si="135"/>
        <v>Normal</v>
      </c>
      <c r="D4319">
        <f xml:space="preserve"> (moras!I4316 - AVERAGE(moras!$I$2:$I$5001)) / _xlfn.STDEV.P(moras!$I$2:$I$5001)</f>
        <v>-0.69921345080977548</v>
      </c>
      <c r="E4319" t="str">
        <f t="shared" si="134"/>
        <v>Normal</v>
      </c>
    </row>
    <row r="4320" spans="2:5" x14ac:dyDescent="0.25">
      <c r="B4320">
        <f xml:space="preserve"> (moras!C4317 - AVERAGE(moras!$C$2:$C$5001)) / _xlfn.STDEV.P(moras!$C$2:$C$5001)</f>
        <v>-0.44454166866740574</v>
      </c>
      <c r="C4320" t="str">
        <f t="shared" si="135"/>
        <v>Normal</v>
      </c>
      <c r="D4320">
        <f xml:space="preserve"> (moras!I4317 - AVERAGE(moras!$I$2:$I$5001)) / _xlfn.STDEV.P(moras!$I$2:$I$5001)</f>
        <v>0.2183576569849362</v>
      </c>
      <c r="E4320" t="str">
        <f t="shared" si="134"/>
        <v>Normal</v>
      </c>
    </row>
    <row r="4321" spans="2:5" x14ac:dyDescent="0.25">
      <c r="B4321">
        <f xml:space="preserve"> (moras!C4318 - AVERAGE(moras!$C$2:$C$5001)) / _xlfn.STDEV.P(moras!$C$2:$C$5001)</f>
        <v>1.8178962942471923E-2</v>
      </c>
      <c r="C4321" t="str">
        <f t="shared" si="135"/>
        <v>Normal</v>
      </c>
      <c r="D4321">
        <f xml:space="preserve"> (moras!I4318 - AVERAGE(moras!$I$2:$I$5001)) / _xlfn.STDEV.P(moras!$I$2:$I$5001)</f>
        <v>-1.193290201160774</v>
      </c>
      <c r="E4321" t="str">
        <f t="shared" si="134"/>
        <v>Normal</v>
      </c>
    </row>
    <row r="4322" spans="2:5" x14ac:dyDescent="0.25">
      <c r="B4322">
        <f xml:space="preserve"> (moras!C4319 - AVERAGE(moras!$C$2:$C$5001)) / _xlfn.STDEV.P(moras!$C$2:$C$5001)</f>
        <v>-0.37956474394746487</v>
      </c>
      <c r="C4322" t="str">
        <f t="shared" si="135"/>
        <v>Normal</v>
      </c>
      <c r="D4322">
        <f xml:space="preserve"> (moras!I4319 - AVERAGE(moras!$I$2:$I$5001)) / _xlfn.STDEV.P(moras!$I$2:$I$5001)</f>
        <v>-1.1227078082534885</v>
      </c>
      <c r="E4322" t="str">
        <f t="shared" si="134"/>
        <v>Normal</v>
      </c>
    </row>
    <row r="4323" spans="2:5" x14ac:dyDescent="0.25">
      <c r="B4323">
        <f xml:space="preserve"> (moras!C4320 - AVERAGE(moras!$C$2:$C$5001)) / _xlfn.STDEV.P(moras!$C$2:$C$5001)</f>
        <v>1.1425532261107225</v>
      </c>
      <c r="C4323" t="str">
        <f t="shared" si="135"/>
        <v>Normal</v>
      </c>
      <c r="D4323">
        <f xml:space="preserve"> (moras!I4320 - AVERAGE(moras!$I$2:$I$5001)) / _xlfn.STDEV.P(moras!$I$2:$I$5001)</f>
        <v>-0.20513670045877688</v>
      </c>
      <c r="E4323" t="str">
        <f t="shared" si="134"/>
        <v>Normal</v>
      </c>
    </row>
    <row r="4324" spans="2:5" x14ac:dyDescent="0.25">
      <c r="B4324">
        <f xml:space="preserve"> (moras!C4321 - AVERAGE(moras!$C$2:$C$5001)) / _xlfn.STDEV.P(moras!$C$2:$C$5001)</f>
        <v>-0.41217107841673473</v>
      </c>
      <c r="C4324" t="str">
        <f t="shared" si="135"/>
        <v>Normal</v>
      </c>
      <c r="D4324">
        <f xml:space="preserve"> (moras!I4321 - AVERAGE(moras!$I$2:$I$5001)) / _xlfn.STDEV.P(moras!$I$2:$I$5001)</f>
        <v>1.41825833640879</v>
      </c>
      <c r="E4324" t="str">
        <f t="shared" si="134"/>
        <v>Normal</v>
      </c>
    </row>
    <row r="4325" spans="2:5" x14ac:dyDescent="0.25">
      <c r="B4325">
        <f xml:space="preserve"> (moras!C4322 - AVERAGE(moras!$C$2:$C$5001)) / _xlfn.STDEV.P(moras!$C$2:$C$5001)</f>
        <v>-0.62587369967693607</v>
      </c>
      <c r="C4325" t="str">
        <f t="shared" si="135"/>
        <v>Normal</v>
      </c>
      <c r="D4325">
        <f xml:space="preserve"> (moras!I4322 - AVERAGE(moras!$I$2:$I$5001)) / _xlfn.STDEV.P(moras!$I$2:$I$5001)</f>
        <v>1.41825833640879</v>
      </c>
      <c r="E4325" t="str">
        <f t="shared" si="134"/>
        <v>Normal</v>
      </c>
    </row>
    <row r="4326" spans="2:5" x14ac:dyDescent="0.25">
      <c r="B4326">
        <f xml:space="preserve"> (moras!C4323 - AVERAGE(moras!$C$2:$C$5001)) / _xlfn.STDEV.P(moras!$C$2:$C$5001)</f>
        <v>0.61386318131799156</v>
      </c>
      <c r="C4326" t="str">
        <f t="shared" si="135"/>
        <v>Normal</v>
      </c>
      <c r="D4326">
        <f xml:space="preserve"> (moras!I4323 - AVERAGE(moras!$I$2:$I$5001)) / _xlfn.STDEV.P(moras!$I$2:$I$5001)</f>
        <v>1.8417526938525031</v>
      </c>
      <c r="E4326" t="str">
        <f t="shared" si="134"/>
        <v>Normal</v>
      </c>
    </row>
    <row r="4327" spans="2:5" x14ac:dyDescent="0.25">
      <c r="B4327">
        <f xml:space="preserve"> (moras!C4324 - AVERAGE(moras!$C$2:$C$5001)) / _xlfn.STDEV.P(moras!$C$2:$C$5001)</f>
        <v>-0.39260210090706332</v>
      </c>
      <c r="C4327" t="str">
        <f t="shared" si="135"/>
        <v>Normal</v>
      </c>
      <c r="D4327">
        <f xml:space="preserve"> (moras!I4324 - AVERAGE(moras!$I$2:$I$5001)) / _xlfn.STDEV.P(moras!$I$2:$I$5001)</f>
        <v>0.50068722861407822</v>
      </c>
      <c r="E4327" t="str">
        <f t="shared" si="134"/>
        <v>Normal</v>
      </c>
    </row>
    <row r="4328" spans="2:5" x14ac:dyDescent="0.25">
      <c r="B4328">
        <f xml:space="preserve"> (moras!C4325 - AVERAGE(moras!$C$2:$C$5001)) / _xlfn.STDEV.P(moras!$C$2:$C$5001)</f>
        <v>4.0035585479725001E-2</v>
      </c>
      <c r="C4328" t="str">
        <f t="shared" si="135"/>
        <v>Normal</v>
      </c>
      <c r="D4328">
        <f xml:space="preserve"> (moras!I4325 - AVERAGE(moras!$I$2:$I$5001)) / _xlfn.STDEV.P(moras!$I$2:$I$5001)</f>
        <v>-1.2638725940680595</v>
      </c>
      <c r="E4328" t="str">
        <f t="shared" si="134"/>
        <v>Normal</v>
      </c>
    </row>
    <row r="4329" spans="2:5" x14ac:dyDescent="0.25">
      <c r="B4329">
        <f xml:space="preserve"> (moras!C4326 - AVERAGE(moras!$C$2:$C$5001)) / _xlfn.STDEV.P(moras!$C$2:$C$5001)</f>
        <v>-0.18610486474532562</v>
      </c>
      <c r="C4329" t="str">
        <f t="shared" si="135"/>
        <v>Normal</v>
      </c>
      <c r="D4329">
        <f xml:space="preserve"> (moras!I4326 - AVERAGE(moras!$I$2:$I$5001)) / _xlfn.STDEV.P(moras!$I$2:$I$5001)</f>
        <v>-6.397191464420586E-2</v>
      </c>
      <c r="E4329" t="str">
        <f t="shared" si="134"/>
        <v>Normal</v>
      </c>
    </row>
    <row r="4330" spans="2:5" x14ac:dyDescent="0.25">
      <c r="B4330">
        <f xml:space="preserve"> (moras!C4327 - AVERAGE(moras!$C$2:$C$5001)) / _xlfn.STDEV.P(moras!$C$2:$C$5001)</f>
        <v>-0.26422329956972501</v>
      </c>
      <c r="C4330" t="str">
        <f t="shared" si="135"/>
        <v>Normal</v>
      </c>
      <c r="D4330">
        <f xml:space="preserve"> (moras!I4327 - AVERAGE(moras!$I$2:$I$5001)) / _xlfn.STDEV.P(moras!$I$2:$I$5001)</f>
        <v>7.7192871170365177E-2</v>
      </c>
      <c r="E4330" t="str">
        <f t="shared" si="134"/>
        <v>Normal</v>
      </c>
    </row>
    <row r="4331" spans="2:5" x14ac:dyDescent="0.25">
      <c r="B4331">
        <f xml:space="preserve"> (moras!C4328 - AVERAGE(moras!$C$2:$C$5001)) / _xlfn.STDEV.P(moras!$C$2:$C$5001)</f>
        <v>0.37680070896756312</v>
      </c>
      <c r="C4331" t="str">
        <f t="shared" si="135"/>
        <v>Normal</v>
      </c>
      <c r="D4331">
        <f xml:space="preserve"> (moras!I4328 - AVERAGE(moras!$I$2:$I$5001)) / _xlfn.STDEV.P(moras!$I$2:$I$5001)</f>
        <v>0.57126962152136374</v>
      </c>
      <c r="E4331" t="str">
        <f t="shared" si="134"/>
        <v>Normal</v>
      </c>
    </row>
    <row r="4332" spans="2:5" x14ac:dyDescent="0.25">
      <c r="B4332">
        <f xml:space="preserve"> (moras!C4329 - AVERAGE(moras!$C$2:$C$5001)) / _xlfn.STDEV.P(moras!$C$2:$C$5001)</f>
        <v>-0.17885126288195527</v>
      </c>
      <c r="C4332" t="str">
        <f t="shared" si="135"/>
        <v>Normal</v>
      </c>
      <c r="D4332">
        <f xml:space="preserve"> (moras!I4329 - AVERAGE(moras!$I$2:$I$5001)) / _xlfn.STDEV.P(moras!$I$2:$I$5001)</f>
        <v>-1.193290201160774</v>
      </c>
      <c r="E4332" t="str">
        <f t="shared" si="134"/>
        <v>Normal</v>
      </c>
    </row>
    <row r="4333" spans="2:5" x14ac:dyDescent="0.25">
      <c r="B4333">
        <f xml:space="preserve"> (moras!C4330 - AVERAGE(moras!$C$2:$C$5001)) / _xlfn.STDEV.P(moras!$C$2:$C$5001)</f>
        <v>1.7787987189443402</v>
      </c>
      <c r="C4333" t="str">
        <f t="shared" si="135"/>
        <v>Normal</v>
      </c>
      <c r="D4333">
        <f xml:space="preserve"> (moras!I4330 - AVERAGE(moras!$I$2:$I$5001)) / _xlfn.STDEV.P(moras!$I$2:$I$5001)</f>
        <v>-0.69921345080977548</v>
      </c>
      <c r="E4333" t="str">
        <f t="shared" si="134"/>
        <v>Normal</v>
      </c>
    </row>
    <row r="4334" spans="2:5" x14ac:dyDescent="0.25">
      <c r="B4334">
        <f xml:space="preserve"> (moras!C4331 - AVERAGE(moras!$C$2:$C$5001)) / _xlfn.STDEV.P(moras!$C$2:$C$5001)</f>
        <v>-0.25291763970617637</v>
      </c>
      <c r="C4334" t="str">
        <f t="shared" si="135"/>
        <v>Normal</v>
      </c>
      <c r="D4334">
        <f xml:space="preserve"> (moras!I4331 - AVERAGE(moras!$I$2:$I$5001)) / _xlfn.STDEV.P(moras!$I$2:$I$5001)</f>
        <v>1.4888407293160755</v>
      </c>
      <c r="E4334" t="str">
        <f t="shared" si="134"/>
        <v>Normal</v>
      </c>
    </row>
    <row r="4335" spans="2:5" x14ac:dyDescent="0.25">
      <c r="B4335">
        <f xml:space="preserve"> (moras!C4332 - AVERAGE(moras!$C$2:$C$5001)) / _xlfn.STDEV.P(moras!$C$2:$C$5001)</f>
        <v>1.889897914231069</v>
      </c>
      <c r="C4335" t="str">
        <f t="shared" si="135"/>
        <v>Normal</v>
      </c>
      <c r="D4335">
        <f xml:space="preserve"> (moras!I4332 - AVERAGE(moras!$I$2:$I$5001)) / _xlfn.STDEV.P(moras!$I$2:$I$5001)</f>
        <v>6.6104782630796582E-3</v>
      </c>
      <c r="E4335" t="str">
        <f t="shared" si="134"/>
        <v>Normal</v>
      </c>
    </row>
    <row r="4336" spans="2:5" x14ac:dyDescent="0.25">
      <c r="B4336">
        <f xml:space="preserve"> (moras!C4333 - AVERAGE(moras!$C$2:$C$5001)) / _xlfn.STDEV.P(moras!$C$2:$C$5001)</f>
        <v>0.14181270435189219</v>
      </c>
      <c r="C4336" t="str">
        <f t="shared" si="135"/>
        <v>Normal</v>
      </c>
      <c r="D4336">
        <f xml:space="preserve"> (moras!I4333 - AVERAGE(moras!$I$2:$I$5001)) / _xlfn.STDEV.P(moras!$I$2:$I$5001)</f>
        <v>0.43010483570679275</v>
      </c>
      <c r="E4336" t="str">
        <f t="shared" si="134"/>
        <v>Normal</v>
      </c>
    </row>
    <row r="4337" spans="2:5" x14ac:dyDescent="0.25">
      <c r="B4337">
        <f xml:space="preserve"> (moras!C4334 - AVERAGE(moras!$C$2:$C$5001)) / _xlfn.STDEV.P(moras!$C$2:$C$5001)</f>
        <v>-0.3443901453451868</v>
      </c>
      <c r="C4337" t="str">
        <f t="shared" si="135"/>
        <v>Normal</v>
      </c>
      <c r="D4337">
        <f xml:space="preserve"> (moras!I4334 - AVERAGE(moras!$I$2:$I$5001)) / _xlfn.STDEV.P(moras!$I$2:$I$5001)</f>
        <v>-1.4756197727899161</v>
      </c>
      <c r="E4337" t="str">
        <f t="shared" si="134"/>
        <v>Normal</v>
      </c>
    </row>
    <row r="4338" spans="2:5" x14ac:dyDescent="0.25">
      <c r="B4338">
        <f xml:space="preserve"> (moras!C4335 - AVERAGE(moras!$C$2:$C$5001)) / _xlfn.STDEV.P(moras!$C$2:$C$5001)</f>
        <v>10.827295503112714</v>
      </c>
      <c r="C4338" t="str">
        <f t="shared" si="135"/>
        <v>Atipico</v>
      </c>
      <c r="D4338">
        <f xml:space="preserve"> (moras!I4335 - AVERAGE(moras!$I$2:$I$5001)) / _xlfn.STDEV.P(moras!$I$2:$I$5001)</f>
        <v>-0.34630148627334789</v>
      </c>
      <c r="E4338" t="str">
        <f t="shared" si="134"/>
        <v>Normal</v>
      </c>
    </row>
    <row r="4339" spans="2:5" x14ac:dyDescent="0.25">
      <c r="B4339">
        <f xml:space="preserve"> (moras!C4336 - AVERAGE(moras!$C$2:$C$5001)) / _xlfn.STDEV.P(moras!$C$2:$C$5001)</f>
        <v>-0.55407778988707046</v>
      </c>
      <c r="C4339" t="str">
        <f t="shared" si="135"/>
        <v>Normal</v>
      </c>
      <c r="D4339">
        <f xml:space="preserve"> (moras!I4336 - AVERAGE(moras!$I$2:$I$5001)) / _xlfn.STDEV.P(moras!$I$2:$I$5001)</f>
        <v>0.85359919315050581</v>
      </c>
      <c r="E4339" t="str">
        <f t="shared" si="134"/>
        <v>Normal</v>
      </c>
    </row>
    <row r="4340" spans="2:5" x14ac:dyDescent="0.25">
      <c r="B4340">
        <f xml:space="preserve"> (moras!C4337 - AVERAGE(moras!$C$2:$C$5001)) / _xlfn.STDEV.P(moras!$C$2:$C$5001)</f>
        <v>-0.28887894847059981</v>
      </c>
      <c r="C4340" t="str">
        <f t="shared" si="135"/>
        <v>Normal</v>
      </c>
      <c r="D4340">
        <f xml:space="preserve"> (moras!I4337 - AVERAGE(moras!$I$2:$I$5001)) / _xlfn.STDEV.P(moras!$I$2:$I$5001)</f>
        <v>-1.6873669515117726</v>
      </c>
      <c r="E4340" t="str">
        <f t="shared" si="134"/>
        <v>Normal</v>
      </c>
    </row>
    <row r="4341" spans="2:5" x14ac:dyDescent="0.25">
      <c r="B4341">
        <f xml:space="preserve"> (moras!C4338 - AVERAGE(moras!$C$2:$C$5001)) / _xlfn.STDEV.P(moras!$C$2:$C$5001)</f>
        <v>-0.58982827670447457</v>
      </c>
      <c r="C4341" t="str">
        <f t="shared" si="135"/>
        <v>Normal</v>
      </c>
      <c r="D4341">
        <f xml:space="preserve"> (moras!I4338 - AVERAGE(moras!$I$2:$I$5001)) / _xlfn.STDEV.P(moras!$I$2:$I$5001)</f>
        <v>7.7192871170365177E-2</v>
      </c>
      <c r="E4341" t="str">
        <f t="shared" si="134"/>
        <v>Normal</v>
      </c>
    </row>
    <row r="4342" spans="2:5" x14ac:dyDescent="0.25">
      <c r="B4342">
        <f xml:space="preserve"> (moras!C4339 - AVERAGE(moras!$C$2:$C$5001)) / _xlfn.STDEV.P(moras!$C$2:$C$5001)</f>
        <v>-0.37128054881208711</v>
      </c>
      <c r="C4342" t="str">
        <f t="shared" si="135"/>
        <v>Normal</v>
      </c>
      <c r="D4342">
        <f xml:space="preserve"> (moras!I4339 - AVERAGE(moras!$I$2:$I$5001)) / _xlfn.STDEV.P(moras!$I$2:$I$5001)</f>
        <v>0.35952244279950724</v>
      </c>
      <c r="E4342" t="str">
        <f t="shared" si="134"/>
        <v>Normal</v>
      </c>
    </row>
    <row r="4343" spans="2:5" x14ac:dyDescent="0.25">
      <c r="B4343">
        <f xml:space="preserve"> (moras!C4340 - AVERAGE(moras!$C$2:$C$5001)) / _xlfn.STDEV.P(moras!$C$2:$C$5001)</f>
        <v>8.8449965132635755E-2</v>
      </c>
      <c r="C4343" t="str">
        <f t="shared" si="135"/>
        <v>Normal</v>
      </c>
      <c r="D4343">
        <f xml:space="preserve"> (moras!I4340 - AVERAGE(moras!$I$2:$I$5001)) / _xlfn.STDEV.P(moras!$I$2:$I$5001)</f>
        <v>-0.98154302243891756</v>
      </c>
      <c r="E4343" t="str">
        <f t="shared" si="134"/>
        <v>Normal</v>
      </c>
    </row>
    <row r="4344" spans="2:5" x14ac:dyDescent="0.25">
      <c r="B4344">
        <f xml:space="preserve"> (moras!C4341 - AVERAGE(moras!$C$2:$C$5001)) / _xlfn.STDEV.P(moras!$C$2:$C$5001)</f>
        <v>-0.17601004993195352</v>
      </c>
      <c r="C4344" t="str">
        <f t="shared" si="135"/>
        <v>Normal</v>
      </c>
      <c r="D4344">
        <f xml:space="preserve"> (moras!I4341 - AVERAGE(moras!$I$2:$I$5001)) / _xlfn.STDEV.P(moras!$I$2:$I$5001)</f>
        <v>-0.55804866499520445</v>
      </c>
      <c r="E4344" t="str">
        <f t="shared" si="134"/>
        <v>Normal</v>
      </c>
    </row>
    <row r="4345" spans="2:5" x14ac:dyDescent="0.25">
      <c r="B4345">
        <f xml:space="preserve"> (moras!C4342 - AVERAGE(moras!$C$2:$C$5001)) / _xlfn.STDEV.P(moras!$C$2:$C$5001)</f>
        <v>-0.24359244338329733</v>
      </c>
      <c r="C4345" t="str">
        <f t="shared" si="135"/>
        <v>Normal</v>
      </c>
      <c r="D4345">
        <f xml:space="preserve"> (moras!I4342 - AVERAGE(moras!$I$2:$I$5001)) / _xlfn.STDEV.P(moras!$I$2:$I$5001)</f>
        <v>-1.193290201160774</v>
      </c>
      <c r="E4345" t="str">
        <f t="shared" si="134"/>
        <v>Normal</v>
      </c>
    </row>
    <row r="4346" spans="2:5" x14ac:dyDescent="0.25">
      <c r="B4346">
        <f xml:space="preserve"> (moras!C4343 - AVERAGE(moras!$C$2:$C$5001)) / _xlfn.STDEV.P(moras!$C$2:$C$5001)</f>
        <v>1.6712321724153676</v>
      </c>
      <c r="C4346" t="str">
        <f t="shared" si="135"/>
        <v>Normal</v>
      </c>
      <c r="D4346">
        <f xml:space="preserve"> (moras!I4343 - AVERAGE(moras!$I$2:$I$5001)) / _xlfn.STDEV.P(moras!$I$2:$I$5001)</f>
        <v>7.7192871170365177E-2</v>
      </c>
      <c r="E4346" t="str">
        <f t="shared" si="134"/>
        <v>Normal</v>
      </c>
    </row>
    <row r="4347" spans="2:5" x14ac:dyDescent="0.25">
      <c r="B4347">
        <f xml:space="preserve"> (moras!C4344 - AVERAGE(moras!$C$2:$C$5001)) / _xlfn.STDEV.P(moras!$C$2:$C$5001)</f>
        <v>-0.18867342483801602</v>
      </c>
      <c r="C4347" t="str">
        <f t="shared" si="135"/>
        <v>Normal</v>
      </c>
      <c r="D4347">
        <f xml:space="preserve"> (moras!I4344 - AVERAGE(moras!$I$2:$I$5001)) / _xlfn.STDEV.P(moras!$I$2:$I$5001)</f>
        <v>1.2065111576869334</v>
      </c>
      <c r="E4347" t="str">
        <f t="shared" si="134"/>
        <v>Normal</v>
      </c>
    </row>
    <row r="4348" spans="2:5" x14ac:dyDescent="0.25">
      <c r="B4348">
        <f xml:space="preserve"> (moras!C4345 - AVERAGE(moras!$C$2:$C$5001)) / _xlfn.STDEV.P(moras!$C$2:$C$5001)</f>
        <v>0.29910966458770011</v>
      </c>
      <c r="C4348" t="str">
        <f t="shared" si="135"/>
        <v>Normal</v>
      </c>
      <c r="D4348">
        <f xml:space="preserve"> (moras!I4345 - AVERAGE(moras!$I$2:$I$5001)) / _xlfn.STDEV.P(moras!$I$2:$I$5001)</f>
        <v>1.41825833640879</v>
      </c>
      <c r="E4348" t="str">
        <f t="shared" si="134"/>
        <v>Normal</v>
      </c>
    </row>
    <row r="4349" spans="2:5" x14ac:dyDescent="0.25">
      <c r="B4349">
        <f xml:space="preserve"> (moras!C4346 - AVERAGE(moras!$C$2:$C$5001)) / _xlfn.STDEV.P(moras!$C$2:$C$5001)</f>
        <v>-0.28058740366977852</v>
      </c>
      <c r="C4349" t="str">
        <f t="shared" si="135"/>
        <v>Normal</v>
      </c>
      <c r="D4349">
        <f xml:space="preserve"> (moras!I4346 - AVERAGE(moras!$I$2:$I$5001)) / _xlfn.STDEV.P(moras!$I$2:$I$5001)</f>
        <v>-1.4756197727899161</v>
      </c>
      <c r="E4349" t="str">
        <f t="shared" si="134"/>
        <v>Normal</v>
      </c>
    </row>
    <row r="4350" spans="2:5" x14ac:dyDescent="0.25">
      <c r="B4350">
        <f xml:space="preserve"> (moras!C4347 - AVERAGE(moras!$C$2:$C$5001)) / _xlfn.STDEV.P(moras!$C$2:$C$5001)</f>
        <v>-0.42312076044075347</v>
      </c>
      <c r="C4350" t="str">
        <f t="shared" si="135"/>
        <v>Normal</v>
      </c>
      <c r="D4350">
        <f xml:space="preserve"> (moras!I4347 - AVERAGE(moras!$I$2:$I$5001)) / _xlfn.STDEV.P(moras!$I$2:$I$5001)</f>
        <v>-1.4756197727899161</v>
      </c>
      <c r="E4350" t="str">
        <f t="shared" si="134"/>
        <v>Normal</v>
      </c>
    </row>
    <row r="4351" spans="2:5" x14ac:dyDescent="0.25">
      <c r="B4351">
        <f xml:space="preserve"> (moras!C4348 - AVERAGE(moras!$C$2:$C$5001)) / _xlfn.STDEV.P(moras!$C$2:$C$5001)</f>
        <v>2.9590116953705938</v>
      </c>
      <c r="C4351" t="str">
        <f t="shared" si="135"/>
        <v>Atipico</v>
      </c>
      <c r="D4351">
        <f xml:space="preserve"> (moras!I4348 - AVERAGE(moras!$I$2:$I$5001)) / _xlfn.STDEV.P(moras!$I$2:$I$5001)</f>
        <v>0.28894004989222172</v>
      </c>
      <c r="E4351" t="str">
        <f t="shared" si="134"/>
        <v>Normal</v>
      </c>
    </row>
    <row r="4352" spans="2:5" x14ac:dyDescent="0.25">
      <c r="B4352">
        <f xml:space="preserve"> (moras!C4349 - AVERAGE(moras!$C$2:$C$5001)) / _xlfn.STDEV.P(moras!$C$2:$C$5001)</f>
        <v>-0.36087633281418569</v>
      </c>
      <c r="C4352" t="str">
        <f t="shared" si="135"/>
        <v>Normal</v>
      </c>
      <c r="D4352">
        <f xml:space="preserve"> (moras!I4349 - AVERAGE(moras!$I$2:$I$5001)) / _xlfn.STDEV.P(moras!$I$2:$I$5001)</f>
        <v>0.92418158605779133</v>
      </c>
      <c r="E4352" t="str">
        <f t="shared" si="134"/>
        <v>Normal</v>
      </c>
    </row>
    <row r="4353" spans="2:5" x14ac:dyDescent="0.25">
      <c r="B4353">
        <f xml:space="preserve"> (moras!C4350 - AVERAGE(moras!$C$2:$C$5001)) / _xlfn.STDEV.P(moras!$C$2:$C$5001)</f>
        <v>-0.64008593025365934</v>
      </c>
      <c r="C4353" t="str">
        <f t="shared" si="135"/>
        <v>Normal</v>
      </c>
      <c r="D4353">
        <f xml:space="preserve"> (moras!I4350 - AVERAGE(moras!$I$2:$I$5001)) / _xlfn.STDEV.P(moras!$I$2:$I$5001)</f>
        <v>-1.4756197727899161</v>
      </c>
      <c r="E4353" t="str">
        <f t="shared" si="134"/>
        <v>Normal</v>
      </c>
    </row>
    <row r="4354" spans="2:5" x14ac:dyDescent="0.25">
      <c r="B4354">
        <f xml:space="preserve"> (moras!C4351 - AVERAGE(moras!$C$2:$C$5001)) / _xlfn.STDEV.P(moras!$C$2:$C$5001)</f>
        <v>3.7322621725383046E-2</v>
      </c>
      <c r="C4354" t="str">
        <f t="shared" si="135"/>
        <v>Normal</v>
      </c>
      <c r="D4354">
        <f xml:space="preserve"> (moras!I4351 - AVERAGE(moras!$I$2:$I$5001)) / _xlfn.STDEV.P(moras!$I$2:$I$5001)</f>
        <v>1.0653463718723624</v>
      </c>
      <c r="E4354" t="str">
        <f t="shared" si="134"/>
        <v>Normal</v>
      </c>
    </row>
    <row r="4355" spans="2:5" x14ac:dyDescent="0.25">
      <c r="B4355">
        <f xml:space="preserve"> (moras!C4352 - AVERAGE(moras!$C$2:$C$5001)) / _xlfn.STDEV.P(moras!$C$2:$C$5001)</f>
        <v>8.7379269323677844E-2</v>
      </c>
      <c r="C4355" t="str">
        <f t="shared" si="135"/>
        <v>Normal</v>
      </c>
      <c r="D4355">
        <f xml:space="preserve"> (moras!I4352 - AVERAGE(moras!$I$2:$I$5001)) / _xlfn.STDEV.P(moras!$I$2:$I$5001)</f>
        <v>0.78301680024322029</v>
      </c>
      <c r="E4355" t="str">
        <f t="shared" si="134"/>
        <v>Normal</v>
      </c>
    </row>
    <row r="4356" spans="2:5" x14ac:dyDescent="0.25">
      <c r="B4356">
        <f xml:space="preserve"> (moras!C4353 - AVERAGE(moras!$C$2:$C$5001)) / _xlfn.STDEV.P(moras!$C$2:$C$5001)</f>
        <v>2.7927351333992503</v>
      </c>
      <c r="C4356" t="str">
        <f t="shared" si="135"/>
        <v>Atipico</v>
      </c>
      <c r="D4356">
        <f xml:space="preserve"> (moras!I4353 - AVERAGE(moras!$I$2:$I$5001)) / _xlfn.STDEV.P(moras!$I$2:$I$5001)</f>
        <v>1.0653463718723624</v>
      </c>
      <c r="E4356" t="str">
        <f t="shared" si="134"/>
        <v>Normal</v>
      </c>
    </row>
    <row r="4357" spans="2:5" x14ac:dyDescent="0.25">
      <c r="B4357">
        <f xml:space="preserve"> (moras!C4354 - AVERAGE(moras!$C$2:$C$5001)) / _xlfn.STDEV.P(moras!$C$2:$C$5001)</f>
        <v>-0.25417053569454517</v>
      </c>
      <c r="C4357" t="str">
        <f t="shared" si="135"/>
        <v>Normal</v>
      </c>
      <c r="D4357">
        <f xml:space="preserve"> (moras!I4354 - AVERAGE(moras!$I$2:$I$5001)) / _xlfn.STDEV.P(moras!$I$2:$I$5001)</f>
        <v>0.43010483570679275</v>
      </c>
      <c r="E4357" t="str">
        <f t="shared" si="134"/>
        <v>Normal</v>
      </c>
    </row>
    <row r="4358" spans="2:5" x14ac:dyDescent="0.25">
      <c r="B4358">
        <f xml:space="preserve"> (moras!C4355 - AVERAGE(moras!$C$2:$C$5001)) / _xlfn.STDEV.P(moras!$C$2:$C$5001)</f>
        <v>-0.34060432774253691</v>
      </c>
      <c r="C4358" t="str">
        <f t="shared" si="135"/>
        <v>Normal</v>
      </c>
      <c r="D4358">
        <f xml:space="preserve"> (moras!I4355 - AVERAGE(moras!$I$2:$I$5001)) / _xlfn.STDEV.P(moras!$I$2:$I$5001)</f>
        <v>-0.62863105790248996</v>
      </c>
      <c r="E4358" t="str">
        <f t="shared" ref="E4358:E4421" si="136">IF(ABS(D4358)&gt;1.96,"Atipico","Normal")</f>
        <v>Normal</v>
      </c>
    </row>
    <row r="4359" spans="2:5" x14ac:dyDescent="0.25">
      <c r="B4359">
        <f xml:space="preserve"> (moras!C4356 - AVERAGE(moras!$C$2:$C$5001)) / _xlfn.STDEV.P(moras!$C$2:$C$5001)</f>
        <v>-0.35507059037989391</v>
      </c>
      <c r="C4359" t="str">
        <f t="shared" si="135"/>
        <v>Normal</v>
      </c>
      <c r="D4359">
        <f xml:space="preserve"> (moras!I4356 - AVERAGE(moras!$I$2:$I$5001)) / _xlfn.STDEV.P(moras!$I$2:$I$5001)</f>
        <v>-0.69921345080977548</v>
      </c>
      <c r="E4359" t="str">
        <f t="shared" si="136"/>
        <v>Normal</v>
      </c>
    </row>
    <row r="4360" spans="2:5" x14ac:dyDescent="0.25">
      <c r="B4360">
        <f xml:space="preserve"> (moras!C4357 - AVERAGE(moras!$C$2:$C$5001)) / _xlfn.STDEV.P(moras!$C$2:$C$5001)</f>
        <v>-8.6637624871872307E-2</v>
      </c>
      <c r="C4360" t="str">
        <f t="shared" si="135"/>
        <v>Normal</v>
      </c>
      <c r="D4360">
        <f xml:space="preserve"> (moras!I4357 - AVERAGE(moras!$I$2:$I$5001)) / _xlfn.STDEV.P(moras!$I$2:$I$5001)</f>
        <v>1.8417526938525031</v>
      </c>
      <c r="E4360" t="str">
        <f t="shared" si="136"/>
        <v>Normal</v>
      </c>
    </row>
    <row r="4361" spans="2:5" x14ac:dyDescent="0.25">
      <c r="B4361">
        <f xml:space="preserve"> (moras!C4358 - AVERAGE(moras!$C$2:$C$5001)) / _xlfn.STDEV.P(moras!$C$2:$C$5001)</f>
        <v>-8.9132318360524015E-2</v>
      </c>
      <c r="C4361" t="str">
        <f t="shared" si="135"/>
        <v>Normal</v>
      </c>
      <c r="D4361">
        <f xml:space="preserve"> (moras!I4358 - AVERAGE(moras!$I$2:$I$5001)) / _xlfn.STDEV.P(moras!$I$2:$I$5001)</f>
        <v>-1.052125415346203</v>
      </c>
      <c r="E4361" t="str">
        <f t="shared" si="136"/>
        <v>Normal</v>
      </c>
    </row>
    <row r="4362" spans="2:5" x14ac:dyDescent="0.25">
      <c r="B4362">
        <f xml:space="preserve"> (moras!C4359 - AVERAGE(moras!$C$2:$C$5001)) / _xlfn.STDEV.P(moras!$C$2:$C$5001)</f>
        <v>-0.43849669215659476</v>
      </c>
      <c r="C4362" t="str">
        <f t="shared" si="135"/>
        <v>Normal</v>
      </c>
      <c r="D4362">
        <f xml:space="preserve"> (moras!I4359 - AVERAGE(moras!$I$2:$I$5001)) / _xlfn.STDEV.P(moras!$I$2:$I$5001)</f>
        <v>1.4888407293160755</v>
      </c>
      <c r="E4362" t="str">
        <f t="shared" si="136"/>
        <v>Normal</v>
      </c>
    </row>
    <row r="4363" spans="2:5" x14ac:dyDescent="0.25">
      <c r="B4363">
        <f xml:space="preserve"> (moras!C4360 - AVERAGE(moras!$C$2:$C$5001)) / _xlfn.STDEV.P(moras!$C$2:$C$5001)</f>
        <v>0.54563337606163442</v>
      </c>
      <c r="C4363" t="str">
        <f t="shared" si="135"/>
        <v>Normal</v>
      </c>
      <c r="D4363">
        <f xml:space="preserve"> (moras!I4360 - AVERAGE(moras!$I$2:$I$5001)) / _xlfn.STDEV.P(moras!$I$2:$I$5001)</f>
        <v>-0.55804866499520445</v>
      </c>
      <c r="E4363" t="str">
        <f t="shared" si="136"/>
        <v>Normal</v>
      </c>
    </row>
    <row r="4364" spans="2:5" x14ac:dyDescent="0.25">
      <c r="B4364">
        <f xml:space="preserve"> (moras!C4361 - AVERAGE(moras!$C$2:$C$5001)) / _xlfn.STDEV.P(moras!$C$2:$C$5001)</f>
        <v>-0.44454166866740574</v>
      </c>
      <c r="C4364" t="str">
        <f t="shared" si="135"/>
        <v>Normal</v>
      </c>
      <c r="D4364">
        <f xml:space="preserve"> (moras!I4361 - AVERAGE(moras!$I$2:$I$5001)) / _xlfn.STDEV.P(moras!$I$2:$I$5001)</f>
        <v>-1.2638725940680595</v>
      </c>
      <c r="E4364" t="str">
        <f t="shared" si="136"/>
        <v>Normal</v>
      </c>
    </row>
    <row r="4365" spans="2:5" x14ac:dyDescent="0.25">
      <c r="B4365">
        <f xml:space="preserve"> (moras!C4362 - AVERAGE(moras!$C$2:$C$5001)) / _xlfn.STDEV.P(moras!$C$2:$C$5001)</f>
        <v>-0.34224567081391377</v>
      </c>
      <c r="C4365" t="str">
        <f t="shared" si="135"/>
        <v>Normal</v>
      </c>
      <c r="D4365">
        <f xml:space="preserve"> (moras!I4362 - AVERAGE(moras!$I$2:$I$5001)) / _xlfn.STDEV.P(moras!$I$2:$I$5001)</f>
        <v>0.14777526407765068</v>
      </c>
      <c r="E4365" t="str">
        <f t="shared" si="136"/>
        <v>Normal</v>
      </c>
    </row>
    <row r="4366" spans="2:5" x14ac:dyDescent="0.25">
      <c r="B4366">
        <f xml:space="preserve"> (moras!C4363 - AVERAGE(moras!$C$2:$C$5001)) / _xlfn.STDEV.P(moras!$C$2:$C$5001)</f>
        <v>-0.44454166866740574</v>
      </c>
      <c r="C4366" t="str">
        <f t="shared" si="135"/>
        <v>Normal</v>
      </c>
      <c r="D4366">
        <f xml:space="preserve"> (moras!I4363 - AVERAGE(moras!$I$2:$I$5001)) / _xlfn.STDEV.P(moras!$I$2:$I$5001)</f>
        <v>-1.193290201160774</v>
      </c>
      <c r="E4366" t="str">
        <f t="shared" si="136"/>
        <v>Normal</v>
      </c>
    </row>
    <row r="4367" spans="2:5" x14ac:dyDescent="0.25">
      <c r="B4367">
        <f xml:space="preserve"> (moras!C4364 - AVERAGE(moras!$C$2:$C$5001)) / _xlfn.STDEV.P(moras!$C$2:$C$5001)</f>
        <v>0.76467067059514637</v>
      </c>
      <c r="C4367" t="str">
        <f t="shared" ref="C4367:C4430" si="137">IF(ABS(B4367)&gt;1.96,"Atipico","Normal")</f>
        <v>Normal</v>
      </c>
      <c r="D4367">
        <f xml:space="preserve"> (moras!I4364 - AVERAGE(moras!$I$2:$I$5001)) / _xlfn.STDEV.P(moras!$I$2:$I$5001)</f>
        <v>0.43010483570679275</v>
      </c>
      <c r="E4367" t="str">
        <f t="shared" si="136"/>
        <v>Normal</v>
      </c>
    </row>
    <row r="4368" spans="2:5" x14ac:dyDescent="0.25">
      <c r="B4368">
        <f xml:space="preserve"> (moras!C4365 - AVERAGE(moras!$C$2:$C$5001)) / _xlfn.STDEV.P(moras!$C$2:$C$5001)</f>
        <v>-0.25592409681212436</v>
      </c>
      <c r="C4368" t="str">
        <f t="shared" si="137"/>
        <v>Normal</v>
      </c>
      <c r="D4368">
        <f xml:space="preserve"> (moras!I4365 - AVERAGE(moras!$I$2:$I$5001)) / _xlfn.STDEV.P(moras!$I$2:$I$5001)</f>
        <v>-0.98154302243891756</v>
      </c>
      <c r="E4368" t="str">
        <f t="shared" si="136"/>
        <v>Normal</v>
      </c>
    </row>
    <row r="4369" spans="2:5" x14ac:dyDescent="0.25">
      <c r="B4369">
        <f xml:space="preserve"> (moras!C4366 - AVERAGE(moras!$C$2:$C$5001)) / _xlfn.STDEV.P(moras!$C$2:$C$5001)</f>
        <v>-0.44087670126835837</v>
      </c>
      <c r="C4369" t="str">
        <f t="shared" si="137"/>
        <v>Normal</v>
      </c>
      <c r="D4369">
        <f xml:space="preserve"> (moras!I4366 - AVERAGE(moras!$I$2:$I$5001)) / _xlfn.STDEV.P(moras!$I$2:$I$5001)</f>
        <v>3.3945653378127845</v>
      </c>
      <c r="E4369" t="str">
        <f t="shared" si="136"/>
        <v>Atipico</v>
      </c>
    </row>
    <row r="4370" spans="2:5" x14ac:dyDescent="0.25">
      <c r="B4370">
        <f xml:space="preserve"> (moras!C4367 - AVERAGE(moras!$C$2:$C$5001)) / _xlfn.STDEV.P(moras!$C$2:$C$5001)</f>
        <v>0.38455115314758093</v>
      </c>
      <c r="C4370" t="str">
        <f t="shared" si="137"/>
        <v>Normal</v>
      </c>
      <c r="D4370">
        <f xml:space="preserve"> (moras!I4367 - AVERAGE(moras!$I$2:$I$5001)) / _xlfn.STDEV.P(moras!$I$2:$I$5001)</f>
        <v>0.78301680024322029</v>
      </c>
      <c r="E4370" t="str">
        <f t="shared" si="136"/>
        <v>Normal</v>
      </c>
    </row>
    <row r="4371" spans="2:5" x14ac:dyDescent="0.25">
      <c r="B4371">
        <f xml:space="preserve"> (moras!C4368 - AVERAGE(moras!$C$2:$C$5001)) / _xlfn.STDEV.P(moras!$C$2:$C$5001)</f>
        <v>0.99489770744997597</v>
      </c>
      <c r="C4371" t="str">
        <f t="shared" si="137"/>
        <v>Normal</v>
      </c>
      <c r="D4371">
        <f xml:space="preserve"> (moras!I4368 - AVERAGE(moras!$I$2:$I$5001)) / _xlfn.STDEV.P(moras!$I$2:$I$5001)</f>
        <v>0.92418158605779133</v>
      </c>
      <c r="E4371" t="str">
        <f t="shared" si="136"/>
        <v>Normal</v>
      </c>
    </row>
    <row r="4372" spans="2:5" x14ac:dyDescent="0.25">
      <c r="B4372">
        <f xml:space="preserve"> (moras!C4369 - AVERAGE(moras!$C$2:$C$5001)) / _xlfn.STDEV.P(moras!$C$2:$C$5001)</f>
        <v>-0.65382263994251355</v>
      </c>
      <c r="C4372" t="str">
        <f t="shared" si="137"/>
        <v>Normal</v>
      </c>
      <c r="D4372">
        <f xml:space="preserve"> (moras!I4369 - AVERAGE(moras!$I$2:$I$5001)) / _xlfn.STDEV.P(moras!$I$2:$I$5001)</f>
        <v>1.9829174796670741</v>
      </c>
      <c r="E4372" t="str">
        <f t="shared" si="136"/>
        <v>Atipico</v>
      </c>
    </row>
    <row r="4373" spans="2:5" x14ac:dyDescent="0.25">
      <c r="B4373">
        <f xml:space="preserve"> (moras!C4370 - AVERAGE(moras!$C$2:$C$5001)) / _xlfn.STDEV.P(moras!$C$2:$C$5001)</f>
        <v>-0.37196596677296817</v>
      </c>
      <c r="C4373" t="str">
        <f t="shared" si="137"/>
        <v>Normal</v>
      </c>
      <c r="D4373">
        <f xml:space="preserve"> (moras!I4370 - AVERAGE(moras!$I$2:$I$5001)) / _xlfn.STDEV.P(moras!$I$2:$I$5001)</f>
        <v>-1.7579493444190581</v>
      </c>
      <c r="E4373" t="str">
        <f t="shared" si="136"/>
        <v>Normal</v>
      </c>
    </row>
    <row r="4374" spans="2:5" x14ac:dyDescent="0.25">
      <c r="B4374">
        <f xml:space="preserve"> (moras!C4371 - AVERAGE(moras!$C$2:$C$5001)) / _xlfn.STDEV.P(moras!$C$2:$C$5001)</f>
        <v>0.12671926615279849</v>
      </c>
      <c r="C4374" t="str">
        <f t="shared" si="137"/>
        <v>Normal</v>
      </c>
      <c r="D4374">
        <f xml:space="preserve"> (moras!I4371 - AVERAGE(moras!$I$2:$I$5001)) / _xlfn.STDEV.P(moras!$I$2:$I$5001)</f>
        <v>1.0653463718723624</v>
      </c>
      <c r="E4374" t="str">
        <f t="shared" si="136"/>
        <v>Normal</v>
      </c>
    </row>
    <row r="4375" spans="2:5" x14ac:dyDescent="0.25">
      <c r="B4375">
        <f xml:space="preserve"> (moras!C4372 - AVERAGE(moras!$C$2:$C$5001)) / _xlfn.STDEV.P(moras!$C$2:$C$5001)</f>
        <v>0.30208322084229999</v>
      </c>
      <c r="C4375" t="str">
        <f t="shared" si="137"/>
        <v>Normal</v>
      </c>
      <c r="D4375">
        <f xml:space="preserve"> (moras!I4372 - AVERAGE(moras!$I$2:$I$5001)) / _xlfn.STDEV.P(moras!$I$2:$I$5001)</f>
        <v>-1.052125415346203</v>
      </c>
      <c r="E4375" t="str">
        <f t="shared" si="136"/>
        <v>Normal</v>
      </c>
    </row>
    <row r="4376" spans="2:5" x14ac:dyDescent="0.25">
      <c r="B4376">
        <f xml:space="preserve"> (moras!C4373 - AVERAGE(moras!$C$2:$C$5001)) / _xlfn.STDEV.P(moras!$C$2:$C$5001)</f>
        <v>-0.38355670980048445</v>
      </c>
      <c r="C4376" t="str">
        <f t="shared" si="137"/>
        <v>Normal</v>
      </c>
      <c r="D4376">
        <f xml:space="preserve"> (moras!I4373 - AVERAGE(moras!$I$2:$I$5001)) / _xlfn.STDEV.P(moras!$I$2:$I$5001)</f>
        <v>0.2183576569849362</v>
      </c>
      <c r="E4376" t="str">
        <f t="shared" si="136"/>
        <v>Normal</v>
      </c>
    </row>
    <row r="4377" spans="2:5" x14ac:dyDescent="0.25">
      <c r="B4377">
        <f xml:space="preserve"> (moras!C4374 - AVERAGE(moras!$C$2:$C$5001)) / _xlfn.STDEV.P(moras!$C$2:$C$5001)</f>
        <v>-0.38787278850057388</v>
      </c>
      <c r="C4377" t="str">
        <f t="shared" si="137"/>
        <v>Normal</v>
      </c>
      <c r="D4377">
        <f xml:space="preserve"> (moras!I4374 - AVERAGE(moras!$I$2:$I$5001)) / _xlfn.STDEV.P(moras!$I$2:$I$5001)</f>
        <v>0.64185201442864925</v>
      </c>
      <c r="E4377" t="str">
        <f t="shared" si="136"/>
        <v>Normal</v>
      </c>
    </row>
    <row r="4378" spans="2:5" x14ac:dyDescent="0.25">
      <c r="B4378">
        <f xml:space="preserve"> (moras!C4375 - AVERAGE(moras!$C$2:$C$5001)) / _xlfn.STDEV.P(moras!$C$2:$C$5001)</f>
        <v>-0.44397934527105126</v>
      </c>
      <c r="C4378" t="str">
        <f t="shared" si="137"/>
        <v>Normal</v>
      </c>
      <c r="D4378">
        <f xml:space="preserve"> (moras!I4375 - AVERAGE(moras!$I$2:$I$5001)) / _xlfn.STDEV.P(moras!$I$2:$I$5001)</f>
        <v>1.4888407293160755</v>
      </c>
      <c r="E4378" t="str">
        <f t="shared" si="136"/>
        <v>Normal</v>
      </c>
    </row>
    <row r="4379" spans="2:5" x14ac:dyDescent="0.25">
      <c r="B4379">
        <f xml:space="preserve"> (moras!C4376 - AVERAGE(moras!$C$2:$C$5001)) / _xlfn.STDEV.P(moras!$C$2:$C$5001)</f>
        <v>-0.42164055508473103</v>
      </c>
      <c r="C4379" t="str">
        <f t="shared" si="137"/>
        <v>Normal</v>
      </c>
      <c r="D4379">
        <f xml:space="preserve"> (moras!I4376 - AVERAGE(moras!$I$2:$I$5001)) / _xlfn.STDEV.P(moras!$I$2:$I$5001)</f>
        <v>1.2770935505942189</v>
      </c>
      <c r="E4379" t="str">
        <f t="shared" si="136"/>
        <v>Normal</v>
      </c>
    </row>
    <row r="4380" spans="2:5" x14ac:dyDescent="0.25">
      <c r="B4380">
        <f xml:space="preserve"> (moras!C4377 - AVERAGE(moras!$C$2:$C$5001)) / _xlfn.STDEV.P(moras!$C$2:$C$5001)</f>
        <v>-0.68753196682107143</v>
      </c>
      <c r="C4380" t="str">
        <f t="shared" si="137"/>
        <v>Normal</v>
      </c>
      <c r="D4380">
        <f xml:space="preserve"> (moras!I4377 - AVERAGE(moras!$I$2:$I$5001)) / _xlfn.STDEV.P(moras!$I$2:$I$5001)</f>
        <v>-0.34630148627334789</v>
      </c>
      <c r="E4380" t="str">
        <f t="shared" si="136"/>
        <v>Normal</v>
      </c>
    </row>
    <row r="4381" spans="2:5" x14ac:dyDescent="0.25">
      <c r="B4381">
        <f xml:space="preserve"> (moras!C4378 - AVERAGE(moras!$C$2:$C$5001)) / _xlfn.STDEV.P(moras!$C$2:$C$5001)</f>
        <v>-0.68753196682107143</v>
      </c>
      <c r="C4381" t="str">
        <f t="shared" si="137"/>
        <v>Normal</v>
      </c>
      <c r="D4381">
        <f xml:space="preserve"> (moras!I4378 - AVERAGE(moras!$I$2:$I$5001)) / _xlfn.STDEV.P(moras!$I$2:$I$5001)</f>
        <v>-0.41688387918063341</v>
      </c>
      <c r="E4381" t="str">
        <f t="shared" si="136"/>
        <v>Normal</v>
      </c>
    </row>
    <row r="4382" spans="2:5" x14ac:dyDescent="0.25">
      <c r="B4382">
        <f xml:space="preserve"> (moras!C4379 - AVERAGE(moras!$C$2:$C$5001)) / _xlfn.STDEV.P(moras!$C$2:$C$5001)</f>
        <v>-0.45010689453322172</v>
      </c>
      <c r="C4382" t="str">
        <f t="shared" si="137"/>
        <v>Normal</v>
      </c>
      <c r="D4382">
        <f xml:space="preserve"> (moras!I4379 - AVERAGE(moras!$I$2:$I$5001)) / _xlfn.STDEV.P(moras!$I$2:$I$5001)</f>
        <v>-1.193290201160774</v>
      </c>
      <c r="E4382" t="str">
        <f t="shared" si="136"/>
        <v>Normal</v>
      </c>
    </row>
    <row r="4383" spans="2:5" x14ac:dyDescent="0.25">
      <c r="B4383">
        <f xml:space="preserve"> (moras!C4380 - AVERAGE(moras!$C$2:$C$5001)) / _xlfn.STDEV.P(moras!$C$2:$C$5001)</f>
        <v>-0.44454166866740574</v>
      </c>
      <c r="C4383" t="str">
        <f t="shared" si="137"/>
        <v>Normal</v>
      </c>
      <c r="D4383">
        <f xml:space="preserve"> (moras!I4380 - AVERAGE(moras!$I$2:$I$5001)) / _xlfn.STDEV.P(moras!$I$2:$I$5001)</f>
        <v>0.92418158605779133</v>
      </c>
      <c r="E4383" t="str">
        <f t="shared" si="136"/>
        <v>Normal</v>
      </c>
    </row>
    <row r="4384" spans="2:5" x14ac:dyDescent="0.25">
      <c r="B4384">
        <f xml:space="preserve"> (moras!C4381 - AVERAGE(moras!$C$2:$C$5001)) / _xlfn.STDEV.P(moras!$C$2:$C$5001)</f>
        <v>-0.33961162964151631</v>
      </c>
      <c r="C4384" t="str">
        <f t="shared" si="137"/>
        <v>Normal</v>
      </c>
      <c r="D4384">
        <f xml:space="preserve"> (moras!I4381 - AVERAGE(moras!$I$2:$I$5001)) / _xlfn.STDEV.P(moras!$I$2:$I$5001)</f>
        <v>1.4888407293160755</v>
      </c>
      <c r="E4384" t="str">
        <f t="shared" si="136"/>
        <v>Normal</v>
      </c>
    </row>
    <row r="4385" spans="2:5" x14ac:dyDescent="0.25">
      <c r="B4385">
        <f xml:space="preserve"> (moras!C4382 - AVERAGE(moras!$C$2:$C$5001)) / _xlfn.STDEV.P(moras!$C$2:$C$5001)</f>
        <v>-0.75059926101763785</v>
      </c>
      <c r="C4385" t="str">
        <f t="shared" si="137"/>
        <v>Normal</v>
      </c>
      <c r="D4385">
        <f xml:space="preserve"> (moras!I4382 - AVERAGE(moras!$I$2:$I$5001)) / _xlfn.STDEV.P(moras!$I$2:$I$5001)</f>
        <v>-6.397191464420586E-2</v>
      </c>
      <c r="E4385" t="str">
        <f t="shared" si="136"/>
        <v>Normal</v>
      </c>
    </row>
    <row r="4386" spans="2:5" x14ac:dyDescent="0.25">
      <c r="B4386">
        <f xml:space="preserve"> (moras!C4383 - AVERAGE(moras!$C$2:$C$5001)) / _xlfn.STDEV.P(moras!$C$2:$C$5001)</f>
        <v>-0.13260756252385381</v>
      </c>
      <c r="C4386" t="str">
        <f t="shared" si="137"/>
        <v>Normal</v>
      </c>
      <c r="D4386">
        <f xml:space="preserve"> (moras!I4383 - AVERAGE(moras!$I$2:$I$5001)) / _xlfn.STDEV.P(moras!$I$2:$I$5001)</f>
        <v>-1.052125415346203</v>
      </c>
      <c r="E4386" t="str">
        <f t="shared" si="136"/>
        <v>Normal</v>
      </c>
    </row>
    <row r="4387" spans="2:5" x14ac:dyDescent="0.25">
      <c r="B4387">
        <f xml:space="preserve"> (moras!C4384 - AVERAGE(moras!$C$2:$C$5001)) / _xlfn.STDEV.P(moras!$C$2:$C$5001)</f>
        <v>1.4626323893440147</v>
      </c>
      <c r="C4387" t="str">
        <f t="shared" si="137"/>
        <v>Normal</v>
      </c>
      <c r="D4387">
        <f xml:space="preserve"> (moras!I4384 - AVERAGE(moras!$I$2:$I$5001)) / _xlfn.STDEV.P(moras!$I$2:$I$5001)</f>
        <v>1.2065111576869334</v>
      </c>
      <c r="E4387" t="str">
        <f t="shared" si="136"/>
        <v>Normal</v>
      </c>
    </row>
    <row r="4388" spans="2:5" x14ac:dyDescent="0.25">
      <c r="B4388">
        <f xml:space="preserve"> (moras!C4385 - AVERAGE(moras!$C$2:$C$5001)) / _xlfn.STDEV.P(moras!$C$2:$C$5001)</f>
        <v>-0.13611221842832646</v>
      </c>
      <c r="C4388" t="str">
        <f t="shared" si="137"/>
        <v>Normal</v>
      </c>
      <c r="D4388">
        <f xml:space="preserve"> (moras!I4385 - AVERAGE(moras!$I$2:$I$5001)) / _xlfn.STDEV.P(moras!$I$2:$I$5001)</f>
        <v>-1.4050373798826306</v>
      </c>
      <c r="E4388" t="str">
        <f t="shared" si="136"/>
        <v>Normal</v>
      </c>
    </row>
    <row r="4389" spans="2:5" x14ac:dyDescent="0.25">
      <c r="B4389">
        <f xml:space="preserve"> (moras!C4386 - AVERAGE(moras!$C$2:$C$5001)) / _xlfn.STDEV.P(moras!$C$2:$C$5001)</f>
        <v>1.0177470280882497</v>
      </c>
      <c r="C4389" t="str">
        <f t="shared" si="137"/>
        <v>Normal</v>
      </c>
      <c r="D4389">
        <f xml:space="preserve"> (moras!I4386 - AVERAGE(moras!$I$2:$I$5001)) / _xlfn.STDEV.P(moras!$I$2:$I$5001)</f>
        <v>-0.91096062953163204</v>
      </c>
      <c r="E4389" t="str">
        <f t="shared" si="136"/>
        <v>Normal</v>
      </c>
    </row>
    <row r="4390" spans="2:5" x14ac:dyDescent="0.25">
      <c r="B4390">
        <f xml:space="preserve"> (moras!C4387 - AVERAGE(moras!$C$2:$C$5001)) / _xlfn.STDEV.P(moras!$C$2:$C$5001)</f>
        <v>0.3329162265535443</v>
      </c>
      <c r="C4390" t="str">
        <f t="shared" si="137"/>
        <v>Normal</v>
      </c>
      <c r="D4390">
        <f xml:space="preserve"> (moras!I4387 - AVERAGE(moras!$I$2:$I$5001)) / _xlfn.STDEV.P(moras!$I$2:$I$5001)</f>
        <v>0.57126962152136374</v>
      </c>
      <c r="E4390" t="str">
        <f t="shared" si="136"/>
        <v>Normal</v>
      </c>
    </row>
    <row r="4391" spans="2:5" x14ac:dyDescent="0.25">
      <c r="B4391">
        <f xml:space="preserve"> (moras!C4388 - AVERAGE(moras!$C$2:$C$5001)) / _xlfn.STDEV.P(moras!$C$2:$C$5001)</f>
        <v>-0.44133420561056785</v>
      </c>
      <c r="C4391" t="str">
        <f t="shared" si="137"/>
        <v>Normal</v>
      </c>
      <c r="D4391">
        <f xml:space="preserve"> (moras!I4388 - AVERAGE(moras!$I$2:$I$5001)) / _xlfn.STDEV.P(moras!$I$2:$I$5001)</f>
        <v>-0.41688387918063341</v>
      </c>
      <c r="E4391" t="str">
        <f t="shared" si="136"/>
        <v>Normal</v>
      </c>
    </row>
    <row r="4392" spans="2:5" x14ac:dyDescent="0.25">
      <c r="B4392">
        <f xml:space="preserve"> (moras!C4389 - AVERAGE(moras!$C$2:$C$5001)) / _xlfn.STDEV.P(moras!$C$2:$C$5001)</f>
        <v>0.38171733918963646</v>
      </c>
      <c r="C4392" t="str">
        <f t="shared" si="137"/>
        <v>Normal</v>
      </c>
      <c r="D4392">
        <f xml:space="preserve"> (moras!I4389 - AVERAGE(moras!$I$2:$I$5001)) / _xlfn.STDEV.P(moras!$I$2:$I$5001)</f>
        <v>0.78301680024322029</v>
      </c>
      <c r="E4392" t="str">
        <f t="shared" si="136"/>
        <v>Normal</v>
      </c>
    </row>
    <row r="4393" spans="2:5" x14ac:dyDescent="0.25">
      <c r="B4393">
        <f xml:space="preserve"> (moras!C4390 - AVERAGE(moras!$C$2:$C$5001)) / _xlfn.STDEV.P(moras!$C$2:$C$5001)</f>
        <v>-0.40791295848776077</v>
      </c>
      <c r="C4393" t="str">
        <f t="shared" si="137"/>
        <v>Normal</v>
      </c>
      <c r="D4393">
        <f xml:space="preserve"> (moras!I4390 - AVERAGE(moras!$I$2:$I$5001)) / _xlfn.STDEV.P(moras!$I$2:$I$5001)</f>
        <v>0.85359919315050581</v>
      </c>
      <c r="E4393" t="str">
        <f t="shared" si="136"/>
        <v>Normal</v>
      </c>
    </row>
    <row r="4394" spans="2:5" x14ac:dyDescent="0.25">
      <c r="B4394">
        <f xml:space="preserve"> (moras!C4391 - AVERAGE(moras!$C$2:$C$5001)) / _xlfn.STDEV.P(moras!$C$2:$C$5001)</f>
        <v>5.5064996929832173</v>
      </c>
      <c r="C4394" t="str">
        <f t="shared" si="137"/>
        <v>Atipico</v>
      </c>
      <c r="D4394">
        <f xml:space="preserve"> (moras!I4391 - AVERAGE(moras!$I$2:$I$5001)) / _xlfn.STDEV.P(moras!$I$2:$I$5001)</f>
        <v>0.35952244279950724</v>
      </c>
      <c r="E4394" t="str">
        <f t="shared" si="136"/>
        <v>Normal</v>
      </c>
    </row>
    <row r="4395" spans="2:5" x14ac:dyDescent="0.25">
      <c r="B4395">
        <f xml:space="preserve"> (moras!C4392 - AVERAGE(moras!$C$2:$C$5001)) / _xlfn.STDEV.P(moras!$C$2:$C$5001)</f>
        <v>-0.15673561396442962</v>
      </c>
      <c r="C4395" t="str">
        <f t="shared" si="137"/>
        <v>Normal</v>
      </c>
      <c r="D4395">
        <f xml:space="preserve"> (moras!I4392 - AVERAGE(moras!$I$2:$I$5001)) / _xlfn.STDEV.P(moras!$I$2:$I$5001)</f>
        <v>-1.193290201160774</v>
      </c>
      <c r="E4395" t="str">
        <f t="shared" si="136"/>
        <v>Normal</v>
      </c>
    </row>
    <row r="4396" spans="2:5" x14ac:dyDescent="0.25">
      <c r="B4396">
        <f xml:space="preserve"> (moras!C4393 - AVERAGE(moras!$C$2:$C$5001)) / _xlfn.STDEV.P(moras!$C$2:$C$5001)</f>
        <v>-0.58618797261228484</v>
      </c>
      <c r="C4396" t="str">
        <f t="shared" si="137"/>
        <v>Normal</v>
      </c>
      <c r="D4396">
        <f xml:space="preserve"> (moras!I4393 - AVERAGE(moras!$I$2:$I$5001)) / _xlfn.STDEV.P(moras!$I$2:$I$5001)</f>
        <v>-1.1227078082534885</v>
      </c>
      <c r="E4396" t="str">
        <f t="shared" si="136"/>
        <v>Normal</v>
      </c>
    </row>
    <row r="4397" spans="2:5" x14ac:dyDescent="0.25">
      <c r="B4397">
        <f xml:space="preserve"> (moras!C4394 - AVERAGE(moras!$C$2:$C$5001)) / _xlfn.STDEV.P(moras!$C$2:$C$5001)</f>
        <v>-0.46799031999397384</v>
      </c>
      <c r="C4397" t="str">
        <f t="shared" si="137"/>
        <v>Normal</v>
      </c>
      <c r="D4397">
        <f xml:space="preserve"> (moras!I4394 - AVERAGE(moras!$I$2:$I$5001)) / _xlfn.STDEV.P(moras!$I$2:$I$5001)</f>
        <v>-1.052125415346203</v>
      </c>
      <c r="E4397" t="str">
        <f t="shared" si="136"/>
        <v>Normal</v>
      </c>
    </row>
    <row r="4398" spans="2:5" x14ac:dyDescent="0.25">
      <c r="B4398">
        <f xml:space="preserve"> (moras!C4395 - AVERAGE(moras!$C$2:$C$5001)) / _xlfn.STDEV.P(moras!$C$2:$C$5001)</f>
        <v>-0.43785297984760996</v>
      </c>
      <c r="C4398" t="str">
        <f t="shared" si="137"/>
        <v>Normal</v>
      </c>
      <c r="D4398">
        <f xml:space="preserve"> (moras!I4395 - AVERAGE(moras!$I$2:$I$5001)) / _xlfn.STDEV.P(moras!$I$2:$I$5001)</f>
        <v>0.85359919315050581</v>
      </c>
      <c r="E4398" t="str">
        <f t="shared" si="136"/>
        <v>Normal</v>
      </c>
    </row>
    <row r="4399" spans="2:5" x14ac:dyDescent="0.25">
      <c r="B4399">
        <f xml:space="preserve"> (moras!C4396 - AVERAGE(moras!$C$2:$C$5001)) / _xlfn.STDEV.P(moras!$C$2:$C$5001)</f>
        <v>-0.38205280300657185</v>
      </c>
      <c r="C4399" t="str">
        <f t="shared" si="137"/>
        <v>Normal</v>
      </c>
      <c r="D4399">
        <f xml:space="preserve"> (moras!I4396 - AVERAGE(moras!$I$2:$I$5001)) / _xlfn.STDEV.P(moras!$I$2:$I$5001)</f>
        <v>-1.6167845586044871</v>
      </c>
      <c r="E4399" t="str">
        <f t="shared" si="136"/>
        <v>Normal</v>
      </c>
    </row>
    <row r="4400" spans="2:5" x14ac:dyDescent="0.25">
      <c r="B4400">
        <f xml:space="preserve"> (moras!C4397 - AVERAGE(moras!$C$2:$C$5001)) / _xlfn.STDEV.P(moras!$C$2:$C$5001)</f>
        <v>-0.42610091412993778</v>
      </c>
      <c r="C4400" t="str">
        <f t="shared" si="137"/>
        <v>Normal</v>
      </c>
      <c r="D4400">
        <f xml:space="preserve"> (moras!I4397 - AVERAGE(moras!$I$2:$I$5001)) / _xlfn.STDEV.P(moras!$I$2:$I$5001)</f>
        <v>1.559423122223361</v>
      </c>
      <c r="E4400" t="str">
        <f t="shared" si="136"/>
        <v>Normal</v>
      </c>
    </row>
    <row r="4401" spans="2:5" x14ac:dyDescent="0.25">
      <c r="B4401">
        <f xml:space="preserve"> (moras!C4398 - AVERAGE(moras!$C$2:$C$5001)) / _xlfn.STDEV.P(moras!$C$2:$C$5001)</f>
        <v>-0.42841433231318576</v>
      </c>
      <c r="C4401" t="str">
        <f t="shared" si="137"/>
        <v>Normal</v>
      </c>
      <c r="D4401">
        <f xml:space="preserve"> (moras!I4398 - AVERAGE(moras!$I$2:$I$5001)) / _xlfn.STDEV.P(moras!$I$2:$I$5001)</f>
        <v>7.7192871170365177E-2</v>
      </c>
      <c r="E4401" t="str">
        <f t="shared" si="136"/>
        <v>Normal</v>
      </c>
    </row>
    <row r="4402" spans="2:5" x14ac:dyDescent="0.25">
      <c r="B4402">
        <f xml:space="preserve"> (moras!C4399 - AVERAGE(moras!$C$2:$C$5001)) / _xlfn.STDEV.P(moras!$C$2:$C$5001)</f>
        <v>-0.44454166866740574</v>
      </c>
      <c r="C4402" t="str">
        <f t="shared" si="137"/>
        <v>Normal</v>
      </c>
      <c r="D4402">
        <f xml:space="preserve"> (moras!I4399 - AVERAGE(moras!$I$2:$I$5001)) / _xlfn.STDEV.P(moras!$I$2:$I$5001)</f>
        <v>-1.052125415346203</v>
      </c>
      <c r="E4402" t="str">
        <f t="shared" si="136"/>
        <v>Normal</v>
      </c>
    </row>
    <row r="4403" spans="2:5" x14ac:dyDescent="0.25">
      <c r="B4403">
        <f xml:space="preserve"> (moras!C4400 - AVERAGE(moras!$C$2:$C$5001)) / _xlfn.STDEV.P(moras!$C$2:$C$5001)</f>
        <v>-0.31292593162153459</v>
      </c>
      <c r="C4403" t="str">
        <f t="shared" si="137"/>
        <v>Normal</v>
      </c>
      <c r="D4403">
        <f xml:space="preserve"> (moras!I4400 - AVERAGE(moras!$I$2:$I$5001)) / _xlfn.STDEV.P(moras!$I$2:$I$5001)</f>
        <v>-1.334454986975345</v>
      </c>
      <c r="E4403" t="str">
        <f t="shared" si="136"/>
        <v>Normal</v>
      </c>
    </row>
    <row r="4404" spans="2:5" x14ac:dyDescent="0.25">
      <c r="B4404">
        <f xml:space="preserve"> (moras!C4401 - AVERAGE(moras!$C$2:$C$5001)) / _xlfn.STDEV.P(moras!$C$2:$C$5001)</f>
        <v>0.54711687396912223</v>
      </c>
      <c r="C4404" t="str">
        <f t="shared" si="137"/>
        <v>Normal</v>
      </c>
      <c r="D4404">
        <f xml:space="preserve"> (moras!I4401 - AVERAGE(moras!$I$2:$I$5001)) / _xlfn.STDEV.P(moras!$I$2:$I$5001)</f>
        <v>-0.98154302243891756</v>
      </c>
      <c r="E4404" t="str">
        <f t="shared" si="136"/>
        <v>Normal</v>
      </c>
    </row>
    <row r="4405" spans="2:5" x14ac:dyDescent="0.25">
      <c r="B4405">
        <f xml:space="preserve"> (moras!C4402 - AVERAGE(moras!$C$2:$C$5001)) / _xlfn.STDEV.P(moras!$C$2:$C$5001)</f>
        <v>-5.2430234842977486E-2</v>
      </c>
      <c r="C4405" t="str">
        <f t="shared" si="137"/>
        <v>Normal</v>
      </c>
      <c r="D4405">
        <f xml:space="preserve"> (moras!I4402 - AVERAGE(moras!$I$2:$I$5001)) / _xlfn.STDEV.P(moras!$I$2:$I$5001)</f>
        <v>0.14777526407765068</v>
      </c>
      <c r="E4405" t="str">
        <f t="shared" si="136"/>
        <v>Normal</v>
      </c>
    </row>
    <row r="4406" spans="2:5" x14ac:dyDescent="0.25">
      <c r="B4406">
        <f xml:space="preserve"> (moras!C4403 - AVERAGE(moras!$C$2:$C$5001)) / _xlfn.STDEV.P(moras!$C$2:$C$5001)</f>
        <v>-2.2673338536546354E-2</v>
      </c>
      <c r="C4406" t="str">
        <f t="shared" si="137"/>
        <v>Normal</v>
      </c>
      <c r="D4406">
        <f xml:space="preserve"> (moras!I4403 - AVERAGE(moras!$I$2:$I$5001)) / _xlfn.STDEV.P(moras!$I$2:$I$5001)</f>
        <v>1.700587908037932</v>
      </c>
      <c r="E4406" t="str">
        <f t="shared" si="136"/>
        <v>Normal</v>
      </c>
    </row>
    <row r="4407" spans="2:5" x14ac:dyDescent="0.25">
      <c r="B4407">
        <f xml:space="preserve"> (moras!C4404 - AVERAGE(moras!$C$2:$C$5001)) / _xlfn.STDEV.P(moras!$C$2:$C$5001)</f>
        <v>-0.44454166866740574</v>
      </c>
      <c r="C4407" t="str">
        <f t="shared" si="137"/>
        <v>Normal</v>
      </c>
      <c r="D4407">
        <f xml:space="preserve"> (moras!I4404 - AVERAGE(moras!$I$2:$I$5001)) / _xlfn.STDEV.P(moras!$I$2:$I$5001)</f>
        <v>0.57126962152136374</v>
      </c>
      <c r="E4407" t="str">
        <f t="shared" si="136"/>
        <v>Normal</v>
      </c>
    </row>
    <row r="4408" spans="2:5" x14ac:dyDescent="0.25">
      <c r="B4408">
        <f xml:space="preserve"> (moras!C4405 - AVERAGE(moras!$C$2:$C$5001)) / _xlfn.STDEV.P(moras!$C$2:$C$5001)</f>
        <v>-0.62587369967693607</v>
      </c>
      <c r="C4408" t="str">
        <f t="shared" si="137"/>
        <v>Normal</v>
      </c>
      <c r="D4408">
        <f xml:space="preserve"> (moras!I4405 - AVERAGE(moras!$I$2:$I$5001)) / _xlfn.STDEV.P(moras!$I$2:$I$5001)</f>
        <v>-0.69921345080977548</v>
      </c>
      <c r="E4408" t="str">
        <f t="shared" si="136"/>
        <v>Normal</v>
      </c>
    </row>
    <row r="4409" spans="2:5" x14ac:dyDescent="0.25">
      <c r="B4409">
        <f xml:space="preserve"> (moras!C4406 - AVERAGE(moras!$C$2:$C$5001)) / _xlfn.STDEV.P(moras!$C$2:$C$5001)</f>
        <v>-0.3657251389424005</v>
      </c>
      <c r="C4409" t="str">
        <f t="shared" si="137"/>
        <v>Normal</v>
      </c>
      <c r="D4409">
        <f xml:space="preserve"> (moras!I4406 - AVERAGE(moras!$I$2:$I$5001)) / _xlfn.STDEV.P(moras!$I$2:$I$5001)</f>
        <v>-0.27571909336606237</v>
      </c>
      <c r="E4409" t="str">
        <f t="shared" si="136"/>
        <v>Normal</v>
      </c>
    </row>
    <row r="4410" spans="2:5" x14ac:dyDescent="0.25">
      <c r="B4410">
        <f xml:space="preserve"> (moras!C4407 - AVERAGE(moras!$C$2:$C$5001)) / _xlfn.STDEV.P(moras!$C$2:$C$5001)</f>
        <v>-0.39326295421431423</v>
      </c>
      <c r="C4410" t="str">
        <f t="shared" si="137"/>
        <v>Normal</v>
      </c>
      <c r="D4410">
        <f xml:space="preserve"> (moras!I4407 - AVERAGE(moras!$I$2:$I$5001)) / _xlfn.STDEV.P(moras!$I$2:$I$5001)</f>
        <v>1.700587908037932</v>
      </c>
      <c r="E4410" t="str">
        <f t="shared" si="136"/>
        <v>Normal</v>
      </c>
    </row>
    <row r="4411" spans="2:5" x14ac:dyDescent="0.25">
      <c r="B4411">
        <f xml:space="preserve"> (moras!C4408 - AVERAGE(moras!$C$2:$C$5001)) / _xlfn.STDEV.P(moras!$C$2:$C$5001)</f>
        <v>-0.36690897767156788</v>
      </c>
      <c r="C4411" t="str">
        <f t="shared" si="137"/>
        <v>Normal</v>
      </c>
      <c r="D4411">
        <f xml:space="preserve"> (moras!I4408 - AVERAGE(moras!$I$2:$I$5001)) / _xlfn.STDEV.P(moras!$I$2:$I$5001)</f>
        <v>-0.69921345080977548</v>
      </c>
      <c r="E4411" t="str">
        <f t="shared" si="136"/>
        <v>Normal</v>
      </c>
    </row>
    <row r="4412" spans="2:5" x14ac:dyDescent="0.25">
      <c r="B4412">
        <f xml:space="preserve"> (moras!C4409 - AVERAGE(moras!$C$2:$C$5001)) / _xlfn.STDEV.P(moras!$C$2:$C$5001)</f>
        <v>-0.23126078995447027</v>
      </c>
      <c r="C4412" t="str">
        <f t="shared" si="137"/>
        <v>Normal</v>
      </c>
      <c r="D4412">
        <f xml:space="preserve"> (moras!I4409 - AVERAGE(moras!$I$2:$I$5001)) / _xlfn.STDEV.P(moras!$I$2:$I$5001)</f>
        <v>0.71243440733593477</v>
      </c>
      <c r="E4412" t="str">
        <f t="shared" si="136"/>
        <v>Normal</v>
      </c>
    </row>
    <row r="4413" spans="2:5" x14ac:dyDescent="0.25">
      <c r="B4413">
        <f xml:space="preserve"> (moras!C4410 - AVERAGE(moras!$C$2:$C$5001)) / _xlfn.STDEV.P(moras!$C$2:$C$5001)</f>
        <v>-0.29487362416707463</v>
      </c>
      <c r="C4413" t="str">
        <f t="shared" si="137"/>
        <v>Normal</v>
      </c>
      <c r="D4413">
        <f xml:space="preserve"> (moras!I4410 - AVERAGE(moras!$I$2:$I$5001)) / _xlfn.STDEV.P(moras!$I$2:$I$5001)</f>
        <v>-0.84037823662434652</v>
      </c>
      <c r="E4413" t="str">
        <f t="shared" si="136"/>
        <v>Normal</v>
      </c>
    </row>
    <row r="4414" spans="2:5" x14ac:dyDescent="0.25">
      <c r="B4414">
        <f xml:space="preserve"> (moras!C4411 - AVERAGE(moras!$C$2:$C$5001)) / _xlfn.STDEV.P(moras!$C$2:$C$5001)</f>
        <v>-0.27981377739192104</v>
      </c>
      <c r="C4414" t="str">
        <f t="shared" si="137"/>
        <v>Normal</v>
      </c>
      <c r="D4414">
        <f xml:space="preserve"> (moras!I4411 - AVERAGE(moras!$I$2:$I$5001)) / _xlfn.STDEV.P(moras!$I$2:$I$5001)</f>
        <v>-0.769795843717061</v>
      </c>
      <c r="E4414" t="str">
        <f t="shared" si="136"/>
        <v>Normal</v>
      </c>
    </row>
    <row r="4415" spans="2:5" x14ac:dyDescent="0.25">
      <c r="B4415">
        <f xml:space="preserve"> (moras!C4412 - AVERAGE(moras!$C$2:$C$5001)) / _xlfn.STDEV.P(moras!$C$2:$C$5001)</f>
        <v>-0.40958283700517195</v>
      </c>
      <c r="C4415" t="str">
        <f t="shared" si="137"/>
        <v>Normal</v>
      </c>
      <c r="D4415">
        <f xml:space="preserve"> (moras!I4412 - AVERAGE(moras!$I$2:$I$5001)) / _xlfn.STDEV.P(moras!$I$2:$I$5001)</f>
        <v>-1.193290201160774</v>
      </c>
      <c r="E4415" t="str">
        <f t="shared" si="136"/>
        <v>Normal</v>
      </c>
    </row>
    <row r="4416" spans="2:5" x14ac:dyDescent="0.25">
      <c r="B4416">
        <f xml:space="preserve"> (moras!C4413 - AVERAGE(moras!$C$2:$C$5001)) / _xlfn.STDEV.P(moras!$C$2:$C$5001)</f>
        <v>-0.40114978648125482</v>
      </c>
      <c r="C4416" t="str">
        <f t="shared" si="137"/>
        <v>Normal</v>
      </c>
      <c r="D4416">
        <f xml:space="preserve"> (moras!I4413 - AVERAGE(moras!$I$2:$I$5001)) / _xlfn.STDEV.P(moras!$I$2:$I$5001)</f>
        <v>-0.84037823662434652</v>
      </c>
      <c r="E4416" t="str">
        <f t="shared" si="136"/>
        <v>Normal</v>
      </c>
    </row>
    <row r="4417" spans="2:5" x14ac:dyDescent="0.25">
      <c r="B4417">
        <f xml:space="preserve"> (moras!C4414 - AVERAGE(moras!$C$2:$C$5001)) / _xlfn.STDEV.P(moras!$C$2:$C$5001)</f>
        <v>-0.34563847862178698</v>
      </c>
      <c r="C4417" t="str">
        <f t="shared" si="137"/>
        <v>Normal</v>
      </c>
      <c r="D4417">
        <f xml:space="preserve"> (moras!I4414 - AVERAGE(moras!$I$2:$I$5001)) / _xlfn.STDEV.P(moras!$I$2:$I$5001)</f>
        <v>2.9004885874617856</v>
      </c>
      <c r="E4417" t="str">
        <f t="shared" si="136"/>
        <v>Atipico</v>
      </c>
    </row>
    <row r="4418" spans="2:5" x14ac:dyDescent="0.25">
      <c r="B4418">
        <f xml:space="preserve"> (moras!C4415 - AVERAGE(moras!$C$2:$C$5001)) / _xlfn.STDEV.P(moras!$C$2:$C$5001)</f>
        <v>-0.62587369967693607</v>
      </c>
      <c r="C4418" t="str">
        <f t="shared" si="137"/>
        <v>Normal</v>
      </c>
      <c r="D4418">
        <f xml:space="preserve"> (moras!I4415 - AVERAGE(moras!$I$2:$I$5001)) / _xlfn.STDEV.P(moras!$I$2:$I$5001)</f>
        <v>-0.13455430755149136</v>
      </c>
      <c r="E4418" t="str">
        <f t="shared" si="136"/>
        <v>Normal</v>
      </c>
    </row>
    <row r="4419" spans="2:5" x14ac:dyDescent="0.25">
      <c r="B4419">
        <f xml:space="preserve"> (moras!C4416 - AVERAGE(moras!$C$2:$C$5001)) / _xlfn.STDEV.P(moras!$C$2:$C$5001)</f>
        <v>-0.42789640286917502</v>
      </c>
      <c r="C4419" t="str">
        <f t="shared" si="137"/>
        <v>Normal</v>
      </c>
      <c r="D4419">
        <f xml:space="preserve"> (moras!I4416 - AVERAGE(moras!$I$2:$I$5001)) / _xlfn.STDEV.P(moras!$I$2:$I$5001)</f>
        <v>1.700587908037932</v>
      </c>
      <c r="E4419" t="str">
        <f t="shared" si="136"/>
        <v>Normal</v>
      </c>
    </row>
    <row r="4420" spans="2:5" x14ac:dyDescent="0.25">
      <c r="B4420">
        <f xml:space="preserve"> (moras!C4417 - AVERAGE(moras!$C$2:$C$5001)) / _xlfn.STDEV.P(moras!$C$2:$C$5001)</f>
        <v>-0.32868085204220404</v>
      </c>
      <c r="C4420" t="str">
        <f t="shared" si="137"/>
        <v>Normal</v>
      </c>
      <c r="D4420">
        <f xml:space="preserve"> (moras!I4417 - AVERAGE(moras!$I$2:$I$5001)) / _xlfn.STDEV.P(moras!$I$2:$I$5001)</f>
        <v>-0.41688387918063341</v>
      </c>
      <c r="E4420" t="str">
        <f t="shared" si="136"/>
        <v>Normal</v>
      </c>
    </row>
    <row r="4421" spans="2:5" x14ac:dyDescent="0.25">
      <c r="B4421">
        <f xml:space="preserve"> (moras!C4418 - AVERAGE(moras!$C$2:$C$5001)) / _xlfn.STDEV.P(moras!$C$2:$C$5001)</f>
        <v>-0.37128054881208711</v>
      </c>
      <c r="C4421" t="str">
        <f t="shared" si="137"/>
        <v>Normal</v>
      </c>
      <c r="D4421">
        <f xml:space="preserve"> (moras!I4418 - AVERAGE(moras!$I$2:$I$5001)) / _xlfn.STDEV.P(moras!$I$2:$I$5001)</f>
        <v>-0.48746627208791893</v>
      </c>
      <c r="E4421" t="str">
        <f t="shared" si="136"/>
        <v>Normal</v>
      </c>
    </row>
    <row r="4422" spans="2:5" x14ac:dyDescent="0.25">
      <c r="B4422">
        <f xml:space="preserve"> (moras!C4419 - AVERAGE(moras!$C$2:$C$5001)) / _xlfn.STDEV.P(moras!$C$2:$C$5001)</f>
        <v>-2.2673338536546354E-2</v>
      </c>
      <c r="C4422" t="str">
        <f t="shared" si="137"/>
        <v>Normal</v>
      </c>
      <c r="D4422">
        <f xml:space="preserve"> (moras!I4419 - AVERAGE(moras!$I$2:$I$5001)) / _xlfn.STDEV.P(moras!$I$2:$I$5001)</f>
        <v>1.6300055151306465</v>
      </c>
      <c r="E4422" t="str">
        <f t="shared" ref="E4422:E4485" si="138">IF(ABS(D4422)&gt;1.96,"Atipico","Normal")</f>
        <v>Normal</v>
      </c>
    </row>
    <row r="4423" spans="2:5" x14ac:dyDescent="0.25">
      <c r="B4423">
        <f xml:space="preserve"> (moras!C4420 - AVERAGE(moras!$C$2:$C$5001)) / _xlfn.STDEV.P(moras!$C$2:$C$5001)</f>
        <v>-0.74491608288677524</v>
      </c>
      <c r="C4423" t="str">
        <f t="shared" si="137"/>
        <v>Normal</v>
      </c>
      <c r="D4423">
        <f xml:space="preserve"> (moras!I4420 - AVERAGE(moras!$I$2:$I$5001)) / _xlfn.STDEV.P(moras!$I$2:$I$5001)</f>
        <v>1.2065111576869334</v>
      </c>
      <c r="E4423" t="str">
        <f t="shared" si="138"/>
        <v>Normal</v>
      </c>
    </row>
    <row r="4424" spans="2:5" x14ac:dyDescent="0.25">
      <c r="B4424">
        <f xml:space="preserve"> (moras!C4421 - AVERAGE(moras!$C$2:$C$5001)) / _xlfn.STDEV.P(moras!$C$2:$C$5001)</f>
        <v>-0.28917203487764276</v>
      </c>
      <c r="C4424" t="str">
        <f t="shared" si="137"/>
        <v>Normal</v>
      </c>
      <c r="D4424">
        <f xml:space="preserve"> (moras!I4421 - AVERAGE(moras!$I$2:$I$5001)) / _xlfn.STDEV.P(moras!$I$2:$I$5001)</f>
        <v>-0.69921345080977548</v>
      </c>
      <c r="E4424" t="str">
        <f t="shared" si="138"/>
        <v>Normal</v>
      </c>
    </row>
    <row r="4425" spans="2:5" x14ac:dyDescent="0.25">
      <c r="B4425">
        <f xml:space="preserve"> (moras!C4422 - AVERAGE(moras!$C$2:$C$5001)) / _xlfn.STDEV.P(moras!$C$2:$C$5001)</f>
        <v>-0.40135968355426688</v>
      </c>
      <c r="C4425" t="str">
        <f t="shared" si="137"/>
        <v>Normal</v>
      </c>
      <c r="D4425">
        <f xml:space="preserve"> (moras!I4422 - AVERAGE(moras!$I$2:$I$5001)) / _xlfn.STDEV.P(moras!$I$2:$I$5001)</f>
        <v>-1.4050373798826306</v>
      </c>
      <c r="E4425" t="str">
        <f t="shared" si="138"/>
        <v>Normal</v>
      </c>
    </row>
    <row r="4426" spans="2:5" x14ac:dyDescent="0.25">
      <c r="B4426">
        <f xml:space="preserve"> (moras!C4423 - AVERAGE(moras!$C$2:$C$5001)) / _xlfn.STDEV.P(moras!$C$2:$C$5001)</f>
        <v>-0.20479011897532698</v>
      </c>
      <c r="C4426" t="str">
        <f t="shared" si="137"/>
        <v>Normal</v>
      </c>
      <c r="D4426">
        <f xml:space="preserve"> (moras!I4423 - AVERAGE(moras!$I$2:$I$5001)) / _xlfn.STDEV.P(moras!$I$2:$I$5001)</f>
        <v>-1.1227078082534885</v>
      </c>
      <c r="E4426" t="str">
        <f t="shared" si="138"/>
        <v>Normal</v>
      </c>
    </row>
    <row r="4427" spans="2:5" x14ac:dyDescent="0.25">
      <c r="B4427">
        <f xml:space="preserve"> (moras!C4424 - AVERAGE(moras!$C$2:$C$5001)) / _xlfn.STDEV.P(moras!$C$2:$C$5001)</f>
        <v>-2.9720878471121016E-2</v>
      </c>
      <c r="C4427" t="str">
        <f t="shared" si="137"/>
        <v>Normal</v>
      </c>
      <c r="D4427">
        <f xml:space="preserve"> (moras!I4424 - AVERAGE(moras!$I$2:$I$5001)) / _xlfn.STDEV.P(moras!$I$2:$I$5001)</f>
        <v>-1.052125415346203</v>
      </c>
      <c r="E4427" t="str">
        <f t="shared" si="138"/>
        <v>Normal</v>
      </c>
    </row>
    <row r="4428" spans="2:5" x14ac:dyDescent="0.25">
      <c r="B4428">
        <f xml:space="preserve"> (moras!C4425 - AVERAGE(moras!$C$2:$C$5001)) / _xlfn.STDEV.P(moras!$C$2:$C$5001)</f>
        <v>0.44890635289660069</v>
      </c>
      <c r="C4428" t="str">
        <f t="shared" si="137"/>
        <v>Normal</v>
      </c>
      <c r="D4428">
        <f xml:space="preserve"> (moras!I4425 - AVERAGE(moras!$I$2:$I$5001)) / _xlfn.STDEV.P(moras!$I$2:$I$5001)</f>
        <v>-0.41688387918063341</v>
      </c>
      <c r="E4428" t="str">
        <f t="shared" si="138"/>
        <v>Normal</v>
      </c>
    </row>
    <row r="4429" spans="2:5" x14ac:dyDescent="0.25">
      <c r="B4429">
        <f xml:space="preserve"> (moras!C4426 - AVERAGE(moras!$C$2:$C$5001)) / _xlfn.STDEV.P(moras!$C$2:$C$5001)</f>
        <v>-0.43121855030290102</v>
      </c>
      <c r="C4429" t="str">
        <f t="shared" si="137"/>
        <v>Normal</v>
      </c>
      <c r="D4429">
        <f xml:space="preserve"> (moras!I4426 - AVERAGE(moras!$I$2:$I$5001)) / _xlfn.STDEV.P(moras!$I$2:$I$5001)</f>
        <v>-6.397191464420586E-2</v>
      </c>
      <c r="E4429" t="str">
        <f t="shared" si="138"/>
        <v>Normal</v>
      </c>
    </row>
    <row r="4430" spans="2:5" x14ac:dyDescent="0.25">
      <c r="B4430">
        <f xml:space="preserve"> (moras!C4427 - AVERAGE(moras!$C$2:$C$5001)) / _xlfn.STDEV.P(moras!$C$2:$C$5001)</f>
        <v>-0.39412991877697445</v>
      </c>
      <c r="C4430" t="str">
        <f t="shared" si="137"/>
        <v>Normal</v>
      </c>
      <c r="D4430">
        <f xml:space="preserve"> (moras!I4427 - AVERAGE(moras!$I$2:$I$5001)) / _xlfn.STDEV.P(moras!$I$2:$I$5001)</f>
        <v>-1.334454986975345</v>
      </c>
      <c r="E4430" t="str">
        <f t="shared" si="138"/>
        <v>Normal</v>
      </c>
    </row>
    <row r="4431" spans="2:5" x14ac:dyDescent="0.25">
      <c r="B4431">
        <f xml:space="preserve"> (moras!C4428 - AVERAGE(moras!$C$2:$C$5001)) / _xlfn.STDEV.P(moras!$C$2:$C$5001)</f>
        <v>0.27927397807767002</v>
      </c>
      <c r="C4431" t="str">
        <f t="shared" ref="C4431:C4494" si="139">IF(ABS(B4431)&gt;1.96,"Atipico","Normal")</f>
        <v>Normal</v>
      </c>
      <c r="D4431">
        <f xml:space="preserve"> (moras!I4428 - AVERAGE(moras!$I$2:$I$5001)) / _xlfn.STDEV.P(moras!$I$2:$I$5001)</f>
        <v>-1.193290201160774</v>
      </c>
      <c r="E4431" t="str">
        <f t="shared" si="138"/>
        <v>Normal</v>
      </c>
    </row>
    <row r="4432" spans="2:5" x14ac:dyDescent="0.25">
      <c r="B4432">
        <f xml:space="preserve"> (moras!C4429 - AVERAGE(moras!$C$2:$C$5001)) / _xlfn.STDEV.P(moras!$C$2:$C$5001)</f>
        <v>-0.17692505861637248</v>
      </c>
      <c r="C4432" t="str">
        <f t="shared" si="139"/>
        <v>Normal</v>
      </c>
      <c r="D4432">
        <f xml:space="preserve"> (moras!I4429 - AVERAGE(moras!$I$2:$I$5001)) / _xlfn.STDEV.P(moras!$I$2:$I$5001)</f>
        <v>1.2770935505942189</v>
      </c>
      <c r="E4432" t="str">
        <f t="shared" si="138"/>
        <v>Normal</v>
      </c>
    </row>
    <row r="4433" spans="2:5" x14ac:dyDescent="0.25">
      <c r="B4433">
        <f xml:space="preserve"> (moras!C4430 - AVERAGE(moras!$C$2:$C$5001)) / _xlfn.STDEV.P(moras!$C$2:$C$5001)</f>
        <v>8.1963207137736999E-2</v>
      </c>
      <c r="C4433" t="str">
        <f t="shared" si="139"/>
        <v>Normal</v>
      </c>
      <c r="D4433">
        <f xml:space="preserve"> (moras!I4430 - AVERAGE(moras!$I$2:$I$5001)) / _xlfn.STDEV.P(moras!$I$2:$I$5001)</f>
        <v>-0.91096062953163204</v>
      </c>
      <c r="E4433" t="str">
        <f t="shared" si="138"/>
        <v>Normal</v>
      </c>
    </row>
    <row r="4434" spans="2:5" x14ac:dyDescent="0.25">
      <c r="B4434">
        <f xml:space="preserve"> (moras!C4431 - AVERAGE(moras!$C$2:$C$5001)) / _xlfn.STDEV.P(moras!$C$2:$C$5001)</f>
        <v>-0.44454290183274864</v>
      </c>
      <c r="C4434" t="str">
        <f t="shared" si="139"/>
        <v>Normal</v>
      </c>
      <c r="D4434">
        <f xml:space="preserve"> (moras!I4431 - AVERAGE(moras!$I$2:$I$5001)) / _xlfn.STDEV.P(moras!$I$2:$I$5001)</f>
        <v>0.99476397896507684</v>
      </c>
      <c r="E4434" t="str">
        <f t="shared" si="138"/>
        <v>Normal</v>
      </c>
    </row>
    <row r="4435" spans="2:5" x14ac:dyDescent="0.25">
      <c r="B4435">
        <f xml:space="preserve"> (moras!C4432 - AVERAGE(moras!$C$2:$C$5001)) / _xlfn.STDEV.P(moras!$C$2:$C$5001)</f>
        <v>-0.20938566993707394</v>
      </c>
      <c r="C4435" t="str">
        <f t="shared" si="139"/>
        <v>Normal</v>
      </c>
      <c r="D4435">
        <f xml:space="preserve"> (moras!I4432 - AVERAGE(moras!$I$2:$I$5001)) / _xlfn.STDEV.P(moras!$I$2:$I$5001)</f>
        <v>0.2183576569849362</v>
      </c>
      <c r="E4435" t="str">
        <f t="shared" si="138"/>
        <v>Normal</v>
      </c>
    </row>
    <row r="4436" spans="2:5" x14ac:dyDescent="0.25">
      <c r="B4436">
        <f xml:space="preserve"> (moras!C4433 - AVERAGE(moras!$C$2:$C$5001)) / _xlfn.STDEV.P(moras!$C$2:$C$5001)</f>
        <v>-0.35382558664971958</v>
      </c>
      <c r="C4436" t="str">
        <f t="shared" si="139"/>
        <v>Normal</v>
      </c>
      <c r="D4436">
        <f xml:space="preserve"> (moras!I4433 - AVERAGE(moras!$I$2:$I$5001)) / _xlfn.STDEV.P(moras!$I$2:$I$5001)</f>
        <v>1.2065111576869334</v>
      </c>
      <c r="E4436" t="str">
        <f t="shared" si="138"/>
        <v>Normal</v>
      </c>
    </row>
    <row r="4437" spans="2:5" x14ac:dyDescent="0.25">
      <c r="B4437">
        <f xml:space="preserve"> (moras!C4434 - AVERAGE(moras!$C$2:$C$5001)) / _xlfn.STDEV.P(moras!$C$2:$C$5001)</f>
        <v>-0.4569300477020054</v>
      </c>
      <c r="C4437" t="str">
        <f t="shared" si="139"/>
        <v>Normal</v>
      </c>
      <c r="D4437">
        <f xml:space="preserve"> (moras!I4434 - AVERAGE(moras!$I$2:$I$5001)) / _xlfn.STDEV.P(moras!$I$2:$I$5001)</f>
        <v>-1.6167845586044871</v>
      </c>
      <c r="E4437" t="str">
        <f t="shared" si="138"/>
        <v>Normal</v>
      </c>
    </row>
    <row r="4438" spans="2:5" x14ac:dyDescent="0.25">
      <c r="B4438">
        <f xml:space="preserve"> (moras!C4435 - AVERAGE(moras!$C$2:$C$5001)) / _xlfn.STDEV.P(moras!$C$2:$C$5001)</f>
        <v>-0.19257899512711327</v>
      </c>
      <c r="C4438" t="str">
        <f t="shared" si="139"/>
        <v>Normal</v>
      </c>
      <c r="D4438">
        <f xml:space="preserve"> (moras!I4435 - AVERAGE(moras!$I$2:$I$5001)) / _xlfn.STDEV.P(moras!$I$2:$I$5001)</f>
        <v>-1.052125415346203</v>
      </c>
      <c r="E4438" t="str">
        <f t="shared" si="138"/>
        <v>Normal</v>
      </c>
    </row>
    <row r="4439" spans="2:5" x14ac:dyDescent="0.25">
      <c r="B4439">
        <f xml:space="preserve"> (moras!C4436 - AVERAGE(moras!$C$2:$C$5001)) / _xlfn.STDEV.P(moras!$C$2:$C$5001)</f>
        <v>-1.5587077210205143E-2</v>
      </c>
      <c r="C4439" t="str">
        <f t="shared" si="139"/>
        <v>Normal</v>
      </c>
      <c r="D4439">
        <f xml:space="preserve"> (moras!I4436 - AVERAGE(moras!$I$2:$I$5001)) / _xlfn.STDEV.P(moras!$I$2:$I$5001)</f>
        <v>-0.34630148627334789</v>
      </c>
      <c r="E4439" t="str">
        <f t="shared" si="138"/>
        <v>Normal</v>
      </c>
    </row>
    <row r="4440" spans="2:5" x14ac:dyDescent="0.25">
      <c r="B4440">
        <f xml:space="preserve"> (moras!C4437 - AVERAGE(moras!$C$2:$C$5001)) / _xlfn.STDEV.P(moras!$C$2:$C$5001)</f>
        <v>-0.46799031999397384</v>
      </c>
      <c r="C4440" t="str">
        <f t="shared" si="139"/>
        <v>Normal</v>
      </c>
      <c r="D4440">
        <f xml:space="preserve"> (moras!I4437 - AVERAGE(moras!$I$2:$I$5001)) / _xlfn.STDEV.P(moras!$I$2:$I$5001)</f>
        <v>-1.5462021656972016</v>
      </c>
      <c r="E4440" t="str">
        <f t="shared" si="138"/>
        <v>Normal</v>
      </c>
    </row>
    <row r="4441" spans="2:5" x14ac:dyDescent="0.25">
      <c r="B4441">
        <f xml:space="preserve"> (moras!C4438 - AVERAGE(moras!$C$2:$C$5001)) / _xlfn.STDEV.P(moras!$C$2:$C$5001)</f>
        <v>-0.40672048760119317</v>
      </c>
      <c r="C4441" t="str">
        <f t="shared" si="139"/>
        <v>Normal</v>
      </c>
      <c r="D4441">
        <f xml:space="preserve"> (moras!I4438 - AVERAGE(moras!$I$2:$I$5001)) / _xlfn.STDEV.P(moras!$I$2:$I$5001)</f>
        <v>1.3476759435015044</v>
      </c>
      <c r="E4441" t="str">
        <f t="shared" si="138"/>
        <v>Normal</v>
      </c>
    </row>
    <row r="4442" spans="2:5" x14ac:dyDescent="0.25">
      <c r="B4442">
        <f xml:space="preserve"> (moras!C4439 - AVERAGE(moras!$C$2:$C$5001)) / _xlfn.STDEV.P(moras!$C$2:$C$5001)</f>
        <v>0.50133135619416891</v>
      </c>
      <c r="C4442" t="str">
        <f t="shared" si="139"/>
        <v>Normal</v>
      </c>
      <c r="D4442">
        <f xml:space="preserve"> (moras!I4439 - AVERAGE(moras!$I$2:$I$5001)) / _xlfn.STDEV.P(moras!$I$2:$I$5001)</f>
        <v>-1.4756197727899161</v>
      </c>
      <c r="E4442" t="str">
        <f t="shared" si="138"/>
        <v>Normal</v>
      </c>
    </row>
    <row r="4443" spans="2:5" x14ac:dyDescent="0.25">
      <c r="B4443">
        <f xml:space="preserve"> (moras!C4440 - AVERAGE(moras!$C$2:$C$5001)) / _xlfn.STDEV.P(moras!$C$2:$C$5001)</f>
        <v>-0.29389689555724441</v>
      </c>
      <c r="C4443" t="str">
        <f t="shared" si="139"/>
        <v>Normal</v>
      </c>
      <c r="D4443">
        <f xml:space="preserve"> (moras!I4440 - AVERAGE(moras!$I$2:$I$5001)) / _xlfn.STDEV.P(moras!$I$2:$I$5001)</f>
        <v>0.43010483570679275</v>
      </c>
      <c r="E4443" t="str">
        <f t="shared" si="138"/>
        <v>Normal</v>
      </c>
    </row>
    <row r="4444" spans="2:5" x14ac:dyDescent="0.25">
      <c r="B4444">
        <f xml:space="preserve"> (moras!C4441 - AVERAGE(moras!$C$2:$C$5001)) / _xlfn.STDEV.P(moras!$C$2:$C$5001)</f>
        <v>0.76415027482044984</v>
      </c>
      <c r="C4444" t="str">
        <f t="shared" si="139"/>
        <v>Normal</v>
      </c>
      <c r="D4444">
        <f xml:space="preserve"> (moras!I4441 - AVERAGE(moras!$I$2:$I$5001)) / _xlfn.STDEV.P(moras!$I$2:$I$5001)</f>
        <v>-1.2638725940680595</v>
      </c>
      <c r="E4444" t="str">
        <f t="shared" si="138"/>
        <v>Normal</v>
      </c>
    </row>
    <row r="4445" spans="2:5" x14ac:dyDescent="0.25">
      <c r="B4445">
        <f xml:space="preserve"> (moras!C4442 - AVERAGE(moras!$C$2:$C$5001)) / _xlfn.STDEV.P(moras!$C$2:$C$5001)</f>
        <v>0.70461286709127147</v>
      </c>
      <c r="C4445" t="str">
        <f t="shared" si="139"/>
        <v>Normal</v>
      </c>
      <c r="D4445">
        <f xml:space="preserve"> (moras!I4442 - AVERAGE(moras!$I$2:$I$5001)) / _xlfn.STDEV.P(moras!$I$2:$I$5001)</f>
        <v>0.78301680024322029</v>
      </c>
      <c r="E4445" t="str">
        <f t="shared" si="138"/>
        <v>Normal</v>
      </c>
    </row>
    <row r="4446" spans="2:5" x14ac:dyDescent="0.25">
      <c r="B4446">
        <f xml:space="preserve"> (moras!C4443 - AVERAGE(moras!$C$2:$C$5001)) / _xlfn.STDEV.P(moras!$C$2:$C$5001)</f>
        <v>0.97258211310375542</v>
      </c>
      <c r="C4446" t="str">
        <f t="shared" si="139"/>
        <v>Normal</v>
      </c>
      <c r="D4446">
        <f xml:space="preserve"> (moras!I4443 - AVERAGE(moras!$I$2:$I$5001)) / _xlfn.STDEV.P(moras!$I$2:$I$5001)</f>
        <v>1.2770935505942189</v>
      </c>
      <c r="E4446" t="str">
        <f t="shared" si="138"/>
        <v>Normal</v>
      </c>
    </row>
    <row r="4447" spans="2:5" x14ac:dyDescent="0.25">
      <c r="B4447">
        <f xml:space="preserve"> (moras!C4444 - AVERAGE(moras!$C$2:$C$5001)) / _xlfn.STDEV.P(moras!$C$2:$C$5001)</f>
        <v>-0.47678400972241697</v>
      </c>
      <c r="C4447" t="str">
        <f t="shared" si="139"/>
        <v>Normal</v>
      </c>
      <c r="D4447">
        <f xml:space="preserve"> (moras!I4444 - AVERAGE(moras!$I$2:$I$5001)) / _xlfn.STDEV.P(moras!$I$2:$I$5001)</f>
        <v>7.7192871170365177E-2</v>
      </c>
      <c r="E4447" t="str">
        <f t="shared" si="138"/>
        <v>Normal</v>
      </c>
    </row>
    <row r="4448" spans="2:5" x14ac:dyDescent="0.25">
      <c r="B4448">
        <f xml:space="preserve"> (moras!C4445 - AVERAGE(moras!$C$2:$C$5001)) / _xlfn.STDEV.P(moras!$C$2:$C$5001)</f>
        <v>-0.11840519726987368</v>
      </c>
      <c r="C4448" t="str">
        <f t="shared" si="139"/>
        <v>Normal</v>
      </c>
      <c r="D4448">
        <f xml:space="preserve"> (moras!I4445 - AVERAGE(moras!$I$2:$I$5001)) / _xlfn.STDEV.P(moras!$I$2:$I$5001)</f>
        <v>6.6104782630796582E-3</v>
      </c>
      <c r="E4448" t="str">
        <f t="shared" si="138"/>
        <v>Normal</v>
      </c>
    </row>
    <row r="4449" spans="2:5" x14ac:dyDescent="0.25">
      <c r="B4449">
        <f xml:space="preserve"> (moras!C4446 - AVERAGE(moras!$C$2:$C$5001)) / _xlfn.STDEV.P(moras!$C$2:$C$5001)</f>
        <v>-0.44454166866740574</v>
      </c>
      <c r="C4449" t="str">
        <f t="shared" si="139"/>
        <v>Normal</v>
      </c>
      <c r="D4449">
        <f xml:space="preserve"> (moras!I4446 - AVERAGE(moras!$I$2:$I$5001)) / _xlfn.STDEV.P(moras!$I$2:$I$5001)</f>
        <v>-1.1227078082534885</v>
      </c>
      <c r="E4449" t="str">
        <f t="shared" si="138"/>
        <v>Normal</v>
      </c>
    </row>
    <row r="4450" spans="2:5" x14ac:dyDescent="0.25">
      <c r="B4450">
        <f xml:space="preserve"> (moras!C4447 - AVERAGE(moras!$C$2:$C$5001)) / _xlfn.STDEV.P(moras!$C$2:$C$5001)</f>
        <v>-0.46799154082766331</v>
      </c>
      <c r="C4450" t="str">
        <f t="shared" si="139"/>
        <v>Normal</v>
      </c>
      <c r="D4450">
        <f xml:space="preserve"> (moras!I4447 - AVERAGE(moras!$I$2:$I$5001)) / _xlfn.STDEV.P(moras!$I$2:$I$5001)</f>
        <v>-0.91096062953163204</v>
      </c>
      <c r="E4450" t="str">
        <f t="shared" si="138"/>
        <v>Normal</v>
      </c>
    </row>
    <row r="4451" spans="2:5" x14ac:dyDescent="0.25">
      <c r="B4451">
        <f xml:space="preserve"> (moras!C4448 - AVERAGE(moras!$C$2:$C$5001)) / _xlfn.STDEV.P(moras!$C$2:$C$5001)</f>
        <v>0.28158485594031157</v>
      </c>
      <c r="C4451" t="str">
        <f t="shared" si="139"/>
        <v>Normal</v>
      </c>
      <c r="D4451">
        <f xml:space="preserve"> (moras!I4448 - AVERAGE(moras!$I$2:$I$5001)) / _xlfn.STDEV.P(moras!$I$2:$I$5001)</f>
        <v>-0.769795843717061</v>
      </c>
      <c r="E4451" t="str">
        <f t="shared" si="138"/>
        <v>Normal</v>
      </c>
    </row>
    <row r="4452" spans="2:5" x14ac:dyDescent="0.25">
      <c r="B4452">
        <f xml:space="preserve"> (moras!C4449 - AVERAGE(moras!$C$2:$C$5001)) / _xlfn.STDEV.P(moras!$C$2:$C$5001)</f>
        <v>-7.3442755703027343E-2</v>
      </c>
      <c r="C4452" t="str">
        <f t="shared" si="139"/>
        <v>Normal</v>
      </c>
      <c r="D4452">
        <f xml:space="preserve"> (moras!I4449 - AVERAGE(moras!$I$2:$I$5001)) / _xlfn.STDEV.P(moras!$I$2:$I$5001)</f>
        <v>-6.397191464420586E-2</v>
      </c>
      <c r="E4452" t="str">
        <f t="shared" si="138"/>
        <v>Normal</v>
      </c>
    </row>
    <row r="4453" spans="2:5" x14ac:dyDescent="0.25">
      <c r="B4453">
        <f xml:space="preserve"> (moras!C4450 - AVERAGE(moras!$C$2:$C$5001)) / _xlfn.STDEV.P(moras!$C$2:$C$5001)</f>
        <v>-0.41298743387372311</v>
      </c>
      <c r="C4453" t="str">
        <f t="shared" si="139"/>
        <v>Normal</v>
      </c>
      <c r="D4453">
        <f xml:space="preserve"> (moras!I4450 - AVERAGE(moras!$I$2:$I$5001)) / _xlfn.STDEV.P(moras!$I$2:$I$5001)</f>
        <v>2.6181590158326435</v>
      </c>
      <c r="E4453" t="str">
        <f t="shared" si="138"/>
        <v>Atipico</v>
      </c>
    </row>
    <row r="4454" spans="2:5" x14ac:dyDescent="0.25">
      <c r="B4454">
        <f xml:space="preserve"> (moras!C4451 - AVERAGE(moras!$C$2:$C$5001)) / _xlfn.STDEV.P(moras!$C$2:$C$5001)</f>
        <v>2.8275541182284397E-2</v>
      </c>
      <c r="C4454" t="str">
        <f t="shared" si="139"/>
        <v>Normal</v>
      </c>
      <c r="D4454">
        <f xml:space="preserve"> (moras!I4451 - AVERAGE(moras!$I$2:$I$5001)) / _xlfn.STDEV.P(moras!$I$2:$I$5001)</f>
        <v>-1.4756197727899161</v>
      </c>
      <c r="E4454" t="str">
        <f t="shared" si="138"/>
        <v>Normal</v>
      </c>
    </row>
    <row r="4455" spans="2:5" x14ac:dyDescent="0.25">
      <c r="B4455">
        <f xml:space="preserve"> (moras!C4452 - AVERAGE(moras!$C$2:$C$5001)) / _xlfn.STDEV.P(moras!$C$2:$C$5001)</f>
        <v>-0.36864139000351664</v>
      </c>
      <c r="C4455" t="str">
        <f t="shared" si="139"/>
        <v>Normal</v>
      </c>
      <c r="D4455">
        <f xml:space="preserve"> (moras!I4452 - AVERAGE(moras!$I$2:$I$5001)) / _xlfn.STDEV.P(moras!$I$2:$I$5001)</f>
        <v>-1.4756197727899161</v>
      </c>
      <c r="E4455" t="str">
        <f t="shared" si="138"/>
        <v>Normal</v>
      </c>
    </row>
    <row r="4456" spans="2:5" x14ac:dyDescent="0.25">
      <c r="B4456">
        <f xml:space="preserve"> (moras!C4453 - AVERAGE(moras!$C$2:$C$5001)) / _xlfn.STDEV.P(moras!$C$2:$C$5001)</f>
        <v>-0.36840843273859269</v>
      </c>
      <c r="C4456" t="str">
        <f t="shared" si="139"/>
        <v>Normal</v>
      </c>
      <c r="D4456">
        <f xml:space="preserve"> (moras!I4453 - AVERAGE(moras!$I$2:$I$5001)) / _xlfn.STDEV.P(moras!$I$2:$I$5001)</f>
        <v>-0.13455430755149136</v>
      </c>
      <c r="E4456" t="str">
        <f t="shared" si="138"/>
        <v>Normal</v>
      </c>
    </row>
    <row r="4457" spans="2:5" x14ac:dyDescent="0.25">
      <c r="B4457">
        <f xml:space="preserve"> (moras!C4454 - AVERAGE(moras!$C$2:$C$5001)) / _xlfn.STDEV.P(moras!$C$2:$C$5001)</f>
        <v>-2.2673338536546354E-2</v>
      </c>
      <c r="C4457" t="str">
        <f t="shared" si="139"/>
        <v>Normal</v>
      </c>
      <c r="D4457">
        <f xml:space="preserve"> (moras!I4454 - AVERAGE(moras!$I$2:$I$5001)) / _xlfn.STDEV.P(moras!$I$2:$I$5001)</f>
        <v>-0.13455430755149136</v>
      </c>
      <c r="E4457" t="str">
        <f t="shared" si="138"/>
        <v>Normal</v>
      </c>
    </row>
    <row r="4458" spans="2:5" x14ac:dyDescent="0.25">
      <c r="B4458">
        <f xml:space="preserve"> (moras!C4455 - AVERAGE(moras!$C$2:$C$5001)) / _xlfn.STDEV.P(moras!$C$2:$C$5001)</f>
        <v>0.95011443247579708</v>
      </c>
      <c r="C4458" t="str">
        <f t="shared" si="139"/>
        <v>Normal</v>
      </c>
      <c r="D4458">
        <f xml:space="preserve"> (moras!I4455 - AVERAGE(moras!$I$2:$I$5001)) / _xlfn.STDEV.P(moras!$I$2:$I$5001)</f>
        <v>1.9123350867597886</v>
      </c>
      <c r="E4458" t="str">
        <f t="shared" si="138"/>
        <v>Normal</v>
      </c>
    </row>
    <row r="4459" spans="2:5" x14ac:dyDescent="0.25">
      <c r="B4459">
        <f xml:space="preserve"> (moras!C4456 - AVERAGE(moras!$C$2:$C$5001)) / _xlfn.STDEV.P(moras!$C$2:$C$5001)</f>
        <v>-0.44371174839164568</v>
      </c>
      <c r="C4459" t="str">
        <f t="shared" si="139"/>
        <v>Normal</v>
      </c>
      <c r="D4459">
        <f xml:space="preserve"> (moras!I4456 - AVERAGE(moras!$I$2:$I$5001)) / _xlfn.STDEV.P(moras!$I$2:$I$5001)</f>
        <v>-0.34630148627334789</v>
      </c>
      <c r="E4459" t="str">
        <f t="shared" si="138"/>
        <v>Normal</v>
      </c>
    </row>
    <row r="4460" spans="2:5" x14ac:dyDescent="0.25">
      <c r="B4460">
        <f xml:space="preserve"> (moras!C4457 - AVERAGE(moras!$C$2:$C$5001)) / _xlfn.STDEV.P(moras!$C$2:$C$5001)</f>
        <v>0.70417897786537809</v>
      </c>
      <c r="C4460" t="str">
        <f t="shared" si="139"/>
        <v>Normal</v>
      </c>
      <c r="D4460">
        <f xml:space="preserve"> (moras!I4457 - AVERAGE(moras!$I$2:$I$5001)) / _xlfn.STDEV.P(moras!$I$2:$I$5001)</f>
        <v>0.14777526407765068</v>
      </c>
      <c r="E4460" t="str">
        <f t="shared" si="138"/>
        <v>Normal</v>
      </c>
    </row>
    <row r="4461" spans="2:5" x14ac:dyDescent="0.25">
      <c r="B4461">
        <f xml:space="preserve"> (moras!C4458 - AVERAGE(moras!$C$2:$C$5001)) / _xlfn.STDEV.P(moras!$C$2:$C$5001)</f>
        <v>0.13232310242550011</v>
      </c>
      <c r="C4461" t="str">
        <f t="shared" si="139"/>
        <v>Normal</v>
      </c>
      <c r="D4461">
        <f xml:space="preserve"> (moras!I4458 - AVERAGE(moras!$I$2:$I$5001)) / _xlfn.STDEV.P(moras!$I$2:$I$5001)</f>
        <v>2.8299061945545003</v>
      </c>
      <c r="E4461" t="str">
        <f t="shared" si="138"/>
        <v>Atipico</v>
      </c>
    </row>
    <row r="4462" spans="2:5" x14ac:dyDescent="0.25">
      <c r="B4462">
        <f xml:space="preserve"> (moras!C4459 - AVERAGE(moras!$C$2:$C$5001)) / _xlfn.STDEV.P(moras!$C$2:$C$5001)</f>
        <v>-1.2373941592789994E-2</v>
      </c>
      <c r="C4462" t="str">
        <f t="shared" si="139"/>
        <v>Normal</v>
      </c>
      <c r="D4462">
        <f xml:space="preserve"> (moras!I4459 - AVERAGE(moras!$I$2:$I$5001)) / _xlfn.STDEV.P(moras!$I$2:$I$5001)</f>
        <v>-1.193290201160774</v>
      </c>
      <c r="E4462" t="str">
        <f t="shared" si="138"/>
        <v>Normal</v>
      </c>
    </row>
    <row r="4463" spans="2:5" x14ac:dyDescent="0.25">
      <c r="B4463">
        <f xml:space="preserve"> (moras!C4460 - AVERAGE(moras!$C$2:$C$5001)) / _xlfn.STDEV.P(moras!$C$2:$C$5001)</f>
        <v>-0.52722047224631963</v>
      </c>
      <c r="C4463" t="str">
        <f t="shared" si="139"/>
        <v>Normal</v>
      </c>
      <c r="D4463">
        <f xml:space="preserve"> (moras!I4460 - AVERAGE(moras!$I$2:$I$5001)) / _xlfn.STDEV.P(moras!$I$2:$I$5001)</f>
        <v>0.78301680024322029</v>
      </c>
      <c r="E4463" t="str">
        <f t="shared" si="138"/>
        <v>Normal</v>
      </c>
    </row>
    <row r="4464" spans="2:5" x14ac:dyDescent="0.25">
      <c r="B4464">
        <f xml:space="preserve"> (moras!C4461 - AVERAGE(moras!$C$2:$C$5001)) / _xlfn.STDEV.P(moras!$C$2:$C$5001)</f>
        <v>-0.3080015941160682</v>
      </c>
      <c r="C4464" t="str">
        <f t="shared" si="139"/>
        <v>Normal</v>
      </c>
      <c r="D4464">
        <f xml:space="preserve"> (moras!I4461 - AVERAGE(moras!$I$2:$I$5001)) / _xlfn.STDEV.P(moras!$I$2:$I$5001)</f>
        <v>-0.91096062953163204</v>
      </c>
      <c r="E4464" t="str">
        <f t="shared" si="138"/>
        <v>Normal</v>
      </c>
    </row>
    <row r="4465" spans="2:5" x14ac:dyDescent="0.25">
      <c r="B4465">
        <f xml:space="preserve"> (moras!C4462 - AVERAGE(moras!$C$2:$C$5001)) / _xlfn.STDEV.P(moras!$C$2:$C$5001)</f>
        <v>-0.35211099355697545</v>
      </c>
      <c r="C4465" t="str">
        <f t="shared" si="139"/>
        <v>Normal</v>
      </c>
      <c r="D4465">
        <f xml:space="preserve"> (moras!I4462 - AVERAGE(moras!$I$2:$I$5001)) / _xlfn.STDEV.P(moras!$I$2:$I$5001)</f>
        <v>-1.052125415346203</v>
      </c>
      <c r="E4465" t="str">
        <f t="shared" si="138"/>
        <v>Normal</v>
      </c>
    </row>
    <row r="4466" spans="2:5" x14ac:dyDescent="0.25">
      <c r="B4466">
        <f xml:space="preserve"> (moras!C4463 - AVERAGE(moras!$C$2:$C$5001)) / _xlfn.STDEV.P(moras!$C$2:$C$5001)</f>
        <v>-0.36468091919335427</v>
      </c>
      <c r="C4466" t="str">
        <f t="shared" si="139"/>
        <v>Normal</v>
      </c>
      <c r="D4466">
        <f xml:space="preserve"> (moras!I4463 - AVERAGE(moras!$I$2:$I$5001)) / _xlfn.STDEV.P(moras!$I$2:$I$5001)</f>
        <v>-1.4050373798826306</v>
      </c>
      <c r="E4466" t="str">
        <f t="shared" si="138"/>
        <v>Normal</v>
      </c>
    </row>
    <row r="4467" spans="2:5" x14ac:dyDescent="0.25">
      <c r="B4467">
        <f xml:space="preserve"> (moras!C4464 - AVERAGE(moras!$C$2:$C$5001)) / _xlfn.STDEV.P(moras!$C$2:$C$5001)</f>
        <v>-0.17664918719751618</v>
      </c>
      <c r="C4467" t="str">
        <f t="shared" si="139"/>
        <v>Normal</v>
      </c>
      <c r="D4467">
        <f xml:space="preserve"> (moras!I4464 - AVERAGE(moras!$I$2:$I$5001)) / _xlfn.STDEV.P(moras!$I$2:$I$5001)</f>
        <v>-0.20513670045877688</v>
      </c>
      <c r="E4467" t="str">
        <f t="shared" si="138"/>
        <v>Normal</v>
      </c>
    </row>
    <row r="4468" spans="2:5" x14ac:dyDescent="0.25">
      <c r="B4468">
        <f xml:space="preserve"> (moras!C4465 - AVERAGE(moras!$C$2:$C$5001)) / _xlfn.STDEV.P(moras!$C$2:$C$5001)</f>
        <v>-0.37128054881208711</v>
      </c>
      <c r="C4468" t="str">
        <f t="shared" si="139"/>
        <v>Normal</v>
      </c>
      <c r="D4468">
        <f xml:space="preserve"> (moras!I4465 - AVERAGE(moras!$I$2:$I$5001)) / _xlfn.STDEV.P(moras!$I$2:$I$5001)</f>
        <v>0.28894004989222172</v>
      </c>
      <c r="E4468" t="str">
        <f t="shared" si="138"/>
        <v>Normal</v>
      </c>
    </row>
    <row r="4469" spans="2:5" x14ac:dyDescent="0.25">
      <c r="B4469">
        <f xml:space="preserve"> (moras!C4466 - AVERAGE(moras!$C$2:$C$5001)) / _xlfn.STDEV.P(moras!$C$2:$C$5001)</f>
        <v>-0.46799154082766331</v>
      </c>
      <c r="C4469" t="str">
        <f t="shared" si="139"/>
        <v>Normal</v>
      </c>
      <c r="D4469">
        <f xml:space="preserve"> (moras!I4466 - AVERAGE(moras!$I$2:$I$5001)) / _xlfn.STDEV.P(moras!$I$2:$I$5001)</f>
        <v>-0.48746627208791893</v>
      </c>
      <c r="E4469" t="str">
        <f t="shared" si="138"/>
        <v>Normal</v>
      </c>
    </row>
    <row r="4470" spans="2:5" x14ac:dyDescent="0.25">
      <c r="B4470">
        <f xml:space="preserve"> (moras!C4467 - AVERAGE(moras!$C$2:$C$5001)) / _xlfn.STDEV.P(moras!$C$2:$C$5001)</f>
        <v>0.3604608365664973</v>
      </c>
      <c r="C4470" t="str">
        <f t="shared" si="139"/>
        <v>Normal</v>
      </c>
      <c r="D4470">
        <f xml:space="preserve"> (moras!I4467 - AVERAGE(moras!$I$2:$I$5001)) / _xlfn.STDEV.P(moras!$I$2:$I$5001)</f>
        <v>-1.193290201160774</v>
      </c>
      <c r="E4470" t="str">
        <f t="shared" si="138"/>
        <v>Normal</v>
      </c>
    </row>
    <row r="4471" spans="2:5" x14ac:dyDescent="0.25">
      <c r="B4471">
        <f xml:space="preserve"> (moras!C4468 - AVERAGE(moras!$C$2:$C$5001)) / _xlfn.STDEV.P(moras!$C$2:$C$5001)</f>
        <v>-0.30465851986647352</v>
      </c>
      <c r="C4471" t="str">
        <f t="shared" si="139"/>
        <v>Normal</v>
      </c>
      <c r="D4471">
        <f xml:space="preserve"> (moras!I4468 - AVERAGE(moras!$I$2:$I$5001)) / _xlfn.STDEV.P(moras!$I$2:$I$5001)</f>
        <v>-0.27571909336606237</v>
      </c>
      <c r="E4471" t="str">
        <f t="shared" si="138"/>
        <v>Normal</v>
      </c>
    </row>
    <row r="4472" spans="2:5" x14ac:dyDescent="0.25">
      <c r="B4472">
        <f xml:space="preserve"> (moras!C4469 - AVERAGE(moras!$C$2:$C$5001)) / _xlfn.STDEV.P(moras!$C$2:$C$5001)</f>
        <v>4.9569341320000309</v>
      </c>
      <c r="C4472" t="str">
        <f t="shared" si="139"/>
        <v>Atipico</v>
      </c>
      <c r="D4472">
        <f xml:space="preserve"> (moras!I4469 - AVERAGE(moras!$I$2:$I$5001)) / _xlfn.STDEV.P(moras!$I$2:$I$5001)</f>
        <v>0.71243440733593477</v>
      </c>
      <c r="E4472" t="str">
        <f t="shared" si="138"/>
        <v>Normal</v>
      </c>
    </row>
    <row r="4473" spans="2:5" x14ac:dyDescent="0.25">
      <c r="B4473">
        <f xml:space="preserve"> (moras!C4470 - AVERAGE(moras!$C$2:$C$5001)) / _xlfn.STDEV.P(moras!$C$2:$C$5001)</f>
        <v>-0.23538842865851384</v>
      </c>
      <c r="C4473" t="str">
        <f t="shared" si="139"/>
        <v>Normal</v>
      </c>
      <c r="D4473">
        <f xml:space="preserve"> (moras!I4470 - AVERAGE(moras!$I$2:$I$5001)) / _xlfn.STDEV.P(moras!$I$2:$I$5001)</f>
        <v>0.50068722861407822</v>
      </c>
      <c r="E4473" t="str">
        <f t="shared" si="138"/>
        <v>Normal</v>
      </c>
    </row>
    <row r="4474" spans="2:5" x14ac:dyDescent="0.25">
      <c r="B4474">
        <f xml:space="preserve"> (moras!C4471 - AVERAGE(moras!$C$2:$C$5001)) / _xlfn.STDEV.P(moras!$C$2:$C$5001)</f>
        <v>-0.31758236395625966</v>
      </c>
      <c r="C4474" t="str">
        <f t="shared" si="139"/>
        <v>Normal</v>
      </c>
      <c r="D4474">
        <f xml:space="preserve"> (moras!I4471 - AVERAGE(moras!$I$2:$I$5001)) / _xlfn.STDEV.P(moras!$I$2:$I$5001)</f>
        <v>-1.4756197727899161</v>
      </c>
      <c r="E4474" t="str">
        <f t="shared" si="138"/>
        <v>Normal</v>
      </c>
    </row>
    <row r="4475" spans="2:5" x14ac:dyDescent="0.25">
      <c r="B4475">
        <f xml:space="preserve"> (moras!C4472 - AVERAGE(moras!$C$2:$C$5001)) / _xlfn.STDEV.P(moras!$C$2:$C$5001)</f>
        <v>-0.35972578954927614</v>
      </c>
      <c r="C4475" t="str">
        <f t="shared" si="139"/>
        <v>Normal</v>
      </c>
      <c r="D4475">
        <f xml:space="preserve"> (moras!I4472 - AVERAGE(moras!$I$2:$I$5001)) / _xlfn.STDEV.P(moras!$I$2:$I$5001)</f>
        <v>6.6104782630796582E-3</v>
      </c>
      <c r="E4475" t="str">
        <f t="shared" si="138"/>
        <v>Normal</v>
      </c>
    </row>
    <row r="4476" spans="2:5" x14ac:dyDescent="0.25">
      <c r="B4476">
        <f xml:space="preserve"> (moras!C4473 - AVERAGE(moras!$C$2:$C$5001)) / _xlfn.STDEV.P(moras!$C$2:$C$5001)</f>
        <v>-5.1773574297892443E-2</v>
      </c>
      <c r="C4476" t="str">
        <f t="shared" si="139"/>
        <v>Normal</v>
      </c>
      <c r="D4476">
        <f xml:space="preserve"> (moras!I4473 - AVERAGE(moras!$I$2:$I$5001)) / _xlfn.STDEV.P(moras!$I$2:$I$5001)</f>
        <v>6.6104782630796582E-3</v>
      </c>
      <c r="E4476" t="str">
        <f t="shared" si="138"/>
        <v>Normal</v>
      </c>
    </row>
    <row r="4477" spans="2:5" x14ac:dyDescent="0.25">
      <c r="B4477">
        <f xml:space="preserve"> (moras!C4474 - AVERAGE(moras!$C$2:$C$5001)) / _xlfn.STDEV.P(moras!$C$2:$C$5001)</f>
        <v>0.57567944964097151</v>
      </c>
      <c r="C4477" t="str">
        <f t="shared" si="139"/>
        <v>Normal</v>
      </c>
      <c r="D4477">
        <f xml:space="preserve"> (moras!I4474 - AVERAGE(moras!$I$2:$I$5001)) / _xlfn.STDEV.P(moras!$I$2:$I$5001)</f>
        <v>-6.397191464420586E-2</v>
      </c>
      <c r="E4477" t="str">
        <f t="shared" si="138"/>
        <v>Normal</v>
      </c>
    </row>
    <row r="4478" spans="2:5" x14ac:dyDescent="0.25">
      <c r="B4478">
        <f xml:space="preserve"> (moras!C4475 - AVERAGE(moras!$C$2:$C$5001)) / _xlfn.STDEV.P(moras!$C$2:$C$5001)</f>
        <v>-0.24815513048865645</v>
      </c>
      <c r="C4478" t="str">
        <f t="shared" si="139"/>
        <v>Normal</v>
      </c>
      <c r="D4478">
        <f xml:space="preserve"> (moras!I4475 - AVERAGE(moras!$I$2:$I$5001)) / _xlfn.STDEV.P(moras!$I$2:$I$5001)</f>
        <v>0.50068722861407822</v>
      </c>
      <c r="E4478" t="str">
        <f t="shared" si="138"/>
        <v>Normal</v>
      </c>
    </row>
    <row r="4479" spans="2:5" x14ac:dyDescent="0.25">
      <c r="B4479">
        <f xml:space="preserve"> (moras!C4476 - AVERAGE(moras!$C$2:$C$5001)) / _xlfn.STDEV.P(moras!$C$2:$C$5001)</f>
        <v>-0.54623057922259655</v>
      </c>
      <c r="C4479" t="str">
        <f t="shared" si="139"/>
        <v>Normal</v>
      </c>
      <c r="D4479">
        <f xml:space="preserve"> (moras!I4476 - AVERAGE(moras!$I$2:$I$5001)) / _xlfn.STDEV.P(moras!$I$2:$I$5001)</f>
        <v>0.64185201442864925</v>
      </c>
      <c r="E4479" t="str">
        <f t="shared" si="138"/>
        <v>Normal</v>
      </c>
    </row>
    <row r="4480" spans="2:5" x14ac:dyDescent="0.25">
      <c r="B4480">
        <f xml:space="preserve"> (moras!C4477 - AVERAGE(moras!$C$2:$C$5001)) / _xlfn.STDEV.P(moras!$C$2:$C$5001)</f>
        <v>-0.36467571523560732</v>
      </c>
      <c r="C4480" t="str">
        <f t="shared" si="139"/>
        <v>Normal</v>
      </c>
      <c r="D4480">
        <f xml:space="preserve"> (moras!I4477 - AVERAGE(moras!$I$2:$I$5001)) / _xlfn.STDEV.P(moras!$I$2:$I$5001)</f>
        <v>-0.769795843717061</v>
      </c>
      <c r="E4480" t="str">
        <f t="shared" si="138"/>
        <v>Normal</v>
      </c>
    </row>
    <row r="4481" spans="2:5" x14ac:dyDescent="0.25">
      <c r="B4481">
        <f xml:space="preserve"> (moras!C4478 - AVERAGE(moras!$C$2:$C$5001)) / _xlfn.STDEV.P(moras!$C$2:$C$5001)</f>
        <v>-0.33961162964151631</v>
      </c>
      <c r="C4481" t="str">
        <f t="shared" si="139"/>
        <v>Normal</v>
      </c>
      <c r="D4481">
        <f xml:space="preserve"> (moras!I4478 - AVERAGE(moras!$I$2:$I$5001)) / _xlfn.STDEV.P(moras!$I$2:$I$5001)</f>
        <v>-0.13455430755149136</v>
      </c>
      <c r="E4481" t="str">
        <f t="shared" si="138"/>
        <v>Normal</v>
      </c>
    </row>
    <row r="4482" spans="2:5" x14ac:dyDescent="0.25">
      <c r="B4482">
        <f xml:space="preserve"> (moras!C4479 - AVERAGE(moras!$C$2:$C$5001)) / _xlfn.STDEV.P(moras!$C$2:$C$5001)</f>
        <v>1.0281506275034795</v>
      </c>
      <c r="C4482" t="str">
        <f t="shared" si="139"/>
        <v>Normal</v>
      </c>
      <c r="D4482">
        <f xml:space="preserve"> (moras!I4479 - AVERAGE(moras!$I$2:$I$5001)) / _xlfn.STDEV.P(moras!$I$2:$I$5001)</f>
        <v>7.7192871170365177E-2</v>
      </c>
      <c r="E4482" t="str">
        <f t="shared" si="138"/>
        <v>Normal</v>
      </c>
    </row>
    <row r="4483" spans="2:5" x14ac:dyDescent="0.25">
      <c r="B4483">
        <f xml:space="preserve"> (moras!C4480 - AVERAGE(moras!$C$2:$C$5001)) / _xlfn.STDEV.P(moras!$C$2:$C$5001)</f>
        <v>-4.7811710010892593E-2</v>
      </c>
      <c r="C4483" t="str">
        <f t="shared" si="139"/>
        <v>Normal</v>
      </c>
      <c r="D4483">
        <f xml:space="preserve"> (moras!I4480 - AVERAGE(moras!$I$2:$I$5001)) / _xlfn.STDEV.P(moras!$I$2:$I$5001)</f>
        <v>0.35952244279950724</v>
      </c>
      <c r="E4483" t="str">
        <f t="shared" si="138"/>
        <v>Normal</v>
      </c>
    </row>
    <row r="4484" spans="2:5" x14ac:dyDescent="0.25">
      <c r="B4484">
        <f xml:space="preserve"> (moras!C4481 - AVERAGE(moras!$C$2:$C$5001)) / _xlfn.STDEV.P(moras!$C$2:$C$5001)</f>
        <v>-0.73685858053637965</v>
      </c>
      <c r="C4484" t="str">
        <f t="shared" si="139"/>
        <v>Normal</v>
      </c>
      <c r="D4484">
        <f xml:space="preserve"> (moras!I4481 - AVERAGE(moras!$I$2:$I$5001)) / _xlfn.STDEV.P(moras!$I$2:$I$5001)</f>
        <v>0.28894004989222172</v>
      </c>
      <c r="E4484" t="str">
        <f t="shared" si="138"/>
        <v>Normal</v>
      </c>
    </row>
    <row r="4485" spans="2:5" x14ac:dyDescent="0.25">
      <c r="B4485">
        <f xml:space="preserve"> (moras!C4482 - AVERAGE(moras!$C$2:$C$5001)) / _xlfn.STDEV.P(moras!$C$2:$C$5001)</f>
        <v>-0.44454166866740574</v>
      </c>
      <c r="C4485" t="str">
        <f t="shared" si="139"/>
        <v>Normal</v>
      </c>
      <c r="D4485">
        <f xml:space="preserve"> (moras!I4482 - AVERAGE(moras!$I$2:$I$5001)) / _xlfn.STDEV.P(moras!$I$2:$I$5001)</f>
        <v>-0.69921345080977548</v>
      </c>
      <c r="E4485" t="str">
        <f t="shared" si="138"/>
        <v>Normal</v>
      </c>
    </row>
    <row r="4486" spans="2:5" x14ac:dyDescent="0.25">
      <c r="B4486">
        <f xml:space="preserve"> (moras!C4483 - AVERAGE(moras!$C$2:$C$5001)) / _xlfn.STDEV.P(moras!$C$2:$C$5001)</f>
        <v>-0.41623559138687616</v>
      </c>
      <c r="C4486" t="str">
        <f t="shared" si="139"/>
        <v>Normal</v>
      </c>
      <c r="D4486">
        <f xml:space="preserve"> (moras!I4483 - AVERAGE(moras!$I$2:$I$5001)) / _xlfn.STDEV.P(moras!$I$2:$I$5001)</f>
        <v>-0.27571909336606237</v>
      </c>
      <c r="E4486" t="str">
        <f t="shared" ref="E4486:E4549" si="140">IF(ABS(D4486)&gt;1.96,"Atipico","Normal")</f>
        <v>Normal</v>
      </c>
    </row>
    <row r="4487" spans="2:5" x14ac:dyDescent="0.25">
      <c r="B4487">
        <f xml:space="preserve"> (moras!C4484 - AVERAGE(moras!$C$2:$C$5001)) / _xlfn.STDEV.P(moras!$C$2:$C$5001)</f>
        <v>0.62058393243670229</v>
      </c>
      <c r="C4487" t="str">
        <f t="shared" si="139"/>
        <v>Normal</v>
      </c>
      <c r="D4487">
        <f xml:space="preserve"> (moras!I4484 - AVERAGE(moras!$I$2:$I$5001)) / _xlfn.STDEV.P(moras!$I$2:$I$5001)</f>
        <v>-0.98154302243891756</v>
      </c>
      <c r="E4487" t="str">
        <f t="shared" si="140"/>
        <v>Normal</v>
      </c>
    </row>
    <row r="4488" spans="2:5" x14ac:dyDescent="0.25">
      <c r="B4488">
        <f xml:space="preserve"> (moras!C4485 - AVERAGE(moras!$C$2:$C$5001)) / _xlfn.STDEV.P(moras!$C$2:$C$5001)</f>
        <v>0.46424446343137576</v>
      </c>
      <c r="C4488" t="str">
        <f t="shared" si="139"/>
        <v>Normal</v>
      </c>
      <c r="D4488">
        <f xml:space="preserve"> (moras!I4485 - AVERAGE(moras!$I$2:$I$5001)) / _xlfn.STDEV.P(moras!$I$2:$I$5001)</f>
        <v>-0.48746627208791893</v>
      </c>
      <c r="E4488" t="str">
        <f t="shared" si="140"/>
        <v>Normal</v>
      </c>
    </row>
    <row r="4489" spans="2:5" x14ac:dyDescent="0.25">
      <c r="B4489">
        <f xml:space="preserve"> (moras!C4486 - AVERAGE(moras!$C$2:$C$5001)) / _xlfn.STDEV.P(moras!$C$2:$C$5001)</f>
        <v>-0.16151542449171019</v>
      </c>
      <c r="C4489" t="str">
        <f t="shared" si="139"/>
        <v>Normal</v>
      </c>
      <c r="D4489">
        <f xml:space="preserve"> (moras!I4486 - AVERAGE(moras!$I$2:$I$5001)) / _xlfn.STDEV.P(moras!$I$2:$I$5001)</f>
        <v>0.35952244279950724</v>
      </c>
      <c r="E4489" t="str">
        <f t="shared" si="140"/>
        <v>Normal</v>
      </c>
    </row>
    <row r="4490" spans="2:5" x14ac:dyDescent="0.25">
      <c r="B4490">
        <f xml:space="preserve"> (moras!C4487 - AVERAGE(moras!$C$2:$C$5001)) / _xlfn.STDEV.P(moras!$C$2:$C$5001)</f>
        <v>0.37015148143873955</v>
      </c>
      <c r="C4490" t="str">
        <f t="shared" si="139"/>
        <v>Normal</v>
      </c>
      <c r="D4490">
        <f xml:space="preserve"> (moras!I4487 - AVERAGE(moras!$I$2:$I$5001)) / _xlfn.STDEV.P(moras!$I$2:$I$5001)</f>
        <v>-1.1227078082534885</v>
      </c>
      <c r="E4490" t="str">
        <f t="shared" si="140"/>
        <v>Normal</v>
      </c>
    </row>
    <row r="4491" spans="2:5" x14ac:dyDescent="0.25">
      <c r="B4491">
        <f xml:space="preserve"> (moras!C4488 - AVERAGE(moras!$C$2:$C$5001)) / _xlfn.STDEV.P(moras!$C$2:$C$5001)</f>
        <v>-0.51085530762407128</v>
      </c>
      <c r="C4491" t="str">
        <f t="shared" si="139"/>
        <v>Normal</v>
      </c>
      <c r="D4491">
        <f xml:space="preserve"> (moras!I4488 - AVERAGE(moras!$I$2:$I$5001)) / _xlfn.STDEV.P(moras!$I$2:$I$5001)</f>
        <v>0.50068722861407822</v>
      </c>
      <c r="E4491" t="str">
        <f t="shared" si="140"/>
        <v>Normal</v>
      </c>
    </row>
    <row r="4492" spans="2:5" x14ac:dyDescent="0.25">
      <c r="B4492">
        <f xml:space="preserve"> (moras!C4489 - AVERAGE(moras!$C$2:$C$5001)) / _xlfn.STDEV.P(moras!$C$2:$C$5001)</f>
        <v>6.3988330135156715E-2</v>
      </c>
      <c r="C4492" t="str">
        <f t="shared" si="139"/>
        <v>Normal</v>
      </c>
      <c r="D4492">
        <f xml:space="preserve"> (moras!I4489 - AVERAGE(moras!$I$2:$I$5001)) / _xlfn.STDEV.P(moras!$I$2:$I$5001)</f>
        <v>-0.55804866499520445</v>
      </c>
      <c r="E4492" t="str">
        <f t="shared" si="140"/>
        <v>Normal</v>
      </c>
    </row>
    <row r="4493" spans="2:5" x14ac:dyDescent="0.25">
      <c r="B4493">
        <f xml:space="preserve"> (moras!C4490 - AVERAGE(moras!$C$2:$C$5001)) / _xlfn.STDEV.P(moras!$C$2:$C$5001)</f>
        <v>-0.44454166866740574</v>
      </c>
      <c r="C4493" t="str">
        <f t="shared" si="139"/>
        <v>Normal</v>
      </c>
      <c r="D4493">
        <f xml:space="preserve"> (moras!I4490 - AVERAGE(moras!$I$2:$I$5001)) / _xlfn.STDEV.P(moras!$I$2:$I$5001)</f>
        <v>0.85359919315050581</v>
      </c>
      <c r="E4493" t="str">
        <f t="shared" si="140"/>
        <v>Normal</v>
      </c>
    </row>
    <row r="4494" spans="2:5" x14ac:dyDescent="0.25">
      <c r="B4494">
        <f xml:space="preserve"> (moras!C4491 - AVERAGE(moras!$C$2:$C$5001)) / _xlfn.STDEV.P(moras!$C$2:$C$5001)</f>
        <v>-0.44453673600603422</v>
      </c>
      <c r="C4494" t="str">
        <f t="shared" si="139"/>
        <v>Normal</v>
      </c>
      <c r="D4494">
        <f xml:space="preserve"> (moras!I4491 - AVERAGE(moras!$I$2:$I$5001)) / _xlfn.STDEV.P(moras!$I$2:$I$5001)</f>
        <v>0.71243440733593477</v>
      </c>
      <c r="E4494" t="str">
        <f t="shared" si="140"/>
        <v>Normal</v>
      </c>
    </row>
    <row r="4495" spans="2:5" x14ac:dyDescent="0.25">
      <c r="B4495">
        <f xml:space="preserve"> (moras!C4492 - AVERAGE(moras!$C$2:$C$5001)) / _xlfn.STDEV.P(moras!$C$2:$C$5001)</f>
        <v>-0.44133420561056785</v>
      </c>
      <c r="C4495" t="str">
        <f t="shared" ref="C4495:C4558" si="141">IF(ABS(B4495)&gt;1.96,"Atipico","Normal")</f>
        <v>Normal</v>
      </c>
      <c r="D4495">
        <f xml:space="preserve"> (moras!I4492 - AVERAGE(moras!$I$2:$I$5001)) / _xlfn.STDEV.P(moras!$I$2:$I$5001)</f>
        <v>2.1946646583889304</v>
      </c>
      <c r="E4495" t="str">
        <f t="shared" si="140"/>
        <v>Atipico</v>
      </c>
    </row>
    <row r="4496" spans="2:5" x14ac:dyDescent="0.25">
      <c r="B4496">
        <f xml:space="preserve"> (moras!C4493 - AVERAGE(moras!$C$2:$C$5001)) / _xlfn.STDEV.P(moras!$C$2:$C$5001)</f>
        <v>-0.35129802930468002</v>
      </c>
      <c r="C4496" t="str">
        <f t="shared" si="141"/>
        <v>Normal</v>
      </c>
      <c r="D4496">
        <f xml:space="preserve"> (moras!I4493 - AVERAGE(moras!$I$2:$I$5001)) / _xlfn.STDEV.P(moras!$I$2:$I$5001)</f>
        <v>0.43010483570679275</v>
      </c>
      <c r="E4496" t="str">
        <f t="shared" si="140"/>
        <v>Normal</v>
      </c>
    </row>
    <row r="4497" spans="2:5" x14ac:dyDescent="0.25">
      <c r="B4497">
        <f xml:space="preserve"> (moras!C4494 - AVERAGE(moras!$C$2:$C$5001)) / _xlfn.STDEV.P(moras!$C$2:$C$5001)</f>
        <v>-0.44453673600603422</v>
      </c>
      <c r="C4497" t="str">
        <f t="shared" si="141"/>
        <v>Normal</v>
      </c>
      <c r="D4497">
        <f xml:space="preserve"> (moras!I4494 - AVERAGE(moras!$I$2:$I$5001)) / _xlfn.STDEV.P(moras!$I$2:$I$5001)</f>
        <v>-1.052125415346203</v>
      </c>
      <c r="E4497" t="str">
        <f t="shared" si="140"/>
        <v>Normal</v>
      </c>
    </row>
    <row r="4498" spans="2:5" x14ac:dyDescent="0.25">
      <c r="B4498">
        <f xml:space="preserve"> (moras!C4495 - AVERAGE(moras!$C$2:$C$5001)) / _xlfn.STDEV.P(moras!$C$2:$C$5001)</f>
        <v>-0.39412101532319888</v>
      </c>
      <c r="C4498" t="str">
        <f t="shared" si="141"/>
        <v>Normal</v>
      </c>
      <c r="D4498">
        <f xml:space="preserve"> (moras!I4495 - AVERAGE(moras!$I$2:$I$5001)) / _xlfn.STDEV.P(moras!$I$2:$I$5001)</f>
        <v>-1.2638725940680595</v>
      </c>
      <c r="E4498" t="str">
        <f t="shared" si="140"/>
        <v>Normal</v>
      </c>
    </row>
    <row r="4499" spans="2:5" x14ac:dyDescent="0.25">
      <c r="B4499">
        <f xml:space="preserve"> (moras!C4496 - AVERAGE(moras!$C$2:$C$5001)) / _xlfn.STDEV.P(moras!$C$2:$C$5001)</f>
        <v>-0.12346240834103567</v>
      </c>
      <c r="C4499" t="str">
        <f t="shared" si="141"/>
        <v>Normal</v>
      </c>
      <c r="D4499">
        <f xml:space="preserve"> (moras!I4496 - AVERAGE(moras!$I$2:$I$5001)) / _xlfn.STDEV.P(moras!$I$2:$I$5001)</f>
        <v>-0.62863105790248996</v>
      </c>
      <c r="E4499" t="str">
        <f t="shared" si="140"/>
        <v>Normal</v>
      </c>
    </row>
    <row r="4500" spans="2:5" x14ac:dyDescent="0.25">
      <c r="B4500">
        <f xml:space="preserve"> (moras!C4497 - AVERAGE(moras!$C$2:$C$5001)) / _xlfn.STDEV.P(moras!$C$2:$C$5001)</f>
        <v>-0.42035066413607575</v>
      </c>
      <c r="C4500" t="str">
        <f t="shared" si="141"/>
        <v>Normal</v>
      </c>
      <c r="D4500">
        <f xml:space="preserve"> (moras!I4497 - AVERAGE(moras!$I$2:$I$5001)) / _xlfn.STDEV.P(moras!$I$2:$I$5001)</f>
        <v>-0.69921345080977548</v>
      </c>
      <c r="E4500" t="str">
        <f t="shared" si="140"/>
        <v>Normal</v>
      </c>
    </row>
    <row r="4501" spans="2:5" x14ac:dyDescent="0.25">
      <c r="B4501">
        <f xml:space="preserve"> (moras!C4498 - AVERAGE(moras!$C$2:$C$5001)) / _xlfn.STDEV.P(moras!$C$2:$C$5001)</f>
        <v>0.1503104713930038</v>
      </c>
      <c r="C4501" t="str">
        <f t="shared" si="141"/>
        <v>Normal</v>
      </c>
      <c r="D4501">
        <f xml:space="preserve"> (moras!I4498 - AVERAGE(moras!$I$2:$I$5001)) / _xlfn.STDEV.P(moras!$I$2:$I$5001)</f>
        <v>-0.98154302243891756</v>
      </c>
      <c r="E4501" t="str">
        <f t="shared" si="140"/>
        <v>Normal</v>
      </c>
    </row>
    <row r="4502" spans="2:5" x14ac:dyDescent="0.25">
      <c r="B4502">
        <f xml:space="preserve"> (moras!C4499 - AVERAGE(moras!$C$2:$C$5001)) / _xlfn.STDEV.P(moras!$C$2:$C$5001)</f>
        <v>-0.1500655706046182</v>
      </c>
      <c r="C4502" t="str">
        <f t="shared" si="141"/>
        <v>Normal</v>
      </c>
      <c r="D4502">
        <f xml:space="preserve"> (moras!I4499 - AVERAGE(moras!$I$2:$I$5001)) / _xlfn.STDEV.P(moras!$I$2:$I$5001)</f>
        <v>-0.41688387918063341</v>
      </c>
      <c r="E4502" t="str">
        <f t="shared" si="140"/>
        <v>Normal</v>
      </c>
    </row>
    <row r="4503" spans="2:5" x14ac:dyDescent="0.25">
      <c r="B4503">
        <f xml:space="preserve"> (moras!C4500 - AVERAGE(moras!$C$2:$C$5001)) / _xlfn.STDEV.P(moras!$C$2:$C$5001)</f>
        <v>-0.31758236395625966</v>
      </c>
      <c r="C4503" t="str">
        <f t="shared" si="141"/>
        <v>Normal</v>
      </c>
      <c r="D4503">
        <f xml:space="preserve"> (moras!I4500 - AVERAGE(moras!$I$2:$I$5001)) / _xlfn.STDEV.P(moras!$I$2:$I$5001)</f>
        <v>6.6104782630796582E-3</v>
      </c>
      <c r="E4503" t="str">
        <f t="shared" si="140"/>
        <v>Normal</v>
      </c>
    </row>
    <row r="4504" spans="2:5" x14ac:dyDescent="0.25">
      <c r="B4504">
        <f xml:space="preserve"> (moras!C4501 - AVERAGE(moras!$C$2:$C$5001)) / _xlfn.STDEV.P(moras!$C$2:$C$5001)</f>
        <v>-2.2673338536546354E-2</v>
      </c>
      <c r="C4504" t="str">
        <f t="shared" si="141"/>
        <v>Normal</v>
      </c>
      <c r="D4504">
        <f xml:space="preserve"> (moras!I4501 - AVERAGE(moras!$I$2:$I$5001)) / _xlfn.STDEV.P(moras!$I$2:$I$5001)</f>
        <v>0.99476397896507684</v>
      </c>
      <c r="E4504" t="str">
        <f t="shared" si="140"/>
        <v>Normal</v>
      </c>
    </row>
    <row r="4505" spans="2:5" x14ac:dyDescent="0.25">
      <c r="B4505">
        <f xml:space="preserve"> (moras!C4502 - AVERAGE(moras!$C$2:$C$5001)) / _xlfn.STDEV.P(moras!$C$2:$C$5001)</f>
        <v>-0.31208367969234568</v>
      </c>
      <c r="C4505" t="str">
        <f t="shared" si="141"/>
        <v>Normal</v>
      </c>
      <c r="D4505">
        <f xml:space="preserve"> (moras!I4502 - AVERAGE(moras!$I$2:$I$5001)) / _xlfn.STDEV.P(moras!$I$2:$I$5001)</f>
        <v>-0.91096062953163204</v>
      </c>
      <c r="E4505" t="str">
        <f t="shared" si="140"/>
        <v>Normal</v>
      </c>
    </row>
    <row r="4506" spans="2:5" x14ac:dyDescent="0.25">
      <c r="B4506">
        <f xml:space="preserve"> (moras!C4503 - AVERAGE(moras!$C$2:$C$5001)) / _xlfn.STDEV.P(moras!$C$2:$C$5001)</f>
        <v>-0.39980982901967849</v>
      </c>
      <c r="C4506" t="str">
        <f t="shared" si="141"/>
        <v>Normal</v>
      </c>
      <c r="D4506">
        <f xml:space="preserve"> (moras!I4503 - AVERAGE(moras!$I$2:$I$5001)) / _xlfn.STDEV.P(moras!$I$2:$I$5001)</f>
        <v>-1.5462021656972016</v>
      </c>
      <c r="E4506" t="str">
        <f t="shared" si="140"/>
        <v>Normal</v>
      </c>
    </row>
    <row r="4507" spans="2:5" x14ac:dyDescent="0.25">
      <c r="B4507">
        <f xml:space="preserve"> (moras!C4504 - AVERAGE(moras!$C$2:$C$5001)) / _xlfn.STDEV.P(moras!$C$2:$C$5001)</f>
        <v>-0.25321334042374616</v>
      </c>
      <c r="C4507" t="str">
        <f t="shared" si="141"/>
        <v>Normal</v>
      </c>
      <c r="D4507">
        <f xml:space="preserve"> (moras!I4504 - AVERAGE(moras!$I$2:$I$5001)) / _xlfn.STDEV.P(moras!$I$2:$I$5001)</f>
        <v>-0.769795843717061</v>
      </c>
      <c r="E4507" t="str">
        <f t="shared" si="140"/>
        <v>Normal</v>
      </c>
    </row>
    <row r="4508" spans="2:5" x14ac:dyDescent="0.25">
      <c r="B4508">
        <f xml:space="preserve"> (moras!C4505 - AVERAGE(moras!$C$2:$C$5001)) / _xlfn.STDEV.P(moras!$C$2:$C$5001)</f>
        <v>0.74303419273490467</v>
      </c>
      <c r="C4508" t="str">
        <f t="shared" si="141"/>
        <v>Normal</v>
      </c>
      <c r="D4508">
        <f xml:space="preserve"> (moras!I4505 - AVERAGE(moras!$I$2:$I$5001)) / _xlfn.STDEV.P(moras!$I$2:$I$5001)</f>
        <v>-0.84037823662434652</v>
      </c>
      <c r="E4508" t="str">
        <f t="shared" si="140"/>
        <v>Normal</v>
      </c>
    </row>
    <row r="4509" spans="2:5" x14ac:dyDescent="0.25">
      <c r="B4509">
        <f xml:space="preserve"> (moras!C4506 - AVERAGE(moras!$C$2:$C$5001)) / _xlfn.STDEV.P(moras!$C$2:$C$5001)</f>
        <v>0.47842586487452693</v>
      </c>
      <c r="C4509" t="str">
        <f t="shared" si="141"/>
        <v>Normal</v>
      </c>
      <c r="D4509">
        <f xml:space="preserve"> (moras!I4506 - AVERAGE(moras!$I$2:$I$5001)) / _xlfn.STDEV.P(moras!$I$2:$I$5001)</f>
        <v>-0.20513670045877688</v>
      </c>
      <c r="E4509" t="str">
        <f t="shared" si="140"/>
        <v>Normal</v>
      </c>
    </row>
    <row r="4510" spans="2:5" x14ac:dyDescent="0.25">
      <c r="B4510">
        <f xml:space="preserve"> (moras!C4507 - AVERAGE(moras!$C$2:$C$5001)) / _xlfn.STDEV.P(moras!$C$2:$C$5001)</f>
        <v>0.52692729366899183</v>
      </c>
      <c r="C4510" t="str">
        <f t="shared" si="141"/>
        <v>Normal</v>
      </c>
      <c r="D4510">
        <f xml:space="preserve"> (moras!I4507 - AVERAGE(moras!$I$2:$I$5001)) / _xlfn.STDEV.P(moras!$I$2:$I$5001)</f>
        <v>-0.41688387918063341</v>
      </c>
      <c r="E4510" t="str">
        <f t="shared" si="140"/>
        <v>Normal</v>
      </c>
    </row>
    <row r="4511" spans="2:5" x14ac:dyDescent="0.25">
      <c r="B4511">
        <f xml:space="preserve"> (moras!C4508 - AVERAGE(moras!$C$2:$C$5001)) / _xlfn.STDEV.P(moras!$C$2:$C$5001)</f>
        <v>-0.41318474032858432</v>
      </c>
      <c r="C4511" t="str">
        <f t="shared" si="141"/>
        <v>Normal</v>
      </c>
      <c r="D4511">
        <f xml:space="preserve"> (moras!I4508 - AVERAGE(moras!$I$2:$I$5001)) / _xlfn.STDEV.P(moras!$I$2:$I$5001)</f>
        <v>1.559423122223361</v>
      </c>
      <c r="E4511" t="str">
        <f t="shared" si="140"/>
        <v>Normal</v>
      </c>
    </row>
    <row r="4512" spans="2:5" x14ac:dyDescent="0.25">
      <c r="B4512">
        <f xml:space="preserve"> (moras!C4509 - AVERAGE(moras!$C$2:$C$5001)) / _xlfn.STDEV.P(moras!$C$2:$C$5001)</f>
        <v>-0.31758236395625966</v>
      </c>
      <c r="C4512" t="str">
        <f t="shared" si="141"/>
        <v>Normal</v>
      </c>
      <c r="D4512">
        <f xml:space="preserve"> (moras!I4509 - AVERAGE(moras!$I$2:$I$5001)) / _xlfn.STDEV.P(moras!$I$2:$I$5001)</f>
        <v>0.28894004989222172</v>
      </c>
      <c r="E4512" t="str">
        <f t="shared" si="140"/>
        <v>Normal</v>
      </c>
    </row>
    <row r="4513" spans="2:5" x14ac:dyDescent="0.25">
      <c r="B4513">
        <f xml:space="preserve"> (moras!C4510 - AVERAGE(moras!$C$2:$C$5001)) / _xlfn.STDEV.P(moras!$C$2:$C$5001)</f>
        <v>-0.13310082866100689</v>
      </c>
      <c r="C4513" t="str">
        <f t="shared" si="141"/>
        <v>Normal</v>
      </c>
      <c r="D4513">
        <f xml:space="preserve"> (moras!I4510 - AVERAGE(moras!$I$2:$I$5001)) / _xlfn.STDEV.P(moras!$I$2:$I$5001)</f>
        <v>1.0653463718723624</v>
      </c>
      <c r="E4513" t="str">
        <f t="shared" si="140"/>
        <v>Normal</v>
      </c>
    </row>
    <row r="4514" spans="2:5" x14ac:dyDescent="0.25">
      <c r="B4514">
        <f xml:space="preserve"> (moras!C4511 - AVERAGE(moras!$C$2:$C$5001)) / _xlfn.STDEV.P(moras!$C$2:$C$5001)</f>
        <v>-0.46556220510218438</v>
      </c>
      <c r="C4514" t="str">
        <f t="shared" si="141"/>
        <v>Normal</v>
      </c>
      <c r="D4514">
        <f xml:space="preserve"> (moras!I4511 - AVERAGE(moras!$I$2:$I$5001)) / _xlfn.STDEV.P(moras!$I$2:$I$5001)</f>
        <v>0.43010483570679275</v>
      </c>
      <c r="E4514" t="str">
        <f t="shared" si="140"/>
        <v>Normal</v>
      </c>
    </row>
    <row r="4515" spans="2:5" x14ac:dyDescent="0.25">
      <c r="B4515">
        <f xml:space="preserve"> (moras!C4512 - AVERAGE(moras!$C$2:$C$5001)) / _xlfn.STDEV.P(moras!$C$2:$C$5001)</f>
        <v>-0.66968313164818716</v>
      </c>
      <c r="C4515" t="str">
        <f t="shared" si="141"/>
        <v>Normal</v>
      </c>
      <c r="D4515">
        <f xml:space="preserve"> (moras!I4512 - AVERAGE(moras!$I$2:$I$5001)) / _xlfn.STDEV.P(moras!$I$2:$I$5001)</f>
        <v>0.92418158605779133</v>
      </c>
      <c r="E4515" t="str">
        <f t="shared" si="140"/>
        <v>Normal</v>
      </c>
    </row>
    <row r="4516" spans="2:5" x14ac:dyDescent="0.25">
      <c r="B4516">
        <f xml:space="preserve"> (moras!C4513 - AVERAGE(moras!$C$2:$C$5001)) / _xlfn.STDEV.P(moras!$C$2:$C$5001)</f>
        <v>-0.41437463389958523</v>
      </c>
      <c r="C4516" t="str">
        <f t="shared" si="141"/>
        <v>Normal</v>
      </c>
      <c r="D4516">
        <f xml:space="preserve"> (moras!I4513 - AVERAGE(moras!$I$2:$I$5001)) / _xlfn.STDEV.P(moras!$I$2:$I$5001)</f>
        <v>-0.34630148627334789</v>
      </c>
      <c r="E4516" t="str">
        <f t="shared" si="140"/>
        <v>Normal</v>
      </c>
    </row>
    <row r="4517" spans="2:5" x14ac:dyDescent="0.25">
      <c r="B4517">
        <f xml:space="preserve"> (moras!C4514 - AVERAGE(moras!$C$2:$C$5001)) / _xlfn.STDEV.P(moras!$C$2:$C$5001)</f>
        <v>-0.27020606288898757</v>
      </c>
      <c r="C4517" t="str">
        <f t="shared" si="141"/>
        <v>Normal</v>
      </c>
      <c r="D4517">
        <f xml:space="preserve"> (moras!I4514 - AVERAGE(moras!$I$2:$I$5001)) / _xlfn.STDEV.P(moras!$I$2:$I$5001)</f>
        <v>7.7192871170365177E-2</v>
      </c>
      <c r="E4517" t="str">
        <f t="shared" si="140"/>
        <v>Normal</v>
      </c>
    </row>
    <row r="4518" spans="2:5" x14ac:dyDescent="0.25">
      <c r="B4518">
        <f xml:space="preserve"> (moras!C4515 - AVERAGE(moras!$C$2:$C$5001)) / _xlfn.STDEV.P(moras!$C$2:$C$5001)</f>
        <v>-4.9276414478554964E-2</v>
      </c>
      <c r="C4518" t="str">
        <f t="shared" si="141"/>
        <v>Normal</v>
      </c>
      <c r="D4518">
        <f xml:space="preserve"> (moras!I4515 - AVERAGE(moras!$I$2:$I$5001)) / _xlfn.STDEV.P(moras!$I$2:$I$5001)</f>
        <v>0.2183576569849362</v>
      </c>
      <c r="E4518" t="str">
        <f t="shared" si="140"/>
        <v>Normal</v>
      </c>
    </row>
    <row r="4519" spans="2:5" x14ac:dyDescent="0.25">
      <c r="B4519">
        <f xml:space="preserve"> (moras!C4516 - AVERAGE(moras!$C$2:$C$5001)) / _xlfn.STDEV.P(moras!$C$2:$C$5001)</f>
        <v>-0.1416984574315851</v>
      </c>
      <c r="C4519" t="str">
        <f t="shared" si="141"/>
        <v>Normal</v>
      </c>
      <c r="D4519">
        <f xml:space="preserve"> (moras!I4516 - AVERAGE(moras!$I$2:$I$5001)) / _xlfn.STDEV.P(moras!$I$2:$I$5001)</f>
        <v>0.92418158605779133</v>
      </c>
      <c r="E4519" t="str">
        <f t="shared" si="140"/>
        <v>Normal</v>
      </c>
    </row>
    <row r="4520" spans="2:5" x14ac:dyDescent="0.25">
      <c r="B4520">
        <f xml:space="preserve"> (moras!C4517 - AVERAGE(moras!$C$2:$C$5001)) / _xlfn.STDEV.P(moras!$C$2:$C$5001)</f>
        <v>-0.41738237349748991</v>
      </c>
      <c r="C4520" t="str">
        <f t="shared" si="141"/>
        <v>Normal</v>
      </c>
      <c r="D4520">
        <f xml:space="preserve"> (moras!I4517 - AVERAGE(moras!$I$2:$I$5001)) / _xlfn.STDEV.P(moras!$I$2:$I$5001)</f>
        <v>-0.13455430755149136</v>
      </c>
      <c r="E4520" t="str">
        <f t="shared" si="140"/>
        <v>Normal</v>
      </c>
    </row>
    <row r="4521" spans="2:5" x14ac:dyDescent="0.25">
      <c r="B4521">
        <f xml:space="preserve"> (moras!C4518 - AVERAGE(moras!$C$2:$C$5001)) / _xlfn.STDEV.P(moras!$C$2:$C$5001)</f>
        <v>-0.26825575024095144</v>
      </c>
      <c r="C4521" t="str">
        <f t="shared" si="141"/>
        <v>Normal</v>
      </c>
      <c r="D4521">
        <f xml:space="preserve"> (moras!I4518 - AVERAGE(moras!$I$2:$I$5001)) / _xlfn.STDEV.P(moras!$I$2:$I$5001)</f>
        <v>1.1359287647796479</v>
      </c>
      <c r="E4521" t="str">
        <f t="shared" si="140"/>
        <v>Normal</v>
      </c>
    </row>
    <row r="4522" spans="2:5" x14ac:dyDescent="0.25">
      <c r="B4522">
        <f xml:space="preserve"> (moras!C4519 - AVERAGE(moras!$C$2:$C$5001)) / _xlfn.STDEV.P(moras!$C$2:$C$5001)</f>
        <v>-8.9278448453655609E-2</v>
      </c>
      <c r="C4522" t="str">
        <f t="shared" si="141"/>
        <v>Normal</v>
      </c>
      <c r="D4522">
        <f xml:space="preserve"> (moras!I4519 - AVERAGE(moras!$I$2:$I$5001)) / _xlfn.STDEV.P(moras!$I$2:$I$5001)</f>
        <v>7.7192871170365177E-2</v>
      </c>
      <c r="E4522" t="str">
        <f t="shared" si="140"/>
        <v>Normal</v>
      </c>
    </row>
    <row r="4523" spans="2:5" x14ac:dyDescent="0.25">
      <c r="B4523">
        <f xml:space="preserve"> (moras!C4520 - AVERAGE(moras!$C$2:$C$5001)) / _xlfn.STDEV.P(moras!$C$2:$C$5001)</f>
        <v>-0.37924063110039496</v>
      </c>
      <c r="C4523" t="str">
        <f t="shared" si="141"/>
        <v>Normal</v>
      </c>
      <c r="D4523">
        <f xml:space="preserve"> (moras!I4520 - AVERAGE(moras!$I$2:$I$5001)) / _xlfn.STDEV.P(moras!$I$2:$I$5001)</f>
        <v>-0.41688387918063341</v>
      </c>
      <c r="E4523" t="str">
        <f t="shared" si="140"/>
        <v>Normal</v>
      </c>
    </row>
    <row r="4524" spans="2:5" x14ac:dyDescent="0.25">
      <c r="B4524">
        <f xml:space="preserve"> (moras!C4521 - AVERAGE(moras!$C$2:$C$5001)) / _xlfn.STDEV.P(moras!$C$2:$C$5001)</f>
        <v>-0.31352155048214692</v>
      </c>
      <c r="C4524" t="str">
        <f t="shared" si="141"/>
        <v>Normal</v>
      </c>
      <c r="D4524">
        <f xml:space="preserve"> (moras!I4521 - AVERAGE(moras!$I$2:$I$5001)) / _xlfn.STDEV.P(moras!$I$2:$I$5001)</f>
        <v>1.41825833640879</v>
      </c>
      <c r="E4524" t="str">
        <f t="shared" si="140"/>
        <v>Normal</v>
      </c>
    </row>
    <row r="4525" spans="2:5" x14ac:dyDescent="0.25">
      <c r="B4525">
        <f xml:space="preserve"> (moras!C4522 - AVERAGE(moras!$C$2:$C$5001)) / _xlfn.STDEV.P(moras!$C$2:$C$5001)</f>
        <v>-0.41191951268678667</v>
      </c>
      <c r="C4525" t="str">
        <f t="shared" si="141"/>
        <v>Normal</v>
      </c>
      <c r="D4525">
        <f xml:space="preserve"> (moras!I4522 - AVERAGE(moras!$I$2:$I$5001)) / _xlfn.STDEV.P(moras!$I$2:$I$5001)</f>
        <v>-0.34630148627334789</v>
      </c>
      <c r="E4525" t="str">
        <f t="shared" si="140"/>
        <v>Normal</v>
      </c>
    </row>
    <row r="4526" spans="2:5" x14ac:dyDescent="0.25">
      <c r="B4526">
        <f xml:space="preserve"> (moras!C4523 - AVERAGE(moras!$C$2:$C$5001)) / _xlfn.STDEV.P(moras!$C$2:$C$5001)</f>
        <v>-0.71466160436449089</v>
      </c>
      <c r="C4526" t="str">
        <f t="shared" si="141"/>
        <v>Normal</v>
      </c>
      <c r="D4526">
        <f xml:space="preserve"> (moras!I4523 - AVERAGE(moras!$I$2:$I$5001)) / _xlfn.STDEV.P(moras!$I$2:$I$5001)</f>
        <v>2.0534998725743594</v>
      </c>
      <c r="E4526" t="str">
        <f t="shared" si="140"/>
        <v>Atipico</v>
      </c>
    </row>
    <row r="4527" spans="2:5" x14ac:dyDescent="0.25">
      <c r="B4527">
        <f xml:space="preserve"> (moras!C4524 - AVERAGE(moras!$C$2:$C$5001)) / _xlfn.STDEV.P(moras!$C$2:$C$5001)</f>
        <v>0.24690290689251523</v>
      </c>
      <c r="C4527" t="str">
        <f t="shared" si="141"/>
        <v>Normal</v>
      </c>
      <c r="D4527">
        <f xml:space="preserve"> (moras!I4524 - AVERAGE(moras!$I$2:$I$5001)) / _xlfn.STDEV.P(moras!$I$2:$I$5001)</f>
        <v>-0.69921345080977548</v>
      </c>
      <c r="E4527" t="str">
        <f t="shared" si="140"/>
        <v>Normal</v>
      </c>
    </row>
    <row r="4528" spans="2:5" x14ac:dyDescent="0.25">
      <c r="B4528">
        <f xml:space="preserve"> (moras!C4525 - AVERAGE(moras!$C$2:$C$5001)) / _xlfn.STDEV.P(moras!$C$2:$C$5001)</f>
        <v>-0.18253966042251746</v>
      </c>
      <c r="C4528" t="str">
        <f t="shared" si="141"/>
        <v>Normal</v>
      </c>
      <c r="D4528">
        <f xml:space="preserve"> (moras!I4525 - AVERAGE(moras!$I$2:$I$5001)) / _xlfn.STDEV.P(moras!$I$2:$I$5001)</f>
        <v>-0.13455430755149136</v>
      </c>
      <c r="E4528" t="str">
        <f t="shared" si="140"/>
        <v>Normal</v>
      </c>
    </row>
    <row r="4529" spans="2:5" x14ac:dyDescent="0.25">
      <c r="B4529">
        <f xml:space="preserve"> (moras!C4526 - AVERAGE(moras!$C$2:$C$5001)) / _xlfn.STDEV.P(moras!$C$2:$C$5001)</f>
        <v>1.0675262134843959</v>
      </c>
      <c r="C4529" t="str">
        <f t="shared" si="141"/>
        <v>Normal</v>
      </c>
      <c r="D4529">
        <f xml:space="preserve"> (moras!I4526 - AVERAGE(moras!$I$2:$I$5001)) / _xlfn.STDEV.P(moras!$I$2:$I$5001)</f>
        <v>-0.27571909336606237</v>
      </c>
      <c r="E4529" t="str">
        <f t="shared" si="140"/>
        <v>Normal</v>
      </c>
    </row>
    <row r="4530" spans="2:5" x14ac:dyDescent="0.25">
      <c r="B4530">
        <f xml:space="preserve"> (moras!C4527 - AVERAGE(moras!$C$2:$C$5001)) / _xlfn.STDEV.P(moras!$C$2:$C$5001)</f>
        <v>0.1890016382769667</v>
      </c>
      <c r="C4530" t="str">
        <f t="shared" si="141"/>
        <v>Normal</v>
      </c>
      <c r="D4530">
        <f xml:space="preserve"> (moras!I4527 - AVERAGE(moras!$I$2:$I$5001)) / _xlfn.STDEV.P(moras!$I$2:$I$5001)</f>
        <v>0.35952244279950724</v>
      </c>
      <c r="E4530" t="str">
        <f t="shared" si="140"/>
        <v>Normal</v>
      </c>
    </row>
    <row r="4531" spans="2:5" x14ac:dyDescent="0.25">
      <c r="B4531">
        <f xml:space="preserve"> (moras!C4528 - AVERAGE(moras!$C$2:$C$5001)) / _xlfn.STDEV.P(moras!$C$2:$C$5001)</f>
        <v>0.59905187901769597</v>
      </c>
      <c r="C4531" t="str">
        <f t="shared" si="141"/>
        <v>Normal</v>
      </c>
      <c r="D4531">
        <f xml:space="preserve"> (moras!I4528 - AVERAGE(moras!$I$2:$I$5001)) / _xlfn.STDEV.P(moras!$I$2:$I$5001)</f>
        <v>1.2065111576869334</v>
      </c>
      <c r="E4531" t="str">
        <f t="shared" si="140"/>
        <v>Normal</v>
      </c>
    </row>
    <row r="4532" spans="2:5" x14ac:dyDescent="0.25">
      <c r="B4532">
        <f xml:space="preserve"> (moras!C4529 - AVERAGE(moras!$C$2:$C$5001)) / _xlfn.STDEV.P(moras!$C$2:$C$5001)</f>
        <v>-0.44454290183274864</v>
      </c>
      <c r="C4532" t="str">
        <f t="shared" si="141"/>
        <v>Normal</v>
      </c>
      <c r="D4532">
        <f xml:space="preserve"> (moras!I4529 - AVERAGE(moras!$I$2:$I$5001)) / _xlfn.STDEV.P(moras!$I$2:$I$5001)</f>
        <v>2.4064118371107872</v>
      </c>
      <c r="E4532" t="str">
        <f t="shared" si="140"/>
        <v>Atipico</v>
      </c>
    </row>
    <row r="4533" spans="2:5" x14ac:dyDescent="0.25">
      <c r="B4533">
        <f xml:space="preserve"> (moras!C4530 - AVERAGE(moras!$C$2:$C$5001)) / _xlfn.STDEV.P(moras!$C$2:$C$5001)</f>
        <v>-0.36017096223805678</v>
      </c>
      <c r="C4533" t="str">
        <f t="shared" si="141"/>
        <v>Normal</v>
      </c>
      <c r="D4533">
        <f xml:space="preserve"> (moras!I4530 - AVERAGE(moras!$I$2:$I$5001)) / _xlfn.STDEV.P(moras!$I$2:$I$5001)</f>
        <v>-0.769795843717061</v>
      </c>
      <c r="E4533" t="str">
        <f t="shared" si="140"/>
        <v>Normal</v>
      </c>
    </row>
    <row r="4534" spans="2:5" x14ac:dyDescent="0.25">
      <c r="B4534">
        <f xml:space="preserve"> (moras!C4531 - AVERAGE(moras!$C$2:$C$5001)) / _xlfn.STDEV.P(moras!$C$2:$C$5001)</f>
        <v>1.60332989587408</v>
      </c>
      <c r="C4534" t="str">
        <f t="shared" si="141"/>
        <v>Normal</v>
      </c>
      <c r="D4534">
        <f xml:space="preserve"> (moras!I4531 - AVERAGE(moras!$I$2:$I$5001)) / _xlfn.STDEV.P(moras!$I$2:$I$5001)</f>
        <v>0.71243440733593477</v>
      </c>
      <c r="E4534" t="str">
        <f t="shared" si="140"/>
        <v>Normal</v>
      </c>
    </row>
    <row r="4535" spans="2:5" x14ac:dyDescent="0.25">
      <c r="B4535">
        <f xml:space="preserve"> (moras!C4532 - AVERAGE(moras!$C$2:$C$5001)) / _xlfn.STDEV.P(moras!$C$2:$C$5001)</f>
        <v>-7.0949295379718516E-2</v>
      </c>
      <c r="C4535" t="str">
        <f t="shared" si="141"/>
        <v>Normal</v>
      </c>
      <c r="D4535">
        <f xml:space="preserve"> (moras!I4532 - AVERAGE(moras!$I$2:$I$5001)) / _xlfn.STDEV.P(moras!$I$2:$I$5001)</f>
        <v>-0.69921345080977548</v>
      </c>
      <c r="E4535" t="str">
        <f t="shared" si="140"/>
        <v>Normal</v>
      </c>
    </row>
    <row r="4536" spans="2:5" x14ac:dyDescent="0.25">
      <c r="B4536">
        <f xml:space="preserve"> (moras!C4533 - AVERAGE(moras!$C$2:$C$5001)) / _xlfn.STDEV.P(moras!$C$2:$C$5001)</f>
        <v>-0.61220492506682134</v>
      </c>
      <c r="C4536" t="str">
        <f t="shared" si="141"/>
        <v>Normal</v>
      </c>
      <c r="D4536">
        <f xml:space="preserve"> (moras!I4533 - AVERAGE(moras!$I$2:$I$5001)) / _xlfn.STDEV.P(moras!$I$2:$I$5001)</f>
        <v>6.6104782630796582E-3</v>
      </c>
      <c r="E4536" t="str">
        <f t="shared" si="140"/>
        <v>Normal</v>
      </c>
    </row>
    <row r="4537" spans="2:5" x14ac:dyDescent="0.25">
      <c r="B4537">
        <f xml:space="preserve"> (moras!C4534 - AVERAGE(moras!$C$2:$C$5001)) / _xlfn.STDEV.P(moras!$C$2:$C$5001)</f>
        <v>-0.77147668861437502</v>
      </c>
      <c r="C4537" t="str">
        <f t="shared" si="141"/>
        <v>Normal</v>
      </c>
      <c r="D4537">
        <f xml:space="preserve"> (moras!I4534 - AVERAGE(moras!$I$2:$I$5001)) / _xlfn.STDEV.P(moras!$I$2:$I$5001)</f>
        <v>-0.41688387918063341</v>
      </c>
      <c r="E4537" t="str">
        <f t="shared" si="140"/>
        <v>Normal</v>
      </c>
    </row>
    <row r="4538" spans="2:5" x14ac:dyDescent="0.25">
      <c r="B4538">
        <f xml:space="preserve"> (moras!C4535 - AVERAGE(moras!$C$2:$C$5001)) / _xlfn.STDEV.P(moras!$C$2:$C$5001)</f>
        <v>-0.28355812364408983</v>
      </c>
      <c r="C4538" t="str">
        <f t="shared" si="141"/>
        <v>Normal</v>
      </c>
      <c r="D4538">
        <f xml:space="preserve"> (moras!I4535 - AVERAGE(moras!$I$2:$I$5001)) / _xlfn.STDEV.P(moras!$I$2:$I$5001)</f>
        <v>1.3476759435015044</v>
      </c>
      <c r="E4538" t="str">
        <f t="shared" si="140"/>
        <v>Normal</v>
      </c>
    </row>
    <row r="4539" spans="2:5" x14ac:dyDescent="0.25">
      <c r="B4539">
        <f xml:space="preserve"> (moras!C4536 - AVERAGE(moras!$C$2:$C$5001)) / _xlfn.STDEV.P(moras!$C$2:$C$5001)</f>
        <v>-0.1407127143830984</v>
      </c>
      <c r="C4539" t="str">
        <f t="shared" si="141"/>
        <v>Normal</v>
      </c>
      <c r="D4539">
        <f xml:space="preserve"> (moras!I4536 - AVERAGE(moras!$I$2:$I$5001)) / _xlfn.STDEV.P(moras!$I$2:$I$5001)</f>
        <v>-1.052125415346203</v>
      </c>
      <c r="E4539" t="str">
        <f t="shared" si="140"/>
        <v>Normal</v>
      </c>
    </row>
    <row r="4540" spans="2:5" x14ac:dyDescent="0.25">
      <c r="B4540">
        <f xml:space="preserve"> (moras!C4537 - AVERAGE(moras!$C$2:$C$5001)) / _xlfn.STDEV.P(moras!$C$2:$C$5001)</f>
        <v>-0.38903242019406048</v>
      </c>
      <c r="C4540" t="str">
        <f t="shared" si="141"/>
        <v>Normal</v>
      </c>
      <c r="D4540">
        <f xml:space="preserve"> (moras!I4537 - AVERAGE(moras!$I$2:$I$5001)) / _xlfn.STDEV.P(moras!$I$2:$I$5001)</f>
        <v>0.50068722861407822</v>
      </c>
      <c r="E4540" t="str">
        <f t="shared" si="140"/>
        <v>Normal</v>
      </c>
    </row>
    <row r="4541" spans="2:5" x14ac:dyDescent="0.25">
      <c r="B4541">
        <f xml:space="preserve"> (moras!C4538 - AVERAGE(moras!$C$2:$C$5001)) / _xlfn.STDEV.P(moras!$C$2:$C$5001)</f>
        <v>1.4960395043919925</v>
      </c>
      <c r="C4541" t="str">
        <f t="shared" si="141"/>
        <v>Normal</v>
      </c>
      <c r="D4541">
        <f xml:space="preserve"> (moras!I4538 - AVERAGE(moras!$I$2:$I$5001)) / _xlfn.STDEV.P(moras!$I$2:$I$5001)</f>
        <v>-0.98154302243891756</v>
      </c>
      <c r="E4541" t="str">
        <f t="shared" si="140"/>
        <v>Normal</v>
      </c>
    </row>
    <row r="4542" spans="2:5" x14ac:dyDescent="0.25">
      <c r="B4542">
        <f xml:space="preserve"> (moras!C4539 - AVERAGE(moras!$C$2:$C$5001)) / _xlfn.STDEV.P(moras!$C$2:$C$5001)</f>
        <v>-0.41993508741552427</v>
      </c>
      <c r="C4542" t="str">
        <f t="shared" si="141"/>
        <v>Normal</v>
      </c>
      <c r="D4542">
        <f xml:space="preserve"> (moras!I4539 - AVERAGE(moras!$I$2:$I$5001)) / _xlfn.STDEV.P(moras!$I$2:$I$5001)</f>
        <v>0.78301680024322029</v>
      </c>
      <c r="E4542" t="str">
        <f t="shared" si="140"/>
        <v>Normal</v>
      </c>
    </row>
    <row r="4543" spans="2:5" x14ac:dyDescent="0.25">
      <c r="B4543">
        <f xml:space="preserve"> (moras!C4540 - AVERAGE(moras!$C$2:$C$5001)) / _xlfn.STDEV.P(moras!$C$2:$C$5001)</f>
        <v>-0.31288792546566691</v>
      </c>
      <c r="C4543" t="str">
        <f t="shared" si="141"/>
        <v>Normal</v>
      </c>
      <c r="D4543">
        <f xml:space="preserve"> (moras!I4540 - AVERAGE(moras!$I$2:$I$5001)) / _xlfn.STDEV.P(moras!$I$2:$I$5001)</f>
        <v>0.2183576569849362</v>
      </c>
      <c r="E4543" t="str">
        <f t="shared" si="140"/>
        <v>Normal</v>
      </c>
    </row>
    <row r="4544" spans="2:5" x14ac:dyDescent="0.25">
      <c r="B4544">
        <f xml:space="preserve"> (moras!C4541 - AVERAGE(moras!$C$2:$C$5001)) / _xlfn.STDEV.P(moras!$C$2:$C$5001)</f>
        <v>1.2967409449092531</v>
      </c>
      <c r="C4544" t="str">
        <f t="shared" si="141"/>
        <v>Normal</v>
      </c>
      <c r="D4544">
        <f xml:space="preserve"> (moras!I4541 - AVERAGE(moras!$I$2:$I$5001)) / _xlfn.STDEV.P(moras!$I$2:$I$5001)</f>
        <v>0.50068722861407822</v>
      </c>
      <c r="E4544" t="str">
        <f t="shared" si="140"/>
        <v>Normal</v>
      </c>
    </row>
    <row r="4545" spans="2:5" x14ac:dyDescent="0.25">
      <c r="B4545">
        <f xml:space="preserve"> (moras!C4542 - AVERAGE(moras!$C$2:$C$5001)) / _xlfn.STDEV.P(moras!$C$2:$C$5001)</f>
        <v>-0.46799154082766331</v>
      </c>
      <c r="C4545" t="str">
        <f t="shared" si="141"/>
        <v>Normal</v>
      </c>
      <c r="D4545">
        <f xml:space="preserve"> (moras!I4542 - AVERAGE(moras!$I$2:$I$5001)) / _xlfn.STDEV.P(moras!$I$2:$I$5001)</f>
        <v>7.7192871170365177E-2</v>
      </c>
      <c r="E4545" t="str">
        <f t="shared" si="140"/>
        <v>Normal</v>
      </c>
    </row>
    <row r="4546" spans="2:5" x14ac:dyDescent="0.25">
      <c r="B4546">
        <f xml:space="preserve"> (moras!C4543 - AVERAGE(moras!$C$2:$C$5001)) / _xlfn.STDEV.P(moras!$C$2:$C$5001)</f>
        <v>-0.37735161910155346</v>
      </c>
      <c r="C4546" t="str">
        <f t="shared" si="141"/>
        <v>Normal</v>
      </c>
      <c r="D4546">
        <f xml:space="preserve"> (moras!I4543 - AVERAGE(moras!$I$2:$I$5001)) / _xlfn.STDEV.P(moras!$I$2:$I$5001)</f>
        <v>-0.48746627208791893</v>
      </c>
      <c r="E4546" t="str">
        <f t="shared" si="140"/>
        <v>Normal</v>
      </c>
    </row>
    <row r="4547" spans="2:5" x14ac:dyDescent="0.25">
      <c r="B4547">
        <f xml:space="preserve"> (moras!C4544 - AVERAGE(moras!$C$2:$C$5001)) / _xlfn.STDEV.P(moras!$C$2:$C$5001)</f>
        <v>-0.10980386900326682</v>
      </c>
      <c r="C4547" t="str">
        <f t="shared" si="141"/>
        <v>Normal</v>
      </c>
      <c r="D4547">
        <f xml:space="preserve"> (moras!I4544 - AVERAGE(moras!$I$2:$I$5001)) / _xlfn.STDEV.P(moras!$I$2:$I$5001)</f>
        <v>-0.98154302243891756</v>
      </c>
      <c r="E4547" t="str">
        <f t="shared" si="140"/>
        <v>Normal</v>
      </c>
    </row>
    <row r="4548" spans="2:5" x14ac:dyDescent="0.25">
      <c r="B4548">
        <f xml:space="preserve"> (moras!C4545 - AVERAGE(moras!$C$2:$C$5001)) / _xlfn.STDEV.P(moras!$C$2:$C$5001)</f>
        <v>-0.37479260370861706</v>
      </c>
      <c r="C4548" t="str">
        <f t="shared" si="141"/>
        <v>Normal</v>
      </c>
      <c r="D4548">
        <f xml:space="preserve"> (moras!I4545 - AVERAGE(moras!$I$2:$I$5001)) / _xlfn.STDEV.P(moras!$I$2:$I$5001)</f>
        <v>0.64185201442864925</v>
      </c>
      <c r="E4548" t="str">
        <f t="shared" si="140"/>
        <v>Normal</v>
      </c>
    </row>
    <row r="4549" spans="2:5" x14ac:dyDescent="0.25">
      <c r="B4549">
        <f xml:space="preserve"> (moras!C4546 - AVERAGE(moras!$C$2:$C$5001)) / _xlfn.STDEV.P(moras!$C$2:$C$5001)</f>
        <v>1.5716269413400457</v>
      </c>
      <c r="C4549" t="str">
        <f t="shared" si="141"/>
        <v>Normal</v>
      </c>
      <c r="D4549">
        <f xml:space="preserve"> (moras!I4546 - AVERAGE(moras!$I$2:$I$5001)) / _xlfn.STDEV.P(moras!$I$2:$I$5001)</f>
        <v>0.64185201442864925</v>
      </c>
      <c r="E4549" t="str">
        <f t="shared" si="140"/>
        <v>Normal</v>
      </c>
    </row>
    <row r="4550" spans="2:5" x14ac:dyDescent="0.25">
      <c r="B4550">
        <f xml:space="preserve"> (moras!C4547 - AVERAGE(moras!$C$2:$C$5001)) / _xlfn.STDEV.P(moras!$C$2:$C$5001)</f>
        <v>-0.11966179275427116</v>
      </c>
      <c r="C4550" t="str">
        <f t="shared" si="141"/>
        <v>Normal</v>
      </c>
      <c r="D4550">
        <f xml:space="preserve"> (moras!I4547 - AVERAGE(moras!$I$2:$I$5001)) / _xlfn.STDEV.P(moras!$I$2:$I$5001)</f>
        <v>0.64185201442864925</v>
      </c>
      <c r="E4550" t="str">
        <f t="shared" ref="E4550:E4613" si="142">IF(ABS(D4550)&gt;1.96,"Atipico","Normal")</f>
        <v>Normal</v>
      </c>
    </row>
    <row r="4551" spans="2:5" x14ac:dyDescent="0.25">
      <c r="B4551">
        <f xml:space="preserve"> (moras!C4548 - AVERAGE(moras!$C$2:$C$5001)) / _xlfn.STDEV.P(moras!$C$2:$C$5001)</f>
        <v>-0.11251066693089436</v>
      </c>
      <c r="C4551" t="str">
        <f t="shared" si="141"/>
        <v>Normal</v>
      </c>
      <c r="D4551">
        <f xml:space="preserve"> (moras!I4548 - AVERAGE(moras!$I$2:$I$5001)) / _xlfn.STDEV.P(moras!$I$2:$I$5001)</f>
        <v>0.92418158605779133</v>
      </c>
      <c r="E4551" t="str">
        <f t="shared" si="142"/>
        <v>Normal</v>
      </c>
    </row>
    <row r="4552" spans="2:5" x14ac:dyDescent="0.25">
      <c r="B4552">
        <f xml:space="preserve"> (moras!C4549 - AVERAGE(moras!$C$2:$C$5001)) / _xlfn.STDEV.P(moras!$C$2:$C$5001)</f>
        <v>-0.64679151343865249</v>
      </c>
      <c r="C4552" t="str">
        <f t="shared" si="141"/>
        <v>Normal</v>
      </c>
      <c r="D4552">
        <f xml:space="preserve"> (moras!I4549 - AVERAGE(moras!$I$2:$I$5001)) / _xlfn.STDEV.P(moras!$I$2:$I$5001)</f>
        <v>-1.193290201160774</v>
      </c>
      <c r="E4552" t="str">
        <f t="shared" si="142"/>
        <v>Normal</v>
      </c>
    </row>
    <row r="4553" spans="2:5" x14ac:dyDescent="0.25">
      <c r="B4553">
        <f xml:space="preserve"> (moras!C4550 - AVERAGE(moras!$C$2:$C$5001)) / _xlfn.STDEV.P(moras!$C$2:$C$5001)</f>
        <v>1.4681298404425858</v>
      </c>
      <c r="C4553" t="str">
        <f t="shared" si="141"/>
        <v>Normal</v>
      </c>
      <c r="D4553">
        <f xml:space="preserve"> (moras!I4550 - AVERAGE(moras!$I$2:$I$5001)) / _xlfn.STDEV.P(moras!$I$2:$I$5001)</f>
        <v>1.4888407293160755</v>
      </c>
      <c r="E4553" t="str">
        <f t="shared" si="142"/>
        <v>Normal</v>
      </c>
    </row>
    <row r="4554" spans="2:5" x14ac:dyDescent="0.25">
      <c r="B4554">
        <f xml:space="preserve"> (moras!C4551 - AVERAGE(moras!$C$2:$C$5001)) / _xlfn.STDEV.P(moras!$C$2:$C$5001)</f>
        <v>1.1927318954196955</v>
      </c>
      <c r="C4554" t="str">
        <f t="shared" si="141"/>
        <v>Normal</v>
      </c>
      <c r="D4554">
        <f xml:space="preserve"> (moras!I4551 - AVERAGE(moras!$I$2:$I$5001)) / _xlfn.STDEV.P(moras!$I$2:$I$5001)</f>
        <v>-0.27571909336606237</v>
      </c>
      <c r="E4554" t="str">
        <f t="shared" si="142"/>
        <v>Normal</v>
      </c>
    </row>
    <row r="4555" spans="2:5" x14ac:dyDescent="0.25">
      <c r="B4555">
        <f xml:space="preserve"> (moras!C4552 - AVERAGE(moras!$C$2:$C$5001)) / _xlfn.STDEV.P(moras!$C$2:$C$5001)</f>
        <v>4.381321486449815E-2</v>
      </c>
      <c r="C4555" t="str">
        <f t="shared" si="141"/>
        <v>Normal</v>
      </c>
      <c r="D4555">
        <f xml:space="preserve"> (moras!I4552 - AVERAGE(moras!$I$2:$I$5001)) / _xlfn.STDEV.P(moras!$I$2:$I$5001)</f>
        <v>0.2183576569849362</v>
      </c>
      <c r="E4555" t="str">
        <f t="shared" si="142"/>
        <v>Normal</v>
      </c>
    </row>
    <row r="4556" spans="2:5" x14ac:dyDescent="0.25">
      <c r="B4556">
        <f xml:space="preserve"> (moras!C4553 - AVERAGE(moras!$C$2:$C$5001)) / _xlfn.STDEV.P(moras!$C$2:$C$5001)</f>
        <v>-0.22316300009232271</v>
      </c>
      <c r="C4556" t="str">
        <f t="shared" si="141"/>
        <v>Normal</v>
      </c>
      <c r="D4556">
        <f xml:space="preserve"> (moras!I4553 - AVERAGE(moras!$I$2:$I$5001)) / _xlfn.STDEV.P(moras!$I$2:$I$5001)</f>
        <v>-0.62863105790248996</v>
      </c>
      <c r="E4556" t="str">
        <f t="shared" si="142"/>
        <v>Normal</v>
      </c>
    </row>
    <row r="4557" spans="2:5" x14ac:dyDescent="0.25">
      <c r="B4557">
        <f xml:space="preserve"> (moras!C4554 - AVERAGE(moras!$C$2:$C$5001)) / _xlfn.STDEV.P(moras!$C$2:$C$5001)</f>
        <v>-0.44406936634108168</v>
      </c>
      <c r="C4557" t="str">
        <f t="shared" si="141"/>
        <v>Normal</v>
      </c>
      <c r="D4557">
        <f xml:space="preserve"> (moras!I4554 - AVERAGE(moras!$I$2:$I$5001)) / _xlfn.STDEV.P(moras!$I$2:$I$5001)</f>
        <v>1.6300055151306465</v>
      </c>
      <c r="E4557" t="str">
        <f t="shared" si="142"/>
        <v>Normal</v>
      </c>
    </row>
    <row r="4558" spans="2:5" x14ac:dyDescent="0.25">
      <c r="B4558">
        <f xml:space="preserve"> (moras!C4555 - AVERAGE(moras!$C$2:$C$5001)) / _xlfn.STDEV.P(moras!$C$2:$C$5001)</f>
        <v>-0.76703413647671947</v>
      </c>
      <c r="C4558" t="str">
        <f t="shared" si="141"/>
        <v>Normal</v>
      </c>
      <c r="D4558">
        <f xml:space="preserve"> (moras!I4555 - AVERAGE(moras!$I$2:$I$5001)) / _xlfn.STDEV.P(moras!$I$2:$I$5001)</f>
        <v>-0.34630148627334789</v>
      </c>
      <c r="E4558" t="str">
        <f t="shared" si="142"/>
        <v>Normal</v>
      </c>
    </row>
    <row r="4559" spans="2:5" x14ac:dyDescent="0.25">
      <c r="B4559">
        <f xml:space="preserve"> (moras!C4556 - AVERAGE(moras!$C$2:$C$5001)) / _xlfn.STDEV.P(moras!$C$2:$C$5001)</f>
        <v>-0.22316759979905165</v>
      </c>
      <c r="C4559" t="str">
        <f t="shared" ref="C4559:C4622" si="143">IF(ABS(B4559)&gt;1.96,"Atipico","Normal")</f>
        <v>Normal</v>
      </c>
      <c r="D4559">
        <f xml:space="preserve"> (moras!I4556 - AVERAGE(moras!$I$2:$I$5001)) / _xlfn.STDEV.P(moras!$I$2:$I$5001)</f>
        <v>-0.69921345080977548</v>
      </c>
      <c r="E4559" t="str">
        <f t="shared" si="142"/>
        <v>Normal</v>
      </c>
    </row>
    <row r="4560" spans="2:5" x14ac:dyDescent="0.25">
      <c r="B4560">
        <f xml:space="preserve"> (moras!C4557 - AVERAGE(moras!$C$2:$C$5001)) / _xlfn.STDEV.P(moras!$C$2:$C$5001)</f>
        <v>-0.44454166866740574</v>
      </c>
      <c r="C4560" t="str">
        <f t="shared" si="143"/>
        <v>Normal</v>
      </c>
      <c r="D4560">
        <f xml:space="preserve"> (moras!I4557 - AVERAGE(moras!$I$2:$I$5001)) / _xlfn.STDEV.P(moras!$I$2:$I$5001)</f>
        <v>-0.27571909336606237</v>
      </c>
      <c r="E4560" t="str">
        <f t="shared" si="142"/>
        <v>Normal</v>
      </c>
    </row>
    <row r="4561" spans="2:5" x14ac:dyDescent="0.25">
      <c r="B4561">
        <f xml:space="preserve"> (moras!C4558 - AVERAGE(moras!$C$2:$C$5001)) / _xlfn.STDEV.P(moras!$C$2:$C$5001)</f>
        <v>-0.34022327965158616</v>
      </c>
      <c r="C4561" t="str">
        <f t="shared" si="143"/>
        <v>Normal</v>
      </c>
      <c r="D4561">
        <f xml:space="preserve"> (moras!I4558 - AVERAGE(moras!$I$2:$I$5001)) / _xlfn.STDEV.P(moras!$I$2:$I$5001)</f>
        <v>0.78301680024322029</v>
      </c>
      <c r="E4561" t="str">
        <f t="shared" si="142"/>
        <v>Normal</v>
      </c>
    </row>
    <row r="4562" spans="2:5" x14ac:dyDescent="0.25">
      <c r="B4562">
        <f xml:space="preserve"> (moras!C4559 - AVERAGE(moras!$C$2:$C$5001)) / _xlfn.STDEV.P(moras!$C$2:$C$5001)</f>
        <v>-0.41217107841673473</v>
      </c>
      <c r="C4562" t="str">
        <f t="shared" si="143"/>
        <v>Normal</v>
      </c>
      <c r="D4562">
        <f xml:space="preserve"> (moras!I4559 - AVERAGE(moras!$I$2:$I$5001)) / _xlfn.STDEV.P(moras!$I$2:$I$5001)</f>
        <v>-0.769795843717061</v>
      </c>
      <c r="E4562" t="str">
        <f t="shared" si="142"/>
        <v>Normal</v>
      </c>
    </row>
    <row r="4563" spans="2:5" x14ac:dyDescent="0.25">
      <c r="B4563">
        <f xml:space="preserve"> (moras!C4560 - AVERAGE(moras!$C$2:$C$5001)) / _xlfn.STDEV.P(moras!$C$2:$C$5001)</f>
        <v>1.3231983840242671</v>
      </c>
      <c r="C4563" t="str">
        <f t="shared" si="143"/>
        <v>Normal</v>
      </c>
      <c r="D4563">
        <f xml:space="preserve"> (moras!I4560 - AVERAGE(moras!$I$2:$I$5001)) / _xlfn.STDEV.P(moras!$I$2:$I$5001)</f>
        <v>-0.769795843717061</v>
      </c>
      <c r="E4563" t="str">
        <f t="shared" si="142"/>
        <v>Normal</v>
      </c>
    </row>
    <row r="4564" spans="2:5" x14ac:dyDescent="0.25">
      <c r="B4564">
        <f xml:space="preserve"> (moras!C4561 - AVERAGE(moras!$C$2:$C$5001)) / _xlfn.STDEV.P(moras!$C$2:$C$5001)</f>
        <v>1.6284820975804089E-2</v>
      </c>
      <c r="C4564" t="str">
        <f t="shared" si="143"/>
        <v>Normal</v>
      </c>
      <c r="D4564">
        <f xml:space="preserve"> (moras!I4561 - AVERAGE(moras!$I$2:$I$5001)) / _xlfn.STDEV.P(moras!$I$2:$I$5001)</f>
        <v>-1.052125415346203</v>
      </c>
      <c r="E4564" t="str">
        <f t="shared" si="142"/>
        <v>Normal</v>
      </c>
    </row>
    <row r="4565" spans="2:5" x14ac:dyDescent="0.25">
      <c r="B4565">
        <f xml:space="preserve"> (moras!C4562 - AVERAGE(moras!$C$2:$C$5001)) / _xlfn.STDEV.P(moras!$C$2:$C$5001)</f>
        <v>-0.4532305516733573</v>
      </c>
      <c r="C4565" t="str">
        <f t="shared" si="143"/>
        <v>Normal</v>
      </c>
      <c r="D4565">
        <f xml:space="preserve"> (moras!I4562 - AVERAGE(moras!$I$2:$I$5001)) / _xlfn.STDEV.P(moras!$I$2:$I$5001)</f>
        <v>6.6104782630796582E-3</v>
      </c>
      <c r="E4565" t="str">
        <f t="shared" si="142"/>
        <v>Normal</v>
      </c>
    </row>
    <row r="4566" spans="2:5" x14ac:dyDescent="0.25">
      <c r="B4566">
        <f xml:space="preserve"> (moras!C4563 - AVERAGE(moras!$C$2:$C$5001)) / _xlfn.STDEV.P(moras!$C$2:$C$5001)</f>
        <v>-0.14235533994643193</v>
      </c>
      <c r="C4566" t="str">
        <f t="shared" si="143"/>
        <v>Normal</v>
      </c>
      <c r="D4566">
        <f xml:space="preserve"> (moras!I4563 - AVERAGE(moras!$I$2:$I$5001)) / _xlfn.STDEV.P(moras!$I$2:$I$5001)</f>
        <v>1.559423122223361</v>
      </c>
      <c r="E4566" t="str">
        <f t="shared" si="142"/>
        <v>Normal</v>
      </c>
    </row>
    <row r="4567" spans="2:5" x14ac:dyDescent="0.25">
      <c r="B4567">
        <f xml:space="preserve"> (moras!C4564 - AVERAGE(moras!$C$2:$C$5001)) / _xlfn.STDEV.P(moras!$C$2:$C$5001)</f>
        <v>4.6910112316693162E-2</v>
      </c>
      <c r="C4567" t="str">
        <f t="shared" si="143"/>
        <v>Normal</v>
      </c>
      <c r="D4567">
        <f xml:space="preserve"> (moras!I4564 - AVERAGE(moras!$I$2:$I$5001)) / _xlfn.STDEV.P(moras!$I$2:$I$5001)</f>
        <v>0.92418158605779133</v>
      </c>
      <c r="E4567" t="str">
        <f t="shared" si="142"/>
        <v>Normal</v>
      </c>
    </row>
    <row r="4568" spans="2:5" x14ac:dyDescent="0.25">
      <c r="B4568">
        <f xml:space="preserve"> (moras!C4565 - AVERAGE(moras!$C$2:$C$5001)) / _xlfn.STDEV.P(moras!$C$2:$C$5001)</f>
        <v>-0.4411652619585929</v>
      </c>
      <c r="C4568" t="str">
        <f t="shared" si="143"/>
        <v>Normal</v>
      </c>
      <c r="D4568">
        <f xml:space="preserve"> (moras!I4565 - AVERAGE(moras!$I$2:$I$5001)) / _xlfn.STDEV.P(moras!$I$2:$I$5001)</f>
        <v>-0.20513670045877688</v>
      </c>
      <c r="E4568" t="str">
        <f t="shared" si="142"/>
        <v>Normal</v>
      </c>
    </row>
    <row r="4569" spans="2:5" x14ac:dyDescent="0.25">
      <c r="B4569">
        <f xml:space="preserve"> (moras!C4566 - AVERAGE(moras!$C$2:$C$5001)) / _xlfn.STDEV.P(moras!$C$2:$C$5001)</f>
        <v>0.6271641027063245</v>
      </c>
      <c r="C4569" t="str">
        <f t="shared" si="143"/>
        <v>Normal</v>
      </c>
      <c r="D4569">
        <f xml:space="preserve"> (moras!I4566 - AVERAGE(moras!$I$2:$I$5001)) / _xlfn.STDEV.P(moras!$I$2:$I$5001)</f>
        <v>1.559423122223361</v>
      </c>
      <c r="E4569" t="str">
        <f t="shared" si="142"/>
        <v>Normal</v>
      </c>
    </row>
    <row r="4570" spans="2:5" x14ac:dyDescent="0.25">
      <c r="B4570">
        <f xml:space="preserve"> (moras!C4567 - AVERAGE(moras!$C$2:$C$5001)) / _xlfn.STDEV.P(moras!$C$2:$C$5001)</f>
        <v>-0.44087670126835837</v>
      </c>
      <c r="C4570" t="str">
        <f t="shared" si="143"/>
        <v>Normal</v>
      </c>
      <c r="D4570">
        <f xml:space="preserve"> (moras!I4567 - AVERAGE(moras!$I$2:$I$5001)) / _xlfn.STDEV.P(moras!$I$2:$I$5001)</f>
        <v>0.64185201442864925</v>
      </c>
      <c r="E4570" t="str">
        <f t="shared" si="142"/>
        <v>Normal</v>
      </c>
    </row>
    <row r="4571" spans="2:5" x14ac:dyDescent="0.25">
      <c r="B4571">
        <f xml:space="preserve"> (moras!C4568 - AVERAGE(moras!$C$2:$C$5001)) / _xlfn.STDEV.P(moras!$C$2:$C$5001)</f>
        <v>-0.16437860011646868</v>
      </c>
      <c r="C4571" t="str">
        <f t="shared" si="143"/>
        <v>Normal</v>
      </c>
      <c r="D4571">
        <f xml:space="preserve"> (moras!I4568 - AVERAGE(moras!$I$2:$I$5001)) / _xlfn.STDEV.P(moras!$I$2:$I$5001)</f>
        <v>0.85359919315050581</v>
      </c>
      <c r="E4571" t="str">
        <f t="shared" si="142"/>
        <v>Normal</v>
      </c>
    </row>
    <row r="4572" spans="2:5" x14ac:dyDescent="0.25">
      <c r="B4572">
        <f xml:space="preserve"> (moras!C4569 - AVERAGE(moras!$C$2:$C$5001)) / _xlfn.STDEV.P(moras!$C$2:$C$5001)</f>
        <v>-0.44317408830214883</v>
      </c>
      <c r="C4572" t="str">
        <f t="shared" si="143"/>
        <v>Normal</v>
      </c>
      <c r="D4572">
        <f xml:space="preserve"> (moras!I4569 - AVERAGE(moras!$I$2:$I$5001)) / _xlfn.STDEV.P(moras!$I$2:$I$5001)</f>
        <v>2.3358294442035015</v>
      </c>
      <c r="E4572" t="str">
        <f t="shared" si="142"/>
        <v>Atipico</v>
      </c>
    </row>
    <row r="4573" spans="2:5" x14ac:dyDescent="0.25">
      <c r="B4573">
        <f xml:space="preserve"> (moras!C4570 - AVERAGE(moras!$C$2:$C$5001)) / _xlfn.STDEV.P(moras!$C$2:$C$5001)</f>
        <v>-0.3823220769908437</v>
      </c>
      <c r="C4573" t="str">
        <f t="shared" si="143"/>
        <v>Normal</v>
      </c>
      <c r="D4573">
        <f xml:space="preserve"> (moras!I4570 - AVERAGE(moras!$I$2:$I$5001)) / _xlfn.STDEV.P(moras!$I$2:$I$5001)</f>
        <v>1.8417526938525031</v>
      </c>
      <c r="E4573" t="str">
        <f t="shared" si="142"/>
        <v>Normal</v>
      </c>
    </row>
    <row r="4574" spans="2:5" x14ac:dyDescent="0.25">
      <c r="B4574">
        <f xml:space="preserve"> (moras!C4571 - AVERAGE(moras!$C$2:$C$5001)) / _xlfn.STDEV.P(moras!$C$2:$C$5001)</f>
        <v>-0.46556220510218438</v>
      </c>
      <c r="C4574" t="str">
        <f t="shared" si="143"/>
        <v>Normal</v>
      </c>
      <c r="D4574">
        <f xml:space="preserve"> (moras!I4571 - AVERAGE(moras!$I$2:$I$5001)) / _xlfn.STDEV.P(moras!$I$2:$I$5001)</f>
        <v>-1.2638725940680595</v>
      </c>
      <c r="E4574" t="str">
        <f t="shared" si="142"/>
        <v>Normal</v>
      </c>
    </row>
    <row r="4575" spans="2:5" x14ac:dyDescent="0.25">
      <c r="B4575">
        <f xml:space="preserve"> (moras!C4572 - AVERAGE(moras!$C$2:$C$5001)) / _xlfn.STDEV.P(moras!$C$2:$C$5001)</f>
        <v>-0.37910229461223038</v>
      </c>
      <c r="C4575" t="str">
        <f t="shared" si="143"/>
        <v>Normal</v>
      </c>
      <c r="D4575">
        <f xml:space="preserve"> (moras!I4572 - AVERAGE(moras!$I$2:$I$5001)) / _xlfn.STDEV.P(moras!$I$2:$I$5001)</f>
        <v>-0.91096062953163204</v>
      </c>
      <c r="E4575" t="str">
        <f t="shared" si="142"/>
        <v>Normal</v>
      </c>
    </row>
    <row r="4576" spans="2:5" x14ac:dyDescent="0.25">
      <c r="B4576">
        <f xml:space="preserve"> (moras!C4573 - AVERAGE(moras!$C$2:$C$5001)) / _xlfn.STDEV.P(moras!$C$2:$C$5001)</f>
        <v>0.19418125334006323</v>
      </c>
      <c r="C4576" t="str">
        <f t="shared" si="143"/>
        <v>Normal</v>
      </c>
      <c r="D4576">
        <f xml:space="preserve"> (moras!I4573 - AVERAGE(moras!$I$2:$I$5001)) / _xlfn.STDEV.P(moras!$I$2:$I$5001)</f>
        <v>-0.98154302243891756</v>
      </c>
      <c r="E4576" t="str">
        <f t="shared" si="142"/>
        <v>Normal</v>
      </c>
    </row>
    <row r="4577" spans="2:5" x14ac:dyDescent="0.25">
      <c r="B4577">
        <f xml:space="preserve"> (moras!C4574 - AVERAGE(moras!$C$2:$C$5001)) / _xlfn.STDEV.P(moras!$C$2:$C$5001)</f>
        <v>0.67773498025260137</v>
      </c>
      <c r="C4577" t="str">
        <f t="shared" si="143"/>
        <v>Normal</v>
      </c>
      <c r="D4577">
        <f xml:space="preserve"> (moras!I4574 - AVERAGE(moras!$I$2:$I$5001)) / _xlfn.STDEV.P(moras!$I$2:$I$5001)</f>
        <v>0.71243440733593477</v>
      </c>
      <c r="E4577" t="str">
        <f t="shared" si="142"/>
        <v>Normal</v>
      </c>
    </row>
    <row r="4578" spans="2:5" x14ac:dyDescent="0.25">
      <c r="B4578">
        <f xml:space="preserve"> (moras!C4575 - AVERAGE(moras!$C$2:$C$5001)) / _xlfn.STDEV.P(moras!$C$2:$C$5001)</f>
        <v>0.25059934467111306</v>
      </c>
      <c r="C4578" t="str">
        <f t="shared" si="143"/>
        <v>Normal</v>
      </c>
      <c r="D4578">
        <f xml:space="preserve"> (moras!I4575 - AVERAGE(moras!$I$2:$I$5001)) / _xlfn.STDEV.P(moras!$I$2:$I$5001)</f>
        <v>-1.193290201160774</v>
      </c>
      <c r="E4578" t="str">
        <f t="shared" si="142"/>
        <v>Normal</v>
      </c>
    </row>
    <row r="4579" spans="2:5" x14ac:dyDescent="0.25">
      <c r="B4579">
        <f xml:space="preserve"> (moras!C4576 - AVERAGE(moras!$C$2:$C$5001)) / _xlfn.STDEV.P(moras!$C$2:$C$5001)</f>
        <v>-0.46799154082766331</v>
      </c>
      <c r="C4579" t="str">
        <f t="shared" si="143"/>
        <v>Normal</v>
      </c>
      <c r="D4579">
        <f xml:space="preserve"> (moras!I4576 - AVERAGE(moras!$I$2:$I$5001)) / _xlfn.STDEV.P(moras!$I$2:$I$5001)</f>
        <v>-0.48746627208791893</v>
      </c>
      <c r="E4579" t="str">
        <f t="shared" si="142"/>
        <v>Normal</v>
      </c>
    </row>
    <row r="4580" spans="2:5" x14ac:dyDescent="0.25">
      <c r="B4580">
        <f xml:space="preserve"> (moras!C4577 - AVERAGE(moras!$C$2:$C$5001)) / _xlfn.STDEV.P(moras!$C$2:$C$5001)</f>
        <v>-0.44454166866740574</v>
      </c>
      <c r="C4580" t="str">
        <f t="shared" si="143"/>
        <v>Normal</v>
      </c>
      <c r="D4580">
        <f xml:space="preserve"> (moras!I4577 - AVERAGE(moras!$I$2:$I$5001)) / _xlfn.STDEV.P(moras!$I$2:$I$5001)</f>
        <v>0.99476397896507684</v>
      </c>
      <c r="E4580" t="str">
        <f t="shared" si="142"/>
        <v>Normal</v>
      </c>
    </row>
    <row r="4581" spans="2:5" x14ac:dyDescent="0.25">
      <c r="B4581">
        <f xml:space="preserve"> (moras!C4578 - AVERAGE(moras!$C$2:$C$5001)) / _xlfn.STDEV.P(moras!$C$2:$C$5001)</f>
        <v>-0.32755034771411629</v>
      </c>
      <c r="C4581" t="str">
        <f t="shared" si="143"/>
        <v>Normal</v>
      </c>
      <c r="D4581">
        <f xml:space="preserve"> (moras!I4578 - AVERAGE(moras!$I$2:$I$5001)) / _xlfn.STDEV.P(moras!$I$2:$I$5001)</f>
        <v>-0.62863105790248996</v>
      </c>
      <c r="E4581" t="str">
        <f t="shared" si="142"/>
        <v>Normal</v>
      </c>
    </row>
    <row r="4582" spans="2:5" x14ac:dyDescent="0.25">
      <c r="B4582">
        <f xml:space="preserve"> (moras!C4579 - AVERAGE(moras!$C$2:$C$5001)) / _xlfn.STDEV.P(moras!$C$2:$C$5001)</f>
        <v>-0.26522462982814576</v>
      </c>
      <c r="C4582" t="str">
        <f t="shared" si="143"/>
        <v>Normal</v>
      </c>
      <c r="D4582">
        <f xml:space="preserve"> (moras!I4579 - AVERAGE(moras!$I$2:$I$5001)) / _xlfn.STDEV.P(moras!$I$2:$I$5001)</f>
        <v>-1.052125415346203</v>
      </c>
      <c r="E4582" t="str">
        <f t="shared" si="142"/>
        <v>Normal</v>
      </c>
    </row>
    <row r="4583" spans="2:5" x14ac:dyDescent="0.25">
      <c r="B4583">
        <f xml:space="preserve"> (moras!C4580 - AVERAGE(moras!$C$2:$C$5001)) / _xlfn.STDEV.P(moras!$C$2:$C$5001)</f>
        <v>-2.2673338536546354E-2</v>
      </c>
      <c r="C4583" t="str">
        <f t="shared" si="143"/>
        <v>Normal</v>
      </c>
      <c r="D4583">
        <f xml:space="preserve"> (moras!I4580 - AVERAGE(moras!$I$2:$I$5001)) / _xlfn.STDEV.P(moras!$I$2:$I$5001)</f>
        <v>6.6104782630796582E-3</v>
      </c>
      <c r="E4583" t="str">
        <f t="shared" si="142"/>
        <v>Normal</v>
      </c>
    </row>
    <row r="4584" spans="2:5" x14ac:dyDescent="0.25">
      <c r="B4584">
        <f xml:space="preserve"> (moras!C4581 - AVERAGE(moras!$C$2:$C$5001)) / _xlfn.STDEV.P(moras!$C$2:$C$5001)</f>
        <v>-0.75401056630565433</v>
      </c>
      <c r="C4584" t="str">
        <f t="shared" si="143"/>
        <v>Normal</v>
      </c>
      <c r="D4584">
        <f xml:space="preserve"> (moras!I4581 - AVERAGE(moras!$I$2:$I$5001)) / _xlfn.STDEV.P(moras!$I$2:$I$5001)</f>
        <v>7.7192871170365177E-2</v>
      </c>
      <c r="E4584" t="str">
        <f t="shared" si="142"/>
        <v>Normal</v>
      </c>
    </row>
    <row r="4585" spans="2:5" x14ac:dyDescent="0.25">
      <c r="B4585">
        <f xml:space="preserve"> (moras!C4582 - AVERAGE(moras!$C$2:$C$5001)) / _xlfn.STDEV.P(moras!$C$2:$C$5001)</f>
        <v>-0.36515788288467449</v>
      </c>
      <c r="C4585" t="str">
        <f t="shared" si="143"/>
        <v>Normal</v>
      </c>
      <c r="D4585">
        <f xml:space="preserve"> (moras!I4582 - AVERAGE(moras!$I$2:$I$5001)) / _xlfn.STDEV.P(moras!$I$2:$I$5001)</f>
        <v>0.71243440733593477</v>
      </c>
      <c r="E4585" t="str">
        <f t="shared" si="142"/>
        <v>Normal</v>
      </c>
    </row>
    <row r="4586" spans="2:5" x14ac:dyDescent="0.25">
      <c r="B4586">
        <f xml:space="preserve"> (moras!C4583 - AVERAGE(moras!$C$2:$C$5001)) / _xlfn.STDEV.P(moras!$C$2:$C$5001)</f>
        <v>-0.4386138428641686</v>
      </c>
      <c r="C4586" t="str">
        <f t="shared" si="143"/>
        <v>Normal</v>
      </c>
      <c r="D4586">
        <f xml:space="preserve"> (moras!I4583 - AVERAGE(moras!$I$2:$I$5001)) / _xlfn.STDEV.P(moras!$I$2:$I$5001)</f>
        <v>-1.193290201160774</v>
      </c>
      <c r="E4586" t="str">
        <f t="shared" si="142"/>
        <v>Normal</v>
      </c>
    </row>
    <row r="4587" spans="2:5" x14ac:dyDescent="0.25">
      <c r="B4587">
        <f xml:space="preserve"> (moras!C4584 - AVERAGE(moras!$C$2:$C$5001)) / _xlfn.STDEV.P(moras!$C$2:$C$5001)</f>
        <v>-0.48575866646492816</v>
      </c>
      <c r="C4587" t="str">
        <f t="shared" si="143"/>
        <v>Normal</v>
      </c>
      <c r="D4587">
        <f xml:space="preserve"> (moras!I4584 - AVERAGE(moras!$I$2:$I$5001)) / _xlfn.STDEV.P(moras!$I$2:$I$5001)</f>
        <v>-1.5462021656972016</v>
      </c>
      <c r="E4587" t="str">
        <f t="shared" si="142"/>
        <v>Normal</v>
      </c>
    </row>
    <row r="4588" spans="2:5" x14ac:dyDescent="0.25">
      <c r="B4588">
        <f xml:space="preserve"> (moras!C4585 - AVERAGE(moras!$C$2:$C$5001)) / _xlfn.STDEV.P(moras!$C$2:$C$5001)</f>
        <v>-0.17996111169054971</v>
      </c>
      <c r="C4588" t="str">
        <f t="shared" si="143"/>
        <v>Normal</v>
      </c>
      <c r="D4588">
        <f xml:space="preserve"> (moras!I4585 - AVERAGE(moras!$I$2:$I$5001)) / _xlfn.STDEV.P(moras!$I$2:$I$5001)</f>
        <v>-1.4050373798826306</v>
      </c>
      <c r="E4588" t="str">
        <f t="shared" si="142"/>
        <v>Normal</v>
      </c>
    </row>
    <row r="4589" spans="2:5" x14ac:dyDescent="0.25">
      <c r="B4589">
        <f xml:space="preserve"> (moras!C4586 - AVERAGE(moras!$C$2:$C$5001)) / _xlfn.STDEV.P(moras!$C$2:$C$5001)</f>
        <v>0.21486281728539022</v>
      </c>
      <c r="C4589" t="str">
        <f t="shared" si="143"/>
        <v>Normal</v>
      </c>
      <c r="D4589">
        <f xml:space="preserve"> (moras!I4586 - AVERAGE(moras!$I$2:$I$5001)) / _xlfn.STDEV.P(moras!$I$2:$I$5001)</f>
        <v>-0.91096062953163204</v>
      </c>
      <c r="E4589" t="str">
        <f t="shared" si="142"/>
        <v>Normal</v>
      </c>
    </row>
    <row r="4590" spans="2:5" x14ac:dyDescent="0.25">
      <c r="B4590">
        <f xml:space="preserve"> (moras!C4587 - AVERAGE(moras!$C$2:$C$5001)) / _xlfn.STDEV.P(moras!$C$2:$C$5001)</f>
        <v>-0.44454290183274864</v>
      </c>
      <c r="C4590" t="str">
        <f t="shared" si="143"/>
        <v>Normal</v>
      </c>
      <c r="D4590">
        <f xml:space="preserve"> (moras!I4587 - AVERAGE(moras!$I$2:$I$5001)) / _xlfn.STDEV.P(moras!$I$2:$I$5001)</f>
        <v>-1.5462021656972016</v>
      </c>
      <c r="E4590" t="str">
        <f t="shared" si="142"/>
        <v>Normal</v>
      </c>
    </row>
    <row r="4591" spans="2:5" x14ac:dyDescent="0.25">
      <c r="B4591">
        <f xml:space="preserve"> (moras!C4588 - AVERAGE(moras!$C$2:$C$5001)) / _xlfn.STDEV.P(moras!$C$2:$C$5001)</f>
        <v>-0.17142884068314426</v>
      </c>
      <c r="C4591" t="str">
        <f t="shared" si="143"/>
        <v>Normal</v>
      </c>
      <c r="D4591">
        <f xml:space="preserve"> (moras!I4588 - AVERAGE(moras!$I$2:$I$5001)) / _xlfn.STDEV.P(moras!$I$2:$I$5001)</f>
        <v>7.7192871170365177E-2</v>
      </c>
      <c r="E4591" t="str">
        <f t="shared" si="142"/>
        <v>Normal</v>
      </c>
    </row>
    <row r="4592" spans="2:5" x14ac:dyDescent="0.25">
      <c r="B4592">
        <f xml:space="preserve"> (moras!C4589 - AVERAGE(moras!$C$2:$C$5001)) / _xlfn.STDEV.P(moras!$C$2:$C$5001)</f>
        <v>-0.51587535109179872</v>
      </c>
      <c r="C4592" t="str">
        <f t="shared" si="143"/>
        <v>Normal</v>
      </c>
      <c r="D4592">
        <f xml:space="preserve"> (moras!I4589 - AVERAGE(moras!$I$2:$I$5001)) / _xlfn.STDEV.P(moras!$I$2:$I$5001)</f>
        <v>-1.052125415346203</v>
      </c>
      <c r="E4592" t="str">
        <f t="shared" si="142"/>
        <v>Normal</v>
      </c>
    </row>
    <row r="4593" spans="2:5" x14ac:dyDescent="0.25">
      <c r="B4593">
        <f xml:space="preserve"> (moras!C4590 - AVERAGE(moras!$C$2:$C$5001)) / _xlfn.STDEV.P(moras!$C$2:$C$5001)</f>
        <v>-0.26139071877712344</v>
      </c>
      <c r="C4593" t="str">
        <f t="shared" si="143"/>
        <v>Normal</v>
      </c>
      <c r="D4593">
        <f xml:space="preserve"> (moras!I4590 - AVERAGE(moras!$I$2:$I$5001)) / _xlfn.STDEV.P(moras!$I$2:$I$5001)</f>
        <v>0.28894004989222172</v>
      </c>
      <c r="E4593" t="str">
        <f t="shared" si="142"/>
        <v>Normal</v>
      </c>
    </row>
    <row r="4594" spans="2:5" x14ac:dyDescent="0.25">
      <c r="B4594">
        <f xml:space="preserve"> (moras!C4591 - AVERAGE(moras!$C$2:$C$5001)) / _xlfn.STDEV.P(moras!$C$2:$C$5001)</f>
        <v>-0.5503842500470284</v>
      </c>
      <c r="C4594" t="str">
        <f t="shared" si="143"/>
        <v>Normal</v>
      </c>
      <c r="D4594">
        <f xml:space="preserve"> (moras!I4591 - AVERAGE(moras!$I$2:$I$5001)) / _xlfn.STDEV.P(moras!$I$2:$I$5001)</f>
        <v>-0.55804866499520445</v>
      </c>
      <c r="E4594" t="str">
        <f t="shared" si="142"/>
        <v>Normal</v>
      </c>
    </row>
    <row r="4595" spans="2:5" x14ac:dyDescent="0.25">
      <c r="B4595">
        <f xml:space="preserve"> (moras!C4592 - AVERAGE(moras!$C$2:$C$5001)) / _xlfn.STDEV.P(moras!$C$2:$C$5001)</f>
        <v>-0.30525068586412574</v>
      </c>
      <c r="C4595" t="str">
        <f t="shared" si="143"/>
        <v>Normal</v>
      </c>
      <c r="D4595">
        <f xml:space="preserve"> (moras!I4592 - AVERAGE(moras!$I$2:$I$5001)) / _xlfn.STDEV.P(moras!$I$2:$I$5001)</f>
        <v>-1.193290201160774</v>
      </c>
      <c r="E4595" t="str">
        <f t="shared" si="142"/>
        <v>Normal</v>
      </c>
    </row>
    <row r="4596" spans="2:5" x14ac:dyDescent="0.25">
      <c r="B4596">
        <f xml:space="preserve"> (moras!C4593 - AVERAGE(moras!$C$2:$C$5001)) / _xlfn.STDEV.P(moras!$C$2:$C$5001)</f>
        <v>3.2903855432958831</v>
      </c>
      <c r="C4596" t="str">
        <f t="shared" si="143"/>
        <v>Atipico</v>
      </c>
      <c r="D4596">
        <f xml:space="preserve"> (moras!I4593 - AVERAGE(moras!$I$2:$I$5001)) / _xlfn.STDEV.P(moras!$I$2:$I$5001)</f>
        <v>1.41825833640879</v>
      </c>
      <c r="E4596" t="str">
        <f t="shared" si="142"/>
        <v>Normal</v>
      </c>
    </row>
    <row r="4597" spans="2:5" x14ac:dyDescent="0.25">
      <c r="B4597">
        <f xml:space="preserve"> (moras!C4594 - AVERAGE(moras!$C$2:$C$5001)) / _xlfn.STDEV.P(moras!$C$2:$C$5001)</f>
        <v>-0.43267415401033288</v>
      </c>
      <c r="C4597" t="str">
        <f t="shared" si="143"/>
        <v>Normal</v>
      </c>
      <c r="D4597">
        <f xml:space="preserve"> (moras!I4594 - AVERAGE(moras!$I$2:$I$5001)) / _xlfn.STDEV.P(moras!$I$2:$I$5001)</f>
        <v>0.50068722861407822</v>
      </c>
      <c r="E4597" t="str">
        <f t="shared" si="142"/>
        <v>Normal</v>
      </c>
    </row>
    <row r="4598" spans="2:5" x14ac:dyDescent="0.25">
      <c r="B4598">
        <f xml:space="preserve"> (moras!C4595 - AVERAGE(moras!$C$2:$C$5001)) / _xlfn.STDEV.P(moras!$C$2:$C$5001)</f>
        <v>-0.31084367028180998</v>
      </c>
      <c r="C4598" t="str">
        <f t="shared" si="143"/>
        <v>Normal</v>
      </c>
      <c r="D4598">
        <f xml:space="preserve"> (moras!I4595 - AVERAGE(moras!$I$2:$I$5001)) / _xlfn.STDEV.P(moras!$I$2:$I$5001)</f>
        <v>-0.48746627208791893</v>
      </c>
      <c r="E4598" t="str">
        <f t="shared" si="142"/>
        <v>Normal</v>
      </c>
    </row>
    <row r="4599" spans="2:5" x14ac:dyDescent="0.25">
      <c r="B4599">
        <f xml:space="preserve"> (moras!C4596 - AVERAGE(moras!$C$2:$C$5001)) / _xlfn.STDEV.P(moras!$C$2:$C$5001)</f>
        <v>-0.11905808432900944</v>
      </c>
      <c r="C4599" t="str">
        <f t="shared" si="143"/>
        <v>Normal</v>
      </c>
      <c r="D4599">
        <f xml:space="preserve"> (moras!I4596 - AVERAGE(moras!$I$2:$I$5001)) / _xlfn.STDEV.P(moras!$I$2:$I$5001)</f>
        <v>1.9123350867597886</v>
      </c>
      <c r="E4599" t="str">
        <f t="shared" si="142"/>
        <v>Normal</v>
      </c>
    </row>
    <row r="4600" spans="2:5" x14ac:dyDescent="0.25">
      <c r="B4600">
        <f xml:space="preserve"> (moras!C4597 - AVERAGE(moras!$C$2:$C$5001)) / _xlfn.STDEV.P(moras!$C$2:$C$5001)</f>
        <v>-0.34874254076462419</v>
      </c>
      <c r="C4600" t="str">
        <f t="shared" si="143"/>
        <v>Normal</v>
      </c>
      <c r="D4600">
        <f xml:space="preserve"> (moras!I4597 - AVERAGE(moras!$I$2:$I$5001)) / _xlfn.STDEV.P(moras!$I$2:$I$5001)</f>
        <v>-0.41688387918063341</v>
      </c>
      <c r="E4600" t="str">
        <f t="shared" si="142"/>
        <v>Normal</v>
      </c>
    </row>
    <row r="4601" spans="2:5" x14ac:dyDescent="0.25">
      <c r="B4601">
        <f xml:space="preserve"> (moras!C4598 - AVERAGE(moras!$C$2:$C$5001)) / _xlfn.STDEV.P(moras!$C$2:$C$5001)</f>
        <v>-9.2910282355832298E-3</v>
      </c>
      <c r="C4601" t="str">
        <f t="shared" si="143"/>
        <v>Normal</v>
      </c>
      <c r="D4601">
        <f xml:space="preserve"> (moras!I4598 - AVERAGE(moras!$I$2:$I$5001)) / _xlfn.STDEV.P(moras!$I$2:$I$5001)</f>
        <v>0.2183576569849362</v>
      </c>
      <c r="E4601" t="str">
        <f t="shared" si="142"/>
        <v>Normal</v>
      </c>
    </row>
    <row r="4602" spans="2:5" x14ac:dyDescent="0.25">
      <c r="B4602">
        <f xml:space="preserve"> (moras!C4599 - AVERAGE(moras!$C$2:$C$5001)) / _xlfn.STDEV.P(moras!$C$2:$C$5001)</f>
        <v>-0.36858608253788838</v>
      </c>
      <c r="C4602" t="str">
        <f t="shared" si="143"/>
        <v>Normal</v>
      </c>
      <c r="D4602">
        <f xml:space="preserve"> (moras!I4599 - AVERAGE(moras!$I$2:$I$5001)) / _xlfn.STDEV.P(moras!$I$2:$I$5001)</f>
        <v>-0.91096062953163204</v>
      </c>
      <c r="E4602" t="str">
        <f t="shared" si="142"/>
        <v>Normal</v>
      </c>
    </row>
    <row r="4603" spans="2:5" x14ac:dyDescent="0.25">
      <c r="B4603">
        <f xml:space="preserve"> (moras!C4600 - AVERAGE(moras!$C$2:$C$5001)) / _xlfn.STDEV.P(moras!$C$2:$C$5001)</f>
        <v>0.22351369413547417</v>
      </c>
      <c r="C4603" t="str">
        <f t="shared" si="143"/>
        <v>Normal</v>
      </c>
      <c r="D4603">
        <f xml:space="preserve"> (moras!I4600 - AVERAGE(moras!$I$2:$I$5001)) / _xlfn.STDEV.P(moras!$I$2:$I$5001)</f>
        <v>2.6181590158326435</v>
      </c>
      <c r="E4603" t="str">
        <f t="shared" si="142"/>
        <v>Atipico</v>
      </c>
    </row>
    <row r="4604" spans="2:5" x14ac:dyDescent="0.25">
      <c r="B4604">
        <f xml:space="preserve"> (moras!C4601 - AVERAGE(moras!$C$2:$C$5001)) / _xlfn.STDEV.P(moras!$C$2:$C$5001)</f>
        <v>-0.7683560897242897</v>
      </c>
      <c r="C4604" t="str">
        <f t="shared" si="143"/>
        <v>Normal</v>
      </c>
      <c r="D4604">
        <f xml:space="preserve"> (moras!I4601 - AVERAGE(moras!$I$2:$I$5001)) / _xlfn.STDEV.P(moras!$I$2:$I$5001)</f>
        <v>7.7192871170365177E-2</v>
      </c>
      <c r="E4604" t="str">
        <f t="shared" si="142"/>
        <v>Normal</v>
      </c>
    </row>
    <row r="4605" spans="2:5" x14ac:dyDescent="0.25">
      <c r="B4605">
        <f xml:space="preserve"> (moras!C4602 - AVERAGE(moras!$C$2:$C$5001)) / _xlfn.STDEV.P(moras!$C$2:$C$5001)</f>
        <v>-2.1622681664410288E-2</v>
      </c>
      <c r="C4605" t="str">
        <f t="shared" si="143"/>
        <v>Normal</v>
      </c>
      <c r="D4605">
        <f xml:space="preserve"> (moras!I4602 - AVERAGE(moras!$I$2:$I$5001)) / _xlfn.STDEV.P(moras!$I$2:$I$5001)</f>
        <v>0.14777526407765068</v>
      </c>
      <c r="E4605" t="str">
        <f t="shared" si="142"/>
        <v>Normal</v>
      </c>
    </row>
    <row r="4606" spans="2:5" x14ac:dyDescent="0.25">
      <c r="B4606">
        <f xml:space="preserve"> (moras!C4603 - AVERAGE(moras!$C$2:$C$5001)) / _xlfn.STDEV.P(moras!$C$2:$C$5001)</f>
        <v>9.7080581076136083E-2</v>
      </c>
      <c r="C4606" t="str">
        <f t="shared" si="143"/>
        <v>Normal</v>
      </c>
      <c r="D4606">
        <f xml:space="preserve"> (moras!I4603 - AVERAGE(moras!$I$2:$I$5001)) / _xlfn.STDEV.P(moras!$I$2:$I$5001)</f>
        <v>2.8299061945545003</v>
      </c>
      <c r="E4606" t="str">
        <f t="shared" si="142"/>
        <v>Atipico</v>
      </c>
    </row>
    <row r="4607" spans="2:5" x14ac:dyDescent="0.25">
      <c r="B4607">
        <f xml:space="preserve"> (moras!C4604 - AVERAGE(moras!$C$2:$C$5001)) / _xlfn.STDEV.P(moras!$C$2:$C$5001)</f>
        <v>-0.35914003601140687</v>
      </c>
      <c r="C4607" t="str">
        <f t="shared" si="143"/>
        <v>Normal</v>
      </c>
      <c r="D4607">
        <f xml:space="preserve"> (moras!I4604 - AVERAGE(moras!$I$2:$I$5001)) / _xlfn.STDEV.P(moras!$I$2:$I$5001)</f>
        <v>-1.052125415346203</v>
      </c>
      <c r="E4607" t="str">
        <f t="shared" si="142"/>
        <v>Normal</v>
      </c>
    </row>
    <row r="4608" spans="2:5" x14ac:dyDescent="0.25">
      <c r="B4608">
        <f xml:space="preserve"> (moras!C4605 - AVERAGE(moras!$C$2:$C$5001)) / _xlfn.STDEV.P(moras!$C$2:$C$5001)</f>
        <v>0.40933970027745825</v>
      </c>
      <c r="C4608" t="str">
        <f t="shared" si="143"/>
        <v>Normal</v>
      </c>
      <c r="D4608">
        <f xml:space="preserve"> (moras!I4605 - AVERAGE(moras!$I$2:$I$5001)) / _xlfn.STDEV.P(moras!$I$2:$I$5001)</f>
        <v>-0.769795843717061</v>
      </c>
      <c r="E4608" t="str">
        <f t="shared" si="142"/>
        <v>Normal</v>
      </c>
    </row>
    <row r="4609" spans="2:5" x14ac:dyDescent="0.25">
      <c r="B4609">
        <f xml:space="preserve"> (moras!C4606 - AVERAGE(moras!$C$2:$C$5001)) / _xlfn.STDEV.P(moras!$C$2:$C$5001)</f>
        <v>9.0246340095027997E-3</v>
      </c>
      <c r="C4609" t="str">
        <f t="shared" si="143"/>
        <v>Normal</v>
      </c>
      <c r="D4609">
        <f xml:space="preserve"> (moras!I4606 - AVERAGE(moras!$I$2:$I$5001)) / _xlfn.STDEV.P(moras!$I$2:$I$5001)</f>
        <v>1.0653463718723624</v>
      </c>
      <c r="E4609" t="str">
        <f t="shared" si="142"/>
        <v>Normal</v>
      </c>
    </row>
    <row r="4610" spans="2:5" x14ac:dyDescent="0.25">
      <c r="B4610">
        <f xml:space="preserve"> (moras!C4607 - AVERAGE(moras!$C$2:$C$5001)) / _xlfn.STDEV.P(moras!$C$2:$C$5001)</f>
        <v>-0.37236723877554218</v>
      </c>
      <c r="C4610" t="str">
        <f t="shared" si="143"/>
        <v>Normal</v>
      </c>
      <c r="D4610">
        <f xml:space="preserve"> (moras!I4607 - AVERAGE(moras!$I$2:$I$5001)) / _xlfn.STDEV.P(moras!$I$2:$I$5001)</f>
        <v>-0.62863105790248996</v>
      </c>
      <c r="E4610" t="str">
        <f t="shared" si="142"/>
        <v>Normal</v>
      </c>
    </row>
    <row r="4611" spans="2:5" x14ac:dyDescent="0.25">
      <c r="B4611">
        <f xml:space="preserve"> (moras!C4608 - AVERAGE(moras!$C$2:$C$5001)) / _xlfn.STDEV.P(moras!$C$2:$C$5001)</f>
        <v>-0.37495085581706922</v>
      </c>
      <c r="C4611" t="str">
        <f t="shared" si="143"/>
        <v>Normal</v>
      </c>
      <c r="D4611">
        <f xml:space="preserve"> (moras!I4608 - AVERAGE(moras!$I$2:$I$5001)) / _xlfn.STDEV.P(moras!$I$2:$I$5001)</f>
        <v>-1.1227078082534885</v>
      </c>
      <c r="E4611" t="str">
        <f t="shared" si="142"/>
        <v>Normal</v>
      </c>
    </row>
    <row r="4612" spans="2:5" x14ac:dyDescent="0.25">
      <c r="B4612">
        <f xml:space="preserve"> (moras!C4609 - AVERAGE(moras!$C$2:$C$5001)) / _xlfn.STDEV.P(moras!$C$2:$C$5001)</f>
        <v>-0.43049221591594311</v>
      </c>
      <c r="C4612" t="str">
        <f t="shared" si="143"/>
        <v>Normal</v>
      </c>
      <c r="D4612">
        <f xml:space="preserve"> (moras!I4609 - AVERAGE(moras!$I$2:$I$5001)) / _xlfn.STDEV.P(moras!$I$2:$I$5001)</f>
        <v>3.2534005519982134</v>
      </c>
      <c r="E4612" t="str">
        <f t="shared" si="142"/>
        <v>Atipico</v>
      </c>
    </row>
    <row r="4613" spans="2:5" x14ac:dyDescent="0.25">
      <c r="B4613">
        <f xml:space="preserve"> (moras!C4610 - AVERAGE(moras!$C$2:$C$5001)) / _xlfn.STDEV.P(moras!$C$2:$C$5001)</f>
        <v>-0.46799154082766331</v>
      </c>
      <c r="C4613" t="str">
        <f t="shared" si="143"/>
        <v>Normal</v>
      </c>
      <c r="D4613">
        <f xml:space="preserve"> (moras!I4610 - AVERAGE(moras!$I$2:$I$5001)) / _xlfn.STDEV.P(moras!$I$2:$I$5001)</f>
        <v>0.71243440733593477</v>
      </c>
      <c r="E4613" t="str">
        <f t="shared" si="142"/>
        <v>Normal</v>
      </c>
    </row>
    <row r="4614" spans="2:5" x14ac:dyDescent="0.25">
      <c r="B4614">
        <f xml:space="preserve"> (moras!C4611 - AVERAGE(moras!$C$2:$C$5001)) / _xlfn.STDEV.P(moras!$C$2:$C$5001)</f>
        <v>-0.26139071877712344</v>
      </c>
      <c r="C4614" t="str">
        <f t="shared" si="143"/>
        <v>Normal</v>
      </c>
      <c r="D4614">
        <f xml:space="preserve"> (moras!I4611 - AVERAGE(moras!$I$2:$I$5001)) / _xlfn.STDEV.P(moras!$I$2:$I$5001)</f>
        <v>2.5475766229253582</v>
      </c>
      <c r="E4614" t="str">
        <f t="shared" ref="E4614:E4677" si="144">IF(ABS(D4614)&gt;1.96,"Atipico","Normal")</f>
        <v>Atipico</v>
      </c>
    </row>
    <row r="4615" spans="2:5" x14ac:dyDescent="0.25">
      <c r="B4615">
        <f xml:space="preserve"> (moras!C4612 - AVERAGE(moras!$C$2:$C$5001)) / _xlfn.STDEV.P(moras!$C$2:$C$5001)</f>
        <v>-0.32909760026983126</v>
      </c>
      <c r="C4615" t="str">
        <f t="shared" si="143"/>
        <v>Normal</v>
      </c>
      <c r="D4615">
        <f xml:space="preserve"> (moras!I4612 - AVERAGE(moras!$I$2:$I$5001)) / _xlfn.STDEV.P(moras!$I$2:$I$5001)</f>
        <v>-0.48746627208791893</v>
      </c>
      <c r="E4615" t="str">
        <f t="shared" si="144"/>
        <v>Normal</v>
      </c>
    </row>
    <row r="4616" spans="2:5" x14ac:dyDescent="0.25">
      <c r="B4616">
        <f xml:space="preserve"> (moras!C4613 - AVERAGE(moras!$C$2:$C$5001)) / _xlfn.STDEV.P(moras!$C$2:$C$5001)</f>
        <v>-0.54941744841820839</v>
      </c>
      <c r="C4616" t="str">
        <f t="shared" si="143"/>
        <v>Normal</v>
      </c>
      <c r="D4616">
        <f xml:space="preserve"> (moras!I4613 - AVERAGE(moras!$I$2:$I$5001)) / _xlfn.STDEV.P(moras!$I$2:$I$5001)</f>
        <v>-1.2638725940680595</v>
      </c>
      <c r="E4616" t="str">
        <f t="shared" si="144"/>
        <v>Normal</v>
      </c>
    </row>
    <row r="4617" spans="2:5" x14ac:dyDescent="0.25">
      <c r="B4617">
        <f xml:space="preserve"> (moras!C4614 - AVERAGE(moras!$C$2:$C$5001)) / _xlfn.STDEV.P(moras!$C$2:$C$5001)</f>
        <v>-0.43033313758671121</v>
      </c>
      <c r="C4617" t="str">
        <f t="shared" si="143"/>
        <v>Normal</v>
      </c>
      <c r="D4617">
        <f xml:space="preserve"> (moras!I4614 - AVERAGE(moras!$I$2:$I$5001)) / _xlfn.STDEV.P(moras!$I$2:$I$5001)</f>
        <v>0.57126962152136374</v>
      </c>
      <c r="E4617" t="str">
        <f t="shared" si="144"/>
        <v>Normal</v>
      </c>
    </row>
    <row r="4618" spans="2:5" x14ac:dyDescent="0.25">
      <c r="B4618">
        <f xml:space="preserve"> (moras!C4615 - AVERAGE(moras!$C$2:$C$5001)) / _xlfn.STDEV.P(moras!$C$2:$C$5001)</f>
        <v>-0.11970248721058629</v>
      </c>
      <c r="C4618" t="str">
        <f t="shared" si="143"/>
        <v>Normal</v>
      </c>
      <c r="D4618">
        <f xml:space="preserve"> (moras!I4615 - AVERAGE(moras!$I$2:$I$5001)) / _xlfn.STDEV.P(moras!$I$2:$I$5001)</f>
        <v>-0.55804866499520445</v>
      </c>
      <c r="E4618" t="str">
        <f t="shared" si="144"/>
        <v>Normal</v>
      </c>
    </row>
    <row r="4619" spans="2:5" x14ac:dyDescent="0.25">
      <c r="B4619">
        <f xml:space="preserve"> (moras!C4616 - AVERAGE(moras!$C$2:$C$5001)) / _xlfn.STDEV.P(moras!$C$2:$C$5001)</f>
        <v>-0.41217107841673473</v>
      </c>
      <c r="C4619" t="str">
        <f t="shared" si="143"/>
        <v>Normal</v>
      </c>
      <c r="D4619">
        <f xml:space="preserve"> (moras!I4616 - AVERAGE(moras!$I$2:$I$5001)) / _xlfn.STDEV.P(moras!$I$2:$I$5001)</f>
        <v>0.43010483570679275</v>
      </c>
      <c r="E4619" t="str">
        <f t="shared" si="144"/>
        <v>Normal</v>
      </c>
    </row>
    <row r="4620" spans="2:5" x14ac:dyDescent="0.25">
      <c r="B4620">
        <f xml:space="preserve"> (moras!C4617 - AVERAGE(moras!$C$2:$C$5001)) / _xlfn.STDEV.P(moras!$C$2:$C$5001)</f>
        <v>-0.32740575907766328</v>
      </c>
      <c r="C4620" t="str">
        <f t="shared" si="143"/>
        <v>Normal</v>
      </c>
      <c r="D4620">
        <f xml:space="preserve"> (moras!I4617 - AVERAGE(moras!$I$2:$I$5001)) / _xlfn.STDEV.P(moras!$I$2:$I$5001)</f>
        <v>6.6104782630796582E-3</v>
      </c>
      <c r="E4620" t="str">
        <f t="shared" si="144"/>
        <v>Normal</v>
      </c>
    </row>
    <row r="4621" spans="2:5" x14ac:dyDescent="0.25">
      <c r="B4621">
        <f xml:space="preserve"> (moras!C4618 - AVERAGE(moras!$C$2:$C$5001)) / _xlfn.STDEV.P(moras!$C$2:$C$5001)</f>
        <v>1.2855325817912577</v>
      </c>
      <c r="C4621" t="str">
        <f t="shared" si="143"/>
        <v>Normal</v>
      </c>
      <c r="D4621">
        <f xml:space="preserve"> (moras!I4618 - AVERAGE(moras!$I$2:$I$5001)) / _xlfn.STDEV.P(moras!$I$2:$I$5001)</f>
        <v>-1.4050373798826306</v>
      </c>
      <c r="E4621" t="str">
        <f t="shared" si="144"/>
        <v>Normal</v>
      </c>
    </row>
    <row r="4622" spans="2:5" x14ac:dyDescent="0.25">
      <c r="B4622">
        <f xml:space="preserve"> (moras!C4619 - AVERAGE(moras!$C$2:$C$5001)) / _xlfn.STDEV.P(moras!$C$2:$C$5001)</f>
        <v>2.0767376997182722E-2</v>
      </c>
      <c r="C4622" t="str">
        <f t="shared" si="143"/>
        <v>Normal</v>
      </c>
      <c r="D4622">
        <f xml:space="preserve"> (moras!I4619 - AVERAGE(moras!$I$2:$I$5001)) / _xlfn.STDEV.P(moras!$I$2:$I$5001)</f>
        <v>-0.34630148627334789</v>
      </c>
      <c r="E4622" t="str">
        <f t="shared" si="144"/>
        <v>Normal</v>
      </c>
    </row>
    <row r="4623" spans="2:5" x14ac:dyDescent="0.25">
      <c r="B4623">
        <f xml:space="preserve"> (moras!C4620 - AVERAGE(moras!$C$2:$C$5001)) / _xlfn.STDEV.P(moras!$C$2:$C$5001)</f>
        <v>-0.31479824656163335</v>
      </c>
      <c r="C4623" t="str">
        <f t="shared" ref="C4623:C4686" si="145">IF(ABS(B4623)&gt;1.96,"Atipico","Normal")</f>
        <v>Normal</v>
      </c>
      <c r="D4623">
        <f xml:space="preserve"> (moras!I4620 - AVERAGE(moras!$I$2:$I$5001)) / _xlfn.STDEV.P(moras!$I$2:$I$5001)</f>
        <v>0.57126962152136374</v>
      </c>
      <c r="E4623" t="str">
        <f t="shared" si="144"/>
        <v>Normal</v>
      </c>
    </row>
    <row r="4624" spans="2:5" x14ac:dyDescent="0.25">
      <c r="B4624">
        <f xml:space="preserve"> (moras!C4621 - AVERAGE(moras!$C$2:$C$5001)) / _xlfn.STDEV.P(moras!$C$2:$C$5001)</f>
        <v>-0.26155596293306971</v>
      </c>
      <c r="C4624" t="str">
        <f t="shared" si="145"/>
        <v>Normal</v>
      </c>
      <c r="D4624">
        <f xml:space="preserve"> (moras!I4621 - AVERAGE(moras!$I$2:$I$5001)) / _xlfn.STDEV.P(moras!$I$2:$I$5001)</f>
        <v>-0.769795843717061</v>
      </c>
      <c r="E4624" t="str">
        <f t="shared" si="144"/>
        <v>Normal</v>
      </c>
    </row>
    <row r="4625" spans="2:5" x14ac:dyDescent="0.25">
      <c r="B4625">
        <f xml:space="preserve"> (moras!C4622 - AVERAGE(moras!$C$2:$C$5001)) / _xlfn.STDEV.P(moras!$C$2:$C$5001)</f>
        <v>-6.41693523245494E-2</v>
      </c>
      <c r="C4625" t="str">
        <f t="shared" si="145"/>
        <v>Normal</v>
      </c>
      <c r="D4625">
        <f xml:space="preserve"> (moras!I4622 - AVERAGE(moras!$I$2:$I$5001)) / _xlfn.STDEV.P(moras!$I$2:$I$5001)</f>
        <v>-1.1227078082534885</v>
      </c>
      <c r="E4625" t="str">
        <f t="shared" si="144"/>
        <v>Normal</v>
      </c>
    </row>
    <row r="4626" spans="2:5" x14ac:dyDescent="0.25">
      <c r="B4626">
        <f xml:space="preserve"> (moras!C4623 - AVERAGE(moras!$C$2:$C$5001)) / _xlfn.STDEV.P(moras!$C$2:$C$5001)</f>
        <v>0.29577927960948358</v>
      </c>
      <c r="C4626" t="str">
        <f t="shared" si="145"/>
        <v>Normal</v>
      </c>
      <c r="D4626">
        <f xml:space="preserve"> (moras!I4623 - AVERAGE(moras!$I$2:$I$5001)) / _xlfn.STDEV.P(moras!$I$2:$I$5001)</f>
        <v>0.43010483570679275</v>
      </c>
      <c r="E4626" t="str">
        <f t="shared" si="144"/>
        <v>Normal</v>
      </c>
    </row>
    <row r="4627" spans="2:5" x14ac:dyDescent="0.25">
      <c r="B4627">
        <f xml:space="preserve"> (moras!C4624 - AVERAGE(moras!$C$2:$C$5001)) / _xlfn.STDEV.P(moras!$C$2:$C$5001)</f>
        <v>0.62947135506285801</v>
      </c>
      <c r="C4627" t="str">
        <f t="shared" si="145"/>
        <v>Normal</v>
      </c>
      <c r="D4627">
        <f xml:space="preserve"> (moras!I4624 - AVERAGE(moras!$I$2:$I$5001)) / _xlfn.STDEV.P(moras!$I$2:$I$5001)</f>
        <v>1.3476759435015044</v>
      </c>
      <c r="E4627" t="str">
        <f t="shared" si="144"/>
        <v>Normal</v>
      </c>
    </row>
    <row r="4628" spans="2:5" x14ac:dyDescent="0.25">
      <c r="B4628">
        <f xml:space="preserve"> (moras!C4625 - AVERAGE(moras!$C$2:$C$5001)) / _xlfn.STDEV.P(moras!$C$2:$C$5001)</f>
        <v>-0.18253966042251746</v>
      </c>
      <c r="C4628" t="str">
        <f t="shared" si="145"/>
        <v>Normal</v>
      </c>
      <c r="D4628">
        <f xml:space="preserve"> (moras!I4625 - AVERAGE(moras!$I$2:$I$5001)) / _xlfn.STDEV.P(moras!$I$2:$I$5001)</f>
        <v>-0.84037823662434652</v>
      </c>
      <c r="E4628" t="str">
        <f t="shared" si="144"/>
        <v>Normal</v>
      </c>
    </row>
    <row r="4629" spans="2:5" x14ac:dyDescent="0.25">
      <c r="B4629">
        <f xml:space="preserve"> (moras!C4626 - AVERAGE(moras!$C$2:$C$5001)) / _xlfn.STDEV.P(moras!$C$2:$C$5001)</f>
        <v>-5.8634906265691816E-2</v>
      </c>
      <c r="C4629" t="str">
        <f t="shared" si="145"/>
        <v>Normal</v>
      </c>
      <c r="D4629">
        <f xml:space="preserve"> (moras!I4626 - AVERAGE(moras!$I$2:$I$5001)) / _xlfn.STDEV.P(moras!$I$2:$I$5001)</f>
        <v>-1.1227078082534885</v>
      </c>
      <c r="E4629" t="str">
        <f t="shared" si="144"/>
        <v>Normal</v>
      </c>
    </row>
    <row r="4630" spans="2:5" x14ac:dyDescent="0.25">
      <c r="B4630">
        <f xml:space="preserve"> (moras!C4627 - AVERAGE(moras!$C$2:$C$5001)) / _xlfn.STDEV.P(moras!$C$2:$C$5001)</f>
        <v>0.14517320322778182</v>
      </c>
      <c r="C4630" t="str">
        <f t="shared" si="145"/>
        <v>Normal</v>
      </c>
      <c r="D4630">
        <f xml:space="preserve"> (moras!I4627 - AVERAGE(moras!$I$2:$I$5001)) / _xlfn.STDEV.P(moras!$I$2:$I$5001)</f>
        <v>-1.334454986975345</v>
      </c>
      <c r="E4630" t="str">
        <f t="shared" si="144"/>
        <v>Normal</v>
      </c>
    </row>
    <row r="4631" spans="2:5" x14ac:dyDescent="0.25">
      <c r="B4631">
        <f xml:space="preserve"> (moras!C4628 - AVERAGE(moras!$C$2:$C$5001)) / _xlfn.STDEV.P(moras!$C$2:$C$5001)</f>
        <v>-0.14323775607083844</v>
      </c>
      <c r="C4631" t="str">
        <f t="shared" si="145"/>
        <v>Normal</v>
      </c>
      <c r="D4631">
        <f xml:space="preserve"> (moras!I4628 - AVERAGE(moras!$I$2:$I$5001)) / _xlfn.STDEV.P(moras!$I$2:$I$5001)</f>
        <v>2.4769942300180725</v>
      </c>
      <c r="E4631" t="str">
        <f t="shared" si="144"/>
        <v>Atipico</v>
      </c>
    </row>
    <row r="4632" spans="2:5" x14ac:dyDescent="0.25">
      <c r="B4632">
        <f xml:space="preserve"> (moras!C4629 - AVERAGE(moras!$C$2:$C$5001)) / _xlfn.STDEV.P(moras!$C$2:$C$5001)</f>
        <v>-0.28436590860194511</v>
      </c>
      <c r="C4632" t="str">
        <f t="shared" si="145"/>
        <v>Normal</v>
      </c>
      <c r="D4632">
        <f xml:space="preserve"> (moras!I4629 - AVERAGE(moras!$I$2:$I$5001)) / _xlfn.STDEV.P(moras!$I$2:$I$5001)</f>
        <v>-0.98154302243891756</v>
      </c>
      <c r="E4632" t="str">
        <f t="shared" si="144"/>
        <v>Normal</v>
      </c>
    </row>
    <row r="4633" spans="2:5" x14ac:dyDescent="0.25">
      <c r="B4633">
        <f xml:space="preserve"> (moras!C4630 - AVERAGE(moras!$C$2:$C$5001)) / _xlfn.STDEV.P(moras!$C$2:$C$5001)</f>
        <v>-0.7938554826844183</v>
      </c>
      <c r="C4633" t="str">
        <f t="shared" si="145"/>
        <v>Normal</v>
      </c>
      <c r="D4633">
        <f xml:space="preserve"> (moras!I4630 - AVERAGE(moras!$I$2:$I$5001)) / _xlfn.STDEV.P(moras!$I$2:$I$5001)</f>
        <v>-0.27571909336606237</v>
      </c>
      <c r="E4633" t="str">
        <f t="shared" si="144"/>
        <v>Normal</v>
      </c>
    </row>
    <row r="4634" spans="2:5" x14ac:dyDescent="0.25">
      <c r="B4634">
        <f xml:space="preserve"> (moras!C4631 - AVERAGE(moras!$C$2:$C$5001)) / _xlfn.STDEV.P(moras!$C$2:$C$5001)</f>
        <v>-0.44087670126835837</v>
      </c>
      <c r="C4634" t="str">
        <f t="shared" si="145"/>
        <v>Normal</v>
      </c>
      <c r="D4634">
        <f xml:space="preserve"> (moras!I4631 - AVERAGE(moras!$I$2:$I$5001)) / _xlfn.STDEV.P(moras!$I$2:$I$5001)</f>
        <v>0.78301680024322029</v>
      </c>
      <c r="E4634" t="str">
        <f t="shared" si="144"/>
        <v>Normal</v>
      </c>
    </row>
    <row r="4635" spans="2:5" x14ac:dyDescent="0.25">
      <c r="B4635">
        <f xml:space="preserve"> (moras!C4632 - AVERAGE(moras!$C$2:$C$5001)) / _xlfn.STDEV.P(moras!$C$2:$C$5001)</f>
        <v>0.6221186067059199</v>
      </c>
      <c r="C4635" t="str">
        <f t="shared" si="145"/>
        <v>Normal</v>
      </c>
      <c r="D4635">
        <f xml:space="preserve"> (moras!I4632 - AVERAGE(moras!$I$2:$I$5001)) / _xlfn.STDEV.P(moras!$I$2:$I$5001)</f>
        <v>-0.27571909336606237</v>
      </c>
      <c r="E4635" t="str">
        <f t="shared" si="144"/>
        <v>Normal</v>
      </c>
    </row>
    <row r="4636" spans="2:5" x14ac:dyDescent="0.25">
      <c r="B4636">
        <f xml:space="preserve"> (moras!C4633 - AVERAGE(moras!$C$2:$C$5001)) / _xlfn.STDEV.P(moras!$C$2:$C$5001)</f>
        <v>-0.44339790781188204</v>
      </c>
      <c r="C4636" t="str">
        <f t="shared" si="145"/>
        <v>Normal</v>
      </c>
      <c r="D4636">
        <f xml:space="preserve"> (moras!I4633 - AVERAGE(moras!$I$2:$I$5001)) / _xlfn.STDEV.P(moras!$I$2:$I$5001)</f>
        <v>-1.193290201160774</v>
      </c>
      <c r="E4636" t="str">
        <f t="shared" si="144"/>
        <v>Normal</v>
      </c>
    </row>
    <row r="4637" spans="2:5" x14ac:dyDescent="0.25">
      <c r="B4637">
        <f xml:space="preserve"> (moras!C4634 - AVERAGE(moras!$C$2:$C$5001)) / _xlfn.STDEV.P(moras!$C$2:$C$5001)</f>
        <v>-0.42622240557951863</v>
      </c>
      <c r="C4637" t="str">
        <f t="shared" si="145"/>
        <v>Normal</v>
      </c>
      <c r="D4637">
        <f xml:space="preserve"> (moras!I4634 - AVERAGE(moras!$I$2:$I$5001)) / _xlfn.STDEV.P(moras!$I$2:$I$5001)</f>
        <v>-1.4050373798826306</v>
      </c>
      <c r="E4637" t="str">
        <f t="shared" si="144"/>
        <v>Normal</v>
      </c>
    </row>
    <row r="4638" spans="2:5" x14ac:dyDescent="0.25">
      <c r="B4638">
        <f xml:space="preserve"> (moras!C4635 - AVERAGE(moras!$C$2:$C$5001)) / _xlfn.STDEV.P(moras!$C$2:$C$5001)</f>
        <v>-0.20251280787331866</v>
      </c>
      <c r="C4638" t="str">
        <f t="shared" si="145"/>
        <v>Normal</v>
      </c>
      <c r="D4638">
        <f xml:space="preserve"> (moras!I4635 - AVERAGE(moras!$I$2:$I$5001)) / _xlfn.STDEV.P(moras!$I$2:$I$5001)</f>
        <v>0.64185201442864925</v>
      </c>
      <c r="E4638" t="str">
        <f t="shared" si="144"/>
        <v>Normal</v>
      </c>
    </row>
    <row r="4639" spans="2:5" x14ac:dyDescent="0.25">
      <c r="B4639">
        <f xml:space="preserve"> (moras!C4636 - AVERAGE(moras!$C$2:$C$5001)) / _xlfn.STDEV.P(moras!$C$2:$C$5001)</f>
        <v>1.3077085941523174</v>
      </c>
      <c r="C4639" t="str">
        <f t="shared" si="145"/>
        <v>Normal</v>
      </c>
      <c r="D4639">
        <f xml:space="preserve"> (moras!I4636 - AVERAGE(moras!$I$2:$I$5001)) / _xlfn.STDEV.P(moras!$I$2:$I$5001)</f>
        <v>1.8417526938525031</v>
      </c>
      <c r="E4639" t="str">
        <f t="shared" si="144"/>
        <v>Normal</v>
      </c>
    </row>
    <row r="4640" spans="2:5" x14ac:dyDescent="0.25">
      <c r="B4640">
        <f xml:space="preserve"> (moras!C4637 - AVERAGE(moras!$C$2:$C$5001)) / _xlfn.STDEV.P(moras!$C$2:$C$5001)</f>
        <v>-0.38669758192880671</v>
      </c>
      <c r="C4640" t="str">
        <f t="shared" si="145"/>
        <v>Normal</v>
      </c>
      <c r="D4640">
        <f xml:space="preserve"> (moras!I4637 - AVERAGE(moras!$I$2:$I$5001)) / _xlfn.STDEV.P(moras!$I$2:$I$5001)</f>
        <v>6.6104782630796582E-3</v>
      </c>
      <c r="E4640" t="str">
        <f t="shared" si="144"/>
        <v>Normal</v>
      </c>
    </row>
    <row r="4641" spans="2:5" x14ac:dyDescent="0.25">
      <c r="B4641">
        <f xml:space="preserve"> (moras!C4638 - AVERAGE(moras!$C$2:$C$5001)) / _xlfn.STDEV.P(moras!$C$2:$C$5001)</f>
        <v>2.6006354725652705</v>
      </c>
      <c r="C4641" t="str">
        <f t="shared" si="145"/>
        <v>Atipico</v>
      </c>
      <c r="D4641">
        <f xml:space="preserve"> (moras!I4638 - AVERAGE(moras!$I$2:$I$5001)) / _xlfn.STDEV.P(moras!$I$2:$I$5001)</f>
        <v>-0.34630148627334789</v>
      </c>
      <c r="E4641" t="str">
        <f t="shared" si="144"/>
        <v>Normal</v>
      </c>
    </row>
    <row r="4642" spans="2:5" x14ac:dyDescent="0.25">
      <c r="B4642">
        <f xml:space="preserve"> (moras!C4639 - AVERAGE(moras!$C$2:$C$5001)) / _xlfn.STDEV.P(moras!$C$2:$C$5001)</f>
        <v>-2.7928595961775264E-2</v>
      </c>
      <c r="C4642" t="str">
        <f t="shared" si="145"/>
        <v>Normal</v>
      </c>
      <c r="D4642">
        <f xml:space="preserve"> (moras!I4639 - AVERAGE(moras!$I$2:$I$5001)) / _xlfn.STDEV.P(moras!$I$2:$I$5001)</f>
        <v>-0.20513670045877688</v>
      </c>
      <c r="E4642" t="str">
        <f t="shared" si="144"/>
        <v>Normal</v>
      </c>
    </row>
    <row r="4643" spans="2:5" x14ac:dyDescent="0.25">
      <c r="B4643">
        <f xml:space="preserve"> (moras!C4640 - AVERAGE(moras!$C$2:$C$5001)) / _xlfn.STDEV.P(moras!$C$2:$C$5001)</f>
        <v>-0.44454166866740574</v>
      </c>
      <c r="C4643" t="str">
        <f t="shared" si="145"/>
        <v>Normal</v>
      </c>
      <c r="D4643">
        <f xml:space="preserve"> (moras!I4640 - AVERAGE(moras!$I$2:$I$5001)) / _xlfn.STDEV.P(moras!$I$2:$I$5001)</f>
        <v>1.559423122223361</v>
      </c>
      <c r="E4643" t="str">
        <f t="shared" si="144"/>
        <v>Normal</v>
      </c>
    </row>
    <row r="4644" spans="2:5" x14ac:dyDescent="0.25">
      <c r="B4644">
        <f xml:space="preserve"> (moras!C4641 - AVERAGE(moras!$C$2:$C$5001)) / _xlfn.STDEV.P(moras!$C$2:$C$5001)</f>
        <v>0.83879882900304592</v>
      </c>
      <c r="C4644" t="str">
        <f t="shared" si="145"/>
        <v>Normal</v>
      </c>
      <c r="D4644">
        <f xml:space="preserve"> (moras!I4641 - AVERAGE(moras!$I$2:$I$5001)) / _xlfn.STDEV.P(moras!$I$2:$I$5001)</f>
        <v>-1.1227078082534885</v>
      </c>
      <c r="E4644" t="str">
        <f t="shared" si="144"/>
        <v>Normal</v>
      </c>
    </row>
    <row r="4645" spans="2:5" x14ac:dyDescent="0.25">
      <c r="B4645">
        <f xml:space="preserve"> (moras!C4642 - AVERAGE(moras!$C$2:$C$5001)) / _xlfn.STDEV.P(moras!$C$2:$C$5001)</f>
        <v>-0.57173120534806809</v>
      </c>
      <c r="C4645" t="str">
        <f t="shared" si="145"/>
        <v>Normal</v>
      </c>
      <c r="D4645">
        <f xml:space="preserve"> (moras!I4642 - AVERAGE(moras!$I$2:$I$5001)) / _xlfn.STDEV.P(moras!$I$2:$I$5001)</f>
        <v>0.64185201442864925</v>
      </c>
      <c r="E4645" t="str">
        <f t="shared" si="144"/>
        <v>Normal</v>
      </c>
    </row>
    <row r="4646" spans="2:5" x14ac:dyDescent="0.25">
      <c r="B4646">
        <f xml:space="preserve"> (moras!C4643 - AVERAGE(moras!$C$2:$C$5001)) / _xlfn.STDEV.P(moras!$C$2:$C$5001)</f>
        <v>4.8317523922525252E-2</v>
      </c>
      <c r="C4646" t="str">
        <f t="shared" si="145"/>
        <v>Normal</v>
      </c>
      <c r="D4646">
        <f xml:space="preserve"> (moras!I4643 - AVERAGE(moras!$I$2:$I$5001)) / _xlfn.STDEV.P(moras!$I$2:$I$5001)</f>
        <v>-0.48746627208791893</v>
      </c>
      <c r="E4646" t="str">
        <f t="shared" si="144"/>
        <v>Normal</v>
      </c>
    </row>
    <row r="4647" spans="2:5" x14ac:dyDescent="0.25">
      <c r="B4647">
        <f xml:space="preserve"> (moras!C4644 - AVERAGE(moras!$C$2:$C$5001)) / _xlfn.STDEV.P(moras!$C$2:$C$5001)</f>
        <v>-0.42610091412993778</v>
      </c>
      <c r="C4647" t="str">
        <f t="shared" si="145"/>
        <v>Normal</v>
      </c>
      <c r="D4647">
        <f xml:space="preserve"> (moras!I4644 - AVERAGE(moras!$I$2:$I$5001)) / _xlfn.STDEV.P(moras!$I$2:$I$5001)</f>
        <v>-0.48746627208791893</v>
      </c>
      <c r="E4647" t="str">
        <f t="shared" si="144"/>
        <v>Normal</v>
      </c>
    </row>
    <row r="4648" spans="2:5" x14ac:dyDescent="0.25">
      <c r="B4648">
        <f xml:space="preserve"> (moras!C4645 - AVERAGE(moras!$C$2:$C$5001)) / _xlfn.STDEV.P(moras!$C$2:$C$5001)</f>
        <v>-0.44454290183274864</v>
      </c>
      <c r="C4648" t="str">
        <f t="shared" si="145"/>
        <v>Normal</v>
      </c>
      <c r="D4648">
        <f xml:space="preserve"> (moras!I4645 - AVERAGE(moras!$I$2:$I$5001)) / _xlfn.STDEV.P(moras!$I$2:$I$5001)</f>
        <v>-0.84037823662434652</v>
      </c>
      <c r="E4648" t="str">
        <f t="shared" si="144"/>
        <v>Normal</v>
      </c>
    </row>
    <row r="4649" spans="2:5" x14ac:dyDescent="0.25">
      <c r="B4649">
        <f xml:space="preserve"> (moras!C4646 - AVERAGE(moras!$C$2:$C$5001)) / _xlfn.STDEV.P(moras!$C$2:$C$5001)</f>
        <v>-0.44681439239433857</v>
      </c>
      <c r="C4649" t="str">
        <f t="shared" si="145"/>
        <v>Normal</v>
      </c>
      <c r="D4649">
        <f xml:space="preserve"> (moras!I4646 - AVERAGE(moras!$I$2:$I$5001)) / _xlfn.STDEV.P(moras!$I$2:$I$5001)</f>
        <v>-0.48746627208791893</v>
      </c>
      <c r="E4649" t="str">
        <f t="shared" si="144"/>
        <v>Normal</v>
      </c>
    </row>
    <row r="4650" spans="2:5" x14ac:dyDescent="0.25">
      <c r="B4650">
        <f xml:space="preserve"> (moras!C4647 - AVERAGE(moras!$C$2:$C$5001)) / _xlfn.STDEV.P(moras!$C$2:$C$5001)</f>
        <v>-0.3266017352741038</v>
      </c>
      <c r="C4650" t="str">
        <f t="shared" si="145"/>
        <v>Normal</v>
      </c>
      <c r="D4650">
        <f xml:space="preserve"> (moras!I4647 - AVERAGE(moras!$I$2:$I$5001)) / _xlfn.STDEV.P(moras!$I$2:$I$5001)</f>
        <v>0.99476397896507684</v>
      </c>
      <c r="E4650" t="str">
        <f t="shared" si="144"/>
        <v>Normal</v>
      </c>
    </row>
    <row r="4651" spans="2:5" x14ac:dyDescent="0.25">
      <c r="B4651">
        <f xml:space="preserve"> (moras!C4648 - AVERAGE(moras!$C$2:$C$5001)) / _xlfn.STDEV.P(moras!$C$2:$C$5001)</f>
        <v>1.0933166334654447</v>
      </c>
      <c r="C4651" t="str">
        <f t="shared" si="145"/>
        <v>Normal</v>
      </c>
      <c r="D4651">
        <f xml:space="preserve"> (moras!I4648 - AVERAGE(moras!$I$2:$I$5001)) / _xlfn.STDEV.P(moras!$I$2:$I$5001)</f>
        <v>0.50068722861407822</v>
      </c>
      <c r="E4651" t="str">
        <f t="shared" si="144"/>
        <v>Normal</v>
      </c>
    </row>
    <row r="4652" spans="2:5" x14ac:dyDescent="0.25">
      <c r="B4652">
        <f xml:space="preserve"> (moras!C4649 - AVERAGE(moras!$C$2:$C$5001)) / _xlfn.STDEV.P(moras!$C$2:$C$5001)</f>
        <v>-0.7800193675372743</v>
      </c>
      <c r="C4652" t="str">
        <f t="shared" si="145"/>
        <v>Normal</v>
      </c>
      <c r="D4652">
        <f xml:space="preserve"> (moras!I4649 - AVERAGE(moras!$I$2:$I$5001)) / _xlfn.STDEV.P(moras!$I$2:$I$5001)</f>
        <v>-1.2638725940680595</v>
      </c>
      <c r="E4652" t="str">
        <f t="shared" si="144"/>
        <v>Normal</v>
      </c>
    </row>
    <row r="4653" spans="2:5" x14ac:dyDescent="0.25">
      <c r="B4653">
        <f xml:space="preserve"> (moras!C4650 - AVERAGE(moras!$C$2:$C$5001)) / _xlfn.STDEV.P(moras!$C$2:$C$5001)</f>
        <v>-8.3561962526881695E-2</v>
      </c>
      <c r="C4653" t="str">
        <f t="shared" si="145"/>
        <v>Normal</v>
      </c>
      <c r="D4653">
        <f xml:space="preserve"> (moras!I4650 - AVERAGE(moras!$I$2:$I$5001)) / _xlfn.STDEV.P(moras!$I$2:$I$5001)</f>
        <v>-1.334454986975345</v>
      </c>
      <c r="E4653" t="str">
        <f t="shared" si="144"/>
        <v>Normal</v>
      </c>
    </row>
    <row r="4654" spans="2:5" x14ac:dyDescent="0.25">
      <c r="B4654">
        <f xml:space="preserve"> (moras!C4651 - AVERAGE(moras!$C$2:$C$5001)) / _xlfn.STDEV.P(moras!$C$2:$C$5001)</f>
        <v>-0.44454290183274864</v>
      </c>
      <c r="C4654" t="str">
        <f t="shared" si="145"/>
        <v>Normal</v>
      </c>
      <c r="D4654">
        <f xml:space="preserve"> (moras!I4651 - AVERAGE(moras!$I$2:$I$5001)) / _xlfn.STDEV.P(moras!$I$2:$I$5001)</f>
        <v>1.41825833640879</v>
      </c>
      <c r="E4654" t="str">
        <f t="shared" si="144"/>
        <v>Normal</v>
      </c>
    </row>
    <row r="4655" spans="2:5" x14ac:dyDescent="0.25">
      <c r="B4655">
        <f xml:space="preserve"> (moras!C4652 - AVERAGE(moras!$C$2:$C$5001)) / _xlfn.STDEV.P(moras!$C$2:$C$5001)</f>
        <v>-2.1099548262652621E-2</v>
      </c>
      <c r="C4655" t="str">
        <f t="shared" si="145"/>
        <v>Normal</v>
      </c>
      <c r="D4655">
        <f xml:space="preserve"> (moras!I4652 - AVERAGE(moras!$I$2:$I$5001)) / _xlfn.STDEV.P(moras!$I$2:$I$5001)</f>
        <v>-0.34630148627334789</v>
      </c>
      <c r="E4655" t="str">
        <f t="shared" si="144"/>
        <v>Normal</v>
      </c>
    </row>
    <row r="4656" spans="2:5" x14ac:dyDescent="0.25">
      <c r="B4656">
        <f xml:space="preserve"> (moras!C4653 - AVERAGE(moras!$C$2:$C$5001)) / _xlfn.STDEV.P(moras!$C$2:$C$5001)</f>
        <v>-0.40046217348606344</v>
      </c>
      <c r="C4656" t="str">
        <f t="shared" si="145"/>
        <v>Normal</v>
      </c>
      <c r="D4656">
        <f xml:space="preserve"> (moras!I4653 - AVERAGE(moras!$I$2:$I$5001)) / _xlfn.STDEV.P(moras!$I$2:$I$5001)</f>
        <v>-0.34630148627334789</v>
      </c>
      <c r="E4656" t="str">
        <f t="shared" si="144"/>
        <v>Normal</v>
      </c>
    </row>
    <row r="4657" spans="2:5" x14ac:dyDescent="0.25">
      <c r="B4657">
        <f xml:space="preserve"> (moras!C4654 - AVERAGE(moras!$C$2:$C$5001)) / _xlfn.STDEV.P(moras!$C$2:$C$5001)</f>
        <v>-0.44454166866740574</v>
      </c>
      <c r="C4657" t="str">
        <f t="shared" si="145"/>
        <v>Normal</v>
      </c>
      <c r="D4657">
        <f xml:space="preserve"> (moras!I4654 - AVERAGE(moras!$I$2:$I$5001)) / _xlfn.STDEV.P(moras!$I$2:$I$5001)</f>
        <v>0.92418158605779133</v>
      </c>
      <c r="E4657" t="str">
        <f t="shared" si="144"/>
        <v>Normal</v>
      </c>
    </row>
    <row r="4658" spans="2:5" x14ac:dyDescent="0.25">
      <c r="B4658">
        <f xml:space="preserve"> (moras!C4655 - AVERAGE(moras!$C$2:$C$5001)) / _xlfn.STDEV.P(moras!$C$2:$C$5001)</f>
        <v>-0.28764480892709621</v>
      </c>
      <c r="C4658" t="str">
        <f t="shared" si="145"/>
        <v>Normal</v>
      </c>
      <c r="D4658">
        <f xml:space="preserve"> (moras!I4655 - AVERAGE(moras!$I$2:$I$5001)) / _xlfn.STDEV.P(moras!$I$2:$I$5001)</f>
        <v>0.50068722861407822</v>
      </c>
      <c r="E4658" t="str">
        <f t="shared" si="144"/>
        <v>Normal</v>
      </c>
    </row>
    <row r="4659" spans="2:5" x14ac:dyDescent="0.25">
      <c r="B4659">
        <f xml:space="preserve"> (moras!C4656 - AVERAGE(moras!$C$2:$C$5001)) / _xlfn.STDEV.P(moras!$C$2:$C$5001)</f>
        <v>-0.24104595695024453</v>
      </c>
      <c r="C4659" t="str">
        <f t="shared" si="145"/>
        <v>Normal</v>
      </c>
      <c r="D4659">
        <f xml:space="preserve"> (moras!I4656 - AVERAGE(moras!$I$2:$I$5001)) / _xlfn.STDEV.P(moras!$I$2:$I$5001)</f>
        <v>-0.769795843717061</v>
      </c>
      <c r="E4659" t="str">
        <f t="shared" si="144"/>
        <v>Normal</v>
      </c>
    </row>
    <row r="4660" spans="2:5" x14ac:dyDescent="0.25">
      <c r="B4660">
        <f xml:space="preserve"> (moras!C4657 - AVERAGE(moras!$C$2:$C$5001)) / _xlfn.STDEV.P(moras!$C$2:$C$5001)</f>
        <v>0.31647414940886032</v>
      </c>
      <c r="C4660" t="str">
        <f t="shared" si="145"/>
        <v>Normal</v>
      </c>
      <c r="D4660">
        <f xml:space="preserve"> (moras!I4657 - AVERAGE(moras!$I$2:$I$5001)) / _xlfn.STDEV.P(moras!$I$2:$I$5001)</f>
        <v>-0.13455430755149136</v>
      </c>
      <c r="E4660" t="str">
        <f t="shared" si="144"/>
        <v>Normal</v>
      </c>
    </row>
    <row r="4661" spans="2:5" x14ac:dyDescent="0.25">
      <c r="B4661">
        <f xml:space="preserve"> (moras!C4658 - AVERAGE(moras!$C$2:$C$5001)) / _xlfn.STDEV.P(moras!$C$2:$C$5001)</f>
        <v>-0.13260756252385381</v>
      </c>
      <c r="C4661" t="str">
        <f t="shared" si="145"/>
        <v>Normal</v>
      </c>
      <c r="D4661">
        <f xml:space="preserve"> (moras!I4658 - AVERAGE(moras!$I$2:$I$5001)) / _xlfn.STDEV.P(moras!$I$2:$I$5001)</f>
        <v>-0.55804866499520445</v>
      </c>
      <c r="E4661" t="str">
        <f t="shared" si="144"/>
        <v>Normal</v>
      </c>
    </row>
    <row r="4662" spans="2:5" x14ac:dyDescent="0.25">
      <c r="B4662">
        <f xml:space="preserve"> (moras!C4659 - AVERAGE(moras!$C$2:$C$5001)) / _xlfn.STDEV.P(moras!$C$2:$C$5001)</f>
        <v>0.13051921583027778</v>
      </c>
      <c r="C4662" t="str">
        <f t="shared" si="145"/>
        <v>Normal</v>
      </c>
      <c r="D4662">
        <f xml:space="preserve"> (moras!I4659 - AVERAGE(moras!$I$2:$I$5001)) / _xlfn.STDEV.P(moras!$I$2:$I$5001)</f>
        <v>-0.48746627208791893</v>
      </c>
      <c r="E4662" t="str">
        <f t="shared" si="144"/>
        <v>Normal</v>
      </c>
    </row>
    <row r="4663" spans="2:5" x14ac:dyDescent="0.25">
      <c r="B4663">
        <f xml:space="preserve"> (moras!C4660 - AVERAGE(moras!$C$2:$C$5001)) / _xlfn.STDEV.P(moras!$C$2:$C$5001)</f>
        <v>-0.25592409681212436</v>
      </c>
      <c r="C4663" t="str">
        <f t="shared" si="145"/>
        <v>Normal</v>
      </c>
      <c r="D4663">
        <f xml:space="preserve"> (moras!I4660 - AVERAGE(moras!$I$2:$I$5001)) / _xlfn.STDEV.P(moras!$I$2:$I$5001)</f>
        <v>-1.4050373798826306</v>
      </c>
      <c r="E4663" t="str">
        <f t="shared" si="144"/>
        <v>Normal</v>
      </c>
    </row>
    <row r="4664" spans="2:5" x14ac:dyDescent="0.25">
      <c r="B4664">
        <f xml:space="preserve"> (moras!C4661 - AVERAGE(moras!$C$2:$C$5001)) / _xlfn.STDEV.P(moras!$C$2:$C$5001)</f>
        <v>-0.6580297191579455</v>
      </c>
      <c r="C4664" t="str">
        <f t="shared" si="145"/>
        <v>Normal</v>
      </c>
      <c r="D4664">
        <f xml:space="preserve"> (moras!I4661 - AVERAGE(moras!$I$2:$I$5001)) / _xlfn.STDEV.P(moras!$I$2:$I$5001)</f>
        <v>-1.6167845586044871</v>
      </c>
      <c r="E4664" t="str">
        <f t="shared" si="144"/>
        <v>Normal</v>
      </c>
    </row>
    <row r="4665" spans="2:5" x14ac:dyDescent="0.25">
      <c r="B4665">
        <f xml:space="preserve"> (moras!C4662 - AVERAGE(moras!$C$2:$C$5001)) / _xlfn.STDEV.P(moras!$C$2:$C$5001)</f>
        <v>-0.32866488255101367</v>
      </c>
      <c r="C4665" t="str">
        <f t="shared" si="145"/>
        <v>Normal</v>
      </c>
      <c r="D4665">
        <f xml:space="preserve"> (moras!I4662 - AVERAGE(moras!$I$2:$I$5001)) / _xlfn.STDEV.P(moras!$I$2:$I$5001)</f>
        <v>-1.4756197727899161</v>
      </c>
      <c r="E4665" t="str">
        <f t="shared" si="144"/>
        <v>Normal</v>
      </c>
    </row>
    <row r="4666" spans="2:5" x14ac:dyDescent="0.25">
      <c r="B4666">
        <f xml:space="preserve"> (moras!C4663 - AVERAGE(moras!$C$2:$C$5001)) / _xlfn.STDEV.P(moras!$C$2:$C$5001)</f>
        <v>-0.36086646749144263</v>
      </c>
      <c r="C4666" t="str">
        <f t="shared" si="145"/>
        <v>Normal</v>
      </c>
      <c r="D4666">
        <f xml:space="preserve"> (moras!I4663 - AVERAGE(moras!$I$2:$I$5001)) / _xlfn.STDEV.P(moras!$I$2:$I$5001)</f>
        <v>1.41825833640879</v>
      </c>
      <c r="E4666" t="str">
        <f t="shared" si="144"/>
        <v>Normal</v>
      </c>
    </row>
    <row r="4667" spans="2:5" x14ac:dyDescent="0.25">
      <c r="B4667">
        <f xml:space="preserve"> (moras!C4664 - AVERAGE(moras!$C$2:$C$5001)) / _xlfn.STDEV.P(moras!$C$2:$C$5001)</f>
        <v>0.17083620023395071</v>
      </c>
      <c r="C4667" t="str">
        <f t="shared" si="145"/>
        <v>Normal</v>
      </c>
      <c r="D4667">
        <f xml:space="preserve"> (moras!I4664 - AVERAGE(moras!$I$2:$I$5001)) / _xlfn.STDEV.P(moras!$I$2:$I$5001)</f>
        <v>-0.27571909336606237</v>
      </c>
      <c r="E4667" t="str">
        <f t="shared" si="144"/>
        <v>Normal</v>
      </c>
    </row>
    <row r="4668" spans="2:5" x14ac:dyDescent="0.25">
      <c r="B4668">
        <f xml:space="preserve"> (moras!C4665 - AVERAGE(moras!$C$2:$C$5001)) / _xlfn.STDEV.P(moras!$C$2:$C$5001)</f>
        <v>0.37639018822491743</v>
      </c>
      <c r="C4668" t="str">
        <f t="shared" si="145"/>
        <v>Normal</v>
      </c>
      <c r="D4668">
        <f xml:space="preserve"> (moras!I4665 - AVERAGE(moras!$I$2:$I$5001)) / _xlfn.STDEV.P(moras!$I$2:$I$5001)</f>
        <v>1.4888407293160755</v>
      </c>
      <c r="E4668" t="str">
        <f t="shared" si="144"/>
        <v>Normal</v>
      </c>
    </row>
    <row r="4669" spans="2:5" x14ac:dyDescent="0.25">
      <c r="B4669">
        <f xml:space="preserve"> (moras!C4666 - AVERAGE(moras!$C$2:$C$5001)) / _xlfn.STDEV.P(moras!$C$2:$C$5001)</f>
        <v>0.98132055702483734</v>
      </c>
      <c r="C4669" t="str">
        <f t="shared" si="145"/>
        <v>Normal</v>
      </c>
      <c r="D4669">
        <f xml:space="preserve"> (moras!I4666 - AVERAGE(moras!$I$2:$I$5001)) / _xlfn.STDEV.P(moras!$I$2:$I$5001)</f>
        <v>1.9829174796670741</v>
      </c>
      <c r="E4669" t="str">
        <f t="shared" si="144"/>
        <v>Atipico</v>
      </c>
    </row>
    <row r="4670" spans="2:5" x14ac:dyDescent="0.25">
      <c r="B4670">
        <f xml:space="preserve"> (moras!C4667 - AVERAGE(moras!$C$2:$C$5001)) / _xlfn.STDEV.P(moras!$C$2:$C$5001)</f>
        <v>0.10977899020958994</v>
      </c>
      <c r="C4670" t="str">
        <f t="shared" si="145"/>
        <v>Normal</v>
      </c>
      <c r="D4670">
        <f xml:space="preserve"> (moras!I4667 - AVERAGE(moras!$I$2:$I$5001)) / _xlfn.STDEV.P(moras!$I$2:$I$5001)</f>
        <v>-0.84037823662434652</v>
      </c>
      <c r="E4670" t="str">
        <f t="shared" si="144"/>
        <v>Normal</v>
      </c>
    </row>
    <row r="4671" spans="2:5" x14ac:dyDescent="0.25">
      <c r="B4671">
        <f xml:space="preserve"> (moras!C4668 - AVERAGE(moras!$C$2:$C$5001)) / _xlfn.STDEV.P(moras!$C$2:$C$5001)</f>
        <v>0.94338185530144802</v>
      </c>
      <c r="C4671" t="str">
        <f t="shared" si="145"/>
        <v>Normal</v>
      </c>
      <c r="D4671">
        <f xml:space="preserve"> (moras!I4668 - AVERAGE(moras!$I$2:$I$5001)) / _xlfn.STDEV.P(moras!$I$2:$I$5001)</f>
        <v>1.2770935505942189</v>
      </c>
      <c r="E4671" t="str">
        <f t="shared" si="144"/>
        <v>Normal</v>
      </c>
    </row>
    <row r="4672" spans="2:5" x14ac:dyDescent="0.25">
      <c r="B4672">
        <f xml:space="preserve"> (moras!C4669 - AVERAGE(moras!$C$2:$C$5001)) / _xlfn.STDEV.P(moras!$C$2:$C$5001)</f>
        <v>0.93777563901963468</v>
      </c>
      <c r="C4672" t="str">
        <f t="shared" si="145"/>
        <v>Normal</v>
      </c>
      <c r="D4672">
        <f xml:space="preserve"> (moras!I4669 - AVERAGE(moras!$I$2:$I$5001)) / _xlfn.STDEV.P(moras!$I$2:$I$5001)</f>
        <v>-0.69921345080977548</v>
      </c>
      <c r="E4672" t="str">
        <f t="shared" si="144"/>
        <v>Normal</v>
      </c>
    </row>
    <row r="4673" spans="2:5" x14ac:dyDescent="0.25">
      <c r="B4673">
        <f xml:space="preserve"> (moras!C4670 - AVERAGE(moras!$C$2:$C$5001)) / _xlfn.STDEV.P(moras!$C$2:$C$5001)</f>
        <v>-0.34732337709307448</v>
      </c>
      <c r="C4673" t="str">
        <f t="shared" si="145"/>
        <v>Normal</v>
      </c>
      <c r="D4673">
        <f xml:space="preserve"> (moras!I4670 - AVERAGE(moras!$I$2:$I$5001)) / _xlfn.STDEV.P(moras!$I$2:$I$5001)</f>
        <v>0.99476397896507684</v>
      </c>
      <c r="E4673" t="str">
        <f t="shared" si="144"/>
        <v>Normal</v>
      </c>
    </row>
    <row r="4674" spans="2:5" x14ac:dyDescent="0.25">
      <c r="B4674">
        <f xml:space="preserve"> (moras!C4671 - AVERAGE(moras!$C$2:$C$5001)) / _xlfn.STDEV.P(moras!$C$2:$C$5001)</f>
        <v>-0.38152445331541374</v>
      </c>
      <c r="C4674" t="str">
        <f t="shared" si="145"/>
        <v>Normal</v>
      </c>
      <c r="D4674">
        <f xml:space="preserve"> (moras!I4671 - AVERAGE(moras!$I$2:$I$5001)) / _xlfn.STDEV.P(moras!$I$2:$I$5001)</f>
        <v>2.9004885874617856</v>
      </c>
      <c r="E4674" t="str">
        <f t="shared" si="144"/>
        <v>Atipico</v>
      </c>
    </row>
    <row r="4675" spans="2:5" x14ac:dyDescent="0.25">
      <c r="B4675">
        <f xml:space="preserve"> (moras!C4672 - AVERAGE(moras!$C$2:$C$5001)) / _xlfn.STDEV.P(moras!$C$2:$C$5001)</f>
        <v>1.1183387914378777</v>
      </c>
      <c r="C4675" t="str">
        <f t="shared" si="145"/>
        <v>Normal</v>
      </c>
      <c r="D4675">
        <f xml:space="preserve"> (moras!I4672 - AVERAGE(moras!$I$2:$I$5001)) / _xlfn.STDEV.P(moras!$I$2:$I$5001)</f>
        <v>7.7192871170365177E-2</v>
      </c>
      <c r="E4675" t="str">
        <f t="shared" si="144"/>
        <v>Normal</v>
      </c>
    </row>
    <row r="4676" spans="2:5" x14ac:dyDescent="0.25">
      <c r="B4676">
        <f xml:space="preserve"> (moras!C4673 - AVERAGE(moras!$C$2:$C$5001)) / _xlfn.STDEV.P(moras!$C$2:$C$5001)</f>
        <v>-0.44329863800177999</v>
      </c>
      <c r="C4676" t="str">
        <f t="shared" si="145"/>
        <v>Normal</v>
      </c>
      <c r="D4676">
        <f xml:space="preserve"> (moras!I4673 - AVERAGE(moras!$I$2:$I$5001)) / _xlfn.STDEV.P(moras!$I$2:$I$5001)</f>
        <v>-0.98154302243891756</v>
      </c>
      <c r="E4676" t="str">
        <f t="shared" si="144"/>
        <v>Normal</v>
      </c>
    </row>
    <row r="4677" spans="2:5" x14ac:dyDescent="0.25">
      <c r="B4677">
        <f xml:space="preserve"> (moras!C4674 - AVERAGE(moras!$C$2:$C$5001)) / _xlfn.STDEV.P(moras!$C$2:$C$5001)</f>
        <v>-0.15031193237681936</v>
      </c>
      <c r="C4677" t="str">
        <f t="shared" si="145"/>
        <v>Normal</v>
      </c>
      <c r="D4677">
        <f xml:space="preserve"> (moras!I4674 - AVERAGE(moras!$I$2:$I$5001)) / _xlfn.STDEV.P(moras!$I$2:$I$5001)</f>
        <v>-0.769795843717061</v>
      </c>
      <c r="E4677" t="str">
        <f t="shared" si="144"/>
        <v>Normal</v>
      </c>
    </row>
    <row r="4678" spans="2:5" x14ac:dyDescent="0.25">
      <c r="B4678">
        <f xml:space="preserve"> (moras!C4675 - AVERAGE(moras!$C$2:$C$5001)) / _xlfn.STDEV.P(moras!$C$2:$C$5001)</f>
        <v>0.21884456019771734</v>
      </c>
      <c r="C4678" t="str">
        <f t="shared" si="145"/>
        <v>Normal</v>
      </c>
      <c r="D4678">
        <f xml:space="preserve"> (moras!I4675 - AVERAGE(moras!$I$2:$I$5001)) / _xlfn.STDEV.P(moras!$I$2:$I$5001)</f>
        <v>-0.69921345080977548</v>
      </c>
      <c r="E4678" t="str">
        <f t="shared" ref="E4678:E4741" si="146">IF(ABS(D4678)&gt;1.96,"Atipico","Normal")</f>
        <v>Normal</v>
      </c>
    </row>
    <row r="4679" spans="2:5" x14ac:dyDescent="0.25">
      <c r="B4679">
        <f xml:space="preserve"> (moras!C4676 - AVERAGE(moras!$C$2:$C$5001)) / _xlfn.STDEV.P(moras!$C$2:$C$5001)</f>
        <v>-0.44454166866740574</v>
      </c>
      <c r="C4679" t="str">
        <f t="shared" si="145"/>
        <v>Normal</v>
      </c>
      <c r="D4679">
        <f xml:space="preserve"> (moras!I4676 - AVERAGE(moras!$I$2:$I$5001)) / _xlfn.STDEV.P(moras!$I$2:$I$5001)</f>
        <v>-1.193290201160774</v>
      </c>
      <c r="E4679" t="str">
        <f t="shared" si="146"/>
        <v>Normal</v>
      </c>
    </row>
    <row r="4680" spans="2:5" x14ac:dyDescent="0.25">
      <c r="B4680">
        <f xml:space="preserve"> (moras!C4677 - AVERAGE(moras!$C$2:$C$5001)) / _xlfn.STDEV.P(moras!$C$2:$C$5001)</f>
        <v>-0.58271291267604142</v>
      </c>
      <c r="C4680" t="str">
        <f t="shared" si="145"/>
        <v>Normal</v>
      </c>
      <c r="D4680">
        <f xml:space="preserve"> (moras!I4677 - AVERAGE(moras!$I$2:$I$5001)) / _xlfn.STDEV.P(moras!$I$2:$I$5001)</f>
        <v>1.1359287647796479</v>
      </c>
      <c r="E4680" t="str">
        <f t="shared" si="146"/>
        <v>Normal</v>
      </c>
    </row>
    <row r="4681" spans="2:5" x14ac:dyDescent="0.25">
      <c r="B4681">
        <f xml:space="preserve"> (moras!C4678 - AVERAGE(moras!$C$2:$C$5001)) / _xlfn.STDEV.P(moras!$C$2:$C$5001)</f>
        <v>-0.66644385292550279</v>
      </c>
      <c r="C4681" t="str">
        <f t="shared" si="145"/>
        <v>Normal</v>
      </c>
      <c r="D4681">
        <f xml:space="preserve"> (moras!I4678 - AVERAGE(moras!$I$2:$I$5001)) / _xlfn.STDEV.P(moras!$I$2:$I$5001)</f>
        <v>-0.84037823662434652</v>
      </c>
      <c r="E4681" t="str">
        <f t="shared" si="146"/>
        <v>Normal</v>
      </c>
    </row>
    <row r="4682" spans="2:5" x14ac:dyDescent="0.25">
      <c r="B4682">
        <f xml:space="preserve"> (moras!C4679 - AVERAGE(moras!$C$2:$C$5001)) / _xlfn.STDEV.P(moras!$C$2:$C$5001)</f>
        <v>-0.17473249063672702</v>
      </c>
      <c r="C4682" t="str">
        <f t="shared" si="145"/>
        <v>Normal</v>
      </c>
      <c r="D4682">
        <f xml:space="preserve"> (moras!I4679 - AVERAGE(moras!$I$2:$I$5001)) / _xlfn.STDEV.P(moras!$I$2:$I$5001)</f>
        <v>-0.48746627208791893</v>
      </c>
      <c r="E4682" t="str">
        <f t="shared" si="146"/>
        <v>Normal</v>
      </c>
    </row>
    <row r="4683" spans="2:5" x14ac:dyDescent="0.25">
      <c r="B4683">
        <f xml:space="preserve"> (moras!C4680 - AVERAGE(moras!$C$2:$C$5001)) / _xlfn.STDEV.P(moras!$C$2:$C$5001)</f>
        <v>0.19738748323155825</v>
      </c>
      <c r="C4683" t="str">
        <f t="shared" si="145"/>
        <v>Normal</v>
      </c>
      <c r="D4683">
        <f xml:space="preserve"> (moras!I4680 - AVERAGE(moras!$I$2:$I$5001)) / _xlfn.STDEV.P(moras!$I$2:$I$5001)</f>
        <v>-1.334454986975345</v>
      </c>
      <c r="E4683" t="str">
        <f t="shared" si="146"/>
        <v>Normal</v>
      </c>
    </row>
    <row r="4684" spans="2:5" x14ac:dyDescent="0.25">
      <c r="B4684">
        <f xml:space="preserve"> (moras!C4681 - AVERAGE(moras!$C$2:$C$5001)) / _xlfn.STDEV.P(moras!$C$2:$C$5001)</f>
        <v>-0.28771263302095479</v>
      </c>
      <c r="C4684" t="str">
        <f t="shared" si="145"/>
        <v>Normal</v>
      </c>
      <c r="D4684">
        <f xml:space="preserve"> (moras!I4681 - AVERAGE(moras!$I$2:$I$5001)) / _xlfn.STDEV.P(moras!$I$2:$I$5001)</f>
        <v>1.2065111576869334</v>
      </c>
      <c r="E4684" t="str">
        <f t="shared" si="146"/>
        <v>Normal</v>
      </c>
    </row>
    <row r="4685" spans="2:5" x14ac:dyDescent="0.25">
      <c r="B4685">
        <f xml:space="preserve"> (moras!C4682 - AVERAGE(moras!$C$2:$C$5001)) / _xlfn.STDEV.P(moras!$C$2:$C$5001)</f>
        <v>-0.44268945432239593</v>
      </c>
      <c r="C4685" t="str">
        <f t="shared" si="145"/>
        <v>Normal</v>
      </c>
      <c r="D4685">
        <f xml:space="preserve"> (moras!I4682 - AVERAGE(moras!$I$2:$I$5001)) / _xlfn.STDEV.P(moras!$I$2:$I$5001)</f>
        <v>1.2770935505942189</v>
      </c>
      <c r="E4685" t="str">
        <f t="shared" si="146"/>
        <v>Normal</v>
      </c>
    </row>
    <row r="4686" spans="2:5" x14ac:dyDescent="0.25">
      <c r="B4686">
        <f xml:space="preserve"> (moras!C4683 - AVERAGE(moras!$C$2:$C$5001)) / _xlfn.STDEV.P(moras!$C$2:$C$5001)</f>
        <v>-0.30651067255321612</v>
      </c>
      <c r="C4686" t="str">
        <f t="shared" si="145"/>
        <v>Normal</v>
      </c>
      <c r="D4686">
        <f xml:space="preserve"> (moras!I4683 - AVERAGE(moras!$I$2:$I$5001)) / _xlfn.STDEV.P(moras!$I$2:$I$5001)</f>
        <v>-1.052125415346203</v>
      </c>
      <c r="E4686" t="str">
        <f t="shared" si="146"/>
        <v>Normal</v>
      </c>
    </row>
    <row r="4687" spans="2:5" x14ac:dyDescent="0.25">
      <c r="B4687">
        <f xml:space="preserve"> (moras!C4684 - AVERAGE(moras!$C$2:$C$5001)) / _xlfn.STDEV.P(moras!$C$2:$C$5001)</f>
        <v>-0.26208992352653793</v>
      </c>
      <c r="C4687" t="str">
        <f t="shared" ref="C4687:C4750" si="147">IF(ABS(B4687)&gt;1.96,"Atipico","Normal")</f>
        <v>Normal</v>
      </c>
      <c r="D4687">
        <f xml:space="preserve"> (moras!I4684 - AVERAGE(moras!$I$2:$I$5001)) / _xlfn.STDEV.P(moras!$I$2:$I$5001)</f>
        <v>-0.55804866499520445</v>
      </c>
      <c r="E4687" t="str">
        <f t="shared" si="146"/>
        <v>Normal</v>
      </c>
    </row>
    <row r="4688" spans="2:5" x14ac:dyDescent="0.25">
      <c r="B4688">
        <f xml:space="preserve"> (moras!C4685 - AVERAGE(moras!$C$2:$C$5001)) / _xlfn.STDEV.P(moras!$C$2:$C$5001)</f>
        <v>-0.15149595608078822</v>
      </c>
      <c r="C4688" t="str">
        <f t="shared" si="147"/>
        <v>Normal</v>
      </c>
      <c r="D4688">
        <f xml:space="preserve"> (moras!I4685 - AVERAGE(moras!$I$2:$I$5001)) / _xlfn.STDEV.P(moras!$I$2:$I$5001)</f>
        <v>1.41825833640879</v>
      </c>
      <c r="E4688" t="str">
        <f t="shared" si="146"/>
        <v>Normal</v>
      </c>
    </row>
    <row r="4689" spans="2:5" x14ac:dyDescent="0.25">
      <c r="B4689">
        <f xml:space="preserve"> (moras!C4686 - AVERAGE(moras!$C$2:$C$5001)) / _xlfn.STDEV.P(moras!$C$2:$C$5001)</f>
        <v>-0.13906794311206827</v>
      </c>
      <c r="C4689" t="str">
        <f t="shared" si="147"/>
        <v>Normal</v>
      </c>
      <c r="D4689">
        <f xml:space="preserve"> (moras!I4686 - AVERAGE(moras!$I$2:$I$5001)) / _xlfn.STDEV.P(moras!$I$2:$I$5001)</f>
        <v>-0.48746627208791893</v>
      </c>
      <c r="E4689" t="str">
        <f t="shared" si="146"/>
        <v>Normal</v>
      </c>
    </row>
    <row r="4690" spans="2:5" x14ac:dyDescent="0.25">
      <c r="B4690">
        <f xml:space="preserve"> (moras!C4687 - AVERAGE(moras!$C$2:$C$5001)) / _xlfn.STDEV.P(moras!$C$2:$C$5001)</f>
        <v>-0.36690897767156788</v>
      </c>
      <c r="C4690" t="str">
        <f t="shared" si="147"/>
        <v>Normal</v>
      </c>
      <c r="D4690">
        <f xml:space="preserve"> (moras!I4687 - AVERAGE(moras!$I$2:$I$5001)) / _xlfn.STDEV.P(moras!$I$2:$I$5001)</f>
        <v>-1.052125415346203</v>
      </c>
      <c r="E4690" t="str">
        <f t="shared" si="146"/>
        <v>Normal</v>
      </c>
    </row>
    <row r="4691" spans="2:5" x14ac:dyDescent="0.25">
      <c r="B4691">
        <f xml:space="preserve"> (moras!C4688 - AVERAGE(moras!$C$2:$C$5001)) / _xlfn.STDEV.P(moras!$C$2:$C$5001)</f>
        <v>-0.39207294965843242</v>
      </c>
      <c r="C4691" t="str">
        <f t="shared" si="147"/>
        <v>Normal</v>
      </c>
      <c r="D4691">
        <f xml:space="preserve"> (moras!I4688 - AVERAGE(moras!$I$2:$I$5001)) / _xlfn.STDEV.P(moras!$I$2:$I$5001)</f>
        <v>-1.2638725940680595</v>
      </c>
      <c r="E4691" t="str">
        <f t="shared" si="146"/>
        <v>Normal</v>
      </c>
    </row>
    <row r="4692" spans="2:5" x14ac:dyDescent="0.25">
      <c r="B4692">
        <f xml:space="preserve"> (moras!C4689 - AVERAGE(moras!$C$2:$C$5001)) / _xlfn.STDEV.P(moras!$C$2:$C$5001)</f>
        <v>-5.9905066568861007E-2</v>
      </c>
      <c r="C4692" t="str">
        <f t="shared" si="147"/>
        <v>Normal</v>
      </c>
      <c r="D4692">
        <f xml:space="preserve"> (moras!I4689 - AVERAGE(moras!$I$2:$I$5001)) / _xlfn.STDEV.P(moras!$I$2:$I$5001)</f>
        <v>-0.48746627208791893</v>
      </c>
      <c r="E4692" t="str">
        <f t="shared" si="146"/>
        <v>Normal</v>
      </c>
    </row>
    <row r="4693" spans="2:5" x14ac:dyDescent="0.25">
      <c r="B4693">
        <f xml:space="preserve"> (moras!C4690 - AVERAGE(moras!$C$2:$C$5001)) / _xlfn.STDEV.P(moras!$C$2:$C$5001)</f>
        <v>-0.62694069598986535</v>
      </c>
      <c r="C4693" t="str">
        <f t="shared" si="147"/>
        <v>Normal</v>
      </c>
      <c r="D4693">
        <f xml:space="preserve"> (moras!I4690 - AVERAGE(moras!$I$2:$I$5001)) / _xlfn.STDEV.P(moras!$I$2:$I$5001)</f>
        <v>0.14777526407765068</v>
      </c>
      <c r="E4693" t="str">
        <f t="shared" si="146"/>
        <v>Normal</v>
      </c>
    </row>
    <row r="4694" spans="2:5" x14ac:dyDescent="0.25">
      <c r="B4694">
        <f xml:space="preserve"> (moras!C4691 - AVERAGE(moras!$C$2:$C$5001)) / _xlfn.STDEV.P(moras!$C$2:$C$5001)</f>
        <v>-6.6900196976363152E-2</v>
      </c>
      <c r="C4694" t="str">
        <f t="shared" si="147"/>
        <v>Normal</v>
      </c>
      <c r="D4694">
        <f xml:space="preserve"> (moras!I4691 - AVERAGE(moras!$I$2:$I$5001)) / _xlfn.STDEV.P(moras!$I$2:$I$5001)</f>
        <v>-0.84037823662434652</v>
      </c>
      <c r="E4694" t="str">
        <f t="shared" si="146"/>
        <v>Normal</v>
      </c>
    </row>
    <row r="4695" spans="2:5" x14ac:dyDescent="0.25">
      <c r="B4695">
        <f xml:space="preserve"> (moras!C4692 - AVERAGE(moras!$C$2:$C$5001)) / _xlfn.STDEV.P(moras!$C$2:$C$5001)</f>
        <v>0.29574396175406342</v>
      </c>
      <c r="C4695" t="str">
        <f t="shared" si="147"/>
        <v>Normal</v>
      </c>
      <c r="D4695">
        <f xml:space="preserve"> (moras!I4692 - AVERAGE(moras!$I$2:$I$5001)) / _xlfn.STDEV.P(moras!$I$2:$I$5001)</f>
        <v>-1.334454986975345</v>
      </c>
      <c r="E4695" t="str">
        <f t="shared" si="146"/>
        <v>Normal</v>
      </c>
    </row>
    <row r="4696" spans="2:5" x14ac:dyDescent="0.25">
      <c r="B4696">
        <f xml:space="preserve"> (moras!C4693 - AVERAGE(moras!$C$2:$C$5001)) / _xlfn.STDEV.P(moras!$C$2:$C$5001)</f>
        <v>-0.44454166866740574</v>
      </c>
      <c r="C4696" t="str">
        <f t="shared" si="147"/>
        <v>Normal</v>
      </c>
      <c r="D4696">
        <f xml:space="preserve"> (moras!I4693 - AVERAGE(moras!$I$2:$I$5001)) / _xlfn.STDEV.P(moras!$I$2:$I$5001)</f>
        <v>0.43010483570679275</v>
      </c>
      <c r="E4696" t="str">
        <f t="shared" si="146"/>
        <v>Normal</v>
      </c>
    </row>
    <row r="4697" spans="2:5" x14ac:dyDescent="0.25">
      <c r="B4697">
        <f xml:space="preserve"> (moras!C4694 - AVERAGE(moras!$C$2:$C$5001)) / _xlfn.STDEV.P(moras!$C$2:$C$5001)</f>
        <v>0.27906041850358954</v>
      </c>
      <c r="C4697" t="str">
        <f t="shared" si="147"/>
        <v>Normal</v>
      </c>
      <c r="D4697">
        <f xml:space="preserve"> (moras!I4694 - AVERAGE(moras!$I$2:$I$5001)) / _xlfn.STDEV.P(moras!$I$2:$I$5001)</f>
        <v>-0.13455430755149136</v>
      </c>
      <c r="E4697" t="str">
        <f t="shared" si="146"/>
        <v>Normal</v>
      </c>
    </row>
    <row r="4698" spans="2:5" x14ac:dyDescent="0.25">
      <c r="B4698">
        <f xml:space="preserve"> (moras!C4695 - AVERAGE(moras!$C$2:$C$5001)) / _xlfn.STDEV.P(moras!$C$2:$C$5001)</f>
        <v>10.241160349896418</v>
      </c>
      <c r="C4698" t="str">
        <f t="shared" si="147"/>
        <v>Atipico</v>
      </c>
      <c r="D4698">
        <f xml:space="preserve"> (moras!I4695 - AVERAGE(moras!$I$2:$I$5001)) / _xlfn.STDEV.P(moras!$I$2:$I$5001)</f>
        <v>1.8417526938525031</v>
      </c>
      <c r="E4698" t="str">
        <f t="shared" si="146"/>
        <v>Normal</v>
      </c>
    </row>
    <row r="4699" spans="2:5" x14ac:dyDescent="0.25">
      <c r="B4699">
        <f xml:space="preserve"> (moras!C4696 - AVERAGE(moras!$C$2:$C$5001)) / _xlfn.STDEV.P(moras!$C$2:$C$5001)</f>
        <v>-0.44454166866740574</v>
      </c>
      <c r="C4699" t="str">
        <f t="shared" si="147"/>
        <v>Normal</v>
      </c>
      <c r="D4699">
        <f xml:space="preserve"> (moras!I4696 - AVERAGE(moras!$I$2:$I$5001)) / _xlfn.STDEV.P(moras!$I$2:$I$5001)</f>
        <v>0.85359919315050581</v>
      </c>
      <c r="E4699" t="str">
        <f t="shared" si="146"/>
        <v>Normal</v>
      </c>
    </row>
    <row r="4700" spans="2:5" x14ac:dyDescent="0.25">
      <c r="B4700">
        <f xml:space="preserve"> (moras!C4697 - AVERAGE(moras!$C$2:$C$5001)) / _xlfn.STDEV.P(moras!$C$2:$C$5001)</f>
        <v>-0.27774945860793543</v>
      </c>
      <c r="C4700" t="str">
        <f t="shared" si="147"/>
        <v>Normal</v>
      </c>
      <c r="D4700">
        <f xml:space="preserve"> (moras!I4697 - AVERAGE(moras!$I$2:$I$5001)) / _xlfn.STDEV.P(moras!$I$2:$I$5001)</f>
        <v>-0.84037823662434652</v>
      </c>
      <c r="E4700" t="str">
        <f t="shared" si="146"/>
        <v>Normal</v>
      </c>
    </row>
    <row r="4701" spans="2:5" x14ac:dyDescent="0.25">
      <c r="B4701">
        <f xml:space="preserve"> (moras!C4698 - AVERAGE(moras!$C$2:$C$5001)) / _xlfn.STDEV.P(moras!$C$2:$C$5001)</f>
        <v>-9.6917969411081176E-2</v>
      </c>
      <c r="C4701" t="str">
        <f t="shared" si="147"/>
        <v>Normal</v>
      </c>
      <c r="D4701">
        <f xml:space="preserve"> (moras!I4698 - AVERAGE(moras!$I$2:$I$5001)) / _xlfn.STDEV.P(moras!$I$2:$I$5001)</f>
        <v>-1.334454986975345</v>
      </c>
      <c r="E4701" t="str">
        <f t="shared" si="146"/>
        <v>Normal</v>
      </c>
    </row>
    <row r="4702" spans="2:5" x14ac:dyDescent="0.25">
      <c r="B4702">
        <f xml:space="preserve"> (moras!C4699 - AVERAGE(moras!$C$2:$C$5001)) / _xlfn.STDEV.P(moras!$C$2:$C$5001)</f>
        <v>2.7937869001201947</v>
      </c>
      <c r="C4702" t="str">
        <f t="shared" si="147"/>
        <v>Atipico</v>
      </c>
      <c r="D4702">
        <f xml:space="preserve"> (moras!I4699 - AVERAGE(moras!$I$2:$I$5001)) / _xlfn.STDEV.P(moras!$I$2:$I$5001)</f>
        <v>0.78301680024322029</v>
      </c>
      <c r="E4702" t="str">
        <f t="shared" si="146"/>
        <v>Normal</v>
      </c>
    </row>
    <row r="4703" spans="2:5" x14ac:dyDescent="0.25">
      <c r="B4703">
        <f xml:space="preserve"> (moras!C4700 - AVERAGE(moras!$C$2:$C$5001)) / _xlfn.STDEV.P(moras!$C$2:$C$5001)</f>
        <v>-0.14447554578375696</v>
      </c>
      <c r="C4703" t="str">
        <f t="shared" si="147"/>
        <v>Normal</v>
      </c>
      <c r="D4703">
        <f xml:space="preserve"> (moras!I4700 - AVERAGE(moras!$I$2:$I$5001)) / _xlfn.STDEV.P(moras!$I$2:$I$5001)</f>
        <v>-0.48746627208791893</v>
      </c>
      <c r="E4703" t="str">
        <f t="shared" si="146"/>
        <v>Normal</v>
      </c>
    </row>
    <row r="4704" spans="2:5" x14ac:dyDescent="0.25">
      <c r="B4704">
        <f xml:space="preserve"> (moras!C4701 - AVERAGE(moras!$C$2:$C$5001)) / _xlfn.STDEV.P(moras!$C$2:$C$5001)</f>
        <v>0.47222304319982689</v>
      </c>
      <c r="C4704" t="str">
        <f t="shared" si="147"/>
        <v>Normal</v>
      </c>
      <c r="D4704">
        <f xml:space="preserve"> (moras!I4701 - AVERAGE(moras!$I$2:$I$5001)) / _xlfn.STDEV.P(moras!$I$2:$I$5001)</f>
        <v>0.78301680024322029</v>
      </c>
      <c r="E4704" t="str">
        <f t="shared" si="146"/>
        <v>Normal</v>
      </c>
    </row>
    <row r="4705" spans="2:5" x14ac:dyDescent="0.25">
      <c r="B4705">
        <f xml:space="preserve"> (moras!C4702 - AVERAGE(moras!$C$2:$C$5001)) / _xlfn.STDEV.P(moras!$C$2:$C$5001)</f>
        <v>-0.44454166866740574</v>
      </c>
      <c r="C4705" t="str">
        <f t="shared" si="147"/>
        <v>Normal</v>
      </c>
      <c r="D4705">
        <f xml:space="preserve"> (moras!I4702 - AVERAGE(moras!$I$2:$I$5001)) / _xlfn.STDEV.P(moras!$I$2:$I$5001)</f>
        <v>-1.4756197727899161</v>
      </c>
      <c r="E4705" t="str">
        <f t="shared" si="146"/>
        <v>Normal</v>
      </c>
    </row>
    <row r="4706" spans="2:5" x14ac:dyDescent="0.25">
      <c r="B4706">
        <f xml:space="preserve"> (moras!C4703 - AVERAGE(moras!$C$2:$C$5001)) / _xlfn.STDEV.P(moras!$C$2:$C$5001)</f>
        <v>-0.19409709565412245</v>
      </c>
      <c r="C4706" t="str">
        <f t="shared" si="147"/>
        <v>Normal</v>
      </c>
      <c r="D4706">
        <f xml:space="preserve"> (moras!I4703 - AVERAGE(moras!$I$2:$I$5001)) / _xlfn.STDEV.P(moras!$I$2:$I$5001)</f>
        <v>-0.48746627208791893</v>
      </c>
      <c r="E4706" t="str">
        <f t="shared" si="146"/>
        <v>Normal</v>
      </c>
    </row>
    <row r="4707" spans="2:5" x14ac:dyDescent="0.25">
      <c r="B4707">
        <f xml:space="preserve"> (moras!C4704 - AVERAGE(moras!$C$2:$C$5001)) / _xlfn.STDEV.P(moras!$C$2:$C$5001)</f>
        <v>-0.37487645895193306</v>
      </c>
      <c r="C4707" t="str">
        <f t="shared" si="147"/>
        <v>Normal</v>
      </c>
      <c r="D4707">
        <f xml:space="preserve"> (moras!I4704 - AVERAGE(moras!$I$2:$I$5001)) / _xlfn.STDEV.P(moras!$I$2:$I$5001)</f>
        <v>0.99476397896507684</v>
      </c>
      <c r="E4707" t="str">
        <f t="shared" si="146"/>
        <v>Normal</v>
      </c>
    </row>
    <row r="4708" spans="2:5" x14ac:dyDescent="0.25">
      <c r="B4708">
        <f xml:space="preserve"> (moras!C4705 - AVERAGE(moras!$C$2:$C$5001)) / _xlfn.STDEV.P(moras!$C$2:$C$5001)</f>
        <v>-0.25508914522176535</v>
      </c>
      <c r="C4708" t="str">
        <f t="shared" si="147"/>
        <v>Normal</v>
      </c>
      <c r="D4708">
        <f xml:space="preserve"> (moras!I4705 - AVERAGE(moras!$I$2:$I$5001)) / _xlfn.STDEV.P(moras!$I$2:$I$5001)</f>
        <v>-0.98154302243891756</v>
      </c>
      <c r="E4708" t="str">
        <f t="shared" si="146"/>
        <v>Normal</v>
      </c>
    </row>
    <row r="4709" spans="2:5" x14ac:dyDescent="0.25">
      <c r="B4709">
        <f xml:space="preserve"> (moras!C4706 - AVERAGE(moras!$C$2:$C$5001)) / _xlfn.STDEV.P(moras!$C$2:$C$5001)</f>
        <v>-0.73013906258301176</v>
      </c>
      <c r="C4709" t="str">
        <f t="shared" si="147"/>
        <v>Normal</v>
      </c>
      <c r="D4709">
        <f xml:space="preserve"> (moras!I4706 - AVERAGE(moras!$I$2:$I$5001)) / _xlfn.STDEV.P(moras!$I$2:$I$5001)</f>
        <v>1.2065111576869334</v>
      </c>
      <c r="E4709" t="str">
        <f t="shared" si="146"/>
        <v>Normal</v>
      </c>
    </row>
    <row r="4710" spans="2:5" x14ac:dyDescent="0.25">
      <c r="B4710">
        <f xml:space="preserve"> (moras!C4707 - AVERAGE(moras!$C$2:$C$5001)) / _xlfn.STDEV.P(moras!$C$2:$C$5001)</f>
        <v>-0.18752781423447798</v>
      </c>
      <c r="C4710" t="str">
        <f t="shared" si="147"/>
        <v>Normal</v>
      </c>
      <c r="D4710">
        <f xml:space="preserve"> (moras!I4707 - AVERAGE(moras!$I$2:$I$5001)) / _xlfn.STDEV.P(moras!$I$2:$I$5001)</f>
        <v>1.3476759435015044</v>
      </c>
      <c r="E4710" t="str">
        <f t="shared" si="146"/>
        <v>Normal</v>
      </c>
    </row>
    <row r="4711" spans="2:5" x14ac:dyDescent="0.25">
      <c r="B4711">
        <f xml:space="preserve"> (moras!C4708 - AVERAGE(moras!$C$2:$C$5001)) / _xlfn.STDEV.P(moras!$C$2:$C$5001)</f>
        <v>1.1555022884317705</v>
      </c>
      <c r="C4711" t="str">
        <f t="shared" si="147"/>
        <v>Normal</v>
      </c>
      <c r="D4711">
        <f xml:space="preserve"> (moras!I4708 - AVERAGE(moras!$I$2:$I$5001)) / _xlfn.STDEV.P(moras!$I$2:$I$5001)</f>
        <v>0.50068722861407822</v>
      </c>
      <c r="E4711" t="str">
        <f t="shared" si="146"/>
        <v>Normal</v>
      </c>
    </row>
    <row r="4712" spans="2:5" x14ac:dyDescent="0.25">
      <c r="B4712">
        <f xml:space="preserve"> (moras!C4709 - AVERAGE(moras!$C$2:$C$5001)) / _xlfn.STDEV.P(moras!$C$2:$C$5001)</f>
        <v>-0.36747096811327984</v>
      </c>
      <c r="C4712" t="str">
        <f t="shared" si="147"/>
        <v>Normal</v>
      </c>
      <c r="D4712">
        <f xml:space="preserve"> (moras!I4709 - AVERAGE(moras!$I$2:$I$5001)) / _xlfn.STDEV.P(moras!$I$2:$I$5001)</f>
        <v>0.14777526407765068</v>
      </c>
      <c r="E4712" t="str">
        <f t="shared" si="146"/>
        <v>Normal</v>
      </c>
    </row>
    <row r="4713" spans="2:5" x14ac:dyDescent="0.25">
      <c r="B4713">
        <f xml:space="preserve"> (moras!C4710 - AVERAGE(moras!$C$2:$C$5001)) / _xlfn.STDEV.P(moras!$C$2:$C$5001)</f>
        <v>-0.13260756252385381</v>
      </c>
      <c r="C4713" t="str">
        <f t="shared" si="147"/>
        <v>Normal</v>
      </c>
      <c r="D4713">
        <f xml:space="preserve"> (moras!I4710 - AVERAGE(moras!$I$2:$I$5001)) / _xlfn.STDEV.P(moras!$I$2:$I$5001)</f>
        <v>-0.20513670045877688</v>
      </c>
      <c r="E4713" t="str">
        <f t="shared" si="146"/>
        <v>Normal</v>
      </c>
    </row>
    <row r="4714" spans="2:5" x14ac:dyDescent="0.25">
      <c r="B4714">
        <f xml:space="preserve"> (moras!C4711 - AVERAGE(moras!$C$2:$C$5001)) / _xlfn.STDEV.P(moras!$C$2:$C$5001)</f>
        <v>1.0172008961528469</v>
      </c>
      <c r="C4714" t="str">
        <f t="shared" si="147"/>
        <v>Normal</v>
      </c>
      <c r="D4714">
        <f xml:space="preserve"> (moras!I4711 - AVERAGE(moras!$I$2:$I$5001)) / _xlfn.STDEV.P(moras!$I$2:$I$5001)</f>
        <v>0.99476397896507684</v>
      </c>
      <c r="E4714" t="str">
        <f t="shared" si="146"/>
        <v>Normal</v>
      </c>
    </row>
    <row r="4715" spans="2:5" x14ac:dyDescent="0.25">
      <c r="B4715">
        <f xml:space="preserve"> (moras!C4712 - AVERAGE(moras!$C$2:$C$5001)) / _xlfn.STDEV.P(moras!$C$2:$C$5001)</f>
        <v>-0.1175229291253083</v>
      </c>
      <c r="C4715" t="str">
        <f t="shared" si="147"/>
        <v>Normal</v>
      </c>
      <c r="D4715">
        <f xml:space="preserve"> (moras!I4712 - AVERAGE(moras!$I$2:$I$5001)) / _xlfn.STDEV.P(moras!$I$2:$I$5001)</f>
        <v>0.35952244279950724</v>
      </c>
      <c r="E4715" t="str">
        <f t="shared" si="146"/>
        <v>Normal</v>
      </c>
    </row>
    <row r="4716" spans="2:5" x14ac:dyDescent="0.25">
      <c r="B4716">
        <f xml:space="preserve"> (moras!C4713 - AVERAGE(moras!$C$2:$C$5001)) / _xlfn.STDEV.P(moras!$C$2:$C$5001)</f>
        <v>-0.61294889371818251</v>
      </c>
      <c r="C4716" t="str">
        <f t="shared" si="147"/>
        <v>Normal</v>
      </c>
      <c r="D4716">
        <f xml:space="preserve"> (moras!I4713 - AVERAGE(moras!$I$2:$I$5001)) / _xlfn.STDEV.P(moras!$I$2:$I$5001)</f>
        <v>-1.1227078082534885</v>
      </c>
      <c r="E4716" t="str">
        <f t="shared" si="146"/>
        <v>Normal</v>
      </c>
    </row>
    <row r="4717" spans="2:5" x14ac:dyDescent="0.25">
      <c r="B4717">
        <f xml:space="preserve"> (moras!C4714 - AVERAGE(moras!$C$2:$C$5001)) / _xlfn.STDEV.P(moras!$C$2:$C$5001)</f>
        <v>-0.51528219856187218</v>
      </c>
      <c r="C4717" t="str">
        <f t="shared" si="147"/>
        <v>Normal</v>
      </c>
      <c r="D4717">
        <f xml:space="preserve"> (moras!I4714 - AVERAGE(moras!$I$2:$I$5001)) / _xlfn.STDEV.P(moras!$I$2:$I$5001)</f>
        <v>-0.55804866499520445</v>
      </c>
      <c r="E4717" t="str">
        <f t="shared" si="146"/>
        <v>Normal</v>
      </c>
    </row>
    <row r="4718" spans="2:5" x14ac:dyDescent="0.25">
      <c r="B4718">
        <f xml:space="preserve"> (moras!C4715 - AVERAGE(moras!$C$2:$C$5001)) / _xlfn.STDEV.P(moras!$C$2:$C$5001)</f>
        <v>-0.40217997280869905</v>
      </c>
      <c r="C4718" t="str">
        <f t="shared" si="147"/>
        <v>Normal</v>
      </c>
      <c r="D4718">
        <f xml:space="preserve"> (moras!I4715 - AVERAGE(moras!$I$2:$I$5001)) / _xlfn.STDEV.P(moras!$I$2:$I$5001)</f>
        <v>-0.84037823662434652</v>
      </c>
      <c r="E4718" t="str">
        <f t="shared" si="146"/>
        <v>Normal</v>
      </c>
    </row>
    <row r="4719" spans="2:5" x14ac:dyDescent="0.25">
      <c r="B4719">
        <f xml:space="preserve"> (moras!C4716 - AVERAGE(moras!$C$2:$C$5001)) / _xlfn.STDEV.P(moras!$C$2:$C$5001)</f>
        <v>-0.28503110265120291</v>
      </c>
      <c r="C4719" t="str">
        <f t="shared" si="147"/>
        <v>Normal</v>
      </c>
      <c r="D4719">
        <f xml:space="preserve"> (moras!I4716 - AVERAGE(moras!$I$2:$I$5001)) / _xlfn.STDEV.P(moras!$I$2:$I$5001)</f>
        <v>-1.4050373798826306</v>
      </c>
      <c r="E4719" t="str">
        <f t="shared" si="146"/>
        <v>Normal</v>
      </c>
    </row>
    <row r="4720" spans="2:5" x14ac:dyDescent="0.25">
      <c r="B4720">
        <f xml:space="preserve"> (moras!C4717 - AVERAGE(moras!$C$2:$C$5001)) / _xlfn.STDEV.P(moras!$C$2:$C$5001)</f>
        <v>-0.44454166866740574</v>
      </c>
      <c r="C4720" t="str">
        <f t="shared" si="147"/>
        <v>Normal</v>
      </c>
      <c r="D4720">
        <f xml:space="preserve"> (moras!I4717 - AVERAGE(moras!$I$2:$I$5001)) / _xlfn.STDEV.P(moras!$I$2:$I$5001)</f>
        <v>-1.052125415346203</v>
      </c>
      <c r="E4720" t="str">
        <f t="shared" si="146"/>
        <v>Normal</v>
      </c>
    </row>
    <row r="4721" spans="2:5" x14ac:dyDescent="0.25">
      <c r="B4721">
        <f xml:space="preserve"> (moras!C4718 - AVERAGE(moras!$C$2:$C$5001)) / _xlfn.STDEV.P(moras!$C$2:$C$5001)</f>
        <v>0.18513101589368672</v>
      </c>
      <c r="C4721" t="str">
        <f t="shared" si="147"/>
        <v>Normal</v>
      </c>
      <c r="D4721">
        <f xml:space="preserve"> (moras!I4718 - AVERAGE(moras!$I$2:$I$5001)) / _xlfn.STDEV.P(moras!$I$2:$I$5001)</f>
        <v>-0.98154302243891756</v>
      </c>
      <c r="E4721" t="str">
        <f t="shared" si="146"/>
        <v>Normal</v>
      </c>
    </row>
    <row r="4722" spans="2:5" x14ac:dyDescent="0.25">
      <c r="B4722">
        <f xml:space="preserve"> (moras!C4719 - AVERAGE(moras!$C$2:$C$5001)) / _xlfn.STDEV.P(moras!$C$2:$C$5001)</f>
        <v>-0.38354628955333708</v>
      </c>
      <c r="C4722" t="str">
        <f t="shared" si="147"/>
        <v>Normal</v>
      </c>
      <c r="D4722">
        <f xml:space="preserve"> (moras!I4719 - AVERAGE(moras!$I$2:$I$5001)) / _xlfn.STDEV.P(moras!$I$2:$I$5001)</f>
        <v>0.28894004989222172</v>
      </c>
      <c r="E4722" t="str">
        <f t="shared" si="146"/>
        <v>Normal</v>
      </c>
    </row>
    <row r="4723" spans="2:5" x14ac:dyDescent="0.25">
      <c r="B4723">
        <f xml:space="preserve"> (moras!C4720 - AVERAGE(moras!$C$2:$C$5001)) / _xlfn.STDEV.P(moras!$C$2:$C$5001)</f>
        <v>-9.7462350251696694E-2</v>
      </c>
      <c r="C4723" t="str">
        <f t="shared" si="147"/>
        <v>Normal</v>
      </c>
      <c r="D4723">
        <f xml:space="preserve"> (moras!I4720 - AVERAGE(moras!$I$2:$I$5001)) / _xlfn.STDEV.P(moras!$I$2:$I$5001)</f>
        <v>0.99476397896507684</v>
      </c>
      <c r="E4723" t="str">
        <f t="shared" si="146"/>
        <v>Normal</v>
      </c>
    </row>
    <row r="4724" spans="2:5" x14ac:dyDescent="0.25">
      <c r="B4724">
        <f xml:space="preserve"> (moras!C4721 - AVERAGE(moras!$C$2:$C$5001)) / _xlfn.STDEV.P(moras!$C$2:$C$5001)</f>
        <v>-0.46799154082766331</v>
      </c>
      <c r="C4724" t="str">
        <f t="shared" si="147"/>
        <v>Normal</v>
      </c>
      <c r="D4724">
        <f xml:space="preserve"> (moras!I4721 - AVERAGE(moras!$I$2:$I$5001)) / _xlfn.STDEV.P(moras!$I$2:$I$5001)</f>
        <v>-0.41688387918063341</v>
      </c>
      <c r="E4724" t="str">
        <f t="shared" si="146"/>
        <v>Normal</v>
      </c>
    </row>
    <row r="4725" spans="2:5" x14ac:dyDescent="0.25">
      <c r="B4725">
        <f xml:space="preserve"> (moras!C4722 - AVERAGE(moras!$C$2:$C$5001)) / _xlfn.STDEV.P(moras!$C$2:$C$5001)</f>
        <v>-0.26903560400379051</v>
      </c>
      <c r="C4725" t="str">
        <f t="shared" si="147"/>
        <v>Normal</v>
      </c>
      <c r="D4725">
        <f xml:space="preserve"> (moras!I4722 - AVERAGE(moras!$I$2:$I$5001)) / _xlfn.STDEV.P(moras!$I$2:$I$5001)</f>
        <v>1.0653463718723624</v>
      </c>
      <c r="E4725" t="str">
        <f t="shared" si="146"/>
        <v>Normal</v>
      </c>
    </row>
    <row r="4726" spans="2:5" x14ac:dyDescent="0.25">
      <c r="B4726">
        <f xml:space="preserve"> (moras!C4723 - AVERAGE(moras!$C$2:$C$5001)) / _xlfn.STDEV.P(moras!$C$2:$C$5001)</f>
        <v>-0.44454166866740574</v>
      </c>
      <c r="C4726" t="str">
        <f t="shared" si="147"/>
        <v>Normal</v>
      </c>
      <c r="D4726">
        <f xml:space="preserve"> (moras!I4723 - AVERAGE(moras!$I$2:$I$5001)) / _xlfn.STDEV.P(moras!$I$2:$I$5001)</f>
        <v>-6.397191464420586E-2</v>
      </c>
      <c r="E4726" t="str">
        <f t="shared" si="146"/>
        <v>Normal</v>
      </c>
    </row>
    <row r="4727" spans="2:5" x14ac:dyDescent="0.25">
      <c r="B4727">
        <f xml:space="preserve"> (moras!C4724 - AVERAGE(moras!$C$2:$C$5001)) / _xlfn.STDEV.P(moras!$C$2:$C$5001)</f>
        <v>0.10722552406069638</v>
      </c>
      <c r="C4727" t="str">
        <f t="shared" si="147"/>
        <v>Normal</v>
      </c>
      <c r="D4727">
        <f xml:space="preserve"> (moras!I4724 - AVERAGE(moras!$I$2:$I$5001)) / _xlfn.STDEV.P(moras!$I$2:$I$5001)</f>
        <v>0.85359919315050581</v>
      </c>
      <c r="E4727" t="str">
        <f t="shared" si="146"/>
        <v>Normal</v>
      </c>
    </row>
    <row r="4728" spans="2:5" x14ac:dyDescent="0.25">
      <c r="B4728">
        <f xml:space="preserve"> (moras!C4725 - AVERAGE(moras!$C$2:$C$5001)) / _xlfn.STDEV.P(moras!$C$2:$C$5001)</f>
        <v>-8.6451416905097014E-2</v>
      </c>
      <c r="C4728" t="str">
        <f t="shared" si="147"/>
        <v>Normal</v>
      </c>
      <c r="D4728">
        <f xml:space="preserve"> (moras!I4725 - AVERAGE(moras!$I$2:$I$5001)) / _xlfn.STDEV.P(moras!$I$2:$I$5001)</f>
        <v>7.7192871170365177E-2</v>
      </c>
      <c r="E4728" t="str">
        <f t="shared" si="146"/>
        <v>Normal</v>
      </c>
    </row>
    <row r="4729" spans="2:5" x14ac:dyDescent="0.25">
      <c r="B4729">
        <f xml:space="preserve"> (moras!C4726 - AVERAGE(moras!$C$2:$C$5001)) / _xlfn.STDEV.P(moras!$C$2:$C$5001)</f>
        <v>-0.44454290183274864</v>
      </c>
      <c r="C4729" t="str">
        <f t="shared" si="147"/>
        <v>Normal</v>
      </c>
      <c r="D4729">
        <f xml:space="preserve"> (moras!I4726 - AVERAGE(moras!$I$2:$I$5001)) / _xlfn.STDEV.P(moras!$I$2:$I$5001)</f>
        <v>0.2183576569849362</v>
      </c>
      <c r="E4729" t="str">
        <f t="shared" si="146"/>
        <v>Normal</v>
      </c>
    </row>
    <row r="4730" spans="2:5" x14ac:dyDescent="0.25">
      <c r="B4730">
        <f xml:space="preserve"> (moras!C4727 - AVERAGE(moras!$C$2:$C$5001)) / _xlfn.STDEV.P(moras!$C$2:$C$5001)</f>
        <v>-7.0949295379718516E-2</v>
      </c>
      <c r="C4730" t="str">
        <f t="shared" si="147"/>
        <v>Normal</v>
      </c>
      <c r="D4730">
        <f xml:space="preserve"> (moras!I4727 - AVERAGE(moras!$I$2:$I$5001)) / _xlfn.STDEV.P(moras!$I$2:$I$5001)</f>
        <v>0.28894004989222172</v>
      </c>
      <c r="E4730" t="str">
        <f t="shared" si="146"/>
        <v>Normal</v>
      </c>
    </row>
    <row r="4731" spans="2:5" x14ac:dyDescent="0.25">
      <c r="B4731">
        <f xml:space="preserve"> (moras!C4728 - AVERAGE(moras!$C$2:$C$5001)) / _xlfn.STDEV.P(moras!$C$2:$C$5001)</f>
        <v>-0.22965397551269409</v>
      </c>
      <c r="C4731" t="str">
        <f t="shared" si="147"/>
        <v>Normal</v>
      </c>
      <c r="D4731">
        <f xml:space="preserve"> (moras!I4728 - AVERAGE(moras!$I$2:$I$5001)) / _xlfn.STDEV.P(moras!$I$2:$I$5001)</f>
        <v>0.99476397896507684</v>
      </c>
      <c r="E4731" t="str">
        <f t="shared" si="146"/>
        <v>Normal</v>
      </c>
    </row>
    <row r="4732" spans="2:5" x14ac:dyDescent="0.25">
      <c r="B4732">
        <f xml:space="preserve"> (moras!C4729 - AVERAGE(moras!$C$2:$C$5001)) / _xlfn.STDEV.P(moras!$C$2:$C$5001)</f>
        <v>-9.0350685719292126E-2</v>
      </c>
      <c r="C4732" t="str">
        <f t="shared" si="147"/>
        <v>Normal</v>
      </c>
      <c r="D4732">
        <f xml:space="preserve"> (moras!I4729 - AVERAGE(moras!$I$2:$I$5001)) / _xlfn.STDEV.P(moras!$I$2:$I$5001)</f>
        <v>-0.55804866499520445</v>
      </c>
      <c r="E4732" t="str">
        <f t="shared" si="146"/>
        <v>Normal</v>
      </c>
    </row>
    <row r="4733" spans="2:5" x14ac:dyDescent="0.25">
      <c r="B4733">
        <f xml:space="preserve"> (moras!C4730 - AVERAGE(moras!$C$2:$C$5001)) / _xlfn.STDEV.P(moras!$C$2:$C$5001)</f>
        <v>-0.24889998701906449</v>
      </c>
      <c r="C4733" t="str">
        <f t="shared" si="147"/>
        <v>Normal</v>
      </c>
      <c r="D4733">
        <f xml:space="preserve"> (moras!I4730 - AVERAGE(moras!$I$2:$I$5001)) / _xlfn.STDEV.P(moras!$I$2:$I$5001)</f>
        <v>-0.48746627208791893</v>
      </c>
      <c r="E4733" t="str">
        <f t="shared" si="146"/>
        <v>Normal</v>
      </c>
    </row>
    <row r="4734" spans="2:5" x14ac:dyDescent="0.25">
      <c r="B4734">
        <f xml:space="preserve"> (moras!C4731 - AVERAGE(moras!$C$2:$C$5001)) / _xlfn.STDEV.P(moras!$C$2:$C$5001)</f>
        <v>-0.1837005992712675</v>
      </c>
      <c r="C4734" t="str">
        <f t="shared" si="147"/>
        <v>Normal</v>
      </c>
      <c r="D4734">
        <f xml:space="preserve"> (moras!I4731 - AVERAGE(moras!$I$2:$I$5001)) / _xlfn.STDEV.P(moras!$I$2:$I$5001)</f>
        <v>-0.98154302243891756</v>
      </c>
      <c r="E4734" t="str">
        <f t="shared" si="146"/>
        <v>Normal</v>
      </c>
    </row>
    <row r="4735" spans="2:5" x14ac:dyDescent="0.25">
      <c r="B4735">
        <f xml:space="preserve"> (moras!C4732 - AVERAGE(moras!$C$2:$C$5001)) / _xlfn.STDEV.P(moras!$C$2:$C$5001)</f>
        <v>0.15109766248963294</v>
      </c>
      <c r="C4735" t="str">
        <f t="shared" si="147"/>
        <v>Normal</v>
      </c>
      <c r="D4735">
        <f xml:space="preserve"> (moras!I4732 - AVERAGE(moras!$I$2:$I$5001)) / _xlfn.STDEV.P(moras!$I$2:$I$5001)</f>
        <v>-6.397191464420586E-2</v>
      </c>
      <c r="E4735" t="str">
        <f t="shared" si="146"/>
        <v>Normal</v>
      </c>
    </row>
    <row r="4736" spans="2:5" x14ac:dyDescent="0.25">
      <c r="B4736">
        <f xml:space="preserve"> (moras!C4733 - AVERAGE(moras!$C$2:$C$5001)) / _xlfn.STDEV.P(moras!$C$2:$C$5001)</f>
        <v>-0.44194462245529481</v>
      </c>
      <c r="C4736" t="str">
        <f t="shared" si="147"/>
        <v>Normal</v>
      </c>
      <c r="D4736">
        <f xml:space="preserve"> (moras!I4733 - AVERAGE(moras!$I$2:$I$5001)) / _xlfn.STDEV.P(moras!$I$2:$I$5001)</f>
        <v>0.43010483570679275</v>
      </c>
      <c r="E4736" t="str">
        <f t="shared" si="146"/>
        <v>Normal</v>
      </c>
    </row>
    <row r="4737" spans="2:5" x14ac:dyDescent="0.25">
      <c r="B4737">
        <f xml:space="preserve"> (moras!C4734 - AVERAGE(moras!$C$2:$C$5001)) / _xlfn.STDEV.P(moras!$C$2:$C$5001)</f>
        <v>-0.70756759875979658</v>
      </c>
      <c r="C4737" t="str">
        <f t="shared" si="147"/>
        <v>Normal</v>
      </c>
      <c r="D4737">
        <f xml:space="preserve"> (moras!I4734 - AVERAGE(moras!$I$2:$I$5001)) / _xlfn.STDEV.P(moras!$I$2:$I$5001)</f>
        <v>-0.62863105790248996</v>
      </c>
      <c r="E4737" t="str">
        <f t="shared" si="146"/>
        <v>Normal</v>
      </c>
    </row>
    <row r="4738" spans="2:5" x14ac:dyDescent="0.25">
      <c r="B4738">
        <f xml:space="preserve"> (moras!C4735 - AVERAGE(moras!$C$2:$C$5001)) / _xlfn.STDEV.P(moras!$C$2:$C$5001)</f>
        <v>-0.11251066693089436</v>
      </c>
      <c r="C4738" t="str">
        <f t="shared" si="147"/>
        <v>Normal</v>
      </c>
      <c r="D4738">
        <f xml:space="preserve"> (moras!I4735 - AVERAGE(moras!$I$2:$I$5001)) / _xlfn.STDEV.P(moras!$I$2:$I$5001)</f>
        <v>1.2065111576869334</v>
      </c>
      <c r="E4738" t="str">
        <f t="shared" si="146"/>
        <v>Normal</v>
      </c>
    </row>
    <row r="4739" spans="2:5" x14ac:dyDescent="0.25">
      <c r="B4739">
        <f xml:space="preserve"> (moras!C4736 - AVERAGE(moras!$C$2:$C$5001)) / _xlfn.STDEV.P(moras!$C$2:$C$5001)</f>
        <v>-0.17490050941469482</v>
      </c>
      <c r="C4739" t="str">
        <f t="shared" si="147"/>
        <v>Normal</v>
      </c>
      <c r="D4739">
        <f xml:space="preserve"> (moras!I4736 - AVERAGE(moras!$I$2:$I$5001)) / _xlfn.STDEV.P(moras!$I$2:$I$5001)</f>
        <v>0.50068722861407822</v>
      </c>
      <c r="E4739" t="str">
        <f t="shared" si="146"/>
        <v>Normal</v>
      </c>
    </row>
    <row r="4740" spans="2:5" x14ac:dyDescent="0.25">
      <c r="B4740">
        <f xml:space="preserve"> (moras!C4737 - AVERAGE(moras!$C$2:$C$5001)) / _xlfn.STDEV.P(moras!$C$2:$C$5001)</f>
        <v>1.1535383310918726E-2</v>
      </c>
      <c r="C4740" t="str">
        <f t="shared" si="147"/>
        <v>Normal</v>
      </c>
      <c r="D4740">
        <f xml:space="preserve"> (moras!I4737 - AVERAGE(moras!$I$2:$I$5001)) / _xlfn.STDEV.P(moras!$I$2:$I$5001)</f>
        <v>1.0653463718723624</v>
      </c>
      <c r="E4740" t="str">
        <f t="shared" si="146"/>
        <v>Normal</v>
      </c>
    </row>
    <row r="4741" spans="2:5" x14ac:dyDescent="0.25">
      <c r="B4741">
        <f xml:space="preserve"> (moras!C4738 - AVERAGE(moras!$C$2:$C$5001)) / _xlfn.STDEV.P(moras!$C$2:$C$5001)</f>
        <v>-7.379544099109181E-2</v>
      </c>
      <c r="C4741" t="str">
        <f t="shared" si="147"/>
        <v>Normal</v>
      </c>
      <c r="D4741">
        <f xml:space="preserve"> (moras!I4738 - AVERAGE(moras!$I$2:$I$5001)) / _xlfn.STDEV.P(moras!$I$2:$I$5001)</f>
        <v>-0.13455430755149136</v>
      </c>
      <c r="E4741" t="str">
        <f t="shared" si="146"/>
        <v>Normal</v>
      </c>
    </row>
    <row r="4742" spans="2:5" x14ac:dyDescent="0.25">
      <c r="B4742">
        <f xml:space="preserve"> (moras!C4739 - AVERAGE(moras!$C$2:$C$5001)) / _xlfn.STDEV.P(moras!$C$2:$C$5001)</f>
        <v>-0.3456066259609803</v>
      </c>
      <c r="C4742" t="str">
        <f t="shared" si="147"/>
        <v>Normal</v>
      </c>
      <c r="D4742">
        <f xml:space="preserve"> (moras!I4739 - AVERAGE(moras!$I$2:$I$5001)) / _xlfn.STDEV.P(moras!$I$2:$I$5001)</f>
        <v>-1.4756197727899161</v>
      </c>
      <c r="E4742" t="str">
        <f t="shared" ref="E4742:E4805" si="148">IF(ABS(D4742)&gt;1.96,"Atipico","Normal")</f>
        <v>Normal</v>
      </c>
    </row>
    <row r="4743" spans="2:5" x14ac:dyDescent="0.25">
      <c r="B4743">
        <f xml:space="preserve"> (moras!C4740 - AVERAGE(moras!$C$2:$C$5001)) / _xlfn.STDEV.P(moras!$C$2:$C$5001)</f>
        <v>-0.28434362530419921</v>
      </c>
      <c r="C4743" t="str">
        <f t="shared" si="147"/>
        <v>Normal</v>
      </c>
      <c r="D4743">
        <f xml:space="preserve"> (moras!I4740 - AVERAGE(moras!$I$2:$I$5001)) / _xlfn.STDEV.P(moras!$I$2:$I$5001)</f>
        <v>-1.052125415346203</v>
      </c>
      <c r="E4743" t="str">
        <f t="shared" si="148"/>
        <v>Normal</v>
      </c>
    </row>
    <row r="4744" spans="2:5" x14ac:dyDescent="0.25">
      <c r="B4744">
        <f xml:space="preserve"> (moras!C4741 - AVERAGE(moras!$C$2:$C$5001)) / _xlfn.STDEV.P(moras!$C$2:$C$5001)</f>
        <v>-0.30984578055469586</v>
      </c>
      <c r="C4744" t="str">
        <f t="shared" si="147"/>
        <v>Normal</v>
      </c>
      <c r="D4744">
        <f xml:space="preserve"> (moras!I4741 - AVERAGE(moras!$I$2:$I$5001)) / _xlfn.STDEV.P(moras!$I$2:$I$5001)</f>
        <v>-0.84037823662434652</v>
      </c>
      <c r="E4744" t="str">
        <f t="shared" si="148"/>
        <v>Normal</v>
      </c>
    </row>
    <row r="4745" spans="2:5" x14ac:dyDescent="0.25">
      <c r="B4745">
        <f xml:space="preserve"> (moras!C4742 - AVERAGE(moras!$C$2:$C$5001)) / _xlfn.STDEV.P(moras!$C$2:$C$5001)</f>
        <v>-0.46799154082766331</v>
      </c>
      <c r="C4745" t="str">
        <f t="shared" si="147"/>
        <v>Normal</v>
      </c>
      <c r="D4745">
        <f xml:space="preserve"> (moras!I4742 - AVERAGE(moras!$I$2:$I$5001)) / _xlfn.STDEV.P(moras!$I$2:$I$5001)</f>
        <v>-0.55804866499520445</v>
      </c>
      <c r="E4745" t="str">
        <f t="shared" si="148"/>
        <v>Normal</v>
      </c>
    </row>
    <row r="4746" spans="2:5" x14ac:dyDescent="0.25">
      <c r="B4746">
        <f xml:space="preserve"> (moras!C4743 - AVERAGE(moras!$C$2:$C$5001)) / _xlfn.STDEV.P(moras!$C$2:$C$5001)</f>
        <v>-0.22026502454158803</v>
      </c>
      <c r="C4746" t="str">
        <f t="shared" si="147"/>
        <v>Normal</v>
      </c>
      <c r="D4746">
        <f xml:space="preserve"> (moras!I4743 - AVERAGE(moras!$I$2:$I$5001)) / _xlfn.STDEV.P(moras!$I$2:$I$5001)</f>
        <v>0.43010483570679275</v>
      </c>
      <c r="E4746" t="str">
        <f t="shared" si="148"/>
        <v>Normal</v>
      </c>
    </row>
    <row r="4747" spans="2:5" x14ac:dyDescent="0.25">
      <c r="B4747">
        <f xml:space="preserve"> (moras!C4744 - AVERAGE(moras!$C$2:$C$5001)) / _xlfn.STDEV.P(moras!$C$2:$C$5001)</f>
        <v>6.8665985245432784E-2</v>
      </c>
      <c r="C4747" t="str">
        <f t="shared" si="147"/>
        <v>Normal</v>
      </c>
      <c r="D4747">
        <f xml:space="preserve"> (moras!I4744 - AVERAGE(moras!$I$2:$I$5001)) / _xlfn.STDEV.P(moras!$I$2:$I$5001)</f>
        <v>-0.69921345080977548</v>
      </c>
      <c r="E4747" t="str">
        <f t="shared" si="148"/>
        <v>Normal</v>
      </c>
    </row>
    <row r="4748" spans="2:5" x14ac:dyDescent="0.25">
      <c r="B4748">
        <f xml:space="preserve"> (moras!C4745 - AVERAGE(moras!$C$2:$C$5001)) / _xlfn.STDEV.P(moras!$C$2:$C$5001)</f>
        <v>-0.34224567081391377</v>
      </c>
      <c r="C4748" t="str">
        <f t="shared" si="147"/>
        <v>Normal</v>
      </c>
      <c r="D4748">
        <f xml:space="preserve"> (moras!I4745 - AVERAGE(moras!$I$2:$I$5001)) / _xlfn.STDEV.P(moras!$I$2:$I$5001)</f>
        <v>-1.4050373798826306</v>
      </c>
      <c r="E4748" t="str">
        <f t="shared" si="148"/>
        <v>Normal</v>
      </c>
    </row>
    <row r="4749" spans="2:5" x14ac:dyDescent="0.25">
      <c r="B4749">
        <f xml:space="preserve"> (moras!C4746 - AVERAGE(moras!$C$2:$C$5001)) / _xlfn.STDEV.P(moras!$C$2:$C$5001)</f>
        <v>-0.35237119144432366</v>
      </c>
      <c r="C4749" t="str">
        <f t="shared" si="147"/>
        <v>Normal</v>
      </c>
      <c r="D4749">
        <f xml:space="preserve"> (moras!I4746 - AVERAGE(moras!$I$2:$I$5001)) / _xlfn.STDEV.P(moras!$I$2:$I$5001)</f>
        <v>0.92418158605779133</v>
      </c>
      <c r="E4749" t="str">
        <f t="shared" si="148"/>
        <v>Normal</v>
      </c>
    </row>
    <row r="4750" spans="2:5" x14ac:dyDescent="0.25">
      <c r="B4750">
        <f xml:space="preserve"> (moras!C4747 - AVERAGE(moras!$C$2:$C$5001)) / _xlfn.STDEV.P(moras!$C$2:$C$5001)</f>
        <v>-0.30567432748601969</v>
      </c>
      <c r="C4750" t="str">
        <f t="shared" si="147"/>
        <v>Normal</v>
      </c>
      <c r="D4750">
        <f xml:space="preserve"> (moras!I4747 - AVERAGE(moras!$I$2:$I$5001)) / _xlfn.STDEV.P(moras!$I$2:$I$5001)</f>
        <v>1.2065111576869334</v>
      </c>
      <c r="E4750" t="str">
        <f t="shared" si="148"/>
        <v>Normal</v>
      </c>
    </row>
    <row r="4751" spans="2:5" x14ac:dyDescent="0.25">
      <c r="B4751">
        <f xml:space="preserve"> (moras!C4748 - AVERAGE(moras!$C$2:$C$5001)) / _xlfn.STDEV.P(moras!$C$2:$C$5001)</f>
        <v>-0.44454290183274864</v>
      </c>
      <c r="C4751" t="str">
        <f t="shared" ref="C4751:C4814" si="149">IF(ABS(B4751)&gt;1.96,"Atipico","Normal")</f>
        <v>Normal</v>
      </c>
      <c r="D4751">
        <f xml:space="preserve"> (moras!I4748 - AVERAGE(moras!$I$2:$I$5001)) / _xlfn.STDEV.P(moras!$I$2:$I$5001)</f>
        <v>-1.052125415346203</v>
      </c>
      <c r="E4751" t="str">
        <f t="shared" si="148"/>
        <v>Normal</v>
      </c>
    </row>
    <row r="4752" spans="2:5" x14ac:dyDescent="0.25">
      <c r="B4752">
        <f xml:space="preserve"> (moras!C4749 - AVERAGE(moras!$C$2:$C$5001)) / _xlfn.STDEV.P(moras!$C$2:$C$5001)</f>
        <v>-0.12659034456491108</v>
      </c>
      <c r="C4752" t="str">
        <f t="shared" si="149"/>
        <v>Normal</v>
      </c>
      <c r="D4752">
        <f xml:space="preserve"> (moras!I4749 - AVERAGE(moras!$I$2:$I$5001)) / _xlfn.STDEV.P(moras!$I$2:$I$5001)</f>
        <v>-0.84037823662434652</v>
      </c>
      <c r="E4752" t="str">
        <f t="shared" si="148"/>
        <v>Normal</v>
      </c>
    </row>
    <row r="4753" spans="2:5" x14ac:dyDescent="0.25">
      <c r="B4753">
        <f xml:space="preserve"> (moras!C4750 - AVERAGE(moras!$C$2:$C$5001)) / _xlfn.STDEV.P(moras!$C$2:$C$5001)</f>
        <v>3.5307629555112706E-2</v>
      </c>
      <c r="C4753" t="str">
        <f t="shared" si="149"/>
        <v>Normal</v>
      </c>
      <c r="D4753">
        <f xml:space="preserve"> (moras!I4750 - AVERAGE(moras!$I$2:$I$5001)) / _xlfn.STDEV.P(moras!$I$2:$I$5001)</f>
        <v>-0.34630148627334789</v>
      </c>
      <c r="E4753" t="str">
        <f t="shared" si="148"/>
        <v>Normal</v>
      </c>
    </row>
    <row r="4754" spans="2:5" x14ac:dyDescent="0.25">
      <c r="B4754">
        <f xml:space="preserve"> (moras!C4751 - AVERAGE(moras!$C$2:$C$5001)) / _xlfn.STDEV.P(moras!$C$2:$C$5001)</f>
        <v>0.3229980996705003</v>
      </c>
      <c r="C4754" t="str">
        <f t="shared" si="149"/>
        <v>Normal</v>
      </c>
      <c r="D4754">
        <f xml:space="preserve"> (moras!I4751 - AVERAGE(moras!$I$2:$I$5001)) / _xlfn.STDEV.P(moras!$I$2:$I$5001)</f>
        <v>1.0653463718723624</v>
      </c>
      <c r="E4754" t="str">
        <f t="shared" si="148"/>
        <v>Normal</v>
      </c>
    </row>
    <row r="4755" spans="2:5" x14ac:dyDescent="0.25">
      <c r="B4755">
        <f xml:space="preserve"> (moras!C4752 - AVERAGE(moras!$C$2:$C$5001)) / _xlfn.STDEV.P(moras!$C$2:$C$5001)</f>
        <v>-0.28476179167197074</v>
      </c>
      <c r="C4755" t="str">
        <f t="shared" si="149"/>
        <v>Normal</v>
      </c>
      <c r="D4755">
        <f xml:space="preserve"> (moras!I4752 - AVERAGE(moras!$I$2:$I$5001)) / _xlfn.STDEV.P(moras!$I$2:$I$5001)</f>
        <v>-0.62863105790248996</v>
      </c>
      <c r="E4755" t="str">
        <f t="shared" si="148"/>
        <v>Normal</v>
      </c>
    </row>
    <row r="4756" spans="2:5" x14ac:dyDescent="0.25">
      <c r="B4756">
        <f xml:space="preserve"> (moras!C4753 - AVERAGE(moras!$C$2:$C$5001)) / _xlfn.STDEV.P(moras!$C$2:$C$5001)</f>
        <v>-0.44454166866740574</v>
      </c>
      <c r="C4756" t="str">
        <f t="shared" si="149"/>
        <v>Normal</v>
      </c>
      <c r="D4756">
        <f xml:space="preserve"> (moras!I4753 - AVERAGE(moras!$I$2:$I$5001)) / _xlfn.STDEV.P(moras!$I$2:$I$5001)</f>
        <v>0.35952244279950724</v>
      </c>
      <c r="E4756" t="str">
        <f t="shared" si="148"/>
        <v>Normal</v>
      </c>
    </row>
    <row r="4757" spans="2:5" x14ac:dyDescent="0.25">
      <c r="B4757">
        <f xml:space="preserve"> (moras!C4754 - AVERAGE(moras!$C$2:$C$5001)) / _xlfn.STDEV.P(moras!$C$2:$C$5001)</f>
        <v>-0.74408122994964365</v>
      </c>
      <c r="C4757" t="str">
        <f t="shared" si="149"/>
        <v>Normal</v>
      </c>
      <c r="D4757">
        <f xml:space="preserve"> (moras!I4754 - AVERAGE(moras!$I$2:$I$5001)) / _xlfn.STDEV.P(moras!$I$2:$I$5001)</f>
        <v>-0.98154302243891756</v>
      </c>
      <c r="E4757" t="str">
        <f t="shared" si="148"/>
        <v>Normal</v>
      </c>
    </row>
    <row r="4758" spans="2:5" x14ac:dyDescent="0.25">
      <c r="B4758">
        <f xml:space="preserve"> (moras!C4755 - AVERAGE(moras!$C$2:$C$5001)) / _xlfn.STDEV.P(moras!$C$2:$C$5001)</f>
        <v>-0.45442283758512342</v>
      </c>
      <c r="C4758" t="str">
        <f t="shared" si="149"/>
        <v>Normal</v>
      </c>
      <c r="D4758">
        <f xml:space="preserve"> (moras!I4755 - AVERAGE(moras!$I$2:$I$5001)) / _xlfn.STDEV.P(moras!$I$2:$I$5001)</f>
        <v>-1.4756197727899161</v>
      </c>
      <c r="E4758" t="str">
        <f t="shared" si="148"/>
        <v>Normal</v>
      </c>
    </row>
    <row r="4759" spans="2:5" x14ac:dyDescent="0.25">
      <c r="B4759">
        <f xml:space="preserve"> (moras!C4756 - AVERAGE(moras!$C$2:$C$5001)) / _xlfn.STDEV.P(moras!$C$2:$C$5001)</f>
        <v>-0.21179527501706677</v>
      </c>
      <c r="C4759" t="str">
        <f t="shared" si="149"/>
        <v>Normal</v>
      </c>
      <c r="D4759">
        <f xml:space="preserve"> (moras!I4756 - AVERAGE(moras!$I$2:$I$5001)) / _xlfn.STDEV.P(moras!$I$2:$I$5001)</f>
        <v>-0.98154302243891756</v>
      </c>
      <c r="E4759" t="str">
        <f t="shared" si="148"/>
        <v>Normal</v>
      </c>
    </row>
    <row r="4760" spans="2:5" x14ac:dyDescent="0.25">
      <c r="B4760">
        <f xml:space="preserve"> (moras!C4757 - AVERAGE(moras!$C$2:$C$5001)) / _xlfn.STDEV.P(moras!$C$2:$C$5001)</f>
        <v>-0.37969989886904476</v>
      </c>
      <c r="C4760" t="str">
        <f t="shared" si="149"/>
        <v>Normal</v>
      </c>
      <c r="D4760">
        <f xml:space="preserve"> (moras!I4757 - AVERAGE(moras!$I$2:$I$5001)) / _xlfn.STDEV.P(moras!$I$2:$I$5001)</f>
        <v>-1.4756197727899161</v>
      </c>
      <c r="E4760" t="str">
        <f t="shared" si="148"/>
        <v>Normal</v>
      </c>
    </row>
    <row r="4761" spans="2:5" x14ac:dyDescent="0.25">
      <c r="B4761">
        <f xml:space="preserve"> (moras!C4758 - AVERAGE(moras!$C$2:$C$5001)) / _xlfn.STDEV.P(moras!$C$2:$C$5001)</f>
        <v>-0.59731359033577269</v>
      </c>
      <c r="C4761" t="str">
        <f t="shared" si="149"/>
        <v>Normal</v>
      </c>
      <c r="D4761">
        <f xml:space="preserve"> (moras!I4758 - AVERAGE(moras!$I$2:$I$5001)) / _xlfn.STDEV.P(moras!$I$2:$I$5001)</f>
        <v>-0.48746627208791893</v>
      </c>
      <c r="E4761" t="str">
        <f t="shared" si="148"/>
        <v>Normal</v>
      </c>
    </row>
    <row r="4762" spans="2:5" x14ac:dyDescent="0.25">
      <c r="B4762">
        <f xml:space="preserve"> (moras!C4759 - AVERAGE(moras!$C$2:$C$5001)) / _xlfn.STDEV.P(moras!$C$2:$C$5001)</f>
        <v>-0.7615218873940337</v>
      </c>
      <c r="C4762" t="str">
        <f t="shared" si="149"/>
        <v>Normal</v>
      </c>
      <c r="D4762">
        <f xml:space="preserve"> (moras!I4759 - AVERAGE(moras!$I$2:$I$5001)) / _xlfn.STDEV.P(moras!$I$2:$I$5001)</f>
        <v>1.1359287647796479</v>
      </c>
      <c r="E4762" t="str">
        <f t="shared" si="148"/>
        <v>Normal</v>
      </c>
    </row>
    <row r="4763" spans="2:5" x14ac:dyDescent="0.25">
      <c r="B4763">
        <f xml:space="preserve"> (moras!C4760 - AVERAGE(moras!$C$2:$C$5001)) / _xlfn.STDEV.P(moras!$C$2:$C$5001)</f>
        <v>0.30515256938073504</v>
      </c>
      <c r="C4763" t="str">
        <f t="shared" si="149"/>
        <v>Normal</v>
      </c>
      <c r="D4763">
        <f xml:space="preserve"> (moras!I4760 - AVERAGE(moras!$I$2:$I$5001)) / _xlfn.STDEV.P(moras!$I$2:$I$5001)</f>
        <v>-0.20513670045877688</v>
      </c>
      <c r="E4763" t="str">
        <f t="shared" si="148"/>
        <v>Normal</v>
      </c>
    </row>
    <row r="4764" spans="2:5" x14ac:dyDescent="0.25">
      <c r="B4764">
        <f xml:space="preserve"> (moras!C4761 - AVERAGE(moras!$C$2:$C$5001)) / _xlfn.STDEV.P(moras!$C$2:$C$5001)</f>
        <v>-1.1384326405126623E-2</v>
      </c>
      <c r="C4764" t="str">
        <f t="shared" si="149"/>
        <v>Normal</v>
      </c>
      <c r="D4764">
        <f xml:space="preserve"> (moras!I4761 - AVERAGE(moras!$I$2:$I$5001)) / _xlfn.STDEV.P(moras!$I$2:$I$5001)</f>
        <v>1.2065111576869334</v>
      </c>
      <c r="E4764" t="str">
        <f t="shared" si="148"/>
        <v>Normal</v>
      </c>
    </row>
    <row r="4765" spans="2:5" x14ac:dyDescent="0.25">
      <c r="B4765">
        <f xml:space="preserve"> (moras!C4762 - AVERAGE(moras!$C$2:$C$5001)) / _xlfn.STDEV.P(moras!$C$2:$C$5001)</f>
        <v>-0.46799154082766331</v>
      </c>
      <c r="C4765" t="str">
        <f t="shared" si="149"/>
        <v>Normal</v>
      </c>
      <c r="D4765">
        <f xml:space="preserve"> (moras!I4762 - AVERAGE(moras!$I$2:$I$5001)) / _xlfn.STDEV.P(moras!$I$2:$I$5001)</f>
        <v>0.92418158605779133</v>
      </c>
      <c r="E4765" t="str">
        <f t="shared" si="148"/>
        <v>Normal</v>
      </c>
    </row>
    <row r="4766" spans="2:5" x14ac:dyDescent="0.25">
      <c r="B4766">
        <f xml:space="preserve"> (moras!C4763 - AVERAGE(moras!$C$2:$C$5001)) / _xlfn.STDEV.P(moras!$C$2:$C$5001)</f>
        <v>-2.2673338536546354E-2</v>
      </c>
      <c r="C4766" t="str">
        <f t="shared" si="149"/>
        <v>Normal</v>
      </c>
      <c r="D4766">
        <f xml:space="preserve"> (moras!I4763 - AVERAGE(moras!$I$2:$I$5001)) / _xlfn.STDEV.P(moras!$I$2:$I$5001)</f>
        <v>2.1946646583889304</v>
      </c>
      <c r="E4766" t="str">
        <f t="shared" si="148"/>
        <v>Atipico</v>
      </c>
    </row>
    <row r="4767" spans="2:5" x14ac:dyDescent="0.25">
      <c r="B4767">
        <f xml:space="preserve"> (moras!C4764 - AVERAGE(moras!$C$2:$C$5001)) / _xlfn.STDEV.P(moras!$C$2:$C$5001)</f>
        <v>-0.20823447309453263</v>
      </c>
      <c r="C4767" t="str">
        <f t="shared" si="149"/>
        <v>Normal</v>
      </c>
      <c r="D4767">
        <f xml:space="preserve"> (moras!I4764 - AVERAGE(moras!$I$2:$I$5001)) / _xlfn.STDEV.P(moras!$I$2:$I$5001)</f>
        <v>-0.55804866499520445</v>
      </c>
      <c r="E4767" t="str">
        <f t="shared" si="148"/>
        <v>Normal</v>
      </c>
    </row>
    <row r="4768" spans="2:5" x14ac:dyDescent="0.25">
      <c r="B4768">
        <f xml:space="preserve"> (moras!C4765 - AVERAGE(moras!$C$2:$C$5001)) / _xlfn.STDEV.P(moras!$C$2:$C$5001)</f>
        <v>-0.46799154082766331</v>
      </c>
      <c r="C4768" t="str">
        <f t="shared" si="149"/>
        <v>Normal</v>
      </c>
      <c r="D4768">
        <f xml:space="preserve"> (moras!I4765 - AVERAGE(moras!$I$2:$I$5001)) / _xlfn.STDEV.P(moras!$I$2:$I$5001)</f>
        <v>0.50068722861407822</v>
      </c>
      <c r="E4768" t="str">
        <f t="shared" si="148"/>
        <v>Normal</v>
      </c>
    </row>
    <row r="4769" spans="2:5" x14ac:dyDescent="0.25">
      <c r="B4769">
        <f xml:space="preserve"> (moras!C4766 - AVERAGE(moras!$C$2:$C$5001)) / _xlfn.STDEV.P(moras!$C$2:$C$5001)</f>
        <v>5.2367238908552056E-2</v>
      </c>
      <c r="C4769" t="str">
        <f t="shared" si="149"/>
        <v>Normal</v>
      </c>
      <c r="D4769">
        <f xml:space="preserve"> (moras!I4766 - AVERAGE(moras!$I$2:$I$5001)) / _xlfn.STDEV.P(moras!$I$2:$I$5001)</f>
        <v>-0.69921345080977548</v>
      </c>
      <c r="E4769" t="str">
        <f t="shared" si="148"/>
        <v>Normal</v>
      </c>
    </row>
    <row r="4770" spans="2:5" x14ac:dyDescent="0.25">
      <c r="B4770">
        <f xml:space="preserve"> (moras!C4767 - AVERAGE(moras!$C$2:$C$5001)) / _xlfn.STDEV.P(moras!$C$2:$C$5001)</f>
        <v>0.68720815641662625</v>
      </c>
      <c r="C4770" t="str">
        <f t="shared" si="149"/>
        <v>Normal</v>
      </c>
      <c r="D4770">
        <f xml:space="preserve"> (moras!I4767 - AVERAGE(moras!$I$2:$I$5001)) / _xlfn.STDEV.P(moras!$I$2:$I$5001)</f>
        <v>-0.69921345080977548</v>
      </c>
      <c r="E4770" t="str">
        <f t="shared" si="148"/>
        <v>Normal</v>
      </c>
    </row>
    <row r="4771" spans="2:5" x14ac:dyDescent="0.25">
      <c r="B4771">
        <f xml:space="preserve"> (moras!C4768 - AVERAGE(moras!$C$2:$C$5001)) / _xlfn.STDEV.P(moras!$C$2:$C$5001)</f>
        <v>-0.4411652619585929</v>
      </c>
      <c r="C4771" t="str">
        <f t="shared" si="149"/>
        <v>Normal</v>
      </c>
      <c r="D4771">
        <f xml:space="preserve"> (moras!I4768 - AVERAGE(moras!$I$2:$I$5001)) / _xlfn.STDEV.P(moras!$I$2:$I$5001)</f>
        <v>-0.69921345080977548</v>
      </c>
      <c r="E4771" t="str">
        <f t="shared" si="148"/>
        <v>Normal</v>
      </c>
    </row>
    <row r="4772" spans="2:5" x14ac:dyDescent="0.25">
      <c r="B4772">
        <f xml:space="preserve"> (moras!C4769 - AVERAGE(moras!$C$2:$C$5001)) / _xlfn.STDEV.P(moras!$C$2:$C$5001)</f>
        <v>1.1509877071064374</v>
      </c>
      <c r="C4772" t="str">
        <f t="shared" si="149"/>
        <v>Normal</v>
      </c>
      <c r="D4772">
        <f xml:space="preserve"> (moras!I4769 - AVERAGE(moras!$I$2:$I$5001)) / _xlfn.STDEV.P(moras!$I$2:$I$5001)</f>
        <v>0.14777526407765068</v>
      </c>
      <c r="E4772" t="str">
        <f t="shared" si="148"/>
        <v>Normal</v>
      </c>
    </row>
    <row r="4773" spans="2:5" x14ac:dyDescent="0.25">
      <c r="B4773">
        <f xml:space="preserve"> (moras!C4770 - AVERAGE(moras!$C$2:$C$5001)) / _xlfn.STDEV.P(moras!$C$2:$C$5001)</f>
        <v>-0.49117874876988682</v>
      </c>
      <c r="C4773" t="str">
        <f t="shared" si="149"/>
        <v>Normal</v>
      </c>
      <c r="D4773">
        <f xml:space="preserve"> (moras!I4770 - AVERAGE(moras!$I$2:$I$5001)) / _xlfn.STDEV.P(moras!$I$2:$I$5001)</f>
        <v>-0.769795843717061</v>
      </c>
      <c r="E4773" t="str">
        <f t="shared" si="148"/>
        <v>Normal</v>
      </c>
    </row>
    <row r="4774" spans="2:5" x14ac:dyDescent="0.25">
      <c r="B4774">
        <f xml:space="preserve"> (moras!C4771 - AVERAGE(moras!$C$2:$C$5001)) / _xlfn.STDEV.P(moras!$C$2:$C$5001)</f>
        <v>0.12257948077012749</v>
      </c>
      <c r="C4774" t="str">
        <f t="shared" si="149"/>
        <v>Normal</v>
      </c>
      <c r="D4774">
        <f xml:space="preserve"> (moras!I4771 - AVERAGE(moras!$I$2:$I$5001)) / _xlfn.STDEV.P(moras!$I$2:$I$5001)</f>
        <v>0.43010483570679275</v>
      </c>
      <c r="E4774" t="str">
        <f t="shared" si="148"/>
        <v>Normal</v>
      </c>
    </row>
    <row r="4775" spans="2:5" x14ac:dyDescent="0.25">
      <c r="B4775">
        <f xml:space="preserve"> (moras!C4772 - AVERAGE(moras!$C$2:$C$5001)) / _xlfn.STDEV.P(moras!$C$2:$C$5001)</f>
        <v>1.3405186598678849</v>
      </c>
      <c r="C4775" t="str">
        <f t="shared" si="149"/>
        <v>Normal</v>
      </c>
      <c r="D4775">
        <f xml:space="preserve"> (moras!I4772 - AVERAGE(moras!$I$2:$I$5001)) / _xlfn.STDEV.P(moras!$I$2:$I$5001)</f>
        <v>-0.48746627208791893</v>
      </c>
      <c r="E4775" t="str">
        <f t="shared" si="148"/>
        <v>Normal</v>
      </c>
    </row>
    <row r="4776" spans="2:5" x14ac:dyDescent="0.25">
      <c r="B4776">
        <f xml:space="preserve"> (moras!C4773 - AVERAGE(moras!$C$2:$C$5001)) / _xlfn.STDEV.P(moras!$C$2:$C$5001)</f>
        <v>-0.45534296390571538</v>
      </c>
      <c r="C4776" t="str">
        <f t="shared" si="149"/>
        <v>Normal</v>
      </c>
      <c r="D4776">
        <f xml:space="preserve"> (moras!I4773 - AVERAGE(moras!$I$2:$I$5001)) / _xlfn.STDEV.P(moras!$I$2:$I$5001)</f>
        <v>-1.4756197727899161</v>
      </c>
      <c r="E4776" t="str">
        <f t="shared" si="148"/>
        <v>Normal</v>
      </c>
    </row>
    <row r="4777" spans="2:5" x14ac:dyDescent="0.25">
      <c r="B4777">
        <f xml:space="preserve"> (moras!C4774 - AVERAGE(moras!$C$2:$C$5001)) / _xlfn.STDEV.P(moras!$C$2:$C$5001)</f>
        <v>-0.46799030766232042</v>
      </c>
      <c r="C4777" t="str">
        <f t="shared" si="149"/>
        <v>Normal</v>
      </c>
      <c r="D4777">
        <f xml:space="preserve"> (moras!I4774 - AVERAGE(moras!$I$2:$I$5001)) / _xlfn.STDEV.P(moras!$I$2:$I$5001)</f>
        <v>-0.20513670045877688</v>
      </c>
      <c r="E4777" t="str">
        <f t="shared" si="148"/>
        <v>Normal</v>
      </c>
    </row>
    <row r="4778" spans="2:5" x14ac:dyDescent="0.25">
      <c r="B4778">
        <f xml:space="preserve"> (moras!C4775 - AVERAGE(moras!$C$2:$C$5001)) / _xlfn.STDEV.P(moras!$C$2:$C$5001)</f>
        <v>-0.44454166866740574</v>
      </c>
      <c r="C4778" t="str">
        <f t="shared" si="149"/>
        <v>Normal</v>
      </c>
      <c r="D4778">
        <f xml:space="preserve"> (moras!I4775 - AVERAGE(moras!$I$2:$I$5001)) / _xlfn.STDEV.P(moras!$I$2:$I$5001)</f>
        <v>-1.2638725940680595</v>
      </c>
      <c r="E4778" t="str">
        <f t="shared" si="148"/>
        <v>Normal</v>
      </c>
    </row>
    <row r="4779" spans="2:5" x14ac:dyDescent="0.25">
      <c r="B4779">
        <f xml:space="preserve"> (moras!C4776 - AVERAGE(moras!$C$2:$C$5001)) / _xlfn.STDEV.P(moras!$C$2:$C$5001)</f>
        <v>-0.39883562839880116</v>
      </c>
      <c r="C4779" t="str">
        <f t="shared" si="149"/>
        <v>Normal</v>
      </c>
      <c r="D4779">
        <f xml:space="preserve"> (moras!I4776 - AVERAGE(moras!$I$2:$I$5001)) / _xlfn.STDEV.P(moras!$I$2:$I$5001)</f>
        <v>-0.769795843717061</v>
      </c>
      <c r="E4779" t="str">
        <f t="shared" si="148"/>
        <v>Normal</v>
      </c>
    </row>
    <row r="4780" spans="2:5" x14ac:dyDescent="0.25">
      <c r="B4780">
        <f xml:space="preserve"> (moras!C4777 - AVERAGE(moras!$C$2:$C$5001)) / _xlfn.STDEV.P(moras!$C$2:$C$5001)</f>
        <v>-0.66127984973564713</v>
      </c>
      <c r="C4780" t="str">
        <f t="shared" si="149"/>
        <v>Normal</v>
      </c>
      <c r="D4780">
        <f xml:space="preserve"> (moras!I4777 - AVERAGE(moras!$I$2:$I$5001)) / _xlfn.STDEV.P(moras!$I$2:$I$5001)</f>
        <v>-0.98154302243891756</v>
      </c>
      <c r="E4780" t="str">
        <f t="shared" si="148"/>
        <v>Normal</v>
      </c>
    </row>
    <row r="4781" spans="2:5" x14ac:dyDescent="0.25">
      <c r="B4781">
        <f xml:space="preserve"> (moras!C4778 - AVERAGE(moras!$C$2:$C$5001)) / _xlfn.STDEV.P(moras!$C$2:$C$5001)</f>
        <v>-4.9509482728359797E-2</v>
      </c>
      <c r="C4781" t="str">
        <f t="shared" si="149"/>
        <v>Normal</v>
      </c>
      <c r="D4781">
        <f xml:space="preserve"> (moras!I4778 - AVERAGE(moras!$I$2:$I$5001)) / _xlfn.STDEV.P(moras!$I$2:$I$5001)</f>
        <v>-0.13455430755149136</v>
      </c>
      <c r="E4781" t="str">
        <f t="shared" si="148"/>
        <v>Normal</v>
      </c>
    </row>
    <row r="4782" spans="2:5" x14ac:dyDescent="0.25">
      <c r="B4782">
        <f xml:space="preserve"> (moras!C4779 - AVERAGE(moras!$C$2:$C$5001)) / _xlfn.STDEV.P(moras!$C$2:$C$5001)</f>
        <v>-0.74919023396520668</v>
      </c>
      <c r="C4782" t="str">
        <f t="shared" si="149"/>
        <v>Normal</v>
      </c>
      <c r="D4782">
        <f xml:space="preserve"> (moras!I4779 - AVERAGE(moras!$I$2:$I$5001)) / _xlfn.STDEV.P(moras!$I$2:$I$5001)</f>
        <v>-6.397191464420586E-2</v>
      </c>
      <c r="E4782" t="str">
        <f t="shared" si="148"/>
        <v>Normal</v>
      </c>
    </row>
    <row r="4783" spans="2:5" x14ac:dyDescent="0.25">
      <c r="B4783">
        <f xml:space="preserve"> (moras!C4780 - AVERAGE(moras!$C$2:$C$5001)) / _xlfn.STDEV.P(moras!$C$2:$C$5001)</f>
        <v>-0.58915974077713762</v>
      </c>
      <c r="C4783" t="str">
        <f t="shared" si="149"/>
        <v>Normal</v>
      </c>
      <c r="D4783">
        <f xml:space="preserve"> (moras!I4780 - AVERAGE(moras!$I$2:$I$5001)) / _xlfn.STDEV.P(moras!$I$2:$I$5001)</f>
        <v>-1.334454986975345</v>
      </c>
      <c r="E4783" t="str">
        <f t="shared" si="148"/>
        <v>Normal</v>
      </c>
    </row>
    <row r="4784" spans="2:5" x14ac:dyDescent="0.25">
      <c r="B4784">
        <f xml:space="preserve"> (moras!C4781 - AVERAGE(moras!$C$2:$C$5001)) / _xlfn.STDEV.P(moras!$C$2:$C$5001)</f>
        <v>1.165741667218289</v>
      </c>
      <c r="C4784" t="str">
        <f t="shared" si="149"/>
        <v>Normal</v>
      </c>
      <c r="D4784">
        <f xml:space="preserve"> (moras!I4781 - AVERAGE(moras!$I$2:$I$5001)) / _xlfn.STDEV.P(moras!$I$2:$I$5001)</f>
        <v>-0.41688387918063341</v>
      </c>
      <c r="E4784" t="str">
        <f t="shared" si="148"/>
        <v>Normal</v>
      </c>
    </row>
    <row r="4785" spans="2:5" x14ac:dyDescent="0.25">
      <c r="B4785">
        <f xml:space="preserve"> (moras!C4782 - AVERAGE(moras!$C$2:$C$5001)) / _xlfn.STDEV.P(moras!$C$2:$C$5001)</f>
        <v>-0.30481786949208078</v>
      </c>
      <c r="C4785" t="str">
        <f t="shared" si="149"/>
        <v>Normal</v>
      </c>
      <c r="D4785">
        <f xml:space="preserve"> (moras!I4782 - AVERAGE(moras!$I$2:$I$5001)) / _xlfn.STDEV.P(moras!$I$2:$I$5001)</f>
        <v>0.85359919315050581</v>
      </c>
      <c r="E4785" t="str">
        <f t="shared" si="148"/>
        <v>Normal</v>
      </c>
    </row>
    <row r="4786" spans="2:5" x14ac:dyDescent="0.25">
      <c r="B4786">
        <f xml:space="preserve"> (moras!C4783 - AVERAGE(moras!$C$2:$C$5001)) / _xlfn.STDEV.P(moras!$C$2:$C$5001)</f>
        <v>-0.39163024330033752</v>
      </c>
      <c r="C4786" t="str">
        <f t="shared" si="149"/>
        <v>Normal</v>
      </c>
      <c r="D4786">
        <f xml:space="preserve"> (moras!I4783 - AVERAGE(moras!$I$2:$I$5001)) / _xlfn.STDEV.P(moras!$I$2:$I$5001)</f>
        <v>-0.62863105790248996</v>
      </c>
      <c r="E4786" t="str">
        <f t="shared" si="148"/>
        <v>Normal</v>
      </c>
    </row>
    <row r="4787" spans="2:5" x14ac:dyDescent="0.25">
      <c r="B4787">
        <f xml:space="preserve"> (moras!C4784 - AVERAGE(moras!$C$2:$C$5001)) / _xlfn.STDEV.P(moras!$C$2:$C$5001)</f>
        <v>0.11796916881922624</v>
      </c>
      <c r="C4787" t="str">
        <f t="shared" si="149"/>
        <v>Normal</v>
      </c>
      <c r="D4787">
        <f xml:space="preserve"> (moras!I4784 - AVERAGE(moras!$I$2:$I$5001)) / _xlfn.STDEV.P(moras!$I$2:$I$5001)</f>
        <v>0.64185201442864925</v>
      </c>
      <c r="E4787" t="str">
        <f t="shared" si="148"/>
        <v>Normal</v>
      </c>
    </row>
    <row r="4788" spans="2:5" x14ac:dyDescent="0.25">
      <c r="B4788">
        <f xml:space="preserve"> (moras!C4785 - AVERAGE(moras!$C$2:$C$5001)) / _xlfn.STDEV.P(moras!$C$2:$C$5001)</f>
        <v>4.958486027705919E-2</v>
      </c>
      <c r="C4788" t="str">
        <f t="shared" si="149"/>
        <v>Normal</v>
      </c>
      <c r="D4788">
        <f xml:space="preserve"> (moras!I4785 - AVERAGE(moras!$I$2:$I$5001)) / _xlfn.STDEV.P(moras!$I$2:$I$5001)</f>
        <v>-0.91096062953163204</v>
      </c>
      <c r="E4788" t="str">
        <f t="shared" si="148"/>
        <v>Normal</v>
      </c>
    </row>
    <row r="4789" spans="2:5" x14ac:dyDescent="0.25">
      <c r="B4789">
        <f xml:space="preserve"> (moras!C4786 - AVERAGE(moras!$C$2:$C$5001)) / _xlfn.STDEV.P(moras!$C$2:$C$5001)</f>
        <v>-0.26117757847925954</v>
      </c>
      <c r="C4789" t="str">
        <f t="shared" si="149"/>
        <v>Normal</v>
      </c>
      <c r="D4789">
        <f xml:space="preserve"> (moras!I4786 - AVERAGE(moras!$I$2:$I$5001)) / _xlfn.STDEV.P(moras!$I$2:$I$5001)</f>
        <v>-0.91096062953163204</v>
      </c>
      <c r="E4789" t="str">
        <f t="shared" si="148"/>
        <v>Normal</v>
      </c>
    </row>
    <row r="4790" spans="2:5" x14ac:dyDescent="0.25">
      <c r="B4790">
        <f xml:space="preserve"> (moras!C4787 - AVERAGE(moras!$C$2:$C$5001)) / _xlfn.STDEV.P(moras!$C$2:$C$5001)</f>
        <v>3.7256855361754923E-3</v>
      </c>
      <c r="C4790" t="str">
        <f t="shared" si="149"/>
        <v>Normal</v>
      </c>
      <c r="D4790">
        <f xml:space="preserve"> (moras!I4787 - AVERAGE(moras!$I$2:$I$5001)) / _xlfn.STDEV.P(moras!$I$2:$I$5001)</f>
        <v>-1.5462021656972016</v>
      </c>
      <c r="E4790" t="str">
        <f t="shared" si="148"/>
        <v>Normal</v>
      </c>
    </row>
    <row r="4791" spans="2:5" x14ac:dyDescent="0.25">
      <c r="B4791">
        <f xml:space="preserve"> (moras!C4788 - AVERAGE(moras!$C$2:$C$5001)) / _xlfn.STDEV.P(moras!$C$2:$C$5001)</f>
        <v>-0.46799154082766331</v>
      </c>
      <c r="C4791" t="str">
        <f t="shared" si="149"/>
        <v>Normal</v>
      </c>
      <c r="D4791">
        <f xml:space="preserve"> (moras!I4788 - AVERAGE(moras!$I$2:$I$5001)) / _xlfn.STDEV.P(moras!$I$2:$I$5001)</f>
        <v>1.2770935505942189</v>
      </c>
      <c r="E4791" t="str">
        <f t="shared" si="148"/>
        <v>Normal</v>
      </c>
    </row>
    <row r="4792" spans="2:5" x14ac:dyDescent="0.25">
      <c r="B4792">
        <f xml:space="preserve"> (moras!C4789 - AVERAGE(moras!$C$2:$C$5001)) / _xlfn.STDEV.P(moras!$C$2:$C$5001)</f>
        <v>1.1210937509206315E-2</v>
      </c>
      <c r="C4792" t="str">
        <f t="shared" si="149"/>
        <v>Normal</v>
      </c>
      <c r="D4792">
        <f xml:space="preserve"> (moras!I4789 - AVERAGE(moras!$I$2:$I$5001)) / _xlfn.STDEV.P(moras!$I$2:$I$5001)</f>
        <v>-0.34630148627334789</v>
      </c>
      <c r="E4792" t="str">
        <f t="shared" si="148"/>
        <v>Normal</v>
      </c>
    </row>
    <row r="4793" spans="2:5" x14ac:dyDescent="0.25">
      <c r="B4793">
        <f xml:space="preserve"> (moras!C4790 - AVERAGE(moras!$C$2:$C$5001)) / _xlfn.STDEV.P(moras!$C$2:$C$5001)</f>
        <v>0.45229891407140527</v>
      </c>
      <c r="C4793" t="str">
        <f t="shared" si="149"/>
        <v>Normal</v>
      </c>
      <c r="D4793">
        <f xml:space="preserve"> (moras!I4790 - AVERAGE(moras!$I$2:$I$5001)) / _xlfn.STDEV.P(moras!$I$2:$I$5001)</f>
        <v>-1.1227078082534885</v>
      </c>
      <c r="E4793" t="str">
        <f t="shared" si="148"/>
        <v>Normal</v>
      </c>
    </row>
    <row r="4794" spans="2:5" x14ac:dyDescent="0.25">
      <c r="B4794">
        <f xml:space="preserve"> (moras!C4791 - AVERAGE(moras!$C$2:$C$5001)) / _xlfn.STDEV.P(moras!$C$2:$C$5001)</f>
        <v>-0.34841149752832734</v>
      </c>
      <c r="C4794" t="str">
        <f t="shared" si="149"/>
        <v>Normal</v>
      </c>
      <c r="D4794">
        <f xml:space="preserve"> (moras!I4791 - AVERAGE(moras!$I$2:$I$5001)) / _xlfn.STDEV.P(moras!$I$2:$I$5001)</f>
        <v>1.2770935505942189</v>
      </c>
      <c r="E4794" t="str">
        <f t="shared" si="148"/>
        <v>Normal</v>
      </c>
    </row>
    <row r="4795" spans="2:5" x14ac:dyDescent="0.25">
      <c r="B4795">
        <f xml:space="preserve"> (moras!C4792 - AVERAGE(moras!$C$2:$C$5001)) / _xlfn.STDEV.P(moras!$C$2:$C$5001)</f>
        <v>-0.26139071877712344</v>
      </c>
      <c r="C4795" t="str">
        <f t="shared" si="149"/>
        <v>Normal</v>
      </c>
      <c r="D4795">
        <f xml:space="preserve"> (moras!I4792 - AVERAGE(moras!$I$2:$I$5001)) / _xlfn.STDEV.P(moras!$I$2:$I$5001)</f>
        <v>0.85359919315050581</v>
      </c>
      <c r="E4795" t="str">
        <f t="shared" si="148"/>
        <v>Normal</v>
      </c>
    </row>
    <row r="4796" spans="2:5" x14ac:dyDescent="0.25">
      <c r="B4796">
        <f xml:space="preserve"> (moras!C4793 - AVERAGE(moras!$C$2:$C$5001)) / _xlfn.STDEV.P(moras!$C$2:$C$5001)</f>
        <v>-0.44442698429051769</v>
      </c>
      <c r="C4796" t="str">
        <f t="shared" si="149"/>
        <v>Normal</v>
      </c>
      <c r="D4796">
        <f xml:space="preserve"> (moras!I4793 - AVERAGE(moras!$I$2:$I$5001)) / _xlfn.STDEV.P(moras!$I$2:$I$5001)</f>
        <v>0.99476397896507684</v>
      </c>
      <c r="E4796" t="str">
        <f t="shared" si="148"/>
        <v>Normal</v>
      </c>
    </row>
    <row r="4797" spans="2:5" x14ac:dyDescent="0.25">
      <c r="B4797">
        <f xml:space="preserve"> (moras!C4794 - AVERAGE(moras!$C$2:$C$5001)) / _xlfn.STDEV.P(moras!$C$2:$C$5001)</f>
        <v>1.9637735203767459</v>
      </c>
      <c r="C4797" t="str">
        <f t="shared" si="149"/>
        <v>Atipico</v>
      </c>
      <c r="D4797">
        <f xml:space="preserve"> (moras!I4794 - AVERAGE(moras!$I$2:$I$5001)) / _xlfn.STDEV.P(moras!$I$2:$I$5001)</f>
        <v>0.85359919315050581</v>
      </c>
      <c r="E4797" t="str">
        <f t="shared" si="148"/>
        <v>Normal</v>
      </c>
    </row>
    <row r="4798" spans="2:5" x14ac:dyDescent="0.25">
      <c r="B4798">
        <f xml:space="preserve"> (moras!C4795 - AVERAGE(moras!$C$2:$C$5001)) / _xlfn.STDEV.P(moras!$C$2:$C$5001)</f>
        <v>-0.1515740771052598</v>
      </c>
      <c r="C4798" t="str">
        <f t="shared" si="149"/>
        <v>Normal</v>
      </c>
      <c r="D4798">
        <f xml:space="preserve"> (moras!I4795 - AVERAGE(moras!$I$2:$I$5001)) / _xlfn.STDEV.P(moras!$I$2:$I$5001)</f>
        <v>-1.193290201160774</v>
      </c>
      <c r="E4798" t="str">
        <f t="shared" si="148"/>
        <v>Normal</v>
      </c>
    </row>
    <row r="4799" spans="2:5" x14ac:dyDescent="0.25">
      <c r="B4799">
        <f xml:space="preserve"> (moras!C4796 - AVERAGE(moras!$C$2:$C$5001)) / _xlfn.STDEV.P(moras!$C$2:$C$5001)</f>
        <v>-0.30706099725078445</v>
      </c>
      <c r="C4799" t="str">
        <f t="shared" si="149"/>
        <v>Normal</v>
      </c>
      <c r="D4799">
        <f xml:space="preserve"> (moras!I4796 - AVERAGE(moras!$I$2:$I$5001)) / _xlfn.STDEV.P(moras!$I$2:$I$5001)</f>
        <v>-0.91096062953163204</v>
      </c>
      <c r="E4799" t="str">
        <f t="shared" si="148"/>
        <v>Normal</v>
      </c>
    </row>
    <row r="4800" spans="2:5" x14ac:dyDescent="0.25">
      <c r="B4800">
        <f xml:space="preserve"> (moras!C4797 - AVERAGE(moras!$C$2:$C$5001)) / _xlfn.STDEV.P(moras!$C$2:$C$5001)</f>
        <v>-0.43049221591594311</v>
      </c>
      <c r="C4800" t="str">
        <f t="shared" si="149"/>
        <v>Normal</v>
      </c>
      <c r="D4800">
        <f xml:space="preserve"> (moras!I4797 - AVERAGE(moras!$I$2:$I$5001)) / _xlfn.STDEV.P(moras!$I$2:$I$5001)</f>
        <v>-0.769795843717061</v>
      </c>
      <c r="E4800" t="str">
        <f t="shared" si="148"/>
        <v>Normal</v>
      </c>
    </row>
    <row r="4801" spans="2:5" x14ac:dyDescent="0.25">
      <c r="B4801">
        <f xml:space="preserve"> (moras!C4798 - AVERAGE(moras!$C$2:$C$5001)) / _xlfn.STDEV.P(moras!$C$2:$C$5001)</f>
        <v>-0.20748659530903457</v>
      </c>
      <c r="C4801" t="str">
        <f t="shared" si="149"/>
        <v>Normal</v>
      </c>
      <c r="D4801">
        <f xml:space="preserve"> (moras!I4798 - AVERAGE(moras!$I$2:$I$5001)) / _xlfn.STDEV.P(moras!$I$2:$I$5001)</f>
        <v>0.50068722861407822</v>
      </c>
      <c r="E4801" t="str">
        <f t="shared" si="148"/>
        <v>Normal</v>
      </c>
    </row>
    <row r="4802" spans="2:5" x14ac:dyDescent="0.25">
      <c r="B4802">
        <f xml:space="preserve"> (moras!C4799 - AVERAGE(moras!$C$2:$C$5001)) / _xlfn.STDEV.P(moras!$C$2:$C$5001)</f>
        <v>-0.74096872062420771</v>
      </c>
      <c r="C4802" t="str">
        <f t="shared" si="149"/>
        <v>Normal</v>
      </c>
      <c r="D4802">
        <f xml:space="preserve"> (moras!I4799 - AVERAGE(moras!$I$2:$I$5001)) / _xlfn.STDEV.P(moras!$I$2:$I$5001)</f>
        <v>-0.98154302243891756</v>
      </c>
      <c r="E4802" t="str">
        <f t="shared" si="148"/>
        <v>Normal</v>
      </c>
    </row>
    <row r="4803" spans="2:5" x14ac:dyDescent="0.25">
      <c r="B4803">
        <f xml:space="preserve"> (moras!C4800 - AVERAGE(moras!$C$2:$C$5001)) / _xlfn.STDEV.P(moras!$C$2:$C$5001)</f>
        <v>-0.44454290183274864</v>
      </c>
      <c r="C4803" t="str">
        <f t="shared" si="149"/>
        <v>Normal</v>
      </c>
      <c r="D4803">
        <f xml:space="preserve"> (moras!I4800 - AVERAGE(moras!$I$2:$I$5001)) / _xlfn.STDEV.P(moras!$I$2:$I$5001)</f>
        <v>0.57126962152136374</v>
      </c>
      <c r="E4803" t="str">
        <f t="shared" si="148"/>
        <v>Normal</v>
      </c>
    </row>
    <row r="4804" spans="2:5" x14ac:dyDescent="0.25">
      <c r="B4804">
        <f xml:space="preserve"> (moras!C4801 - AVERAGE(moras!$C$2:$C$5001)) / _xlfn.STDEV.P(moras!$C$2:$C$5001)</f>
        <v>-0.46799154082766331</v>
      </c>
      <c r="C4804" t="str">
        <f t="shared" si="149"/>
        <v>Normal</v>
      </c>
      <c r="D4804">
        <f xml:space="preserve"> (moras!I4801 - AVERAGE(moras!$I$2:$I$5001)) / _xlfn.STDEV.P(moras!$I$2:$I$5001)</f>
        <v>0.92418158605779133</v>
      </c>
      <c r="E4804" t="str">
        <f t="shared" si="148"/>
        <v>Normal</v>
      </c>
    </row>
    <row r="4805" spans="2:5" x14ac:dyDescent="0.25">
      <c r="B4805">
        <f xml:space="preserve"> (moras!C4802 - AVERAGE(moras!$C$2:$C$5001)) / _xlfn.STDEV.P(moras!$C$2:$C$5001)</f>
        <v>-0.23327208262871196</v>
      </c>
      <c r="C4805" t="str">
        <f t="shared" si="149"/>
        <v>Normal</v>
      </c>
      <c r="D4805">
        <f xml:space="preserve"> (moras!I4802 - AVERAGE(moras!$I$2:$I$5001)) / _xlfn.STDEV.P(moras!$I$2:$I$5001)</f>
        <v>-0.84037823662434652</v>
      </c>
      <c r="E4805" t="str">
        <f t="shared" si="148"/>
        <v>Normal</v>
      </c>
    </row>
    <row r="4806" spans="2:5" x14ac:dyDescent="0.25">
      <c r="B4806">
        <f xml:space="preserve"> (moras!C4803 - AVERAGE(moras!$C$2:$C$5001)) / _xlfn.STDEV.P(moras!$C$2:$C$5001)</f>
        <v>-0.12117494828825544</v>
      </c>
      <c r="C4806" t="str">
        <f t="shared" si="149"/>
        <v>Normal</v>
      </c>
      <c r="D4806">
        <f xml:space="preserve"> (moras!I4803 - AVERAGE(moras!$I$2:$I$5001)) / _xlfn.STDEV.P(moras!$I$2:$I$5001)</f>
        <v>-0.84037823662434652</v>
      </c>
      <c r="E4806" t="str">
        <f t="shared" ref="E4806:E4869" si="150">IF(ABS(D4806)&gt;1.96,"Atipico","Normal")</f>
        <v>Normal</v>
      </c>
    </row>
    <row r="4807" spans="2:5" x14ac:dyDescent="0.25">
      <c r="B4807">
        <f xml:space="preserve"> (moras!C4804 - AVERAGE(moras!$C$2:$C$5001)) / _xlfn.STDEV.P(moras!$C$2:$C$5001)</f>
        <v>-0.37571994404646486</v>
      </c>
      <c r="C4807" t="str">
        <f t="shared" si="149"/>
        <v>Normal</v>
      </c>
      <c r="D4807">
        <f xml:space="preserve"> (moras!I4804 - AVERAGE(moras!$I$2:$I$5001)) / _xlfn.STDEV.P(moras!$I$2:$I$5001)</f>
        <v>-0.48746627208791893</v>
      </c>
      <c r="E4807" t="str">
        <f t="shared" si="150"/>
        <v>Normal</v>
      </c>
    </row>
    <row r="4808" spans="2:5" x14ac:dyDescent="0.25">
      <c r="B4808">
        <f xml:space="preserve"> (moras!C4805 - AVERAGE(moras!$C$2:$C$5001)) / _xlfn.STDEV.P(moras!$C$2:$C$5001)</f>
        <v>3.446545161584446E-2</v>
      </c>
      <c r="C4808" t="str">
        <f t="shared" si="149"/>
        <v>Normal</v>
      </c>
      <c r="D4808">
        <f xml:space="preserve"> (moras!I4805 - AVERAGE(moras!$I$2:$I$5001)) / _xlfn.STDEV.P(moras!$I$2:$I$5001)</f>
        <v>-6.397191464420586E-2</v>
      </c>
      <c r="E4808" t="str">
        <f t="shared" si="150"/>
        <v>Normal</v>
      </c>
    </row>
    <row r="4809" spans="2:5" x14ac:dyDescent="0.25">
      <c r="B4809">
        <f xml:space="preserve"> (moras!C4806 - AVERAGE(moras!$C$2:$C$5001)) / _xlfn.STDEV.P(moras!$C$2:$C$5001)</f>
        <v>-0.6806967409635809</v>
      </c>
      <c r="C4809" t="str">
        <f t="shared" si="149"/>
        <v>Normal</v>
      </c>
      <c r="D4809">
        <f xml:space="preserve"> (moras!I4806 - AVERAGE(moras!$I$2:$I$5001)) / _xlfn.STDEV.P(moras!$I$2:$I$5001)</f>
        <v>1.9123350867597886</v>
      </c>
      <c r="E4809" t="str">
        <f t="shared" si="150"/>
        <v>Normal</v>
      </c>
    </row>
    <row r="4810" spans="2:5" x14ac:dyDescent="0.25">
      <c r="B4810">
        <f xml:space="preserve"> (moras!C4807 - AVERAGE(moras!$C$2:$C$5001)) / _xlfn.STDEV.P(moras!$C$2:$C$5001)</f>
        <v>-2.2673338536546354E-2</v>
      </c>
      <c r="C4810" t="str">
        <f t="shared" si="149"/>
        <v>Normal</v>
      </c>
      <c r="D4810">
        <f xml:space="preserve"> (moras!I4807 - AVERAGE(moras!$I$2:$I$5001)) / _xlfn.STDEV.P(moras!$I$2:$I$5001)</f>
        <v>1.559423122223361</v>
      </c>
      <c r="E4810" t="str">
        <f t="shared" si="150"/>
        <v>Normal</v>
      </c>
    </row>
    <row r="4811" spans="2:5" x14ac:dyDescent="0.25">
      <c r="B4811">
        <f xml:space="preserve"> (moras!C4808 - AVERAGE(moras!$C$2:$C$5001)) / _xlfn.STDEV.P(moras!$C$2:$C$5001)</f>
        <v>-0.71219527367872548</v>
      </c>
      <c r="C4811" t="str">
        <f t="shared" si="149"/>
        <v>Normal</v>
      </c>
      <c r="D4811">
        <f xml:space="preserve"> (moras!I4808 - AVERAGE(moras!$I$2:$I$5001)) / _xlfn.STDEV.P(moras!$I$2:$I$5001)</f>
        <v>0.14777526407765068</v>
      </c>
      <c r="E4811" t="str">
        <f t="shared" si="150"/>
        <v>Normal</v>
      </c>
    </row>
    <row r="4812" spans="2:5" x14ac:dyDescent="0.25">
      <c r="B4812">
        <f xml:space="preserve"> (moras!C4809 - AVERAGE(moras!$C$2:$C$5001)) / _xlfn.STDEV.P(moras!$C$2:$C$5001)</f>
        <v>2.4255964076170051</v>
      </c>
      <c r="C4812" t="str">
        <f t="shared" si="149"/>
        <v>Atipico</v>
      </c>
      <c r="D4812">
        <f xml:space="preserve"> (moras!I4809 - AVERAGE(moras!$I$2:$I$5001)) / _xlfn.STDEV.P(moras!$I$2:$I$5001)</f>
        <v>0.50068722861407822</v>
      </c>
      <c r="E4812" t="str">
        <f t="shared" si="150"/>
        <v>Normal</v>
      </c>
    </row>
    <row r="4813" spans="2:5" x14ac:dyDescent="0.25">
      <c r="B4813">
        <f xml:space="preserve"> (moras!C4810 - AVERAGE(moras!$C$2:$C$5001)) / _xlfn.STDEV.P(moras!$C$2:$C$5001)</f>
        <v>-0.14982819860776672</v>
      </c>
      <c r="C4813" t="str">
        <f t="shared" si="149"/>
        <v>Normal</v>
      </c>
      <c r="D4813">
        <f xml:space="preserve"> (moras!I4810 - AVERAGE(moras!$I$2:$I$5001)) / _xlfn.STDEV.P(moras!$I$2:$I$5001)</f>
        <v>1.3476759435015044</v>
      </c>
      <c r="E4813" t="str">
        <f t="shared" si="150"/>
        <v>Normal</v>
      </c>
    </row>
    <row r="4814" spans="2:5" x14ac:dyDescent="0.25">
      <c r="B4814">
        <f xml:space="preserve"> (moras!C4811 - AVERAGE(moras!$C$2:$C$5001)) / _xlfn.STDEV.P(moras!$C$2:$C$5001)</f>
        <v>-0.35329279756332704</v>
      </c>
      <c r="C4814" t="str">
        <f t="shared" si="149"/>
        <v>Normal</v>
      </c>
      <c r="D4814">
        <f xml:space="preserve"> (moras!I4811 - AVERAGE(moras!$I$2:$I$5001)) / _xlfn.STDEV.P(moras!$I$2:$I$5001)</f>
        <v>-0.69921345080977548</v>
      </c>
      <c r="E4814" t="str">
        <f t="shared" si="150"/>
        <v>Normal</v>
      </c>
    </row>
    <row r="4815" spans="2:5" x14ac:dyDescent="0.25">
      <c r="B4815">
        <f xml:space="preserve"> (moras!C4812 - AVERAGE(moras!$C$2:$C$5001)) / _xlfn.STDEV.P(moras!$C$2:$C$5001)</f>
        <v>4.8317523922525252E-2</v>
      </c>
      <c r="C4815" t="str">
        <f t="shared" ref="C4815:C4878" si="151">IF(ABS(B4815)&gt;1.96,"Atipico","Normal")</f>
        <v>Normal</v>
      </c>
      <c r="D4815">
        <f xml:space="preserve"> (moras!I4812 - AVERAGE(moras!$I$2:$I$5001)) / _xlfn.STDEV.P(moras!$I$2:$I$5001)</f>
        <v>6.6104782630796582E-3</v>
      </c>
      <c r="E4815" t="str">
        <f t="shared" si="150"/>
        <v>Normal</v>
      </c>
    </row>
    <row r="4816" spans="2:5" x14ac:dyDescent="0.25">
      <c r="B4816">
        <f xml:space="preserve"> (moras!C4813 - AVERAGE(moras!$C$2:$C$5001)) / _xlfn.STDEV.P(moras!$C$2:$C$5001)</f>
        <v>-0.33688348562180348</v>
      </c>
      <c r="C4816" t="str">
        <f t="shared" si="151"/>
        <v>Normal</v>
      </c>
      <c r="D4816">
        <f xml:space="preserve"> (moras!I4813 - AVERAGE(moras!$I$2:$I$5001)) / _xlfn.STDEV.P(moras!$I$2:$I$5001)</f>
        <v>-1.052125415346203</v>
      </c>
      <c r="E4816" t="str">
        <f t="shared" si="150"/>
        <v>Normal</v>
      </c>
    </row>
    <row r="4817" spans="2:5" x14ac:dyDescent="0.25">
      <c r="B4817">
        <f xml:space="preserve"> (moras!C4814 - AVERAGE(moras!$C$2:$C$5001)) / _xlfn.STDEV.P(moras!$C$2:$C$5001)</f>
        <v>-0.5148888188174926</v>
      </c>
      <c r="C4817" t="str">
        <f t="shared" si="151"/>
        <v>Normal</v>
      </c>
      <c r="D4817">
        <f xml:space="preserve"> (moras!I4814 - AVERAGE(moras!$I$2:$I$5001)) / _xlfn.STDEV.P(moras!$I$2:$I$5001)</f>
        <v>-1.052125415346203</v>
      </c>
      <c r="E4817" t="str">
        <f t="shared" si="150"/>
        <v>Normal</v>
      </c>
    </row>
    <row r="4818" spans="2:5" x14ac:dyDescent="0.25">
      <c r="B4818">
        <f xml:space="preserve"> (moras!C4815 - AVERAGE(moras!$C$2:$C$5001)) / _xlfn.STDEV.P(moras!$C$2:$C$5001)</f>
        <v>-0.63634391468398865</v>
      </c>
      <c r="C4818" t="str">
        <f t="shared" si="151"/>
        <v>Normal</v>
      </c>
      <c r="D4818">
        <f xml:space="preserve"> (moras!I4815 - AVERAGE(moras!$I$2:$I$5001)) / _xlfn.STDEV.P(moras!$I$2:$I$5001)</f>
        <v>2.8299061945545003</v>
      </c>
      <c r="E4818" t="str">
        <f t="shared" si="150"/>
        <v>Atipico</v>
      </c>
    </row>
    <row r="4819" spans="2:5" x14ac:dyDescent="0.25">
      <c r="B4819">
        <f xml:space="preserve"> (moras!C4816 - AVERAGE(moras!$C$2:$C$5001)) / _xlfn.STDEV.P(moras!$C$2:$C$5001)</f>
        <v>2.645794949290603</v>
      </c>
      <c r="C4819" t="str">
        <f t="shared" si="151"/>
        <v>Atipico</v>
      </c>
      <c r="D4819">
        <f xml:space="preserve"> (moras!I4816 - AVERAGE(moras!$I$2:$I$5001)) / _xlfn.STDEV.P(moras!$I$2:$I$5001)</f>
        <v>0.50068722861407822</v>
      </c>
      <c r="E4819" t="str">
        <f t="shared" si="150"/>
        <v>Normal</v>
      </c>
    </row>
    <row r="4820" spans="2:5" x14ac:dyDescent="0.25">
      <c r="B4820">
        <f xml:space="preserve"> (moras!C4817 - AVERAGE(moras!$C$2:$C$5001)) / _xlfn.STDEV.P(moras!$C$2:$C$5001)</f>
        <v>0.18350114125999872</v>
      </c>
      <c r="C4820" t="str">
        <f t="shared" si="151"/>
        <v>Normal</v>
      </c>
      <c r="D4820">
        <f xml:space="preserve"> (moras!I4817 - AVERAGE(moras!$I$2:$I$5001)) / _xlfn.STDEV.P(moras!$I$2:$I$5001)</f>
        <v>0.64185201442864925</v>
      </c>
      <c r="E4820" t="str">
        <f t="shared" si="150"/>
        <v>Normal</v>
      </c>
    </row>
    <row r="4821" spans="2:5" x14ac:dyDescent="0.25">
      <c r="B4821">
        <f xml:space="preserve"> (moras!C4818 - AVERAGE(moras!$C$2:$C$5001)) / _xlfn.STDEV.P(moras!$C$2:$C$5001)</f>
        <v>-0.18253966042251746</v>
      </c>
      <c r="C4821" t="str">
        <f t="shared" si="151"/>
        <v>Normal</v>
      </c>
      <c r="D4821">
        <f xml:space="preserve"> (moras!I4818 - AVERAGE(moras!$I$2:$I$5001)) / _xlfn.STDEV.P(moras!$I$2:$I$5001)</f>
        <v>1.1359287647796479</v>
      </c>
      <c r="E4821" t="str">
        <f t="shared" si="150"/>
        <v>Normal</v>
      </c>
    </row>
    <row r="4822" spans="2:5" x14ac:dyDescent="0.25">
      <c r="B4822">
        <f xml:space="preserve"> (moras!C4819 - AVERAGE(moras!$C$2:$C$5001)) / _xlfn.STDEV.P(moras!$C$2:$C$5001)</f>
        <v>-0.3361341033745871</v>
      </c>
      <c r="C4822" t="str">
        <f t="shared" si="151"/>
        <v>Normal</v>
      </c>
      <c r="D4822">
        <f xml:space="preserve"> (moras!I4819 - AVERAGE(moras!$I$2:$I$5001)) / _xlfn.STDEV.P(moras!$I$2:$I$5001)</f>
        <v>6.6104782630796582E-3</v>
      </c>
      <c r="E4822" t="str">
        <f t="shared" si="150"/>
        <v>Normal</v>
      </c>
    </row>
    <row r="4823" spans="2:5" x14ac:dyDescent="0.25">
      <c r="B4823">
        <f xml:space="preserve"> (moras!C4820 - AVERAGE(moras!$C$2:$C$5001)) / _xlfn.STDEV.P(moras!$C$2:$C$5001)</f>
        <v>0.91513287357629391</v>
      </c>
      <c r="C4823" t="str">
        <f t="shared" si="151"/>
        <v>Normal</v>
      </c>
      <c r="D4823">
        <f xml:space="preserve"> (moras!I4820 - AVERAGE(moras!$I$2:$I$5001)) / _xlfn.STDEV.P(moras!$I$2:$I$5001)</f>
        <v>1.700587908037932</v>
      </c>
      <c r="E4823" t="str">
        <f t="shared" si="150"/>
        <v>Normal</v>
      </c>
    </row>
    <row r="4824" spans="2:5" x14ac:dyDescent="0.25">
      <c r="B4824">
        <f xml:space="preserve"> (moras!C4821 - AVERAGE(moras!$C$2:$C$5001)) / _xlfn.STDEV.P(moras!$C$2:$C$5001)</f>
        <v>-0.39612446506585985</v>
      </c>
      <c r="C4824" t="str">
        <f t="shared" si="151"/>
        <v>Normal</v>
      </c>
      <c r="D4824">
        <f xml:space="preserve"> (moras!I4821 - AVERAGE(moras!$I$2:$I$5001)) / _xlfn.STDEV.P(moras!$I$2:$I$5001)</f>
        <v>-1.4756197727899161</v>
      </c>
      <c r="E4824" t="str">
        <f t="shared" si="150"/>
        <v>Normal</v>
      </c>
    </row>
    <row r="4825" spans="2:5" x14ac:dyDescent="0.25">
      <c r="B4825">
        <f xml:space="preserve"> (moras!C4822 - AVERAGE(moras!$C$2:$C$5001)) / _xlfn.STDEV.P(moras!$C$2:$C$5001)</f>
        <v>-0.33157178621883082</v>
      </c>
      <c r="C4825" t="str">
        <f t="shared" si="151"/>
        <v>Normal</v>
      </c>
      <c r="D4825">
        <f xml:space="preserve"> (moras!I4822 - AVERAGE(moras!$I$2:$I$5001)) / _xlfn.STDEV.P(moras!$I$2:$I$5001)</f>
        <v>-0.41688387918063341</v>
      </c>
      <c r="E4825" t="str">
        <f t="shared" si="150"/>
        <v>Normal</v>
      </c>
    </row>
    <row r="4826" spans="2:5" x14ac:dyDescent="0.25">
      <c r="B4826">
        <f xml:space="preserve"> (moras!C4823 - AVERAGE(moras!$C$2:$C$5001)) / _xlfn.STDEV.P(moras!$C$2:$C$5001)</f>
        <v>-0.24488726699332417</v>
      </c>
      <c r="C4826" t="str">
        <f t="shared" si="151"/>
        <v>Normal</v>
      </c>
      <c r="D4826">
        <f xml:space="preserve"> (moras!I4823 - AVERAGE(moras!$I$2:$I$5001)) / _xlfn.STDEV.P(moras!$I$2:$I$5001)</f>
        <v>-0.13455430755149136</v>
      </c>
      <c r="E4826" t="str">
        <f t="shared" si="150"/>
        <v>Normal</v>
      </c>
    </row>
    <row r="4827" spans="2:5" x14ac:dyDescent="0.25">
      <c r="B4827">
        <f xml:space="preserve"> (moras!C4824 - AVERAGE(moras!$C$2:$C$5001)) / _xlfn.STDEV.P(moras!$C$2:$C$5001)</f>
        <v>-0.55730436700672303</v>
      </c>
      <c r="C4827" t="str">
        <f t="shared" si="151"/>
        <v>Normal</v>
      </c>
      <c r="D4827">
        <f xml:space="preserve"> (moras!I4824 - AVERAGE(moras!$I$2:$I$5001)) / _xlfn.STDEV.P(moras!$I$2:$I$5001)</f>
        <v>-0.769795843717061</v>
      </c>
      <c r="E4827" t="str">
        <f t="shared" si="150"/>
        <v>Normal</v>
      </c>
    </row>
    <row r="4828" spans="2:5" x14ac:dyDescent="0.25">
      <c r="B4828">
        <f xml:space="preserve"> (moras!C4825 - AVERAGE(moras!$C$2:$C$5001)) / _xlfn.STDEV.P(moras!$C$2:$C$5001)</f>
        <v>-0.24417131585855331</v>
      </c>
      <c r="C4828" t="str">
        <f t="shared" si="151"/>
        <v>Normal</v>
      </c>
      <c r="D4828">
        <f xml:space="preserve"> (moras!I4825 - AVERAGE(moras!$I$2:$I$5001)) / _xlfn.STDEV.P(moras!$I$2:$I$5001)</f>
        <v>0.57126962152136374</v>
      </c>
      <c r="E4828" t="str">
        <f t="shared" si="150"/>
        <v>Normal</v>
      </c>
    </row>
    <row r="4829" spans="2:5" x14ac:dyDescent="0.25">
      <c r="B4829">
        <f xml:space="preserve"> (moras!C4826 - AVERAGE(moras!$C$2:$C$5001)) / _xlfn.STDEV.P(moras!$C$2:$C$5001)</f>
        <v>-0.18540676984471974</v>
      </c>
      <c r="C4829" t="str">
        <f t="shared" si="151"/>
        <v>Normal</v>
      </c>
      <c r="D4829">
        <f xml:space="preserve"> (moras!I4826 - AVERAGE(moras!$I$2:$I$5001)) / _xlfn.STDEV.P(moras!$I$2:$I$5001)</f>
        <v>1.2770935505942189</v>
      </c>
      <c r="E4829" t="str">
        <f t="shared" si="150"/>
        <v>Normal</v>
      </c>
    </row>
    <row r="4830" spans="2:5" x14ac:dyDescent="0.25">
      <c r="B4830">
        <f xml:space="preserve"> (moras!C4827 - AVERAGE(moras!$C$2:$C$5001)) / _xlfn.STDEV.P(moras!$C$2:$C$5001)</f>
        <v>-0.43755757508972243</v>
      </c>
      <c r="C4830" t="str">
        <f t="shared" si="151"/>
        <v>Normal</v>
      </c>
      <c r="D4830">
        <f xml:space="preserve"> (moras!I4827 - AVERAGE(moras!$I$2:$I$5001)) / _xlfn.STDEV.P(moras!$I$2:$I$5001)</f>
        <v>-0.69921345080977548</v>
      </c>
      <c r="E4830" t="str">
        <f t="shared" si="150"/>
        <v>Normal</v>
      </c>
    </row>
    <row r="4831" spans="2:5" x14ac:dyDescent="0.25">
      <c r="B4831">
        <f xml:space="preserve"> (moras!C4828 - AVERAGE(moras!$C$2:$C$5001)) / _xlfn.STDEV.P(moras!$C$2:$C$5001)</f>
        <v>-0.28012989932756904</v>
      </c>
      <c r="C4831" t="str">
        <f t="shared" si="151"/>
        <v>Normal</v>
      </c>
      <c r="D4831">
        <f xml:space="preserve"> (moras!I4828 - AVERAGE(moras!$I$2:$I$5001)) / _xlfn.STDEV.P(moras!$I$2:$I$5001)</f>
        <v>-0.48746627208791893</v>
      </c>
      <c r="E4831" t="str">
        <f t="shared" si="150"/>
        <v>Normal</v>
      </c>
    </row>
    <row r="4832" spans="2:5" x14ac:dyDescent="0.25">
      <c r="B4832">
        <f xml:space="preserve"> (moras!C4829 - AVERAGE(moras!$C$2:$C$5001)) / _xlfn.STDEV.P(moras!$C$2:$C$5001)</f>
        <v>-0.26779577956805617</v>
      </c>
      <c r="C4832" t="str">
        <f t="shared" si="151"/>
        <v>Normal</v>
      </c>
      <c r="D4832">
        <f xml:space="preserve"> (moras!I4829 - AVERAGE(moras!$I$2:$I$5001)) / _xlfn.STDEV.P(moras!$I$2:$I$5001)</f>
        <v>-0.48746627208791893</v>
      </c>
      <c r="E4832" t="str">
        <f t="shared" si="150"/>
        <v>Normal</v>
      </c>
    </row>
    <row r="4833" spans="2:5" x14ac:dyDescent="0.25">
      <c r="B4833">
        <f xml:space="preserve"> (moras!C4830 - AVERAGE(moras!$C$2:$C$5001)) / _xlfn.STDEV.P(moras!$C$2:$C$5001)</f>
        <v>1.4966265404218184</v>
      </c>
      <c r="C4833" t="str">
        <f t="shared" si="151"/>
        <v>Normal</v>
      </c>
      <c r="D4833">
        <f xml:space="preserve"> (moras!I4830 - AVERAGE(moras!$I$2:$I$5001)) / _xlfn.STDEV.P(moras!$I$2:$I$5001)</f>
        <v>-0.20513670045877688</v>
      </c>
      <c r="E4833" t="str">
        <f t="shared" si="150"/>
        <v>Normal</v>
      </c>
    </row>
    <row r="4834" spans="2:5" x14ac:dyDescent="0.25">
      <c r="B4834">
        <f xml:space="preserve"> (moras!C4831 - AVERAGE(moras!$C$2:$C$5001)) / _xlfn.STDEV.P(moras!$C$2:$C$5001)</f>
        <v>-0.18862903088567226</v>
      </c>
      <c r="C4834" t="str">
        <f t="shared" si="151"/>
        <v>Normal</v>
      </c>
      <c r="D4834">
        <f xml:space="preserve"> (moras!I4831 - AVERAGE(moras!$I$2:$I$5001)) / _xlfn.STDEV.P(moras!$I$2:$I$5001)</f>
        <v>1.2065111576869334</v>
      </c>
      <c r="E4834" t="str">
        <f t="shared" si="150"/>
        <v>Normal</v>
      </c>
    </row>
    <row r="4835" spans="2:5" x14ac:dyDescent="0.25">
      <c r="B4835">
        <f xml:space="preserve"> (moras!C4832 - AVERAGE(moras!$C$2:$C$5001)) / _xlfn.STDEV.P(moras!$C$2:$C$5001)</f>
        <v>3.5312562216484239E-2</v>
      </c>
      <c r="C4835" t="str">
        <f t="shared" si="151"/>
        <v>Normal</v>
      </c>
      <c r="D4835">
        <f xml:space="preserve"> (moras!I4832 - AVERAGE(moras!$I$2:$I$5001)) / _xlfn.STDEV.P(moras!$I$2:$I$5001)</f>
        <v>-0.27571909336606237</v>
      </c>
      <c r="E4835" t="str">
        <f t="shared" si="150"/>
        <v>Normal</v>
      </c>
    </row>
    <row r="4836" spans="2:5" x14ac:dyDescent="0.25">
      <c r="B4836">
        <f xml:space="preserve"> (moras!C4833 - AVERAGE(moras!$C$2:$C$5001)) / _xlfn.STDEV.P(moras!$C$2:$C$5001)</f>
        <v>0.51204811794822391</v>
      </c>
      <c r="C4836" t="str">
        <f t="shared" si="151"/>
        <v>Normal</v>
      </c>
      <c r="D4836">
        <f xml:space="preserve"> (moras!I4833 - AVERAGE(moras!$I$2:$I$5001)) / _xlfn.STDEV.P(moras!$I$2:$I$5001)</f>
        <v>-6.397191464420586E-2</v>
      </c>
      <c r="E4836" t="str">
        <f t="shared" si="150"/>
        <v>Normal</v>
      </c>
    </row>
    <row r="4837" spans="2:5" x14ac:dyDescent="0.25">
      <c r="B4837">
        <f xml:space="preserve"> (moras!C4834 - AVERAGE(moras!$C$2:$C$5001)) / _xlfn.STDEV.P(moras!$C$2:$C$5001)</f>
        <v>9.9302829689691847E-3</v>
      </c>
      <c r="C4837" t="str">
        <f t="shared" si="151"/>
        <v>Normal</v>
      </c>
      <c r="D4837">
        <f xml:space="preserve"> (moras!I4834 - AVERAGE(moras!$I$2:$I$5001)) / _xlfn.STDEV.P(moras!$I$2:$I$5001)</f>
        <v>-1.052125415346203</v>
      </c>
      <c r="E4837" t="str">
        <f t="shared" si="150"/>
        <v>Normal</v>
      </c>
    </row>
    <row r="4838" spans="2:5" x14ac:dyDescent="0.25">
      <c r="B4838">
        <f xml:space="preserve"> (moras!C4835 - AVERAGE(moras!$C$2:$C$5001)) / _xlfn.STDEV.P(moras!$C$2:$C$5001)</f>
        <v>-0.41880674112678656</v>
      </c>
      <c r="C4838" t="str">
        <f t="shared" si="151"/>
        <v>Normal</v>
      </c>
      <c r="D4838">
        <f xml:space="preserve"> (moras!I4835 - AVERAGE(moras!$I$2:$I$5001)) / _xlfn.STDEV.P(moras!$I$2:$I$5001)</f>
        <v>0.85359919315050581</v>
      </c>
      <c r="E4838" t="str">
        <f t="shared" si="150"/>
        <v>Normal</v>
      </c>
    </row>
    <row r="4839" spans="2:5" x14ac:dyDescent="0.25">
      <c r="B4839">
        <f xml:space="preserve"> (moras!C4836 - AVERAGE(moras!$C$2:$C$5001)) / _xlfn.STDEV.P(moras!$C$2:$C$5001)</f>
        <v>-0.44454166866740574</v>
      </c>
      <c r="C4839" t="str">
        <f t="shared" si="151"/>
        <v>Normal</v>
      </c>
      <c r="D4839">
        <f xml:space="preserve"> (moras!I4836 - AVERAGE(moras!$I$2:$I$5001)) / _xlfn.STDEV.P(moras!$I$2:$I$5001)</f>
        <v>0.64185201442864925</v>
      </c>
      <c r="E4839" t="str">
        <f t="shared" si="150"/>
        <v>Normal</v>
      </c>
    </row>
    <row r="4840" spans="2:5" x14ac:dyDescent="0.25">
      <c r="B4840">
        <f xml:space="preserve"> (moras!C4837 - AVERAGE(moras!$C$2:$C$5001)) / _xlfn.STDEV.P(moras!$C$2:$C$5001)</f>
        <v>0.64693790897944869</v>
      </c>
      <c r="C4840" t="str">
        <f t="shared" si="151"/>
        <v>Normal</v>
      </c>
      <c r="D4840">
        <f xml:space="preserve"> (moras!I4837 - AVERAGE(moras!$I$2:$I$5001)) / _xlfn.STDEV.P(moras!$I$2:$I$5001)</f>
        <v>0.35952244279950724</v>
      </c>
      <c r="E4840" t="str">
        <f t="shared" si="150"/>
        <v>Normal</v>
      </c>
    </row>
    <row r="4841" spans="2:5" x14ac:dyDescent="0.25">
      <c r="B4841">
        <f xml:space="preserve"> (moras!C4838 - AVERAGE(moras!$C$2:$C$5001)) / _xlfn.STDEV.P(moras!$C$2:$C$5001)</f>
        <v>-0.46799154082766331</v>
      </c>
      <c r="C4841" t="str">
        <f t="shared" si="151"/>
        <v>Normal</v>
      </c>
      <c r="D4841">
        <f xml:space="preserve"> (moras!I4838 - AVERAGE(moras!$I$2:$I$5001)) / _xlfn.STDEV.P(moras!$I$2:$I$5001)</f>
        <v>1.7711703009452175</v>
      </c>
      <c r="E4841" t="str">
        <f t="shared" si="150"/>
        <v>Normal</v>
      </c>
    </row>
    <row r="4842" spans="2:5" x14ac:dyDescent="0.25">
      <c r="B4842">
        <f xml:space="preserve"> (moras!C4839 - AVERAGE(moras!$C$2:$C$5001)) / _xlfn.STDEV.P(moras!$C$2:$C$5001)</f>
        <v>0.33019014191995405</v>
      </c>
      <c r="C4842" t="str">
        <f t="shared" si="151"/>
        <v>Normal</v>
      </c>
      <c r="D4842">
        <f xml:space="preserve"> (moras!I4839 - AVERAGE(moras!$I$2:$I$5001)) / _xlfn.STDEV.P(moras!$I$2:$I$5001)</f>
        <v>1.2065111576869334</v>
      </c>
      <c r="E4842" t="str">
        <f t="shared" si="150"/>
        <v>Normal</v>
      </c>
    </row>
    <row r="4843" spans="2:5" x14ac:dyDescent="0.25">
      <c r="B4843">
        <f xml:space="preserve"> (moras!C4840 - AVERAGE(moras!$C$2:$C$5001)) / _xlfn.STDEV.P(moras!$C$2:$C$5001)</f>
        <v>-0.46799154082766331</v>
      </c>
      <c r="C4843" t="str">
        <f t="shared" si="151"/>
        <v>Normal</v>
      </c>
      <c r="D4843">
        <f xml:space="preserve"> (moras!I4840 - AVERAGE(moras!$I$2:$I$5001)) / _xlfn.STDEV.P(moras!$I$2:$I$5001)</f>
        <v>0.28894004989222172</v>
      </c>
      <c r="E4843" t="str">
        <f t="shared" si="150"/>
        <v>Normal</v>
      </c>
    </row>
    <row r="4844" spans="2:5" x14ac:dyDescent="0.25">
      <c r="B4844">
        <f xml:space="preserve"> (moras!C4841 - AVERAGE(moras!$C$2:$C$5001)) / _xlfn.STDEV.P(moras!$C$2:$C$5001)</f>
        <v>-0.30358593731454098</v>
      </c>
      <c r="C4844" t="str">
        <f t="shared" si="151"/>
        <v>Normal</v>
      </c>
      <c r="D4844">
        <f xml:space="preserve"> (moras!I4841 - AVERAGE(moras!$I$2:$I$5001)) / _xlfn.STDEV.P(moras!$I$2:$I$5001)</f>
        <v>0.14777526407765068</v>
      </c>
      <c r="E4844" t="str">
        <f t="shared" si="150"/>
        <v>Normal</v>
      </c>
    </row>
    <row r="4845" spans="2:5" x14ac:dyDescent="0.25">
      <c r="B4845">
        <f xml:space="preserve"> (moras!C4842 - AVERAGE(moras!$C$2:$C$5001)) / _xlfn.STDEV.P(moras!$C$2:$C$5001)</f>
        <v>1.8851394991224875</v>
      </c>
      <c r="C4845" t="str">
        <f t="shared" si="151"/>
        <v>Normal</v>
      </c>
      <c r="D4845">
        <f xml:space="preserve"> (moras!I4842 - AVERAGE(moras!$I$2:$I$5001)) / _xlfn.STDEV.P(moras!$I$2:$I$5001)</f>
        <v>-0.20513670045877688</v>
      </c>
      <c r="E4845" t="str">
        <f t="shared" si="150"/>
        <v>Normal</v>
      </c>
    </row>
    <row r="4846" spans="2:5" x14ac:dyDescent="0.25">
      <c r="B4846">
        <f xml:space="preserve"> (moras!C4843 - AVERAGE(moras!$C$2:$C$5001)) / _xlfn.STDEV.P(moras!$C$2:$C$5001)</f>
        <v>1.8451278217944056</v>
      </c>
      <c r="C4846" t="str">
        <f t="shared" si="151"/>
        <v>Normal</v>
      </c>
      <c r="D4846">
        <f xml:space="preserve"> (moras!I4843 - AVERAGE(moras!$I$2:$I$5001)) / _xlfn.STDEV.P(moras!$I$2:$I$5001)</f>
        <v>-6.397191464420586E-2</v>
      </c>
      <c r="E4846" t="str">
        <f t="shared" si="150"/>
        <v>Normal</v>
      </c>
    </row>
    <row r="4847" spans="2:5" x14ac:dyDescent="0.25">
      <c r="B4847">
        <f xml:space="preserve"> (moras!C4844 - AVERAGE(moras!$C$2:$C$5001)) / _xlfn.STDEV.P(moras!$C$2:$C$5001)</f>
        <v>-0.49254563856255174</v>
      </c>
      <c r="C4847" t="str">
        <f t="shared" si="151"/>
        <v>Normal</v>
      </c>
      <c r="D4847">
        <f xml:space="preserve"> (moras!I4844 - AVERAGE(moras!$I$2:$I$5001)) / _xlfn.STDEV.P(moras!$I$2:$I$5001)</f>
        <v>-1.4756197727899161</v>
      </c>
      <c r="E4847" t="str">
        <f t="shared" si="150"/>
        <v>Normal</v>
      </c>
    </row>
    <row r="4848" spans="2:5" x14ac:dyDescent="0.25">
      <c r="B4848">
        <f xml:space="preserve"> (moras!C4845 - AVERAGE(moras!$C$2:$C$5001)) / _xlfn.STDEV.P(moras!$C$2:$C$5001)</f>
        <v>-0.29261323209357065</v>
      </c>
      <c r="C4848" t="str">
        <f t="shared" si="151"/>
        <v>Normal</v>
      </c>
      <c r="D4848">
        <f xml:space="preserve"> (moras!I4845 - AVERAGE(moras!$I$2:$I$5001)) / _xlfn.STDEV.P(moras!$I$2:$I$5001)</f>
        <v>-0.62863105790248996</v>
      </c>
      <c r="E4848" t="str">
        <f t="shared" si="150"/>
        <v>Normal</v>
      </c>
    </row>
    <row r="4849" spans="2:5" x14ac:dyDescent="0.25">
      <c r="B4849">
        <f xml:space="preserve"> (moras!C4846 - AVERAGE(moras!$C$2:$C$5001)) / _xlfn.STDEV.P(moras!$C$2:$C$5001)</f>
        <v>9.4553825288569426E-2</v>
      </c>
      <c r="C4849" t="str">
        <f t="shared" si="151"/>
        <v>Normal</v>
      </c>
      <c r="D4849">
        <f xml:space="preserve"> (moras!I4846 - AVERAGE(moras!$I$2:$I$5001)) / _xlfn.STDEV.P(moras!$I$2:$I$5001)</f>
        <v>0.85359919315050581</v>
      </c>
      <c r="E4849" t="str">
        <f t="shared" si="150"/>
        <v>Normal</v>
      </c>
    </row>
    <row r="4850" spans="2:5" x14ac:dyDescent="0.25">
      <c r="B4850">
        <f xml:space="preserve"> (moras!C4847 - AVERAGE(moras!$C$2:$C$5001)) / _xlfn.STDEV.P(moras!$C$2:$C$5001)</f>
        <v>-0.31016980708019171</v>
      </c>
      <c r="C4850" t="str">
        <f t="shared" si="151"/>
        <v>Normal</v>
      </c>
      <c r="D4850">
        <f xml:space="preserve"> (moras!I4847 - AVERAGE(moras!$I$2:$I$5001)) / _xlfn.STDEV.P(moras!$I$2:$I$5001)</f>
        <v>-0.62863105790248996</v>
      </c>
      <c r="E4850" t="str">
        <f t="shared" si="150"/>
        <v>Normal</v>
      </c>
    </row>
    <row r="4851" spans="2:5" x14ac:dyDescent="0.25">
      <c r="B4851">
        <f xml:space="preserve"> (moras!C4848 - AVERAGE(moras!$C$2:$C$5001)) / _xlfn.STDEV.P(moras!$C$2:$C$5001)</f>
        <v>-0.19426582966798911</v>
      </c>
      <c r="C4851" t="str">
        <f t="shared" si="151"/>
        <v>Normal</v>
      </c>
      <c r="D4851">
        <f xml:space="preserve"> (moras!I4848 - AVERAGE(moras!$I$2:$I$5001)) / _xlfn.STDEV.P(moras!$I$2:$I$5001)</f>
        <v>-0.13455430755149136</v>
      </c>
      <c r="E4851" t="str">
        <f t="shared" si="150"/>
        <v>Normal</v>
      </c>
    </row>
    <row r="4852" spans="2:5" x14ac:dyDescent="0.25">
      <c r="B4852">
        <f xml:space="preserve"> (moras!C4849 - AVERAGE(moras!$C$2:$C$5001)) / _xlfn.STDEV.P(moras!$C$2:$C$5001)</f>
        <v>-0.70981247761328692</v>
      </c>
      <c r="C4852" t="str">
        <f t="shared" si="151"/>
        <v>Normal</v>
      </c>
      <c r="D4852">
        <f xml:space="preserve"> (moras!I4849 - AVERAGE(moras!$I$2:$I$5001)) / _xlfn.STDEV.P(moras!$I$2:$I$5001)</f>
        <v>-0.20513670045877688</v>
      </c>
      <c r="E4852" t="str">
        <f t="shared" si="150"/>
        <v>Normal</v>
      </c>
    </row>
    <row r="4853" spans="2:5" x14ac:dyDescent="0.25">
      <c r="B4853">
        <f xml:space="preserve"> (moras!C4850 - AVERAGE(moras!$C$2:$C$5001)) / _xlfn.STDEV.P(moras!$C$2:$C$5001)</f>
        <v>-0.42003374064295484</v>
      </c>
      <c r="C4853" t="str">
        <f t="shared" si="151"/>
        <v>Normal</v>
      </c>
      <c r="D4853">
        <f xml:space="preserve"> (moras!I4850 - AVERAGE(moras!$I$2:$I$5001)) / _xlfn.STDEV.P(moras!$I$2:$I$5001)</f>
        <v>-0.55804866499520445</v>
      </c>
      <c r="E4853" t="str">
        <f t="shared" si="150"/>
        <v>Normal</v>
      </c>
    </row>
    <row r="4854" spans="2:5" x14ac:dyDescent="0.25">
      <c r="B4854">
        <f xml:space="preserve"> (moras!C4851 - AVERAGE(moras!$C$2:$C$5001)) / _xlfn.STDEV.P(moras!$C$2:$C$5001)</f>
        <v>-0.29564166420592886</v>
      </c>
      <c r="C4854" t="str">
        <f t="shared" si="151"/>
        <v>Normal</v>
      </c>
      <c r="D4854">
        <f xml:space="preserve"> (moras!I4851 - AVERAGE(moras!$I$2:$I$5001)) / _xlfn.STDEV.P(moras!$I$2:$I$5001)</f>
        <v>-0.34630148627334789</v>
      </c>
      <c r="E4854" t="str">
        <f t="shared" si="150"/>
        <v>Normal</v>
      </c>
    </row>
    <row r="4855" spans="2:5" x14ac:dyDescent="0.25">
      <c r="B4855">
        <f xml:space="preserve"> (moras!C4852 - AVERAGE(moras!$C$2:$C$5001)) / _xlfn.STDEV.P(moras!$C$2:$C$5001)</f>
        <v>-0.44454166866740574</v>
      </c>
      <c r="C4855" t="str">
        <f t="shared" si="151"/>
        <v>Normal</v>
      </c>
      <c r="D4855">
        <f xml:space="preserve"> (moras!I4852 - AVERAGE(moras!$I$2:$I$5001)) / _xlfn.STDEV.P(moras!$I$2:$I$5001)</f>
        <v>0.92418158605779133</v>
      </c>
      <c r="E4855" t="str">
        <f t="shared" si="150"/>
        <v>Normal</v>
      </c>
    </row>
    <row r="4856" spans="2:5" x14ac:dyDescent="0.25">
      <c r="B4856">
        <f xml:space="preserve"> (moras!C4853 - AVERAGE(moras!$C$2:$C$5001)) / _xlfn.STDEV.P(moras!$C$2:$C$5001)</f>
        <v>-0.35297883366702915</v>
      </c>
      <c r="C4856" t="str">
        <f t="shared" si="151"/>
        <v>Normal</v>
      </c>
      <c r="D4856">
        <f xml:space="preserve"> (moras!I4853 - AVERAGE(moras!$I$2:$I$5001)) / _xlfn.STDEV.P(moras!$I$2:$I$5001)</f>
        <v>0.50068722861407822</v>
      </c>
      <c r="E4856" t="str">
        <f t="shared" si="150"/>
        <v>Normal</v>
      </c>
    </row>
    <row r="4857" spans="2:5" x14ac:dyDescent="0.25">
      <c r="B4857">
        <f xml:space="preserve"> (moras!C4854 - AVERAGE(moras!$C$2:$C$5001)) / _xlfn.STDEV.P(moras!$C$2:$C$5001)</f>
        <v>-2.2673338536546354E-2</v>
      </c>
      <c r="C4857" t="str">
        <f t="shared" si="151"/>
        <v>Normal</v>
      </c>
      <c r="D4857">
        <f xml:space="preserve"> (moras!I4854 - AVERAGE(moras!$I$2:$I$5001)) / _xlfn.STDEV.P(moras!$I$2:$I$5001)</f>
        <v>1.4888407293160755</v>
      </c>
      <c r="E4857" t="str">
        <f t="shared" si="150"/>
        <v>Normal</v>
      </c>
    </row>
    <row r="4858" spans="2:5" x14ac:dyDescent="0.25">
      <c r="B4858">
        <f xml:space="preserve"> (moras!C4855 - AVERAGE(moras!$C$2:$C$5001)) / _xlfn.STDEV.P(moras!$C$2:$C$5001)</f>
        <v>-0.25129972677631424</v>
      </c>
      <c r="C4858" t="str">
        <f t="shared" si="151"/>
        <v>Normal</v>
      </c>
      <c r="D4858">
        <f xml:space="preserve"> (moras!I4855 - AVERAGE(moras!$I$2:$I$5001)) / _xlfn.STDEV.P(moras!$I$2:$I$5001)</f>
        <v>-1.052125415346203</v>
      </c>
      <c r="E4858" t="str">
        <f t="shared" si="150"/>
        <v>Normal</v>
      </c>
    </row>
    <row r="4859" spans="2:5" x14ac:dyDescent="0.25">
      <c r="B4859">
        <f xml:space="preserve"> (moras!C4856 - AVERAGE(moras!$C$2:$C$5001)) / _xlfn.STDEV.P(moras!$C$2:$C$5001)</f>
        <v>0.28548862580800821</v>
      </c>
      <c r="C4859" t="str">
        <f t="shared" si="151"/>
        <v>Normal</v>
      </c>
      <c r="D4859">
        <f xml:space="preserve"> (moras!I4856 - AVERAGE(moras!$I$2:$I$5001)) / _xlfn.STDEV.P(moras!$I$2:$I$5001)</f>
        <v>-0.69921345080977548</v>
      </c>
      <c r="E4859" t="str">
        <f t="shared" si="150"/>
        <v>Normal</v>
      </c>
    </row>
    <row r="4860" spans="2:5" x14ac:dyDescent="0.25">
      <c r="B4860">
        <f xml:space="preserve"> (moras!C4857 - AVERAGE(moras!$C$2:$C$5001)) / _xlfn.STDEV.P(moras!$C$2:$C$5001)</f>
        <v>-0.46799154082766331</v>
      </c>
      <c r="C4860" t="str">
        <f t="shared" si="151"/>
        <v>Normal</v>
      </c>
      <c r="D4860">
        <f xml:space="preserve"> (moras!I4857 - AVERAGE(moras!$I$2:$I$5001)) / _xlfn.STDEV.P(moras!$I$2:$I$5001)</f>
        <v>0.43010483570679275</v>
      </c>
      <c r="E4860" t="str">
        <f t="shared" si="150"/>
        <v>Normal</v>
      </c>
    </row>
    <row r="4861" spans="2:5" x14ac:dyDescent="0.25">
      <c r="B4861">
        <f xml:space="preserve"> (moras!C4858 - AVERAGE(moras!$C$2:$C$5001)) / _xlfn.STDEV.P(moras!$C$2:$C$5001)</f>
        <v>3.5240260076538489E-3</v>
      </c>
      <c r="C4861" t="str">
        <f t="shared" si="151"/>
        <v>Normal</v>
      </c>
      <c r="D4861">
        <f xml:space="preserve"> (moras!I4858 - AVERAGE(moras!$I$2:$I$5001)) / _xlfn.STDEV.P(moras!$I$2:$I$5001)</f>
        <v>0.78301680024322029</v>
      </c>
      <c r="E4861" t="str">
        <f t="shared" si="150"/>
        <v>Normal</v>
      </c>
    </row>
    <row r="4862" spans="2:5" x14ac:dyDescent="0.25">
      <c r="B4862">
        <f xml:space="preserve"> (moras!C4859 - AVERAGE(moras!$C$2:$C$5001)) / _xlfn.STDEV.P(moras!$C$2:$C$5001)</f>
        <v>-0.20432845886591197</v>
      </c>
      <c r="C4862" t="str">
        <f t="shared" si="151"/>
        <v>Normal</v>
      </c>
      <c r="D4862">
        <f xml:space="preserve"> (moras!I4859 - AVERAGE(moras!$I$2:$I$5001)) / _xlfn.STDEV.P(moras!$I$2:$I$5001)</f>
        <v>2.1240822654816451</v>
      </c>
      <c r="E4862" t="str">
        <f t="shared" si="150"/>
        <v>Atipico</v>
      </c>
    </row>
    <row r="4863" spans="2:5" x14ac:dyDescent="0.25">
      <c r="B4863">
        <f xml:space="preserve"> (moras!C4860 - AVERAGE(moras!$C$2:$C$5001)) / _xlfn.STDEV.P(moras!$C$2:$C$5001)</f>
        <v>0.53243850689278938</v>
      </c>
      <c r="C4863" t="str">
        <f t="shared" si="151"/>
        <v>Normal</v>
      </c>
      <c r="D4863">
        <f xml:space="preserve"> (moras!I4860 - AVERAGE(moras!$I$2:$I$5001)) / _xlfn.STDEV.P(moras!$I$2:$I$5001)</f>
        <v>0.50068722861407822</v>
      </c>
      <c r="E4863" t="str">
        <f t="shared" si="150"/>
        <v>Normal</v>
      </c>
    </row>
    <row r="4864" spans="2:5" x14ac:dyDescent="0.25">
      <c r="B4864">
        <f xml:space="preserve"> (moras!C4861 - AVERAGE(moras!$C$2:$C$5001)) / _xlfn.STDEV.P(moras!$C$2:$C$5001)</f>
        <v>-0.37575077318003691</v>
      </c>
      <c r="C4864" t="str">
        <f t="shared" si="151"/>
        <v>Normal</v>
      </c>
      <c r="D4864">
        <f xml:space="preserve"> (moras!I4861 - AVERAGE(moras!$I$2:$I$5001)) / _xlfn.STDEV.P(moras!$I$2:$I$5001)</f>
        <v>-1.4050373798826306</v>
      </c>
      <c r="E4864" t="str">
        <f t="shared" si="150"/>
        <v>Normal</v>
      </c>
    </row>
    <row r="4865" spans="2:5" x14ac:dyDescent="0.25">
      <c r="B4865">
        <f xml:space="preserve"> (moras!C4862 - AVERAGE(moras!$C$2:$C$5001)) / _xlfn.STDEV.P(moras!$C$2:$C$5001)</f>
        <v>0.93661646359732498</v>
      </c>
      <c r="C4865" t="str">
        <f t="shared" si="151"/>
        <v>Normal</v>
      </c>
      <c r="D4865">
        <f xml:space="preserve"> (moras!I4862 - AVERAGE(moras!$I$2:$I$5001)) / _xlfn.STDEV.P(moras!$I$2:$I$5001)</f>
        <v>0.92418158605779133</v>
      </c>
      <c r="E4865" t="str">
        <f t="shared" si="150"/>
        <v>Normal</v>
      </c>
    </row>
    <row r="4866" spans="2:5" x14ac:dyDescent="0.25">
      <c r="B4866">
        <f xml:space="preserve"> (moras!C4863 - AVERAGE(moras!$C$2:$C$5001)) / _xlfn.STDEV.P(moras!$C$2:$C$5001)</f>
        <v>0.39137179065906519</v>
      </c>
      <c r="C4866" t="str">
        <f t="shared" si="151"/>
        <v>Normal</v>
      </c>
      <c r="D4866">
        <f xml:space="preserve"> (moras!I4863 - AVERAGE(moras!$I$2:$I$5001)) / _xlfn.STDEV.P(moras!$I$2:$I$5001)</f>
        <v>0.57126962152136374</v>
      </c>
      <c r="E4866" t="str">
        <f t="shared" si="150"/>
        <v>Normal</v>
      </c>
    </row>
    <row r="4867" spans="2:5" x14ac:dyDescent="0.25">
      <c r="B4867">
        <f xml:space="preserve"> (moras!C4864 - AVERAGE(moras!$C$2:$C$5001)) / _xlfn.STDEV.P(moras!$C$2:$C$5001)</f>
        <v>-0.27944795889295487</v>
      </c>
      <c r="C4867" t="str">
        <f t="shared" si="151"/>
        <v>Normal</v>
      </c>
      <c r="D4867">
        <f xml:space="preserve"> (moras!I4864 - AVERAGE(moras!$I$2:$I$5001)) / _xlfn.STDEV.P(moras!$I$2:$I$5001)</f>
        <v>0.2183576569849362</v>
      </c>
      <c r="E4867" t="str">
        <f t="shared" si="150"/>
        <v>Normal</v>
      </c>
    </row>
    <row r="4868" spans="2:5" x14ac:dyDescent="0.25">
      <c r="B4868">
        <f xml:space="preserve"> (moras!C4865 - AVERAGE(moras!$C$2:$C$5001)) / _xlfn.STDEV.P(moras!$C$2:$C$5001)</f>
        <v>-0.54121689888803837</v>
      </c>
      <c r="C4868" t="str">
        <f t="shared" si="151"/>
        <v>Normal</v>
      </c>
      <c r="D4868">
        <f xml:space="preserve"> (moras!I4865 - AVERAGE(moras!$I$2:$I$5001)) / _xlfn.STDEV.P(moras!$I$2:$I$5001)</f>
        <v>0.57126962152136374</v>
      </c>
      <c r="E4868" t="str">
        <f t="shared" si="150"/>
        <v>Normal</v>
      </c>
    </row>
    <row r="4869" spans="2:5" x14ac:dyDescent="0.25">
      <c r="B4869">
        <f xml:space="preserve"> (moras!C4866 - AVERAGE(moras!$C$2:$C$5001)) / _xlfn.STDEV.P(moras!$C$2:$C$5001)</f>
        <v>-0.24455061285471719</v>
      </c>
      <c r="C4869" t="str">
        <f t="shared" si="151"/>
        <v>Normal</v>
      </c>
      <c r="D4869">
        <f xml:space="preserve"> (moras!I4866 - AVERAGE(moras!$I$2:$I$5001)) / _xlfn.STDEV.P(moras!$I$2:$I$5001)</f>
        <v>1.1359287647796479</v>
      </c>
      <c r="E4869" t="str">
        <f t="shared" si="150"/>
        <v>Normal</v>
      </c>
    </row>
    <row r="4870" spans="2:5" x14ac:dyDescent="0.25">
      <c r="B4870">
        <f xml:space="preserve"> (moras!C4867 - AVERAGE(moras!$C$2:$C$5001)) / _xlfn.STDEV.P(moras!$C$2:$C$5001)</f>
        <v>-0.68044126609949585</v>
      </c>
      <c r="C4870" t="str">
        <f t="shared" si="151"/>
        <v>Normal</v>
      </c>
      <c r="D4870">
        <f xml:space="preserve"> (moras!I4867 - AVERAGE(moras!$I$2:$I$5001)) / _xlfn.STDEV.P(moras!$I$2:$I$5001)</f>
        <v>-0.27571909336606237</v>
      </c>
      <c r="E4870" t="str">
        <f t="shared" ref="E4870:E4933" si="152">IF(ABS(D4870)&gt;1.96,"Atipico","Normal")</f>
        <v>Normal</v>
      </c>
    </row>
    <row r="4871" spans="2:5" x14ac:dyDescent="0.25">
      <c r="B4871">
        <f xml:space="preserve"> (moras!C4868 - AVERAGE(moras!$C$2:$C$5001)) / _xlfn.STDEV.P(moras!$C$2:$C$5001)</f>
        <v>-0.39033665285565355</v>
      </c>
      <c r="C4871" t="str">
        <f t="shared" si="151"/>
        <v>Normal</v>
      </c>
      <c r="D4871">
        <f xml:space="preserve"> (moras!I4868 - AVERAGE(moras!$I$2:$I$5001)) / _xlfn.STDEV.P(moras!$I$2:$I$5001)</f>
        <v>-0.41688387918063341</v>
      </c>
      <c r="E4871" t="str">
        <f t="shared" si="152"/>
        <v>Normal</v>
      </c>
    </row>
    <row r="4872" spans="2:5" x14ac:dyDescent="0.25">
      <c r="B4872">
        <f xml:space="preserve"> (moras!C4869 - AVERAGE(moras!$C$2:$C$5001)) / _xlfn.STDEV.P(moras!$C$2:$C$5001)</f>
        <v>-0.19726708281619021</v>
      </c>
      <c r="C4872" t="str">
        <f t="shared" si="151"/>
        <v>Normal</v>
      </c>
      <c r="D4872">
        <f xml:space="preserve"> (moras!I4869 - AVERAGE(moras!$I$2:$I$5001)) / _xlfn.STDEV.P(moras!$I$2:$I$5001)</f>
        <v>-0.55804866499520445</v>
      </c>
      <c r="E4872" t="str">
        <f t="shared" si="152"/>
        <v>Normal</v>
      </c>
    </row>
    <row r="4873" spans="2:5" x14ac:dyDescent="0.25">
      <c r="B4873">
        <f xml:space="preserve"> (moras!C4870 - AVERAGE(moras!$C$2:$C$5001)) / _xlfn.STDEV.P(moras!$C$2:$C$5001)</f>
        <v>-0.30827522117400047</v>
      </c>
      <c r="C4873" t="str">
        <f t="shared" si="151"/>
        <v>Normal</v>
      </c>
      <c r="D4873">
        <f xml:space="preserve"> (moras!I4870 - AVERAGE(moras!$I$2:$I$5001)) / _xlfn.STDEV.P(moras!$I$2:$I$5001)</f>
        <v>1.3476759435015044</v>
      </c>
      <c r="E4873" t="str">
        <f t="shared" si="152"/>
        <v>Normal</v>
      </c>
    </row>
    <row r="4874" spans="2:5" x14ac:dyDescent="0.25">
      <c r="B4874">
        <f xml:space="preserve"> (moras!C4871 - AVERAGE(moras!$C$2:$C$5001)) / _xlfn.STDEV.P(moras!$C$2:$C$5001)</f>
        <v>0.65767729931754559</v>
      </c>
      <c r="C4874" t="str">
        <f t="shared" si="151"/>
        <v>Normal</v>
      </c>
      <c r="D4874">
        <f xml:space="preserve"> (moras!I4871 - AVERAGE(moras!$I$2:$I$5001)) / _xlfn.STDEV.P(moras!$I$2:$I$5001)</f>
        <v>1.2065111576869334</v>
      </c>
      <c r="E4874" t="str">
        <f t="shared" si="152"/>
        <v>Normal</v>
      </c>
    </row>
    <row r="4875" spans="2:5" x14ac:dyDescent="0.25">
      <c r="B4875">
        <f xml:space="preserve"> (moras!C4872 - AVERAGE(moras!$C$2:$C$5001)) / _xlfn.STDEV.P(moras!$C$2:$C$5001)</f>
        <v>-0.44442698429051769</v>
      </c>
      <c r="C4875" t="str">
        <f t="shared" si="151"/>
        <v>Normal</v>
      </c>
      <c r="D4875">
        <f xml:space="preserve"> (moras!I4872 - AVERAGE(moras!$I$2:$I$5001)) / _xlfn.STDEV.P(moras!$I$2:$I$5001)</f>
        <v>1.4888407293160755</v>
      </c>
      <c r="E4875" t="str">
        <f t="shared" si="152"/>
        <v>Normal</v>
      </c>
    </row>
    <row r="4876" spans="2:5" x14ac:dyDescent="0.25">
      <c r="B4876">
        <f xml:space="preserve"> (moras!C4873 - AVERAGE(moras!$C$2:$C$5001)) / _xlfn.STDEV.P(moras!$C$2:$C$5001)</f>
        <v>-0.5653256512909981</v>
      </c>
      <c r="C4876" t="str">
        <f t="shared" si="151"/>
        <v>Normal</v>
      </c>
      <c r="D4876">
        <f xml:space="preserve"> (moras!I4873 - AVERAGE(moras!$I$2:$I$5001)) / _xlfn.STDEV.P(moras!$I$2:$I$5001)</f>
        <v>-1.2638725940680595</v>
      </c>
      <c r="E4876" t="str">
        <f t="shared" si="152"/>
        <v>Normal</v>
      </c>
    </row>
    <row r="4877" spans="2:5" x14ac:dyDescent="0.25">
      <c r="B4877">
        <f xml:space="preserve"> (moras!C4874 - AVERAGE(moras!$C$2:$C$5001)) / _xlfn.STDEV.P(moras!$C$2:$C$5001)</f>
        <v>-0.3569819966613621</v>
      </c>
      <c r="C4877" t="str">
        <f t="shared" si="151"/>
        <v>Normal</v>
      </c>
      <c r="D4877">
        <f xml:space="preserve"> (moras!I4874 - AVERAGE(moras!$I$2:$I$5001)) / _xlfn.STDEV.P(moras!$I$2:$I$5001)</f>
        <v>6.6104782630796582E-3</v>
      </c>
      <c r="E4877" t="str">
        <f t="shared" si="152"/>
        <v>Normal</v>
      </c>
    </row>
    <row r="4878" spans="2:5" x14ac:dyDescent="0.25">
      <c r="B4878">
        <f xml:space="preserve"> (moras!C4875 - AVERAGE(moras!$C$2:$C$5001)) / _xlfn.STDEV.P(moras!$C$2:$C$5001)</f>
        <v>-0.27672019715449836</v>
      </c>
      <c r="C4878" t="str">
        <f t="shared" si="151"/>
        <v>Normal</v>
      </c>
      <c r="D4878">
        <f xml:space="preserve"> (moras!I4875 - AVERAGE(moras!$I$2:$I$5001)) / _xlfn.STDEV.P(moras!$I$2:$I$5001)</f>
        <v>0.57126962152136374</v>
      </c>
      <c r="E4878" t="str">
        <f t="shared" si="152"/>
        <v>Normal</v>
      </c>
    </row>
    <row r="4879" spans="2:5" x14ac:dyDescent="0.25">
      <c r="B4879">
        <f xml:space="preserve"> (moras!C4876 - AVERAGE(moras!$C$2:$C$5001)) / _xlfn.STDEV.P(moras!$C$2:$C$5001)</f>
        <v>0.78720430090564197</v>
      </c>
      <c r="C4879" t="str">
        <f t="shared" ref="C4879:C4942" si="153">IF(ABS(B4879)&gt;1.96,"Atipico","Normal")</f>
        <v>Normal</v>
      </c>
      <c r="D4879">
        <f xml:space="preserve"> (moras!I4876 - AVERAGE(moras!$I$2:$I$5001)) / _xlfn.STDEV.P(moras!$I$2:$I$5001)</f>
        <v>-0.69921345080977548</v>
      </c>
      <c r="E4879" t="str">
        <f t="shared" si="152"/>
        <v>Normal</v>
      </c>
    </row>
    <row r="4880" spans="2:5" x14ac:dyDescent="0.25">
      <c r="B4880">
        <f xml:space="preserve"> (moras!C4877 - AVERAGE(moras!$C$2:$C$5001)) / _xlfn.STDEV.P(moras!$C$2:$C$5001)</f>
        <v>0.29670661994733138</v>
      </c>
      <c r="C4880" t="str">
        <f t="shared" si="153"/>
        <v>Normal</v>
      </c>
      <c r="D4880">
        <f xml:space="preserve"> (moras!I4877 - AVERAGE(moras!$I$2:$I$5001)) / _xlfn.STDEV.P(moras!$I$2:$I$5001)</f>
        <v>-0.98154302243891756</v>
      </c>
      <c r="E4880" t="str">
        <f t="shared" si="152"/>
        <v>Normal</v>
      </c>
    </row>
    <row r="4881" spans="2:5" x14ac:dyDescent="0.25">
      <c r="B4881">
        <f xml:space="preserve"> (moras!C4878 - AVERAGE(moras!$C$2:$C$5001)) / _xlfn.STDEV.P(moras!$C$2:$C$5001)</f>
        <v>-0.15384804632918894</v>
      </c>
      <c r="C4881" t="str">
        <f t="shared" si="153"/>
        <v>Normal</v>
      </c>
      <c r="D4881">
        <f xml:space="preserve"> (moras!I4878 - AVERAGE(moras!$I$2:$I$5001)) / _xlfn.STDEV.P(moras!$I$2:$I$5001)</f>
        <v>0.35952244279950724</v>
      </c>
      <c r="E4881" t="str">
        <f t="shared" si="152"/>
        <v>Normal</v>
      </c>
    </row>
    <row r="4882" spans="2:5" x14ac:dyDescent="0.25">
      <c r="B4882">
        <f xml:space="preserve"> (moras!C4879 - AVERAGE(moras!$C$2:$C$5001)) / _xlfn.STDEV.P(moras!$C$2:$C$5001)</f>
        <v>-2.7689423543523221E-2</v>
      </c>
      <c r="C4882" t="str">
        <f t="shared" si="153"/>
        <v>Normal</v>
      </c>
      <c r="D4882">
        <f xml:space="preserve"> (moras!I4879 - AVERAGE(moras!$I$2:$I$5001)) / _xlfn.STDEV.P(moras!$I$2:$I$5001)</f>
        <v>1.6300055151306465</v>
      </c>
      <c r="E4882" t="str">
        <f t="shared" si="152"/>
        <v>Normal</v>
      </c>
    </row>
    <row r="4883" spans="2:5" x14ac:dyDescent="0.25">
      <c r="B4883">
        <f xml:space="preserve"> (moras!C4880 - AVERAGE(moras!$C$2:$C$5001)) / _xlfn.STDEV.P(moras!$C$2:$C$5001)</f>
        <v>-0.46799154082766331</v>
      </c>
      <c r="C4883" t="str">
        <f t="shared" si="153"/>
        <v>Normal</v>
      </c>
      <c r="D4883">
        <f xml:space="preserve"> (moras!I4880 - AVERAGE(moras!$I$2:$I$5001)) / _xlfn.STDEV.P(moras!$I$2:$I$5001)</f>
        <v>1.2065111576869334</v>
      </c>
      <c r="E4883" t="str">
        <f t="shared" si="152"/>
        <v>Normal</v>
      </c>
    </row>
    <row r="4884" spans="2:5" x14ac:dyDescent="0.25">
      <c r="B4884">
        <f xml:space="preserve"> (moras!C4881 - AVERAGE(moras!$C$2:$C$5001)) / _xlfn.STDEV.P(moras!$C$2:$C$5001)</f>
        <v>2.9904985993365556</v>
      </c>
      <c r="C4884" t="str">
        <f t="shared" si="153"/>
        <v>Atipico</v>
      </c>
      <c r="D4884">
        <f xml:space="preserve"> (moras!I4881 - AVERAGE(moras!$I$2:$I$5001)) / _xlfn.STDEV.P(moras!$I$2:$I$5001)</f>
        <v>0.92418158605779133</v>
      </c>
      <c r="E4884" t="str">
        <f t="shared" si="152"/>
        <v>Normal</v>
      </c>
    </row>
    <row r="4885" spans="2:5" x14ac:dyDescent="0.25">
      <c r="B4885">
        <f xml:space="preserve"> (moras!C4882 - AVERAGE(moras!$C$2:$C$5001)) / _xlfn.STDEV.P(moras!$C$2:$C$5001)</f>
        <v>-0.24632624763193403</v>
      </c>
      <c r="C4885" t="str">
        <f t="shared" si="153"/>
        <v>Normal</v>
      </c>
      <c r="D4885">
        <f xml:space="preserve"> (moras!I4882 - AVERAGE(moras!$I$2:$I$5001)) / _xlfn.STDEV.P(moras!$I$2:$I$5001)</f>
        <v>-0.84037823662434652</v>
      </c>
      <c r="E4885" t="str">
        <f t="shared" si="152"/>
        <v>Normal</v>
      </c>
    </row>
    <row r="4886" spans="2:5" x14ac:dyDescent="0.25">
      <c r="B4886">
        <f xml:space="preserve"> (moras!C4883 - AVERAGE(moras!$C$2:$C$5001)) / _xlfn.STDEV.P(moras!$C$2:$C$5001)</f>
        <v>-0.25310393399452563</v>
      </c>
      <c r="C4886" t="str">
        <f t="shared" si="153"/>
        <v>Normal</v>
      </c>
      <c r="D4886">
        <f xml:space="preserve"> (moras!I4883 - AVERAGE(moras!$I$2:$I$5001)) / _xlfn.STDEV.P(moras!$I$2:$I$5001)</f>
        <v>-0.13455430755149136</v>
      </c>
      <c r="E4886" t="str">
        <f t="shared" si="152"/>
        <v>Normal</v>
      </c>
    </row>
    <row r="4887" spans="2:5" x14ac:dyDescent="0.25">
      <c r="B4887">
        <f xml:space="preserve"> (moras!C4884 - AVERAGE(moras!$C$2:$C$5001)) / _xlfn.STDEV.P(moras!$C$2:$C$5001)</f>
        <v>-0.33006521578777759</v>
      </c>
      <c r="C4887" t="str">
        <f t="shared" si="153"/>
        <v>Normal</v>
      </c>
      <c r="D4887">
        <f xml:space="preserve"> (moras!I4884 - AVERAGE(moras!$I$2:$I$5001)) / _xlfn.STDEV.P(moras!$I$2:$I$5001)</f>
        <v>-0.769795843717061</v>
      </c>
      <c r="E4887" t="str">
        <f t="shared" si="152"/>
        <v>Normal</v>
      </c>
    </row>
    <row r="4888" spans="2:5" x14ac:dyDescent="0.25">
      <c r="B4888">
        <f xml:space="preserve"> (moras!C4885 - AVERAGE(moras!$C$2:$C$5001)) / _xlfn.STDEV.P(moras!$C$2:$C$5001)</f>
        <v>4.414508432157474E-2</v>
      </c>
      <c r="C4888" t="str">
        <f t="shared" si="153"/>
        <v>Normal</v>
      </c>
      <c r="D4888">
        <f xml:space="preserve"> (moras!I4885 - AVERAGE(moras!$I$2:$I$5001)) / _xlfn.STDEV.P(moras!$I$2:$I$5001)</f>
        <v>-1.5462021656972016</v>
      </c>
      <c r="E4888" t="str">
        <f t="shared" si="152"/>
        <v>Normal</v>
      </c>
    </row>
    <row r="4889" spans="2:5" x14ac:dyDescent="0.25">
      <c r="B4889">
        <f xml:space="preserve"> (moras!C4886 - AVERAGE(moras!$C$2:$C$5001)) / _xlfn.STDEV.P(moras!$C$2:$C$5001)</f>
        <v>-0.46799154082766331</v>
      </c>
      <c r="C4889" t="str">
        <f t="shared" si="153"/>
        <v>Normal</v>
      </c>
      <c r="D4889">
        <f xml:space="preserve"> (moras!I4886 - AVERAGE(moras!$I$2:$I$5001)) / _xlfn.STDEV.P(moras!$I$2:$I$5001)</f>
        <v>0.50068722861407822</v>
      </c>
      <c r="E4889" t="str">
        <f t="shared" si="152"/>
        <v>Normal</v>
      </c>
    </row>
    <row r="4890" spans="2:5" x14ac:dyDescent="0.25">
      <c r="B4890">
        <f xml:space="preserve"> (moras!C4887 - AVERAGE(moras!$C$2:$C$5001)) / _xlfn.STDEV.P(moras!$C$2:$C$5001)</f>
        <v>-0.32458797626917635</v>
      </c>
      <c r="C4890" t="str">
        <f t="shared" si="153"/>
        <v>Normal</v>
      </c>
      <c r="D4890">
        <f xml:space="preserve"> (moras!I4887 - AVERAGE(moras!$I$2:$I$5001)) / _xlfn.STDEV.P(moras!$I$2:$I$5001)</f>
        <v>-0.55804866499520445</v>
      </c>
      <c r="E4890" t="str">
        <f t="shared" si="152"/>
        <v>Normal</v>
      </c>
    </row>
    <row r="4891" spans="2:5" x14ac:dyDescent="0.25">
      <c r="B4891">
        <f xml:space="preserve"> (moras!C4888 - AVERAGE(moras!$C$2:$C$5001)) / _xlfn.STDEV.P(moras!$C$2:$C$5001)</f>
        <v>-0.37699257068031977</v>
      </c>
      <c r="C4891" t="str">
        <f t="shared" si="153"/>
        <v>Normal</v>
      </c>
      <c r="D4891">
        <f xml:space="preserve"> (moras!I4888 - AVERAGE(moras!$I$2:$I$5001)) / _xlfn.STDEV.P(moras!$I$2:$I$5001)</f>
        <v>-1.052125415346203</v>
      </c>
      <c r="E4891" t="str">
        <f t="shared" si="152"/>
        <v>Normal</v>
      </c>
    </row>
    <row r="4892" spans="2:5" x14ac:dyDescent="0.25">
      <c r="B4892">
        <f xml:space="preserve"> (moras!C4889 - AVERAGE(moras!$C$2:$C$5001)) / _xlfn.STDEV.P(moras!$C$2:$C$5001)</f>
        <v>2.0576145666898316</v>
      </c>
      <c r="C4892" t="str">
        <f t="shared" si="153"/>
        <v>Atipico</v>
      </c>
      <c r="D4892">
        <f xml:space="preserve"> (moras!I4889 - AVERAGE(moras!$I$2:$I$5001)) / _xlfn.STDEV.P(moras!$I$2:$I$5001)</f>
        <v>0.85359919315050581</v>
      </c>
      <c r="E4892" t="str">
        <f t="shared" si="152"/>
        <v>Normal</v>
      </c>
    </row>
    <row r="4893" spans="2:5" x14ac:dyDescent="0.25">
      <c r="B4893">
        <f xml:space="preserve"> (moras!C4890 - AVERAGE(moras!$C$2:$C$5001)) / _xlfn.STDEV.P(moras!$C$2:$C$5001)</f>
        <v>-0.48095210858136056</v>
      </c>
      <c r="C4893" t="str">
        <f t="shared" si="153"/>
        <v>Normal</v>
      </c>
      <c r="D4893">
        <f xml:space="preserve"> (moras!I4890 - AVERAGE(moras!$I$2:$I$5001)) / _xlfn.STDEV.P(moras!$I$2:$I$5001)</f>
        <v>0.99476397896507684</v>
      </c>
      <c r="E4893" t="str">
        <f t="shared" si="152"/>
        <v>Normal</v>
      </c>
    </row>
    <row r="4894" spans="2:5" x14ac:dyDescent="0.25">
      <c r="B4894">
        <f xml:space="preserve"> (moras!C4891 - AVERAGE(moras!$C$2:$C$5001)) / _xlfn.STDEV.P(moras!$C$2:$C$5001)</f>
        <v>1.2184705841146106</v>
      </c>
      <c r="C4894" t="str">
        <f t="shared" si="153"/>
        <v>Normal</v>
      </c>
      <c r="D4894">
        <f xml:space="preserve"> (moras!I4891 - AVERAGE(moras!$I$2:$I$5001)) / _xlfn.STDEV.P(moras!$I$2:$I$5001)</f>
        <v>-0.98154302243891756</v>
      </c>
      <c r="E4894" t="str">
        <f t="shared" si="152"/>
        <v>Normal</v>
      </c>
    </row>
    <row r="4895" spans="2:5" x14ac:dyDescent="0.25">
      <c r="B4895">
        <f xml:space="preserve"> (moras!C4892 - AVERAGE(moras!$C$2:$C$5001)) / _xlfn.STDEV.P(moras!$C$2:$C$5001)</f>
        <v>-0.46799154082766331</v>
      </c>
      <c r="C4895" t="str">
        <f t="shared" si="153"/>
        <v>Normal</v>
      </c>
      <c r="D4895">
        <f xml:space="preserve"> (moras!I4892 - AVERAGE(moras!$I$2:$I$5001)) / _xlfn.STDEV.P(moras!$I$2:$I$5001)</f>
        <v>1.1359287647796479</v>
      </c>
      <c r="E4895" t="str">
        <f t="shared" si="152"/>
        <v>Normal</v>
      </c>
    </row>
    <row r="4896" spans="2:5" x14ac:dyDescent="0.25">
      <c r="B4896">
        <f xml:space="preserve"> (moras!C4893 - AVERAGE(moras!$C$2:$C$5001)) / _xlfn.STDEV.P(moras!$C$2:$C$5001)</f>
        <v>-0.76322982139392626</v>
      </c>
      <c r="C4896" t="str">
        <f t="shared" si="153"/>
        <v>Normal</v>
      </c>
      <c r="D4896">
        <f xml:space="preserve"> (moras!I4893 - AVERAGE(moras!$I$2:$I$5001)) / _xlfn.STDEV.P(moras!$I$2:$I$5001)</f>
        <v>-1.1227078082534885</v>
      </c>
      <c r="E4896" t="str">
        <f t="shared" si="152"/>
        <v>Normal</v>
      </c>
    </row>
    <row r="4897" spans="2:5" x14ac:dyDescent="0.25">
      <c r="B4897">
        <f xml:space="preserve"> (moras!C4894 - AVERAGE(moras!$C$2:$C$5001)) / _xlfn.STDEV.P(moras!$C$2:$C$5001)</f>
        <v>-8.7773370152667271E-2</v>
      </c>
      <c r="C4897" t="str">
        <f t="shared" si="153"/>
        <v>Normal</v>
      </c>
      <c r="D4897">
        <f xml:space="preserve"> (moras!I4894 - AVERAGE(moras!$I$2:$I$5001)) / _xlfn.STDEV.P(moras!$I$2:$I$5001)</f>
        <v>3.4651477307200698</v>
      </c>
      <c r="E4897" t="str">
        <f t="shared" si="152"/>
        <v>Atipico</v>
      </c>
    </row>
    <row r="4898" spans="2:5" x14ac:dyDescent="0.25">
      <c r="B4898">
        <f xml:space="preserve"> (moras!C4895 - AVERAGE(moras!$C$2:$C$5001)) / _xlfn.STDEV.P(moras!$C$2:$C$5001)</f>
        <v>-2.9585785207808159E-2</v>
      </c>
      <c r="C4898" t="str">
        <f t="shared" si="153"/>
        <v>Normal</v>
      </c>
      <c r="D4898">
        <f xml:space="preserve"> (moras!I4895 - AVERAGE(moras!$I$2:$I$5001)) / _xlfn.STDEV.P(moras!$I$2:$I$5001)</f>
        <v>-0.34630148627334789</v>
      </c>
      <c r="E4898" t="str">
        <f t="shared" si="152"/>
        <v>Normal</v>
      </c>
    </row>
    <row r="4899" spans="2:5" x14ac:dyDescent="0.25">
      <c r="B4899">
        <f xml:space="preserve"> (moras!C4896 - AVERAGE(moras!$C$2:$C$5001)) / _xlfn.STDEV.P(moras!$C$2:$C$5001)</f>
        <v>-0.19220767671071787</v>
      </c>
      <c r="C4899" t="str">
        <f t="shared" si="153"/>
        <v>Normal</v>
      </c>
      <c r="D4899">
        <f xml:space="preserve"> (moras!I4896 - AVERAGE(moras!$I$2:$I$5001)) / _xlfn.STDEV.P(moras!$I$2:$I$5001)</f>
        <v>0.14777526407765068</v>
      </c>
      <c r="E4899" t="str">
        <f t="shared" si="152"/>
        <v>Normal</v>
      </c>
    </row>
    <row r="4900" spans="2:5" x14ac:dyDescent="0.25">
      <c r="B4900">
        <f xml:space="preserve"> (moras!C4897 - AVERAGE(moras!$C$2:$C$5001)) / _xlfn.STDEV.P(moras!$C$2:$C$5001)</f>
        <v>0.15989802364258113</v>
      </c>
      <c r="C4900" t="str">
        <f t="shared" si="153"/>
        <v>Normal</v>
      </c>
      <c r="D4900">
        <f xml:space="preserve"> (moras!I4897 - AVERAGE(moras!$I$2:$I$5001)) / _xlfn.STDEV.P(moras!$I$2:$I$5001)</f>
        <v>2.5475766229253582</v>
      </c>
      <c r="E4900" t="str">
        <f t="shared" si="152"/>
        <v>Atipico</v>
      </c>
    </row>
    <row r="4901" spans="2:5" x14ac:dyDescent="0.25">
      <c r="B4901">
        <f xml:space="preserve"> (moras!C4898 - AVERAGE(moras!$C$2:$C$5001)) / _xlfn.STDEV.P(moras!$C$2:$C$5001)</f>
        <v>-0.52624371897318256</v>
      </c>
      <c r="C4901" t="str">
        <f t="shared" si="153"/>
        <v>Normal</v>
      </c>
      <c r="D4901">
        <f xml:space="preserve"> (moras!I4898 - AVERAGE(moras!$I$2:$I$5001)) / _xlfn.STDEV.P(moras!$I$2:$I$5001)</f>
        <v>0.43010483570679275</v>
      </c>
      <c r="E4901" t="str">
        <f t="shared" si="152"/>
        <v>Normal</v>
      </c>
    </row>
    <row r="4902" spans="2:5" x14ac:dyDescent="0.25">
      <c r="B4902">
        <f xml:space="preserve"> (moras!C4899 - AVERAGE(moras!$C$2:$C$5001)) / _xlfn.STDEV.P(moras!$C$2:$C$5001)</f>
        <v>-0.44644444279147377</v>
      </c>
      <c r="C4902" t="str">
        <f t="shared" si="153"/>
        <v>Normal</v>
      </c>
      <c r="D4902">
        <f xml:space="preserve"> (moras!I4899 - AVERAGE(moras!$I$2:$I$5001)) / _xlfn.STDEV.P(moras!$I$2:$I$5001)</f>
        <v>-0.55804866499520445</v>
      </c>
      <c r="E4902" t="str">
        <f t="shared" si="152"/>
        <v>Normal</v>
      </c>
    </row>
    <row r="4903" spans="2:5" x14ac:dyDescent="0.25">
      <c r="B4903">
        <f xml:space="preserve"> (moras!C4900 - AVERAGE(moras!$C$2:$C$5001)) / _xlfn.STDEV.P(moras!$C$2:$C$5001)</f>
        <v>0.69386478293750709</v>
      </c>
      <c r="C4903" t="str">
        <f t="shared" si="153"/>
        <v>Normal</v>
      </c>
      <c r="D4903">
        <f xml:space="preserve"> (moras!I4900 - AVERAGE(moras!$I$2:$I$5001)) / _xlfn.STDEV.P(moras!$I$2:$I$5001)</f>
        <v>0.2183576569849362</v>
      </c>
      <c r="E4903" t="str">
        <f t="shared" si="152"/>
        <v>Normal</v>
      </c>
    </row>
    <row r="4904" spans="2:5" x14ac:dyDescent="0.25">
      <c r="B4904">
        <f xml:space="preserve"> (moras!C4901 - AVERAGE(moras!$C$2:$C$5001)) / _xlfn.STDEV.P(moras!$C$2:$C$5001)</f>
        <v>-2.2673338536546354E-2</v>
      </c>
      <c r="C4904" t="str">
        <f t="shared" si="153"/>
        <v>Normal</v>
      </c>
      <c r="D4904">
        <f xml:space="preserve"> (moras!I4901 - AVERAGE(moras!$I$2:$I$5001)) / _xlfn.STDEV.P(moras!$I$2:$I$5001)</f>
        <v>1.2770935505942189</v>
      </c>
      <c r="E4904" t="str">
        <f t="shared" si="152"/>
        <v>Normal</v>
      </c>
    </row>
    <row r="4905" spans="2:5" x14ac:dyDescent="0.25">
      <c r="B4905">
        <f xml:space="preserve"> (moras!C4902 - AVERAGE(moras!$C$2:$C$5001)) / _xlfn.STDEV.P(moras!$C$2:$C$5001)</f>
        <v>0.29732277101090276</v>
      </c>
      <c r="C4905" t="str">
        <f t="shared" si="153"/>
        <v>Normal</v>
      </c>
      <c r="D4905">
        <f xml:space="preserve"> (moras!I4902 - AVERAGE(moras!$I$2:$I$5001)) / _xlfn.STDEV.P(moras!$I$2:$I$5001)</f>
        <v>-0.69921345080977548</v>
      </c>
      <c r="E4905" t="str">
        <f t="shared" si="152"/>
        <v>Normal</v>
      </c>
    </row>
    <row r="4906" spans="2:5" x14ac:dyDescent="0.25">
      <c r="B4906">
        <f xml:space="preserve"> (moras!C4903 - AVERAGE(moras!$C$2:$C$5001)) / _xlfn.STDEV.P(moras!$C$2:$C$5001)</f>
        <v>-0.46799154082766331</v>
      </c>
      <c r="C4906" t="str">
        <f t="shared" si="153"/>
        <v>Normal</v>
      </c>
      <c r="D4906">
        <f xml:space="preserve"> (moras!I4903 - AVERAGE(moras!$I$2:$I$5001)) / _xlfn.STDEV.P(moras!$I$2:$I$5001)</f>
        <v>0.78301680024322029</v>
      </c>
      <c r="E4906" t="str">
        <f t="shared" si="152"/>
        <v>Normal</v>
      </c>
    </row>
    <row r="4907" spans="2:5" x14ac:dyDescent="0.25">
      <c r="B4907">
        <f xml:space="preserve"> (moras!C4904 - AVERAGE(moras!$C$2:$C$5001)) / _xlfn.STDEV.P(moras!$C$2:$C$5001)</f>
        <v>-0.42841433231318576</v>
      </c>
      <c r="C4907" t="str">
        <f t="shared" si="153"/>
        <v>Normal</v>
      </c>
      <c r="D4907">
        <f xml:space="preserve"> (moras!I4904 - AVERAGE(moras!$I$2:$I$5001)) / _xlfn.STDEV.P(moras!$I$2:$I$5001)</f>
        <v>1.0653463718723624</v>
      </c>
      <c r="E4907" t="str">
        <f t="shared" si="152"/>
        <v>Normal</v>
      </c>
    </row>
    <row r="4908" spans="2:5" x14ac:dyDescent="0.25">
      <c r="B4908">
        <f xml:space="preserve"> (moras!C4905 - AVERAGE(moras!$C$2:$C$5001)) / _xlfn.STDEV.P(moras!$C$2:$C$5001)</f>
        <v>0.41168310904184507</v>
      </c>
      <c r="C4908" t="str">
        <f t="shared" si="153"/>
        <v>Normal</v>
      </c>
      <c r="D4908">
        <f xml:space="preserve"> (moras!I4905 - AVERAGE(moras!$I$2:$I$5001)) / _xlfn.STDEV.P(moras!$I$2:$I$5001)</f>
        <v>0.2183576569849362</v>
      </c>
      <c r="E4908" t="str">
        <f t="shared" si="152"/>
        <v>Normal</v>
      </c>
    </row>
    <row r="4909" spans="2:5" x14ac:dyDescent="0.25">
      <c r="B4909">
        <f xml:space="preserve"> (moras!C4906 - AVERAGE(moras!$C$2:$C$5001)) / _xlfn.STDEV.P(moras!$C$2:$C$5001)</f>
        <v>-0.42989664638194441</v>
      </c>
      <c r="C4909" t="str">
        <f t="shared" si="153"/>
        <v>Normal</v>
      </c>
      <c r="D4909">
        <f xml:space="preserve"> (moras!I4906 - AVERAGE(moras!$I$2:$I$5001)) / _xlfn.STDEV.P(moras!$I$2:$I$5001)</f>
        <v>-1.2638725940680595</v>
      </c>
      <c r="E4909" t="str">
        <f t="shared" si="152"/>
        <v>Normal</v>
      </c>
    </row>
    <row r="4910" spans="2:5" x14ac:dyDescent="0.25">
      <c r="B4910">
        <f xml:space="preserve"> (moras!C4907 - AVERAGE(moras!$C$2:$C$5001)) / _xlfn.STDEV.P(moras!$C$2:$C$5001)</f>
        <v>-0.44454166866740574</v>
      </c>
      <c r="C4910" t="str">
        <f t="shared" si="153"/>
        <v>Normal</v>
      </c>
      <c r="D4910">
        <f xml:space="preserve"> (moras!I4907 - AVERAGE(moras!$I$2:$I$5001)) / _xlfn.STDEV.P(moras!$I$2:$I$5001)</f>
        <v>-0.20513670045877688</v>
      </c>
      <c r="E4910" t="str">
        <f t="shared" si="152"/>
        <v>Normal</v>
      </c>
    </row>
    <row r="4911" spans="2:5" x14ac:dyDescent="0.25">
      <c r="B4911">
        <f xml:space="preserve"> (moras!C4908 - AVERAGE(moras!$C$2:$C$5001)) / _xlfn.STDEV.P(moras!$C$2:$C$5001)</f>
        <v>-0.38223909729492112</v>
      </c>
      <c r="C4911" t="str">
        <f t="shared" si="153"/>
        <v>Normal</v>
      </c>
      <c r="D4911">
        <f xml:space="preserve"> (moras!I4908 - AVERAGE(moras!$I$2:$I$5001)) / _xlfn.STDEV.P(moras!$I$2:$I$5001)</f>
        <v>-1.052125415346203</v>
      </c>
      <c r="E4911" t="str">
        <f t="shared" si="152"/>
        <v>Normal</v>
      </c>
    </row>
    <row r="4912" spans="2:5" x14ac:dyDescent="0.25">
      <c r="B4912">
        <f xml:space="preserve"> (moras!C4909 - AVERAGE(moras!$C$2:$C$5001)) / _xlfn.STDEV.P(moras!$C$2:$C$5001)</f>
        <v>-0.44454290183274864</v>
      </c>
      <c r="C4912" t="str">
        <f t="shared" si="153"/>
        <v>Normal</v>
      </c>
      <c r="D4912">
        <f xml:space="preserve"> (moras!I4909 - AVERAGE(moras!$I$2:$I$5001)) / _xlfn.STDEV.P(moras!$I$2:$I$5001)</f>
        <v>1.0653463718723624</v>
      </c>
      <c r="E4912" t="str">
        <f t="shared" si="152"/>
        <v>Normal</v>
      </c>
    </row>
    <row r="4913" spans="2:5" x14ac:dyDescent="0.25">
      <c r="B4913">
        <f xml:space="preserve"> (moras!C4910 - AVERAGE(moras!$C$2:$C$5001)) / _xlfn.STDEV.P(moras!$C$2:$C$5001)</f>
        <v>-0.3744238872710951</v>
      </c>
      <c r="C4913" t="str">
        <f t="shared" si="153"/>
        <v>Normal</v>
      </c>
      <c r="D4913">
        <f xml:space="preserve"> (moras!I4910 - AVERAGE(moras!$I$2:$I$5001)) / _xlfn.STDEV.P(moras!$I$2:$I$5001)</f>
        <v>6.6104782630796582E-3</v>
      </c>
      <c r="E4913" t="str">
        <f t="shared" si="152"/>
        <v>Normal</v>
      </c>
    </row>
    <row r="4914" spans="2:5" x14ac:dyDescent="0.25">
      <c r="B4914">
        <f xml:space="preserve"> (moras!C4911 - AVERAGE(moras!$C$2:$C$5001)) / _xlfn.STDEV.P(moras!$C$2:$C$5001)</f>
        <v>-0.71561114167851059</v>
      </c>
      <c r="C4914" t="str">
        <f t="shared" si="153"/>
        <v>Normal</v>
      </c>
      <c r="D4914">
        <f xml:space="preserve"> (moras!I4911 - AVERAGE(moras!$I$2:$I$5001)) / _xlfn.STDEV.P(moras!$I$2:$I$5001)</f>
        <v>-1.4050373798826306</v>
      </c>
      <c r="E4914" t="str">
        <f t="shared" si="152"/>
        <v>Normal</v>
      </c>
    </row>
    <row r="4915" spans="2:5" x14ac:dyDescent="0.25">
      <c r="B4915">
        <f xml:space="preserve"> (moras!C4912 - AVERAGE(moras!$C$2:$C$5001)) / _xlfn.STDEV.P(moras!$C$2:$C$5001)</f>
        <v>-0.39748407918300172</v>
      </c>
      <c r="C4915" t="str">
        <f t="shared" si="153"/>
        <v>Normal</v>
      </c>
      <c r="D4915">
        <f xml:space="preserve"> (moras!I4912 - AVERAGE(moras!$I$2:$I$5001)) / _xlfn.STDEV.P(moras!$I$2:$I$5001)</f>
        <v>-0.34630148627334789</v>
      </c>
      <c r="E4915" t="str">
        <f t="shared" si="152"/>
        <v>Normal</v>
      </c>
    </row>
    <row r="4916" spans="2:5" x14ac:dyDescent="0.25">
      <c r="B4916">
        <f xml:space="preserve"> (moras!C4913 - AVERAGE(moras!$C$2:$C$5001)) / _xlfn.STDEV.P(moras!$C$2:$C$5001)</f>
        <v>-0.40612856823660948</v>
      </c>
      <c r="C4916" t="str">
        <f t="shared" si="153"/>
        <v>Normal</v>
      </c>
      <c r="D4916">
        <f xml:space="preserve"> (moras!I4913 - AVERAGE(moras!$I$2:$I$5001)) / _xlfn.STDEV.P(moras!$I$2:$I$5001)</f>
        <v>-0.34630148627334789</v>
      </c>
      <c r="E4916" t="str">
        <f t="shared" si="152"/>
        <v>Normal</v>
      </c>
    </row>
    <row r="4917" spans="2:5" x14ac:dyDescent="0.25">
      <c r="B4917">
        <f xml:space="preserve"> (moras!C4914 - AVERAGE(moras!$C$2:$C$5001)) / _xlfn.STDEV.P(moras!$C$2:$C$5001)</f>
        <v>0.8599104963566635</v>
      </c>
      <c r="C4917" t="str">
        <f t="shared" si="153"/>
        <v>Normal</v>
      </c>
      <c r="D4917">
        <f xml:space="preserve"> (moras!I4914 - AVERAGE(moras!$I$2:$I$5001)) / _xlfn.STDEV.P(moras!$I$2:$I$5001)</f>
        <v>6.6104782630796582E-3</v>
      </c>
      <c r="E4917" t="str">
        <f t="shared" si="152"/>
        <v>Normal</v>
      </c>
    </row>
    <row r="4918" spans="2:5" x14ac:dyDescent="0.25">
      <c r="B4918">
        <f xml:space="preserve"> (moras!C4915 - AVERAGE(moras!$C$2:$C$5001)) / _xlfn.STDEV.P(moras!$C$2:$C$5001)</f>
        <v>1.6819601806373496</v>
      </c>
      <c r="C4918" t="str">
        <f t="shared" si="153"/>
        <v>Normal</v>
      </c>
      <c r="D4918">
        <f xml:space="preserve"> (moras!I4915 - AVERAGE(moras!$I$2:$I$5001)) / _xlfn.STDEV.P(moras!$I$2:$I$5001)</f>
        <v>-0.27571909336606237</v>
      </c>
      <c r="E4918" t="str">
        <f t="shared" si="152"/>
        <v>Normal</v>
      </c>
    </row>
    <row r="4919" spans="2:5" x14ac:dyDescent="0.25">
      <c r="B4919">
        <f xml:space="preserve"> (moras!C4916 - AVERAGE(moras!$C$2:$C$5001)) / _xlfn.STDEV.P(moras!$C$2:$C$5001)</f>
        <v>2.5845058671868197</v>
      </c>
      <c r="C4919" t="str">
        <f t="shared" si="153"/>
        <v>Atipico</v>
      </c>
      <c r="D4919">
        <f xml:space="preserve"> (moras!I4916 - AVERAGE(moras!$I$2:$I$5001)) / _xlfn.STDEV.P(moras!$I$2:$I$5001)</f>
        <v>-1.052125415346203</v>
      </c>
      <c r="E4919" t="str">
        <f t="shared" si="152"/>
        <v>Normal</v>
      </c>
    </row>
    <row r="4920" spans="2:5" x14ac:dyDescent="0.25">
      <c r="B4920">
        <f xml:space="preserve"> (moras!C4917 - AVERAGE(moras!$C$2:$C$5001)) / _xlfn.STDEV.P(moras!$C$2:$C$5001)</f>
        <v>-0.51242248813172719</v>
      </c>
      <c r="C4920" t="str">
        <f t="shared" si="153"/>
        <v>Normal</v>
      </c>
      <c r="D4920">
        <f xml:space="preserve"> (moras!I4917 - AVERAGE(moras!$I$2:$I$5001)) / _xlfn.STDEV.P(moras!$I$2:$I$5001)</f>
        <v>-1.4050373798826306</v>
      </c>
      <c r="E4920" t="str">
        <f t="shared" si="152"/>
        <v>Normal</v>
      </c>
    </row>
    <row r="4921" spans="2:5" x14ac:dyDescent="0.25">
      <c r="B4921">
        <f xml:space="preserve"> (moras!C4918 - AVERAGE(moras!$C$2:$C$5001)) / _xlfn.STDEV.P(moras!$C$2:$C$5001)</f>
        <v>-0.46799154082766331</v>
      </c>
      <c r="C4921" t="str">
        <f t="shared" si="153"/>
        <v>Normal</v>
      </c>
      <c r="D4921">
        <f xml:space="preserve"> (moras!I4918 - AVERAGE(moras!$I$2:$I$5001)) / _xlfn.STDEV.P(moras!$I$2:$I$5001)</f>
        <v>1.2770935505942189</v>
      </c>
      <c r="E4921" t="str">
        <f t="shared" si="152"/>
        <v>Normal</v>
      </c>
    </row>
    <row r="4922" spans="2:5" x14ac:dyDescent="0.25">
      <c r="B4922">
        <f xml:space="preserve"> (moras!C4919 - AVERAGE(moras!$C$2:$C$5001)) / _xlfn.STDEV.P(moras!$C$2:$C$5001)</f>
        <v>-0.353736798745032</v>
      </c>
      <c r="C4922" t="str">
        <f t="shared" si="153"/>
        <v>Normal</v>
      </c>
      <c r="D4922">
        <f xml:space="preserve"> (moras!I4919 - AVERAGE(moras!$I$2:$I$5001)) / _xlfn.STDEV.P(moras!$I$2:$I$5001)</f>
        <v>-0.98154302243891756</v>
      </c>
      <c r="E4922" t="str">
        <f t="shared" si="152"/>
        <v>Normal</v>
      </c>
    </row>
    <row r="4923" spans="2:5" x14ac:dyDescent="0.25">
      <c r="B4923">
        <f xml:space="preserve"> (moras!C4920 - AVERAGE(moras!$C$2:$C$5001)) / _xlfn.STDEV.P(moras!$C$2:$C$5001)</f>
        <v>-0.57019628444578196</v>
      </c>
      <c r="C4923" t="str">
        <f t="shared" si="153"/>
        <v>Normal</v>
      </c>
      <c r="D4923">
        <f xml:space="preserve"> (moras!I4920 - AVERAGE(moras!$I$2:$I$5001)) / _xlfn.STDEV.P(moras!$I$2:$I$5001)</f>
        <v>-0.41688387918063341</v>
      </c>
      <c r="E4923" t="str">
        <f t="shared" si="152"/>
        <v>Normal</v>
      </c>
    </row>
    <row r="4924" spans="2:5" x14ac:dyDescent="0.25">
      <c r="B4924">
        <f xml:space="preserve"> (moras!C4921 - AVERAGE(moras!$C$2:$C$5001)) / _xlfn.STDEV.P(moras!$C$2:$C$5001)</f>
        <v>-0.31207874703097416</v>
      </c>
      <c r="C4924" t="str">
        <f t="shared" si="153"/>
        <v>Normal</v>
      </c>
      <c r="D4924">
        <f xml:space="preserve"> (moras!I4921 - AVERAGE(moras!$I$2:$I$5001)) / _xlfn.STDEV.P(moras!$I$2:$I$5001)</f>
        <v>7.7192871170365177E-2</v>
      </c>
      <c r="E4924" t="str">
        <f t="shared" si="152"/>
        <v>Normal</v>
      </c>
    </row>
    <row r="4925" spans="2:5" x14ac:dyDescent="0.25">
      <c r="B4925">
        <f xml:space="preserve"> (moras!C4922 - AVERAGE(moras!$C$2:$C$5001)) / _xlfn.STDEV.P(moras!$C$2:$C$5001)</f>
        <v>-9.3948741566834706E-2</v>
      </c>
      <c r="C4925" t="str">
        <f t="shared" si="153"/>
        <v>Normal</v>
      </c>
      <c r="D4925">
        <f xml:space="preserve"> (moras!I4922 - AVERAGE(moras!$I$2:$I$5001)) / _xlfn.STDEV.P(moras!$I$2:$I$5001)</f>
        <v>0.28894004989222172</v>
      </c>
      <c r="E4925" t="str">
        <f t="shared" si="152"/>
        <v>Normal</v>
      </c>
    </row>
    <row r="4926" spans="2:5" x14ac:dyDescent="0.25">
      <c r="B4926">
        <f xml:space="preserve"> (moras!C4923 - AVERAGE(moras!$C$2:$C$5001)) / _xlfn.STDEV.P(moras!$C$2:$C$5001)</f>
        <v>0.3036197448595318</v>
      </c>
      <c r="C4926" t="str">
        <f t="shared" si="153"/>
        <v>Normal</v>
      </c>
      <c r="D4926">
        <f xml:space="preserve"> (moras!I4923 - AVERAGE(moras!$I$2:$I$5001)) / _xlfn.STDEV.P(moras!$I$2:$I$5001)</f>
        <v>-0.69921345080977548</v>
      </c>
      <c r="E4926" t="str">
        <f t="shared" si="152"/>
        <v>Normal</v>
      </c>
    </row>
    <row r="4927" spans="2:5" x14ac:dyDescent="0.25">
      <c r="B4927">
        <f xml:space="preserve"> (moras!C4924 - AVERAGE(moras!$C$2:$C$5001)) / _xlfn.STDEV.P(moras!$C$2:$C$5001)</f>
        <v>-0.46799154082766331</v>
      </c>
      <c r="C4927" t="str">
        <f t="shared" si="153"/>
        <v>Normal</v>
      </c>
      <c r="D4927">
        <f xml:space="preserve"> (moras!I4924 - AVERAGE(moras!$I$2:$I$5001)) / _xlfn.STDEV.P(moras!$I$2:$I$5001)</f>
        <v>1.9123350867597886</v>
      </c>
      <c r="E4927" t="str">
        <f t="shared" si="152"/>
        <v>Normal</v>
      </c>
    </row>
    <row r="4928" spans="2:5" x14ac:dyDescent="0.25">
      <c r="B4928">
        <f xml:space="preserve"> (moras!C4925 - AVERAGE(moras!$C$2:$C$5001)) / _xlfn.STDEV.P(moras!$C$2:$C$5001)</f>
        <v>-0.7800193675372743</v>
      </c>
      <c r="C4928" t="str">
        <f t="shared" si="153"/>
        <v>Normal</v>
      </c>
      <c r="D4928">
        <f xml:space="preserve"> (moras!I4925 - AVERAGE(moras!$I$2:$I$5001)) / _xlfn.STDEV.P(moras!$I$2:$I$5001)</f>
        <v>0.50068722861407822</v>
      </c>
      <c r="E4928" t="str">
        <f t="shared" si="152"/>
        <v>Normal</v>
      </c>
    </row>
    <row r="4929" spans="2:5" x14ac:dyDescent="0.25">
      <c r="B4929">
        <f xml:space="preserve"> (moras!C4926 - AVERAGE(moras!$C$2:$C$5001)) / _xlfn.STDEV.P(moras!$C$2:$C$5001)</f>
        <v>1.1116439367913675</v>
      </c>
      <c r="C4929" t="str">
        <f t="shared" si="153"/>
        <v>Normal</v>
      </c>
      <c r="D4929">
        <f xml:space="preserve"> (moras!I4926 - AVERAGE(moras!$I$2:$I$5001)) / _xlfn.STDEV.P(moras!$I$2:$I$5001)</f>
        <v>7.7192871170365177E-2</v>
      </c>
      <c r="E4929" t="str">
        <f t="shared" si="152"/>
        <v>Normal</v>
      </c>
    </row>
    <row r="4930" spans="2:5" x14ac:dyDescent="0.25">
      <c r="B4930">
        <f xml:space="preserve"> (moras!C4927 - AVERAGE(moras!$C$2:$C$5001)) / _xlfn.STDEV.P(moras!$C$2:$C$5001)</f>
        <v>0.64112463190491176</v>
      </c>
      <c r="C4930" t="str">
        <f t="shared" si="153"/>
        <v>Normal</v>
      </c>
      <c r="D4930">
        <f xml:space="preserve"> (moras!I4927 - AVERAGE(moras!$I$2:$I$5001)) / _xlfn.STDEV.P(moras!$I$2:$I$5001)</f>
        <v>-0.98154302243891756</v>
      </c>
      <c r="E4930" t="str">
        <f t="shared" si="152"/>
        <v>Normal</v>
      </c>
    </row>
    <row r="4931" spans="2:5" x14ac:dyDescent="0.25">
      <c r="B4931">
        <f xml:space="preserve"> (moras!C4928 - AVERAGE(moras!$C$2:$C$5001)) / _xlfn.STDEV.P(moras!$C$2:$C$5001)</f>
        <v>-0.56451049200439241</v>
      </c>
      <c r="C4931" t="str">
        <f t="shared" si="153"/>
        <v>Normal</v>
      </c>
      <c r="D4931">
        <f xml:space="preserve"> (moras!I4928 - AVERAGE(moras!$I$2:$I$5001)) / _xlfn.STDEV.P(moras!$I$2:$I$5001)</f>
        <v>0.28894004989222172</v>
      </c>
      <c r="E4931" t="str">
        <f t="shared" si="152"/>
        <v>Normal</v>
      </c>
    </row>
    <row r="4932" spans="2:5" x14ac:dyDescent="0.25">
      <c r="B4932">
        <f xml:space="preserve"> (moras!C4929 - AVERAGE(moras!$C$2:$C$5001)) / _xlfn.STDEV.P(moras!$C$2:$C$5001)</f>
        <v>0.20953909452032443</v>
      </c>
      <c r="C4932" t="str">
        <f t="shared" si="153"/>
        <v>Normal</v>
      </c>
      <c r="D4932">
        <f xml:space="preserve"> (moras!I4929 - AVERAGE(moras!$I$2:$I$5001)) / _xlfn.STDEV.P(moras!$I$2:$I$5001)</f>
        <v>-1.4050373798826306</v>
      </c>
      <c r="E4932" t="str">
        <f t="shared" si="152"/>
        <v>Normal</v>
      </c>
    </row>
    <row r="4933" spans="2:5" x14ac:dyDescent="0.25">
      <c r="B4933">
        <f xml:space="preserve"> (moras!C4930 - AVERAGE(moras!$C$2:$C$5001)) / _xlfn.STDEV.P(moras!$C$2:$C$5001)</f>
        <v>-0.44454290183274864</v>
      </c>
      <c r="C4933" t="str">
        <f t="shared" si="153"/>
        <v>Normal</v>
      </c>
      <c r="D4933">
        <f xml:space="preserve"> (moras!I4930 - AVERAGE(moras!$I$2:$I$5001)) / _xlfn.STDEV.P(moras!$I$2:$I$5001)</f>
        <v>1.2065111576869334</v>
      </c>
      <c r="E4933" t="str">
        <f t="shared" si="152"/>
        <v>Normal</v>
      </c>
    </row>
    <row r="4934" spans="2:5" x14ac:dyDescent="0.25">
      <c r="B4934">
        <f xml:space="preserve"> (moras!C4931 - AVERAGE(moras!$C$2:$C$5001)) / _xlfn.STDEV.P(moras!$C$2:$C$5001)</f>
        <v>0.22845400113213082</v>
      </c>
      <c r="C4934" t="str">
        <f t="shared" si="153"/>
        <v>Normal</v>
      </c>
      <c r="D4934">
        <f xml:space="preserve"> (moras!I4931 - AVERAGE(moras!$I$2:$I$5001)) / _xlfn.STDEV.P(moras!$I$2:$I$5001)</f>
        <v>-0.62863105790248996</v>
      </c>
      <c r="E4934" t="str">
        <f t="shared" ref="E4934:E4997" si="154">IF(ABS(D4934)&gt;1.96,"Atipico","Normal")</f>
        <v>Normal</v>
      </c>
    </row>
    <row r="4935" spans="2:5" x14ac:dyDescent="0.25">
      <c r="B4935">
        <f xml:space="preserve"> (moras!C4932 - AVERAGE(moras!$C$2:$C$5001)) / _xlfn.STDEV.P(moras!$C$2:$C$5001)</f>
        <v>-0.44454166866740574</v>
      </c>
      <c r="C4935" t="str">
        <f t="shared" si="153"/>
        <v>Normal</v>
      </c>
      <c r="D4935">
        <f xml:space="preserve"> (moras!I4932 - AVERAGE(moras!$I$2:$I$5001)) / _xlfn.STDEV.P(moras!$I$2:$I$5001)</f>
        <v>-0.62863105790248996</v>
      </c>
      <c r="E4935" t="str">
        <f t="shared" si="154"/>
        <v>Normal</v>
      </c>
    </row>
    <row r="4936" spans="2:5" x14ac:dyDescent="0.25">
      <c r="B4936">
        <f xml:space="preserve"> (moras!C4933 - AVERAGE(moras!$C$2:$C$5001)) / _xlfn.STDEV.P(moras!$C$2:$C$5001)</f>
        <v>-0.47913829500512811</v>
      </c>
      <c r="C4936" t="str">
        <f t="shared" si="153"/>
        <v>Normal</v>
      </c>
      <c r="D4936">
        <f xml:space="preserve"> (moras!I4933 - AVERAGE(moras!$I$2:$I$5001)) / _xlfn.STDEV.P(moras!$I$2:$I$5001)</f>
        <v>-1.1227078082534885</v>
      </c>
      <c r="E4936" t="str">
        <f t="shared" si="154"/>
        <v>Normal</v>
      </c>
    </row>
    <row r="4937" spans="2:5" x14ac:dyDescent="0.25">
      <c r="B4937">
        <f xml:space="preserve"> (moras!C4934 - AVERAGE(moras!$C$2:$C$5001)) / _xlfn.STDEV.P(moras!$C$2:$C$5001)</f>
        <v>0.36498451865206105</v>
      </c>
      <c r="C4937" t="str">
        <f t="shared" si="153"/>
        <v>Normal</v>
      </c>
      <c r="D4937">
        <f xml:space="preserve"> (moras!I4934 - AVERAGE(moras!$I$2:$I$5001)) / _xlfn.STDEV.P(moras!$I$2:$I$5001)</f>
        <v>1.9829174796670741</v>
      </c>
      <c r="E4937" t="str">
        <f t="shared" si="154"/>
        <v>Atipico</v>
      </c>
    </row>
    <row r="4938" spans="2:5" x14ac:dyDescent="0.25">
      <c r="B4938">
        <f xml:space="preserve"> (moras!C4935 - AVERAGE(moras!$C$2:$C$5001)) / _xlfn.STDEV.P(moras!$C$2:$C$5001)</f>
        <v>-0.45061624114644599</v>
      </c>
      <c r="C4938" t="str">
        <f t="shared" si="153"/>
        <v>Normal</v>
      </c>
      <c r="D4938">
        <f xml:space="preserve"> (moras!I4935 - AVERAGE(moras!$I$2:$I$5001)) / _xlfn.STDEV.P(moras!$I$2:$I$5001)</f>
        <v>-1.1227078082534885</v>
      </c>
      <c r="E4938" t="str">
        <f t="shared" si="154"/>
        <v>Normal</v>
      </c>
    </row>
    <row r="4939" spans="2:5" x14ac:dyDescent="0.25">
      <c r="B4939">
        <f xml:space="preserve"> (moras!C4936 - AVERAGE(moras!$C$2:$C$5001)) / _xlfn.STDEV.P(moras!$C$2:$C$5001)</f>
        <v>2.1704031245063886</v>
      </c>
      <c r="C4939" t="str">
        <f t="shared" si="153"/>
        <v>Atipico</v>
      </c>
      <c r="D4939">
        <f xml:space="preserve"> (moras!I4936 - AVERAGE(moras!$I$2:$I$5001)) / _xlfn.STDEV.P(moras!$I$2:$I$5001)</f>
        <v>0.78301680024322029</v>
      </c>
      <c r="E4939" t="str">
        <f t="shared" si="154"/>
        <v>Normal</v>
      </c>
    </row>
    <row r="4940" spans="2:5" x14ac:dyDescent="0.25">
      <c r="B4940">
        <f xml:space="preserve"> (moras!C4937 - AVERAGE(moras!$C$2:$C$5001)) / _xlfn.STDEV.P(moras!$C$2:$C$5001)</f>
        <v>-0.80468267439492847</v>
      </c>
      <c r="C4940" t="str">
        <f t="shared" si="153"/>
        <v>Normal</v>
      </c>
      <c r="D4940">
        <f xml:space="preserve"> (moras!I4937 - AVERAGE(moras!$I$2:$I$5001)) / _xlfn.STDEV.P(moras!$I$2:$I$5001)</f>
        <v>-0.20513670045877688</v>
      </c>
      <c r="E4940" t="str">
        <f t="shared" si="154"/>
        <v>Normal</v>
      </c>
    </row>
    <row r="4941" spans="2:5" x14ac:dyDescent="0.25">
      <c r="B4941">
        <f xml:space="preserve"> (moras!C4938 - AVERAGE(moras!$C$2:$C$5001)) / _xlfn.STDEV.P(moras!$C$2:$C$5001)</f>
        <v>-3.1973563261231998E-2</v>
      </c>
      <c r="C4941" t="str">
        <f t="shared" si="153"/>
        <v>Normal</v>
      </c>
      <c r="D4941">
        <f xml:space="preserve"> (moras!I4938 - AVERAGE(moras!$I$2:$I$5001)) / _xlfn.STDEV.P(moras!$I$2:$I$5001)</f>
        <v>-1.5462021656972016</v>
      </c>
      <c r="E4941" t="str">
        <f t="shared" si="154"/>
        <v>Normal</v>
      </c>
    </row>
    <row r="4942" spans="2:5" x14ac:dyDescent="0.25">
      <c r="B4942">
        <f xml:space="preserve"> (moras!C4939 - AVERAGE(moras!$C$2:$C$5001)) / _xlfn.STDEV.P(moras!$C$2:$C$5001)</f>
        <v>-0.4415882376712017</v>
      </c>
      <c r="C4942" t="str">
        <f t="shared" si="153"/>
        <v>Normal</v>
      </c>
      <c r="D4942">
        <f xml:space="preserve"> (moras!I4939 - AVERAGE(moras!$I$2:$I$5001)) / _xlfn.STDEV.P(moras!$I$2:$I$5001)</f>
        <v>-0.769795843717061</v>
      </c>
      <c r="E4942" t="str">
        <f t="shared" si="154"/>
        <v>Normal</v>
      </c>
    </row>
    <row r="4943" spans="2:5" x14ac:dyDescent="0.25">
      <c r="B4943">
        <f xml:space="preserve"> (moras!C4940 - AVERAGE(moras!$C$2:$C$5001)) / _xlfn.STDEV.P(moras!$C$2:$C$5001)</f>
        <v>-0.52260843386393829</v>
      </c>
      <c r="C4943" t="str">
        <f t="shared" ref="C4943:C5004" si="155">IF(ABS(B4943)&gt;1.96,"Atipico","Normal")</f>
        <v>Normal</v>
      </c>
      <c r="D4943">
        <f xml:space="preserve"> (moras!I4940 - AVERAGE(moras!$I$2:$I$5001)) / _xlfn.STDEV.P(moras!$I$2:$I$5001)</f>
        <v>-1.6873669515117726</v>
      </c>
      <c r="E4943" t="str">
        <f t="shared" si="154"/>
        <v>Normal</v>
      </c>
    </row>
    <row r="4944" spans="2:5" x14ac:dyDescent="0.25">
      <c r="B4944">
        <f xml:space="preserve"> (moras!C4941 - AVERAGE(moras!$C$2:$C$5001)) / _xlfn.STDEV.P(moras!$C$2:$C$5001)</f>
        <v>-0.44454166866740574</v>
      </c>
      <c r="C4944" t="str">
        <f t="shared" si="155"/>
        <v>Normal</v>
      </c>
      <c r="D4944">
        <f xml:space="preserve"> (moras!I4941 - AVERAGE(moras!$I$2:$I$5001)) / _xlfn.STDEV.P(moras!$I$2:$I$5001)</f>
        <v>-0.13455430755149136</v>
      </c>
      <c r="E4944" t="str">
        <f t="shared" si="154"/>
        <v>Normal</v>
      </c>
    </row>
    <row r="4945" spans="2:5" x14ac:dyDescent="0.25">
      <c r="B4945">
        <f xml:space="preserve"> (moras!C4942 - AVERAGE(moras!$C$2:$C$5001)) / _xlfn.STDEV.P(moras!$C$2:$C$5001)</f>
        <v>-0.46799154082766331</v>
      </c>
      <c r="C4945" t="str">
        <f t="shared" si="155"/>
        <v>Normal</v>
      </c>
      <c r="D4945">
        <f xml:space="preserve"> (moras!I4942 - AVERAGE(moras!$I$2:$I$5001)) / _xlfn.STDEV.P(moras!$I$2:$I$5001)</f>
        <v>0.57126962152136374</v>
      </c>
      <c r="E4945" t="str">
        <f t="shared" si="154"/>
        <v>Normal</v>
      </c>
    </row>
    <row r="4946" spans="2:5" x14ac:dyDescent="0.25">
      <c r="B4946">
        <f xml:space="preserve"> (moras!C4943 - AVERAGE(moras!$C$2:$C$5001)) / _xlfn.STDEV.P(moras!$C$2:$C$5001)</f>
        <v>3.7152895565513169</v>
      </c>
      <c r="C4946" t="str">
        <f t="shared" si="155"/>
        <v>Atipico</v>
      </c>
      <c r="D4946">
        <f xml:space="preserve"> (moras!I4943 - AVERAGE(moras!$I$2:$I$5001)) / _xlfn.STDEV.P(moras!$I$2:$I$5001)</f>
        <v>6.6104782630796582E-3</v>
      </c>
      <c r="E4946" t="str">
        <f t="shared" si="154"/>
        <v>Normal</v>
      </c>
    </row>
    <row r="4947" spans="2:5" x14ac:dyDescent="0.25">
      <c r="B4947">
        <f xml:space="preserve"> (moras!C4944 - AVERAGE(moras!$C$2:$C$5001)) / _xlfn.STDEV.P(moras!$C$2:$C$5001)</f>
        <v>-0.37917788764774907</v>
      </c>
      <c r="C4947" t="str">
        <f t="shared" si="155"/>
        <v>Normal</v>
      </c>
      <c r="D4947">
        <f xml:space="preserve"> (moras!I4944 - AVERAGE(moras!$I$2:$I$5001)) / _xlfn.STDEV.P(moras!$I$2:$I$5001)</f>
        <v>-1.1227078082534885</v>
      </c>
      <c r="E4947" t="str">
        <f t="shared" si="154"/>
        <v>Normal</v>
      </c>
    </row>
    <row r="4948" spans="2:5" x14ac:dyDescent="0.25">
      <c r="B4948">
        <f xml:space="preserve"> (moras!C4945 - AVERAGE(moras!$C$2:$C$5001)) / _xlfn.STDEV.P(moras!$C$2:$C$5001)</f>
        <v>0.70069281944104866</v>
      </c>
      <c r="C4948" t="str">
        <f t="shared" si="155"/>
        <v>Normal</v>
      </c>
      <c r="D4948">
        <f xml:space="preserve"> (moras!I4945 - AVERAGE(moras!$I$2:$I$5001)) / _xlfn.STDEV.P(moras!$I$2:$I$5001)</f>
        <v>1.0653463718723624</v>
      </c>
      <c r="E4948" t="str">
        <f t="shared" si="154"/>
        <v>Normal</v>
      </c>
    </row>
    <row r="4949" spans="2:5" x14ac:dyDescent="0.25">
      <c r="B4949">
        <f xml:space="preserve"> (moras!C4946 - AVERAGE(moras!$C$2:$C$5001)) / _xlfn.STDEV.P(moras!$C$2:$C$5001)</f>
        <v>-0.44454290183274864</v>
      </c>
      <c r="C4949" t="str">
        <f t="shared" si="155"/>
        <v>Normal</v>
      </c>
      <c r="D4949">
        <f xml:space="preserve"> (moras!I4946 - AVERAGE(moras!$I$2:$I$5001)) / _xlfn.STDEV.P(moras!$I$2:$I$5001)</f>
        <v>-0.48746627208791893</v>
      </c>
      <c r="E4949" t="str">
        <f t="shared" si="154"/>
        <v>Normal</v>
      </c>
    </row>
    <row r="4950" spans="2:5" x14ac:dyDescent="0.25">
      <c r="B4950">
        <f xml:space="preserve"> (moras!C4947 - AVERAGE(moras!$C$2:$C$5001)) / _xlfn.STDEV.P(moras!$C$2:$C$5001)</f>
        <v>-0.46799154082766331</v>
      </c>
      <c r="C4950" t="str">
        <f t="shared" si="155"/>
        <v>Normal</v>
      </c>
      <c r="D4950">
        <f xml:space="preserve"> (moras!I4947 - AVERAGE(moras!$I$2:$I$5001)) / _xlfn.STDEV.P(moras!$I$2:$I$5001)</f>
        <v>-0.34630148627334789</v>
      </c>
      <c r="E4950" t="str">
        <f t="shared" si="154"/>
        <v>Normal</v>
      </c>
    </row>
    <row r="4951" spans="2:5" x14ac:dyDescent="0.25">
      <c r="B4951">
        <f xml:space="preserve"> (moras!C4948 - AVERAGE(moras!$C$2:$C$5001)) / _xlfn.STDEV.P(moras!$C$2:$C$5001)</f>
        <v>0.61767119589681341</v>
      </c>
      <c r="C4951" t="str">
        <f t="shared" si="155"/>
        <v>Normal</v>
      </c>
      <c r="D4951">
        <f xml:space="preserve"> (moras!I4948 - AVERAGE(moras!$I$2:$I$5001)) / _xlfn.STDEV.P(moras!$I$2:$I$5001)</f>
        <v>-0.20513670045877688</v>
      </c>
      <c r="E4951" t="str">
        <f t="shared" si="154"/>
        <v>Normal</v>
      </c>
    </row>
    <row r="4952" spans="2:5" x14ac:dyDescent="0.25">
      <c r="B4952">
        <f xml:space="preserve"> (moras!C4949 - AVERAGE(moras!$C$2:$C$5001)) / _xlfn.STDEV.P(moras!$C$2:$C$5001)</f>
        <v>-0.44454166866740574</v>
      </c>
      <c r="C4952" t="str">
        <f t="shared" si="155"/>
        <v>Normal</v>
      </c>
      <c r="D4952">
        <f xml:space="preserve"> (moras!I4949 - AVERAGE(moras!$I$2:$I$5001)) / _xlfn.STDEV.P(moras!$I$2:$I$5001)</f>
        <v>-1.2638725940680595</v>
      </c>
      <c r="E4952" t="str">
        <f t="shared" si="154"/>
        <v>Normal</v>
      </c>
    </row>
    <row r="4953" spans="2:5" x14ac:dyDescent="0.25">
      <c r="B4953">
        <f xml:space="preserve"> (moras!C4950 - AVERAGE(moras!$C$2:$C$5001)) / _xlfn.STDEV.P(moras!$C$2:$C$5001)</f>
        <v>0.8864630125196139</v>
      </c>
      <c r="C4953" t="str">
        <f t="shared" si="155"/>
        <v>Normal</v>
      </c>
      <c r="D4953">
        <f xml:space="preserve"> (moras!I4950 - AVERAGE(moras!$I$2:$I$5001)) / _xlfn.STDEV.P(moras!$I$2:$I$5001)</f>
        <v>1.7711703009452175</v>
      </c>
      <c r="E4953" t="str">
        <f t="shared" si="154"/>
        <v>Normal</v>
      </c>
    </row>
    <row r="4954" spans="2:5" x14ac:dyDescent="0.25">
      <c r="B4954">
        <f xml:space="preserve"> (moras!C4951 - AVERAGE(moras!$C$2:$C$5001)) / _xlfn.STDEV.P(moras!$C$2:$C$5001)</f>
        <v>4.3766477216935353</v>
      </c>
      <c r="C4954" t="str">
        <f t="shared" si="155"/>
        <v>Atipico</v>
      </c>
      <c r="D4954">
        <f xml:space="preserve"> (moras!I4951 - AVERAGE(moras!$I$2:$I$5001)) / _xlfn.STDEV.P(moras!$I$2:$I$5001)</f>
        <v>1.9123350867597886</v>
      </c>
      <c r="E4954" t="str">
        <f t="shared" si="154"/>
        <v>Normal</v>
      </c>
    </row>
    <row r="4955" spans="2:5" x14ac:dyDescent="0.25">
      <c r="B4955">
        <f xml:space="preserve"> (moras!C4952 - AVERAGE(moras!$C$2:$C$5001)) / _xlfn.STDEV.P(moras!$C$2:$C$5001)</f>
        <v>-0.13826162562097102</v>
      </c>
      <c r="C4955" t="str">
        <f t="shared" si="155"/>
        <v>Normal</v>
      </c>
      <c r="D4955">
        <f xml:space="preserve"> (moras!I4952 - AVERAGE(moras!$I$2:$I$5001)) / _xlfn.STDEV.P(moras!$I$2:$I$5001)</f>
        <v>-1.5462021656972016</v>
      </c>
      <c r="E4955" t="str">
        <f t="shared" si="154"/>
        <v>Normal</v>
      </c>
    </row>
    <row r="4956" spans="2:5" x14ac:dyDescent="0.25">
      <c r="B4956">
        <f xml:space="preserve"> (moras!C4953 - AVERAGE(moras!$C$2:$C$5001)) / _xlfn.STDEV.P(moras!$C$2:$C$5001)</f>
        <v>-0.40390393795804908</v>
      </c>
      <c r="C4956" t="str">
        <f t="shared" si="155"/>
        <v>Normal</v>
      </c>
      <c r="D4956">
        <f xml:space="preserve"> (moras!I4953 - AVERAGE(moras!$I$2:$I$5001)) / _xlfn.STDEV.P(moras!$I$2:$I$5001)</f>
        <v>-1.193290201160774</v>
      </c>
      <c r="E4956" t="str">
        <f t="shared" si="154"/>
        <v>Normal</v>
      </c>
    </row>
    <row r="4957" spans="2:5" x14ac:dyDescent="0.25">
      <c r="B4957">
        <f xml:space="preserve"> (moras!C4954 - AVERAGE(moras!$C$2:$C$5001)) / _xlfn.STDEV.P(moras!$C$2:$C$5001)</f>
        <v>-0.44454166866740574</v>
      </c>
      <c r="C4957" t="str">
        <f t="shared" si="155"/>
        <v>Normal</v>
      </c>
      <c r="D4957">
        <f xml:space="preserve"> (moras!I4954 - AVERAGE(moras!$I$2:$I$5001)) / _xlfn.STDEV.P(moras!$I$2:$I$5001)</f>
        <v>1.41825833640879</v>
      </c>
      <c r="E4957" t="str">
        <f t="shared" si="154"/>
        <v>Normal</v>
      </c>
    </row>
    <row r="4958" spans="2:5" x14ac:dyDescent="0.25">
      <c r="B4958">
        <f xml:space="preserve"> (moras!C4955 - AVERAGE(moras!$C$2:$C$5001)) / _xlfn.STDEV.P(moras!$C$2:$C$5001)</f>
        <v>-0.21985149487550579</v>
      </c>
      <c r="C4958" t="str">
        <f t="shared" si="155"/>
        <v>Normal</v>
      </c>
      <c r="D4958">
        <f xml:space="preserve"> (moras!I4955 - AVERAGE(moras!$I$2:$I$5001)) / _xlfn.STDEV.P(moras!$I$2:$I$5001)</f>
        <v>-1.193290201160774</v>
      </c>
      <c r="E4958" t="str">
        <f t="shared" si="154"/>
        <v>Normal</v>
      </c>
    </row>
    <row r="4959" spans="2:5" x14ac:dyDescent="0.25">
      <c r="B4959">
        <f xml:space="preserve"> (moras!C4956 - AVERAGE(moras!$C$2:$C$5001)) / _xlfn.STDEV.P(moras!$C$2:$C$5001)</f>
        <v>-0.35249327481326909</v>
      </c>
      <c r="C4959" t="str">
        <f t="shared" si="155"/>
        <v>Normal</v>
      </c>
      <c r="D4959">
        <f xml:space="preserve"> (moras!I4956 - AVERAGE(moras!$I$2:$I$5001)) / _xlfn.STDEV.P(moras!$I$2:$I$5001)</f>
        <v>0.43010483570679275</v>
      </c>
      <c r="E4959" t="str">
        <f t="shared" si="154"/>
        <v>Normal</v>
      </c>
    </row>
    <row r="4960" spans="2:5" x14ac:dyDescent="0.25">
      <c r="B4960">
        <f xml:space="preserve"> (moras!C4957 - AVERAGE(moras!$C$2:$C$5001)) / _xlfn.STDEV.P(moras!$C$2:$C$5001)</f>
        <v>0.66894991034990492</v>
      </c>
      <c r="C4960" t="str">
        <f t="shared" si="155"/>
        <v>Normal</v>
      </c>
      <c r="D4960">
        <f xml:space="preserve"> (moras!I4957 - AVERAGE(moras!$I$2:$I$5001)) / _xlfn.STDEV.P(moras!$I$2:$I$5001)</f>
        <v>2.5475766229253582</v>
      </c>
      <c r="E4960" t="str">
        <f t="shared" si="154"/>
        <v>Atipico</v>
      </c>
    </row>
    <row r="4961" spans="2:5" x14ac:dyDescent="0.25">
      <c r="B4961">
        <f xml:space="preserve"> (moras!C4958 - AVERAGE(moras!$C$2:$C$5001)) / _xlfn.STDEV.P(moras!$C$2:$C$5001)</f>
        <v>-0.28186971065157507</v>
      </c>
      <c r="C4961" t="str">
        <f t="shared" si="155"/>
        <v>Normal</v>
      </c>
      <c r="D4961">
        <f xml:space="preserve"> (moras!I4958 - AVERAGE(moras!$I$2:$I$5001)) / _xlfn.STDEV.P(moras!$I$2:$I$5001)</f>
        <v>-6.397191464420586E-2</v>
      </c>
      <c r="E4961" t="str">
        <f t="shared" si="154"/>
        <v>Normal</v>
      </c>
    </row>
    <row r="4962" spans="2:5" x14ac:dyDescent="0.25">
      <c r="B4962">
        <f xml:space="preserve"> (moras!C4959 - AVERAGE(moras!$C$2:$C$5001)) / _xlfn.STDEV.P(moras!$C$2:$C$5001)</f>
        <v>-0.4532305516733573</v>
      </c>
      <c r="C4962" t="str">
        <f t="shared" si="155"/>
        <v>Normal</v>
      </c>
      <c r="D4962">
        <f xml:space="preserve"> (moras!I4959 - AVERAGE(moras!$I$2:$I$5001)) / _xlfn.STDEV.P(moras!$I$2:$I$5001)</f>
        <v>-0.34630148627334789</v>
      </c>
      <c r="E4962" t="str">
        <f t="shared" si="154"/>
        <v>Normal</v>
      </c>
    </row>
    <row r="4963" spans="2:5" x14ac:dyDescent="0.25">
      <c r="B4963">
        <f xml:space="preserve"> (moras!C4960 - AVERAGE(moras!$C$2:$C$5001)) / _xlfn.STDEV.P(moras!$C$2:$C$5001)</f>
        <v>-0.14048470211119937</v>
      </c>
      <c r="C4963" t="str">
        <f t="shared" si="155"/>
        <v>Normal</v>
      </c>
      <c r="D4963">
        <f xml:space="preserve"> (moras!I4960 - AVERAGE(moras!$I$2:$I$5001)) / _xlfn.STDEV.P(moras!$I$2:$I$5001)</f>
        <v>-0.20513670045877688</v>
      </c>
      <c r="E4963" t="str">
        <f t="shared" si="154"/>
        <v>Normal</v>
      </c>
    </row>
    <row r="4964" spans="2:5" x14ac:dyDescent="0.25">
      <c r="B4964">
        <f xml:space="preserve"> (moras!C4961 - AVERAGE(moras!$C$2:$C$5001)) / _xlfn.STDEV.P(moras!$C$2:$C$5001)</f>
        <v>-0.62694655352524409</v>
      </c>
      <c r="C4964" t="str">
        <f t="shared" si="155"/>
        <v>Normal</v>
      </c>
      <c r="D4964">
        <f xml:space="preserve"> (moras!I4961 - AVERAGE(moras!$I$2:$I$5001)) / _xlfn.STDEV.P(moras!$I$2:$I$5001)</f>
        <v>-0.91096062953163204</v>
      </c>
      <c r="E4964" t="str">
        <f t="shared" si="154"/>
        <v>Normal</v>
      </c>
    </row>
    <row r="4965" spans="2:5" x14ac:dyDescent="0.25">
      <c r="B4965">
        <f xml:space="preserve"> (moras!C4962 - AVERAGE(moras!$C$2:$C$5001)) / _xlfn.STDEV.P(moras!$C$2:$C$5001)</f>
        <v>-0.3821965284272848</v>
      </c>
      <c r="C4965" t="str">
        <f t="shared" si="155"/>
        <v>Normal</v>
      </c>
      <c r="D4965">
        <f xml:space="preserve"> (moras!I4962 - AVERAGE(moras!$I$2:$I$5001)) / _xlfn.STDEV.P(moras!$I$2:$I$5001)</f>
        <v>0.28894004989222172</v>
      </c>
      <c r="E4965" t="str">
        <f t="shared" si="154"/>
        <v>Normal</v>
      </c>
    </row>
    <row r="4966" spans="2:5" x14ac:dyDescent="0.25">
      <c r="B4966">
        <f xml:space="preserve"> (moras!C4963 - AVERAGE(moras!$C$2:$C$5001)) / _xlfn.STDEV.P(moras!$C$2:$C$5001)</f>
        <v>0.6833170634886544</v>
      </c>
      <c r="C4966" t="str">
        <f t="shared" si="155"/>
        <v>Normal</v>
      </c>
      <c r="D4966">
        <f xml:space="preserve"> (moras!I4963 - AVERAGE(moras!$I$2:$I$5001)) / _xlfn.STDEV.P(moras!$I$2:$I$5001)</f>
        <v>1.3476759435015044</v>
      </c>
      <c r="E4966" t="str">
        <f t="shared" si="154"/>
        <v>Normal</v>
      </c>
    </row>
    <row r="4967" spans="2:5" x14ac:dyDescent="0.25">
      <c r="B4967">
        <f xml:space="preserve"> (moras!C4964 - AVERAGE(moras!$C$2:$C$5001)) / _xlfn.STDEV.P(moras!$C$2:$C$5001)</f>
        <v>6.9818994841028117E-2</v>
      </c>
      <c r="C4967" t="str">
        <f t="shared" si="155"/>
        <v>Normal</v>
      </c>
      <c r="D4967">
        <f xml:space="preserve"> (moras!I4964 - AVERAGE(moras!$I$2:$I$5001)) / _xlfn.STDEV.P(moras!$I$2:$I$5001)</f>
        <v>-0.769795843717061</v>
      </c>
      <c r="E4967" t="str">
        <f t="shared" si="154"/>
        <v>Normal</v>
      </c>
    </row>
    <row r="4968" spans="2:5" x14ac:dyDescent="0.25">
      <c r="B4968">
        <f xml:space="preserve"> (moras!C4965 - AVERAGE(moras!$C$2:$C$5001)) / _xlfn.STDEV.P(moras!$C$2:$C$5001)</f>
        <v>-0.44336522893029567</v>
      </c>
      <c r="C4968" t="str">
        <f t="shared" si="155"/>
        <v>Normal</v>
      </c>
      <c r="D4968">
        <f xml:space="preserve"> (moras!I4965 - AVERAGE(moras!$I$2:$I$5001)) / _xlfn.STDEV.P(moras!$I$2:$I$5001)</f>
        <v>-0.769795843717061</v>
      </c>
      <c r="E4968" t="str">
        <f t="shared" si="154"/>
        <v>Normal</v>
      </c>
    </row>
    <row r="4969" spans="2:5" x14ac:dyDescent="0.25">
      <c r="B4969">
        <f xml:space="preserve"> (moras!C4966 - AVERAGE(moras!$C$2:$C$5001)) / _xlfn.STDEV.P(moras!$C$2:$C$5001)</f>
        <v>-0.37952672545994376</v>
      </c>
      <c r="C4969" t="str">
        <f t="shared" si="155"/>
        <v>Normal</v>
      </c>
      <c r="D4969">
        <f xml:space="preserve"> (moras!I4966 - AVERAGE(moras!$I$2:$I$5001)) / _xlfn.STDEV.P(moras!$I$2:$I$5001)</f>
        <v>0.92418158605779133</v>
      </c>
      <c r="E4969" t="str">
        <f t="shared" si="154"/>
        <v>Normal</v>
      </c>
    </row>
    <row r="4970" spans="2:5" x14ac:dyDescent="0.25">
      <c r="B4970">
        <f xml:space="preserve"> (moras!C4967 - AVERAGE(moras!$C$2:$C$5001)) / _xlfn.STDEV.P(moras!$C$2:$C$5001)</f>
        <v>-0.44454166866740574</v>
      </c>
      <c r="C4970" t="str">
        <f t="shared" si="155"/>
        <v>Normal</v>
      </c>
      <c r="D4970">
        <f xml:space="preserve"> (moras!I4967 - AVERAGE(moras!$I$2:$I$5001)) / _xlfn.STDEV.P(moras!$I$2:$I$5001)</f>
        <v>7.7192871170365177E-2</v>
      </c>
      <c r="E4970" t="str">
        <f t="shared" si="154"/>
        <v>Normal</v>
      </c>
    </row>
    <row r="4971" spans="2:5" x14ac:dyDescent="0.25">
      <c r="B4971">
        <f xml:space="preserve"> (moras!C4968 - AVERAGE(moras!$C$2:$C$5001)) / _xlfn.STDEV.P(moras!$C$2:$C$5001)</f>
        <v>-0.28190918427420075</v>
      </c>
      <c r="C4971" t="str">
        <f t="shared" si="155"/>
        <v>Normal</v>
      </c>
      <c r="D4971">
        <f xml:space="preserve"> (moras!I4968 - AVERAGE(moras!$I$2:$I$5001)) / _xlfn.STDEV.P(moras!$I$2:$I$5001)</f>
        <v>-0.41688387918063341</v>
      </c>
      <c r="E4971" t="str">
        <f t="shared" si="154"/>
        <v>Normal</v>
      </c>
    </row>
    <row r="4972" spans="2:5" x14ac:dyDescent="0.25">
      <c r="B4972">
        <f xml:space="preserve"> (moras!C4969 - AVERAGE(moras!$C$2:$C$5001)) / _xlfn.STDEV.P(moras!$C$2:$C$5001)</f>
        <v>-0.25969959282085436</v>
      </c>
      <c r="C4972" t="str">
        <f t="shared" si="155"/>
        <v>Normal</v>
      </c>
      <c r="D4972">
        <f xml:space="preserve"> (moras!I4969 - AVERAGE(moras!$I$2:$I$5001)) / _xlfn.STDEV.P(moras!$I$2:$I$5001)</f>
        <v>-0.84037823662434652</v>
      </c>
      <c r="E4972" t="str">
        <f t="shared" si="154"/>
        <v>Normal</v>
      </c>
    </row>
    <row r="4973" spans="2:5" x14ac:dyDescent="0.25">
      <c r="B4973">
        <f xml:space="preserve"> (moras!C4970 - AVERAGE(moras!$C$2:$C$5001)) / _xlfn.STDEV.P(moras!$C$2:$C$5001)</f>
        <v>0.38343177197088602</v>
      </c>
      <c r="C4973" t="str">
        <f t="shared" si="155"/>
        <v>Normal</v>
      </c>
      <c r="D4973">
        <f xml:space="preserve"> (moras!I4970 - AVERAGE(moras!$I$2:$I$5001)) / _xlfn.STDEV.P(moras!$I$2:$I$5001)</f>
        <v>-0.62863105790248996</v>
      </c>
      <c r="E4973" t="str">
        <f t="shared" si="154"/>
        <v>Normal</v>
      </c>
    </row>
    <row r="4974" spans="2:5" x14ac:dyDescent="0.25">
      <c r="B4974">
        <f xml:space="preserve"> (moras!C4971 - AVERAGE(moras!$C$2:$C$5001)) / _xlfn.STDEV.P(moras!$C$2:$C$5001)</f>
        <v>-0.43785297984760996</v>
      </c>
      <c r="C4974" t="str">
        <f t="shared" si="155"/>
        <v>Normal</v>
      </c>
      <c r="D4974">
        <f xml:space="preserve"> (moras!I4971 - AVERAGE(moras!$I$2:$I$5001)) / _xlfn.STDEV.P(moras!$I$2:$I$5001)</f>
        <v>-1.334454986975345</v>
      </c>
      <c r="E4974" t="str">
        <f t="shared" si="154"/>
        <v>Normal</v>
      </c>
    </row>
    <row r="4975" spans="2:5" x14ac:dyDescent="0.25">
      <c r="B4975">
        <f xml:space="preserve"> (moras!C4972 - AVERAGE(moras!$C$2:$C$5001)) / _xlfn.STDEV.P(moras!$C$2:$C$5001)</f>
        <v>0.10422570138429306</v>
      </c>
      <c r="C4975" t="str">
        <f t="shared" si="155"/>
        <v>Normal</v>
      </c>
      <c r="D4975">
        <f xml:space="preserve"> (moras!I4972 - AVERAGE(moras!$I$2:$I$5001)) / _xlfn.STDEV.P(moras!$I$2:$I$5001)</f>
        <v>-0.20513670045877688</v>
      </c>
      <c r="E4975" t="str">
        <f t="shared" si="154"/>
        <v>Normal</v>
      </c>
    </row>
    <row r="4976" spans="2:5" x14ac:dyDescent="0.25">
      <c r="B4976">
        <f xml:space="preserve"> (moras!C4973 - AVERAGE(moras!$C$2:$C$5001)) / _xlfn.STDEV.P(moras!$C$2:$C$5001)</f>
        <v>-0.26529287319822092</v>
      </c>
      <c r="C4976" t="str">
        <f t="shared" si="155"/>
        <v>Normal</v>
      </c>
      <c r="D4976">
        <f xml:space="preserve"> (moras!I4973 - AVERAGE(moras!$I$2:$I$5001)) / _xlfn.STDEV.P(moras!$I$2:$I$5001)</f>
        <v>-0.62863105790248996</v>
      </c>
      <c r="E4976" t="str">
        <f t="shared" si="154"/>
        <v>Normal</v>
      </c>
    </row>
    <row r="4977" spans="2:5" x14ac:dyDescent="0.25">
      <c r="B4977">
        <f xml:space="preserve"> (moras!C4974 - AVERAGE(moras!$C$2:$C$5001)) / _xlfn.STDEV.P(moras!$C$2:$C$5001)</f>
        <v>0.31317500050877911</v>
      </c>
      <c r="C4977" t="str">
        <f t="shared" si="155"/>
        <v>Normal</v>
      </c>
      <c r="D4977">
        <f xml:space="preserve"> (moras!I4974 - AVERAGE(moras!$I$2:$I$5001)) / _xlfn.STDEV.P(moras!$I$2:$I$5001)</f>
        <v>-6.397191464420586E-2</v>
      </c>
      <c r="E4977" t="str">
        <f t="shared" si="154"/>
        <v>Normal</v>
      </c>
    </row>
    <row r="4978" spans="2:5" x14ac:dyDescent="0.25">
      <c r="B4978">
        <f xml:space="preserve"> (moras!C4975 - AVERAGE(moras!$C$2:$C$5001)) / _xlfn.STDEV.P(moras!$C$2:$C$5001)</f>
        <v>0.42231684177336382</v>
      </c>
      <c r="C4978" t="str">
        <f t="shared" si="155"/>
        <v>Normal</v>
      </c>
      <c r="D4978">
        <f xml:space="preserve"> (moras!I4975 - AVERAGE(moras!$I$2:$I$5001)) / _xlfn.STDEV.P(moras!$I$2:$I$5001)</f>
        <v>-0.34630148627334789</v>
      </c>
      <c r="E4978" t="str">
        <f t="shared" si="154"/>
        <v>Normal</v>
      </c>
    </row>
    <row r="4979" spans="2:5" x14ac:dyDescent="0.25">
      <c r="B4979">
        <f xml:space="preserve"> (moras!C4976 - AVERAGE(moras!$C$2:$C$5001)) / _xlfn.STDEV.P(moras!$C$2:$C$5001)</f>
        <v>-0.29873466485564037</v>
      </c>
      <c r="C4979" t="str">
        <f t="shared" si="155"/>
        <v>Normal</v>
      </c>
      <c r="D4979">
        <f xml:space="preserve"> (moras!I4976 - AVERAGE(moras!$I$2:$I$5001)) / _xlfn.STDEV.P(moras!$I$2:$I$5001)</f>
        <v>1.700587908037932</v>
      </c>
      <c r="E4979" t="str">
        <f t="shared" si="154"/>
        <v>Normal</v>
      </c>
    </row>
    <row r="4980" spans="2:5" x14ac:dyDescent="0.25">
      <c r="B4980">
        <f xml:space="preserve"> (moras!C4977 - AVERAGE(moras!$C$2:$C$5001)) / _xlfn.STDEV.P(moras!$C$2:$C$5001)</f>
        <v>-0.46799154082766331</v>
      </c>
      <c r="C4980" t="str">
        <f t="shared" si="155"/>
        <v>Normal</v>
      </c>
      <c r="D4980">
        <f xml:space="preserve"> (moras!I4977 - AVERAGE(moras!$I$2:$I$5001)) / _xlfn.STDEV.P(moras!$I$2:$I$5001)</f>
        <v>-1.193290201160774</v>
      </c>
      <c r="E4980" t="str">
        <f t="shared" si="154"/>
        <v>Normal</v>
      </c>
    </row>
    <row r="4981" spans="2:5" x14ac:dyDescent="0.25">
      <c r="B4981">
        <f xml:space="preserve"> (moras!C4978 - AVERAGE(moras!$C$2:$C$5001)) / _xlfn.STDEV.P(moras!$C$2:$C$5001)</f>
        <v>-0.38353331665392998</v>
      </c>
      <c r="C4981" t="str">
        <f t="shared" si="155"/>
        <v>Normal</v>
      </c>
      <c r="D4981">
        <f xml:space="preserve"> (moras!I4978 - AVERAGE(moras!$I$2:$I$5001)) / _xlfn.STDEV.P(moras!$I$2:$I$5001)</f>
        <v>-1.4050373798826306</v>
      </c>
      <c r="E4981" t="str">
        <f t="shared" si="154"/>
        <v>Normal</v>
      </c>
    </row>
    <row r="4982" spans="2:5" x14ac:dyDescent="0.25">
      <c r="B4982">
        <f xml:space="preserve"> (moras!C4979 - AVERAGE(moras!$C$2:$C$5001)) / _xlfn.STDEV.P(moras!$C$2:$C$5001)</f>
        <v>0.74511005394649954</v>
      </c>
      <c r="C4982" t="str">
        <f t="shared" si="155"/>
        <v>Normal</v>
      </c>
      <c r="D4982">
        <f xml:space="preserve"> (moras!I4979 - AVERAGE(moras!$I$2:$I$5001)) / _xlfn.STDEV.P(moras!$I$2:$I$5001)</f>
        <v>-0.48746627208791893</v>
      </c>
      <c r="E4982" t="str">
        <f t="shared" si="154"/>
        <v>Normal</v>
      </c>
    </row>
    <row r="4983" spans="2:5" x14ac:dyDescent="0.25">
      <c r="B4983">
        <f xml:space="preserve"> (moras!C4980 - AVERAGE(moras!$C$2:$C$5001)) / _xlfn.STDEV.P(moras!$C$2:$C$5001)</f>
        <v>0.28583044690940196</v>
      </c>
      <c r="C4983" t="str">
        <f t="shared" si="155"/>
        <v>Normal</v>
      </c>
      <c r="D4983">
        <f xml:space="preserve"> (moras!I4980 - AVERAGE(moras!$I$2:$I$5001)) / _xlfn.STDEV.P(moras!$I$2:$I$5001)</f>
        <v>1.2065111576869334</v>
      </c>
      <c r="E4983" t="str">
        <f t="shared" si="154"/>
        <v>Normal</v>
      </c>
    </row>
    <row r="4984" spans="2:5" x14ac:dyDescent="0.25">
      <c r="B4984">
        <f xml:space="preserve"> (moras!C4981 - AVERAGE(moras!$C$2:$C$5001)) / _xlfn.STDEV.P(moras!$C$2:$C$5001)</f>
        <v>-0.44454166866740574</v>
      </c>
      <c r="C4984" t="str">
        <f t="shared" si="155"/>
        <v>Normal</v>
      </c>
      <c r="D4984">
        <f xml:space="preserve"> (moras!I4981 - AVERAGE(moras!$I$2:$I$5001)) / _xlfn.STDEV.P(moras!$I$2:$I$5001)</f>
        <v>-0.41688387918063341</v>
      </c>
      <c r="E4984" t="str">
        <f t="shared" si="154"/>
        <v>Normal</v>
      </c>
    </row>
    <row r="4985" spans="2:5" x14ac:dyDescent="0.25">
      <c r="B4985">
        <f xml:space="preserve"> (moras!C4982 - AVERAGE(moras!$C$2:$C$5001)) / _xlfn.STDEV.P(moras!$C$2:$C$5001)</f>
        <v>-0.33521416202879661</v>
      </c>
      <c r="C4985" t="str">
        <f t="shared" si="155"/>
        <v>Normal</v>
      </c>
      <c r="D4985">
        <f xml:space="preserve"> (moras!I4982 - AVERAGE(moras!$I$2:$I$5001)) / _xlfn.STDEV.P(moras!$I$2:$I$5001)</f>
        <v>-0.20513670045877688</v>
      </c>
      <c r="E4985" t="str">
        <f t="shared" si="154"/>
        <v>Normal</v>
      </c>
    </row>
    <row r="4986" spans="2:5" x14ac:dyDescent="0.25">
      <c r="B4986">
        <f xml:space="preserve"> (moras!C4983 - AVERAGE(moras!$C$2:$C$5001)) / _xlfn.STDEV.P(moras!$C$2:$C$5001)</f>
        <v>-0.44133420561056785</v>
      </c>
      <c r="C4986" t="str">
        <f t="shared" si="155"/>
        <v>Normal</v>
      </c>
      <c r="D4986">
        <f xml:space="preserve"> (moras!I4983 - AVERAGE(moras!$I$2:$I$5001)) / _xlfn.STDEV.P(moras!$I$2:$I$5001)</f>
        <v>1.7711703009452175</v>
      </c>
      <c r="E4986" t="str">
        <f t="shared" si="154"/>
        <v>Normal</v>
      </c>
    </row>
    <row r="4987" spans="2:5" x14ac:dyDescent="0.25">
      <c r="B4987">
        <f xml:space="preserve"> (moras!C4984 - AVERAGE(moras!$C$2:$C$5001)) / _xlfn.STDEV.P(moras!$C$2:$C$5001)</f>
        <v>-0.41087714268575476</v>
      </c>
      <c r="C4987" t="str">
        <f t="shared" si="155"/>
        <v>Normal</v>
      </c>
      <c r="D4987">
        <f xml:space="preserve"> (moras!I4984 - AVERAGE(moras!$I$2:$I$5001)) / _xlfn.STDEV.P(moras!$I$2:$I$5001)</f>
        <v>-0.27571909336606237</v>
      </c>
      <c r="E4987" t="str">
        <f t="shared" si="154"/>
        <v>Normal</v>
      </c>
    </row>
    <row r="4988" spans="2:5" x14ac:dyDescent="0.25">
      <c r="B4988">
        <f xml:space="preserve"> (moras!C4985 - AVERAGE(moras!$C$2:$C$5001)) / _xlfn.STDEV.P(moras!$C$2:$C$5001)</f>
        <v>-0.40244756968810458</v>
      </c>
      <c r="C4988" t="str">
        <f t="shared" si="155"/>
        <v>Normal</v>
      </c>
      <c r="D4988">
        <f xml:space="preserve"> (moras!I4985 - AVERAGE(moras!$I$2:$I$5001)) / _xlfn.STDEV.P(moras!$I$2:$I$5001)</f>
        <v>0.92418158605779133</v>
      </c>
      <c r="E4988" t="str">
        <f t="shared" si="154"/>
        <v>Normal</v>
      </c>
    </row>
    <row r="4989" spans="2:5" x14ac:dyDescent="0.25">
      <c r="B4989">
        <f xml:space="preserve"> (moras!C4986 - AVERAGE(moras!$C$2:$C$5001)) / _xlfn.STDEV.P(moras!$C$2:$C$5001)</f>
        <v>-0.34622016271402473</v>
      </c>
      <c r="C4989" t="str">
        <f t="shared" si="155"/>
        <v>Normal</v>
      </c>
      <c r="D4989">
        <f xml:space="preserve"> (moras!I4986 - AVERAGE(moras!$I$2:$I$5001)) / _xlfn.STDEV.P(moras!$I$2:$I$5001)</f>
        <v>-0.62863105790248996</v>
      </c>
      <c r="E4989" t="str">
        <f t="shared" si="154"/>
        <v>Normal</v>
      </c>
    </row>
    <row r="4990" spans="2:5" x14ac:dyDescent="0.25">
      <c r="B4990">
        <f xml:space="preserve"> (moras!C4987 - AVERAGE(moras!$C$2:$C$5001)) / _xlfn.STDEV.P(moras!$C$2:$C$5001)</f>
        <v>-0.37128054881208711</v>
      </c>
      <c r="C4990" t="str">
        <f t="shared" si="155"/>
        <v>Normal</v>
      </c>
      <c r="D4990">
        <f xml:space="preserve"> (moras!I4987 - AVERAGE(moras!$I$2:$I$5001)) / _xlfn.STDEV.P(moras!$I$2:$I$5001)</f>
        <v>1.4888407293160755</v>
      </c>
      <c r="E4990" t="str">
        <f t="shared" si="154"/>
        <v>Normal</v>
      </c>
    </row>
    <row r="4991" spans="2:5" x14ac:dyDescent="0.25">
      <c r="B4991">
        <f xml:space="preserve"> (moras!C4988 - AVERAGE(moras!$C$2:$C$5001)) / _xlfn.STDEV.P(moras!$C$2:$C$5001)</f>
        <v>1.5479466029088569</v>
      </c>
      <c r="C4991" t="str">
        <f t="shared" si="155"/>
        <v>Normal</v>
      </c>
      <c r="D4991">
        <f xml:space="preserve"> (moras!I4988 - AVERAGE(moras!$I$2:$I$5001)) / _xlfn.STDEV.P(moras!$I$2:$I$5001)</f>
        <v>0.50068722861407822</v>
      </c>
      <c r="E4991" t="str">
        <f t="shared" si="154"/>
        <v>Normal</v>
      </c>
    </row>
    <row r="4992" spans="2:5" x14ac:dyDescent="0.25">
      <c r="B4992">
        <f xml:space="preserve"> (moras!C4989 - AVERAGE(moras!$C$2:$C$5001)) / _xlfn.STDEV.P(moras!$C$2:$C$5001)</f>
        <v>1.2972846475089299</v>
      </c>
      <c r="C4992" t="str">
        <f t="shared" si="155"/>
        <v>Normal</v>
      </c>
      <c r="D4992">
        <f xml:space="preserve"> (moras!I4989 - AVERAGE(moras!$I$2:$I$5001)) / _xlfn.STDEV.P(moras!$I$2:$I$5001)</f>
        <v>0.14777526407765068</v>
      </c>
      <c r="E4992" t="str">
        <f t="shared" si="154"/>
        <v>Normal</v>
      </c>
    </row>
    <row r="4993" spans="2:5" x14ac:dyDescent="0.25">
      <c r="B4993">
        <f xml:space="preserve"> (moras!C4990 - AVERAGE(moras!$C$2:$C$5001)) / _xlfn.STDEV.P(moras!$C$2:$C$5001)</f>
        <v>0.2773184738035403</v>
      </c>
      <c r="C4993" t="str">
        <f t="shared" si="155"/>
        <v>Normal</v>
      </c>
      <c r="D4993">
        <f xml:space="preserve"> (moras!I4990 - AVERAGE(moras!$I$2:$I$5001)) / _xlfn.STDEV.P(moras!$I$2:$I$5001)</f>
        <v>-0.27571909336606237</v>
      </c>
      <c r="E4993" t="str">
        <f t="shared" si="154"/>
        <v>Normal</v>
      </c>
    </row>
    <row r="4994" spans="2:5" x14ac:dyDescent="0.25">
      <c r="B4994">
        <f xml:space="preserve"> (moras!C4991 - AVERAGE(moras!$C$2:$C$5001)) / _xlfn.STDEV.P(moras!$C$2:$C$5001)</f>
        <v>-0.26962505703768841</v>
      </c>
      <c r="C4994" t="str">
        <f t="shared" si="155"/>
        <v>Normal</v>
      </c>
      <c r="D4994">
        <f xml:space="preserve"> (moras!I4991 - AVERAGE(moras!$I$2:$I$5001)) / _xlfn.STDEV.P(moras!$I$2:$I$5001)</f>
        <v>-0.769795843717061</v>
      </c>
      <c r="E4994" t="str">
        <f t="shared" si="154"/>
        <v>Normal</v>
      </c>
    </row>
    <row r="4995" spans="2:5" x14ac:dyDescent="0.25">
      <c r="B4995">
        <f xml:space="preserve"> (moras!C4992 - AVERAGE(moras!$C$2:$C$5001)) / _xlfn.STDEV.P(moras!$C$2:$C$5001)</f>
        <v>-0.39667737941064818</v>
      </c>
      <c r="C4995" t="str">
        <f t="shared" si="155"/>
        <v>Normal</v>
      </c>
      <c r="D4995">
        <f xml:space="preserve"> (moras!I4992 - AVERAGE(moras!$I$2:$I$5001)) / _xlfn.STDEV.P(moras!$I$2:$I$5001)</f>
        <v>-0.48746627208791893</v>
      </c>
      <c r="E4995" t="str">
        <f t="shared" si="154"/>
        <v>Normal</v>
      </c>
    </row>
    <row r="4996" spans="2:5" x14ac:dyDescent="0.25">
      <c r="B4996">
        <f xml:space="preserve"> (moras!C4993 - AVERAGE(moras!$C$2:$C$5001)) / _xlfn.STDEV.P(moras!$C$2:$C$5001)</f>
        <v>-0.19241608165366503</v>
      </c>
      <c r="C4996" t="str">
        <f t="shared" si="155"/>
        <v>Normal</v>
      </c>
      <c r="D4996">
        <f xml:space="preserve"> (moras!I4993 - AVERAGE(moras!$I$2:$I$5001)) / _xlfn.STDEV.P(moras!$I$2:$I$5001)</f>
        <v>-0.91096062953163204</v>
      </c>
      <c r="E4996" t="str">
        <f t="shared" si="154"/>
        <v>Normal</v>
      </c>
    </row>
    <row r="4997" spans="2:5" x14ac:dyDescent="0.25">
      <c r="B4997">
        <f xml:space="preserve"> (moras!C4994 - AVERAGE(moras!$C$2:$C$5001)) / _xlfn.STDEV.P(moras!$C$2:$C$5001)</f>
        <v>-0.37327827666755709</v>
      </c>
      <c r="C4997" t="str">
        <f t="shared" si="155"/>
        <v>Normal</v>
      </c>
      <c r="D4997">
        <f xml:space="preserve"> (moras!I4994 - AVERAGE(moras!$I$2:$I$5001)) / _xlfn.STDEV.P(moras!$I$2:$I$5001)</f>
        <v>-1.1227078082534885</v>
      </c>
      <c r="E4997" t="str">
        <f t="shared" si="154"/>
        <v>Normal</v>
      </c>
    </row>
    <row r="4998" spans="2:5" x14ac:dyDescent="0.25">
      <c r="B4998">
        <f xml:space="preserve"> (moras!C4995 - AVERAGE(moras!$C$2:$C$5001)) / _xlfn.STDEV.P(moras!$C$2:$C$5001)</f>
        <v>-0.19298311574162938</v>
      </c>
      <c r="C4998" t="str">
        <f t="shared" si="155"/>
        <v>Normal</v>
      </c>
      <c r="D4998">
        <f xml:space="preserve"> (moras!I4995 - AVERAGE(moras!$I$2:$I$5001)) / _xlfn.STDEV.P(moras!$I$2:$I$5001)</f>
        <v>1.0653463718723624</v>
      </c>
      <c r="E4998" t="str">
        <f t="shared" ref="E4998:E5004" si="156">IF(ABS(D4998)&gt;1.96,"Atipico","Normal")</f>
        <v>Normal</v>
      </c>
    </row>
    <row r="4999" spans="2:5" x14ac:dyDescent="0.25">
      <c r="B4999">
        <f xml:space="preserve"> (moras!C4996 - AVERAGE(moras!$C$2:$C$5001)) / _xlfn.STDEV.P(moras!$C$2:$C$5001)</f>
        <v>0.37097691299265151</v>
      </c>
      <c r="C4999" t="str">
        <f t="shared" si="155"/>
        <v>Normal</v>
      </c>
      <c r="D4999">
        <f xml:space="preserve"> (moras!I4996 - AVERAGE(moras!$I$2:$I$5001)) / _xlfn.STDEV.P(moras!$I$2:$I$5001)</f>
        <v>-0.27571909336606237</v>
      </c>
      <c r="E4999" t="str">
        <f t="shared" si="156"/>
        <v>Normal</v>
      </c>
    </row>
    <row r="5000" spans="2:5" x14ac:dyDescent="0.25">
      <c r="B5000">
        <f xml:space="preserve"> (moras!C4997 - AVERAGE(moras!$C$2:$C$5001)) / _xlfn.STDEV.P(moras!$C$2:$C$5001)</f>
        <v>-0.30823620382255162</v>
      </c>
      <c r="C5000" t="str">
        <f t="shared" si="155"/>
        <v>Normal</v>
      </c>
      <c r="D5000">
        <f xml:space="preserve"> (moras!I4997 - AVERAGE(moras!$I$2:$I$5001)) / _xlfn.STDEV.P(moras!$I$2:$I$5001)</f>
        <v>7.7192871170365177E-2</v>
      </c>
      <c r="E5000" t="str">
        <f t="shared" si="156"/>
        <v>Normal</v>
      </c>
    </row>
    <row r="5001" spans="2:5" x14ac:dyDescent="0.25">
      <c r="B5001">
        <f xml:space="preserve"> (moras!C4998 - AVERAGE(moras!$C$2:$C$5001)) / _xlfn.STDEV.P(moras!$C$2:$C$5001)</f>
        <v>-0.31758236395625966</v>
      </c>
      <c r="C5001" t="str">
        <f t="shared" si="155"/>
        <v>Normal</v>
      </c>
      <c r="D5001">
        <f xml:space="preserve"> (moras!I4998 - AVERAGE(moras!$I$2:$I$5001)) / _xlfn.STDEV.P(moras!$I$2:$I$5001)</f>
        <v>1.41825833640879</v>
      </c>
      <c r="E5001" t="str">
        <f t="shared" si="156"/>
        <v>Normal</v>
      </c>
    </row>
    <row r="5002" spans="2:5" x14ac:dyDescent="0.25">
      <c r="B5002">
        <f xml:space="preserve"> (moras!C4999 - AVERAGE(moras!$C$2:$C$5001)) / _xlfn.STDEV.P(moras!$C$2:$C$5001)</f>
        <v>0.87507843007412078</v>
      </c>
      <c r="C5002" t="str">
        <f t="shared" si="155"/>
        <v>Normal</v>
      </c>
      <c r="D5002">
        <f xml:space="preserve"> (moras!I4999 - AVERAGE(moras!$I$2:$I$5001)) / _xlfn.STDEV.P(moras!$I$2:$I$5001)</f>
        <v>0.99476397896507684</v>
      </c>
      <c r="E5002" t="str">
        <f t="shared" si="156"/>
        <v>Normal</v>
      </c>
    </row>
    <row r="5003" spans="2:5" x14ac:dyDescent="0.25">
      <c r="B5003">
        <f xml:space="preserve"> (moras!C5000 - AVERAGE(moras!$C$2:$C$5001)) / _xlfn.STDEV.P(moras!$C$2:$C$5001)</f>
        <v>1.530109717108145</v>
      </c>
      <c r="C5003" t="str">
        <f t="shared" si="155"/>
        <v>Normal</v>
      </c>
      <c r="D5003">
        <f xml:space="preserve"> (moras!I5000 - AVERAGE(moras!$I$2:$I$5001)) / _xlfn.STDEV.P(moras!$I$2:$I$5001)</f>
        <v>6.6104782630796582E-3</v>
      </c>
      <c r="E5003" t="str">
        <f t="shared" si="156"/>
        <v>Normal</v>
      </c>
    </row>
    <row r="5004" spans="2:5" x14ac:dyDescent="0.25">
      <c r="B5004">
        <f xml:space="preserve"> (moras!C5001 - AVERAGE(moras!$C$2:$C$5001)) / _xlfn.STDEV.P(moras!$C$2:$C$5001)</f>
        <v>-0.20773405459839084</v>
      </c>
      <c r="C5004" t="str">
        <f t="shared" si="155"/>
        <v>Normal</v>
      </c>
      <c r="D5004">
        <f xml:space="preserve"> (moras!I5001 - AVERAGE(moras!$I$2:$I$5001)) / _xlfn.STDEV.P(moras!$I$2:$I$5001)</f>
        <v>-6.397191464420586E-2</v>
      </c>
      <c r="E5004" t="str">
        <f t="shared" si="156"/>
        <v>Normal</v>
      </c>
    </row>
  </sheetData>
  <mergeCells count="2">
    <mergeCell ref="B3:C3"/>
    <mergeCell ref="D3:E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8880E-BB26-4E27-BFBD-F966EBE99A3A}">
  <dimension ref="A1:J11"/>
  <sheetViews>
    <sheetView workbookViewId="0">
      <selection activeCell="B20" sqref="B20"/>
    </sheetView>
  </sheetViews>
  <sheetFormatPr baseColWidth="10" defaultRowHeight="15" x14ac:dyDescent="0.25"/>
  <cols>
    <col min="1" max="1" width="38.85546875" customWidth="1"/>
    <col min="2" max="2" width="22.140625" bestFit="1" customWidth="1"/>
    <col min="3" max="3" width="6.140625" bestFit="1" customWidth="1"/>
    <col min="4" max="4" width="8.28515625" bestFit="1" customWidth="1"/>
    <col min="5" max="5" width="22.140625" bestFit="1" customWidth="1"/>
    <col min="6" max="6" width="7.140625" bestFit="1" customWidth="1"/>
    <col min="7" max="7" width="18.42578125" bestFit="1" customWidth="1"/>
    <col min="8" max="8" width="21.28515625" bestFit="1" customWidth="1"/>
    <col min="9" max="9" width="18.5703125" bestFit="1" customWidth="1"/>
    <col min="10" max="10" width="6.42578125" bestFit="1" customWidth="1"/>
  </cols>
  <sheetData>
    <row r="1" spans="1:10" ht="47.25" x14ac:dyDescent="0.25">
      <c r="A1" s="4" t="s">
        <v>39</v>
      </c>
    </row>
    <row r="2" spans="1:10" ht="141.75" x14ac:dyDescent="0.25">
      <c r="A2" s="5" t="s">
        <v>49</v>
      </c>
      <c r="B2" s="7" t="s">
        <v>48</v>
      </c>
      <c r="C2" s="7"/>
      <c r="D2" s="8"/>
      <c r="E2" s="8"/>
      <c r="F2" s="8"/>
      <c r="G2" s="8"/>
      <c r="H2" s="8"/>
      <c r="I2" s="8"/>
      <c r="J2" s="8"/>
    </row>
    <row r="3" spans="1:10" ht="15.75" x14ac:dyDescent="0.25">
      <c r="B3" s="3" t="s">
        <v>40</v>
      </c>
      <c r="C3">
        <f>(COUNTBLANK(moras!A2:A5001)) / 5000 * 100</f>
        <v>0</v>
      </c>
    </row>
    <row r="4" spans="1:10" ht="15.75" x14ac:dyDescent="0.25">
      <c r="B4" s="3" t="s">
        <v>41</v>
      </c>
      <c r="C4">
        <f>(COUNTBLANK(moras!B2:B5001)) / 5000 * 100</f>
        <v>0</v>
      </c>
    </row>
    <row r="5" spans="1:10" ht="15.75" x14ac:dyDescent="0.25">
      <c r="B5" s="3" t="s">
        <v>30</v>
      </c>
      <c r="C5">
        <f>(COUNTBLANK(moras!C2:C5001) / 5000) * 100</f>
        <v>0.06</v>
      </c>
    </row>
    <row r="6" spans="1:10" ht="15.75" x14ac:dyDescent="0.25">
      <c r="B6" s="3" t="s">
        <v>43</v>
      </c>
      <c r="C6">
        <f>(COUNTBLANK(moras!D2:D5001) / 5000 )* 100</f>
        <v>0.04</v>
      </c>
    </row>
    <row r="7" spans="1:10" ht="15.75" x14ac:dyDescent="0.25">
      <c r="B7" s="3" t="s">
        <v>44</v>
      </c>
      <c r="C7">
        <f>(COUNTBLANK(moras!E2:E5001)) / 5000 * 100</f>
        <v>0</v>
      </c>
    </row>
    <row r="8" spans="1:10" ht="15.75" x14ac:dyDescent="0.25">
      <c r="B8" s="3" t="s">
        <v>45</v>
      </c>
      <c r="C8">
        <f>COUNTBLANK(moras!F2:F5001) / 5000 * 100</f>
        <v>0</v>
      </c>
    </row>
    <row r="9" spans="1:10" ht="15.75" x14ac:dyDescent="0.25">
      <c r="B9" s="3" t="s">
        <v>47</v>
      </c>
      <c r="C9">
        <f>(COUNTBLANK(moras!G2:G5001)) / 5000 * 100</f>
        <v>0</v>
      </c>
    </row>
    <row r="10" spans="1:10" ht="15.75" x14ac:dyDescent="0.25">
      <c r="B10" s="3" t="s">
        <v>46</v>
      </c>
      <c r="C10">
        <f>COUNTBLANK(moras!H2:H5001) / 5000 * 100</f>
        <v>0</v>
      </c>
    </row>
    <row r="11" spans="1:10" ht="15.75" x14ac:dyDescent="0.25">
      <c r="B11" s="3" t="s">
        <v>31</v>
      </c>
      <c r="C11">
        <f>(COUNTBLANK(moras!I2:I5001)) / 5000 * 100</f>
        <v>0.06</v>
      </c>
    </row>
  </sheetData>
  <mergeCells count="1">
    <mergeCell ref="B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905F3-FEE7-4E8C-97C6-1CAA5675FAFA}">
  <dimension ref="A1:M5014"/>
  <sheetViews>
    <sheetView tabSelected="1" topLeftCell="A5" zoomScaleNormal="100" workbookViewId="0">
      <selection activeCell="E12" sqref="E12"/>
    </sheetView>
  </sheetViews>
  <sheetFormatPr baseColWidth="10" defaultRowHeight="15" x14ac:dyDescent="0.25"/>
  <cols>
    <col min="1" max="1" width="52.140625" customWidth="1"/>
    <col min="2" max="2" width="52.28515625" customWidth="1"/>
    <col min="3" max="3" width="17.7109375" bestFit="1" customWidth="1"/>
    <col min="4" max="4" width="12.28515625" bestFit="1" customWidth="1"/>
    <col min="5" max="5" width="55.7109375" bestFit="1" customWidth="1"/>
    <col min="6" max="8" width="16.42578125" bestFit="1" customWidth="1"/>
    <col min="9" max="9" width="25.5703125" bestFit="1" customWidth="1"/>
    <col min="10" max="10" width="22.85546875" bestFit="1" customWidth="1"/>
    <col min="11" max="11" width="23.5703125" bestFit="1" customWidth="1"/>
    <col min="12" max="12" width="55.7109375" bestFit="1" customWidth="1"/>
    <col min="13" max="13" width="18.5703125" bestFit="1" customWidth="1"/>
  </cols>
  <sheetData>
    <row r="1" spans="1:13" ht="63" x14ac:dyDescent="0.25">
      <c r="A1" s="4" t="s">
        <v>50</v>
      </c>
    </row>
    <row r="2" spans="1:13" ht="78.75" x14ac:dyDescent="0.25">
      <c r="A2" s="5" t="s">
        <v>51</v>
      </c>
    </row>
    <row r="3" spans="1:13" ht="283.5" x14ac:dyDescent="0.25">
      <c r="A3" s="5" t="s">
        <v>56</v>
      </c>
    </row>
    <row r="4" spans="1:13" x14ac:dyDescent="0.25">
      <c r="A4" s="6" t="s">
        <v>52</v>
      </c>
      <c r="B4" t="str" cm="1">
        <f t="array" ref="B4">INDEX(moras!D2:D5001,
        MATCH(MAX(COUNTIF(moras!D2:D5001, moras!D2:D5001)),
                   COUNTIF(moras!D2:D5001, moras!D2:D5001),
                   0))</f>
        <v>ASALARIADO</v>
      </c>
    </row>
    <row r="7" spans="1:13" x14ac:dyDescent="0.25">
      <c r="A7" t="s">
        <v>55</v>
      </c>
    </row>
    <row r="8" spans="1:13" x14ac:dyDescent="0.25">
      <c r="A8" s="6" t="s">
        <v>53</v>
      </c>
      <c r="B8">
        <f>AVERAGE(moras!C2:C5001)</f>
        <v>657534.29237142205</v>
      </c>
    </row>
    <row r="9" spans="1:13" x14ac:dyDescent="0.25">
      <c r="A9" s="6" t="s">
        <v>54</v>
      </c>
      <c r="B9">
        <f>ROUND(AVERAGE(moras!I2:I5001),0)</f>
        <v>42</v>
      </c>
    </row>
    <row r="12" spans="1:13" ht="126" customHeight="1" x14ac:dyDescent="0.25">
      <c r="A12" s="9" t="s">
        <v>57</v>
      </c>
    </row>
    <row r="13" spans="1:13" ht="23.25" x14ac:dyDescent="0.35">
      <c r="A13" s="6"/>
      <c r="B13" s="10" t="s">
        <v>58</v>
      </c>
      <c r="C13" s="10"/>
      <c r="D13" s="10"/>
      <c r="E13" s="10"/>
      <c r="F13" s="10"/>
      <c r="G13" s="10"/>
      <c r="H13" s="10"/>
      <c r="I13" s="10"/>
      <c r="J13" s="10"/>
      <c r="K13" s="10"/>
      <c r="L13" s="10"/>
      <c r="M13" s="10"/>
    </row>
    <row r="14" spans="1:13" x14ac:dyDescent="0.25">
      <c r="B14" t="s">
        <v>0</v>
      </c>
      <c r="C14" t="s">
        <v>1</v>
      </c>
      <c r="D14" t="s">
        <v>2</v>
      </c>
      <c r="E14" t="s">
        <v>3</v>
      </c>
      <c r="F14" t="s">
        <v>4</v>
      </c>
      <c r="G14" t="s">
        <v>5</v>
      </c>
      <c r="H14" t="s">
        <v>6</v>
      </c>
      <c r="I14" t="s">
        <v>7</v>
      </c>
      <c r="J14" t="s">
        <v>8</v>
      </c>
      <c r="K14" t="s">
        <v>59</v>
      </c>
      <c r="L14" t="s">
        <v>60</v>
      </c>
      <c r="M14" t="s">
        <v>61</v>
      </c>
    </row>
    <row r="15" spans="1:13" x14ac:dyDescent="0.25">
      <c r="B15">
        <v>1</v>
      </c>
      <c r="C15" s="1" t="s">
        <v>9</v>
      </c>
      <c r="E15" s="1" t="s">
        <v>10</v>
      </c>
      <c r="F15" s="1" t="s">
        <v>11</v>
      </c>
      <c r="G15" s="1" t="s">
        <v>12</v>
      </c>
      <c r="H15" s="1" t="s">
        <v>13</v>
      </c>
      <c r="I15" s="1" t="s">
        <v>13</v>
      </c>
      <c r="J15">
        <v>42</v>
      </c>
      <c r="K15" s="1">
        <f>IF(ISBLANK(D15),$B$8,D15)</f>
        <v>657534.29237142205</v>
      </c>
      <c r="L15" s="1" t="str">
        <f t="shared" ref="L15:L78" si="0">IF(ISBLANK(E15),$B$4,E15)</f>
        <v>ASALARIADO</v>
      </c>
      <c r="M15" s="1">
        <f t="shared" ref="M15:M78" si="1">IF(ISBLANK(J15),$B$9,J15)</f>
        <v>42</v>
      </c>
    </row>
    <row r="16" spans="1:13" x14ac:dyDescent="0.25">
      <c r="B16">
        <v>2</v>
      </c>
      <c r="C16" s="1" t="s">
        <v>9</v>
      </c>
      <c r="D16">
        <v>3315014</v>
      </c>
      <c r="E16" s="1" t="s">
        <v>14</v>
      </c>
      <c r="F16" s="1" t="s">
        <v>11</v>
      </c>
      <c r="G16" s="1" t="s">
        <v>12</v>
      </c>
      <c r="H16" s="1" t="s">
        <v>13</v>
      </c>
      <c r="I16" s="1" t="s">
        <v>13</v>
      </c>
      <c r="J16">
        <v>77</v>
      </c>
      <c r="K16" s="1">
        <f t="shared" ref="K15:K78" si="2">IF(ISBLANK(D16),$B$8,D16)</f>
        <v>3315014</v>
      </c>
      <c r="L16" s="1" t="str">
        <f t="shared" si="0"/>
        <v>PENSIONADOS EN SU PROPIO SISTEMA</v>
      </c>
      <c r="M16" s="1">
        <f t="shared" si="1"/>
        <v>77</v>
      </c>
    </row>
    <row r="17" spans="2:13" x14ac:dyDescent="0.25">
      <c r="B17">
        <v>3</v>
      </c>
      <c r="C17" s="1" t="s">
        <v>15</v>
      </c>
      <c r="D17">
        <v>270486.01</v>
      </c>
      <c r="E17" s="1" t="s">
        <v>10</v>
      </c>
      <c r="F17" s="1" t="s">
        <v>16</v>
      </c>
      <c r="G17" s="1" t="s">
        <v>12</v>
      </c>
      <c r="H17" s="1" t="s">
        <v>13</v>
      </c>
      <c r="I17" s="1" t="s">
        <v>13</v>
      </c>
      <c r="J17">
        <v>45</v>
      </c>
      <c r="K17" s="1">
        <f t="shared" si="2"/>
        <v>270486.01</v>
      </c>
      <c r="L17" s="1" t="str">
        <f t="shared" si="0"/>
        <v>ASALARIADO</v>
      </c>
      <c r="M17" s="1">
        <f t="shared" si="1"/>
        <v>45</v>
      </c>
    </row>
    <row r="18" spans="2:13" x14ac:dyDescent="0.25">
      <c r="B18">
        <v>4</v>
      </c>
      <c r="C18" s="1" t="s">
        <v>15</v>
      </c>
      <c r="D18">
        <v>544949.82999999996</v>
      </c>
      <c r="E18" s="1" t="s">
        <v>10</v>
      </c>
      <c r="F18" s="1" t="s">
        <v>16</v>
      </c>
      <c r="G18" s="1" t="s">
        <v>12</v>
      </c>
      <c r="H18" s="1" t="s">
        <v>13</v>
      </c>
      <c r="I18" s="1" t="s">
        <v>13</v>
      </c>
      <c r="J18">
        <v>49</v>
      </c>
      <c r="K18" s="1">
        <f t="shared" si="2"/>
        <v>544949.82999999996</v>
      </c>
      <c r="L18" s="1" t="str">
        <f t="shared" si="0"/>
        <v>ASALARIADO</v>
      </c>
      <c r="M18" s="1">
        <f t="shared" si="1"/>
        <v>49</v>
      </c>
    </row>
    <row r="19" spans="2:13" x14ac:dyDescent="0.25">
      <c r="B19">
        <v>5</v>
      </c>
      <c r="C19" s="1" t="s">
        <v>15</v>
      </c>
      <c r="D19">
        <v>210000</v>
      </c>
      <c r="E19" s="1" t="s">
        <v>10</v>
      </c>
      <c r="F19" s="1" t="s">
        <v>16</v>
      </c>
      <c r="G19" s="1" t="s">
        <v>12</v>
      </c>
      <c r="H19" s="1" t="s">
        <v>13</v>
      </c>
      <c r="I19" s="1" t="s">
        <v>13</v>
      </c>
      <c r="J19">
        <v>42</v>
      </c>
      <c r="K19" s="1">
        <f t="shared" si="2"/>
        <v>210000</v>
      </c>
      <c r="L19" s="1" t="str">
        <f t="shared" si="0"/>
        <v>ASALARIADO</v>
      </c>
      <c r="M19" s="1">
        <f t="shared" si="1"/>
        <v>42</v>
      </c>
    </row>
    <row r="20" spans="2:13" x14ac:dyDescent="0.25">
      <c r="B20">
        <v>6</v>
      </c>
      <c r="C20" s="1" t="s">
        <v>9</v>
      </c>
      <c r="D20">
        <v>397150</v>
      </c>
      <c r="E20" s="1" t="s">
        <v>10</v>
      </c>
      <c r="F20" s="1" t="s">
        <v>16</v>
      </c>
      <c r="G20" s="1" t="s">
        <v>12</v>
      </c>
      <c r="H20" s="1" t="s">
        <v>13</v>
      </c>
      <c r="I20" s="1" t="s">
        <v>13</v>
      </c>
      <c r="J20">
        <v>44</v>
      </c>
      <c r="K20" s="1">
        <f t="shared" si="2"/>
        <v>397150</v>
      </c>
      <c r="L20" s="1" t="str">
        <f t="shared" si="0"/>
        <v>ASALARIADO</v>
      </c>
      <c r="M20" s="1">
        <f t="shared" si="1"/>
        <v>44</v>
      </c>
    </row>
    <row r="21" spans="2:13" x14ac:dyDescent="0.25">
      <c r="B21">
        <v>7</v>
      </c>
      <c r="C21" s="1" t="s">
        <v>9</v>
      </c>
      <c r="D21">
        <v>854712</v>
      </c>
      <c r="E21" s="1" t="s">
        <v>10</v>
      </c>
      <c r="F21" s="1" t="s">
        <v>16</v>
      </c>
      <c r="G21" s="1" t="s">
        <v>12</v>
      </c>
      <c r="H21" s="1" t="s">
        <v>13</v>
      </c>
      <c r="I21" s="1" t="s">
        <v>13</v>
      </c>
      <c r="J21">
        <v>38</v>
      </c>
      <c r="K21" s="1">
        <f t="shared" si="2"/>
        <v>854712</v>
      </c>
      <c r="L21" s="1" t="str">
        <f t="shared" si="0"/>
        <v>ASALARIADO</v>
      </c>
      <c r="M21" s="1">
        <f t="shared" si="1"/>
        <v>38</v>
      </c>
    </row>
    <row r="22" spans="2:13" x14ac:dyDescent="0.25">
      <c r="B22">
        <v>8</v>
      </c>
      <c r="C22" s="1" t="s">
        <v>9</v>
      </c>
      <c r="D22">
        <v>401000</v>
      </c>
      <c r="E22" s="1" t="s">
        <v>10</v>
      </c>
      <c r="F22" s="1" t="s">
        <v>16</v>
      </c>
      <c r="G22" s="1" t="s">
        <v>12</v>
      </c>
      <c r="H22" s="1" t="s">
        <v>12</v>
      </c>
      <c r="I22" s="1" t="s">
        <v>12</v>
      </c>
      <c r="J22">
        <v>36</v>
      </c>
      <c r="K22" s="1">
        <f t="shared" si="2"/>
        <v>401000</v>
      </c>
      <c r="L22" s="1" t="str">
        <f t="shared" si="0"/>
        <v>ASALARIADO</v>
      </c>
      <c r="M22" s="1">
        <f t="shared" si="1"/>
        <v>36</v>
      </c>
    </row>
    <row r="23" spans="2:13" x14ac:dyDescent="0.25">
      <c r="B23">
        <v>9</v>
      </c>
      <c r="C23" s="1" t="s">
        <v>15</v>
      </c>
      <c r="D23">
        <v>264703.96000000002</v>
      </c>
      <c r="E23" s="1" t="s">
        <v>10</v>
      </c>
      <c r="F23" s="1" t="s">
        <v>16</v>
      </c>
      <c r="G23" s="1" t="s">
        <v>12</v>
      </c>
      <c r="H23" s="1" t="s">
        <v>13</v>
      </c>
      <c r="I23" s="1" t="s">
        <v>13</v>
      </c>
      <c r="J23">
        <v>21</v>
      </c>
      <c r="K23" s="1">
        <f t="shared" si="2"/>
        <v>264703.96000000002</v>
      </c>
      <c r="L23" s="1" t="str">
        <f t="shared" si="0"/>
        <v>ASALARIADO</v>
      </c>
      <c r="M23" s="1">
        <f t="shared" si="1"/>
        <v>21</v>
      </c>
    </row>
    <row r="24" spans="2:13" x14ac:dyDescent="0.25">
      <c r="B24">
        <v>10</v>
      </c>
      <c r="C24" s="1" t="s">
        <v>9</v>
      </c>
      <c r="D24">
        <v>4677126.8499999996</v>
      </c>
      <c r="E24" s="1" t="s">
        <v>10</v>
      </c>
      <c r="F24" s="1" t="s">
        <v>16</v>
      </c>
      <c r="G24" s="1" t="s">
        <v>12</v>
      </c>
      <c r="H24" s="1" t="s">
        <v>13</v>
      </c>
      <c r="I24" s="1" t="s">
        <v>13</v>
      </c>
      <c r="J24">
        <v>40</v>
      </c>
      <c r="K24" s="1">
        <f t="shared" si="2"/>
        <v>4677126.8499999996</v>
      </c>
      <c r="L24" s="1" t="str">
        <f t="shared" si="0"/>
        <v>ASALARIADO</v>
      </c>
      <c r="M24" s="1">
        <f t="shared" si="1"/>
        <v>40</v>
      </c>
    </row>
    <row r="25" spans="2:13" x14ac:dyDescent="0.25">
      <c r="B25">
        <v>11</v>
      </c>
      <c r="C25" s="1" t="s">
        <v>15</v>
      </c>
      <c r="D25">
        <v>1200000</v>
      </c>
      <c r="E25" s="1" t="s">
        <v>10</v>
      </c>
      <c r="F25" s="1" t="s">
        <v>16</v>
      </c>
      <c r="G25" s="1" t="s">
        <v>12</v>
      </c>
      <c r="H25" s="1" t="s">
        <v>13</v>
      </c>
      <c r="I25" s="1" t="s">
        <v>13</v>
      </c>
      <c r="J25">
        <v>30</v>
      </c>
      <c r="K25" s="1">
        <f t="shared" si="2"/>
        <v>1200000</v>
      </c>
      <c r="L25" s="1" t="str">
        <f t="shared" si="0"/>
        <v>ASALARIADO</v>
      </c>
      <c r="M25" s="1">
        <f t="shared" si="1"/>
        <v>30</v>
      </c>
    </row>
    <row r="26" spans="2:13" x14ac:dyDescent="0.25">
      <c r="B26">
        <v>12</v>
      </c>
      <c r="C26" s="1" t="s">
        <v>15</v>
      </c>
      <c r="D26">
        <v>1030132</v>
      </c>
      <c r="E26" s="1" t="s">
        <v>10</v>
      </c>
      <c r="F26" s="1" t="s">
        <v>11</v>
      </c>
      <c r="G26" s="1" t="s">
        <v>12</v>
      </c>
      <c r="H26" s="1" t="s">
        <v>13</v>
      </c>
      <c r="I26" s="1" t="s">
        <v>12</v>
      </c>
      <c r="J26">
        <v>58</v>
      </c>
      <c r="K26" s="1">
        <f t="shared" si="2"/>
        <v>1030132</v>
      </c>
      <c r="L26" s="1" t="str">
        <f t="shared" si="0"/>
        <v>ASALARIADO</v>
      </c>
      <c r="M26" s="1">
        <f t="shared" si="1"/>
        <v>58</v>
      </c>
    </row>
    <row r="27" spans="2:13" x14ac:dyDescent="0.25">
      <c r="B27">
        <v>13</v>
      </c>
      <c r="C27" s="1" t="s">
        <v>9</v>
      </c>
      <c r="D27">
        <v>731287.5</v>
      </c>
      <c r="E27" s="1" t="s">
        <v>10</v>
      </c>
      <c r="F27" s="1" t="s">
        <v>11</v>
      </c>
      <c r="G27" s="1" t="s">
        <v>12</v>
      </c>
      <c r="H27" s="1" t="s">
        <v>13</v>
      </c>
      <c r="I27" s="1" t="s">
        <v>13</v>
      </c>
      <c r="J27">
        <v>40</v>
      </c>
      <c r="K27" s="1">
        <f t="shared" si="2"/>
        <v>731287.5</v>
      </c>
      <c r="L27" s="1" t="str">
        <f t="shared" si="0"/>
        <v>ASALARIADO</v>
      </c>
      <c r="M27" s="1">
        <f t="shared" si="1"/>
        <v>40</v>
      </c>
    </row>
    <row r="28" spans="2:13" x14ac:dyDescent="0.25">
      <c r="B28">
        <v>14</v>
      </c>
      <c r="C28" s="1" t="s">
        <v>9</v>
      </c>
      <c r="D28">
        <v>282305</v>
      </c>
      <c r="E28" s="1" t="s">
        <v>17</v>
      </c>
      <c r="F28" s="1" t="s">
        <v>16</v>
      </c>
      <c r="G28" s="1" t="s">
        <v>12</v>
      </c>
      <c r="H28" s="1" t="s">
        <v>13</v>
      </c>
      <c r="I28" s="1" t="s">
        <v>13</v>
      </c>
      <c r="J28">
        <v>51</v>
      </c>
      <c r="K28" s="1">
        <f t="shared" si="2"/>
        <v>282305</v>
      </c>
      <c r="L28" s="1" t="str">
        <f t="shared" si="0"/>
        <v>ASEGURADO VOLUNTARIO</v>
      </c>
      <c r="M28" s="1">
        <f t="shared" si="1"/>
        <v>51</v>
      </c>
    </row>
    <row r="29" spans="2:13" x14ac:dyDescent="0.25">
      <c r="B29">
        <v>15</v>
      </c>
      <c r="C29" s="1" t="s">
        <v>15</v>
      </c>
      <c r="D29">
        <v>343390.86</v>
      </c>
      <c r="E29" s="1" t="s">
        <v>18</v>
      </c>
      <c r="F29" s="1" t="s">
        <v>16</v>
      </c>
      <c r="G29" s="1" t="s">
        <v>12</v>
      </c>
      <c r="H29" s="1" t="s">
        <v>13</v>
      </c>
      <c r="I29" s="1" t="s">
        <v>13</v>
      </c>
      <c r="J29">
        <v>59</v>
      </c>
      <c r="K29" s="1">
        <f t="shared" si="2"/>
        <v>343390.86</v>
      </c>
      <c r="L29" s="1" t="str">
        <f t="shared" si="0"/>
        <v>TRABAJADOR INDEPENDIENTE</v>
      </c>
      <c r="M29" s="1">
        <f t="shared" si="1"/>
        <v>59</v>
      </c>
    </row>
    <row r="30" spans="2:13" x14ac:dyDescent="0.25">
      <c r="B30">
        <v>16</v>
      </c>
      <c r="C30" s="1" t="s">
        <v>15</v>
      </c>
      <c r="D30">
        <v>1943489.5</v>
      </c>
      <c r="E30" s="1" t="s">
        <v>10</v>
      </c>
      <c r="F30" s="1" t="s">
        <v>11</v>
      </c>
      <c r="G30" s="1" t="s">
        <v>12</v>
      </c>
      <c r="H30" s="1" t="s">
        <v>13</v>
      </c>
      <c r="I30" s="1" t="s">
        <v>13</v>
      </c>
      <c r="J30">
        <v>58</v>
      </c>
      <c r="K30" s="1">
        <f t="shared" si="2"/>
        <v>1943489.5</v>
      </c>
      <c r="L30" s="1" t="str">
        <f t="shared" si="0"/>
        <v>ASALARIADO</v>
      </c>
      <c r="M30" s="1">
        <f t="shared" si="1"/>
        <v>58</v>
      </c>
    </row>
    <row r="31" spans="2:13" x14ac:dyDescent="0.25">
      <c r="B31">
        <v>17</v>
      </c>
      <c r="C31" s="1" t="s">
        <v>15</v>
      </c>
      <c r="D31">
        <v>1108980</v>
      </c>
      <c r="E31" s="1" t="s">
        <v>10</v>
      </c>
      <c r="F31" s="1" t="s">
        <v>11</v>
      </c>
      <c r="G31" s="1" t="s">
        <v>12</v>
      </c>
      <c r="H31" s="1" t="s">
        <v>13</v>
      </c>
      <c r="I31" s="1" t="s">
        <v>12</v>
      </c>
      <c r="J31">
        <v>36</v>
      </c>
      <c r="K31" s="1">
        <f t="shared" si="2"/>
        <v>1108980</v>
      </c>
      <c r="L31" s="1" t="str">
        <f t="shared" si="0"/>
        <v>ASALARIADO</v>
      </c>
      <c r="M31" s="1">
        <f t="shared" si="1"/>
        <v>36</v>
      </c>
    </row>
    <row r="32" spans="2:13" x14ac:dyDescent="0.25">
      <c r="B32">
        <v>18</v>
      </c>
      <c r="C32" s="1" t="s">
        <v>15</v>
      </c>
      <c r="D32">
        <v>133157</v>
      </c>
      <c r="E32" s="1" t="s">
        <v>10</v>
      </c>
      <c r="F32" s="1" t="s">
        <v>16</v>
      </c>
      <c r="G32" s="1" t="s">
        <v>12</v>
      </c>
      <c r="H32" s="1" t="s">
        <v>13</v>
      </c>
      <c r="I32" s="1" t="s">
        <v>13</v>
      </c>
      <c r="J32">
        <v>39</v>
      </c>
      <c r="K32" s="1">
        <f t="shared" si="2"/>
        <v>133157</v>
      </c>
      <c r="L32" s="1" t="str">
        <f t="shared" si="0"/>
        <v>ASALARIADO</v>
      </c>
      <c r="M32" s="1">
        <f t="shared" si="1"/>
        <v>39</v>
      </c>
    </row>
    <row r="33" spans="2:13" x14ac:dyDescent="0.25">
      <c r="B33">
        <v>19</v>
      </c>
      <c r="C33" s="1" t="s">
        <v>9</v>
      </c>
      <c r="D33">
        <v>553939</v>
      </c>
      <c r="E33" s="1" t="s">
        <v>10</v>
      </c>
      <c r="F33" s="1" t="s">
        <v>16</v>
      </c>
      <c r="G33" s="1" t="s">
        <v>12</v>
      </c>
      <c r="H33" s="1" t="s">
        <v>13</v>
      </c>
      <c r="I33" s="1" t="s">
        <v>13</v>
      </c>
      <c r="J33">
        <v>45</v>
      </c>
      <c r="K33" s="1">
        <f t="shared" si="2"/>
        <v>553939</v>
      </c>
      <c r="L33" s="1" t="str">
        <f t="shared" si="0"/>
        <v>ASALARIADO</v>
      </c>
      <c r="M33" s="1">
        <f t="shared" si="1"/>
        <v>45</v>
      </c>
    </row>
    <row r="34" spans="2:13" x14ac:dyDescent="0.25">
      <c r="B34">
        <v>20</v>
      </c>
      <c r="C34" s="1" t="s">
        <v>15</v>
      </c>
      <c r="D34">
        <v>309820</v>
      </c>
      <c r="E34" s="1" t="s">
        <v>17</v>
      </c>
      <c r="F34" s="1" t="s">
        <v>16</v>
      </c>
      <c r="G34" s="1" t="s">
        <v>12</v>
      </c>
      <c r="H34" s="1" t="s">
        <v>12</v>
      </c>
      <c r="I34" s="1" t="s">
        <v>12</v>
      </c>
      <c r="J34">
        <v>52</v>
      </c>
      <c r="K34" s="1">
        <f t="shared" si="2"/>
        <v>309820</v>
      </c>
      <c r="L34" s="1" t="str">
        <f t="shared" si="0"/>
        <v>ASEGURADO VOLUNTARIO</v>
      </c>
      <c r="M34" s="1">
        <f t="shared" si="1"/>
        <v>52</v>
      </c>
    </row>
    <row r="35" spans="2:13" x14ac:dyDescent="0.25">
      <c r="B35">
        <v>21</v>
      </c>
      <c r="C35" s="1" t="s">
        <v>15</v>
      </c>
      <c r="E35" s="1" t="s">
        <v>10</v>
      </c>
      <c r="F35" s="1" t="s">
        <v>16</v>
      </c>
      <c r="G35" s="1" t="s">
        <v>12</v>
      </c>
      <c r="H35" s="1" t="s">
        <v>12</v>
      </c>
      <c r="I35" s="1" t="s">
        <v>13</v>
      </c>
      <c r="J35">
        <v>28</v>
      </c>
      <c r="K35" s="1">
        <f t="shared" si="2"/>
        <v>657534.29237142205</v>
      </c>
      <c r="L35" s="1" t="str">
        <f t="shared" si="0"/>
        <v>ASALARIADO</v>
      </c>
      <c r="M35" s="1">
        <f t="shared" si="1"/>
        <v>28</v>
      </c>
    </row>
    <row r="36" spans="2:13" x14ac:dyDescent="0.25">
      <c r="B36">
        <v>22</v>
      </c>
      <c r="C36" s="1" t="s">
        <v>9</v>
      </c>
      <c r="D36">
        <v>278030</v>
      </c>
      <c r="E36" s="1" t="s">
        <v>19</v>
      </c>
      <c r="F36" s="1" t="s">
        <v>16</v>
      </c>
      <c r="G36" s="1" t="s">
        <v>12</v>
      </c>
      <c r="H36" s="1" t="s">
        <v>13</v>
      </c>
      <c r="I36" s="1" t="s">
        <v>13</v>
      </c>
      <c r="J36">
        <v>59</v>
      </c>
      <c r="K36" s="1">
        <f t="shared" si="2"/>
        <v>278030</v>
      </c>
      <c r="L36" s="1" t="str">
        <f t="shared" si="0"/>
        <v>CONVENIOS ESPECIALES DE TRABAJADORES INDEPENDIENTES</v>
      </c>
      <c r="M36" s="1">
        <f t="shared" si="1"/>
        <v>59</v>
      </c>
    </row>
    <row r="37" spans="2:13" x14ac:dyDescent="0.25">
      <c r="B37">
        <v>23</v>
      </c>
      <c r="C37" s="1" t="s">
        <v>9</v>
      </c>
      <c r="D37">
        <v>2124814</v>
      </c>
      <c r="E37" s="1" t="s">
        <v>10</v>
      </c>
      <c r="F37" s="1" t="s">
        <v>16</v>
      </c>
      <c r="G37" s="1" t="s">
        <v>12</v>
      </c>
      <c r="H37" s="1" t="s">
        <v>13</v>
      </c>
      <c r="I37" s="1" t="s">
        <v>13</v>
      </c>
      <c r="J37">
        <v>32</v>
      </c>
      <c r="K37" s="1">
        <f t="shared" si="2"/>
        <v>2124814</v>
      </c>
      <c r="L37" s="1" t="str">
        <f t="shared" si="0"/>
        <v>ASALARIADO</v>
      </c>
      <c r="M37" s="1">
        <f t="shared" si="1"/>
        <v>32</v>
      </c>
    </row>
    <row r="38" spans="2:13" x14ac:dyDescent="0.25">
      <c r="B38">
        <v>24</v>
      </c>
      <c r="C38" s="1" t="s">
        <v>9</v>
      </c>
      <c r="D38">
        <v>191744.68</v>
      </c>
      <c r="E38" s="1" t="s">
        <v>10</v>
      </c>
      <c r="F38" s="1" t="s">
        <v>16</v>
      </c>
      <c r="G38" s="1" t="s">
        <v>12</v>
      </c>
      <c r="H38" s="1" t="s">
        <v>13</v>
      </c>
      <c r="I38" s="1" t="s">
        <v>13</v>
      </c>
      <c r="J38">
        <v>18</v>
      </c>
      <c r="K38" s="1">
        <f t="shared" si="2"/>
        <v>191744.68</v>
      </c>
      <c r="L38" s="1" t="str">
        <f t="shared" si="0"/>
        <v>ASALARIADO</v>
      </c>
      <c r="M38" s="1">
        <f t="shared" si="1"/>
        <v>18</v>
      </c>
    </row>
    <row r="39" spans="2:13" x14ac:dyDescent="0.25">
      <c r="B39">
        <v>25</v>
      </c>
      <c r="C39" s="1" t="s">
        <v>15</v>
      </c>
      <c r="D39">
        <v>1117489</v>
      </c>
      <c r="E39" s="1" t="s">
        <v>10</v>
      </c>
      <c r="F39" s="1" t="s">
        <v>11</v>
      </c>
      <c r="G39" s="1" t="s">
        <v>12</v>
      </c>
      <c r="H39" s="1" t="s">
        <v>13</v>
      </c>
      <c r="I39" s="1" t="s">
        <v>12</v>
      </c>
      <c r="J39">
        <v>36</v>
      </c>
      <c r="K39" s="1">
        <f t="shared" si="2"/>
        <v>1117489</v>
      </c>
      <c r="L39" s="1" t="str">
        <f t="shared" si="0"/>
        <v>ASALARIADO</v>
      </c>
      <c r="M39" s="1">
        <f t="shared" si="1"/>
        <v>36</v>
      </c>
    </row>
    <row r="40" spans="2:13" x14ac:dyDescent="0.25">
      <c r="B40">
        <v>26</v>
      </c>
      <c r="C40" s="1" t="s">
        <v>9</v>
      </c>
      <c r="D40">
        <v>1451530</v>
      </c>
      <c r="E40" s="1" t="s">
        <v>14</v>
      </c>
      <c r="F40" s="1" t="s">
        <v>11</v>
      </c>
      <c r="G40" s="1" t="s">
        <v>12</v>
      </c>
      <c r="H40" s="1" t="s">
        <v>13</v>
      </c>
      <c r="I40" s="1" t="s">
        <v>13</v>
      </c>
      <c r="J40">
        <v>62</v>
      </c>
      <c r="K40" s="1">
        <f t="shared" si="2"/>
        <v>1451530</v>
      </c>
      <c r="L40" s="1" t="str">
        <f t="shared" si="0"/>
        <v>PENSIONADOS EN SU PROPIO SISTEMA</v>
      </c>
      <c r="M40" s="1">
        <f t="shared" si="1"/>
        <v>62</v>
      </c>
    </row>
    <row r="41" spans="2:13" x14ac:dyDescent="0.25">
      <c r="B41">
        <v>27</v>
      </c>
      <c r="C41" s="1" t="s">
        <v>9</v>
      </c>
      <c r="D41">
        <v>66700</v>
      </c>
      <c r="E41" s="1" t="s">
        <v>10</v>
      </c>
      <c r="F41" s="1" t="s">
        <v>16</v>
      </c>
      <c r="G41" s="1" t="s">
        <v>12</v>
      </c>
      <c r="H41" s="1" t="s">
        <v>13</v>
      </c>
      <c r="I41" s="1" t="s">
        <v>13</v>
      </c>
      <c r="J41">
        <v>38</v>
      </c>
      <c r="K41" s="1">
        <f t="shared" si="2"/>
        <v>66700</v>
      </c>
      <c r="L41" s="1" t="str">
        <f t="shared" si="0"/>
        <v>ASALARIADO</v>
      </c>
      <c r="M41" s="1">
        <f t="shared" si="1"/>
        <v>38</v>
      </c>
    </row>
    <row r="42" spans="2:13" x14ac:dyDescent="0.25">
      <c r="B42">
        <v>28</v>
      </c>
      <c r="C42" s="1" t="s">
        <v>15</v>
      </c>
      <c r="D42">
        <v>73410</v>
      </c>
      <c r="E42" s="1" t="s">
        <v>10</v>
      </c>
      <c r="F42" s="1" t="s">
        <v>16</v>
      </c>
      <c r="G42" s="1" t="s">
        <v>12</v>
      </c>
      <c r="H42" s="1" t="s">
        <v>12</v>
      </c>
      <c r="I42" s="1" t="s">
        <v>13</v>
      </c>
      <c r="J42">
        <v>22</v>
      </c>
      <c r="K42" s="1">
        <f t="shared" si="2"/>
        <v>73410</v>
      </c>
      <c r="L42" s="1" t="str">
        <f t="shared" si="0"/>
        <v>ASALARIADO</v>
      </c>
      <c r="M42" s="1">
        <f t="shared" si="1"/>
        <v>22</v>
      </c>
    </row>
    <row r="43" spans="2:13" x14ac:dyDescent="0.25">
      <c r="B43">
        <v>29</v>
      </c>
      <c r="C43" s="1" t="s">
        <v>9</v>
      </c>
      <c r="D43">
        <v>815355.66</v>
      </c>
      <c r="E43" s="1" t="s">
        <v>10</v>
      </c>
      <c r="F43" s="1" t="s">
        <v>11</v>
      </c>
      <c r="G43" s="1" t="s">
        <v>12</v>
      </c>
      <c r="H43" s="1" t="s">
        <v>13</v>
      </c>
      <c r="I43" s="1" t="s">
        <v>13</v>
      </c>
      <c r="J43">
        <v>42</v>
      </c>
      <c r="K43" s="1">
        <f t="shared" si="2"/>
        <v>815355.66</v>
      </c>
      <c r="L43" s="1" t="str">
        <f t="shared" si="0"/>
        <v>ASALARIADO</v>
      </c>
      <c r="M43" s="1">
        <f t="shared" si="1"/>
        <v>42</v>
      </c>
    </row>
    <row r="44" spans="2:13" x14ac:dyDescent="0.25">
      <c r="B44">
        <v>30</v>
      </c>
      <c r="C44" s="1" t="s">
        <v>9</v>
      </c>
      <c r="D44">
        <v>398125</v>
      </c>
      <c r="E44" s="1" t="s">
        <v>10</v>
      </c>
      <c r="F44" s="1" t="s">
        <v>16</v>
      </c>
      <c r="G44" s="1" t="s">
        <v>12</v>
      </c>
      <c r="H44" s="1" t="s">
        <v>13</v>
      </c>
      <c r="I44" s="1" t="s">
        <v>13</v>
      </c>
      <c r="J44">
        <v>38</v>
      </c>
      <c r="K44" s="1">
        <f t="shared" si="2"/>
        <v>398125</v>
      </c>
      <c r="L44" s="1" t="str">
        <f t="shared" si="0"/>
        <v>ASALARIADO</v>
      </c>
      <c r="M44" s="1">
        <f t="shared" si="1"/>
        <v>38</v>
      </c>
    </row>
    <row r="45" spans="2:13" x14ac:dyDescent="0.25">
      <c r="B45">
        <v>31</v>
      </c>
      <c r="C45" s="1" t="s">
        <v>9</v>
      </c>
      <c r="D45">
        <v>606763.96</v>
      </c>
      <c r="E45" s="1" t="s">
        <v>10</v>
      </c>
      <c r="F45" s="1" t="s">
        <v>16</v>
      </c>
      <c r="G45" s="1" t="s">
        <v>12</v>
      </c>
      <c r="H45" s="1" t="s">
        <v>13</v>
      </c>
      <c r="I45" s="1" t="s">
        <v>13</v>
      </c>
      <c r="J45">
        <v>39</v>
      </c>
      <c r="K45" s="1">
        <f t="shared" si="2"/>
        <v>606763.96</v>
      </c>
      <c r="L45" s="1" t="str">
        <f t="shared" si="0"/>
        <v>ASALARIADO</v>
      </c>
      <c r="M45" s="1">
        <f t="shared" si="1"/>
        <v>39</v>
      </c>
    </row>
    <row r="46" spans="2:13" x14ac:dyDescent="0.25">
      <c r="B46">
        <v>32</v>
      </c>
      <c r="C46" s="1" t="s">
        <v>9</v>
      </c>
      <c r="D46">
        <v>360420</v>
      </c>
      <c r="E46" s="1" t="s">
        <v>18</v>
      </c>
      <c r="F46" s="1" t="s">
        <v>16</v>
      </c>
      <c r="G46" s="1" t="s">
        <v>12</v>
      </c>
      <c r="H46" s="1" t="s">
        <v>13</v>
      </c>
      <c r="I46" s="1" t="s">
        <v>12</v>
      </c>
      <c r="J46">
        <v>53</v>
      </c>
      <c r="K46" s="1">
        <f t="shared" si="2"/>
        <v>360420</v>
      </c>
      <c r="L46" s="1" t="str">
        <f t="shared" si="0"/>
        <v>TRABAJADOR INDEPENDIENTE</v>
      </c>
      <c r="M46" s="1">
        <f t="shared" si="1"/>
        <v>53</v>
      </c>
    </row>
    <row r="47" spans="2:13" x14ac:dyDescent="0.25">
      <c r="B47">
        <v>33</v>
      </c>
      <c r="C47" s="1" t="s">
        <v>15</v>
      </c>
      <c r="D47">
        <v>297046</v>
      </c>
      <c r="E47" s="1" t="s">
        <v>10</v>
      </c>
      <c r="F47" s="1" t="s">
        <v>16</v>
      </c>
      <c r="G47" s="1" t="s">
        <v>12</v>
      </c>
      <c r="H47" s="1" t="s">
        <v>12</v>
      </c>
      <c r="I47" s="1" t="s">
        <v>13</v>
      </c>
      <c r="J47">
        <v>41</v>
      </c>
      <c r="K47" s="1">
        <f t="shared" si="2"/>
        <v>297046</v>
      </c>
      <c r="L47" s="1" t="str">
        <f t="shared" si="0"/>
        <v>ASALARIADO</v>
      </c>
      <c r="M47" s="1">
        <f t="shared" si="1"/>
        <v>41</v>
      </c>
    </row>
    <row r="48" spans="2:13" x14ac:dyDescent="0.25">
      <c r="B48">
        <v>34</v>
      </c>
      <c r="C48" s="1" t="s">
        <v>9</v>
      </c>
      <c r="D48">
        <v>558030</v>
      </c>
      <c r="E48" s="1" t="s">
        <v>10</v>
      </c>
      <c r="F48" s="1" t="s">
        <v>16</v>
      </c>
      <c r="G48" s="1" t="s">
        <v>12</v>
      </c>
      <c r="H48" s="1" t="s">
        <v>13</v>
      </c>
      <c r="I48" s="1" t="s">
        <v>13</v>
      </c>
      <c r="J48">
        <v>28</v>
      </c>
      <c r="K48" s="1">
        <f t="shared" si="2"/>
        <v>558030</v>
      </c>
      <c r="L48" s="1" t="str">
        <f t="shared" si="0"/>
        <v>ASALARIADO</v>
      </c>
      <c r="M48" s="1">
        <f t="shared" si="1"/>
        <v>28</v>
      </c>
    </row>
    <row r="49" spans="2:13" x14ac:dyDescent="0.25">
      <c r="B49">
        <v>35</v>
      </c>
      <c r="C49" s="1" t="s">
        <v>9</v>
      </c>
      <c r="D49">
        <v>68309.03</v>
      </c>
      <c r="E49" s="1" t="s">
        <v>10</v>
      </c>
      <c r="F49" s="1" t="s">
        <v>16</v>
      </c>
      <c r="G49" s="1" t="s">
        <v>12</v>
      </c>
      <c r="H49" s="1" t="s">
        <v>13</v>
      </c>
      <c r="I49" s="1" t="s">
        <v>13</v>
      </c>
      <c r="J49">
        <v>43</v>
      </c>
      <c r="K49" s="1">
        <f t="shared" si="2"/>
        <v>68309.03</v>
      </c>
      <c r="L49" s="1" t="str">
        <f t="shared" si="0"/>
        <v>ASALARIADO</v>
      </c>
      <c r="M49" s="1">
        <f t="shared" si="1"/>
        <v>43</v>
      </c>
    </row>
    <row r="50" spans="2:13" x14ac:dyDescent="0.25">
      <c r="B50">
        <v>36</v>
      </c>
      <c r="C50" s="1" t="s">
        <v>9</v>
      </c>
      <c r="E50" s="1" t="s">
        <v>10</v>
      </c>
      <c r="F50" s="1" t="s">
        <v>11</v>
      </c>
      <c r="G50" s="1" t="s">
        <v>12</v>
      </c>
      <c r="H50" s="1" t="s">
        <v>13</v>
      </c>
      <c r="I50" s="1" t="s">
        <v>13</v>
      </c>
      <c r="J50">
        <v>62</v>
      </c>
      <c r="K50" s="1">
        <f t="shared" si="2"/>
        <v>657534.29237142205</v>
      </c>
      <c r="L50" s="1" t="str">
        <f t="shared" si="0"/>
        <v>ASALARIADO</v>
      </c>
      <c r="M50" s="1">
        <f t="shared" si="1"/>
        <v>62</v>
      </c>
    </row>
    <row r="51" spans="2:13" x14ac:dyDescent="0.25">
      <c r="B51">
        <v>37</v>
      </c>
      <c r="C51" s="1" t="s">
        <v>9</v>
      </c>
      <c r="D51">
        <v>1552307.5</v>
      </c>
      <c r="E51" s="1" t="s">
        <v>10</v>
      </c>
      <c r="F51" s="1" t="s">
        <v>16</v>
      </c>
      <c r="G51" s="1" t="s">
        <v>12</v>
      </c>
      <c r="H51" s="1" t="s">
        <v>12</v>
      </c>
      <c r="I51" s="1" t="s">
        <v>13</v>
      </c>
      <c r="J51">
        <v>41</v>
      </c>
      <c r="K51" s="1">
        <f t="shared" si="2"/>
        <v>1552307.5</v>
      </c>
      <c r="L51" s="1" t="str">
        <f t="shared" si="0"/>
        <v>ASALARIADO</v>
      </c>
      <c r="M51" s="1">
        <f t="shared" si="1"/>
        <v>41</v>
      </c>
    </row>
    <row r="52" spans="2:13" x14ac:dyDescent="0.25">
      <c r="B52">
        <v>38</v>
      </c>
      <c r="C52" s="1" t="s">
        <v>9</v>
      </c>
      <c r="D52">
        <v>1531575</v>
      </c>
      <c r="E52" s="1" t="s">
        <v>17</v>
      </c>
      <c r="F52" s="1" t="s">
        <v>16</v>
      </c>
      <c r="G52" s="1" t="s">
        <v>12</v>
      </c>
      <c r="H52" s="1" t="s">
        <v>12</v>
      </c>
      <c r="I52" s="1" t="s">
        <v>13</v>
      </c>
      <c r="J52">
        <v>66</v>
      </c>
      <c r="K52" s="1">
        <f t="shared" si="2"/>
        <v>1531575</v>
      </c>
      <c r="L52" s="1" t="str">
        <f t="shared" si="0"/>
        <v>ASEGURADO VOLUNTARIO</v>
      </c>
      <c r="M52" s="1">
        <f t="shared" si="1"/>
        <v>66</v>
      </c>
    </row>
    <row r="53" spans="2:13" x14ac:dyDescent="0.25">
      <c r="B53">
        <v>39</v>
      </c>
      <c r="C53" s="1" t="s">
        <v>9</v>
      </c>
      <c r="D53">
        <v>3220569.09</v>
      </c>
      <c r="E53" s="1" t="s">
        <v>10</v>
      </c>
      <c r="F53" s="1" t="s">
        <v>16</v>
      </c>
      <c r="G53" s="1" t="s">
        <v>12</v>
      </c>
      <c r="H53" s="1" t="s">
        <v>13</v>
      </c>
      <c r="I53" s="1" t="s">
        <v>13</v>
      </c>
      <c r="J53">
        <v>48</v>
      </c>
      <c r="K53" s="1">
        <f t="shared" si="2"/>
        <v>3220569.09</v>
      </c>
      <c r="L53" s="1" t="str">
        <f t="shared" si="0"/>
        <v>ASALARIADO</v>
      </c>
      <c r="M53" s="1">
        <f t="shared" si="1"/>
        <v>48</v>
      </c>
    </row>
    <row r="54" spans="2:13" x14ac:dyDescent="0.25">
      <c r="B54">
        <v>40</v>
      </c>
      <c r="C54" s="1" t="s">
        <v>9</v>
      </c>
      <c r="D54">
        <v>658917</v>
      </c>
      <c r="E54" s="1" t="s">
        <v>10</v>
      </c>
      <c r="F54" s="1" t="s">
        <v>11</v>
      </c>
      <c r="G54" s="1" t="s">
        <v>12</v>
      </c>
      <c r="H54" s="1" t="s">
        <v>13</v>
      </c>
      <c r="I54" s="1" t="s">
        <v>12</v>
      </c>
      <c r="J54">
        <v>56</v>
      </c>
      <c r="K54" s="1">
        <f t="shared" si="2"/>
        <v>658917</v>
      </c>
      <c r="L54" s="1" t="str">
        <f t="shared" si="0"/>
        <v>ASALARIADO</v>
      </c>
      <c r="M54" s="1">
        <f t="shared" si="1"/>
        <v>56</v>
      </c>
    </row>
    <row r="55" spans="2:13" x14ac:dyDescent="0.25">
      <c r="B55">
        <v>41</v>
      </c>
      <c r="C55" s="1" t="s">
        <v>9</v>
      </c>
      <c r="D55">
        <v>631707.6</v>
      </c>
      <c r="E55" s="1" t="s">
        <v>10</v>
      </c>
      <c r="F55" s="1" t="s">
        <v>16</v>
      </c>
      <c r="G55" s="1" t="s">
        <v>12</v>
      </c>
      <c r="H55" s="1" t="s">
        <v>13</v>
      </c>
      <c r="I55" s="1" t="s">
        <v>13</v>
      </c>
      <c r="J55">
        <v>25</v>
      </c>
      <c r="K55" s="1">
        <f t="shared" si="2"/>
        <v>631707.6</v>
      </c>
      <c r="L55" s="1" t="str">
        <f t="shared" si="0"/>
        <v>ASALARIADO</v>
      </c>
      <c r="M55" s="1">
        <f t="shared" si="1"/>
        <v>25</v>
      </c>
    </row>
    <row r="56" spans="2:13" x14ac:dyDescent="0.25">
      <c r="B56">
        <v>42</v>
      </c>
      <c r="C56" s="1" t="s">
        <v>15</v>
      </c>
      <c r="D56">
        <v>977376</v>
      </c>
      <c r="E56" s="1" t="s">
        <v>10</v>
      </c>
      <c r="F56" s="1" t="s">
        <v>16</v>
      </c>
      <c r="G56" s="1" t="s">
        <v>12</v>
      </c>
      <c r="H56" s="1" t="s">
        <v>13</v>
      </c>
      <c r="I56" s="1" t="s">
        <v>13</v>
      </c>
      <c r="J56">
        <v>33</v>
      </c>
      <c r="K56" s="1">
        <f t="shared" si="2"/>
        <v>977376</v>
      </c>
      <c r="L56" s="1" t="str">
        <f t="shared" si="0"/>
        <v>ASALARIADO</v>
      </c>
      <c r="M56" s="1">
        <f t="shared" si="1"/>
        <v>33</v>
      </c>
    </row>
    <row r="57" spans="2:13" x14ac:dyDescent="0.25">
      <c r="B57">
        <v>43</v>
      </c>
      <c r="C57" s="1" t="s">
        <v>15</v>
      </c>
      <c r="D57">
        <v>278030</v>
      </c>
      <c r="E57" s="1" t="s">
        <v>19</v>
      </c>
      <c r="F57" s="1" t="s">
        <v>16</v>
      </c>
      <c r="G57" s="1" t="s">
        <v>12</v>
      </c>
      <c r="H57" s="1" t="s">
        <v>12</v>
      </c>
      <c r="I57" s="1" t="s">
        <v>13</v>
      </c>
      <c r="J57">
        <v>23</v>
      </c>
      <c r="K57" s="1">
        <f t="shared" si="2"/>
        <v>278030</v>
      </c>
      <c r="L57" s="1" t="str">
        <f t="shared" si="0"/>
        <v>CONVENIOS ESPECIALES DE TRABAJADORES INDEPENDIENTES</v>
      </c>
      <c r="M57" s="1">
        <f t="shared" si="1"/>
        <v>23</v>
      </c>
    </row>
    <row r="58" spans="2:13" x14ac:dyDescent="0.25">
      <c r="B58">
        <v>44</v>
      </c>
      <c r="C58" s="1" t="s">
        <v>9</v>
      </c>
      <c r="D58">
        <v>633750</v>
      </c>
      <c r="E58" s="1" t="s">
        <v>10</v>
      </c>
      <c r="F58" s="1" t="s">
        <v>16</v>
      </c>
      <c r="G58" s="1" t="s">
        <v>12</v>
      </c>
      <c r="H58" s="1" t="s">
        <v>13</v>
      </c>
      <c r="I58" s="1" t="s">
        <v>13</v>
      </c>
      <c r="J58">
        <v>43</v>
      </c>
      <c r="K58" s="1">
        <f t="shared" si="2"/>
        <v>633750</v>
      </c>
      <c r="L58" s="1" t="str">
        <f t="shared" si="0"/>
        <v>ASALARIADO</v>
      </c>
      <c r="M58" s="1">
        <f t="shared" si="1"/>
        <v>43</v>
      </c>
    </row>
    <row r="59" spans="2:13" x14ac:dyDescent="0.25">
      <c r="B59">
        <v>45</v>
      </c>
      <c r="C59" s="1" t="s">
        <v>15</v>
      </c>
      <c r="D59">
        <v>376776</v>
      </c>
      <c r="E59" s="1" t="s">
        <v>10</v>
      </c>
      <c r="F59" s="1" t="s">
        <v>16</v>
      </c>
      <c r="G59" s="1" t="s">
        <v>12</v>
      </c>
      <c r="H59" s="1" t="s">
        <v>13</v>
      </c>
      <c r="I59" s="1" t="s">
        <v>13</v>
      </c>
      <c r="J59">
        <v>27</v>
      </c>
      <c r="K59" s="1">
        <f t="shared" si="2"/>
        <v>376776</v>
      </c>
      <c r="L59" s="1" t="str">
        <f t="shared" si="0"/>
        <v>ASALARIADO</v>
      </c>
      <c r="M59" s="1">
        <f t="shared" si="1"/>
        <v>27</v>
      </c>
    </row>
    <row r="60" spans="2:13" x14ac:dyDescent="0.25">
      <c r="B60">
        <v>46</v>
      </c>
      <c r="C60" s="1" t="s">
        <v>15</v>
      </c>
      <c r="D60">
        <v>1878386.22</v>
      </c>
      <c r="E60" s="1" t="s">
        <v>10</v>
      </c>
      <c r="F60" s="1" t="s">
        <v>16</v>
      </c>
      <c r="G60" s="1" t="s">
        <v>12</v>
      </c>
      <c r="H60" s="1" t="s">
        <v>13</v>
      </c>
      <c r="I60" s="1" t="s">
        <v>13</v>
      </c>
      <c r="J60">
        <v>28</v>
      </c>
      <c r="K60" s="1">
        <f t="shared" si="2"/>
        <v>1878386.22</v>
      </c>
      <c r="L60" s="1" t="str">
        <f t="shared" si="0"/>
        <v>ASALARIADO</v>
      </c>
      <c r="M60" s="1">
        <f t="shared" si="1"/>
        <v>28</v>
      </c>
    </row>
    <row r="61" spans="2:13" x14ac:dyDescent="0.25">
      <c r="B61">
        <v>47</v>
      </c>
      <c r="C61" s="1" t="s">
        <v>15</v>
      </c>
      <c r="D61">
        <v>2224883</v>
      </c>
      <c r="E61" s="1" t="s">
        <v>10</v>
      </c>
      <c r="F61" s="1" t="s">
        <v>16</v>
      </c>
      <c r="G61" s="1" t="s">
        <v>12</v>
      </c>
      <c r="H61" s="1" t="s">
        <v>13</v>
      </c>
      <c r="I61" s="1" t="s">
        <v>13</v>
      </c>
      <c r="J61">
        <v>49</v>
      </c>
      <c r="K61" s="1">
        <f t="shared" si="2"/>
        <v>2224883</v>
      </c>
      <c r="L61" s="1" t="str">
        <f t="shared" si="0"/>
        <v>ASALARIADO</v>
      </c>
      <c r="M61" s="1">
        <f t="shared" si="1"/>
        <v>49</v>
      </c>
    </row>
    <row r="62" spans="2:13" x14ac:dyDescent="0.25">
      <c r="B62">
        <v>48</v>
      </c>
      <c r="C62" s="1" t="s">
        <v>15</v>
      </c>
      <c r="D62">
        <v>349000</v>
      </c>
      <c r="E62" s="1" t="s">
        <v>10</v>
      </c>
      <c r="F62" s="1" t="s">
        <v>16</v>
      </c>
      <c r="G62" s="1" t="s">
        <v>12</v>
      </c>
      <c r="H62" s="1" t="s">
        <v>13</v>
      </c>
      <c r="I62" s="1" t="s">
        <v>13</v>
      </c>
      <c r="J62">
        <v>36</v>
      </c>
      <c r="K62" s="1">
        <f t="shared" si="2"/>
        <v>349000</v>
      </c>
      <c r="L62" s="1" t="str">
        <f t="shared" si="0"/>
        <v>ASALARIADO</v>
      </c>
      <c r="M62" s="1">
        <f t="shared" si="1"/>
        <v>36</v>
      </c>
    </row>
    <row r="63" spans="2:13" x14ac:dyDescent="0.25">
      <c r="B63">
        <v>49</v>
      </c>
      <c r="C63" s="1" t="s">
        <v>9</v>
      </c>
      <c r="D63">
        <v>675069.69</v>
      </c>
      <c r="E63" s="1" t="s">
        <v>10</v>
      </c>
      <c r="F63" s="1" t="s">
        <v>16</v>
      </c>
      <c r="G63" s="1" t="s">
        <v>12</v>
      </c>
      <c r="H63" s="1" t="s">
        <v>13</v>
      </c>
      <c r="I63" s="1" t="s">
        <v>13</v>
      </c>
      <c r="J63">
        <v>39</v>
      </c>
      <c r="K63" s="1">
        <f t="shared" si="2"/>
        <v>675069.69</v>
      </c>
      <c r="L63" s="1" t="str">
        <f t="shared" si="0"/>
        <v>ASALARIADO</v>
      </c>
      <c r="M63" s="1">
        <f t="shared" si="1"/>
        <v>39</v>
      </c>
    </row>
    <row r="64" spans="2:13" x14ac:dyDescent="0.25">
      <c r="B64">
        <v>50</v>
      </c>
      <c r="C64" s="1" t="s">
        <v>9</v>
      </c>
      <c r="D64">
        <v>443282</v>
      </c>
      <c r="E64" s="1" t="s">
        <v>10</v>
      </c>
      <c r="F64" s="1" t="s">
        <v>16</v>
      </c>
      <c r="G64" s="1" t="s">
        <v>12</v>
      </c>
      <c r="H64" s="1" t="s">
        <v>12</v>
      </c>
      <c r="I64" s="1" t="s">
        <v>13</v>
      </c>
      <c r="K64" s="1">
        <f t="shared" si="2"/>
        <v>443282</v>
      </c>
      <c r="L64" s="1" t="str">
        <f t="shared" si="0"/>
        <v>ASALARIADO</v>
      </c>
      <c r="M64" s="1">
        <f t="shared" si="1"/>
        <v>42</v>
      </c>
    </row>
    <row r="65" spans="2:13" x14ac:dyDescent="0.25">
      <c r="B65">
        <v>51</v>
      </c>
      <c r="C65" s="1" t="s">
        <v>9</v>
      </c>
      <c r="D65">
        <v>297044.99</v>
      </c>
      <c r="E65" s="1" t="s">
        <v>18</v>
      </c>
      <c r="F65" s="1" t="s">
        <v>16</v>
      </c>
      <c r="G65" s="1" t="s">
        <v>12</v>
      </c>
      <c r="H65" s="1" t="s">
        <v>13</v>
      </c>
      <c r="I65" s="1" t="s">
        <v>13</v>
      </c>
      <c r="J65">
        <v>66</v>
      </c>
      <c r="K65" s="1">
        <f t="shared" si="2"/>
        <v>297044.99</v>
      </c>
      <c r="L65" s="1" t="str">
        <f t="shared" si="0"/>
        <v>TRABAJADOR INDEPENDIENTE</v>
      </c>
      <c r="M65" s="1">
        <f t="shared" si="1"/>
        <v>66</v>
      </c>
    </row>
    <row r="66" spans="2:13" x14ac:dyDescent="0.25">
      <c r="B66">
        <v>52</v>
      </c>
      <c r="C66" s="1" t="s">
        <v>9</v>
      </c>
      <c r="D66">
        <v>1505458.92</v>
      </c>
      <c r="E66" s="1" t="s">
        <v>10</v>
      </c>
      <c r="F66" s="1" t="s">
        <v>11</v>
      </c>
      <c r="G66" s="1" t="s">
        <v>12</v>
      </c>
      <c r="H66" s="1" t="s">
        <v>13</v>
      </c>
      <c r="I66" s="1" t="s">
        <v>13</v>
      </c>
      <c r="K66" s="1">
        <f t="shared" si="2"/>
        <v>1505458.92</v>
      </c>
      <c r="L66" s="1" t="str">
        <f t="shared" si="0"/>
        <v>ASALARIADO</v>
      </c>
      <c r="M66" s="1">
        <f t="shared" si="1"/>
        <v>42</v>
      </c>
    </row>
    <row r="67" spans="2:13" x14ac:dyDescent="0.25">
      <c r="B67">
        <v>53</v>
      </c>
      <c r="C67" s="1" t="s">
        <v>15</v>
      </c>
      <c r="D67">
        <v>743436</v>
      </c>
      <c r="E67" s="1" t="s">
        <v>10</v>
      </c>
      <c r="F67" s="1" t="s">
        <v>16</v>
      </c>
      <c r="G67" s="1" t="s">
        <v>12</v>
      </c>
      <c r="H67" s="1" t="s">
        <v>13</v>
      </c>
      <c r="I67" s="1" t="s">
        <v>13</v>
      </c>
      <c r="J67">
        <v>28</v>
      </c>
      <c r="K67" s="1">
        <f t="shared" si="2"/>
        <v>743436</v>
      </c>
      <c r="L67" s="1" t="str">
        <f t="shared" si="0"/>
        <v>ASALARIADO</v>
      </c>
      <c r="M67" s="1">
        <f t="shared" si="1"/>
        <v>28</v>
      </c>
    </row>
    <row r="68" spans="2:13" x14ac:dyDescent="0.25">
      <c r="B68">
        <v>54</v>
      </c>
      <c r="C68" s="1" t="s">
        <v>9</v>
      </c>
      <c r="D68">
        <v>379422</v>
      </c>
      <c r="E68" s="1" t="s">
        <v>18</v>
      </c>
      <c r="F68" s="1" t="s">
        <v>16</v>
      </c>
      <c r="G68" s="1" t="s">
        <v>12</v>
      </c>
      <c r="H68" s="1" t="s">
        <v>13</v>
      </c>
      <c r="I68" s="1" t="s">
        <v>13</v>
      </c>
      <c r="J68">
        <v>43</v>
      </c>
      <c r="K68" s="1">
        <f t="shared" si="2"/>
        <v>379422</v>
      </c>
      <c r="L68" s="1" t="str">
        <f t="shared" si="0"/>
        <v>TRABAJADOR INDEPENDIENTE</v>
      </c>
      <c r="M68" s="1">
        <f t="shared" si="1"/>
        <v>43</v>
      </c>
    </row>
    <row r="69" spans="2:13" x14ac:dyDescent="0.25">
      <c r="B69">
        <v>55</v>
      </c>
      <c r="C69" s="1" t="s">
        <v>9</v>
      </c>
      <c r="D69">
        <v>300000</v>
      </c>
      <c r="E69" s="1" t="s">
        <v>17</v>
      </c>
      <c r="F69" s="1" t="s">
        <v>16</v>
      </c>
      <c r="G69" s="1" t="s">
        <v>12</v>
      </c>
      <c r="H69" s="1" t="s">
        <v>13</v>
      </c>
      <c r="I69" s="1" t="s">
        <v>13</v>
      </c>
      <c r="J69">
        <v>44</v>
      </c>
      <c r="K69" s="1">
        <f t="shared" si="2"/>
        <v>300000</v>
      </c>
      <c r="L69" s="1" t="str">
        <f t="shared" si="0"/>
        <v>ASEGURADO VOLUNTARIO</v>
      </c>
      <c r="M69" s="1">
        <f t="shared" si="1"/>
        <v>44</v>
      </c>
    </row>
    <row r="70" spans="2:13" x14ac:dyDescent="0.25">
      <c r="B70">
        <v>56</v>
      </c>
      <c r="C70" s="1" t="s">
        <v>15</v>
      </c>
      <c r="D70">
        <v>159787.22</v>
      </c>
      <c r="E70" s="1" t="s">
        <v>10</v>
      </c>
      <c r="F70" s="1" t="s">
        <v>16</v>
      </c>
      <c r="G70" s="1" t="s">
        <v>12</v>
      </c>
      <c r="H70" s="1" t="s">
        <v>12</v>
      </c>
      <c r="I70" s="1" t="s">
        <v>13</v>
      </c>
      <c r="J70">
        <v>44</v>
      </c>
      <c r="K70" s="1">
        <f t="shared" si="2"/>
        <v>159787.22</v>
      </c>
      <c r="L70" s="1" t="str">
        <f t="shared" si="0"/>
        <v>ASALARIADO</v>
      </c>
      <c r="M70" s="1">
        <f t="shared" si="1"/>
        <v>44</v>
      </c>
    </row>
    <row r="71" spans="2:13" x14ac:dyDescent="0.25">
      <c r="B71">
        <v>57</v>
      </c>
      <c r="C71" s="1" t="s">
        <v>15</v>
      </c>
      <c r="D71">
        <v>267741.03999999998</v>
      </c>
      <c r="E71" s="1" t="s">
        <v>10</v>
      </c>
      <c r="F71" s="1" t="s">
        <v>16</v>
      </c>
      <c r="G71" s="1" t="s">
        <v>12</v>
      </c>
      <c r="H71" s="1" t="s">
        <v>13</v>
      </c>
      <c r="I71" s="1" t="s">
        <v>13</v>
      </c>
      <c r="J71">
        <v>32</v>
      </c>
      <c r="K71" s="1">
        <f t="shared" si="2"/>
        <v>267741.03999999998</v>
      </c>
      <c r="L71" s="1" t="str">
        <f t="shared" si="0"/>
        <v>ASALARIADO</v>
      </c>
      <c r="M71" s="1">
        <f t="shared" si="1"/>
        <v>32</v>
      </c>
    </row>
    <row r="72" spans="2:13" x14ac:dyDescent="0.25">
      <c r="B72">
        <v>58</v>
      </c>
      <c r="C72" s="1" t="s">
        <v>15</v>
      </c>
      <c r="D72">
        <v>376777</v>
      </c>
      <c r="E72" s="1" t="s">
        <v>10</v>
      </c>
      <c r="F72" s="1" t="s">
        <v>16</v>
      </c>
      <c r="G72" s="1" t="s">
        <v>12</v>
      </c>
      <c r="H72" s="1" t="s">
        <v>13</v>
      </c>
      <c r="I72" s="1" t="s">
        <v>13</v>
      </c>
      <c r="J72">
        <v>43</v>
      </c>
      <c r="K72" s="1">
        <f t="shared" si="2"/>
        <v>376777</v>
      </c>
      <c r="L72" s="1" t="str">
        <f t="shared" si="0"/>
        <v>ASALARIADO</v>
      </c>
      <c r="M72" s="1">
        <f t="shared" si="1"/>
        <v>43</v>
      </c>
    </row>
    <row r="73" spans="2:13" x14ac:dyDescent="0.25">
      <c r="B73">
        <v>59</v>
      </c>
      <c r="C73" s="1" t="s">
        <v>9</v>
      </c>
      <c r="D73">
        <v>386161</v>
      </c>
      <c r="E73" s="1" t="s">
        <v>18</v>
      </c>
      <c r="F73" s="1" t="s">
        <v>16</v>
      </c>
      <c r="G73" s="1" t="s">
        <v>12</v>
      </c>
      <c r="H73" s="1" t="s">
        <v>13</v>
      </c>
      <c r="I73" s="1" t="s">
        <v>12</v>
      </c>
      <c r="J73">
        <v>45</v>
      </c>
      <c r="K73" s="1">
        <f t="shared" si="2"/>
        <v>386161</v>
      </c>
      <c r="L73" s="1" t="str">
        <f t="shared" si="0"/>
        <v>TRABAJADOR INDEPENDIENTE</v>
      </c>
      <c r="M73" s="1">
        <f t="shared" si="1"/>
        <v>45</v>
      </c>
    </row>
    <row r="74" spans="2:13" x14ac:dyDescent="0.25">
      <c r="B74">
        <v>60</v>
      </c>
      <c r="C74" s="1" t="s">
        <v>9</v>
      </c>
      <c r="D74">
        <v>278030</v>
      </c>
      <c r="E74" s="1" t="s">
        <v>19</v>
      </c>
      <c r="F74" s="1" t="s">
        <v>16</v>
      </c>
      <c r="G74" s="1" t="s">
        <v>12</v>
      </c>
      <c r="H74" s="1" t="s">
        <v>13</v>
      </c>
      <c r="I74" s="1" t="s">
        <v>13</v>
      </c>
      <c r="J74">
        <v>22</v>
      </c>
      <c r="K74" s="1">
        <f t="shared" si="2"/>
        <v>278030</v>
      </c>
      <c r="L74" s="1" t="str">
        <f t="shared" si="0"/>
        <v>CONVENIOS ESPECIALES DE TRABAJADORES INDEPENDIENTES</v>
      </c>
      <c r="M74" s="1">
        <f t="shared" si="1"/>
        <v>22</v>
      </c>
    </row>
    <row r="75" spans="2:13" x14ac:dyDescent="0.25">
      <c r="B75">
        <v>61</v>
      </c>
      <c r="C75" s="1" t="s">
        <v>9</v>
      </c>
      <c r="D75">
        <v>1594012.66</v>
      </c>
      <c r="E75" s="1" t="s">
        <v>10</v>
      </c>
      <c r="F75" s="1" t="s">
        <v>16</v>
      </c>
      <c r="G75" s="1" t="s">
        <v>12</v>
      </c>
      <c r="H75" s="1" t="s">
        <v>13</v>
      </c>
      <c r="I75" s="1" t="s">
        <v>13</v>
      </c>
      <c r="J75">
        <v>32</v>
      </c>
      <c r="K75" s="1">
        <f t="shared" si="2"/>
        <v>1594012.66</v>
      </c>
      <c r="L75" s="1" t="str">
        <f t="shared" si="0"/>
        <v>ASALARIADO</v>
      </c>
      <c r="M75" s="1">
        <f t="shared" si="1"/>
        <v>32</v>
      </c>
    </row>
    <row r="76" spans="2:13" x14ac:dyDescent="0.25">
      <c r="B76">
        <v>62</v>
      </c>
      <c r="C76" s="1" t="s">
        <v>9</v>
      </c>
      <c r="D76">
        <v>1401725.03</v>
      </c>
      <c r="E76" s="1" t="s">
        <v>14</v>
      </c>
      <c r="F76" s="1" t="s">
        <v>11</v>
      </c>
      <c r="G76" s="1" t="s">
        <v>12</v>
      </c>
      <c r="H76" s="1" t="s">
        <v>13</v>
      </c>
      <c r="I76" s="1" t="s">
        <v>13</v>
      </c>
      <c r="J76">
        <v>85</v>
      </c>
      <c r="K76" s="1">
        <f t="shared" si="2"/>
        <v>1401725.03</v>
      </c>
      <c r="L76" s="1" t="str">
        <f t="shared" si="0"/>
        <v>PENSIONADOS EN SU PROPIO SISTEMA</v>
      </c>
      <c r="M76" s="1">
        <f t="shared" si="1"/>
        <v>85</v>
      </c>
    </row>
    <row r="77" spans="2:13" x14ac:dyDescent="0.25">
      <c r="B77">
        <v>63</v>
      </c>
      <c r="C77" s="1" t="s">
        <v>9</v>
      </c>
      <c r="D77">
        <v>366358.49</v>
      </c>
      <c r="E77" s="1" t="s">
        <v>10</v>
      </c>
      <c r="F77" s="1" t="s">
        <v>16</v>
      </c>
      <c r="G77" s="1" t="s">
        <v>12</v>
      </c>
      <c r="H77" s="1" t="s">
        <v>13</v>
      </c>
      <c r="I77" s="1" t="s">
        <v>13</v>
      </c>
      <c r="J77">
        <v>51</v>
      </c>
      <c r="K77" s="1">
        <f t="shared" si="2"/>
        <v>366358.49</v>
      </c>
      <c r="L77" s="1" t="str">
        <f t="shared" si="0"/>
        <v>ASALARIADO</v>
      </c>
      <c r="M77" s="1">
        <f t="shared" si="1"/>
        <v>51</v>
      </c>
    </row>
    <row r="78" spans="2:13" x14ac:dyDescent="0.25">
      <c r="B78">
        <v>64</v>
      </c>
      <c r="C78" s="1" t="s">
        <v>15</v>
      </c>
      <c r="D78">
        <v>411794</v>
      </c>
      <c r="E78" s="1" t="s">
        <v>18</v>
      </c>
      <c r="F78" s="1" t="s">
        <v>16</v>
      </c>
      <c r="G78" s="1" t="s">
        <v>12</v>
      </c>
      <c r="H78" s="1" t="s">
        <v>13</v>
      </c>
      <c r="I78" s="1" t="s">
        <v>13</v>
      </c>
      <c r="J78">
        <v>53</v>
      </c>
      <c r="K78" s="1">
        <f t="shared" si="2"/>
        <v>411794</v>
      </c>
      <c r="L78" s="1" t="str">
        <f t="shared" si="0"/>
        <v>TRABAJADOR INDEPENDIENTE</v>
      </c>
      <c r="M78" s="1">
        <f t="shared" si="1"/>
        <v>53</v>
      </c>
    </row>
    <row r="79" spans="2:13" x14ac:dyDescent="0.25">
      <c r="B79">
        <v>65</v>
      </c>
      <c r="C79" s="1" t="s">
        <v>9</v>
      </c>
      <c r="D79">
        <v>340510.83</v>
      </c>
      <c r="E79" s="1" t="s">
        <v>10</v>
      </c>
      <c r="F79" s="1" t="s">
        <v>16</v>
      </c>
      <c r="G79" s="1" t="s">
        <v>12</v>
      </c>
      <c r="H79" s="1" t="s">
        <v>13</v>
      </c>
      <c r="I79" s="1" t="s">
        <v>13</v>
      </c>
      <c r="J79">
        <v>40</v>
      </c>
      <c r="K79" s="1">
        <f t="shared" ref="K79:K142" si="3">IF(ISBLANK(D79),$B$8,D79)</f>
        <v>340510.83</v>
      </c>
      <c r="L79" s="1" t="str">
        <f t="shared" ref="L79:L142" si="4">IF(ISBLANK(E79),$B$4,E79)</f>
        <v>ASALARIADO</v>
      </c>
      <c r="M79" s="1">
        <f t="shared" ref="M79:M142" si="5">IF(ISBLANK(J79),$B$9,J79)</f>
        <v>40</v>
      </c>
    </row>
    <row r="80" spans="2:13" x14ac:dyDescent="0.25">
      <c r="B80">
        <v>66</v>
      </c>
      <c r="C80" s="1" t="s">
        <v>9</v>
      </c>
      <c r="D80">
        <v>3217736</v>
      </c>
      <c r="E80" s="1" t="s">
        <v>10</v>
      </c>
      <c r="F80" s="1" t="s">
        <v>16</v>
      </c>
      <c r="G80" s="1" t="s">
        <v>12</v>
      </c>
      <c r="H80" s="1" t="s">
        <v>13</v>
      </c>
      <c r="I80" s="1" t="s">
        <v>13</v>
      </c>
      <c r="J80">
        <v>32</v>
      </c>
      <c r="K80" s="1">
        <f t="shared" si="3"/>
        <v>3217736</v>
      </c>
      <c r="L80" s="1" t="str">
        <f t="shared" si="4"/>
        <v>ASALARIADO</v>
      </c>
      <c r="M80" s="1">
        <f t="shared" si="5"/>
        <v>32</v>
      </c>
    </row>
    <row r="81" spans="2:13" x14ac:dyDescent="0.25">
      <c r="B81">
        <v>67</v>
      </c>
      <c r="C81" s="1" t="s">
        <v>9</v>
      </c>
      <c r="D81">
        <v>133603.53</v>
      </c>
      <c r="E81" s="1" t="s">
        <v>14</v>
      </c>
      <c r="F81" s="1" t="s">
        <v>11</v>
      </c>
      <c r="G81" s="1" t="s">
        <v>12</v>
      </c>
      <c r="H81" s="1" t="s">
        <v>13</v>
      </c>
      <c r="I81" s="1" t="s">
        <v>13</v>
      </c>
      <c r="J81">
        <v>72</v>
      </c>
      <c r="K81" s="1">
        <f t="shared" si="3"/>
        <v>133603.53</v>
      </c>
      <c r="L81" s="1" t="str">
        <f t="shared" si="4"/>
        <v>PENSIONADOS EN SU PROPIO SISTEMA</v>
      </c>
      <c r="M81" s="1">
        <f t="shared" si="5"/>
        <v>72</v>
      </c>
    </row>
    <row r="82" spans="2:13" x14ac:dyDescent="0.25">
      <c r="B82">
        <v>68</v>
      </c>
      <c r="C82" s="1" t="s">
        <v>9</v>
      </c>
      <c r="D82">
        <v>140435.81</v>
      </c>
      <c r="E82" s="1" t="s">
        <v>14</v>
      </c>
      <c r="F82" s="1" t="s">
        <v>11</v>
      </c>
      <c r="G82" s="1" t="s">
        <v>12</v>
      </c>
      <c r="H82" s="1" t="s">
        <v>13</v>
      </c>
      <c r="I82" s="1" t="s">
        <v>13</v>
      </c>
      <c r="J82">
        <v>74</v>
      </c>
      <c r="K82" s="1">
        <f t="shared" si="3"/>
        <v>140435.81</v>
      </c>
      <c r="L82" s="1" t="str">
        <f t="shared" si="4"/>
        <v>PENSIONADOS EN SU PROPIO SISTEMA</v>
      </c>
      <c r="M82" s="1">
        <f t="shared" si="5"/>
        <v>74</v>
      </c>
    </row>
    <row r="83" spans="2:13" x14ac:dyDescent="0.25">
      <c r="B83">
        <v>69</v>
      </c>
      <c r="C83" s="1" t="s">
        <v>9</v>
      </c>
      <c r="D83">
        <v>1866932.5</v>
      </c>
      <c r="E83" s="1" t="s">
        <v>10</v>
      </c>
      <c r="F83" s="1" t="s">
        <v>11</v>
      </c>
      <c r="G83" s="1" t="s">
        <v>12</v>
      </c>
      <c r="H83" s="1" t="s">
        <v>13</v>
      </c>
      <c r="I83" s="1" t="s">
        <v>13</v>
      </c>
      <c r="J83">
        <v>57</v>
      </c>
      <c r="K83" s="1">
        <f t="shared" si="3"/>
        <v>1866932.5</v>
      </c>
      <c r="L83" s="1" t="str">
        <f t="shared" si="4"/>
        <v>ASALARIADO</v>
      </c>
      <c r="M83" s="1">
        <f t="shared" si="5"/>
        <v>57</v>
      </c>
    </row>
    <row r="84" spans="2:13" x14ac:dyDescent="0.25">
      <c r="B84">
        <v>70</v>
      </c>
      <c r="C84" s="1" t="s">
        <v>9</v>
      </c>
      <c r="D84">
        <v>299647</v>
      </c>
      <c r="E84" s="1" t="s">
        <v>17</v>
      </c>
      <c r="F84" s="1" t="s">
        <v>16</v>
      </c>
      <c r="G84" s="1" t="s">
        <v>12</v>
      </c>
      <c r="H84" s="1" t="s">
        <v>13</v>
      </c>
      <c r="I84" s="1" t="s">
        <v>13</v>
      </c>
      <c r="K84" s="1">
        <f t="shared" si="3"/>
        <v>299647</v>
      </c>
      <c r="L84" s="1" t="str">
        <f t="shared" si="4"/>
        <v>ASEGURADO VOLUNTARIO</v>
      </c>
      <c r="M84" s="1">
        <f t="shared" si="5"/>
        <v>42</v>
      </c>
    </row>
    <row r="85" spans="2:13" x14ac:dyDescent="0.25">
      <c r="B85">
        <v>71</v>
      </c>
      <c r="C85" s="1" t="s">
        <v>15</v>
      </c>
      <c r="D85">
        <v>544163.5</v>
      </c>
      <c r="E85" s="1" t="s">
        <v>10</v>
      </c>
      <c r="F85" s="1" t="s">
        <v>16</v>
      </c>
      <c r="G85" s="1" t="s">
        <v>12</v>
      </c>
      <c r="H85" s="1" t="s">
        <v>13</v>
      </c>
      <c r="I85" s="1" t="s">
        <v>13</v>
      </c>
      <c r="J85">
        <v>24</v>
      </c>
      <c r="K85" s="1">
        <f t="shared" si="3"/>
        <v>544163.5</v>
      </c>
      <c r="L85" s="1" t="str">
        <f t="shared" si="4"/>
        <v>ASALARIADO</v>
      </c>
      <c r="M85" s="1">
        <f t="shared" si="5"/>
        <v>24</v>
      </c>
    </row>
    <row r="86" spans="2:13" x14ac:dyDescent="0.25">
      <c r="B86">
        <v>72</v>
      </c>
      <c r="C86" s="1" t="s">
        <v>15</v>
      </c>
      <c r="D86">
        <v>2128928</v>
      </c>
      <c r="E86" s="1" t="s">
        <v>20</v>
      </c>
      <c r="F86" s="1" t="s">
        <v>11</v>
      </c>
      <c r="G86" s="1" t="s">
        <v>12</v>
      </c>
      <c r="H86" s="1" t="s">
        <v>13</v>
      </c>
      <c r="I86" s="1" t="s">
        <v>12</v>
      </c>
      <c r="J86">
        <v>42</v>
      </c>
      <c r="K86" s="1">
        <f t="shared" si="3"/>
        <v>2128928</v>
      </c>
      <c r="L86" s="1" t="str">
        <f t="shared" si="4"/>
        <v/>
      </c>
      <c r="M86" s="1">
        <f t="shared" si="5"/>
        <v>42</v>
      </c>
    </row>
    <row r="87" spans="2:13" x14ac:dyDescent="0.25">
      <c r="B87">
        <v>73</v>
      </c>
      <c r="C87" s="1" t="s">
        <v>9</v>
      </c>
      <c r="D87">
        <v>278030</v>
      </c>
      <c r="E87" s="1" t="s">
        <v>19</v>
      </c>
      <c r="F87" s="1" t="s">
        <v>16</v>
      </c>
      <c r="G87" s="1" t="s">
        <v>12</v>
      </c>
      <c r="H87" s="1" t="s">
        <v>13</v>
      </c>
      <c r="I87" s="1" t="s">
        <v>13</v>
      </c>
      <c r="J87">
        <v>57</v>
      </c>
      <c r="K87" s="1">
        <f t="shared" si="3"/>
        <v>278030</v>
      </c>
      <c r="L87" s="1" t="str">
        <f t="shared" si="4"/>
        <v>CONVENIOS ESPECIALES DE TRABAJADORES INDEPENDIENTES</v>
      </c>
      <c r="M87" s="1">
        <f t="shared" si="5"/>
        <v>57</v>
      </c>
    </row>
    <row r="88" spans="2:13" x14ac:dyDescent="0.25">
      <c r="B88">
        <v>74</v>
      </c>
      <c r="C88" s="1" t="s">
        <v>15</v>
      </c>
      <c r="D88">
        <v>508972.79999999999</v>
      </c>
      <c r="E88" s="1" t="s">
        <v>10</v>
      </c>
      <c r="F88" s="1" t="s">
        <v>11</v>
      </c>
      <c r="G88" s="1" t="s">
        <v>12</v>
      </c>
      <c r="H88" s="1" t="s">
        <v>13</v>
      </c>
      <c r="I88" s="1" t="s">
        <v>13</v>
      </c>
      <c r="J88">
        <v>46</v>
      </c>
      <c r="K88" s="1">
        <f t="shared" si="3"/>
        <v>508972.79999999999</v>
      </c>
      <c r="L88" s="1" t="str">
        <f t="shared" si="4"/>
        <v>ASALARIADO</v>
      </c>
      <c r="M88" s="1">
        <f t="shared" si="5"/>
        <v>46</v>
      </c>
    </row>
    <row r="89" spans="2:13" x14ac:dyDescent="0.25">
      <c r="B89">
        <v>75</v>
      </c>
      <c r="C89" s="1" t="s">
        <v>9</v>
      </c>
      <c r="D89">
        <v>476424.06</v>
      </c>
      <c r="E89" s="1" t="s">
        <v>10</v>
      </c>
      <c r="F89" s="1" t="s">
        <v>16</v>
      </c>
      <c r="G89" s="1" t="s">
        <v>12</v>
      </c>
      <c r="H89" s="1" t="s">
        <v>13</v>
      </c>
      <c r="I89" s="1" t="s">
        <v>13</v>
      </c>
      <c r="J89">
        <v>24</v>
      </c>
      <c r="K89" s="1">
        <f t="shared" si="3"/>
        <v>476424.06</v>
      </c>
      <c r="L89" s="1" t="str">
        <f t="shared" si="4"/>
        <v>ASALARIADO</v>
      </c>
      <c r="M89" s="1">
        <f t="shared" si="5"/>
        <v>24</v>
      </c>
    </row>
    <row r="90" spans="2:13" x14ac:dyDescent="0.25">
      <c r="B90">
        <v>76</v>
      </c>
      <c r="C90" s="1" t="s">
        <v>15</v>
      </c>
      <c r="D90">
        <v>278035</v>
      </c>
      <c r="E90" s="1" t="s">
        <v>18</v>
      </c>
      <c r="F90" s="1" t="s">
        <v>16</v>
      </c>
      <c r="G90" s="1" t="s">
        <v>12</v>
      </c>
      <c r="H90" s="1" t="s">
        <v>13</v>
      </c>
      <c r="I90" s="1" t="s">
        <v>12</v>
      </c>
      <c r="J90">
        <v>27</v>
      </c>
      <c r="K90" s="1">
        <f t="shared" si="3"/>
        <v>278035</v>
      </c>
      <c r="L90" s="1" t="str">
        <f t="shared" si="4"/>
        <v>TRABAJADOR INDEPENDIENTE</v>
      </c>
      <c r="M90" s="1">
        <f t="shared" si="5"/>
        <v>27</v>
      </c>
    </row>
    <row r="91" spans="2:13" x14ac:dyDescent="0.25">
      <c r="B91">
        <v>77</v>
      </c>
      <c r="C91" s="1" t="s">
        <v>9</v>
      </c>
      <c r="D91">
        <v>297046</v>
      </c>
      <c r="E91" s="1" t="s">
        <v>17</v>
      </c>
      <c r="F91" s="1" t="s">
        <v>16</v>
      </c>
      <c r="G91" s="1" t="s">
        <v>13</v>
      </c>
      <c r="H91" s="1" t="s">
        <v>13</v>
      </c>
      <c r="I91" s="1" t="s">
        <v>12</v>
      </c>
      <c r="J91">
        <v>29</v>
      </c>
      <c r="K91" s="1">
        <f t="shared" si="3"/>
        <v>297046</v>
      </c>
      <c r="L91" s="1" t="str">
        <f t="shared" si="4"/>
        <v>ASEGURADO VOLUNTARIO</v>
      </c>
      <c r="M91" s="1">
        <f t="shared" si="5"/>
        <v>29</v>
      </c>
    </row>
    <row r="92" spans="2:13" x14ac:dyDescent="0.25">
      <c r="B92">
        <v>78</v>
      </c>
      <c r="C92" s="1" t="s">
        <v>15</v>
      </c>
      <c r="D92">
        <v>643859.19999999995</v>
      </c>
      <c r="E92" s="1" t="s">
        <v>10</v>
      </c>
      <c r="F92" s="1" t="s">
        <v>11</v>
      </c>
      <c r="G92" s="1" t="s">
        <v>12</v>
      </c>
      <c r="H92" s="1" t="s">
        <v>13</v>
      </c>
      <c r="I92" s="1" t="s">
        <v>13</v>
      </c>
      <c r="J92">
        <v>35</v>
      </c>
      <c r="K92" s="1">
        <f t="shared" si="3"/>
        <v>643859.19999999995</v>
      </c>
      <c r="L92" s="1" t="str">
        <f t="shared" si="4"/>
        <v>ASALARIADO</v>
      </c>
      <c r="M92" s="1">
        <f t="shared" si="5"/>
        <v>35</v>
      </c>
    </row>
    <row r="93" spans="2:13" x14ac:dyDescent="0.25">
      <c r="B93">
        <v>79</v>
      </c>
      <c r="C93" s="1" t="s">
        <v>9</v>
      </c>
      <c r="D93">
        <v>364678.16</v>
      </c>
      <c r="E93" s="1" t="s">
        <v>10</v>
      </c>
      <c r="F93" s="1" t="s">
        <v>16</v>
      </c>
      <c r="G93" s="1" t="s">
        <v>12</v>
      </c>
      <c r="H93" s="1" t="s">
        <v>13</v>
      </c>
      <c r="I93" s="1" t="s">
        <v>13</v>
      </c>
      <c r="J93">
        <v>28</v>
      </c>
      <c r="K93" s="1">
        <f t="shared" si="3"/>
        <v>364678.16</v>
      </c>
      <c r="L93" s="1" t="str">
        <f t="shared" si="4"/>
        <v>ASALARIADO</v>
      </c>
      <c r="M93" s="1">
        <f t="shared" si="5"/>
        <v>28</v>
      </c>
    </row>
    <row r="94" spans="2:13" x14ac:dyDescent="0.25">
      <c r="B94">
        <v>80</v>
      </c>
      <c r="C94" s="1" t="s">
        <v>15</v>
      </c>
      <c r="D94">
        <v>297046</v>
      </c>
      <c r="E94" s="1" t="s">
        <v>17</v>
      </c>
      <c r="F94" s="1" t="s">
        <v>16</v>
      </c>
      <c r="G94" s="1" t="s">
        <v>12</v>
      </c>
      <c r="H94" s="1" t="s">
        <v>13</v>
      </c>
      <c r="I94" s="1" t="s">
        <v>13</v>
      </c>
      <c r="J94">
        <v>50</v>
      </c>
      <c r="K94" s="1">
        <f t="shared" si="3"/>
        <v>297046</v>
      </c>
      <c r="L94" s="1" t="str">
        <f t="shared" si="4"/>
        <v>ASEGURADO VOLUNTARIO</v>
      </c>
      <c r="M94" s="1">
        <f t="shared" si="5"/>
        <v>50</v>
      </c>
    </row>
    <row r="95" spans="2:13" x14ac:dyDescent="0.25">
      <c r="B95">
        <v>81</v>
      </c>
      <c r="C95" s="1" t="s">
        <v>15</v>
      </c>
      <c r="D95">
        <v>909000</v>
      </c>
      <c r="E95" s="1" t="s">
        <v>10</v>
      </c>
      <c r="F95" s="1" t="s">
        <v>16</v>
      </c>
      <c r="G95" s="1" t="s">
        <v>12</v>
      </c>
      <c r="H95" s="1" t="s">
        <v>13</v>
      </c>
      <c r="I95" s="1" t="s">
        <v>12</v>
      </c>
      <c r="J95">
        <v>27</v>
      </c>
      <c r="K95" s="1">
        <f t="shared" si="3"/>
        <v>909000</v>
      </c>
      <c r="L95" s="1" t="str">
        <f t="shared" si="4"/>
        <v>ASALARIADO</v>
      </c>
      <c r="M95" s="1">
        <f t="shared" si="5"/>
        <v>27</v>
      </c>
    </row>
    <row r="96" spans="2:13" x14ac:dyDescent="0.25">
      <c r="B96">
        <v>82</v>
      </c>
      <c r="C96" s="1" t="s">
        <v>15</v>
      </c>
      <c r="D96">
        <v>1769610.96</v>
      </c>
      <c r="E96" s="1" t="s">
        <v>10</v>
      </c>
      <c r="F96" s="1" t="s">
        <v>11</v>
      </c>
      <c r="G96" s="1" t="s">
        <v>12</v>
      </c>
      <c r="H96" s="1" t="s">
        <v>13</v>
      </c>
      <c r="I96" s="1" t="s">
        <v>13</v>
      </c>
      <c r="J96">
        <v>56</v>
      </c>
      <c r="K96" s="1">
        <f t="shared" si="3"/>
        <v>1769610.96</v>
      </c>
      <c r="L96" s="1" t="str">
        <f t="shared" si="4"/>
        <v>ASALARIADO</v>
      </c>
      <c r="M96" s="1">
        <f t="shared" si="5"/>
        <v>56</v>
      </c>
    </row>
    <row r="97" spans="2:13" x14ac:dyDescent="0.25">
      <c r="B97">
        <v>83</v>
      </c>
      <c r="C97" s="1" t="s">
        <v>9</v>
      </c>
      <c r="D97">
        <v>415861</v>
      </c>
      <c r="E97" s="1" t="s">
        <v>18</v>
      </c>
      <c r="F97" s="1" t="s">
        <v>16</v>
      </c>
      <c r="G97" s="1" t="s">
        <v>12</v>
      </c>
      <c r="H97" s="1" t="s">
        <v>13</v>
      </c>
      <c r="I97" s="1" t="s">
        <v>12</v>
      </c>
      <c r="J97">
        <v>34</v>
      </c>
      <c r="K97" s="1">
        <f t="shared" si="3"/>
        <v>415861</v>
      </c>
      <c r="L97" s="1" t="str">
        <f t="shared" si="4"/>
        <v>TRABAJADOR INDEPENDIENTE</v>
      </c>
      <c r="M97" s="1">
        <f t="shared" si="5"/>
        <v>34</v>
      </c>
    </row>
    <row r="98" spans="2:13" x14ac:dyDescent="0.25">
      <c r="B98">
        <v>84</v>
      </c>
      <c r="C98" s="1" t="s">
        <v>15</v>
      </c>
      <c r="D98">
        <v>1404047</v>
      </c>
      <c r="E98" s="1" t="s">
        <v>10</v>
      </c>
      <c r="F98" s="1" t="s">
        <v>11</v>
      </c>
      <c r="G98" s="1" t="s">
        <v>12</v>
      </c>
      <c r="H98" s="1" t="s">
        <v>13</v>
      </c>
      <c r="I98" s="1" t="s">
        <v>12</v>
      </c>
      <c r="J98">
        <v>53</v>
      </c>
      <c r="K98" s="1">
        <f t="shared" si="3"/>
        <v>1404047</v>
      </c>
      <c r="L98" s="1" t="str">
        <f t="shared" si="4"/>
        <v>ASALARIADO</v>
      </c>
      <c r="M98" s="1">
        <f t="shared" si="5"/>
        <v>53</v>
      </c>
    </row>
    <row r="99" spans="2:13" x14ac:dyDescent="0.25">
      <c r="B99">
        <v>85</v>
      </c>
      <c r="C99" s="1" t="s">
        <v>15</v>
      </c>
      <c r="D99">
        <v>457842.57</v>
      </c>
      <c r="E99" s="1" t="s">
        <v>10</v>
      </c>
      <c r="F99" s="1" t="s">
        <v>16</v>
      </c>
      <c r="G99" s="1" t="s">
        <v>12</v>
      </c>
      <c r="H99" s="1" t="s">
        <v>13</v>
      </c>
      <c r="I99" s="1" t="s">
        <v>13</v>
      </c>
      <c r="J99">
        <v>50</v>
      </c>
      <c r="K99" s="1">
        <f t="shared" si="3"/>
        <v>457842.57</v>
      </c>
      <c r="L99" s="1" t="str">
        <f t="shared" si="4"/>
        <v>ASALARIADO</v>
      </c>
      <c r="M99" s="1">
        <f t="shared" si="5"/>
        <v>50</v>
      </c>
    </row>
    <row r="100" spans="2:13" x14ac:dyDescent="0.25">
      <c r="B100">
        <v>86</v>
      </c>
      <c r="C100" s="1" t="s">
        <v>15</v>
      </c>
      <c r="D100">
        <v>297046</v>
      </c>
      <c r="E100" s="1" t="s">
        <v>17</v>
      </c>
      <c r="F100" s="1" t="s">
        <v>16</v>
      </c>
      <c r="G100" s="1" t="s">
        <v>12</v>
      </c>
      <c r="H100" s="1" t="s">
        <v>13</v>
      </c>
      <c r="I100" s="1" t="s">
        <v>13</v>
      </c>
      <c r="J100">
        <v>36</v>
      </c>
      <c r="K100" s="1">
        <f t="shared" si="3"/>
        <v>297046</v>
      </c>
      <c r="L100" s="1" t="str">
        <f t="shared" si="4"/>
        <v>ASEGURADO VOLUNTARIO</v>
      </c>
      <c r="M100" s="1">
        <f t="shared" si="5"/>
        <v>36</v>
      </c>
    </row>
    <row r="101" spans="2:13" x14ac:dyDescent="0.25">
      <c r="B101">
        <v>87</v>
      </c>
      <c r="C101" s="1" t="s">
        <v>9</v>
      </c>
      <c r="D101">
        <v>347356.26</v>
      </c>
      <c r="E101" s="1" t="s">
        <v>10</v>
      </c>
      <c r="F101" s="1" t="s">
        <v>16</v>
      </c>
      <c r="G101" s="1" t="s">
        <v>12</v>
      </c>
      <c r="H101" s="1" t="s">
        <v>13</v>
      </c>
      <c r="I101" s="1" t="s">
        <v>13</v>
      </c>
      <c r="J101">
        <v>38</v>
      </c>
      <c r="K101" s="1">
        <f t="shared" si="3"/>
        <v>347356.26</v>
      </c>
      <c r="L101" s="1" t="str">
        <f t="shared" si="4"/>
        <v>ASALARIADO</v>
      </c>
      <c r="M101" s="1">
        <f t="shared" si="5"/>
        <v>38</v>
      </c>
    </row>
    <row r="102" spans="2:13" x14ac:dyDescent="0.25">
      <c r="B102">
        <v>88</v>
      </c>
      <c r="C102" s="1" t="s">
        <v>15</v>
      </c>
      <c r="D102">
        <v>432031</v>
      </c>
      <c r="E102" s="1" t="s">
        <v>10</v>
      </c>
      <c r="F102" s="1" t="s">
        <v>11</v>
      </c>
      <c r="G102" s="1" t="s">
        <v>12</v>
      </c>
      <c r="H102" s="1" t="s">
        <v>13</v>
      </c>
      <c r="I102" s="1" t="s">
        <v>12</v>
      </c>
      <c r="J102">
        <v>31</v>
      </c>
      <c r="K102" s="1">
        <f t="shared" si="3"/>
        <v>432031</v>
      </c>
      <c r="L102" s="1" t="str">
        <f t="shared" si="4"/>
        <v>ASALARIADO</v>
      </c>
      <c r="M102" s="1">
        <f t="shared" si="5"/>
        <v>31</v>
      </c>
    </row>
    <row r="103" spans="2:13" x14ac:dyDescent="0.25">
      <c r="B103">
        <v>89</v>
      </c>
      <c r="C103" s="1" t="s">
        <v>9</v>
      </c>
      <c r="D103">
        <v>419292</v>
      </c>
      <c r="E103" s="1" t="s">
        <v>18</v>
      </c>
      <c r="F103" s="1" t="s">
        <v>16</v>
      </c>
      <c r="G103" s="1" t="s">
        <v>12</v>
      </c>
      <c r="H103" s="1" t="s">
        <v>12</v>
      </c>
      <c r="I103" s="1" t="s">
        <v>13</v>
      </c>
      <c r="J103">
        <v>36</v>
      </c>
      <c r="K103" s="1">
        <f t="shared" si="3"/>
        <v>419292</v>
      </c>
      <c r="L103" s="1" t="str">
        <f t="shared" si="4"/>
        <v>TRABAJADOR INDEPENDIENTE</v>
      </c>
      <c r="M103" s="1">
        <f t="shared" si="5"/>
        <v>36</v>
      </c>
    </row>
    <row r="104" spans="2:13" x14ac:dyDescent="0.25">
      <c r="B104">
        <v>90</v>
      </c>
      <c r="C104" s="1" t="s">
        <v>15</v>
      </c>
      <c r="D104">
        <v>622035.81999999995</v>
      </c>
      <c r="E104" s="1" t="s">
        <v>10</v>
      </c>
      <c r="F104" s="1" t="s">
        <v>11</v>
      </c>
      <c r="G104" s="1" t="s">
        <v>12</v>
      </c>
      <c r="H104" s="1" t="s">
        <v>13</v>
      </c>
      <c r="I104" s="1" t="s">
        <v>13</v>
      </c>
      <c r="J104">
        <v>30</v>
      </c>
      <c r="K104" s="1">
        <f t="shared" si="3"/>
        <v>622035.81999999995</v>
      </c>
      <c r="L104" s="1" t="str">
        <f t="shared" si="4"/>
        <v>ASALARIADO</v>
      </c>
      <c r="M104" s="1">
        <f t="shared" si="5"/>
        <v>30</v>
      </c>
    </row>
    <row r="105" spans="2:13" x14ac:dyDescent="0.25">
      <c r="B105">
        <v>91</v>
      </c>
      <c r="C105" s="1" t="s">
        <v>9</v>
      </c>
      <c r="D105">
        <v>483142.5</v>
      </c>
      <c r="E105" s="1" t="s">
        <v>10</v>
      </c>
      <c r="F105" s="1" t="s">
        <v>16</v>
      </c>
      <c r="G105" s="1" t="s">
        <v>12</v>
      </c>
      <c r="H105" s="1" t="s">
        <v>13</v>
      </c>
      <c r="I105" s="1" t="s">
        <v>13</v>
      </c>
      <c r="J105">
        <v>33</v>
      </c>
      <c r="K105" s="1">
        <f t="shared" si="3"/>
        <v>483142.5</v>
      </c>
      <c r="L105" s="1" t="str">
        <f t="shared" si="4"/>
        <v>ASALARIADO</v>
      </c>
      <c r="M105" s="1">
        <f t="shared" si="5"/>
        <v>33</v>
      </c>
    </row>
    <row r="106" spans="2:13" x14ac:dyDescent="0.25">
      <c r="B106">
        <v>92</v>
      </c>
      <c r="C106" s="1" t="s">
        <v>9</v>
      </c>
      <c r="D106">
        <v>609320.69999999995</v>
      </c>
      <c r="E106" s="1" t="s">
        <v>10</v>
      </c>
      <c r="F106" s="1" t="s">
        <v>11</v>
      </c>
      <c r="G106" s="1" t="s">
        <v>12</v>
      </c>
      <c r="H106" s="1" t="s">
        <v>13</v>
      </c>
      <c r="I106" s="1" t="s">
        <v>13</v>
      </c>
      <c r="J106">
        <v>39</v>
      </c>
      <c r="K106" s="1">
        <f t="shared" si="3"/>
        <v>609320.69999999995</v>
      </c>
      <c r="L106" s="1" t="str">
        <f t="shared" si="4"/>
        <v>ASALARIADO</v>
      </c>
      <c r="M106" s="1">
        <f t="shared" si="5"/>
        <v>39</v>
      </c>
    </row>
    <row r="107" spans="2:13" x14ac:dyDescent="0.25">
      <c r="B107">
        <v>93</v>
      </c>
      <c r="C107" s="1" t="s">
        <v>9</v>
      </c>
      <c r="D107">
        <v>982902.8</v>
      </c>
      <c r="E107" s="1" t="s">
        <v>10</v>
      </c>
      <c r="F107" s="1" t="s">
        <v>11</v>
      </c>
      <c r="G107" s="1" t="s">
        <v>12</v>
      </c>
      <c r="H107" s="1" t="s">
        <v>13</v>
      </c>
      <c r="I107" s="1" t="s">
        <v>13</v>
      </c>
      <c r="J107">
        <v>49</v>
      </c>
      <c r="K107" s="1">
        <f t="shared" si="3"/>
        <v>982902.8</v>
      </c>
      <c r="L107" s="1" t="str">
        <f t="shared" si="4"/>
        <v>ASALARIADO</v>
      </c>
      <c r="M107" s="1">
        <f t="shared" si="5"/>
        <v>49</v>
      </c>
    </row>
    <row r="108" spans="2:13" x14ac:dyDescent="0.25">
      <c r="B108">
        <v>94</v>
      </c>
      <c r="C108" s="1" t="s">
        <v>15</v>
      </c>
      <c r="D108">
        <v>800002</v>
      </c>
      <c r="E108" s="1" t="s">
        <v>10</v>
      </c>
      <c r="F108" s="1" t="s">
        <v>16</v>
      </c>
      <c r="G108" s="1" t="s">
        <v>12</v>
      </c>
      <c r="H108" s="1" t="s">
        <v>13</v>
      </c>
      <c r="I108" s="1" t="s">
        <v>13</v>
      </c>
      <c r="J108">
        <v>30</v>
      </c>
      <c r="K108" s="1">
        <f t="shared" si="3"/>
        <v>800002</v>
      </c>
      <c r="L108" s="1" t="str">
        <f t="shared" si="4"/>
        <v>ASALARIADO</v>
      </c>
      <c r="M108" s="1">
        <f t="shared" si="5"/>
        <v>30</v>
      </c>
    </row>
    <row r="109" spans="2:13" x14ac:dyDescent="0.25">
      <c r="B109">
        <v>95</v>
      </c>
      <c r="C109" s="1" t="s">
        <v>9</v>
      </c>
      <c r="D109">
        <v>938875</v>
      </c>
      <c r="E109" s="1" t="s">
        <v>10</v>
      </c>
      <c r="F109" s="1" t="s">
        <v>16</v>
      </c>
      <c r="G109" s="1" t="s">
        <v>12</v>
      </c>
      <c r="H109" s="1" t="s">
        <v>13</v>
      </c>
      <c r="I109" s="1" t="s">
        <v>13</v>
      </c>
      <c r="J109">
        <v>28</v>
      </c>
      <c r="K109" s="1">
        <f t="shared" si="3"/>
        <v>938875</v>
      </c>
      <c r="L109" s="1" t="str">
        <f t="shared" si="4"/>
        <v>ASALARIADO</v>
      </c>
      <c r="M109" s="1">
        <f t="shared" si="5"/>
        <v>28</v>
      </c>
    </row>
    <row r="110" spans="2:13" x14ac:dyDescent="0.25">
      <c r="B110">
        <v>96</v>
      </c>
      <c r="C110" s="1" t="s">
        <v>15</v>
      </c>
      <c r="D110">
        <v>412625.63</v>
      </c>
      <c r="E110" s="1" t="s">
        <v>10</v>
      </c>
      <c r="F110" s="1" t="s">
        <v>16</v>
      </c>
      <c r="G110" s="1" t="s">
        <v>12</v>
      </c>
      <c r="H110" s="1" t="s">
        <v>13</v>
      </c>
      <c r="I110" s="1" t="s">
        <v>13</v>
      </c>
      <c r="J110">
        <v>26</v>
      </c>
      <c r="K110" s="1">
        <f t="shared" si="3"/>
        <v>412625.63</v>
      </c>
      <c r="L110" s="1" t="str">
        <f t="shared" si="4"/>
        <v>ASALARIADO</v>
      </c>
      <c r="M110" s="1">
        <f t="shared" si="5"/>
        <v>26</v>
      </c>
    </row>
    <row r="111" spans="2:13" x14ac:dyDescent="0.25">
      <c r="B111">
        <v>97</v>
      </c>
      <c r="C111" s="1" t="s">
        <v>9</v>
      </c>
      <c r="D111">
        <v>234334</v>
      </c>
      <c r="E111" s="1" t="s">
        <v>10</v>
      </c>
      <c r="F111" s="1" t="s">
        <v>16</v>
      </c>
      <c r="G111" s="1" t="s">
        <v>12</v>
      </c>
      <c r="H111" s="1" t="s">
        <v>13</v>
      </c>
      <c r="I111" s="1" t="s">
        <v>13</v>
      </c>
      <c r="J111">
        <v>21</v>
      </c>
      <c r="K111" s="1">
        <f t="shared" si="3"/>
        <v>234334</v>
      </c>
      <c r="L111" s="1" t="str">
        <f t="shared" si="4"/>
        <v>ASALARIADO</v>
      </c>
      <c r="M111" s="1">
        <f t="shared" si="5"/>
        <v>21</v>
      </c>
    </row>
    <row r="112" spans="2:13" x14ac:dyDescent="0.25">
      <c r="B112">
        <v>98</v>
      </c>
      <c r="C112" s="1" t="s">
        <v>15</v>
      </c>
      <c r="D112">
        <v>675720</v>
      </c>
      <c r="E112" s="1" t="s">
        <v>10</v>
      </c>
      <c r="F112" s="1" t="s">
        <v>11</v>
      </c>
      <c r="G112" s="1" t="s">
        <v>12</v>
      </c>
      <c r="H112" s="1" t="s">
        <v>13</v>
      </c>
      <c r="I112" s="1" t="s">
        <v>13</v>
      </c>
      <c r="J112">
        <v>36</v>
      </c>
      <c r="K112" s="1">
        <f t="shared" si="3"/>
        <v>675720</v>
      </c>
      <c r="L112" s="1" t="str">
        <f t="shared" si="4"/>
        <v>ASALARIADO</v>
      </c>
      <c r="M112" s="1">
        <f t="shared" si="5"/>
        <v>36</v>
      </c>
    </row>
    <row r="113" spans="2:13" x14ac:dyDescent="0.25">
      <c r="B113">
        <v>99</v>
      </c>
      <c r="C113" s="1" t="s">
        <v>15</v>
      </c>
      <c r="D113">
        <v>283745.98</v>
      </c>
      <c r="E113" s="1" t="s">
        <v>10</v>
      </c>
      <c r="F113" s="1" t="s">
        <v>16</v>
      </c>
      <c r="G113" s="1" t="s">
        <v>12</v>
      </c>
      <c r="H113" s="1" t="s">
        <v>13</v>
      </c>
      <c r="I113" s="1" t="s">
        <v>13</v>
      </c>
      <c r="J113">
        <v>22</v>
      </c>
      <c r="K113" s="1">
        <f t="shared" si="3"/>
        <v>283745.98</v>
      </c>
      <c r="L113" s="1" t="str">
        <f t="shared" si="4"/>
        <v>ASALARIADO</v>
      </c>
      <c r="M113" s="1">
        <f t="shared" si="5"/>
        <v>22</v>
      </c>
    </row>
    <row r="114" spans="2:13" x14ac:dyDescent="0.25">
      <c r="B114">
        <v>100</v>
      </c>
      <c r="C114" s="1" t="s">
        <v>15</v>
      </c>
      <c r="D114">
        <v>3729038.4</v>
      </c>
      <c r="E114" s="1" t="s">
        <v>10</v>
      </c>
      <c r="F114" s="1" t="s">
        <v>11</v>
      </c>
      <c r="G114" s="1" t="s">
        <v>12</v>
      </c>
      <c r="H114" s="1" t="s">
        <v>13</v>
      </c>
      <c r="I114" s="1" t="s">
        <v>13</v>
      </c>
      <c r="J114">
        <v>50</v>
      </c>
      <c r="K114" s="1">
        <f t="shared" si="3"/>
        <v>3729038.4</v>
      </c>
      <c r="L114" s="1" t="str">
        <f t="shared" si="4"/>
        <v>ASALARIADO</v>
      </c>
      <c r="M114" s="1">
        <f t="shared" si="5"/>
        <v>50</v>
      </c>
    </row>
    <row r="115" spans="2:13" x14ac:dyDescent="0.25">
      <c r="B115">
        <v>101</v>
      </c>
      <c r="C115" s="1" t="s">
        <v>15</v>
      </c>
      <c r="D115">
        <v>300000</v>
      </c>
      <c r="E115" s="1" t="s">
        <v>10</v>
      </c>
      <c r="F115" s="1" t="s">
        <v>16</v>
      </c>
      <c r="G115" s="1" t="s">
        <v>12</v>
      </c>
      <c r="H115" s="1" t="s">
        <v>13</v>
      </c>
      <c r="I115" s="1" t="s">
        <v>13</v>
      </c>
      <c r="J115">
        <v>33</v>
      </c>
      <c r="K115" s="1">
        <f t="shared" si="3"/>
        <v>300000</v>
      </c>
      <c r="L115" s="1" t="str">
        <f t="shared" si="4"/>
        <v>ASALARIADO</v>
      </c>
      <c r="M115" s="1">
        <f t="shared" si="5"/>
        <v>33</v>
      </c>
    </row>
    <row r="116" spans="2:13" x14ac:dyDescent="0.25">
      <c r="B116">
        <v>102</v>
      </c>
      <c r="C116" s="1" t="s">
        <v>15</v>
      </c>
      <c r="D116">
        <v>377900</v>
      </c>
      <c r="E116" s="1" t="s">
        <v>10</v>
      </c>
      <c r="F116" s="1" t="s">
        <v>16</v>
      </c>
      <c r="G116" s="1" t="s">
        <v>12</v>
      </c>
      <c r="H116" s="1" t="s">
        <v>13</v>
      </c>
      <c r="I116" s="1" t="s">
        <v>13</v>
      </c>
      <c r="J116">
        <v>57</v>
      </c>
      <c r="K116" s="1">
        <f t="shared" si="3"/>
        <v>377900</v>
      </c>
      <c r="L116" s="1" t="str">
        <f t="shared" si="4"/>
        <v>ASALARIADO</v>
      </c>
      <c r="M116" s="1">
        <f t="shared" si="5"/>
        <v>57</v>
      </c>
    </row>
    <row r="117" spans="2:13" x14ac:dyDescent="0.25">
      <c r="B117">
        <v>103</v>
      </c>
      <c r="C117" s="1" t="s">
        <v>9</v>
      </c>
      <c r="D117">
        <v>300018</v>
      </c>
      <c r="E117" s="1" t="s">
        <v>17</v>
      </c>
      <c r="F117" s="1" t="s">
        <v>16</v>
      </c>
      <c r="G117" s="1" t="s">
        <v>12</v>
      </c>
      <c r="H117" s="1" t="s">
        <v>13</v>
      </c>
      <c r="I117" s="1" t="s">
        <v>13</v>
      </c>
      <c r="J117">
        <v>63</v>
      </c>
      <c r="K117" s="1">
        <f t="shared" si="3"/>
        <v>300018</v>
      </c>
      <c r="L117" s="1" t="str">
        <f t="shared" si="4"/>
        <v>ASEGURADO VOLUNTARIO</v>
      </c>
      <c r="M117" s="1">
        <f t="shared" si="5"/>
        <v>63</v>
      </c>
    </row>
    <row r="118" spans="2:13" x14ac:dyDescent="0.25">
      <c r="B118">
        <v>104</v>
      </c>
      <c r="C118" s="1" t="s">
        <v>15</v>
      </c>
      <c r="D118">
        <v>306643.32</v>
      </c>
      <c r="E118" s="1" t="s">
        <v>10</v>
      </c>
      <c r="F118" s="1" t="s">
        <v>16</v>
      </c>
      <c r="G118" s="1" t="s">
        <v>12</v>
      </c>
      <c r="H118" s="1" t="s">
        <v>13</v>
      </c>
      <c r="I118" s="1" t="s">
        <v>13</v>
      </c>
      <c r="J118">
        <v>30</v>
      </c>
      <c r="K118" s="1">
        <f t="shared" si="3"/>
        <v>306643.32</v>
      </c>
      <c r="L118" s="1" t="str">
        <f t="shared" si="4"/>
        <v>ASALARIADO</v>
      </c>
      <c r="M118" s="1">
        <f t="shared" si="5"/>
        <v>30</v>
      </c>
    </row>
    <row r="119" spans="2:13" x14ac:dyDescent="0.25">
      <c r="B119">
        <v>105</v>
      </c>
      <c r="C119" s="1" t="s">
        <v>9</v>
      </c>
      <c r="D119">
        <v>462759</v>
      </c>
      <c r="E119" s="1" t="s">
        <v>10</v>
      </c>
      <c r="F119" s="1" t="s">
        <v>16</v>
      </c>
      <c r="G119" s="1" t="s">
        <v>12</v>
      </c>
      <c r="H119" s="1" t="s">
        <v>13</v>
      </c>
      <c r="I119" s="1" t="s">
        <v>13</v>
      </c>
      <c r="J119">
        <v>35</v>
      </c>
      <c r="K119" s="1">
        <f t="shared" si="3"/>
        <v>462759</v>
      </c>
      <c r="L119" s="1" t="str">
        <f t="shared" si="4"/>
        <v>ASALARIADO</v>
      </c>
      <c r="M119" s="1">
        <f t="shared" si="5"/>
        <v>35</v>
      </c>
    </row>
    <row r="120" spans="2:13" x14ac:dyDescent="0.25">
      <c r="B120">
        <v>106</v>
      </c>
      <c r="C120" s="1" t="s">
        <v>15</v>
      </c>
      <c r="D120">
        <v>1411236</v>
      </c>
      <c r="E120" s="1" t="s">
        <v>10</v>
      </c>
      <c r="F120" s="1" t="s">
        <v>11</v>
      </c>
      <c r="G120" s="1" t="s">
        <v>12</v>
      </c>
      <c r="H120" s="1" t="s">
        <v>13</v>
      </c>
      <c r="I120" s="1" t="s">
        <v>13</v>
      </c>
      <c r="J120">
        <v>30</v>
      </c>
      <c r="K120" s="1">
        <f t="shared" si="3"/>
        <v>1411236</v>
      </c>
      <c r="L120" s="1" t="str">
        <f t="shared" si="4"/>
        <v>ASALARIADO</v>
      </c>
      <c r="M120" s="1">
        <f t="shared" si="5"/>
        <v>30</v>
      </c>
    </row>
    <row r="121" spans="2:13" x14ac:dyDescent="0.25">
      <c r="B121">
        <v>107</v>
      </c>
      <c r="C121" s="1" t="s">
        <v>9</v>
      </c>
      <c r="D121">
        <v>310124</v>
      </c>
      <c r="E121" s="1" t="s">
        <v>17</v>
      </c>
      <c r="F121" s="1" t="s">
        <v>16</v>
      </c>
      <c r="G121" s="1" t="s">
        <v>12</v>
      </c>
      <c r="H121" s="1" t="s">
        <v>13</v>
      </c>
      <c r="I121" s="1" t="s">
        <v>13</v>
      </c>
      <c r="J121">
        <v>51</v>
      </c>
      <c r="K121" s="1">
        <f t="shared" si="3"/>
        <v>310124</v>
      </c>
      <c r="L121" s="1" t="str">
        <f t="shared" si="4"/>
        <v>ASEGURADO VOLUNTARIO</v>
      </c>
      <c r="M121" s="1">
        <f t="shared" si="5"/>
        <v>51</v>
      </c>
    </row>
    <row r="122" spans="2:13" x14ac:dyDescent="0.25">
      <c r="B122">
        <v>108</v>
      </c>
      <c r="C122" s="1" t="s">
        <v>9</v>
      </c>
      <c r="D122">
        <v>505145</v>
      </c>
      <c r="E122" s="1" t="s">
        <v>18</v>
      </c>
      <c r="F122" s="1" t="s">
        <v>16</v>
      </c>
      <c r="G122" s="1" t="s">
        <v>12</v>
      </c>
      <c r="H122" s="1" t="s">
        <v>12</v>
      </c>
      <c r="I122" s="1" t="s">
        <v>12</v>
      </c>
      <c r="J122">
        <v>30</v>
      </c>
      <c r="K122" s="1">
        <f t="shared" si="3"/>
        <v>505145</v>
      </c>
      <c r="L122" s="1" t="str">
        <f t="shared" si="4"/>
        <v>TRABAJADOR INDEPENDIENTE</v>
      </c>
      <c r="M122" s="1">
        <f t="shared" si="5"/>
        <v>30</v>
      </c>
    </row>
    <row r="123" spans="2:13" x14ac:dyDescent="0.25">
      <c r="B123">
        <v>109</v>
      </c>
      <c r="C123" s="1" t="s">
        <v>9</v>
      </c>
      <c r="D123">
        <v>386161</v>
      </c>
      <c r="E123" s="1" t="s">
        <v>18</v>
      </c>
      <c r="F123" s="1" t="s">
        <v>16</v>
      </c>
      <c r="G123" s="1" t="s">
        <v>12</v>
      </c>
      <c r="H123" s="1" t="s">
        <v>13</v>
      </c>
      <c r="I123" s="1" t="s">
        <v>12</v>
      </c>
      <c r="J123">
        <v>44</v>
      </c>
      <c r="K123" s="1">
        <f t="shared" si="3"/>
        <v>386161</v>
      </c>
      <c r="L123" s="1" t="str">
        <f t="shared" si="4"/>
        <v>TRABAJADOR INDEPENDIENTE</v>
      </c>
      <c r="M123" s="1">
        <f t="shared" si="5"/>
        <v>44</v>
      </c>
    </row>
    <row r="124" spans="2:13" x14ac:dyDescent="0.25">
      <c r="B124">
        <v>110</v>
      </c>
      <c r="C124" s="1" t="s">
        <v>15</v>
      </c>
      <c r="D124">
        <v>297973.5</v>
      </c>
      <c r="E124" s="1" t="s">
        <v>10</v>
      </c>
      <c r="F124" s="1" t="s">
        <v>11</v>
      </c>
      <c r="G124" s="1" t="s">
        <v>12</v>
      </c>
      <c r="H124" s="1" t="s">
        <v>13</v>
      </c>
      <c r="I124" s="1" t="s">
        <v>13</v>
      </c>
      <c r="J124">
        <v>43</v>
      </c>
      <c r="K124" s="1">
        <f t="shared" si="3"/>
        <v>297973.5</v>
      </c>
      <c r="L124" s="1" t="str">
        <f t="shared" si="4"/>
        <v>ASALARIADO</v>
      </c>
      <c r="M124" s="1">
        <f t="shared" si="5"/>
        <v>43</v>
      </c>
    </row>
    <row r="125" spans="2:13" x14ac:dyDescent="0.25">
      <c r="B125">
        <v>111</v>
      </c>
      <c r="C125" s="1" t="s">
        <v>15</v>
      </c>
      <c r="D125">
        <v>338049.9</v>
      </c>
      <c r="E125" s="1" t="s">
        <v>10</v>
      </c>
      <c r="F125" s="1" t="s">
        <v>16</v>
      </c>
      <c r="G125" s="1" t="s">
        <v>12</v>
      </c>
      <c r="H125" s="1" t="s">
        <v>13</v>
      </c>
      <c r="I125" s="1" t="s">
        <v>13</v>
      </c>
      <c r="J125">
        <v>43</v>
      </c>
      <c r="K125" s="1">
        <f t="shared" si="3"/>
        <v>338049.9</v>
      </c>
      <c r="L125" s="1" t="str">
        <f t="shared" si="4"/>
        <v>ASALARIADO</v>
      </c>
      <c r="M125" s="1">
        <f t="shared" si="5"/>
        <v>43</v>
      </c>
    </row>
    <row r="126" spans="2:13" x14ac:dyDescent="0.25">
      <c r="B126">
        <v>112</v>
      </c>
      <c r="C126" s="1" t="s">
        <v>15</v>
      </c>
      <c r="D126">
        <v>298155</v>
      </c>
      <c r="E126" s="1" t="s">
        <v>17</v>
      </c>
      <c r="F126" s="1" t="s">
        <v>16</v>
      </c>
      <c r="G126" s="1" t="s">
        <v>12</v>
      </c>
      <c r="H126" s="1" t="s">
        <v>13</v>
      </c>
      <c r="I126" s="1" t="s">
        <v>13</v>
      </c>
      <c r="J126">
        <v>47</v>
      </c>
      <c r="K126" s="1">
        <f t="shared" si="3"/>
        <v>298155</v>
      </c>
      <c r="L126" s="1" t="str">
        <f t="shared" si="4"/>
        <v>ASEGURADO VOLUNTARIO</v>
      </c>
      <c r="M126" s="1">
        <f t="shared" si="5"/>
        <v>47</v>
      </c>
    </row>
    <row r="127" spans="2:13" x14ac:dyDescent="0.25">
      <c r="B127">
        <v>113</v>
      </c>
      <c r="C127" s="1" t="s">
        <v>15</v>
      </c>
      <c r="D127">
        <v>278030.99</v>
      </c>
      <c r="E127" s="1" t="s">
        <v>19</v>
      </c>
      <c r="F127" s="1" t="s">
        <v>16</v>
      </c>
      <c r="G127" s="1" t="s">
        <v>12</v>
      </c>
      <c r="H127" s="1" t="s">
        <v>13</v>
      </c>
      <c r="I127" s="1" t="s">
        <v>13</v>
      </c>
      <c r="J127">
        <v>30</v>
      </c>
      <c r="K127" s="1">
        <f t="shared" si="3"/>
        <v>278030.99</v>
      </c>
      <c r="L127" s="1" t="str">
        <f t="shared" si="4"/>
        <v>CONVENIOS ESPECIALES DE TRABAJADORES INDEPENDIENTES</v>
      </c>
      <c r="M127" s="1">
        <f t="shared" si="5"/>
        <v>30</v>
      </c>
    </row>
    <row r="128" spans="2:13" x14ac:dyDescent="0.25">
      <c r="B128">
        <v>114</v>
      </c>
      <c r="C128" s="1" t="s">
        <v>15</v>
      </c>
      <c r="D128">
        <v>382026.4</v>
      </c>
      <c r="E128" s="1" t="s">
        <v>10</v>
      </c>
      <c r="F128" s="1" t="s">
        <v>16</v>
      </c>
      <c r="G128" s="1" t="s">
        <v>12</v>
      </c>
      <c r="H128" s="1" t="s">
        <v>13</v>
      </c>
      <c r="I128" s="1" t="s">
        <v>13</v>
      </c>
      <c r="J128">
        <v>44</v>
      </c>
      <c r="K128" s="1">
        <f t="shared" si="3"/>
        <v>382026.4</v>
      </c>
      <c r="L128" s="1" t="str">
        <f t="shared" si="4"/>
        <v>ASALARIADO</v>
      </c>
      <c r="M128" s="1">
        <f t="shared" si="5"/>
        <v>44</v>
      </c>
    </row>
    <row r="129" spans="2:13" x14ac:dyDescent="0.25">
      <c r="B129">
        <v>115</v>
      </c>
      <c r="C129" s="1" t="s">
        <v>15</v>
      </c>
      <c r="D129">
        <v>239485.57</v>
      </c>
      <c r="E129" s="1" t="s">
        <v>10</v>
      </c>
      <c r="F129" s="1" t="s">
        <v>16</v>
      </c>
      <c r="G129" s="1" t="s">
        <v>12</v>
      </c>
      <c r="H129" s="1" t="s">
        <v>13</v>
      </c>
      <c r="I129" s="1" t="s">
        <v>13</v>
      </c>
      <c r="J129">
        <v>21</v>
      </c>
      <c r="K129" s="1">
        <f t="shared" si="3"/>
        <v>239485.57</v>
      </c>
      <c r="L129" s="1" t="str">
        <f t="shared" si="4"/>
        <v>ASALARIADO</v>
      </c>
      <c r="M129" s="1">
        <f t="shared" si="5"/>
        <v>21</v>
      </c>
    </row>
    <row r="130" spans="2:13" x14ac:dyDescent="0.25">
      <c r="B130">
        <v>116</v>
      </c>
      <c r="C130" s="1" t="s">
        <v>9</v>
      </c>
      <c r="D130">
        <v>672873.47</v>
      </c>
      <c r="E130" s="1" t="s">
        <v>10</v>
      </c>
      <c r="F130" s="1" t="s">
        <v>16</v>
      </c>
      <c r="G130" s="1" t="s">
        <v>12</v>
      </c>
      <c r="H130" s="1" t="s">
        <v>12</v>
      </c>
      <c r="I130" s="1" t="s">
        <v>13</v>
      </c>
      <c r="J130">
        <v>32</v>
      </c>
      <c r="K130" s="1">
        <f t="shared" si="3"/>
        <v>672873.47</v>
      </c>
      <c r="L130" s="1" t="str">
        <f t="shared" si="4"/>
        <v>ASALARIADO</v>
      </c>
      <c r="M130" s="1">
        <f t="shared" si="5"/>
        <v>32</v>
      </c>
    </row>
    <row r="131" spans="2:13" x14ac:dyDescent="0.25">
      <c r="B131">
        <v>117</v>
      </c>
      <c r="C131" s="1" t="s">
        <v>15</v>
      </c>
      <c r="D131">
        <v>995442</v>
      </c>
      <c r="E131" s="1" t="s">
        <v>10</v>
      </c>
      <c r="F131" s="1" t="s">
        <v>16</v>
      </c>
      <c r="G131" s="1" t="s">
        <v>12</v>
      </c>
      <c r="H131" s="1" t="s">
        <v>12</v>
      </c>
      <c r="I131" s="1" t="s">
        <v>12</v>
      </c>
      <c r="J131">
        <v>52</v>
      </c>
      <c r="K131" s="1">
        <f t="shared" si="3"/>
        <v>995442</v>
      </c>
      <c r="L131" s="1" t="str">
        <f t="shared" si="4"/>
        <v>ASALARIADO</v>
      </c>
      <c r="M131" s="1">
        <f t="shared" si="5"/>
        <v>52</v>
      </c>
    </row>
    <row r="132" spans="2:13" x14ac:dyDescent="0.25">
      <c r="B132">
        <v>118</v>
      </c>
      <c r="C132" s="1" t="s">
        <v>9</v>
      </c>
      <c r="D132">
        <v>659864.57999999996</v>
      </c>
      <c r="E132" s="1" t="s">
        <v>10</v>
      </c>
      <c r="F132" s="1" t="s">
        <v>16</v>
      </c>
      <c r="G132" s="1" t="s">
        <v>12</v>
      </c>
      <c r="H132" s="1" t="s">
        <v>13</v>
      </c>
      <c r="I132" s="1" t="s">
        <v>13</v>
      </c>
      <c r="J132">
        <v>27</v>
      </c>
      <c r="K132" s="1">
        <f t="shared" si="3"/>
        <v>659864.57999999996</v>
      </c>
      <c r="L132" s="1" t="str">
        <f t="shared" si="4"/>
        <v>ASALARIADO</v>
      </c>
      <c r="M132" s="1">
        <f t="shared" si="5"/>
        <v>27</v>
      </c>
    </row>
    <row r="133" spans="2:13" x14ac:dyDescent="0.25">
      <c r="B133">
        <v>119</v>
      </c>
      <c r="C133" s="1" t="s">
        <v>9</v>
      </c>
      <c r="D133">
        <v>681758.7</v>
      </c>
      <c r="E133" s="1" t="s">
        <v>10</v>
      </c>
      <c r="F133" s="1" t="s">
        <v>16</v>
      </c>
      <c r="G133" s="1" t="s">
        <v>12</v>
      </c>
      <c r="H133" s="1" t="s">
        <v>13</v>
      </c>
      <c r="I133" s="1" t="s">
        <v>13</v>
      </c>
      <c r="J133">
        <v>30</v>
      </c>
      <c r="K133" s="1">
        <f t="shared" si="3"/>
        <v>681758.7</v>
      </c>
      <c r="L133" s="1" t="str">
        <f t="shared" si="4"/>
        <v>ASALARIADO</v>
      </c>
      <c r="M133" s="1">
        <f t="shared" si="5"/>
        <v>30</v>
      </c>
    </row>
    <row r="134" spans="2:13" x14ac:dyDescent="0.25">
      <c r="B134">
        <v>120</v>
      </c>
      <c r="C134" s="1" t="s">
        <v>15</v>
      </c>
      <c r="D134">
        <v>297046</v>
      </c>
      <c r="E134" s="1" t="s">
        <v>17</v>
      </c>
      <c r="F134" s="1" t="s">
        <v>16</v>
      </c>
      <c r="G134" s="1" t="s">
        <v>12</v>
      </c>
      <c r="H134" s="1" t="s">
        <v>12</v>
      </c>
      <c r="I134" s="1" t="s">
        <v>12</v>
      </c>
      <c r="J134">
        <v>37</v>
      </c>
      <c r="K134" s="1">
        <f t="shared" si="3"/>
        <v>297046</v>
      </c>
      <c r="L134" s="1" t="str">
        <f t="shared" si="4"/>
        <v>ASEGURADO VOLUNTARIO</v>
      </c>
      <c r="M134" s="1">
        <f t="shared" si="5"/>
        <v>37</v>
      </c>
    </row>
    <row r="135" spans="2:13" x14ac:dyDescent="0.25">
      <c r="B135">
        <v>121</v>
      </c>
      <c r="C135" s="1" t="s">
        <v>15</v>
      </c>
      <c r="D135">
        <v>149929.63</v>
      </c>
      <c r="E135" s="1" t="s">
        <v>10</v>
      </c>
      <c r="F135" s="1" t="s">
        <v>16</v>
      </c>
      <c r="G135" s="1" t="s">
        <v>12</v>
      </c>
      <c r="H135" s="1" t="s">
        <v>12</v>
      </c>
      <c r="I135" s="1" t="s">
        <v>13</v>
      </c>
      <c r="J135">
        <v>28</v>
      </c>
      <c r="K135" s="1">
        <f t="shared" si="3"/>
        <v>149929.63</v>
      </c>
      <c r="L135" s="1" t="str">
        <f t="shared" si="4"/>
        <v>ASALARIADO</v>
      </c>
      <c r="M135" s="1">
        <f t="shared" si="5"/>
        <v>28</v>
      </c>
    </row>
    <row r="136" spans="2:13" x14ac:dyDescent="0.25">
      <c r="B136">
        <v>122</v>
      </c>
      <c r="C136" s="1" t="s">
        <v>15</v>
      </c>
      <c r="D136">
        <v>297514</v>
      </c>
      <c r="E136" s="1" t="s">
        <v>17</v>
      </c>
      <c r="F136" s="1" t="s">
        <v>16</v>
      </c>
      <c r="G136" s="1" t="s">
        <v>12</v>
      </c>
      <c r="H136" s="1" t="s">
        <v>13</v>
      </c>
      <c r="I136" s="1" t="s">
        <v>13</v>
      </c>
      <c r="J136">
        <v>45</v>
      </c>
      <c r="K136" s="1">
        <f t="shared" si="3"/>
        <v>297514</v>
      </c>
      <c r="L136" s="1" t="str">
        <f t="shared" si="4"/>
        <v>ASEGURADO VOLUNTARIO</v>
      </c>
      <c r="M136" s="1">
        <f t="shared" si="5"/>
        <v>45</v>
      </c>
    </row>
    <row r="137" spans="2:13" x14ac:dyDescent="0.25">
      <c r="B137">
        <v>123</v>
      </c>
      <c r="C137" s="1" t="s">
        <v>15</v>
      </c>
      <c r="D137">
        <v>297062</v>
      </c>
      <c r="E137" s="1" t="s">
        <v>17</v>
      </c>
      <c r="F137" s="1" t="s">
        <v>16</v>
      </c>
      <c r="G137" s="1" t="s">
        <v>12</v>
      </c>
      <c r="H137" s="1" t="s">
        <v>13</v>
      </c>
      <c r="I137" s="1" t="s">
        <v>13</v>
      </c>
      <c r="J137">
        <v>40</v>
      </c>
      <c r="K137" s="1">
        <f t="shared" si="3"/>
        <v>297062</v>
      </c>
      <c r="L137" s="1" t="str">
        <f t="shared" si="4"/>
        <v>ASEGURADO VOLUNTARIO</v>
      </c>
      <c r="M137" s="1">
        <f t="shared" si="5"/>
        <v>40</v>
      </c>
    </row>
    <row r="138" spans="2:13" x14ac:dyDescent="0.25">
      <c r="B138">
        <v>124</v>
      </c>
      <c r="C138" s="1" t="s">
        <v>9</v>
      </c>
      <c r="D138">
        <v>1179097</v>
      </c>
      <c r="E138" s="1" t="s">
        <v>10</v>
      </c>
      <c r="F138" s="1" t="s">
        <v>16</v>
      </c>
      <c r="G138" s="1" t="s">
        <v>12</v>
      </c>
      <c r="H138" s="1" t="s">
        <v>13</v>
      </c>
      <c r="I138" s="1" t="s">
        <v>13</v>
      </c>
      <c r="J138">
        <v>41</v>
      </c>
      <c r="K138" s="1">
        <f t="shared" si="3"/>
        <v>1179097</v>
      </c>
      <c r="L138" s="1" t="str">
        <f t="shared" si="4"/>
        <v>ASALARIADO</v>
      </c>
      <c r="M138" s="1">
        <f t="shared" si="5"/>
        <v>41</v>
      </c>
    </row>
    <row r="139" spans="2:13" x14ac:dyDescent="0.25">
      <c r="B139">
        <v>125</v>
      </c>
      <c r="C139" s="1" t="s">
        <v>9</v>
      </c>
      <c r="D139">
        <v>300018</v>
      </c>
      <c r="E139" s="1" t="s">
        <v>17</v>
      </c>
      <c r="F139" s="1" t="s">
        <v>16</v>
      </c>
      <c r="G139" s="1" t="s">
        <v>12</v>
      </c>
      <c r="H139" s="1" t="s">
        <v>13</v>
      </c>
      <c r="I139" s="1" t="s">
        <v>13</v>
      </c>
      <c r="J139">
        <v>82</v>
      </c>
      <c r="K139" s="1">
        <f t="shared" si="3"/>
        <v>300018</v>
      </c>
      <c r="L139" s="1" t="str">
        <f t="shared" si="4"/>
        <v>ASEGURADO VOLUNTARIO</v>
      </c>
      <c r="M139" s="1">
        <f t="shared" si="5"/>
        <v>82</v>
      </c>
    </row>
    <row r="140" spans="2:13" x14ac:dyDescent="0.25">
      <c r="B140">
        <v>126</v>
      </c>
      <c r="C140" s="1" t="s">
        <v>15</v>
      </c>
      <c r="D140">
        <v>366996.25</v>
      </c>
      <c r="E140" s="1" t="s">
        <v>10</v>
      </c>
      <c r="F140" s="1" t="s">
        <v>16</v>
      </c>
      <c r="G140" s="1" t="s">
        <v>12</v>
      </c>
      <c r="H140" s="1" t="s">
        <v>13</v>
      </c>
      <c r="I140" s="1" t="s">
        <v>13</v>
      </c>
      <c r="J140">
        <v>44</v>
      </c>
      <c r="K140" s="1">
        <f t="shared" si="3"/>
        <v>366996.25</v>
      </c>
      <c r="L140" s="1" t="str">
        <f t="shared" si="4"/>
        <v>ASALARIADO</v>
      </c>
      <c r="M140" s="1">
        <f t="shared" si="5"/>
        <v>44</v>
      </c>
    </row>
    <row r="141" spans="2:13" x14ac:dyDescent="0.25">
      <c r="B141">
        <v>127</v>
      </c>
      <c r="C141" s="1" t="s">
        <v>15</v>
      </c>
      <c r="D141">
        <v>976712.18</v>
      </c>
      <c r="E141" s="1" t="s">
        <v>10</v>
      </c>
      <c r="F141" s="1" t="s">
        <v>16</v>
      </c>
      <c r="G141" s="1" t="s">
        <v>12</v>
      </c>
      <c r="H141" s="1" t="s">
        <v>13</v>
      </c>
      <c r="I141" s="1" t="s">
        <v>13</v>
      </c>
      <c r="J141">
        <v>32</v>
      </c>
      <c r="K141" s="1">
        <f t="shared" si="3"/>
        <v>976712.18</v>
      </c>
      <c r="L141" s="1" t="str">
        <f t="shared" si="4"/>
        <v>ASALARIADO</v>
      </c>
      <c r="M141" s="1">
        <f t="shared" si="5"/>
        <v>32</v>
      </c>
    </row>
    <row r="142" spans="2:13" x14ac:dyDescent="0.25">
      <c r="B142">
        <v>128</v>
      </c>
      <c r="C142" s="1" t="s">
        <v>15</v>
      </c>
      <c r="D142">
        <v>212500</v>
      </c>
      <c r="E142" s="1" t="s">
        <v>10</v>
      </c>
      <c r="F142" s="1" t="s">
        <v>16</v>
      </c>
      <c r="G142" s="1" t="s">
        <v>12</v>
      </c>
      <c r="H142" s="1" t="s">
        <v>12</v>
      </c>
      <c r="I142" s="1" t="s">
        <v>13</v>
      </c>
      <c r="J142">
        <v>45</v>
      </c>
      <c r="K142" s="1">
        <f t="shared" si="3"/>
        <v>212500</v>
      </c>
      <c r="L142" s="1" t="str">
        <f t="shared" si="4"/>
        <v>ASALARIADO</v>
      </c>
      <c r="M142" s="1">
        <f t="shared" si="5"/>
        <v>45</v>
      </c>
    </row>
    <row r="143" spans="2:13" x14ac:dyDescent="0.25">
      <c r="B143">
        <v>129</v>
      </c>
      <c r="C143" s="1" t="s">
        <v>9</v>
      </c>
      <c r="D143">
        <v>300018</v>
      </c>
      <c r="E143" s="1" t="s">
        <v>18</v>
      </c>
      <c r="F143" s="1" t="s">
        <v>16</v>
      </c>
      <c r="G143" s="1" t="s">
        <v>12</v>
      </c>
      <c r="H143" s="1" t="s">
        <v>13</v>
      </c>
      <c r="I143" s="1" t="s">
        <v>13</v>
      </c>
      <c r="J143">
        <v>58</v>
      </c>
      <c r="K143" s="1">
        <f t="shared" ref="K143:K206" si="6">IF(ISBLANK(D143),$B$8,D143)</f>
        <v>300018</v>
      </c>
      <c r="L143" s="1" t="str">
        <f t="shared" ref="L143:L206" si="7">IF(ISBLANK(E143),$B$4,E143)</f>
        <v>TRABAJADOR INDEPENDIENTE</v>
      </c>
      <c r="M143" s="1">
        <f t="shared" ref="M143:M206" si="8">IF(ISBLANK(J143),$B$9,J143)</f>
        <v>58</v>
      </c>
    </row>
    <row r="144" spans="2:13" x14ac:dyDescent="0.25">
      <c r="B144">
        <v>130</v>
      </c>
      <c r="C144" s="1" t="s">
        <v>9</v>
      </c>
      <c r="D144">
        <v>489327</v>
      </c>
      <c r="E144" s="1" t="s">
        <v>10</v>
      </c>
      <c r="F144" s="1" t="s">
        <v>11</v>
      </c>
      <c r="G144" s="1" t="s">
        <v>12</v>
      </c>
      <c r="H144" s="1" t="s">
        <v>13</v>
      </c>
      <c r="I144" s="1" t="s">
        <v>13</v>
      </c>
      <c r="J144">
        <v>33</v>
      </c>
      <c r="K144" s="1">
        <f t="shared" si="6"/>
        <v>489327</v>
      </c>
      <c r="L144" s="1" t="str">
        <f t="shared" si="7"/>
        <v>ASALARIADO</v>
      </c>
      <c r="M144" s="1">
        <f t="shared" si="8"/>
        <v>33</v>
      </c>
    </row>
    <row r="145" spans="2:13" x14ac:dyDescent="0.25">
      <c r="B145">
        <v>131</v>
      </c>
      <c r="C145" s="1" t="s">
        <v>15</v>
      </c>
      <c r="D145">
        <v>299647</v>
      </c>
      <c r="E145" s="1" t="s">
        <v>17</v>
      </c>
      <c r="F145" s="1" t="s">
        <v>16</v>
      </c>
      <c r="G145" s="1" t="s">
        <v>12</v>
      </c>
      <c r="H145" s="1" t="s">
        <v>13</v>
      </c>
      <c r="I145" s="1" t="s">
        <v>13</v>
      </c>
      <c r="J145">
        <v>50</v>
      </c>
      <c r="K145" s="1">
        <f t="shared" si="6"/>
        <v>299647</v>
      </c>
      <c r="L145" s="1" t="str">
        <f t="shared" si="7"/>
        <v>ASEGURADO VOLUNTARIO</v>
      </c>
      <c r="M145" s="1">
        <f t="shared" si="8"/>
        <v>50</v>
      </c>
    </row>
    <row r="146" spans="2:13" x14ac:dyDescent="0.25">
      <c r="B146">
        <v>132</v>
      </c>
      <c r="C146" s="1" t="s">
        <v>9</v>
      </c>
      <c r="D146">
        <v>1093666.56</v>
      </c>
      <c r="E146" s="1" t="s">
        <v>10</v>
      </c>
      <c r="F146" s="1" t="s">
        <v>16</v>
      </c>
      <c r="G146" s="1" t="s">
        <v>12</v>
      </c>
      <c r="H146" s="1" t="s">
        <v>13</v>
      </c>
      <c r="I146" s="1" t="s">
        <v>12</v>
      </c>
      <c r="J146">
        <v>55</v>
      </c>
      <c r="K146" s="1">
        <f t="shared" si="6"/>
        <v>1093666.56</v>
      </c>
      <c r="L146" s="1" t="str">
        <f t="shared" si="7"/>
        <v>ASALARIADO</v>
      </c>
      <c r="M146" s="1">
        <f t="shared" si="8"/>
        <v>55</v>
      </c>
    </row>
    <row r="147" spans="2:13" x14ac:dyDescent="0.25">
      <c r="B147">
        <v>133</v>
      </c>
      <c r="C147" s="1" t="s">
        <v>9</v>
      </c>
      <c r="D147">
        <v>677626.04</v>
      </c>
      <c r="E147" s="1" t="s">
        <v>10</v>
      </c>
      <c r="F147" s="1" t="s">
        <v>16</v>
      </c>
      <c r="G147" s="1" t="s">
        <v>12</v>
      </c>
      <c r="H147" s="1" t="s">
        <v>13</v>
      </c>
      <c r="I147" s="1" t="s">
        <v>13</v>
      </c>
      <c r="J147">
        <v>57</v>
      </c>
      <c r="K147" s="1">
        <f t="shared" si="6"/>
        <v>677626.04</v>
      </c>
      <c r="L147" s="1" t="str">
        <f t="shared" si="7"/>
        <v>ASALARIADO</v>
      </c>
      <c r="M147" s="1">
        <f t="shared" si="8"/>
        <v>57</v>
      </c>
    </row>
    <row r="148" spans="2:13" x14ac:dyDescent="0.25">
      <c r="B148">
        <v>134</v>
      </c>
      <c r="C148" s="1" t="s">
        <v>9</v>
      </c>
      <c r="D148">
        <v>462063.22</v>
      </c>
      <c r="E148" s="1" t="s">
        <v>10</v>
      </c>
      <c r="F148" s="1" t="s">
        <v>16</v>
      </c>
      <c r="G148" s="1" t="s">
        <v>12</v>
      </c>
      <c r="H148" s="1" t="s">
        <v>13</v>
      </c>
      <c r="I148" s="1" t="s">
        <v>13</v>
      </c>
      <c r="J148">
        <v>54</v>
      </c>
      <c r="K148" s="1">
        <f t="shared" si="6"/>
        <v>462063.22</v>
      </c>
      <c r="L148" s="1" t="str">
        <f t="shared" si="7"/>
        <v>ASALARIADO</v>
      </c>
      <c r="M148" s="1">
        <f t="shared" si="8"/>
        <v>54</v>
      </c>
    </row>
    <row r="149" spans="2:13" x14ac:dyDescent="0.25">
      <c r="B149">
        <v>135</v>
      </c>
      <c r="C149" s="1" t="s">
        <v>9</v>
      </c>
      <c r="D149">
        <v>966790.5</v>
      </c>
      <c r="E149" s="1" t="s">
        <v>10</v>
      </c>
      <c r="F149" s="1" t="s">
        <v>11</v>
      </c>
      <c r="G149" s="1" t="s">
        <v>12</v>
      </c>
      <c r="H149" s="1" t="s">
        <v>13</v>
      </c>
      <c r="I149" s="1" t="s">
        <v>13</v>
      </c>
      <c r="J149">
        <v>43</v>
      </c>
      <c r="K149" s="1">
        <f t="shared" si="6"/>
        <v>966790.5</v>
      </c>
      <c r="L149" s="1" t="str">
        <f t="shared" si="7"/>
        <v>ASALARIADO</v>
      </c>
      <c r="M149" s="1">
        <f t="shared" si="8"/>
        <v>43</v>
      </c>
    </row>
    <row r="150" spans="2:13" x14ac:dyDescent="0.25">
      <c r="B150">
        <v>136</v>
      </c>
      <c r="C150" s="1" t="s">
        <v>9</v>
      </c>
      <c r="D150">
        <v>318242.84000000003</v>
      </c>
      <c r="E150" s="1" t="s">
        <v>10</v>
      </c>
      <c r="F150" s="1" t="s">
        <v>11</v>
      </c>
      <c r="G150" s="1" t="s">
        <v>12</v>
      </c>
      <c r="H150" s="1" t="s">
        <v>13</v>
      </c>
      <c r="I150" s="1" t="s">
        <v>13</v>
      </c>
      <c r="J150">
        <v>59</v>
      </c>
      <c r="K150" s="1">
        <f t="shared" si="6"/>
        <v>318242.84000000003</v>
      </c>
      <c r="L150" s="1" t="str">
        <f t="shared" si="7"/>
        <v>ASALARIADO</v>
      </c>
      <c r="M150" s="1">
        <f t="shared" si="8"/>
        <v>59</v>
      </c>
    </row>
    <row r="151" spans="2:13" x14ac:dyDescent="0.25">
      <c r="B151">
        <v>137</v>
      </c>
      <c r="C151" s="1" t="s">
        <v>9</v>
      </c>
      <c r="D151">
        <v>1411134.97</v>
      </c>
      <c r="E151" s="1" t="s">
        <v>10</v>
      </c>
      <c r="F151" s="1" t="s">
        <v>16</v>
      </c>
      <c r="G151" s="1" t="s">
        <v>12</v>
      </c>
      <c r="H151" s="1" t="s">
        <v>13</v>
      </c>
      <c r="I151" s="1" t="s">
        <v>13</v>
      </c>
      <c r="J151">
        <v>31</v>
      </c>
      <c r="K151" s="1">
        <f t="shared" si="6"/>
        <v>1411134.97</v>
      </c>
      <c r="L151" s="1" t="str">
        <f t="shared" si="7"/>
        <v>ASALARIADO</v>
      </c>
      <c r="M151" s="1">
        <f t="shared" si="8"/>
        <v>31</v>
      </c>
    </row>
    <row r="152" spans="2:13" x14ac:dyDescent="0.25">
      <c r="B152">
        <v>138</v>
      </c>
      <c r="C152" s="1" t="s">
        <v>15</v>
      </c>
      <c r="D152">
        <v>402904</v>
      </c>
      <c r="E152" s="1" t="s">
        <v>21</v>
      </c>
      <c r="F152" s="1" t="s">
        <v>16</v>
      </c>
      <c r="G152" s="1" t="s">
        <v>12</v>
      </c>
      <c r="H152" s="1" t="s">
        <v>12</v>
      </c>
      <c r="I152" s="1" t="s">
        <v>13</v>
      </c>
      <c r="J152">
        <v>24</v>
      </c>
      <c r="K152" s="1">
        <f t="shared" si="6"/>
        <v>402904</v>
      </c>
      <c r="L152" s="1" t="str">
        <f t="shared" si="7"/>
        <v>CONVENIOS ESPECIALES DE ASEGURADOS VOLUNTARIOS</v>
      </c>
      <c r="M152" s="1">
        <f t="shared" si="8"/>
        <v>24</v>
      </c>
    </row>
    <row r="153" spans="2:13" x14ac:dyDescent="0.25">
      <c r="B153">
        <v>139</v>
      </c>
      <c r="C153" s="1" t="s">
        <v>9</v>
      </c>
      <c r="D153">
        <v>356903.88</v>
      </c>
      <c r="E153" s="1" t="s">
        <v>10</v>
      </c>
      <c r="F153" s="1" t="s">
        <v>16</v>
      </c>
      <c r="G153" s="1" t="s">
        <v>12</v>
      </c>
      <c r="H153" s="1" t="s">
        <v>13</v>
      </c>
      <c r="I153" s="1" t="s">
        <v>13</v>
      </c>
      <c r="J153">
        <v>43</v>
      </c>
      <c r="K153" s="1">
        <f t="shared" si="6"/>
        <v>356903.88</v>
      </c>
      <c r="L153" s="1" t="str">
        <f t="shared" si="7"/>
        <v>ASALARIADO</v>
      </c>
      <c r="M153" s="1">
        <f t="shared" si="8"/>
        <v>43</v>
      </c>
    </row>
    <row r="154" spans="2:13" x14ac:dyDescent="0.25">
      <c r="B154">
        <v>140</v>
      </c>
      <c r="C154" s="1" t="s">
        <v>9</v>
      </c>
      <c r="D154">
        <v>278035</v>
      </c>
      <c r="E154" s="1" t="s">
        <v>17</v>
      </c>
      <c r="F154" s="1" t="s">
        <v>16</v>
      </c>
      <c r="G154" s="1" t="s">
        <v>12</v>
      </c>
      <c r="H154" s="1" t="s">
        <v>13</v>
      </c>
      <c r="I154" s="1" t="s">
        <v>13</v>
      </c>
      <c r="J154">
        <v>41</v>
      </c>
      <c r="K154" s="1">
        <f t="shared" si="6"/>
        <v>278035</v>
      </c>
      <c r="L154" s="1" t="str">
        <f t="shared" si="7"/>
        <v>ASEGURADO VOLUNTARIO</v>
      </c>
      <c r="M154" s="1">
        <f t="shared" si="8"/>
        <v>41</v>
      </c>
    </row>
    <row r="155" spans="2:13" x14ac:dyDescent="0.25">
      <c r="B155">
        <v>141</v>
      </c>
      <c r="C155" s="1" t="s">
        <v>15</v>
      </c>
      <c r="D155">
        <v>297046</v>
      </c>
      <c r="E155" s="1" t="s">
        <v>18</v>
      </c>
      <c r="F155" s="1" t="s">
        <v>16</v>
      </c>
      <c r="G155" s="1" t="s">
        <v>12</v>
      </c>
      <c r="H155" s="1" t="s">
        <v>13</v>
      </c>
      <c r="I155" s="1" t="s">
        <v>13</v>
      </c>
      <c r="J155">
        <v>65</v>
      </c>
      <c r="K155" s="1">
        <f t="shared" si="6"/>
        <v>297046</v>
      </c>
      <c r="L155" s="1" t="str">
        <f t="shared" si="7"/>
        <v>TRABAJADOR INDEPENDIENTE</v>
      </c>
      <c r="M155" s="1">
        <f t="shared" si="8"/>
        <v>65</v>
      </c>
    </row>
    <row r="156" spans="2:13" x14ac:dyDescent="0.25">
      <c r="B156">
        <v>142</v>
      </c>
      <c r="C156" s="1" t="s">
        <v>15</v>
      </c>
      <c r="D156">
        <v>400000</v>
      </c>
      <c r="E156" s="1" t="s">
        <v>10</v>
      </c>
      <c r="F156" s="1" t="s">
        <v>16</v>
      </c>
      <c r="G156" s="1" t="s">
        <v>12</v>
      </c>
      <c r="H156" s="1" t="s">
        <v>13</v>
      </c>
      <c r="I156" s="1" t="s">
        <v>13</v>
      </c>
      <c r="J156">
        <v>46</v>
      </c>
      <c r="K156" s="1">
        <f t="shared" si="6"/>
        <v>400000</v>
      </c>
      <c r="L156" s="1" t="str">
        <f t="shared" si="7"/>
        <v>ASALARIADO</v>
      </c>
      <c r="M156" s="1">
        <f t="shared" si="8"/>
        <v>46</v>
      </c>
    </row>
    <row r="157" spans="2:13" x14ac:dyDescent="0.25">
      <c r="B157">
        <v>143</v>
      </c>
      <c r="C157" s="1" t="s">
        <v>15</v>
      </c>
      <c r="D157">
        <v>497114.36</v>
      </c>
      <c r="E157" s="1" t="s">
        <v>10</v>
      </c>
      <c r="F157" s="1" t="s">
        <v>11</v>
      </c>
      <c r="G157" s="1" t="s">
        <v>12</v>
      </c>
      <c r="H157" s="1" t="s">
        <v>13</v>
      </c>
      <c r="I157" s="1" t="s">
        <v>13</v>
      </c>
      <c r="J157">
        <v>28</v>
      </c>
      <c r="K157" s="1">
        <f t="shared" si="6"/>
        <v>497114.36</v>
      </c>
      <c r="L157" s="1" t="str">
        <f t="shared" si="7"/>
        <v>ASALARIADO</v>
      </c>
      <c r="M157" s="1">
        <f t="shared" si="8"/>
        <v>28</v>
      </c>
    </row>
    <row r="158" spans="2:13" x14ac:dyDescent="0.25">
      <c r="B158">
        <v>144</v>
      </c>
      <c r="C158" s="1" t="s">
        <v>9</v>
      </c>
      <c r="D158">
        <v>270074</v>
      </c>
      <c r="E158" s="1" t="s">
        <v>10</v>
      </c>
      <c r="F158" s="1" t="s">
        <v>16</v>
      </c>
      <c r="G158" s="1" t="s">
        <v>12</v>
      </c>
      <c r="H158" s="1" t="s">
        <v>13</v>
      </c>
      <c r="I158" s="1" t="s">
        <v>12</v>
      </c>
      <c r="J158">
        <v>60</v>
      </c>
      <c r="K158" s="1">
        <f t="shared" si="6"/>
        <v>270074</v>
      </c>
      <c r="L158" s="1" t="str">
        <f t="shared" si="7"/>
        <v>ASALARIADO</v>
      </c>
      <c r="M158" s="1">
        <f t="shared" si="8"/>
        <v>60</v>
      </c>
    </row>
    <row r="159" spans="2:13" x14ac:dyDescent="0.25">
      <c r="B159">
        <v>145</v>
      </c>
      <c r="C159" s="1" t="s">
        <v>9</v>
      </c>
      <c r="D159">
        <v>680668.64</v>
      </c>
      <c r="E159" s="1" t="s">
        <v>10</v>
      </c>
      <c r="F159" s="1" t="s">
        <v>16</v>
      </c>
      <c r="G159" s="1" t="s">
        <v>12</v>
      </c>
      <c r="H159" s="1" t="s">
        <v>13</v>
      </c>
      <c r="I159" s="1" t="s">
        <v>13</v>
      </c>
      <c r="J159">
        <v>37</v>
      </c>
      <c r="K159" s="1">
        <f t="shared" si="6"/>
        <v>680668.64</v>
      </c>
      <c r="L159" s="1" t="str">
        <f t="shared" si="7"/>
        <v>ASALARIADO</v>
      </c>
      <c r="M159" s="1">
        <f t="shared" si="8"/>
        <v>37</v>
      </c>
    </row>
    <row r="160" spans="2:13" x14ac:dyDescent="0.25">
      <c r="B160">
        <v>146</v>
      </c>
      <c r="C160" s="1" t="s">
        <v>15</v>
      </c>
      <c r="D160">
        <v>148500</v>
      </c>
      <c r="E160" s="1" t="s">
        <v>10</v>
      </c>
      <c r="F160" s="1" t="s">
        <v>16</v>
      </c>
      <c r="G160" s="1" t="s">
        <v>12</v>
      </c>
      <c r="H160" s="1" t="s">
        <v>13</v>
      </c>
      <c r="I160" s="1" t="s">
        <v>13</v>
      </c>
      <c r="J160">
        <v>50</v>
      </c>
      <c r="K160" s="1">
        <f t="shared" si="6"/>
        <v>148500</v>
      </c>
      <c r="L160" s="1" t="str">
        <f t="shared" si="7"/>
        <v>ASALARIADO</v>
      </c>
      <c r="M160" s="1">
        <f t="shared" si="8"/>
        <v>50</v>
      </c>
    </row>
    <row r="161" spans="2:13" x14ac:dyDescent="0.25">
      <c r="B161">
        <v>147</v>
      </c>
      <c r="C161" s="1" t="s">
        <v>15</v>
      </c>
      <c r="D161">
        <v>372323</v>
      </c>
      <c r="E161" s="1" t="s">
        <v>10</v>
      </c>
      <c r="F161" s="1" t="s">
        <v>11</v>
      </c>
      <c r="G161" s="1" t="s">
        <v>12</v>
      </c>
      <c r="H161" s="1" t="s">
        <v>13</v>
      </c>
      <c r="I161" s="1" t="s">
        <v>13</v>
      </c>
      <c r="J161">
        <v>29</v>
      </c>
      <c r="K161" s="1">
        <f t="shared" si="6"/>
        <v>372323</v>
      </c>
      <c r="L161" s="1" t="str">
        <f t="shared" si="7"/>
        <v>ASALARIADO</v>
      </c>
      <c r="M161" s="1">
        <f t="shared" si="8"/>
        <v>29</v>
      </c>
    </row>
    <row r="162" spans="2:13" x14ac:dyDescent="0.25">
      <c r="B162">
        <v>148</v>
      </c>
      <c r="C162" s="1" t="s">
        <v>15</v>
      </c>
      <c r="D162">
        <v>1069289.8</v>
      </c>
      <c r="E162" s="1" t="s">
        <v>14</v>
      </c>
      <c r="F162" s="1" t="s">
        <v>11</v>
      </c>
      <c r="G162" s="1" t="s">
        <v>12</v>
      </c>
      <c r="H162" s="1" t="s">
        <v>13</v>
      </c>
      <c r="I162" s="1" t="s">
        <v>13</v>
      </c>
      <c r="J162">
        <v>86</v>
      </c>
      <c r="K162" s="1">
        <f t="shared" si="6"/>
        <v>1069289.8</v>
      </c>
      <c r="L162" s="1" t="str">
        <f t="shared" si="7"/>
        <v>PENSIONADOS EN SU PROPIO SISTEMA</v>
      </c>
      <c r="M162" s="1">
        <f t="shared" si="8"/>
        <v>86</v>
      </c>
    </row>
    <row r="163" spans="2:13" x14ac:dyDescent="0.25">
      <c r="B163">
        <v>149</v>
      </c>
      <c r="C163" s="1" t="s">
        <v>15</v>
      </c>
      <c r="D163">
        <v>258000</v>
      </c>
      <c r="E163" s="1" t="s">
        <v>10</v>
      </c>
      <c r="F163" s="1" t="s">
        <v>16</v>
      </c>
      <c r="G163" s="1" t="s">
        <v>12</v>
      </c>
      <c r="H163" s="1" t="s">
        <v>13</v>
      </c>
      <c r="I163" s="1" t="s">
        <v>13</v>
      </c>
      <c r="J163">
        <v>30</v>
      </c>
      <c r="K163" s="1">
        <f t="shared" si="6"/>
        <v>258000</v>
      </c>
      <c r="L163" s="1" t="str">
        <f t="shared" si="7"/>
        <v>ASALARIADO</v>
      </c>
      <c r="M163" s="1">
        <f t="shared" si="8"/>
        <v>30</v>
      </c>
    </row>
    <row r="164" spans="2:13" x14ac:dyDescent="0.25">
      <c r="B164">
        <v>150</v>
      </c>
      <c r="C164" s="1" t="s">
        <v>15</v>
      </c>
      <c r="D164">
        <v>304345</v>
      </c>
      <c r="E164" s="1" t="s">
        <v>17</v>
      </c>
      <c r="F164" s="1" t="s">
        <v>16</v>
      </c>
      <c r="G164" s="1" t="s">
        <v>12</v>
      </c>
      <c r="H164" s="1" t="s">
        <v>13</v>
      </c>
      <c r="I164" s="1" t="s">
        <v>13</v>
      </c>
      <c r="J164">
        <v>50</v>
      </c>
      <c r="K164" s="1">
        <f t="shared" si="6"/>
        <v>304345</v>
      </c>
      <c r="L164" s="1" t="str">
        <f t="shared" si="7"/>
        <v>ASEGURADO VOLUNTARIO</v>
      </c>
      <c r="M164" s="1">
        <f t="shared" si="8"/>
        <v>50</v>
      </c>
    </row>
    <row r="165" spans="2:13" x14ac:dyDescent="0.25">
      <c r="B165">
        <v>151</v>
      </c>
      <c r="C165" s="1" t="s">
        <v>15</v>
      </c>
      <c r="D165">
        <v>299647</v>
      </c>
      <c r="E165" s="1" t="s">
        <v>20</v>
      </c>
      <c r="F165" s="1" t="s">
        <v>16</v>
      </c>
      <c r="G165" s="1" t="s">
        <v>12</v>
      </c>
      <c r="H165" s="1" t="s">
        <v>13</v>
      </c>
      <c r="I165" s="1" t="s">
        <v>13</v>
      </c>
      <c r="J165">
        <v>40</v>
      </c>
      <c r="K165" s="1">
        <f t="shared" si="6"/>
        <v>299647</v>
      </c>
      <c r="L165" s="1" t="str">
        <f t="shared" si="7"/>
        <v/>
      </c>
      <c r="M165" s="1">
        <f t="shared" si="8"/>
        <v>40</v>
      </c>
    </row>
    <row r="166" spans="2:13" x14ac:dyDescent="0.25">
      <c r="B166">
        <v>152</v>
      </c>
      <c r="C166" s="1" t="s">
        <v>9</v>
      </c>
      <c r="D166">
        <v>253472</v>
      </c>
      <c r="E166" s="1" t="s">
        <v>10</v>
      </c>
      <c r="F166" s="1" t="s">
        <v>16</v>
      </c>
      <c r="G166" s="1" t="s">
        <v>12</v>
      </c>
      <c r="H166" s="1" t="s">
        <v>12</v>
      </c>
      <c r="I166" s="1" t="s">
        <v>13</v>
      </c>
      <c r="J166">
        <v>21</v>
      </c>
      <c r="K166" s="1">
        <f t="shared" si="6"/>
        <v>253472</v>
      </c>
      <c r="L166" s="1" t="str">
        <f t="shared" si="7"/>
        <v>ASALARIADO</v>
      </c>
      <c r="M166" s="1">
        <f t="shared" si="8"/>
        <v>21</v>
      </c>
    </row>
    <row r="167" spans="2:13" x14ac:dyDescent="0.25">
      <c r="B167">
        <v>153</v>
      </c>
      <c r="C167" s="1" t="s">
        <v>9</v>
      </c>
      <c r="D167">
        <v>851079</v>
      </c>
      <c r="E167" s="1" t="s">
        <v>10</v>
      </c>
      <c r="F167" s="1" t="s">
        <v>16</v>
      </c>
      <c r="G167" s="1" t="s">
        <v>12</v>
      </c>
      <c r="H167" s="1" t="s">
        <v>13</v>
      </c>
      <c r="I167" s="1" t="s">
        <v>13</v>
      </c>
      <c r="J167">
        <v>58</v>
      </c>
      <c r="K167" s="1">
        <f t="shared" si="6"/>
        <v>851079</v>
      </c>
      <c r="L167" s="1" t="str">
        <f t="shared" si="7"/>
        <v>ASALARIADO</v>
      </c>
      <c r="M167" s="1">
        <f t="shared" si="8"/>
        <v>58</v>
      </c>
    </row>
    <row r="168" spans="2:13" x14ac:dyDescent="0.25">
      <c r="B168">
        <v>154</v>
      </c>
      <c r="C168" s="1" t="s">
        <v>15</v>
      </c>
      <c r="D168">
        <v>353911.5</v>
      </c>
      <c r="E168" s="1" t="s">
        <v>10</v>
      </c>
      <c r="F168" s="1" t="s">
        <v>11</v>
      </c>
      <c r="G168" s="1" t="s">
        <v>12</v>
      </c>
      <c r="H168" s="1" t="s">
        <v>13</v>
      </c>
      <c r="I168" s="1" t="s">
        <v>13</v>
      </c>
      <c r="J168">
        <v>41</v>
      </c>
      <c r="K168" s="1">
        <f t="shared" si="6"/>
        <v>353911.5</v>
      </c>
      <c r="L168" s="1" t="str">
        <f t="shared" si="7"/>
        <v>ASALARIADO</v>
      </c>
      <c r="M168" s="1">
        <f t="shared" si="8"/>
        <v>41</v>
      </c>
    </row>
    <row r="169" spans="2:13" x14ac:dyDescent="0.25">
      <c r="B169">
        <v>155</v>
      </c>
      <c r="C169" s="1" t="s">
        <v>15</v>
      </c>
      <c r="D169">
        <v>513465</v>
      </c>
      <c r="E169" s="1" t="s">
        <v>10</v>
      </c>
      <c r="F169" s="1" t="s">
        <v>16</v>
      </c>
      <c r="G169" s="1" t="s">
        <v>12</v>
      </c>
      <c r="H169" s="1" t="s">
        <v>13</v>
      </c>
      <c r="I169" s="1" t="s">
        <v>13</v>
      </c>
      <c r="J169">
        <v>49</v>
      </c>
      <c r="K169" s="1">
        <f t="shared" si="6"/>
        <v>513465</v>
      </c>
      <c r="L169" s="1" t="str">
        <f t="shared" si="7"/>
        <v>ASALARIADO</v>
      </c>
      <c r="M169" s="1">
        <f t="shared" si="8"/>
        <v>49</v>
      </c>
    </row>
    <row r="170" spans="2:13" x14ac:dyDescent="0.25">
      <c r="B170">
        <v>156</v>
      </c>
      <c r="C170" s="1" t="s">
        <v>9</v>
      </c>
      <c r="D170">
        <v>300018</v>
      </c>
      <c r="E170" s="1" t="s">
        <v>17</v>
      </c>
      <c r="F170" s="1" t="s">
        <v>16</v>
      </c>
      <c r="G170" s="1" t="s">
        <v>12</v>
      </c>
      <c r="H170" s="1" t="s">
        <v>13</v>
      </c>
      <c r="I170" s="1" t="s">
        <v>13</v>
      </c>
      <c r="J170">
        <v>57</v>
      </c>
      <c r="K170" s="1">
        <f t="shared" si="6"/>
        <v>300018</v>
      </c>
      <c r="L170" s="1" t="str">
        <f t="shared" si="7"/>
        <v>ASEGURADO VOLUNTARIO</v>
      </c>
      <c r="M170" s="1">
        <f t="shared" si="8"/>
        <v>57</v>
      </c>
    </row>
    <row r="171" spans="2:13" x14ac:dyDescent="0.25">
      <c r="B171">
        <v>157</v>
      </c>
      <c r="C171" s="1" t="s">
        <v>9</v>
      </c>
      <c r="D171">
        <v>659491.07999999996</v>
      </c>
      <c r="E171" s="1" t="s">
        <v>10</v>
      </c>
      <c r="F171" s="1" t="s">
        <v>16</v>
      </c>
      <c r="G171" s="1" t="s">
        <v>12</v>
      </c>
      <c r="H171" s="1" t="s">
        <v>13</v>
      </c>
      <c r="I171" s="1" t="s">
        <v>13</v>
      </c>
      <c r="J171">
        <v>27</v>
      </c>
      <c r="K171" s="1">
        <f t="shared" si="6"/>
        <v>659491.07999999996</v>
      </c>
      <c r="L171" s="1" t="str">
        <f t="shared" si="7"/>
        <v>ASALARIADO</v>
      </c>
      <c r="M171" s="1">
        <f t="shared" si="8"/>
        <v>27</v>
      </c>
    </row>
    <row r="172" spans="2:13" x14ac:dyDescent="0.25">
      <c r="B172">
        <v>158</v>
      </c>
      <c r="C172" s="1" t="s">
        <v>9</v>
      </c>
      <c r="D172">
        <v>356000</v>
      </c>
      <c r="E172" s="1" t="s">
        <v>10</v>
      </c>
      <c r="F172" s="1" t="s">
        <v>16</v>
      </c>
      <c r="G172" s="1" t="s">
        <v>12</v>
      </c>
      <c r="H172" s="1" t="s">
        <v>13</v>
      </c>
      <c r="I172" s="1" t="s">
        <v>12</v>
      </c>
      <c r="J172">
        <v>56</v>
      </c>
      <c r="K172" s="1">
        <f t="shared" si="6"/>
        <v>356000</v>
      </c>
      <c r="L172" s="1" t="str">
        <f t="shared" si="7"/>
        <v>ASALARIADO</v>
      </c>
      <c r="M172" s="1">
        <f t="shared" si="8"/>
        <v>56</v>
      </c>
    </row>
    <row r="173" spans="2:13" x14ac:dyDescent="0.25">
      <c r="B173">
        <v>159</v>
      </c>
      <c r="C173" s="1" t="s">
        <v>9</v>
      </c>
      <c r="D173">
        <v>315941</v>
      </c>
      <c r="E173" s="1" t="s">
        <v>10</v>
      </c>
      <c r="F173" s="1" t="s">
        <v>16</v>
      </c>
      <c r="G173" s="1" t="s">
        <v>12</v>
      </c>
      <c r="H173" s="1" t="s">
        <v>12</v>
      </c>
      <c r="I173" s="1" t="s">
        <v>13</v>
      </c>
      <c r="J173">
        <v>52</v>
      </c>
      <c r="K173" s="1">
        <f t="shared" si="6"/>
        <v>315941</v>
      </c>
      <c r="L173" s="1" t="str">
        <f t="shared" si="7"/>
        <v>ASALARIADO</v>
      </c>
      <c r="M173" s="1">
        <f t="shared" si="8"/>
        <v>52</v>
      </c>
    </row>
    <row r="174" spans="2:13" x14ac:dyDescent="0.25">
      <c r="B174">
        <v>160</v>
      </c>
      <c r="C174" s="1" t="s">
        <v>9</v>
      </c>
      <c r="D174">
        <v>427506.38</v>
      </c>
      <c r="E174" s="1" t="s">
        <v>19</v>
      </c>
      <c r="F174" s="1" t="s">
        <v>16</v>
      </c>
      <c r="G174" s="1" t="s">
        <v>12</v>
      </c>
      <c r="H174" s="1" t="s">
        <v>13</v>
      </c>
      <c r="I174" s="1" t="s">
        <v>13</v>
      </c>
      <c r="J174">
        <v>28</v>
      </c>
      <c r="K174" s="1">
        <f t="shared" si="6"/>
        <v>427506.38</v>
      </c>
      <c r="L174" s="1" t="str">
        <f t="shared" si="7"/>
        <v>CONVENIOS ESPECIALES DE TRABAJADORES INDEPENDIENTES</v>
      </c>
      <c r="M174" s="1">
        <f t="shared" si="8"/>
        <v>28</v>
      </c>
    </row>
    <row r="175" spans="2:13" x14ac:dyDescent="0.25">
      <c r="B175">
        <v>161</v>
      </c>
      <c r="C175" s="1" t="s">
        <v>9</v>
      </c>
      <c r="D175">
        <v>299441</v>
      </c>
      <c r="E175" s="1" t="s">
        <v>18</v>
      </c>
      <c r="F175" s="1" t="s">
        <v>16</v>
      </c>
      <c r="G175" s="1" t="s">
        <v>12</v>
      </c>
      <c r="H175" s="1" t="s">
        <v>13</v>
      </c>
      <c r="I175" s="1" t="s">
        <v>13</v>
      </c>
      <c r="J175">
        <v>54</v>
      </c>
      <c r="K175" s="1">
        <f t="shared" si="6"/>
        <v>299441</v>
      </c>
      <c r="L175" s="1" t="str">
        <f t="shared" si="7"/>
        <v>TRABAJADOR INDEPENDIENTE</v>
      </c>
      <c r="M175" s="1">
        <f t="shared" si="8"/>
        <v>54</v>
      </c>
    </row>
    <row r="176" spans="2:13" x14ac:dyDescent="0.25">
      <c r="B176">
        <v>162</v>
      </c>
      <c r="C176" s="1" t="s">
        <v>9</v>
      </c>
      <c r="D176">
        <v>360458</v>
      </c>
      <c r="E176" s="1" t="s">
        <v>10</v>
      </c>
      <c r="F176" s="1" t="s">
        <v>11</v>
      </c>
      <c r="G176" s="1" t="s">
        <v>12</v>
      </c>
      <c r="H176" s="1" t="s">
        <v>13</v>
      </c>
      <c r="I176" s="1" t="s">
        <v>13</v>
      </c>
      <c r="J176">
        <v>30</v>
      </c>
      <c r="K176" s="1">
        <f t="shared" si="6"/>
        <v>360458</v>
      </c>
      <c r="L176" s="1" t="str">
        <f t="shared" si="7"/>
        <v>ASALARIADO</v>
      </c>
      <c r="M176" s="1">
        <f t="shared" si="8"/>
        <v>30</v>
      </c>
    </row>
    <row r="177" spans="2:13" x14ac:dyDescent="0.25">
      <c r="B177">
        <v>163</v>
      </c>
      <c r="C177" s="1" t="s">
        <v>9</v>
      </c>
      <c r="D177">
        <v>297050</v>
      </c>
      <c r="E177" s="1" t="s">
        <v>18</v>
      </c>
      <c r="F177" s="1" t="s">
        <v>16</v>
      </c>
      <c r="G177" s="1" t="s">
        <v>12</v>
      </c>
      <c r="H177" s="1" t="s">
        <v>13</v>
      </c>
      <c r="I177" s="1" t="s">
        <v>13</v>
      </c>
      <c r="J177">
        <v>46</v>
      </c>
      <c r="K177" s="1">
        <f t="shared" si="6"/>
        <v>297050</v>
      </c>
      <c r="L177" s="1" t="str">
        <f t="shared" si="7"/>
        <v>TRABAJADOR INDEPENDIENTE</v>
      </c>
      <c r="M177" s="1">
        <f t="shared" si="8"/>
        <v>46</v>
      </c>
    </row>
    <row r="178" spans="2:13" x14ac:dyDescent="0.25">
      <c r="B178">
        <v>164</v>
      </c>
      <c r="C178" s="1" t="s">
        <v>9</v>
      </c>
      <c r="D178">
        <v>338659.6</v>
      </c>
      <c r="E178" s="1" t="s">
        <v>10</v>
      </c>
      <c r="F178" s="1" t="s">
        <v>16</v>
      </c>
      <c r="G178" s="1" t="s">
        <v>12</v>
      </c>
      <c r="H178" s="1" t="s">
        <v>12</v>
      </c>
      <c r="I178" s="1" t="s">
        <v>13</v>
      </c>
      <c r="J178">
        <v>33</v>
      </c>
      <c r="K178" s="1">
        <f t="shared" si="6"/>
        <v>338659.6</v>
      </c>
      <c r="L178" s="1" t="str">
        <f t="shared" si="7"/>
        <v>ASALARIADO</v>
      </c>
      <c r="M178" s="1">
        <f t="shared" si="8"/>
        <v>33</v>
      </c>
    </row>
    <row r="179" spans="2:13" x14ac:dyDescent="0.25">
      <c r="B179">
        <v>165</v>
      </c>
      <c r="C179" s="1" t="s">
        <v>9</v>
      </c>
      <c r="D179">
        <v>4605901.54</v>
      </c>
      <c r="E179" s="1" t="s">
        <v>10</v>
      </c>
      <c r="F179" s="1" t="s">
        <v>11</v>
      </c>
      <c r="G179" s="1" t="s">
        <v>12</v>
      </c>
      <c r="H179" s="1" t="s">
        <v>13</v>
      </c>
      <c r="I179" s="1" t="s">
        <v>13</v>
      </c>
      <c r="J179">
        <v>68</v>
      </c>
      <c r="K179" s="1">
        <f t="shared" si="6"/>
        <v>4605901.54</v>
      </c>
      <c r="L179" s="1" t="str">
        <f t="shared" si="7"/>
        <v>ASALARIADO</v>
      </c>
      <c r="M179" s="1">
        <f t="shared" si="8"/>
        <v>68</v>
      </c>
    </row>
    <row r="180" spans="2:13" x14ac:dyDescent="0.25">
      <c r="B180">
        <v>166</v>
      </c>
      <c r="C180" s="1" t="s">
        <v>9</v>
      </c>
      <c r="D180">
        <v>299647</v>
      </c>
      <c r="E180" s="1" t="s">
        <v>17</v>
      </c>
      <c r="F180" s="1" t="s">
        <v>16</v>
      </c>
      <c r="G180" s="1" t="s">
        <v>12</v>
      </c>
      <c r="H180" s="1" t="s">
        <v>13</v>
      </c>
      <c r="I180" s="1" t="s">
        <v>13</v>
      </c>
      <c r="J180">
        <v>68</v>
      </c>
      <c r="K180" s="1">
        <f t="shared" si="6"/>
        <v>299647</v>
      </c>
      <c r="L180" s="1" t="str">
        <f t="shared" si="7"/>
        <v>ASEGURADO VOLUNTARIO</v>
      </c>
      <c r="M180" s="1">
        <f t="shared" si="8"/>
        <v>68</v>
      </c>
    </row>
    <row r="181" spans="2:13" x14ac:dyDescent="0.25">
      <c r="B181">
        <v>167</v>
      </c>
      <c r="C181" s="1" t="s">
        <v>15</v>
      </c>
      <c r="D181">
        <v>111053</v>
      </c>
      <c r="E181" s="1" t="s">
        <v>10</v>
      </c>
      <c r="F181" s="1" t="s">
        <v>16</v>
      </c>
      <c r="G181" s="1" t="s">
        <v>12</v>
      </c>
      <c r="H181" s="1" t="s">
        <v>13</v>
      </c>
      <c r="I181" s="1" t="s">
        <v>13</v>
      </c>
      <c r="J181">
        <v>54</v>
      </c>
      <c r="K181" s="1">
        <f t="shared" si="6"/>
        <v>111053</v>
      </c>
      <c r="L181" s="1" t="str">
        <f t="shared" si="7"/>
        <v>ASALARIADO</v>
      </c>
      <c r="M181" s="1">
        <f t="shared" si="8"/>
        <v>54</v>
      </c>
    </row>
    <row r="182" spans="2:13" x14ac:dyDescent="0.25">
      <c r="B182">
        <v>168</v>
      </c>
      <c r="C182" s="1" t="s">
        <v>9</v>
      </c>
      <c r="D182">
        <v>371304</v>
      </c>
      <c r="E182" s="1" t="s">
        <v>18</v>
      </c>
      <c r="F182" s="1" t="s">
        <v>16</v>
      </c>
      <c r="G182" s="1" t="s">
        <v>12</v>
      </c>
      <c r="H182" s="1" t="s">
        <v>13</v>
      </c>
      <c r="I182" s="1" t="s">
        <v>12</v>
      </c>
      <c r="J182">
        <v>46</v>
      </c>
      <c r="K182" s="1">
        <f t="shared" si="6"/>
        <v>371304</v>
      </c>
      <c r="L182" s="1" t="str">
        <f t="shared" si="7"/>
        <v>TRABAJADOR INDEPENDIENTE</v>
      </c>
      <c r="M182" s="1">
        <f t="shared" si="8"/>
        <v>46</v>
      </c>
    </row>
    <row r="183" spans="2:13" x14ac:dyDescent="0.25">
      <c r="B183">
        <v>169</v>
      </c>
      <c r="C183" s="1" t="s">
        <v>15</v>
      </c>
      <c r="D183">
        <v>672365.54</v>
      </c>
      <c r="E183" s="1" t="s">
        <v>10</v>
      </c>
      <c r="F183" s="1" t="s">
        <v>16</v>
      </c>
      <c r="G183" s="1" t="s">
        <v>12</v>
      </c>
      <c r="H183" s="1" t="s">
        <v>13</v>
      </c>
      <c r="I183" s="1" t="s">
        <v>13</v>
      </c>
      <c r="J183">
        <v>38</v>
      </c>
      <c r="K183" s="1">
        <f t="shared" si="6"/>
        <v>672365.54</v>
      </c>
      <c r="L183" s="1" t="str">
        <f t="shared" si="7"/>
        <v>ASALARIADO</v>
      </c>
      <c r="M183" s="1">
        <f t="shared" si="8"/>
        <v>38</v>
      </c>
    </row>
    <row r="184" spans="2:13" x14ac:dyDescent="0.25">
      <c r="B184">
        <v>170</v>
      </c>
      <c r="C184" s="1" t="s">
        <v>9</v>
      </c>
      <c r="D184">
        <v>475269</v>
      </c>
      <c r="E184" s="1" t="s">
        <v>18</v>
      </c>
      <c r="F184" s="1" t="s">
        <v>16</v>
      </c>
      <c r="G184" s="1" t="s">
        <v>12</v>
      </c>
      <c r="H184" s="1" t="s">
        <v>13</v>
      </c>
      <c r="I184" s="1" t="s">
        <v>12</v>
      </c>
      <c r="J184">
        <v>63</v>
      </c>
      <c r="K184" s="1">
        <f t="shared" si="6"/>
        <v>475269</v>
      </c>
      <c r="L184" s="1" t="str">
        <f t="shared" si="7"/>
        <v>TRABAJADOR INDEPENDIENTE</v>
      </c>
      <c r="M184" s="1">
        <f t="shared" si="8"/>
        <v>63</v>
      </c>
    </row>
    <row r="185" spans="2:13" x14ac:dyDescent="0.25">
      <c r="B185">
        <v>171</v>
      </c>
      <c r="C185" s="1" t="s">
        <v>9</v>
      </c>
      <c r="D185">
        <v>360420</v>
      </c>
      <c r="E185" s="1" t="s">
        <v>18</v>
      </c>
      <c r="F185" s="1" t="s">
        <v>16</v>
      </c>
      <c r="G185" s="1" t="s">
        <v>12</v>
      </c>
      <c r="H185" s="1" t="s">
        <v>13</v>
      </c>
      <c r="I185" s="1" t="s">
        <v>12</v>
      </c>
      <c r="J185">
        <v>33</v>
      </c>
      <c r="K185" s="1">
        <f t="shared" si="6"/>
        <v>360420</v>
      </c>
      <c r="L185" s="1" t="str">
        <f t="shared" si="7"/>
        <v>TRABAJADOR INDEPENDIENTE</v>
      </c>
      <c r="M185" s="1">
        <f t="shared" si="8"/>
        <v>33</v>
      </c>
    </row>
    <row r="186" spans="2:13" x14ac:dyDescent="0.25">
      <c r="B186">
        <v>172</v>
      </c>
      <c r="C186" s="1" t="s">
        <v>9</v>
      </c>
      <c r="D186">
        <v>278030</v>
      </c>
      <c r="E186" s="1" t="s">
        <v>19</v>
      </c>
      <c r="F186" s="1" t="s">
        <v>16</v>
      </c>
      <c r="G186" s="1" t="s">
        <v>12</v>
      </c>
      <c r="H186" s="1" t="s">
        <v>13</v>
      </c>
      <c r="I186" s="1" t="s">
        <v>13</v>
      </c>
      <c r="J186">
        <v>48</v>
      </c>
      <c r="K186" s="1">
        <f t="shared" si="6"/>
        <v>278030</v>
      </c>
      <c r="L186" s="1" t="str">
        <f t="shared" si="7"/>
        <v>CONVENIOS ESPECIALES DE TRABAJADORES INDEPENDIENTES</v>
      </c>
      <c r="M186" s="1">
        <f t="shared" si="8"/>
        <v>48</v>
      </c>
    </row>
    <row r="187" spans="2:13" x14ac:dyDescent="0.25">
      <c r="B187">
        <v>173</v>
      </c>
      <c r="C187" s="1" t="s">
        <v>9</v>
      </c>
      <c r="D187">
        <v>472546.14</v>
      </c>
      <c r="E187" s="1" t="s">
        <v>10</v>
      </c>
      <c r="F187" s="1" t="s">
        <v>16</v>
      </c>
      <c r="G187" s="1" t="s">
        <v>12</v>
      </c>
      <c r="H187" s="1" t="s">
        <v>13</v>
      </c>
      <c r="I187" s="1" t="s">
        <v>13</v>
      </c>
      <c r="J187">
        <v>28</v>
      </c>
      <c r="K187" s="1">
        <f t="shared" si="6"/>
        <v>472546.14</v>
      </c>
      <c r="L187" s="1" t="str">
        <f t="shared" si="7"/>
        <v>ASALARIADO</v>
      </c>
      <c r="M187" s="1">
        <f t="shared" si="8"/>
        <v>28</v>
      </c>
    </row>
    <row r="188" spans="2:13" x14ac:dyDescent="0.25">
      <c r="B188">
        <v>174</v>
      </c>
      <c r="C188" s="1" t="s">
        <v>9</v>
      </c>
      <c r="D188">
        <v>11102.62</v>
      </c>
      <c r="E188" s="1" t="s">
        <v>10</v>
      </c>
      <c r="F188" s="1" t="s">
        <v>16</v>
      </c>
      <c r="G188" s="1" t="s">
        <v>12</v>
      </c>
      <c r="H188" s="1" t="s">
        <v>13</v>
      </c>
      <c r="I188" s="1" t="s">
        <v>13</v>
      </c>
      <c r="J188">
        <v>23</v>
      </c>
      <c r="K188" s="1">
        <f t="shared" si="6"/>
        <v>11102.62</v>
      </c>
      <c r="L188" s="1" t="str">
        <f t="shared" si="7"/>
        <v>ASALARIADO</v>
      </c>
      <c r="M188" s="1">
        <f t="shared" si="8"/>
        <v>23</v>
      </c>
    </row>
    <row r="189" spans="2:13" x14ac:dyDescent="0.25">
      <c r="B189">
        <v>175</v>
      </c>
      <c r="C189" s="1" t="s">
        <v>15</v>
      </c>
      <c r="D189">
        <v>444259.2</v>
      </c>
      <c r="E189" s="1" t="s">
        <v>10</v>
      </c>
      <c r="F189" s="1" t="s">
        <v>16</v>
      </c>
      <c r="G189" s="1" t="s">
        <v>12</v>
      </c>
      <c r="H189" s="1" t="s">
        <v>13</v>
      </c>
      <c r="I189" s="1" t="s">
        <v>13</v>
      </c>
      <c r="J189">
        <v>28</v>
      </c>
      <c r="K189" s="1">
        <f t="shared" si="6"/>
        <v>444259.2</v>
      </c>
      <c r="L189" s="1" t="str">
        <f t="shared" si="7"/>
        <v>ASALARIADO</v>
      </c>
      <c r="M189" s="1">
        <f t="shared" si="8"/>
        <v>28</v>
      </c>
    </row>
    <row r="190" spans="2:13" x14ac:dyDescent="0.25">
      <c r="B190">
        <v>176</v>
      </c>
      <c r="C190" s="1" t="s">
        <v>9</v>
      </c>
      <c r="D190">
        <v>793801.12</v>
      </c>
      <c r="E190" s="1" t="s">
        <v>10</v>
      </c>
      <c r="F190" s="1" t="s">
        <v>16</v>
      </c>
      <c r="G190" s="1" t="s">
        <v>12</v>
      </c>
      <c r="H190" s="1" t="s">
        <v>12</v>
      </c>
      <c r="I190" s="1" t="s">
        <v>13</v>
      </c>
      <c r="J190">
        <v>36</v>
      </c>
      <c r="K190" s="1">
        <f t="shared" si="6"/>
        <v>793801.12</v>
      </c>
      <c r="L190" s="1" t="str">
        <f t="shared" si="7"/>
        <v>ASALARIADO</v>
      </c>
      <c r="M190" s="1">
        <f t="shared" si="8"/>
        <v>36</v>
      </c>
    </row>
    <row r="191" spans="2:13" x14ac:dyDescent="0.25">
      <c r="B191">
        <v>177</v>
      </c>
      <c r="C191" s="1" t="s">
        <v>15</v>
      </c>
      <c r="D191">
        <v>504963.25</v>
      </c>
      <c r="E191" s="1" t="s">
        <v>10</v>
      </c>
      <c r="F191" s="1" t="s">
        <v>16</v>
      </c>
      <c r="G191" s="1" t="s">
        <v>12</v>
      </c>
      <c r="H191" s="1" t="s">
        <v>13</v>
      </c>
      <c r="I191" s="1" t="s">
        <v>13</v>
      </c>
      <c r="J191">
        <v>44</v>
      </c>
      <c r="K191" s="1">
        <f t="shared" si="6"/>
        <v>504963.25</v>
      </c>
      <c r="L191" s="1" t="str">
        <f t="shared" si="7"/>
        <v>ASALARIADO</v>
      </c>
      <c r="M191" s="1">
        <f t="shared" si="8"/>
        <v>44</v>
      </c>
    </row>
    <row r="192" spans="2:13" x14ac:dyDescent="0.25">
      <c r="B192">
        <v>178</v>
      </c>
      <c r="C192" s="1" t="s">
        <v>9</v>
      </c>
      <c r="D192">
        <v>345802.5</v>
      </c>
      <c r="E192" s="1" t="s">
        <v>10</v>
      </c>
      <c r="F192" s="1" t="s">
        <v>16</v>
      </c>
      <c r="G192" s="1" t="s">
        <v>12</v>
      </c>
      <c r="H192" s="1" t="s">
        <v>13</v>
      </c>
      <c r="I192" s="1" t="s">
        <v>13</v>
      </c>
      <c r="J192">
        <v>52</v>
      </c>
      <c r="K192" s="1">
        <f t="shared" si="6"/>
        <v>345802.5</v>
      </c>
      <c r="L192" s="1" t="str">
        <f t="shared" si="7"/>
        <v>ASALARIADO</v>
      </c>
      <c r="M192" s="1">
        <f t="shared" si="8"/>
        <v>52</v>
      </c>
    </row>
    <row r="193" spans="2:13" x14ac:dyDescent="0.25">
      <c r="B193">
        <v>179</v>
      </c>
      <c r="C193" s="1" t="s">
        <v>9</v>
      </c>
      <c r="D193">
        <v>413497</v>
      </c>
      <c r="E193" s="1" t="s">
        <v>18</v>
      </c>
      <c r="F193" s="1" t="s">
        <v>16</v>
      </c>
      <c r="G193" s="1" t="s">
        <v>12</v>
      </c>
      <c r="H193" s="1" t="s">
        <v>13</v>
      </c>
      <c r="I193" s="1" t="s">
        <v>12</v>
      </c>
      <c r="J193">
        <v>54</v>
      </c>
      <c r="K193" s="1">
        <f t="shared" si="6"/>
        <v>413497</v>
      </c>
      <c r="L193" s="1" t="str">
        <f t="shared" si="7"/>
        <v>TRABAJADOR INDEPENDIENTE</v>
      </c>
      <c r="M193" s="1">
        <f t="shared" si="8"/>
        <v>54</v>
      </c>
    </row>
    <row r="194" spans="2:13" x14ac:dyDescent="0.25">
      <c r="B194">
        <v>180</v>
      </c>
      <c r="C194" s="1" t="s">
        <v>9</v>
      </c>
      <c r="D194">
        <v>683560</v>
      </c>
      <c r="E194" s="1" t="s">
        <v>10</v>
      </c>
      <c r="F194" s="1" t="s">
        <v>11</v>
      </c>
      <c r="G194" s="1" t="s">
        <v>12</v>
      </c>
      <c r="H194" s="1" t="s">
        <v>13</v>
      </c>
      <c r="I194" s="1" t="s">
        <v>13</v>
      </c>
      <c r="J194">
        <v>61</v>
      </c>
      <c r="K194" s="1">
        <f t="shared" si="6"/>
        <v>683560</v>
      </c>
      <c r="L194" s="1" t="str">
        <f t="shared" si="7"/>
        <v>ASALARIADO</v>
      </c>
      <c r="M194" s="1">
        <f t="shared" si="8"/>
        <v>61</v>
      </c>
    </row>
    <row r="195" spans="2:13" x14ac:dyDescent="0.25">
      <c r="B195">
        <v>181</v>
      </c>
      <c r="C195" s="1" t="s">
        <v>9</v>
      </c>
      <c r="D195">
        <v>375000</v>
      </c>
      <c r="E195" s="1" t="s">
        <v>10</v>
      </c>
      <c r="F195" s="1" t="s">
        <v>16</v>
      </c>
      <c r="G195" s="1" t="s">
        <v>12</v>
      </c>
      <c r="H195" s="1" t="s">
        <v>13</v>
      </c>
      <c r="I195" s="1" t="s">
        <v>12</v>
      </c>
      <c r="J195">
        <v>27</v>
      </c>
      <c r="K195" s="1">
        <f t="shared" si="6"/>
        <v>375000</v>
      </c>
      <c r="L195" s="1" t="str">
        <f t="shared" si="7"/>
        <v>ASALARIADO</v>
      </c>
      <c r="M195" s="1">
        <f t="shared" si="8"/>
        <v>27</v>
      </c>
    </row>
    <row r="196" spans="2:13" x14ac:dyDescent="0.25">
      <c r="B196">
        <v>182</v>
      </c>
      <c r="C196" s="1" t="s">
        <v>15</v>
      </c>
      <c r="D196">
        <v>1244526</v>
      </c>
      <c r="E196" s="1" t="s">
        <v>10</v>
      </c>
      <c r="F196" s="1" t="s">
        <v>16</v>
      </c>
      <c r="G196" s="1" t="s">
        <v>12</v>
      </c>
      <c r="H196" s="1" t="s">
        <v>13</v>
      </c>
      <c r="I196" s="1" t="s">
        <v>13</v>
      </c>
      <c r="J196">
        <v>26</v>
      </c>
      <c r="K196" s="1">
        <f t="shared" si="6"/>
        <v>1244526</v>
      </c>
      <c r="L196" s="1" t="str">
        <f t="shared" si="7"/>
        <v>ASALARIADO</v>
      </c>
      <c r="M196" s="1">
        <f t="shared" si="8"/>
        <v>26</v>
      </c>
    </row>
    <row r="197" spans="2:13" x14ac:dyDescent="0.25">
      <c r="B197">
        <v>183</v>
      </c>
      <c r="C197" s="1" t="s">
        <v>15</v>
      </c>
      <c r="D197">
        <v>1379419</v>
      </c>
      <c r="E197" s="1" t="s">
        <v>14</v>
      </c>
      <c r="F197" s="1" t="s">
        <v>11</v>
      </c>
      <c r="G197" s="1" t="s">
        <v>12</v>
      </c>
      <c r="H197" s="1" t="s">
        <v>13</v>
      </c>
      <c r="I197" s="1" t="s">
        <v>13</v>
      </c>
      <c r="J197">
        <v>70</v>
      </c>
      <c r="K197" s="1">
        <f t="shared" si="6"/>
        <v>1379419</v>
      </c>
      <c r="L197" s="1" t="str">
        <f t="shared" si="7"/>
        <v>PENSIONADOS EN SU PROPIO SISTEMA</v>
      </c>
      <c r="M197" s="1">
        <f t="shared" si="8"/>
        <v>70</v>
      </c>
    </row>
    <row r="198" spans="2:13" x14ac:dyDescent="0.25">
      <c r="B198">
        <v>184</v>
      </c>
      <c r="C198" s="1" t="s">
        <v>15</v>
      </c>
      <c r="D198">
        <v>987935</v>
      </c>
      <c r="E198" s="1" t="s">
        <v>10</v>
      </c>
      <c r="F198" s="1" t="s">
        <v>11</v>
      </c>
      <c r="G198" s="1" t="s">
        <v>12</v>
      </c>
      <c r="H198" s="1" t="s">
        <v>13</v>
      </c>
      <c r="I198" s="1" t="s">
        <v>13</v>
      </c>
      <c r="J198">
        <v>36</v>
      </c>
      <c r="K198" s="1">
        <f t="shared" si="6"/>
        <v>987935</v>
      </c>
      <c r="L198" s="1" t="str">
        <f t="shared" si="7"/>
        <v>ASALARIADO</v>
      </c>
      <c r="M198" s="1">
        <f t="shared" si="8"/>
        <v>36</v>
      </c>
    </row>
    <row r="199" spans="2:13" x14ac:dyDescent="0.25">
      <c r="B199">
        <v>185</v>
      </c>
      <c r="C199" s="1" t="s">
        <v>9</v>
      </c>
      <c r="D199">
        <v>373465.3</v>
      </c>
      <c r="E199" s="1" t="s">
        <v>10</v>
      </c>
      <c r="F199" s="1" t="s">
        <v>16</v>
      </c>
      <c r="G199" s="1" t="s">
        <v>12</v>
      </c>
      <c r="H199" s="1" t="s">
        <v>13</v>
      </c>
      <c r="I199" s="1" t="s">
        <v>13</v>
      </c>
      <c r="J199">
        <v>39</v>
      </c>
      <c r="K199" s="1">
        <f t="shared" si="6"/>
        <v>373465.3</v>
      </c>
      <c r="L199" s="1" t="str">
        <f t="shared" si="7"/>
        <v>ASALARIADO</v>
      </c>
      <c r="M199" s="1">
        <f t="shared" si="8"/>
        <v>39</v>
      </c>
    </row>
    <row r="200" spans="2:13" x14ac:dyDescent="0.25">
      <c r="B200">
        <v>186</v>
      </c>
      <c r="C200" s="1" t="s">
        <v>9</v>
      </c>
      <c r="D200">
        <v>165495</v>
      </c>
      <c r="E200" s="1" t="s">
        <v>10</v>
      </c>
      <c r="F200" s="1" t="s">
        <v>16</v>
      </c>
      <c r="G200" s="1" t="s">
        <v>12</v>
      </c>
      <c r="H200" s="1" t="s">
        <v>13</v>
      </c>
      <c r="I200" s="1" t="s">
        <v>13</v>
      </c>
      <c r="J200">
        <v>59</v>
      </c>
      <c r="K200" s="1">
        <f t="shared" si="6"/>
        <v>165495</v>
      </c>
      <c r="L200" s="1" t="str">
        <f t="shared" si="7"/>
        <v>ASALARIADO</v>
      </c>
      <c r="M200" s="1">
        <f t="shared" si="8"/>
        <v>59</v>
      </c>
    </row>
    <row r="201" spans="2:13" x14ac:dyDescent="0.25">
      <c r="B201">
        <v>187</v>
      </c>
      <c r="C201" s="1" t="s">
        <v>15</v>
      </c>
      <c r="D201">
        <v>297046</v>
      </c>
      <c r="E201" s="1" t="s">
        <v>17</v>
      </c>
      <c r="F201" s="1" t="s">
        <v>16</v>
      </c>
      <c r="G201" s="1" t="s">
        <v>12</v>
      </c>
      <c r="H201" s="1" t="s">
        <v>13</v>
      </c>
      <c r="I201" s="1" t="s">
        <v>13</v>
      </c>
      <c r="J201">
        <v>64</v>
      </c>
      <c r="K201" s="1">
        <f t="shared" si="6"/>
        <v>297046</v>
      </c>
      <c r="L201" s="1" t="str">
        <f t="shared" si="7"/>
        <v>ASEGURADO VOLUNTARIO</v>
      </c>
      <c r="M201" s="1">
        <f t="shared" si="8"/>
        <v>64</v>
      </c>
    </row>
    <row r="202" spans="2:13" x14ac:dyDescent="0.25">
      <c r="B202">
        <v>188</v>
      </c>
      <c r="C202" s="1" t="s">
        <v>15</v>
      </c>
      <c r="D202">
        <v>2050000</v>
      </c>
      <c r="E202" s="1" t="s">
        <v>10</v>
      </c>
      <c r="F202" s="1" t="s">
        <v>16</v>
      </c>
      <c r="G202" s="1" t="s">
        <v>12</v>
      </c>
      <c r="H202" s="1" t="s">
        <v>13</v>
      </c>
      <c r="I202" s="1" t="s">
        <v>13</v>
      </c>
      <c r="J202">
        <v>46</v>
      </c>
      <c r="K202" s="1">
        <f t="shared" si="6"/>
        <v>2050000</v>
      </c>
      <c r="L202" s="1" t="str">
        <f t="shared" si="7"/>
        <v>ASALARIADO</v>
      </c>
      <c r="M202" s="1">
        <f t="shared" si="8"/>
        <v>46</v>
      </c>
    </row>
    <row r="203" spans="2:13" x14ac:dyDescent="0.25">
      <c r="B203">
        <v>189</v>
      </c>
      <c r="C203" s="1" t="s">
        <v>15</v>
      </c>
      <c r="D203">
        <v>297045</v>
      </c>
      <c r="E203" s="1" t="s">
        <v>18</v>
      </c>
      <c r="F203" s="1" t="s">
        <v>16</v>
      </c>
      <c r="G203" s="1" t="s">
        <v>12</v>
      </c>
      <c r="H203" s="1" t="s">
        <v>13</v>
      </c>
      <c r="I203" s="1" t="s">
        <v>12</v>
      </c>
      <c r="J203">
        <v>38</v>
      </c>
      <c r="K203" s="1">
        <f t="shared" si="6"/>
        <v>297045</v>
      </c>
      <c r="L203" s="1" t="str">
        <f t="shared" si="7"/>
        <v>TRABAJADOR INDEPENDIENTE</v>
      </c>
      <c r="M203" s="1">
        <f t="shared" si="8"/>
        <v>38</v>
      </c>
    </row>
    <row r="204" spans="2:13" x14ac:dyDescent="0.25">
      <c r="B204">
        <v>190</v>
      </c>
      <c r="C204" s="1" t="s">
        <v>15</v>
      </c>
      <c r="D204">
        <v>297045</v>
      </c>
      <c r="E204" s="1" t="s">
        <v>18</v>
      </c>
      <c r="F204" s="1" t="s">
        <v>16</v>
      </c>
      <c r="G204" s="1" t="s">
        <v>13</v>
      </c>
      <c r="H204" s="1" t="s">
        <v>13</v>
      </c>
      <c r="I204" s="1" t="s">
        <v>12</v>
      </c>
      <c r="J204">
        <v>42</v>
      </c>
      <c r="K204" s="1">
        <f t="shared" si="6"/>
        <v>297045</v>
      </c>
      <c r="L204" s="1" t="str">
        <f t="shared" si="7"/>
        <v>TRABAJADOR INDEPENDIENTE</v>
      </c>
      <c r="M204" s="1">
        <f t="shared" si="8"/>
        <v>42</v>
      </c>
    </row>
    <row r="205" spans="2:13" x14ac:dyDescent="0.25">
      <c r="B205">
        <v>191</v>
      </c>
      <c r="C205" s="1" t="s">
        <v>15</v>
      </c>
      <c r="D205">
        <v>405063</v>
      </c>
      <c r="E205" s="1" t="s">
        <v>18</v>
      </c>
      <c r="F205" s="1" t="s">
        <v>16</v>
      </c>
      <c r="G205" s="1" t="s">
        <v>12</v>
      </c>
      <c r="H205" s="1" t="s">
        <v>13</v>
      </c>
      <c r="I205" s="1" t="s">
        <v>12</v>
      </c>
      <c r="J205">
        <v>69</v>
      </c>
      <c r="K205" s="1">
        <f t="shared" si="6"/>
        <v>405063</v>
      </c>
      <c r="L205" s="1" t="str">
        <f t="shared" si="7"/>
        <v>TRABAJADOR INDEPENDIENTE</v>
      </c>
      <c r="M205" s="1">
        <f t="shared" si="8"/>
        <v>69</v>
      </c>
    </row>
    <row r="206" spans="2:13" x14ac:dyDescent="0.25">
      <c r="B206">
        <v>192</v>
      </c>
      <c r="C206" s="1" t="s">
        <v>15</v>
      </c>
      <c r="D206">
        <v>496208.33</v>
      </c>
      <c r="E206" s="1" t="s">
        <v>10</v>
      </c>
      <c r="F206" s="1" t="s">
        <v>16</v>
      </c>
      <c r="G206" s="1" t="s">
        <v>12</v>
      </c>
      <c r="H206" s="1" t="s">
        <v>12</v>
      </c>
      <c r="I206" s="1" t="s">
        <v>13</v>
      </c>
      <c r="J206">
        <v>45</v>
      </c>
      <c r="K206" s="1">
        <f t="shared" si="6"/>
        <v>496208.33</v>
      </c>
      <c r="L206" s="1" t="str">
        <f t="shared" si="7"/>
        <v>ASALARIADO</v>
      </c>
      <c r="M206" s="1">
        <f t="shared" si="8"/>
        <v>45</v>
      </c>
    </row>
    <row r="207" spans="2:13" x14ac:dyDescent="0.25">
      <c r="B207">
        <v>193</v>
      </c>
      <c r="C207" s="1" t="s">
        <v>9</v>
      </c>
      <c r="D207">
        <v>2033150.05</v>
      </c>
      <c r="E207" s="1" t="s">
        <v>19</v>
      </c>
      <c r="F207" s="1" t="s">
        <v>16</v>
      </c>
      <c r="G207" s="1" t="s">
        <v>12</v>
      </c>
      <c r="H207" s="1" t="s">
        <v>13</v>
      </c>
      <c r="I207" s="1" t="s">
        <v>13</v>
      </c>
      <c r="J207">
        <v>46</v>
      </c>
      <c r="K207" s="1">
        <f t="shared" ref="K207:K270" si="9">IF(ISBLANK(D207),$B$8,D207)</f>
        <v>2033150.05</v>
      </c>
      <c r="L207" s="1" t="str">
        <f t="shared" ref="L207:L270" si="10">IF(ISBLANK(E207),$B$4,E207)</f>
        <v>CONVENIOS ESPECIALES DE TRABAJADORES INDEPENDIENTES</v>
      </c>
      <c r="M207" s="1">
        <f t="shared" ref="M207:M270" si="11">IF(ISBLANK(J207),$B$9,J207)</f>
        <v>46</v>
      </c>
    </row>
    <row r="208" spans="2:13" x14ac:dyDescent="0.25">
      <c r="B208">
        <v>194</v>
      </c>
      <c r="C208" s="1" t="s">
        <v>15</v>
      </c>
      <c r="D208">
        <v>155250</v>
      </c>
      <c r="E208" s="1" t="s">
        <v>10</v>
      </c>
      <c r="F208" s="1" t="s">
        <v>16</v>
      </c>
      <c r="G208" s="1" t="s">
        <v>12</v>
      </c>
      <c r="H208" s="1" t="s">
        <v>13</v>
      </c>
      <c r="I208" s="1" t="s">
        <v>13</v>
      </c>
      <c r="J208">
        <v>36</v>
      </c>
      <c r="K208" s="1">
        <f t="shared" si="9"/>
        <v>155250</v>
      </c>
      <c r="L208" s="1" t="str">
        <f t="shared" si="10"/>
        <v>ASALARIADO</v>
      </c>
      <c r="M208" s="1">
        <f t="shared" si="11"/>
        <v>36</v>
      </c>
    </row>
    <row r="209" spans="2:13" x14ac:dyDescent="0.25">
      <c r="B209">
        <v>195</v>
      </c>
      <c r="C209" s="1" t="s">
        <v>15</v>
      </c>
      <c r="D209">
        <v>278030</v>
      </c>
      <c r="E209" s="1" t="s">
        <v>18</v>
      </c>
      <c r="F209" s="1" t="s">
        <v>16</v>
      </c>
      <c r="G209" s="1" t="s">
        <v>12</v>
      </c>
      <c r="H209" s="1" t="s">
        <v>13</v>
      </c>
      <c r="I209" s="1" t="s">
        <v>12</v>
      </c>
      <c r="J209">
        <v>56</v>
      </c>
      <c r="K209" s="1">
        <f t="shared" si="9"/>
        <v>278030</v>
      </c>
      <c r="L209" s="1" t="str">
        <f t="shared" si="10"/>
        <v>TRABAJADOR INDEPENDIENTE</v>
      </c>
      <c r="M209" s="1">
        <f t="shared" si="11"/>
        <v>56</v>
      </c>
    </row>
    <row r="210" spans="2:13" x14ac:dyDescent="0.25">
      <c r="B210">
        <v>196</v>
      </c>
      <c r="C210" s="1" t="s">
        <v>15</v>
      </c>
      <c r="D210">
        <v>846788</v>
      </c>
      <c r="E210" s="1" t="s">
        <v>10</v>
      </c>
      <c r="F210" s="1" t="s">
        <v>11</v>
      </c>
      <c r="G210" s="1" t="s">
        <v>12</v>
      </c>
      <c r="H210" s="1" t="s">
        <v>13</v>
      </c>
      <c r="I210" s="1" t="s">
        <v>12</v>
      </c>
      <c r="J210">
        <v>31</v>
      </c>
      <c r="K210" s="1">
        <f t="shared" si="9"/>
        <v>846788</v>
      </c>
      <c r="L210" s="1" t="str">
        <f t="shared" si="10"/>
        <v>ASALARIADO</v>
      </c>
      <c r="M210" s="1">
        <f t="shared" si="11"/>
        <v>31</v>
      </c>
    </row>
    <row r="211" spans="2:13" x14ac:dyDescent="0.25">
      <c r="B211">
        <v>197</v>
      </c>
      <c r="C211" s="1" t="s">
        <v>9</v>
      </c>
      <c r="D211">
        <v>300018</v>
      </c>
      <c r="E211" s="1" t="s">
        <v>18</v>
      </c>
      <c r="F211" s="1" t="s">
        <v>16</v>
      </c>
      <c r="G211" s="1" t="s">
        <v>12</v>
      </c>
      <c r="H211" s="1" t="s">
        <v>13</v>
      </c>
      <c r="I211" s="1" t="s">
        <v>13</v>
      </c>
      <c r="J211">
        <v>32</v>
      </c>
      <c r="K211" s="1">
        <f t="shared" si="9"/>
        <v>300018</v>
      </c>
      <c r="L211" s="1" t="str">
        <f t="shared" si="10"/>
        <v>TRABAJADOR INDEPENDIENTE</v>
      </c>
      <c r="M211" s="1">
        <f t="shared" si="11"/>
        <v>32</v>
      </c>
    </row>
    <row r="212" spans="2:13" x14ac:dyDescent="0.25">
      <c r="B212">
        <v>198</v>
      </c>
      <c r="C212" s="1" t="s">
        <v>15</v>
      </c>
      <c r="D212">
        <v>1476004</v>
      </c>
      <c r="E212" s="1" t="s">
        <v>14</v>
      </c>
      <c r="F212" s="1" t="s">
        <v>11</v>
      </c>
      <c r="G212" s="1" t="s">
        <v>12</v>
      </c>
      <c r="H212" s="1" t="s">
        <v>13</v>
      </c>
      <c r="I212" s="1" t="s">
        <v>13</v>
      </c>
      <c r="J212">
        <v>68</v>
      </c>
      <c r="K212" s="1">
        <f t="shared" si="9"/>
        <v>1476004</v>
      </c>
      <c r="L212" s="1" t="str">
        <f t="shared" si="10"/>
        <v>PENSIONADOS EN SU PROPIO SISTEMA</v>
      </c>
      <c r="M212" s="1">
        <f t="shared" si="11"/>
        <v>68</v>
      </c>
    </row>
    <row r="213" spans="2:13" x14ac:dyDescent="0.25">
      <c r="B213">
        <v>199</v>
      </c>
      <c r="C213" s="1" t="s">
        <v>9</v>
      </c>
      <c r="D213">
        <v>174167</v>
      </c>
      <c r="E213" s="1" t="s">
        <v>10</v>
      </c>
      <c r="F213" s="1" t="s">
        <v>16</v>
      </c>
      <c r="G213" s="1" t="s">
        <v>12</v>
      </c>
      <c r="H213" s="1" t="s">
        <v>12</v>
      </c>
      <c r="I213" s="1" t="s">
        <v>13</v>
      </c>
      <c r="J213">
        <v>32</v>
      </c>
      <c r="K213" s="1">
        <f t="shared" si="9"/>
        <v>174167</v>
      </c>
      <c r="L213" s="1" t="str">
        <f t="shared" si="10"/>
        <v>ASALARIADO</v>
      </c>
      <c r="M213" s="1">
        <f t="shared" si="11"/>
        <v>32</v>
      </c>
    </row>
    <row r="214" spans="2:13" x14ac:dyDescent="0.25">
      <c r="B214">
        <v>200</v>
      </c>
      <c r="C214" s="1" t="s">
        <v>9</v>
      </c>
      <c r="D214">
        <v>622035.84</v>
      </c>
      <c r="E214" s="1" t="s">
        <v>10</v>
      </c>
      <c r="F214" s="1" t="s">
        <v>11</v>
      </c>
      <c r="G214" s="1" t="s">
        <v>12</v>
      </c>
      <c r="H214" s="1" t="s">
        <v>13</v>
      </c>
      <c r="I214" s="1" t="s">
        <v>13</v>
      </c>
      <c r="J214">
        <v>27</v>
      </c>
      <c r="K214" s="1">
        <f t="shared" si="9"/>
        <v>622035.84</v>
      </c>
      <c r="L214" s="1" t="str">
        <f t="shared" si="10"/>
        <v>ASALARIADO</v>
      </c>
      <c r="M214" s="1">
        <f t="shared" si="11"/>
        <v>27</v>
      </c>
    </row>
    <row r="215" spans="2:13" x14ac:dyDescent="0.25">
      <c r="B215">
        <v>201</v>
      </c>
      <c r="C215" s="1" t="s">
        <v>9</v>
      </c>
      <c r="D215">
        <v>563607</v>
      </c>
      <c r="E215" s="1" t="s">
        <v>18</v>
      </c>
      <c r="F215" s="1" t="s">
        <v>16</v>
      </c>
      <c r="G215" s="1" t="s">
        <v>12</v>
      </c>
      <c r="H215" s="1" t="s">
        <v>13</v>
      </c>
      <c r="I215" s="1" t="s">
        <v>12</v>
      </c>
      <c r="J215">
        <v>72</v>
      </c>
      <c r="K215" s="1">
        <f t="shared" si="9"/>
        <v>563607</v>
      </c>
      <c r="L215" s="1" t="str">
        <f t="shared" si="10"/>
        <v>TRABAJADOR INDEPENDIENTE</v>
      </c>
      <c r="M215" s="1">
        <f t="shared" si="11"/>
        <v>72</v>
      </c>
    </row>
    <row r="216" spans="2:13" x14ac:dyDescent="0.25">
      <c r="B216">
        <v>202</v>
      </c>
      <c r="C216" s="1" t="s">
        <v>15</v>
      </c>
      <c r="D216">
        <v>386190.46</v>
      </c>
      <c r="E216" s="1" t="s">
        <v>10</v>
      </c>
      <c r="F216" s="1" t="s">
        <v>16</v>
      </c>
      <c r="G216" s="1" t="s">
        <v>12</v>
      </c>
      <c r="H216" s="1" t="s">
        <v>13</v>
      </c>
      <c r="I216" s="1" t="s">
        <v>13</v>
      </c>
      <c r="J216">
        <v>33</v>
      </c>
      <c r="K216" s="1">
        <f t="shared" si="9"/>
        <v>386190.46</v>
      </c>
      <c r="L216" s="1" t="str">
        <f t="shared" si="10"/>
        <v>ASALARIADO</v>
      </c>
      <c r="M216" s="1">
        <f t="shared" si="11"/>
        <v>33</v>
      </c>
    </row>
    <row r="217" spans="2:13" x14ac:dyDescent="0.25">
      <c r="B217">
        <v>203</v>
      </c>
      <c r="C217" s="1" t="s">
        <v>9</v>
      </c>
      <c r="D217">
        <v>378684</v>
      </c>
      <c r="E217" s="1" t="s">
        <v>18</v>
      </c>
      <c r="F217" s="1" t="s">
        <v>16</v>
      </c>
      <c r="G217" s="1" t="s">
        <v>12</v>
      </c>
      <c r="H217" s="1" t="s">
        <v>13</v>
      </c>
      <c r="I217" s="1" t="s">
        <v>12</v>
      </c>
      <c r="J217">
        <v>38</v>
      </c>
      <c r="K217" s="1">
        <f t="shared" si="9"/>
        <v>378684</v>
      </c>
      <c r="L217" s="1" t="str">
        <f t="shared" si="10"/>
        <v>TRABAJADOR INDEPENDIENTE</v>
      </c>
      <c r="M217" s="1">
        <f t="shared" si="11"/>
        <v>38</v>
      </c>
    </row>
    <row r="218" spans="2:13" x14ac:dyDescent="0.25">
      <c r="B218">
        <v>204</v>
      </c>
      <c r="C218" s="1" t="s">
        <v>9</v>
      </c>
      <c r="D218">
        <v>1623057.2</v>
      </c>
      <c r="E218" s="1" t="s">
        <v>10</v>
      </c>
      <c r="F218" s="1" t="s">
        <v>16</v>
      </c>
      <c r="G218" s="1" t="s">
        <v>12</v>
      </c>
      <c r="H218" s="1" t="s">
        <v>13</v>
      </c>
      <c r="I218" s="1" t="s">
        <v>13</v>
      </c>
      <c r="J218">
        <v>31</v>
      </c>
      <c r="K218" s="1">
        <f t="shared" si="9"/>
        <v>1623057.2</v>
      </c>
      <c r="L218" s="1" t="str">
        <f t="shared" si="10"/>
        <v>ASALARIADO</v>
      </c>
      <c r="M218" s="1">
        <f t="shared" si="11"/>
        <v>31</v>
      </c>
    </row>
    <row r="219" spans="2:13" x14ac:dyDescent="0.25">
      <c r="B219">
        <v>205</v>
      </c>
      <c r="C219" s="1" t="s">
        <v>15</v>
      </c>
      <c r="D219">
        <v>126835.08</v>
      </c>
      <c r="E219" s="1" t="s">
        <v>14</v>
      </c>
      <c r="F219" s="1" t="s">
        <v>11</v>
      </c>
      <c r="G219" s="1" t="s">
        <v>12</v>
      </c>
      <c r="H219" s="1" t="s">
        <v>13</v>
      </c>
      <c r="I219" s="1" t="s">
        <v>13</v>
      </c>
      <c r="J219">
        <v>67</v>
      </c>
      <c r="K219" s="1">
        <f t="shared" si="9"/>
        <v>126835.08</v>
      </c>
      <c r="L219" s="1" t="str">
        <f t="shared" si="10"/>
        <v>PENSIONADOS EN SU PROPIO SISTEMA</v>
      </c>
      <c r="M219" s="1">
        <f t="shared" si="11"/>
        <v>67</v>
      </c>
    </row>
    <row r="220" spans="2:13" x14ac:dyDescent="0.25">
      <c r="B220">
        <v>206</v>
      </c>
      <c r="C220" s="1" t="s">
        <v>9</v>
      </c>
      <c r="D220">
        <v>404467</v>
      </c>
      <c r="E220" s="1" t="s">
        <v>17</v>
      </c>
      <c r="F220" s="1" t="s">
        <v>16</v>
      </c>
      <c r="G220" s="1" t="s">
        <v>12</v>
      </c>
      <c r="H220" s="1" t="s">
        <v>13</v>
      </c>
      <c r="I220" s="1" t="s">
        <v>13</v>
      </c>
      <c r="J220">
        <v>64</v>
      </c>
      <c r="K220" s="1">
        <f t="shared" si="9"/>
        <v>404467</v>
      </c>
      <c r="L220" s="1" t="str">
        <f t="shared" si="10"/>
        <v>ASEGURADO VOLUNTARIO</v>
      </c>
      <c r="M220" s="1">
        <f t="shared" si="11"/>
        <v>64</v>
      </c>
    </row>
    <row r="221" spans="2:13" x14ac:dyDescent="0.25">
      <c r="B221">
        <v>207</v>
      </c>
      <c r="C221" s="1" t="s">
        <v>9</v>
      </c>
      <c r="D221">
        <v>586511.31000000006</v>
      </c>
      <c r="E221" s="1" t="s">
        <v>10</v>
      </c>
      <c r="F221" s="1" t="s">
        <v>16</v>
      </c>
      <c r="G221" s="1" t="s">
        <v>12</v>
      </c>
      <c r="H221" s="1" t="s">
        <v>13</v>
      </c>
      <c r="I221" s="1" t="s">
        <v>13</v>
      </c>
      <c r="J221">
        <v>24</v>
      </c>
      <c r="K221" s="1">
        <f t="shared" si="9"/>
        <v>586511.31000000006</v>
      </c>
      <c r="L221" s="1" t="str">
        <f t="shared" si="10"/>
        <v>ASALARIADO</v>
      </c>
      <c r="M221" s="1">
        <f t="shared" si="11"/>
        <v>24</v>
      </c>
    </row>
    <row r="222" spans="2:13" x14ac:dyDescent="0.25">
      <c r="B222">
        <v>208</v>
      </c>
      <c r="C222" s="1" t="s">
        <v>9</v>
      </c>
      <c r="D222">
        <v>808295.5</v>
      </c>
      <c r="E222" s="1" t="s">
        <v>10</v>
      </c>
      <c r="F222" s="1" t="s">
        <v>11</v>
      </c>
      <c r="G222" s="1" t="s">
        <v>12</v>
      </c>
      <c r="H222" s="1" t="s">
        <v>13</v>
      </c>
      <c r="I222" s="1" t="s">
        <v>13</v>
      </c>
      <c r="J222">
        <v>42</v>
      </c>
      <c r="K222" s="1">
        <f t="shared" si="9"/>
        <v>808295.5</v>
      </c>
      <c r="L222" s="1" t="str">
        <f t="shared" si="10"/>
        <v>ASALARIADO</v>
      </c>
      <c r="M222" s="1">
        <f t="shared" si="11"/>
        <v>42</v>
      </c>
    </row>
    <row r="223" spans="2:13" x14ac:dyDescent="0.25">
      <c r="B223">
        <v>209</v>
      </c>
      <c r="C223" s="1" t="s">
        <v>15</v>
      </c>
      <c r="D223">
        <v>819816.67</v>
      </c>
      <c r="E223" s="1" t="s">
        <v>10</v>
      </c>
      <c r="F223" s="1" t="s">
        <v>16</v>
      </c>
      <c r="G223" s="1" t="s">
        <v>12</v>
      </c>
      <c r="H223" s="1" t="s">
        <v>12</v>
      </c>
      <c r="I223" s="1" t="s">
        <v>13</v>
      </c>
      <c r="J223">
        <v>32</v>
      </c>
      <c r="K223" s="1">
        <f t="shared" si="9"/>
        <v>819816.67</v>
      </c>
      <c r="L223" s="1" t="str">
        <f t="shared" si="10"/>
        <v>ASALARIADO</v>
      </c>
      <c r="M223" s="1">
        <f t="shared" si="11"/>
        <v>32</v>
      </c>
    </row>
    <row r="224" spans="2:13" x14ac:dyDescent="0.25">
      <c r="B224">
        <v>210</v>
      </c>
      <c r="C224" s="1" t="s">
        <v>9</v>
      </c>
      <c r="D224">
        <v>57724</v>
      </c>
      <c r="E224" s="1" t="s">
        <v>10</v>
      </c>
      <c r="F224" s="1" t="s">
        <v>16</v>
      </c>
      <c r="G224" s="1" t="s">
        <v>12</v>
      </c>
      <c r="H224" s="1" t="s">
        <v>13</v>
      </c>
      <c r="I224" s="1" t="s">
        <v>12</v>
      </c>
      <c r="J224">
        <v>19</v>
      </c>
      <c r="K224" s="1">
        <f t="shared" si="9"/>
        <v>57724</v>
      </c>
      <c r="L224" s="1" t="str">
        <f t="shared" si="10"/>
        <v>ASALARIADO</v>
      </c>
      <c r="M224" s="1">
        <f t="shared" si="11"/>
        <v>19</v>
      </c>
    </row>
    <row r="225" spans="2:13" x14ac:dyDescent="0.25">
      <c r="B225">
        <v>211</v>
      </c>
      <c r="C225" s="1" t="s">
        <v>15</v>
      </c>
      <c r="D225">
        <v>2230223.4</v>
      </c>
      <c r="E225" s="1" t="s">
        <v>10</v>
      </c>
      <c r="F225" s="1" t="s">
        <v>11</v>
      </c>
      <c r="G225" s="1" t="s">
        <v>12</v>
      </c>
      <c r="H225" s="1" t="s">
        <v>13</v>
      </c>
      <c r="I225" s="1" t="s">
        <v>13</v>
      </c>
      <c r="J225">
        <v>56</v>
      </c>
      <c r="K225" s="1">
        <f t="shared" si="9"/>
        <v>2230223.4</v>
      </c>
      <c r="L225" s="1" t="str">
        <f t="shared" si="10"/>
        <v>ASALARIADO</v>
      </c>
      <c r="M225" s="1">
        <f t="shared" si="11"/>
        <v>56</v>
      </c>
    </row>
    <row r="226" spans="2:13" x14ac:dyDescent="0.25">
      <c r="B226">
        <v>212</v>
      </c>
      <c r="C226" s="1" t="s">
        <v>9</v>
      </c>
      <c r="D226">
        <v>681656.18</v>
      </c>
      <c r="E226" s="1" t="s">
        <v>10</v>
      </c>
      <c r="F226" s="1" t="s">
        <v>16</v>
      </c>
      <c r="G226" s="1" t="s">
        <v>12</v>
      </c>
      <c r="H226" s="1" t="s">
        <v>13</v>
      </c>
      <c r="I226" s="1" t="s">
        <v>13</v>
      </c>
      <c r="J226">
        <v>42</v>
      </c>
      <c r="K226" s="1">
        <f t="shared" si="9"/>
        <v>681656.18</v>
      </c>
      <c r="L226" s="1" t="str">
        <f t="shared" si="10"/>
        <v>ASALARIADO</v>
      </c>
      <c r="M226" s="1">
        <f t="shared" si="11"/>
        <v>42</v>
      </c>
    </row>
    <row r="227" spans="2:13" x14ac:dyDescent="0.25">
      <c r="B227">
        <v>213</v>
      </c>
      <c r="C227" s="1" t="s">
        <v>15</v>
      </c>
      <c r="D227">
        <v>1611959.32</v>
      </c>
      <c r="E227" s="1" t="s">
        <v>10</v>
      </c>
      <c r="F227" s="1" t="s">
        <v>11</v>
      </c>
      <c r="G227" s="1" t="s">
        <v>12</v>
      </c>
      <c r="H227" s="1" t="s">
        <v>13</v>
      </c>
      <c r="I227" s="1" t="s">
        <v>13</v>
      </c>
      <c r="J227">
        <v>47</v>
      </c>
      <c r="K227" s="1">
        <f t="shared" si="9"/>
        <v>1611959.32</v>
      </c>
      <c r="L227" s="1" t="str">
        <f t="shared" si="10"/>
        <v>ASALARIADO</v>
      </c>
      <c r="M227" s="1">
        <f t="shared" si="11"/>
        <v>47</v>
      </c>
    </row>
    <row r="228" spans="2:13" x14ac:dyDescent="0.25">
      <c r="B228">
        <v>214</v>
      </c>
      <c r="C228" s="1" t="s">
        <v>15</v>
      </c>
      <c r="D228">
        <v>1307797.8700000001</v>
      </c>
      <c r="E228" s="1" t="s">
        <v>10</v>
      </c>
      <c r="F228" s="1" t="s">
        <v>16</v>
      </c>
      <c r="G228" s="1" t="s">
        <v>12</v>
      </c>
      <c r="H228" s="1" t="s">
        <v>13</v>
      </c>
      <c r="I228" s="1" t="s">
        <v>13</v>
      </c>
      <c r="J228">
        <v>30</v>
      </c>
      <c r="K228" s="1">
        <f t="shared" si="9"/>
        <v>1307797.8700000001</v>
      </c>
      <c r="L228" s="1" t="str">
        <f t="shared" si="10"/>
        <v>ASALARIADO</v>
      </c>
      <c r="M228" s="1">
        <f t="shared" si="11"/>
        <v>30</v>
      </c>
    </row>
    <row r="229" spans="2:13" x14ac:dyDescent="0.25">
      <c r="B229">
        <v>215</v>
      </c>
      <c r="C229" s="1" t="s">
        <v>9</v>
      </c>
      <c r="D229">
        <v>366599</v>
      </c>
      <c r="E229" s="1" t="s">
        <v>10</v>
      </c>
      <c r="F229" s="1" t="s">
        <v>16</v>
      </c>
      <c r="G229" s="1" t="s">
        <v>12</v>
      </c>
      <c r="H229" s="1" t="s">
        <v>13</v>
      </c>
      <c r="I229" s="1" t="s">
        <v>13</v>
      </c>
      <c r="J229">
        <v>53</v>
      </c>
      <c r="K229" s="1">
        <f t="shared" si="9"/>
        <v>366599</v>
      </c>
      <c r="L229" s="1" t="str">
        <f t="shared" si="10"/>
        <v>ASALARIADO</v>
      </c>
      <c r="M229" s="1">
        <f t="shared" si="11"/>
        <v>53</v>
      </c>
    </row>
    <row r="230" spans="2:13" x14ac:dyDescent="0.25">
      <c r="B230">
        <v>216</v>
      </c>
      <c r="C230" s="1" t="s">
        <v>9</v>
      </c>
      <c r="D230">
        <v>462831</v>
      </c>
      <c r="E230" s="1" t="s">
        <v>18</v>
      </c>
      <c r="F230" s="1" t="s">
        <v>16</v>
      </c>
      <c r="G230" s="1" t="s">
        <v>12</v>
      </c>
      <c r="H230" s="1" t="s">
        <v>13</v>
      </c>
      <c r="I230" s="1" t="s">
        <v>13</v>
      </c>
      <c r="J230">
        <v>32</v>
      </c>
      <c r="K230" s="1">
        <f t="shared" si="9"/>
        <v>462831</v>
      </c>
      <c r="L230" s="1" t="str">
        <f t="shared" si="10"/>
        <v>TRABAJADOR INDEPENDIENTE</v>
      </c>
      <c r="M230" s="1">
        <f t="shared" si="11"/>
        <v>32</v>
      </c>
    </row>
    <row r="231" spans="2:13" x14ac:dyDescent="0.25">
      <c r="B231">
        <v>217</v>
      </c>
      <c r="C231" s="1" t="s">
        <v>9</v>
      </c>
      <c r="D231">
        <v>639148</v>
      </c>
      <c r="E231" s="1" t="s">
        <v>18</v>
      </c>
      <c r="F231" s="1" t="s">
        <v>16</v>
      </c>
      <c r="G231" s="1" t="s">
        <v>12</v>
      </c>
      <c r="H231" s="1" t="s">
        <v>13</v>
      </c>
      <c r="I231" s="1" t="s">
        <v>12</v>
      </c>
      <c r="J231">
        <v>41</v>
      </c>
      <c r="K231" s="1">
        <f t="shared" si="9"/>
        <v>639148</v>
      </c>
      <c r="L231" s="1" t="str">
        <f t="shared" si="10"/>
        <v>TRABAJADOR INDEPENDIENTE</v>
      </c>
      <c r="M231" s="1">
        <f t="shared" si="11"/>
        <v>41</v>
      </c>
    </row>
    <row r="232" spans="2:13" x14ac:dyDescent="0.25">
      <c r="B232">
        <v>218</v>
      </c>
      <c r="C232" s="1" t="s">
        <v>9</v>
      </c>
      <c r="D232">
        <v>310124</v>
      </c>
      <c r="E232" s="1" t="s">
        <v>18</v>
      </c>
      <c r="F232" s="1" t="s">
        <v>16</v>
      </c>
      <c r="G232" s="1" t="s">
        <v>12</v>
      </c>
      <c r="H232" s="1" t="s">
        <v>13</v>
      </c>
      <c r="I232" s="1" t="s">
        <v>13</v>
      </c>
      <c r="J232">
        <v>34</v>
      </c>
      <c r="K232" s="1">
        <f t="shared" si="9"/>
        <v>310124</v>
      </c>
      <c r="L232" s="1" t="str">
        <f t="shared" si="10"/>
        <v>TRABAJADOR INDEPENDIENTE</v>
      </c>
      <c r="M232" s="1">
        <f t="shared" si="11"/>
        <v>34</v>
      </c>
    </row>
    <row r="233" spans="2:13" x14ac:dyDescent="0.25">
      <c r="B233">
        <v>219</v>
      </c>
      <c r="C233" s="1" t="s">
        <v>15</v>
      </c>
      <c r="D233">
        <v>800000</v>
      </c>
      <c r="E233" s="1" t="s">
        <v>10</v>
      </c>
      <c r="F233" s="1" t="s">
        <v>16</v>
      </c>
      <c r="G233" s="1" t="s">
        <v>12</v>
      </c>
      <c r="H233" s="1" t="s">
        <v>13</v>
      </c>
      <c r="I233" s="1" t="s">
        <v>13</v>
      </c>
      <c r="J233">
        <v>30</v>
      </c>
      <c r="K233" s="1">
        <f t="shared" si="9"/>
        <v>800000</v>
      </c>
      <c r="L233" s="1" t="str">
        <f t="shared" si="10"/>
        <v>ASALARIADO</v>
      </c>
      <c r="M233" s="1">
        <f t="shared" si="11"/>
        <v>30</v>
      </c>
    </row>
    <row r="234" spans="2:13" x14ac:dyDescent="0.25">
      <c r="B234">
        <v>220</v>
      </c>
      <c r="C234" s="1" t="s">
        <v>15</v>
      </c>
      <c r="D234">
        <v>1520118</v>
      </c>
      <c r="E234" s="1" t="s">
        <v>10</v>
      </c>
      <c r="F234" s="1" t="s">
        <v>11</v>
      </c>
      <c r="G234" s="1" t="s">
        <v>12</v>
      </c>
      <c r="H234" s="1" t="s">
        <v>13</v>
      </c>
      <c r="I234" s="1" t="s">
        <v>13</v>
      </c>
      <c r="J234">
        <v>32</v>
      </c>
      <c r="K234" s="1">
        <f t="shared" si="9"/>
        <v>1520118</v>
      </c>
      <c r="L234" s="1" t="str">
        <f t="shared" si="10"/>
        <v>ASALARIADO</v>
      </c>
      <c r="M234" s="1">
        <f t="shared" si="11"/>
        <v>32</v>
      </c>
    </row>
    <row r="235" spans="2:13" x14ac:dyDescent="0.25">
      <c r="B235">
        <v>221</v>
      </c>
      <c r="C235" s="1" t="s">
        <v>15</v>
      </c>
      <c r="D235">
        <v>460000</v>
      </c>
      <c r="E235" s="1" t="s">
        <v>10</v>
      </c>
      <c r="F235" s="1" t="s">
        <v>16</v>
      </c>
      <c r="G235" s="1" t="s">
        <v>12</v>
      </c>
      <c r="H235" s="1" t="s">
        <v>13</v>
      </c>
      <c r="I235" s="1" t="s">
        <v>13</v>
      </c>
      <c r="J235">
        <v>28</v>
      </c>
      <c r="K235" s="1">
        <f t="shared" si="9"/>
        <v>460000</v>
      </c>
      <c r="L235" s="1" t="str">
        <f t="shared" si="10"/>
        <v>ASALARIADO</v>
      </c>
      <c r="M235" s="1">
        <f t="shared" si="11"/>
        <v>28</v>
      </c>
    </row>
    <row r="236" spans="2:13" x14ac:dyDescent="0.25">
      <c r="B236">
        <v>222</v>
      </c>
      <c r="C236" s="1" t="s">
        <v>15</v>
      </c>
      <c r="D236">
        <v>446964</v>
      </c>
      <c r="E236" s="1" t="s">
        <v>10</v>
      </c>
      <c r="F236" s="1" t="s">
        <v>16</v>
      </c>
      <c r="G236" s="1" t="s">
        <v>12</v>
      </c>
      <c r="H236" s="1" t="s">
        <v>13</v>
      </c>
      <c r="I236" s="1" t="s">
        <v>13</v>
      </c>
      <c r="J236">
        <v>64</v>
      </c>
      <c r="K236" s="1">
        <f t="shared" si="9"/>
        <v>446964</v>
      </c>
      <c r="L236" s="1" t="str">
        <f t="shared" si="10"/>
        <v>ASALARIADO</v>
      </c>
      <c r="M236" s="1">
        <f t="shared" si="11"/>
        <v>64</v>
      </c>
    </row>
    <row r="237" spans="2:13" x14ac:dyDescent="0.25">
      <c r="B237">
        <v>223</v>
      </c>
      <c r="C237" s="1" t="s">
        <v>15</v>
      </c>
      <c r="D237">
        <v>241000</v>
      </c>
      <c r="E237" s="1" t="s">
        <v>10</v>
      </c>
      <c r="F237" s="1" t="s">
        <v>16</v>
      </c>
      <c r="G237" s="1" t="s">
        <v>12</v>
      </c>
      <c r="H237" s="1" t="s">
        <v>12</v>
      </c>
      <c r="I237" s="1" t="s">
        <v>13</v>
      </c>
      <c r="J237">
        <v>35</v>
      </c>
      <c r="K237" s="1">
        <f t="shared" si="9"/>
        <v>241000</v>
      </c>
      <c r="L237" s="1" t="str">
        <f t="shared" si="10"/>
        <v>ASALARIADO</v>
      </c>
      <c r="M237" s="1">
        <f t="shared" si="11"/>
        <v>35</v>
      </c>
    </row>
    <row r="238" spans="2:13" x14ac:dyDescent="0.25">
      <c r="B238">
        <v>224</v>
      </c>
      <c r="C238" s="1" t="s">
        <v>9</v>
      </c>
      <c r="D238">
        <v>1254322.1299999999</v>
      </c>
      <c r="E238" s="1" t="s">
        <v>10</v>
      </c>
      <c r="F238" s="1" t="s">
        <v>16</v>
      </c>
      <c r="G238" s="1" t="s">
        <v>12</v>
      </c>
      <c r="H238" s="1" t="s">
        <v>13</v>
      </c>
      <c r="I238" s="1" t="s">
        <v>13</v>
      </c>
      <c r="J238">
        <v>33</v>
      </c>
      <c r="K238" s="1">
        <f t="shared" si="9"/>
        <v>1254322.1299999999</v>
      </c>
      <c r="L238" s="1" t="str">
        <f t="shared" si="10"/>
        <v>ASALARIADO</v>
      </c>
      <c r="M238" s="1">
        <f t="shared" si="11"/>
        <v>33</v>
      </c>
    </row>
    <row r="239" spans="2:13" x14ac:dyDescent="0.25">
      <c r="B239">
        <v>225</v>
      </c>
      <c r="C239" s="1" t="s">
        <v>9</v>
      </c>
      <c r="D239">
        <v>503396</v>
      </c>
      <c r="E239" s="1" t="s">
        <v>10</v>
      </c>
      <c r="F239" s="1" t="s">
        <v>11</v>
      </c>
      <c r="G239" s="1" t="s">
        <v>12</v>
      </c>
      <c r="H239" s="1" t="s">
        <v>13</v>
      </c>
      <c r="I239" s="1" t="s">
        <v>13</v>
      </c>
      <c r="J239">
        <v>55</v>
      </c>
      <c r="K239" s="1">
        <f t="shared" si="9"/>
        <v>503396</v>
      </c>
      <c r="L239" s="1" t="str">
        <f t="shared" si="10"/>
        <v>ASALARIADO</v>
      </c>
      <c r="M239" s="1">
        <f t="shared" si="11"/>
        <v>55</v>
      </c>
    </row>
    <row r="240" spans="2:13" x14ac:dyDescent="0.25">
      <c r="B240">
        <v>226</v>
      </c>
      <c r="C240" s="1" t="s">
        <v>9</v>
      </c>
      <c r="D240">
        <v>1845300</v>
      </c>
      <c r="E240" s="1" t="s">
        <v>10</v>
      </c>
      <c r="F240" s="1" t="s">
        <v>16</v>
      </c>
      <c r="G240" s="1" t="s">
        <v>12</v>
      </c>
      <c r="H240" s="1" t="s">
        <v>13</v>
      </c>
      <c r="I240" s="1" t="s">
        <v>13</v>
      </c>
      <c r="J240">
        <v>37</v>
      </c>
      <c r="K240" s="1">
        <f t="shared" si="9"/>
        <v>1845300</v>
      </c>
      <c r="L240" s="1" t="str">
        <f t="shared" si="10"/>
        <v>ASALARIADO</v>
      </c>
      <c r="M240" s="1">
        <f t="shared" si="11"/>
        <v>37</v>
      </c>
    </row>
    <row r="241" spans="2:13" x14ac:dyDescent="0.25">
      <c r="B241">
        <v>227</v>
      </c>
      <c r="C241" s="1" t="s">
        <v>9</v>
      </c>
      <c r="D241">
        <v>505464</v>
      </c>
      <c r="E241" s="1" t="s">
        <v>18</v>
      </c>
      <c r="F241" s="1" t="s">
        <v>16</v>
      </c>
      <c r="G241" s="1" t="s">
        <v>12</v>
      </c>
      <c r="H241" s="1" t="s">
        <v>13</v>
      </c>
      <c r="I241" s="1" t="s">
        <v>13</v>
      </c>
      <c r="J241">
        <v>42</v>
      </c>
      <c r="K241" s="1">
        <f t="shared" si="9"/>
        <v>505464</v>
      </c>
      <c r="L241" s="1" t="str">
        <f t="shared" si="10"/>
        <v>TRABAJADOR INDEPENDIENTE</v>
      </c>
      <c r="M241" s="1">
        <f t="shared" si="11"/>
        <v>42</v>
      </c>
    </row>
    <row r="242" spans="2:13" x14ac:dyDescent="0.25">
      <c r="B242">
        <v>228</v>
      </c>
      <c r="C242" s="1" t="s">
        <v>15</v>
      </c>
      <c r="D242">
        <v>1083593.7</v>
      </c>
      <c r="E242" s="1" t="s">
        <v>10</v>
      </c>
      <c r="F242" s="1" t="s">
        <v>11</v>
      </c>
      <c r="G242" s="1" t="s">
        <v>12</v>
      </c>
      <c r="H242" s="1" t="s">
        <v>13</v>
      </c>
      <c r="I242" s="1" t="s">
        <v>13</v>
      </c>
      <c r="J242">
        <v>30</v>
      </c>
      <c r="K242" s="1">
        <f t="shared" si="9"/>
        <v>1083593.7</v>
      </c>
      <c r="L242" s="1" t="str">
        <f t="shared" si="10"/>
        <v>ASALARIADO</v>
      </c>
      <c r="M242" s="1">
        <f t="shared" si="11"/>
        <v>30</v>
      </c>
    </row>
    <row r="243" spans="2:13" x14ac:dyDescent="0.25">
      <c r="B243">
        <v>229</v>
      </c>
      <c r="C243" s="1" t="s">
        <v>15</v>
      </c>
      <c r="D243">
        <v>450680</v>
      </c>
      <c r="E243" s="1" t="s">
        <v>18</v>
      </c>
      <c r="F243" s="1" t="s">
        <v>16</v>
      </c>
      <c r="G243" s="1" t="s">
        <v>12</v>
      </c>
      <c r="H243" s="1" t="s">
        <v>13</v>
      </c>
      <c r="I243" s="1" t="s">
        <v>12</v>
      </c>
      <c r="J243">
        <v>28</v>
      </c>
      <c r="K243" s="1">
        <f t="shared" si="9"/>
        <v>450680</v>
      </c>
      <c r="L243" s="1" t="str">
        <f t="shared" si="10"/>
        <v>TRABAJADOR INDEPENDIENTE</v>
      </c>
      <c r="M243" s="1">
        <f t="shared" si="11"/>
        <v>28</v>
      </c>
    </row>
    <row r="244" spans="2:13" x14ac:dyDescent="0.25">
      <c r="B244">
        <v>230</v>
      </c>
      <c r="C244" s="1" t="s">
        <v>9</v>
      </c>
      <c r="D244">
        <v>407031</v>
      </c>
      <c r="E244" s="1" t="s">
        <v>10</v>
      </c>
      <c r="F244" s="1" t="s">
        <v>16</v>
      </c>
      <c r="G244" s="1" t="s">
        <v>12</v>
      </c>
      <c r="H244" s="1" t="s">
        <v>13</v>
      </c>
      <c r="I244" s="1" t="s">
        <v>13</v>
      </c>
      <c r="J244">
        <v>51</v>
      </c>
      <c r="K244" s="1">
        <f t="shared" si="9"/>
        <v>407031</v>
      </c>
      <c r="L244" s="1" t="str">
        <f t="shared" si="10"/>
        <v>ASALARIADO</v>
      </c>
      <c r="M244" s="1">
        <f t="shared" si="11"/>
        <v>51</v>
      </c>
    </row>
    <row r="245" spans="2:13" x14ac:dyDescent="0.25">
      <c r="B245">
        <v>231</v>
      </c>
      <c r="C245" s="1" t="s">
        <v>9</v>
      </c>
      <c r="D245">
        <v>800000</v>
      </c>
      <c r="E245" s="1" t="s">
        <v>10</v>
      </c>
      <c r="F245" s="1" t="s">
        <v>16</v>
      </c>
      <c r="G245" s="1" t="s">
        <v>12</v>
      </c>
      <c r="H245" s="1" t="s">
        <v>13</v>
      </c>
      <c r="I245" s="1" t="s">
        <v>13</v>
      </c>
      <c r="J245">
        <v>54</v>
      </c>
      <c r="K245" s="1">
        <f t="shared" si="9"/>
        <v>800000</v>
      </c>
      <c r="L245" s="1" t="str">
        <f t="shared" si="10"/>
        <v>ASALARIADO</v>
      </c>
      <c r="M245" s="1">
        <f t="shared" si="11"/>
        <v>54</v>
      </c>
    </row>
    <row r="246" spans="2:13" x14ac:dyDescent="0.25">
      <c r="B246">
        <v>232</v>
      </c>
      <c r="C246" s="1" t="s">
        <v>9</v>
      </c>
      <c r="D246">
        <v>366302.13</v>
      </c>
      <c r="E246" s="1" t="s">
        <v>10</v>
      </c>
      <c r="F246" s="1" t="s">
        <v>16</v>
      </c>
      <c r="G246" s="1" t="s">
        <v>12</v>
      </c>
      <c r="H246" s="1" t="s">
        <v>13</v>
      </c>
      <c r="I246" s="1" t="s">
        <v>13</v>
      </c>
      <c r="J246">
        <v>52</v>
      </c>
      <c r="K246" s="1">
        <f t="shared" si="9"/>
        <v>366302.13</v>
      </c>
      <c r="L246" s="1" t="str">
        <f t="shared" si="10"/>
        <v>ASALARIADO</v>
      </c>
      <c r="M246" s="1">
        <f t="shared" si="11"/>
        <v>52</v>
      </c>
    </row>
    <row r="247" spans="2:13" x14ac:dyDescent="0.25">
      <c r="B247">
        <v>233</v>
      </c>
      <c r="C247" s="1" t="s">
        <v>15</v>
      </c>
      <c r="D247">
        <v>801100.65</v>
      </c>
      <c r="E247" s="1" t="s">
        <v>10</v>
      </c>
      <c r="F247" s="1" t="s">
        <v>16</v>
      </c>
      <c r="G247" s="1" t="s">
        <v>12</v>
      </c>
      <c r="H247" s="1" t="s">
        <v>13</v>
      </c>
      <c r="I247" s="1" t="s">
        <v>13</v>
      </c>
      <c r="J247">
        <v>46</v>
      </c>
      <c r="K247" s="1">
        <f t="shared" si="9"/>
        <v>801100.65</v>
      </c>
      <c r="L247" s="1" t="str">
        <f t="shared" si="10"/>
        <v>ASALARIADO</v>
      </c>
      <c r="M247" s="1">
        <f t="shared" si="11"/>
        <v>46</v>
      </c>
    </row>
    <row r="248" spans="2:13" x14ac:dyDescent="0.25">
      <c r="B248">
        <v>234</v>
      </c>
      <c r="C248" s="1" t="s">
        <v>9</v>
      </c>
      <c r="D248">
        <v>278030</v>
      </c>
      <c r="E248" s="1" t="s">
        <v>19</v>
      </c>
      <c r="F248" s="1" t="s">
        <v>16</v>
      </c>
      <c r="G248" s="1" t="s">
        <v>12</v>
      </c>
      <c r="H248" s="1" t="s">
        <v>13</v>
      </c>
      <c r="I248" s="1" t="s">
        <v>13</v>
      </c>
      <c r="J248">
        <v>37</v>
      </c>
      <c r="K248" s="1">
        <f t="shared" si="9"/>
        <v>278030</v>
      </c>
      <c r="L248" s="1" t="str">
        <f t="shared" si="10"/>
        <v>CONVENIOS ESPECIALES DE TRABAJADORES INDEPENDIENTES</v>
      </c>
      <c r="M248" s="1">
        <f t="shared" si="11"/>
        <v>37</v>
      </c>
    </row>
    <row r="249" spans="2:13" x14ac:dyDescent="0.25">
      <c r="B249">
        <v>235</v>
      </c>
      <c r="C249" s="1" t="s">
        <v>15</v>
      </c>
      <c r="D249">
        <v>300018</v>
      </c>
      <c r="E249" s="1" t="s">
        <v>17</v>
      </c>
      <c r="F249" s="1" t="s">
        <v>16</v>
      </c>
      <c r="G249" s="1" t="s">
        <v>12</v>
      </c>
      <c r="H249" s="1" t="s">
        <v>13</v>
      </c>
      <c r="I249" s="1" t="s">
        <v>13</v>
      </c>
      <c r="J249">
        <v>56</v>
      </c>
      <c r="K249" s="1">
        <f t="shared" si="9"/>
        <v>300018</v>
      </c>
      <c r="L249" s="1" t="str">
        <f t="shared" si="10"/>
        <v>ASEGURADO VOLUNTARIO</v>
      </c>
      <c r="M249" s="1">
        <f t="shared" si="11"/>
        <v>56</v>
      </c>
    </row>
    <row r="250" spans="2:13" x14ac:dyDescent="0.25">
      <c r="B250">
        <v>236</v>
      </c>
      <c r="C250" s="1" t="s">
        <v>15</v>
      </c>
      <c r="D250">
        <v>1002472.71</v>
      </c>
      <c r="E250" s="1" t="s">
        <v>10</v>
      </c>
      <c r="F250" s="1" t="s">
        <v>11</v>
      </c>
      <c r="G250" s="1" t="s">
        <v>12</v>
      </c>
      <c r="H250" s="1" t="s">
        <v>13</v>
      </c>
      <c r="I250" s="1" t="s">
        <v>13</v>
      </c>
      <c r="J250">
        <v>51</v>
      </c>
      <c r="K250" s="1">
        <f t="shared" si="9"/>
        <v>1002472.71</v>
      </c>
      <c r="L250" s="1" t="str">
        <f t="shared" si="10"/>
        <v>ASALARIADO</v>
      </c>
      <c r="M250" s="1">
        <f t="shared" si="11"/>
        <v>51</v>
      </c>
    </row>
    <row r="251" spans="2:13" x14ac:dyDescent="0.25">
      <c r="B251">
        <v>237</v>
      </c>
      <c r="C251" s="1" t="s">
        <v>9</v>
      </c>
      <c r="D251">
        <v>904595.72</v>
      </c>
      <c r="E251" s="1" t="s">
        <v>10</v>
      </c>
      <c r="F251" s="1" t="s">
        <v>16</v>
      </c>
      <c r="G251" s="1" t="s">
        <v>12</v>
      </c>
      <c r="H251" s="1" t="s">
        <v>13</v>
      </c>
      <c r="I251" s="1" t="s">
        <v>13</v>
      </c>
      <c r="J251">
        <v>39</v>
      </c>
      <c r="K251" s="1">
        <f t="shared" si="9"/>
        <v>904595.72</v>
      </c>
      <c r="L251" s="1" t="str">
        <f t="shared" si="10"/>
        <v>ASALARIADO</v>
      </c>
      <c r="M251" s="1">
        <f t="shared" si="11"/>
        <v>39</v>
      </c>
    </row>
    <row r="252" spans="2:13" x14ac:dyDescent="0.25">
      <c r="B252">
        <v>238</v>
      </c>
      <c r="C252" s="1" t="s">
        <v>15</v>
      </c>
      <c r="D252">
        <v>354854</v>
      </c>
      <c r="E252" s="1" t="s">
        <v>10</v>
      </c>
      <c r="F252" s="1" t="s">
        <v>16</v>
      </c>
      <c r="G252" s="1" t="s">
        <v>12</v>
      </c>
      <c r="H252" s="1" t="s">
        <v>13</v>
      </c>
      <c r="I252" s="1" t="s">
        <v>13</v>
      </c>
      <c r="J252">
        <v>25</v>
      </c>
      <c r="K252" s="1">
        <f t="shared" si="9"/>
        <v>354854</v>
      </c>
      <c r="L252" s="1" t="str">
        <f t="shared" si="10"/>
        <v>ASALARIADO</v>
      </c>
      <c r="M252" s="1">
        <f t="shared" si="11"/>
        <v>25</v>
      </c>
    </row>
    <row r="253" spans="2:13" x14ac:dyDescent="0.25">
      <c r="B253">
        <v>239</v>
      </c>
      <c r="C253" s="1" t="s">
        <v>15</v>
      </c>
      <c r="D253">
        <v>448927.5</v>
      </c>
      <c r="E253" s="1" t="s">
        <v>10</v>
      </c>
      <c r="F253" s="1" t="s">
        <v>16</v>
      </c>
      <c r="G253" s="1" t="s">
        <v>12</v>
      </c>
      <c r="H253" s="1" t="s">
        <v>13</v>
      </c>
      <c r="I253" s="1" t="s">
        <v>13</v>
      </c>
      <c r="J253">
        <v>45</v>
      </c>
      <c r="K253" s="1">
        <f t="shared" si="9"/>
        <v>448927.5</v>
      </c>
      <c r="L253" s="1" t="str">
        <f t="shared" si="10"/>
        <v>ASALARIADO</v>
      </c>
      <c r="M253" s="1">
        <f t="shared" si="11"/>
        <v>45</v>
      </c>
    </row>
    <row r="254" spans="2:13" x14ac:dyDescent="0.25">
      <c r="B254">
        <v>240</v>
      </c>
      <c r="C254" s="1" t="s">
        <v>15</v>
      </c>
      <c r="D254">
        <v>762579</v>
      </c>
      <c r="E254" s="1" t="s">
        <v>10</v>
      </c>
      <c r="F254" s="1" t="s">
        <v>16</v>
      </c>
      <c r="G254" s="1" t="s">
        <v>12</v>
      </c>
      <c r="H254" s="1" t="s">
        <v>13</v>
      </c>
      <c r="I254" s="1" t="s">
        <v>13</v>
      </c>
      <c r="J254">
        <v>26</v>
      </c>
      <c r="K254" s="1">
        <f t="shared" si="9"/>
        <v>762579</v>
      </c>
      <c r="L254" s="1" t="str">
        <f t="shared" si="10"/>
        <v>ASALARIADO</v>
      </c>
      <c r="M254" s="1">
        <f t="shared" si="11"/>
        <v>26</v>
      </c>
    </row>
    <row r="255" spans="2:13" x14ac:dyDescent="0.25">
      <c r="B255">
        <v>241</v>
      </c>
      <c r="C255" s="1" t="s">
        <v>9</v>
      </c>
      <c r="D255">
        <v>500000</v>
      </c>
      <c r="E255" s="1" t="s">
        <v>10</v>
      </c>
      <c r="F255" s="1" t="s">
        <v>16</v>
      </c>
      <c r="G255" s="1" t="s">
        <v>12</v>
      </c>
      <c r="H255" s="1" t="s">
        <v>13</v>
      </c>
      <c r="I255" s="1" t="s">
        <v>12</v>
      </c>
      <c r="J255">
        <v>61</v>
      </c>
      <c r="K255" s="1">
        <f t="shared" si="9"/>
        <v>500000</v>
      </c>
      <c r="L255" s="1" t="str">
        <f t="shared" si="10"/>
        <v>ASALARIADO</v>
      </c>
      <c r="M255" s="1">
        <f t="shared" si="11"/>
        <v>61</v>
      </c>
    </row>
    <row r="256" spans="2:13" x14ac:dyDescent="0.25">
      <c r="B256">
        <v>242</v>
      </c>
      <c r="C256" s="1" t="s">
        <v>9</v>
      </c>
      <c r="D256">
        <v>606345.6</v>
      </c>
      <c r="E256" s="1" t="s">
        <v>10</v>
      </c>
      <c r="F256" s="1" t="s">
        <v>16</v>
      </c>
      <c r="G256" s="1" t="s">
        <v>12</v>
      </c>
      <c r="H256" s="1" t="s">
        <v>13</v>
      </c>
      <c r="I256" s="1" t="s">
        <v>13</v>
      </c>
      <c r="J256">
        <v>21</v>
      </c>
      <c r="K256" s="1">
        <f t="shared" si="9"/>
        <v>606345.6</v>
      </c>
      <c r="L256" s="1" t="str">
        <f t="shared" si="10"/>
        <v>ASALARIADO</v>
      </c>
      <c r="M256" s="1">
        <f t="shared" si="11"/>
        <v>21</v>
      </c>
    </row>
    <row r="257" spans="2:13" x14ac:dyDescent="0.25">
      <c r="B257">
        <v>243</v>
      </c>
      <c r="C257" s="1" t="s">
        <v>15</v>
      </c>
      <c r="D257">
        <v>411069</v>
      </c>
      <c r="E257" s="1" t="s">
        <v>18</v>
      </c>
      <c r="F257" s="1" t="s">
        <v>16</v>
      </c>
      <c r="G257" s="1" t="s">
        <v>12</v>
      </c>
      <c r="H257" s="1" t="s">
        <v>13</v>
      </c>
      <c r="I257" s="1" t="s">
        <v>12</v>
      </c>
      <c r="J257">
        <v>56</v>
      </c>
      <c r="K257" s="1">
        <f t="shared" si="9"/>
        <v>411069</v>
      </c>
      <c r="L257" s="1" t="str">
        <f t="shared" si="10"/>
        <v>TRABAJADOR INDEPENDIENTE</v>
      </c>
      <c r="M257" s="1">
        <f t="shared" si="11"/>
        <v>56</v>
      </c>
    </row>
    <row r="258" spans="2:13" x14ac:dyDescent="0.25">
      <c r="B258">
        <v>244</v>
      </c>
      <c r="C258" s="1" t="s">
        <v>9</v>
      </c>
      <c r="D258">
        <v>636770</v>
      </c>
      <c r="E258" s="1" t="s">
        <v>10</v>
      </c>
      <c r="F258" s="1" t="s">
        <v>16</v>
      </c>
      <c r="G258" s="1" t="s">
        <v>12</v>
      </c>
      <c r="H258" s="1" t="s">
        <v>13</v>
      </c>
      <c r="I258" s="1" t="s">
        <v>13</v>
      </c>
      <c r="J258">
        <v>37</v>
      </c>
      <c r="K258" s="1">
        <f t="shared" si="9"/>
        <v>636770</v>
      </c>
      <c r="L258" s="1" t="str">
        <f t="shared" si="10"/>
        <v>ASALARIADO</v>
      </c>
      <c r="M258" s="1">
        <f t="shared" si="11"/>
        <v>37</v>
      </c>
    </row>
    <row r="259" spans="2:13" x14ac:dyDescent="0.25">
      <c r="B259">
        <v>245</v>
      </c>
      <c r="C259" s="1" t="s">
        <v>9</v>
      </c>
      <c r="D259">
        <v>299647</v>
      </c>
      <c r="E259" s="1" t="s">
        <v>17</v>
      </c>
      <c r="F259" s="1" t="s">
        <v>16</v>
      </c>
      <c r="G259" s="1" t="s">
        <v>12</v>
      </c>
      <c r="H259" s="1" t="s">
        <v>13</v>
      </c>
      <c r="I259" s="1" t="s">
        <v>13</v>
      </c>
      <c r="J259">
        <v>42</v>
      </c>
      <c r="K259" s="1">
        <f t="shared" si="9"/>
        <v>299647</v>
      </c>
      <c r="L259" s="1" t="str">
        <f t="shared" si="10"/>
        <v>ASEGURADO VOLUNTARIO</v>
      </c>
      <c r="M259" s="1">
        <f t="shared" si="11"/>
        <v>42</v>
      </c>
    </row>
    <row r="260" spans="2:13" x14ac:dyDescent="0.25">
      <c r="B260">
        <v>246</v>
      </c>
      <c r="C260" s="1" t="s">
        <v>9</v>
      </c>
      <c r="D260">
        <v>435182.43</v>
      </c>
      <c r="E260" s="1" t="s">
        <v>10</v>
      </c>
      <c r="F260" s="1" t="s">
        <v>16</v>
      </c>
      <c r="G260" s="1" t="s">
        <v>12</v>
      </c>
      <c r="H260" s="1" t="s">
        <v>13</v>
      </c>
      <c r="I260" s="1" t="s">
        <v>13</v>
      </c>
      <c r="J260">
        <v>24</v>
      </c>
      <c r="K260" s="1">
        <f t="shared" si="9"/>
        <v>435182.43</v>
      </c>
      <c r="L260" s="1" t="str">
        <f t="shared" si="10"/>
        <v>ASALARIADO</v>
      </c>
      <c r="M260" s="1">
        <f t="shared" si="11"/>
        <v>24</v>
      </c>
    </row>
    <row r="261" spans="2:13" x14ac:dyDescent="0.25">
      <c r="B261">
        <v>247</v>
      </c>
      <c r="C261" s="1" t="s">
        <v>15</v>
      </c>
      <c r="D261">
        <v>2891000</v>
      </c>
      <c r="E261" s="1" t="s">
        <v>10</v>
      </c>
      <c r="F261" s="1" t="s">
        <v>16</v>
      </c>
      <c r="G261" s="1" t="s">
        <v>12</v>
      </c>
      <c r="H261" s="1" t="s">
        <v>13</v>
      </c>
      <c r="I261" s="1" t="s">
        <v>13</v>
      </c>
      <c r="J261">
        <v>32</v>
      </c>
      <c r="K261" s="1">
        <f t="shared" si="9"/>
        <v>2891000</v>
      </c>
      <c r="L261" s="1" t="str">
        <f t="shared" si="10"/>
        <v>ASALARIADO</v>
      </c>
      <c r="M261" s="1">
        <f t="shared" si="11"/>
        <v>32</v>
      </c>
    </row>
    <row r="262" spans="2:13" x14ac:dyDescent="0.25">
      <c r="B262">
        <v>248</v>
      </c>
      <c r="C262" s="1" t="s">
        <v>9</v>
      </c>
      <c r="D262">
        <v>409154</v>
      </c>
      <c r="E262" s="1" t="s">
        <v>10</v>
      </c>
      <c r="F262" s="1" t="s">
        <v>11</v>
      </c>
      <c r="G262" s="1" t="s">
        <v>12</v>
      </c>
      <c r="H262" s="1" t="s">
        <v>13</v>
      </c>
      <c r="I262" s="1" t="s">
        <v>12</v>
      </c>
      <c r="J262">
        <v>36</v>
      </c>
      <c r="K262" s="1">
        <f t="shared" si="9"/>
        <v>409154</v>
      </c>
      <c r="L262" s="1" t="str">
        <f t="shared" si="10"/>
        <v>ASALARIADO</v>
      </c>
      <c r="M262" s="1">
        <f t="shared" si="11"/>
        <v>36</v>
      </c>
    </row>
    <row r="263" spans="2:13" x14ac:dyDescent="0.25">
      <c r="B263">
        <v>249</v>
      </c>
      <c r="C263" s="1" t="s">
        <v>15</v>
      </c>
      <c r="D263">
        <v>556132</v>
      </c>
      <c r="E263" s="1" t="s">
        <v>10</v>
      </c>
      <c r="F263" s="1" t="s">
        <v>11</v>
      </c>
      <c r="G263" s="1" t="s">
        <v>12</v>
      </c>
      <c r="H263" s="1" t="s">
        <v>13</v>
      </c>
      <c r="I263" s="1" t="s">
        <v>13</v>
      </c>
      <c r="J263">
        <v>51</v>
      </c>
      <c r="K263" s="1">
        <f t="shared" si="9"/>
        <v>556132</v>
      </c>
      <c r="L263" s="1" t="str">
        <f t="shared" si="10"/>
        <v>ASALARIADO</v>
      </c>
      <c r="M263" s="1">
        <f t="shared" si="11"/>
        <v>51</v>
      </c>
    </row>
    <row r="264" spans="2:13" x14ac:dyDescent="0.25">
      <c r="B264">
        <v>250</v>
      </c>
      <c r="C264" s="1" t="s">
        <v>15</v>
      </c>
      <c r="D264">
        <v>173710</v>
      </c>
      <c r="E264" s="1" t="s">
        <v>10</v>
      </c>
      <c r="F264" s="1" t="s">
        <v>16</v>
      </c>
      <c r="G264" s="1" t="s">
        <v>12</v>
      </c>
      <c r="H264" s="1" t="s">
        <v>13</v>
      </c>
      <c r="I264" s="1" t="s">
        <v>13</v>
      </c>
      <c r="J264">
        <v>20</v>
      </c>
      <c r="K264" s="1">
        <f t="shared" si="9"/>
        <v>173710</v>
      </c>
      <c r="L264" s="1" t="str">
        <f t="shared" si="10"/>
        <v>ASALARIADO</v>
      </c>
      <c r="M264" s="1">
        <f t="shared" si="11"/>
        <v>20</v>
      </c>
    </row>
    <row r="265" spans="2:13" x14ac:dyDescent="0.25">
      <c r="B265">
        <v>251</v>
      </c>
      <c r="C265" s="1" t="s">
        <v>15</v>
      </c>
      <c r="D265">
        <v>601898.22</v>
      </c>
      <c r="E265" s="1" t="s">
        <v>10</v>
      </c>
      <c r="F265" s="1" t="s">
        <v>11</v>
      </c>
      <c r="G265" s="1" t="s">
        <v>12</v>
      </c>
      <c r="H265" s="1" t="s">
        <v>13</v>
      </c>
      <c r="I265" s="1" t="s">
        <v>13</v>
      </c>
      <c r="J265">
        <v>21</v>
      </c>
      <c r="K265" s="1">
        <f t="shared" si="9"/>
        <v>601898.22</v>
      </c>
      <c r="L265" s="1" t="str">
        <f t="shared" si="10"/>
        <v>ASALARIADO</v>
      </c>
      <c r="M265" s="1">
        <f t="shared" si="11"/>
        <v>21</v>
      </c>
    </row>
    <row r="266" spans="2:13" x14ac:dyDescent="0.25">
      <c r="B266">
        <v>252</v>
      </c>
      <c r="C266" s="1" t="s">
        <v>9</v>
      </c>
      <c r="D266">
        <v>297046</v>
      </c>
      <c r="E266" s="1" t="s">
        <v>17</v>
      </c>
      <c r="F266" s="1" t="s">
        <v>16</v>
      </c>
      <c r="G266" s="1" t="s">
        <v>12</v>
      </c>
      <c r="H266" s="1" t="s">
        <v>13</v>
      </c>
      <c r="I266" s="1" t="s">
        <v>13</v>
      </c>
      <c r="J266">
        <v>26</v>
      </c>
      <c r="K266" s="1">
        <f t="shared" si="9"/>
        <v>297046</v>
      </c>
      <c r="L266" s="1" t="str">
        <f t="shared" si="10"/>
        <v>ASEGURADO VOLUNTARIO</v>
      </c>
      <c r="M266" s="1">
        <f t="shared" si="11"/>
        <v>26</v>
      </c>
    </row>
    <row r="267" spans="2:13" x14ac:dyDescent="0.25">
      <c r="B267">
        <v>253</v>
      </c>
      <c r="C267" s="1" t="s">
        <v>9</v>
      </c>
      <c r="D267">
        <v>455087.65</v>
      </c>
      <c r="E267" s="1" t="s">
        <v>10</v>
      </c>
      <c r="F267" s="1" t="s">
        <v>16</v>
      </c>
      <c r="G267" s="1" t="s">
        <v>12</v>
      </c>
      <c r="H267" s="1" t="s">
        <v>13</v>
      </c>
      <c r="I267" s="1" t="s">
        <v>13</v>
      </c>
      <c r="J267">
        <v>58</v>
      </c>
      <c r="K267" s="1">
        <f t="shared" si="9"/>
        <v>455087.65</v>
      </c>
      <c r="L267" s="1" t="str">
        <f t="shared" si="10"/>
        <v>ASALARIADO</v>
      </c>
      <c r="M267" s="1">
        <f t="shared" si="11"/>
        <v>58</v>
      </c>
    </row>
    <row r="268" spans="2:13" x14ac:dyDescent="0.25">
      <c r="B268">
        <v>254</v>
      </c>
      <c r="C268" s="1" t="s">
        <v>9</v>
      </c>
      <c r="D268">
        <v>278030</v>
      </c>
      <c r="E268" s="1" t="s">
        <v>19</v>
      </c>
      <c r="F268" s="1" t="s">
        <v>16</v>
      </c>
      <c r="G268" s="1" t="s">
        <v>12</v>
      </c>
      <c r="H268" s="1" t="s">
        <v>13</v>
      </c>
      <c r="I268" s="1" t="s">
        <v>12</v>
      </c>
      <c r="J268">
        <v>50</v>
      </c>
      <c r="K268" s="1">
        <f t="shared" si="9"/>
        <v>278030</v>
      </c>
      <c r="L268" s="1" t="str">
        <f t="shared" si="10"/>
        <v>CONVENIOS ESPECIALES DE TRABAJADORES INDEPENDIENTES</v>
      </c>
      <c r="M268" s="1">
        <f t="shared" si="11"/>
        <v>50</v>
      </c>
    </row>
    <row r="269" spans="2:13" x14ac:dyDescent="0.25">
      <c r="B269">
        <v>255</v>
      </c>
      <c r="C269" s="1" t="s">
        <v>15</v>
      </c>
      <c r="D269">
        <v>1198261.6000000001</v>
      </c>
      <c r="E269" s="1" t="s">
        <v>10</v>
      </c>
      <c r="F269" s="1" t="s">
        <v>11</v>
      </c>
      <c r="G269" s="1" t="s">
        <v>12</v>
      </c>
      <c r="H269" s="1" t="s">
        <v>13</v>
      </c>
      <c r="I269" s="1" t="s">
        <v>13</v>
      </c>
      <c r="J269">
        <v>43</v>
      </c>
      <c r="K269" s="1">
        <f t="shared" si="9"/>
        <v>1198261.6000000001</v>
      </c>
      <c r="L269" s="1" t="str">
        <f t="shared" si="10"/>
        <v>ASALARIADO</v>
      </c>
      <c r="M269" s="1">
        <f t="shared" si="11"/>
        <v>43</v>
      </c>
    </row>
    <row r="270" spans="2:13" x14ac:dyDescent="0.25">
      <c r="B270">
        <v>256</v>
      </c>
      <c r="C270" s="1" t="s">
        <v>15</v>
      </c>
      <c r="D270">
        <v>430147.81</v>
      </c>
      <c r="E270" s="1" t="s">
        <v>10</v>
      </c>
      <c r="F270" s="1" t="s">
        <v>16</v>
      </c>
      <c r="G270" s="1" t="s">
        <v>12</v>
      </c>
      <c r="H270" s="1" t="s">
        <v>13</v>
      </c>
      <c r="I270" s="1" t="s">
        <v>13</v>
      </c>
      <c r="J270">
        <v>50</v>
      </c>
      <c r="K270" s="1">
        <f t="shared" si="9"/>
        <v>430147.81</v>
      </c>
      <c r="L270" s="1" t="str">
        <f t="shared" si="10"/>
        <v>ASALARIADO</v>
      </c>
      <c r="M270" s="1">
        <f t="shared" si="11"/>
        <v>50</v>
      </c>
    </row>
    <row r="271" spans="2:13" x14ac:dyDescent="0.25">
      <c r="B271">
        <v>257</v>
      </c>
      <c r="C271" s="1" t="s">
        <v>15</v>
      </c>
      <c r="D271">
        <v>500000</v>
      </c>
      <c r="E271" s="1" t="s">
        <v>10</v>
      </c>
      <c r="F271" s="1" t="s">
        <v>16</v>
      </c>
      <c r="G271" s="1" t="s">
        <v>12</v>
      </c>
      <c r="H271" s="1" t="s">
        <v>13</v>
      </c>
      <c r="I271" s="1" t="s">
        <v>12</v>
      </c>
      <c r="J271">
        <v>23</v>
      </c>
      <c r="K271" s="1">
        <f t="shared" ref="K271:K334" si="12">IF(ISBLANK(D271),$B$8,D271)</f>
        <v>500000</v>
      </c>
      <c r="L271" s="1" t="str">
        <f t="shared" ref="L271:L334" si="13">IF(ISBLANK(E271),$B$4,E271)</f>
        <v>ASALARIADO</v>
      </c>
      <c r="M271" s="1">
        <f t="shared" ref="M271:M334" si="14">IF(ISBLANK(J271),$B$9,J271)</f>
        <v>23</v>
      </c>
    </row>
    <row r="272" spans="2:13" x14ac:dyDescent="0.25">
      <c r="B272">
        <v>258</v>
      </c>
      <c r="C272" s="1" t="s">
        <v>15</v>
      </c>
      <c r="D272">
        <v>1819625.78</v>
      </c>
      <c r="E272" s="1" t="s">
        <v>10</v>
      </c>
      <c r="F272" s="1" t="s">
        <v>16</v>
      </c>
      <c r="G272" s="1" t="s">
        <v>12</v>
      </c>
      <c r="H272" s="1" t="s">
        <v>13</v>
      </c>
      <c r="I272" s="1" t="s">
        <v>13</v>
      </c>
      <c r="J272">
        <v>38</v>
      </c>
      <c r="K272" s="1">
        <f t="shared" si="12"/>
        <v>1819625.78</v>
      </c>
      <c r="L272" s="1" t="str">
        <f t="shared" si="13"/>
        <v>ASALARIADO</v>
      </c>
      <c r="M272" s="1">
        <f t="shared" si="14"/>
        <v>38</v>
      </c>
    </row>
    <row r="273" spans="2:13" x14ac:dyDescent="0.25">
      <c r="B273">
        <v>259</v>
      </c>
      <c r="C273" s="1" t="s">
        <v>15</v>
      </c>
      <c r="D273">
        <v>355312</v>
      </c>
      <c r="E273" s="1" t="s">
        <v>10</v>
      </c>
      <c r="F273" s="1" t="s">
        <v>16</v>
      </c>
      <c r="G273" s="1" t="s">
        <v>12</v>
      </c>
      <c r="H273" s="1" t="s">
        <v>13</v>
      </c>
      <c r="I273" s="1" t="s">
        <v>13</v>
      </c>
      <c r="J273">
        <v>56</v>
      </c>
      <c r="K273" s="1">
        <f t="shared" si="12"/>
        <v>355312</v>
      </c>
      <c r="L273" s="1" t="str">
        <f t="shared" si="13"/>
        <v>ASALARIADO</v>
      </c>
      <c r="M273" s="1">
        <f t="shared" si="14"/>
        <v>56</v>
      </c>
    </row>
    <row r="274" spans="2:13" x14ac:dyDescent="0.25">
      <c r="B274">
        <v>260</v>
      </c>
      <c r="C274" s="1" t="s">
        <v>9</v>
      </c>
      <c r="D274">
        <v>262016</v>
      </c>
      <c r="E274" s="1" t="s">
        <v>10</v>
      </c>
      <c r="F274" s="1" t="s">
        <v>16</v>
      </c>
      <c r="G274" s="1" t="s">
        <v>12</v>
      </c>
      <c r="H274" s="1" t="s">
        <v>13</v>
      </c>
      <c r="I274" s="1" t="s">
        <v>13</v>
      </c>
      <c r="J274">
        <v>40</v>
      </c>
      <c r="K274" s="1">
        <f t="shared" si="12"/>
        <v>262016</v>
      </c>
      <c r="L274" s="1" t="str">
        <f t="shared" si="13"/>
        <v>ASALARIADO</v>
      </c>
      <c r="M274" s="1">
        <f t="shared" si="14"/>
        <v>40</v>
      </c>
    </row>
    <row r="275" spans="2:13" x14ac:dyDescent="0.25">
      <c r="B275">
        <v>261</v>
      </c>
      <c r="C275" s="1" t="s">
        <v>9</v>
      </c>
      <c r="D275">
        <v>507212.75</v>
      </c>
      <c r="E275" s="1" t="s">
        <v>10</v>
      </c>
      <c r="F275" s="1" t="s">
        <v>11</v>
      </c>
      <c r="G275" s="1" t="s">
        <v>12</v>
      </c>
      <c r="H275" s="1" t="s">
        <v>13</v>
      </c>
      <c r="I275" s="1" t="s">
        <v>13</v>
      </c>
      <c r="J275">
        <v>62</v>
      </c>
      <c r="K275" s="1">
        <f t="shared" si="12"/>
        <v>507212.75</v>
      </c>
      <c r="L275" s="1" t="str">
        <f t="shared" si="13"/>
        <v>ASALARIADO</v>
      </c>
      <c r="M275" s="1">
        <f t="shared" si="14"/>
        <v>62</v>
      </c>
    </row>
    <row r="276" spans="2:13" x14ac:dyDescent="0.25">
      <c r="B276">
        <v>262</v>
      </c>
      <c r="C276" s="1" t="s">
        <v>9</v>
      </c>
      <c r="D276">
        <v>319590</v>
      </c>
      <c r="E276" s="1" t="s">
        <v>10</v>
      </c>
      <c r="F276" s="1" t="s">
        <v>16</v>
      </c>
      <c r="G276" s="1" t="s">
        <v>12</v>
      </c>
      <c r="H276" s="1" t="s">
        <v>13</v>
      </c>
      <c r="I276" s="1" t="s">
        <v>13</v>
      </c>
      <c r="J276">
        <v>28</v>
      </c>
      <c r="K276" s="1">
        <f t="shared" si="12"/>
        <v>319590</v>
      </c>
      <c r="L276" s="1" t="str">
        <f t="shared" si="13"/>
        <v>ASALARIADO</v>
      </c>
      <c r="M276" s="1">
        <f t="shared" si="14"/>
        <v>28</v>
      </c>
    </row>
    <row r="277" spans="2:13" x14ac:dyDescent="0.25">
      <c r="B277">
        <v>263</v>
      </c>
      <c r="C277" s="1" t="s">
        <v>9</v>
      </c>
      <c r="D277">
        <v>331181</v>
      </c>
      <c r="E277" s="1" t="s">
        <v>18</v>
      </c>
      <c r="F277" s="1" t="s">
        <v>16</v>
      </c>
      <c r="G277" s="1" t="s">
        <v>12</v>
      </c>
      <c r="H277" s="1" t="s">
        <v>13</v>
      </c>
      <c r="I277" s="1" t="s">
        <v>12</v>
      </c>
      <c r="J277">
        <v>62</v>
      </c>
      <c r="K277" s="1">
        <f t="shared" si="12"/>
        <v>331181</v>
      </c>
      <c r="L277" s="1" t="str">
        <f t="shared" si="13"/>
        <v>TRABAJADOR INDEPENDIENTE</v>
      </c>
      <c r="M277" s="1">
        <f t="shared" si="14"/>
        <v>62</v>
      </c>
    </row>
    <row r="278" spans="2:13" x14ac:dyDescent="0.25">
      <c r="B278">
        <v>264</v>
      </c>
      <c r="C278" s="1" t="s">
        <v>9</v>
      </c>
      <c r="D278">
        <v>509509</v>
      </c>
      <c r="E278" s="1" t="s">
        <v>18</v>
      </c>
      <c r="F278" s="1" t="s">
        <v>16</v>
      </c>
      <c r="G278" s="1" t="s">
        <v>12</v>
      </c>
      <c r="H278" s="1" t="s">
        <v>13</v>
      </c>
      <c r="I278" s="1" t="s">
        <v>13</v>
      </c>
      <c r="J278">
        <v>42</v>
      </c>
      <c r="K278" s="1">
        <f t="shared" si="12"/>
        <v>509509</v>
      </c>
      <c r="L278" s="1" t="str">
        <f t="shared" si="13"/>
        <v>TRABAJADOR INDEPENDIENTE</v>
      </c>
      <c r="M278" s="1">
        <f t="shared" si="14"/>
        <v>42</v>
      </c>
    </row>
    <row r="279" spans="2:13" x14ac:dyDescent="0.25">
      <c r="B279">
        <v>265</v>
      </c>
      <c r="C279" s="1" t="s">
        <v>15</v>
      </c>
      <c r="D279">
        <v>820120</v>
      </c>
      <c r="E279" s="1" t="s">
        <v>10</v>
      </c>
      <c r="F279" s="1" t="s">
        <v>16</v>
      </c>
      <c r="G279" s="1" t="s">
        <v>12</v>
      </c>
      <c r="H279" s="1" t="s">
        <v>13</v>
      </c>
      <c r="I279" s="1" t="s">
        <v>13</v>
      </c>
      <c r="J279">
        <v>27</v>
      </c>
      <c r="K279" s="1">
        <f t="shared" si="12"/>
        <v>820120</v>
      </c>
      <c r="L279" s="1" t="str">
        <f t="shared" si="13"/>
        <v>ASALARIADO</v>
      </c>
      <c r="M279" s="1">
        <f t="shared" si="14"/>
        <v>27</v>
      </c>
    </row>
    <row r="280" spans="2:13" x14ac:dyDescent="0.25">
      <c r="B280">
        <v>266</v>
      </c>
      <c r="C280" s="1" t="s">
        <v>15</v>
      </c>
      <c r="D280">
        <v>439400</v>
      </c>
      <c r="E280" s="1" t="s">
        <v>10</v>
      </c>
      <c r="F280" s="1" t="s">
        <v>16</v>
      </c>
      <c r="G280" s="1" t="s">
        <v>12</v>
      </c>
      <c r="H280" s="1" t="s">
        <v>13</v>
      </c>
      <c r="I280" s="1" t="s">
        <v>13</v>
      </c>
      <c r="J280">
        <v>34</v>
      </c>
      <c r="K280" s="1">
        <f t="shared" si="12"/>
        <v>439400</v>
      </c>
      <c r="L280" s="1" t="str">
        <f t="shared" si="13"/>
        <v>ASALARIADO</v>
      </c>
      <c r="M280" s="1">
        <f t="shared" si="14"/>
        <v>34</v>
      </c>
    </row>
    <row r="281" spans="2:13" x14ac:dyDescent="0.25">
      <c r="B281">
        <v>267</v>
      </c>
      <c r="C281" s="1" t="s">
        <v>9</v>
      </c>
      <c r="D281">
        <v>2184000</v>
      </c>
      <c r="E281" s="1" t="s">
        <v>10</v>
      </c>
      <c r="F281" s="1" t="s">
        <v>16</v>
      </c>
      <c r="G281" s="1" t="s">
        <v>12</v>
      </c>
      <c r="H281" s="1" t="s">
        <v>13</v>
      </c>
      <c r="I281" s="1" t="s">
        <v>13</v>
      </c>
      <c r="J281">
        <v>41</v>
      </c>
      <c r="K281" s="1">
        <f t="shared" si="12"/>
        <v>2184000</v>
      </c>
      <c r="L281" s="1" t="str">
        <f t="shared" si="13"/>
        <v>ASALARIADO</v>
      </c>
      <c r="M281" s="1">
        <f t="shared" si="14"/>
        <v>41</v>
      </c>
    </row>
    <row r="282" spans="2:13" x14ac:dyDescent="0.25">
      <c r="B282">
        <v>268</v>
      </c>
      <c r="C282" s="1" t="s">
        <v>15</v>
      </c>
      <c r="D282">
        <v>110000</v>
      </c>
      <c r="E282" s="1" t="s">
        <v>10</v>
      </c>
      <c r="F282" s="1" t="s">
        <v>16</v>
      </c>
      <c r="G282" s="1" t="s">
        <v>12</v>
      </c>
      <c r="H282" s="1" t="s">
        <v>12</v>
      </c>
      <c r="I282" s="1" t="s">
        <v>13</v>
      </c>
      <c r="J282">
        <v>28</v>
      </c>
      <c r="K282" s="1">
        <f t="shared" si="12"/>
        <v>110000</v>
      </c>
      <c r="L282" s="1" t="str">
        <f t="shared" si="13"/>
        <v>ASALARIADO</v>
      </c>
      <c r="M282" s="1">
        <f t="shared" si="14"/>
        <v>28</v>
      </c>
    </row>
    <row r="283" spans="2:13" x14ac:dyDescent="0.25">
      <c r="B283">
        <v>269</v>
      </c>
      <c r="C283" s="1" t="s">
        <v>9</v>
      </c>
      <c r="D283">
        <v>180000</v>
      </c>
      <c r="E283" s="1" t="s">
        <v>10</v>
      </c>
      <c r="F283" s="1" t="s">
        <v>16</v>
      </c>
      <c r="G283" s="1" t="s">
        <v>12</v>
      </c>
      <c r="H283" s="1" t="s">
        <v>13</v>
      </c>
      <c r="I283" s="1" t="s">
        <v>13</v>
      </c>
      <c r="J283">
        <v>45</v>
      </c>
      <c r="K283" s="1">
        <f t="shared" si="12"/>
        <v>180000</v>
      </c>
      <c r="L283" s="1" t="str">
        <f t="shared" si="13"/>
        <v>ASALARIADO</v>
      </c>
      <c r="M283" s="1">
        <f t="shared" si="14"/>
        <v>45</v>
      </c>
    </row>
    <row r="284" spans="2:13" x14ac:dyDescent="0.25">
      <c r="B284">
        <v>270</v>
      </c>
      <c r="C284" s="1" t="s">
        <v>15</v>
      </c>
      <c r="D284">
        <v>350000</v>
      </c>
      <c r="E284" s="1" t="s">
        <v>10</v>
      </c>
      <c r="F284" s="1" t="s">
        <v>16</v>
      </c>
      <c r="G284" s="1" t="s">
        <v>12</v>
      </c>
      <c r="H284" s="1" t="s">
        <v>13</v>
      </c>
      <c r="I284" s="1" t="s">
        <v>13</v>
      </c>
      <c r="J284">
        <v>29</v>
      </c>
      <c r="K284" s="1">
        <f t="shared" si="12"/>
        <v>350000</v>
      </c>
      <c r="L284" s="1" t="str">
        <f t="shared" si="13"/>
        <v>ASALARIADO</v>
      </c>
      <c r="M284" s="1">
        <f t="shared" si="14"/>
        <v>29</v>
      </c>
    </row>
    <row r="285" spans="2:13" x14ac:dyDescent="0.25">
      <c r="B285">
        <v>271</v>
      </c>
      <c r="C285" s="1" t="s">
        <v>9</v>
      </c>
      <c r="D285">
        <v>281250</v>
      </c>
      <c r="E285" s="1" t="s">
        <v>10</v>
      </c>
      <c r="F285" s="1" t="s">
        <v>11</v>
      </c>
      <c r="G285" s="1" t="s">
        <v>12</v>
      </c>
      <c r="H285" s="1" t="s">
        <v>13</v>
      </c>
      <c r="I285" s="1" t="s">
        <v>13</v>
      </c>
      <c r="J285">
        <v>58</v>
      </c>
      <c r="K285" s="1">
        <f t="shared" si="12"/>
        <v>281250</v>
      </c>
      <c r="L285" s="1" t="str">
        <f t="shared" si="13"/>
        <v>ASALARIADO</v>
      </c>
      <c r="M285" s="1">
        <f t="shared" si="14"/>
        <v>58</v>
      </c>
    </row>
    <row r="286" spans="2:13" x14ac:dyDescent="0.25">
      <c r="B286">
        <v>272</v>
      </c>
      <c r="C286" s="1" t="s">
        <v>15</v>
      </c>
      <c r="D286">
        <v>829364.58</v>
      </c>
      <c r="E286" s="1" t="s">
        <v>10</v>
      </c>
      <c r="F286" s="1" t="s">
        <v>16</v>
      </c>
      <c r="G286" s="1" t="s">
        <v>12</v>
      </c>
      <c r="H286" s="1" t="s">
        <v>13</v>
      </c>
      <c r="I286" s="1" t="s">
        <v>13</v>
      </c>
      <c r="J286">
        <v>30</v>
      </c>
      <c r="K286" s="1">
        <f t="shared" si="12"/>
        <v>829364.58</v>
      </c>
      <c r="L286" s="1" t="str">
        <f t="shared" si="13"/>
        <v>ASALARIADO</v>
      </c>
      <c r="M286" s="1">
        <f t="shared" si="14"/>
        <v>30</v>
      </c>
    </row>
    <row r="287" spans="2:13" x14ac:dyDescent="0.25">
      <c r="B287">
        <v>273</v>
      </c>
      <c r="C287" s="1" t="s">
        <v>15</v>
      </c>
      <c r="D287">
        <v>403983</v>
      </c>
      <c r="E287" s="1" t="s">
        <v>18</v>
      </c>
      <c r="F287" s="1" t="s">
        <v>16</v>
      </c>
      <c r="G287" s="1" t="s">
        <v>12</v>
      </c>
      <c r="H287" s="1" t="s">
        <v>13</v>
      </c>
      <c r="I287" s="1" t="s">
        <v>12</v>
      </c>
      <c r="J287">
        <v>41</v>
      </c>
      <c r="K287" s="1">
        <f t="shared" si="12"/>
        <v>403983</v>
      </c>
      <c r="L287" s="1" t="str">
        <f t="shared" si="13"/>
        <v>TRABAJADOR INDEPENDIENTE</v>
      </c>
      <c r="M287" s="1">
        <f t="shared" si="14"/>
        <v>41</v>
      </c>
    </row>
    <row r="288" spans="2:13" x14ac:dyDescent="0.25">
      <c r="B288">
        <v>274</v>
      </c>
      <c r="C288" s="1" t="s">
        <v>15</v>
      </c>
      <c r="D288">
        <v>545646</v>
      </c>
      <c r="E288" s="1" t="s">
        <v>10</v>
      </c>
      <c r="F288" s="1" t="s">
        <v>16</v>
      </c>
      <c r="G288" s="1" t="s">
        <v>12</v>
      </c>
      <c r="H288" s="1" t="s">
        <v>13</v>
      </c>
      <c r="I288" s="1" t="s">
        <v>13</v>
      </c>
      <c r="J288">
        <v>44</v>
      </c>
      <c r="K288" s="1">
        <f t="shared" si="12"/>
        <v>545646</v>
      </c>
      <c r="L288" s="1" t="str">
        <f t="shared" si="13"/>
        <v>ASALARIADO</v>
      </c>
      <c r="M288" s="1">
        <f t="shared" si="14"/>
        <v>44</v>
      </c>
    </row>
    <row r="289" spans="2:13" x14ac:dyDescent="0.25">
      <c r="B289">
        <v>275</v>
      </c>
      <c r="C289" s="1" t="s">
        <v>9</v>
      </c>
      <c r="D289">
        <v>417064</v>
      </c>
      <c r="E289" s="1" t="s">
        <v>10</v>
      </c>
      <c r="F289" s="1" t="s">
        <v>16</v>
      </c>
      <c r="G289" s="1" t="s">
        <v>12</v>
      </c>
      <c r="H289" s="1" t="s">
        <v>13</v>
      </c>
      <c r="I289" s="1" t="s">
        <v>13</v>
      </c>
      <c r="J289">
        <v>59</v>
      </c>
      <c r="K289" s="1">
        <f t="shared" si="12"/>
        <v>417064</v>
      </c>
      <c r="L289" s="1" t="str">
        <f t="shared" si="13"/>
        <v>ASALARIADO</v>
      </c>
      <c r="M289" s="1">
        <f t="shared" si="14"/>
        <v>59</v>
      </c>
    </row>
    <row r="290" spans="2:13" x14ac:dyDescent="0.25">
      <c r="B290">
        <v>276</v>
      </c>
      <c r="C290" s="1" t="s">
        <v>9</v>
      </c>
      <c r="D290">
        <v>621333.79</v>
      </c>
      <c r="E290" s="1" t="s">
        <v>10</v>
      </c>
      <c r="F290" s="1" t="s">
        <v>16</v>
      </c>
      <c r="G290" s="1" t="s">
        <v>12</v>
      </c>
      <c r="H290" s="1" t="s">
        <v>13</v>
      </c>
      <c r="I290" s="1" t="s">
        <v>13</v>
      </c>
      <c r="J290">
        <v>47</v>
      </c>
      <c r="K290" s="1">
        <f t="shared" si="12"/>
        <v>621333.79</v>
      </c>
      <c r="L290" s="1" t="str">
        <f t="shared" si="13"/>
        <v>ASALARIADO</v>
      </c>
      <c r="M290" s="1">
        <f t="shared" si="14"/>
        <v>47</v>
      </c>
    </row>
    <row r="291" spans="2:13" x14ac:dyDescent="0.25">
      <c r="B291">
        <v>277</v>
      </c>
      <c r="C291" s="1" t="s">
        <v>9</v>
      </c>
      <c r="D291">
        <v>297046</v>
      </c>
      <c r="E291" s="1" t="s">
        <v>17</v>
      </c>
      <c r="F291" s="1" t="s">
        <v>16</v>
      </c>
      <c r="G291" s="1" t="s">
        <v>12</v>
      </c>
      <c r="H291" s="1" t="s">
        <v>13</v>
      </c>
      <c r="I291" s="1" t="s">
        <v>13</v>
      </c>
      <c r="J291">
        <v>24</v>
      </c>
      <c r="K291" s="1">
        <f t="shared" si="12"/>
        <v>297046</v>
      </c>
      <c r="L291" s="1" t="str">
        <f t="shared" si="13"/>
        <v>ASEGURADO VOLUNTARIO</v>
      </c>
      <c r="M291" s="1">
        <f t="shared" si="14"/>
        <v>24</v>
      </c>
    </row>
    <row r="292" spans="2:13" x14ac:dyDescent="0.25">
      <c r="B292">
        <v>278</v>
      </c>
      <c r="C292" s="1" t="s">
        <v>15</v>
      </c>
      <c r="D292">
        <v>527824.5</v>
      </c>
      <c r="E292" s="1" t="s">
        <v>14</v>
      </c>
      <c r="F292" s="1" t="s">
        <v>11</v>
      </c>
      <c r="G292" s="1" t="s">
        <v>12</v>
      </c>
      <c r="H292" s="1" t="s">
        <v>13</v>
      </c>
      <c r="I292" s="1" t="s">
        <v>13</v>
      </c>
      <c r="J292">
        <v>68</v>
      </c>
      <c r="K292" s="1">
        <f t="shared" si="12"/>
        <v>527824.5</v>
      </c>
      <c r="L292" s="1" t="str">
        <f t="shared" si="13"/>
        <v>PENSIONADOS EN SU PROPIO SISTEMA</v>
      </c>
      <c r="M292" s="1">
        <f t="shared" si="14"/>
        <v>68</v>
      </c>
    </row>
    <row r="293" spans="2:13" x14ac:dyDescent="0.25">
      <c r="B293">
        <v>279</v>
      </c>
      <c r="C293" s="1" t="s">
        <v>9</v>
      </c>
      <c r="D293">
        <v>278030</v>
      </c>
      <c r="E293" s="1" t="s">
        <v>19</v>
      </c>
      <c r="F293" s="1" t="s">
        <v>16</v>
      </c>
      <c r="G293" s="1" t="s">
        <v>12</v>
      </c>
      <c r="H293" s="1" t="s">
        <v>13</v>
      </c>
      <c r="I293" s="1" t="s">
        <v>13</v>
      </c>
      <c r="J293">
        <v>43</v>
      </c>
      <c r="K293" s="1">
        <f t="shared" si="12"/>
        <v>278030</v>
      </c>
      <c r="L293" s="1" t="str">
        <f t="shared" si="13"/>
        <v>CONVENIOS ESPECIALES DE TRABAJADORES INDEPENDIENTES</v>
      </c>
      <c r="M293" s="1">
        <f t="shared" si="14"/>
        <v>43</v>
      </c>
    </row>
    <row r="294" spans="2:13" x14ac:dyDescent="0.25">
      <c r="B294">
        <v>280</v>
      </c>
      <c r="C294" s="1" t="s">
        <v>15</v>
      </c>
      <c r="D294">
        <v>300000</v>
      </c>
      <c r="E294" s="1" t="s">
        <v>17</v>
      </c>
      <c r="F294" s="1" t="s">
        <v>16</v>
      </c>
      <c r="G294" s="1" t="s">
        <v>12</v>
      </c>
      <c r="H294" s="1" t="s">
        <v>12</v>
      </c>
      <c r="I294" s="1" t="s">
        <v>13</v>
      </c>
      <c r="J294">
        <v>57</v>
      </c>
      <c r="K294" s="1">
        <f t="shared" si="12"/>
        <v>300000</v>
      </c>
      <c r="L294" s="1" t="str">
        <f t="shared" si="13"/>
        <v>ASEGURADO VOLUNTARIO</v>
      </c>
      <c r="M294" s="1">
        <f t="shared" si="14"/>
        <v>57</v>
      </c>
    </row>
    <row r="295" spans="2:13" x14ac:dyDescent="0.25">
      <c r="B295">
        <v>281</v>
      </c>
      <c r="C295" s="1" t="s">
        <v>15</v>
      </c>
      <c r="D295">
        <v>453393.84</v>
      </c>
      <c r="E295" s="1" t="s">
        <v>10</v>
      </c>
      <c r="F295" s="1" t="s">
        <v>16</v>
      </c>
      <c r="G295" s="1" t="s">
        <v>12</v>
      </c>
      <c r="H295" s="1" t="s">
        <v>13</v>
      </c>
      <c r="I295" s="1" t="s">
        <v>13</v>
      </c>
      <c r="J295">
        <v>31</v>
      </c>
      <c r="K295" s="1">
        <f t="shared" si="12"/>
        <v>453393.84</v>
      </c>
      <c r="L295" s="1" t="str">
        <f t="shared" si="13"/>
        <v>ASALARIADO</v>
      </c>
      <c r="M295" s="1">
        <f t="shared" si="14"/>
        <v>31</v>
      </c>
    </row>
    <row r="296" spans="2:13" x14ac:dyDescent="0.25">
      <c r="B296">
        <v>282</v>
      </c>
      <c r="C296" s="1" t="s">
        <v>15</v>
      </c>
      <c r="D296">
        <v>297062</v>
      </c>
      <c r="E296" s="1" t="s">
        <v>18</v>
      </c>
      <c r="F296" s="1" t="s">
        <v>16</v>
      </c>
      <c r="G296" s="1" t="s">
        <v>12</v>
      </c>
      <c r="H296" s="1" t="s">
        <v>13</v>
      </c>
      <c r="I296" s="1" t="s">
        <v>12</v>
      </c>
      <c r="J296">
        <v>40</v>
      </c>
      <c r="K296" s="1">
        <f t="shared" si="12"/>
        <v>297062</v>
      </c>
      <c r="L296" s="1" t="str">
        <f t="shared" si="13"/>
        <v>TRABAJADOR INDEPENDIENTE</v>
      </c>
      <c r="M296" s="1">
        <f t="shared" si="14"/>
        <v>40</v>
      </c>
    </row>
    <row r="297" spans="2:13" x14ac:dyDescent="0.25">
      <c r="B297">
        <v>283</v>
      </c>
      <c r="C297" s="1" t="s">
        <v>15</v>
      </c>
      <c r="D297">
        <v>245436.97</v>
      </c>
      <c r="E297" s="1" t="s">
        <v>10</v>
      </c>
      <c r="F297" s="1" t="s">
        <v>16</v>
      </c>
      <c r="G297" s="1" t="s">
        <v>12</v>
      </c>
      <c r="H297" s="1" t="s">
        <v>13</v>
      </c>
      <c r="I297" s="1" t="s">
        <v>13</v>
      </c>
      <c r="J297">
        <v>27</v>
      </c>
      <c r="K297" s="1">
        <f t="shared" si="12"/>
        <v>245436.97</v>
      </c>
      <c r="L297" s="1" t="str">
        <f t="shared" si="13"/>
        <v>ASALARIADO</v>
      </c>
      <c r="M297" s="1">
        <f t="shared" si="14"/>
        <v>27</v>
      </c>
    </row>
    <row r="298" spans="2:13" x14ac:dyDescent="0.25">
      <c r="B298">
        <v>284</v>
      </c>
      <c r="C298" s="1" t="s">
        <v>9</v>
      </c>
      <c r="D298">
        <v>2005101</v>
      </c>
      <c r="E298" s="1" t="s">
        <v>10</v>
      </c>
      <c r="F298" s="1" t="s">
        <v>16</v>
      </c>
      <c r="G298" s="1" t="s">
        <v>12</v>
      </c>
      <c r="H298" s="1" t="s">
        <v>13</v>
      </c>
      <c r="I298" s="1" t="s">
        <v>13</v>
      </c>
      <c r="J298">
        <v>32</v>
      </c>
      <c r="K298" s="1">
        <f t="shared" si="12"/>
        <v>2005101</v>
      </c>
      <c r="L298" s="1" t="str">
        <f t="shared" si="13"/>
        <v>ASALARIADO</v>
      </c>
      <c r="M298" s="1">
        <f t="shared" si="14"/>
        <v>32</v>
      </c>
    </row>
    <row r="299" spans="2:13" x14ac:dyDescent="0.25">
      <c r="B299">
        <v>285</v>
      </c>
      <c r="C299" s="1" t="s">
        <v>15</v>
      </c>
      <c r="D299">
        <v>342332</v>
      </c>
      <c r="E299" s="1" t="s">
        <v>18</v>
      </c>
      <c r="F299" s="1" t="s">
        <v>16</v>
      </c>
      <c r="G299" s="1" t="s">
        <v>12</v>
      </c>
      <c r="H299" s="1" t="s">
        <v>13</v>
      </c>
      <c r="I299" s="1" t="s">
        <v>13</v>
      </c>
      <c r="J299">
        <v>61</v>
      </c>
      <c r="K299" s="1">
        <f t="shared" si="12"/>
        <v>342332</v>
      </c>
      <c r="L299" s="1" t="str">
        <f t="shared" si="13"/>
        <v>TRABAJADOR INDEPENDIENTE</v>
      </c>
      <c r="M299" s="1">
        <f t="shared" si="14"/>
        <v>61</v>
      </c>
    </row>
    <row r="300" spans="2:13" x14ac:dyDescent="0.25">
      <c r="B300">
        <v>286</v>
      </c>
      <c r="C300" s="1" t="s">
        <v>9</v>
      </c>
      <c r="D300">
        <v>1000000</v>
      </c>
      <c r="E300" s="1" t="s">
        <v>10</v>
      </c>
      <c r="F300" s="1" t="s">
        <v>16</v>
      </c>
      <c r="G300" s="1" t="s">
        <v>12</v>
      </c>
      <c r="H300" s="1" t="s">
        <v>13</v>
      </c>
      <c r="I300" s="1" t="s">
        <v>12</v>
      </c>
      <c r="J300">
        <v>52</v>
      </c>
      <c r="K300" s="1">
        <f t="shared" si="12"/>
        <v>1000000</v>
      </c>
      <c r="L300" s="1" t="str">
        <f t="shared" si="13"/>
        <v>ASALARIADO</v>
      </c>
      <c r="M300" s="1">
        <f t="shared" si="14"/>
        <v>52</v>
      </c>
    </row>
    <row r="301" spans="2:13" x14ac:dyDescent="0.25">
      <c r="B301">
        <v>287</v>
      </c>
      <c r="C301" s="1" t="s">
        <v>9</v>
      </c>
      <c r="D301">
        <v>347514.23</v>
      </c>
      <c r="E301" s="1" t="s">
        <v>10</v>
      </c>
      <c r="F301" s="1" t="s">
        <v>16</v>
      </c>
      <c r="G301" s="1" t="s">
        <v>12</v>
      </c>
      <c r="H301" s="1" t="s">
        <v>13</v>
      </c>
      <c r="I301" s="1" t="s">
        <v>13</v>
      </c>
      <c r="J301">
        <v>30</v>
      </c>
      <c r="K301" s="1">
        <f t="shared" si="12"/>
        <v>347514.23</v>
      </c>
      <c r="L301" s="1" t="str">
        <f t="shared" si="13"/>
        <v>ASALARIADO</v>
      </c>
      <c r="M301" s="1">
        <f t="shared" si="14"/>
        <v>30</v>
      </c>
    </row>
    <row r="302" spans="2:13" x14ac:dyDescent="0.25">
      <c r="B302">
        <v>288</v>
      </c>
      <c r="C302" s="1" t="s">
        <v>15</v>
      </c>
      <c r="D302">
        <v>750000</v>
      </c>
      <c r="E302" s="1" t="s">
        <v>10</v>
      </c>
      <c r="F302" s="1" t="s">
        <v>16</v>
      </c>
      <c r="G302" s="1" t="s">
        <v>12</v>
      </c>
      <c r="H302" s="1" t="s">
        <v>13</v>
      </c>
      <c r="I302" s="1" t="s">
        <v>12</v>
      </c>
      <c r="J302">
        <v>28</v>
      </c>
      <c r="K302" s="1">
        <f t="shared" si="12"/>
        <v>750000</v>
      </c>
      <c r="L302" s="1" t="str">
        <f t="shared" si="13"/>
        <v>ASALARIADO</v>
      </c>
      <c r="M302" s="1">
        <f t="shared" si="14"/>
        <v>28</v>
      </c>
    </row>
    <row r="303" spans="2:13" x14ac:dyDescent="0.25">
      <c r="B303">
        <v>289</v>
      </c>
      <c r="C303" s="1" t="s">
        <v>9</v>
      </c>
      <c r="D303">
        <v>336364.94</v>
      </c>
      <c r="E303" s="1" t="s">
        <v>10</v>
      </c>
      <c r="F303" s="1" t="s">
        <v>16</v>
      </c>
      <c r="G303" s="1" t="s">
        <v>12</v>
      </c>
      <c r="H303" s="1" t="s">
        <v>13</v>
      </c>
      <c r="I303" s="1" t="s">
        <v>13</v>
      </c>
      <c r="J303">
        <v>24</v>
      </c>
      <c r="K303" s="1">
        <f t="shared" si="12"/>
        <v>336364.94</v>
      </c>
      <c r="L303" s="1" t="str">
        <f t="shared" si="13"/>
        <v>ASALARIADO</v>
      </c>
      <c r="M303" s="1">
        <f t="shared" si="14"/>
        <v>24</v>
      </c>
    </row>
    <row r="304" spans="2:13" x14ac:dyDescent="0.25">
      <c r="B304">
        <v>290</v>
      </c>
      <c r="C304" s="1" t="s">
        <v>9</v>
      </c>
      <c r="D304">
        <v>351055</v>
      </c>
      <c r="E304" s="1" t="s">
        <v>18</v>
      </c>
      <c r="F304" s="1" t="s">
        <v>16</v>
      </c>
      <c r="G304" s="1" t="s">
        <v>12</v>
      </c>
      <c r="H304" s="1" t="s">
        <v>13</v>
      </c>
      <c r="I304" s="1" t="s">
        <v>12</v>
      </c>
      <c r="J304">
        <v>51</v>
      </c>
      <c r="K304" s="1">
        <f t="shared" si="12"/>
        <v>351055</v>
      </c>
      <c r="L304" s="1" t="str">
        <f t="shared" si="13"/>
        <v>TRABAJADOR INDEPENDIENTE</v>
      </c>
      <c r="M304" s="1">
        <f t="shared" si="14"/>
        <v>51</v>
      </c>
    </row>
    <row r="305" spans="2:13" x14ac:dyDescent="0.25">
      <c r="B305">
        <v>291</v>
      </c>
      <c r="C305" s="1" t="s">
        <v>9</v>
      </c>
      <c r="D305">
        <v>345385</v>
      </c>
      <c r="E305" s="1" t="s">
        <v>10</v>
      </c>
      <c r="F305" s="1" t="s">
        <v>16</v>
      </c>
      <c r="G305" s="1" t="s">
        <v>12</v>
      </c>
      <c r="H305" s="1" t="s">
        <v>13</v>
      </c>
      <c r="I305" s="1" t="s">
        <v>13</v>
      </c>
      <c r="J305">
        <v>32</v>
      </c>
      <c r="K305" s="1">
        <f t="shared" si="12"/>
        <v>345385</v>
      </c>
      <c r="L305" s="1" t="str">
        <f t="shared" si="13"/>
        <v>ASALARIADO</v>
      </c>
      <c r="M305" s="1">
        <f t="shared" si="14"/>
        <v>32</v>
      </c>
    </row>
    <row r="306" spans="2:13" x14ac:dyDescent="0.25">
      <c r="B306">
        <v>292</v>
      </c>
      <c r="C306" s="1" t="s">
        <v>9</v>
      </c>
      <c r="D306">
        <v>396805</v>
      </c>
      <c r="E306" s="1" t="s">
        <v>10</v>
      </c>
      <c r="F306" s="1" t="s">
        <v>16</v>
      </c>
      <c r="G306" s="1" t="s">
        <v>12</v>
      </c>
      <c r="H306" s="1" t="s">
        <v>13</v>
      </c>
      <c r="I306" s="1" t="s">
        <v>13</v>
      </c>
      <c r="J306">
        <v>40</v>
      </c>
      <c r="K306" s="1">
        <f t="shared" si="12"/>
        <v>396805</v>
      </c>
      <c r="L306" s="1" t="str">
        <f t="shared" si="13"/>
        <v>ASALARIADO</v>
      </c>
      <c r="M306" s="1">
        <f t="shared" si="14"/>
        <v>40</v>
      </c>
    </row>
    <row r="307" spans="2:13" x14ac:dyDescent="0.25">
      <c r="B307">
        <v>293</v>
      </c>
      <c r="C307" s="1" t="s">
        <v>15</v>
      </c>
      <c r="D307">
        <v>297045</v>
      </c>
      <c r="E307" s="1" t="s">
        <v>18</v>
      </c>
      <c r="F307" s="1" t="s">
        <v>16</v>
      </c>
      <c r="G307" s="1" t="s">
        <v>12</v>
      </c>
      <c r="H307" s="1" t="s">
        <v>13</v>
      </c>
      <c r="I307" s="1" t="s">
        <v>12</v>
      </c>
      <c r="J307">
        <v>62</v>
      </c>
      <c r="K307" s="1">
        <f t="shared" si="12"/>
        <v>297045</v>
      </c>
      <c r="L307" s="1" t="str">
        <f t="shared" si="13"/>
        <v>TRABAJADOR INDEPENDIENTE</v>
      </c>
      <c r="M307" s="1">
        <f t="shared" si="14"/>
        <v>62</v>
      </c>
    </row>
    <row r="308" spans="2:13" x14ac:dyDescent="0.25">
      <c r="B308">
        <v>294</v>
      </c>
      <c r="C308" s="1" t="s">
        <v>9</v>
      </c>
      <c r="D308">
        <v>1313852.97</v>
      </c>
      <c r="E308" s="1" t="s">
        <v>10</v>
      </c>
      <c r="F308" s="1" t="s">
        <v>16</v>
      </c>
      <c r="G308" s="1" t="s">
        <v>12</v>
      </c>
      <c r="H308" s="1" t="s">
        <v>13</v>
      </c>
      <c r="I308" s="1" t="s">
        <v>13</v>
      </c>
      <c r="J308">
        <v>52</v>
      </c>
      <c r="K308" s="1">
        <f t="shared" si="12"/>
        <v>1313852.97</v>
      </c>
      <c r="L308" s="1" t="str">
        <f t="shared" si="13"/>
        <v>ASALARIADO</v>
      </c>
      <c r="M308" s="1">
        <f t="shared" si="14"/>
        <v>52</v>
      </c>
    </row>
    <row r="309" spans="2:13" x14ac:dyDescent="0.25">
      <c r="B309">
        <v>295</v>
      </c>
      <c r="C309" s="1" t="s">
        <v>9</v>
      </c>
      <c r="D309">
        <v>328192</v>
      </c>
      <c r="E309" s="1" t="s">
        <v>18</v>
      </c>
      <c r="F309" s="1" t="s">
        <v>16</v>
      </c>
      <c r="G309" s="1" t="s">
        <v>12</v>
      </c>
      <c r="H309" s="1" t="s">
        <v>12</v>
      </c>
      <c r="I309" s="1" t="s">
        <v>12</v>
      </c>
      <c r="J309">
        <v>32</v>
      </c>
      <c r="K309" s="1">
        <f t="shared" si="12"/>
        <v>328192</v>
      </c>
      <c r="L309" s="1" t="str">
        <f t="shared" si="13"/>
        <v>TRABAJADOR INDEPENDIENTE</v>
      </c>
      <c r="M309" s="1">
        <f t="shared" si="14"/>
        <v>32</v>
      </c>
    </row>
    <row r="310" spans="2:13" x14ac:dyDescent="0.25">
      <c r="B310">
        <v>296</v>
      </c>
      <c r="C310" s="1" t="s">
        <v>15</v>
      </c>
      <c r="D310">
        <v>478452</v>
      </c>
      <c r="E310" s="1" t="s">
        <v>18</v>
      </c>
      <c r="F310" s="1" t="s">
        <v>16</v>
      </c>
      <c r="G310" s="1" t="s">
        <v>12</v>
      </c>
      <c r="H310" s="1" t="s">
        <v>13</v>
      </c>
      <c r="I310" s="1" t="s">
        <v>12</v>
      </c>
      <c r="J310">
        <v>58</v>
      </c>
      <c r="K310" s="1">
        <f t="shared" si="12"/>
        <v>478452</v>
      </c>
      <c r="L310" s="1" t="str">
        <f t="shared" si="13"/>
        <v>TRABAJADOR INDEPENDIENTE</v>
      </c>
      <c r="M310" s="1">
        <f t="shared" si="14"/>
        <v>58</v>
      </c>
    </row>
    <row r="311" spans="2:13" x14ac:dyDescent="0.25">
      <c r="B311">
        <v>297</v>
      </c>
      <c r="C311" s="1" t="s">
        <v>9</v>
      </c>
      <c r="D311">
        <v>299647</v>
      </c>
      <c r="E311" s="1" t="s">
        <v>18</v>
      </c>
      <c r="F311" s="1" t="s">
        <v>16</v>
      </c>
      <c r="G311" s="1" t="s">
        <v>12</v>
      </c>
      <c r="H311" s="1" t="s">
        <v>13</v>
      </c>
      <c r="I311" s="1" t="s">
        <v>12</v>
      </c>
      <c r="J311">
        <v>57</v>
      </c>
      <c r="K311" s="1">
        <f t="shared" si="12"/>
        <v>299647</v>
      </c>
      <c r="L311" s="1" t="str">
        <f t="shared" si="13"/>
        <v>TRABAJADOR INDEPENDIENTE</v>
      </c>
      <c r="M311" s="1">
        <f t="shared" si="14"/>
        <v>57</v>
      </c>
    </row>
    <row r="312" spans="2:13" x14ac:dyDescent="0.25">
      <c r="B312">
        <v>298</v>
      </c>
      <c r="C312" s="1" t="s">
        <v>9</v>
      </c>
      <c r="D312">
        <v>263360.19</v>
      </c>
      <c r="E312" s="1" t="s">
        <v>10</v>
      </c>
      <c r="F312" s="1" t="s">
        <v>16</v>
      </c>
      <c r="G312" s="1" t="s">
        <v>12</v>
      </c>
      <c r="H312" s="1" t="s">
        <v>13</v>
      </c>
      <c r="I312" s="1" t="s">
        <v>13</v>
      </c>
      <c r="J312">
        <v>24</v>
      </c>
      <c r="K312" s="1">
        <f t="shared" si="12"/>
        <v>263360.19</v>
      </c>
      <c r="L312" s="1" t="str">
        <f t="shared" si="13"/>
        <v>ASALARIADO</v>
      </c>
      <c r="M312" s="1">
        <f t="shared" si="14"/>
        <v>24</v>
      </c>
    </row>
    <row r="313" spans="2:13" x14ac:dyDescent="0.25">
      <c r="B313">
        <v>299</v>
      </c>
      <c r="C313" s="1" t="s">
        <v>15</v>
      </c>
      <c r="D313">
        <v>2312395</v>
      </c>
      <c r="E313" s="1" t="s">
        <v>10</v>
      </c>
      <c r="F313" s="1" t="s">
        <v>11</v>
      </c>
      <c r="G313" s="1" t="s">
        <v>12</v>
      </c>
      <c r="H313" s="1" t="s">
        <v>13</v>
      </c>
      <c r="I313" s="1" t="s">
        <v>13</v>
      </c>
      <c r="J313">
        <v>61</v>
      </c>
      <c r="K313" s="1">
        <f t="shared" si="12"/>
        <v>2312395</v>
      </c>
      <c r="L313" s="1" t="str">
        <f t="shared" si="13"/>
        <v>ASALARIADO</v>
      </c>
      <c r="M313" s="1">
        <f t="shared" si="14"/>
        <v>61</v>
      </c>
    </row>
    <row r="314" spans="2:13" x14ac:dyDescent="0.25">
      <c r="B314">
        <v>300</v>
      </c>
      <c r="C314" s="1" t="s">
        <v>9</v>
      </c>
      <c r="D314">
        <v>300000</v>
      </c>
      <c r="E314" s="1" t="s">
        <v>10</v>
      </c>
      <c r="F314" s="1" t="s">
        <v>16</v>
      </c>
      <c r="G314" s="1" t="s">
        <v>12</v>
      </c>
      <c r="H314" s="1" t="s">
        <v>13</v>
      </c>
      <c r="I314" s="1" t="s">
        <v>13</v>
      </c>
      <c r="J314">
        <v>26</v>
      </c>
      <c r="K314" s="1">
        <f t="shared" si="12"/>
        <v>300000</v>
      </c>
      <c r="L314" s="1" t="str">
        <f t="shared" si="13"/>
        <v>ASALARIADO</v>
      </c>
      <c r="M314" s="1">
        <f t="shared" si="14"/>
        <v>26</v>
      </c>
    </row>
    <row r="315" spans="2:13" x14ac:dyDescent="0.25">
      <c r="B315">
        <v>301</v>
      </c>
      <c r="C315" s="1" t="s">
        <v>9</v>
      </c>
      <c r="D315">
        <v>1819599</v>
      </c>
      <c r="E315" s="1" t="s">
        <v>14</v>
      </c>
      <c r="F315" s="1" t="s">
        <v>11</v>
      </c>
      <c r="G315" s="1" t="s">
        <v>12</v>
      </c>
      <c r="H315" s="1" t="s">
        <v>13</v>
      </c>
      <c r="I315" s="1" t="s">
        <v>13</v>
      </c>
      <c r="J315">
        <v>80</v>
      </c>
      <c r="K315" s="1">
        <f t="shared" si="12"/>
        <v>1819599</v>
      </c>
      <c r="L315" s="1" t="str">
        <f t="shared" si="13"/>
        <v>PENSIONADOS EN SU PROPIO SISTEMA</v>
      </c>
      <c r="M315" s="1">
        <f t="shared" si="14"/>
        <v>80</v>
      </c>
    </row>
    <row r="316" spans="2:13" x14ac:dyDescent="0.25">
      <c r="B316">
        <v>302</v>
      </c>
      <c r="C316" s="1" t="s">
        <v>9</v>
      </c>
      <c r="D316">
        <v>551500</v>
      </c>
      <c r="E316" s="1" t="s">
        <v>10</v>
      </c>
      <c r="F316" s="1" t="s">
        <v>16</v>
      </c>
      <c r="G316" s="1" t="s">
        <v>12</v>
      </c>
      <c r="H316" s="1" t="s">
        <v>13</v>
      </c>
      <c r="I316" s="1" t="s">
        <v>13</v>
      </c>
      <c r="J316">
        <v>34</v>
      </c>
      <c r="K316" s="1">
        <f t="shared" si="12"/>
        <v>551500</v>
      </c>
      <c r="L316" s="1" t="str">
        <f t="shared" si="13"/>
        <v>ASALARIADO</v>
      </c>
      <c r="M316" s="1">
        <f t="shared" si="14"/>
        <v>34</v>
      </c>
    </row>
    <row r="317" spans="2:13" x14ac:dyDescent="0.25">
      <c r="B317">
        <v>303</v>
      </c>
      <c r="C317" s="1" t="s">
        <v>15</v>
      </c>
      <c r="D317">
        <v>338775.81</v>
      </c>
      <c r="E317" s="1" t="s">
        <v>10</v>
      </c>
      <c r="F317" s="1" t="s">
        <v>16</v>
      </c>
      <c r="G317" s="1" t="s">
        <v>12</v>
      </c>
      <c r="H317" s="1" t="s">
        <v>13</v>
      </c>
      <c r="I317" s="1" t="s">
        <v>13</v>
      </c>
      <c r="J317">
        <v>46</v>
      </c>
      <c r="K317" s="1">
        <f t="shared" si="12"/>
        <v>338775.81</v>
      </c>
      <c r="L317" s="1" t="str">
        <f t="shared" si="13"/>
        <v>ASALARIADO</v>
      </c>
      <c r="M317" s="1">
        <f t="shared" si="14"/>
        <v>46</v>
      </c>
    </row>
    <row r="318" spans="2:13" x14ac:dyDescent="0.25">
      <c r="B318">
        <v>304</v>
      </c>
      <c r="C318" s="1" t="s">
        <v>15</v>
      </c>
      <c r="D318">
        <v>278030</v>
      </c>
      <c r="E318" s="1" t="s">
        <v>19</v>
      </c>
      <c r="F318" s="1" t="s">
        <v>16</v>
      </c>
      <c r="G318" s="1" t="s">
        <v>12</v>
      </c>
      <c r="H318" s="1" t="s">
        <v>13</v>
      </c>
      <c r="I318" s="1" t="s">
        <v>13</v>
      </c>
      <c r="J318">
        <v>70</v>
      </c>
      <c r="K318" s="1">
        <f t="shared" si="12"/>
        <v>278030</v>
      </c>
      <c r="L318" s="1" t="str">
        <f t="shared" si="13"/>
        <v>CONVENIOS ESPECIALES DE TRABAJADORES INDEPENDIENTES</v>
      </c>
      <c r="M318" s="1">
        <f t="shared" si="14"/>
        <v>70</v>
      </c>
    </row>
    <row r="319" spans="2:13" x14ac:dyDescent="0.25">
      <c r="B319">
        <v>305</v>
      </c>
      <c r="C319" s="1" t="s">
        <v>15</v>
      </c>
      <c r="D319">
        <v>1068785</v>
      </c>
      <c r="E319" s="1" t="s">
        <v>14</v>
      </c>
      <c r="F319" s="1" t="s">
        <v>11</v>
      </c>
      <c r="G319" s="1" t="s">
        <v>12</v>
      </c>
      <c r="H319" s="1" t="s">
        <v>13</v>
      </c>
      <c r="I319" s="1" t="s">
        <v>13</v>
      </c>
      <c r="J319">
        <v>63</v>
      </c>
      <c r="K319" s="1">
        <f t="shared" si="12"/>
        <v>1068785</v>
      </c>
      <c r="L319" s="1" t="str">
        <f t="shared" si="13"/>
        <v>PENSIONADOS EN SU PROPIO SISTEMA</v>
      </c>
      <c r="M319" s="1">
        <f t="shared" si="14"/>
        <v>63</v>
      </c>
    </row>
    <row r="320" spans="2:13" x14ac:dyDescent="0.25">
      <c r="B320">
        <v>306</v>
      </c>
      <c r="C320" s="1" t="s">
        <v>9</v>
      </c>
      <c r="D320">
        <v>2549958.42</v>
      </c>
      <c r="E320" s="1" t="s">
        <v>10</v>
      </c>
      <c r="F320" s="1" t="s">
        <v>16</v>
      </c>
      <c r="G320" s="1" t="s">
        <v>12</v>
      </c>
      <c r="H320" s="1" t="s">
        <v>13</v>
      </c>
      <c r="I320" s="1" t="s">
        <v>13</v>
      </c>
      <c r="J320">
        <v>41</v>
      </c>
      <c r="K320" s="1">
        <f t="shared" si="12"/>
        <v>2549958.42</v>
      </c>
      <c r="L320" s="1" t="str">
        <f t="shared" si="13"/>
        <v>ASALARIADO</v>
      </c>
      <c r="M320" s="1">
        <f t="shared" si="14"/>
        <v>41</v>
      </c>
    </row>
    <row r="321" spans="2:13" x14ac:dyDescent="0.25">
      <c r="B321">
        <v>307</v>
      </c>
      <c r="C321" s="1" t="s">
        <v>9</v>
      </c>
      <c r="D321">
        <v>181084</v>
      </c>
      <c r="E321" s="1" t="s">
        <v>10</v>
      </c>
      <c r="F321" s="1" t="s">
        <v>16</v>
      </c>
      <c r="G321" s="1" t="s">
        <v>12</v>
      </c>
      <c r="H321" s="1" t="s">
        <v>13</v>
      </c>
      <c r="I321" s="1" t="s">
        <v>13</v>
      </c>
      <c r="J321">
        <v>55</v>
      </c>
      <c r="K321" s="1">
        <f t="shared" si="12"/>
        <v>181084</v>
      </c>
      <c r="L321" s="1" t="str">
        <f t="shared" si="13"/>
        <v>ASALARIADO</v>
      </c>
      <c r="M321" s="1">
        <f t="shared" si="14"/>
        <v>55</v>
      </c>
    </row>
    <row r="322" spans="2:13" x14ac:dyDescent="0.25">
      <c r="B322">
        <v>308</v>
      </c>
      <c r="C322" s="1" t="s">
        <v>9</v>
      </c>
      <c r="D322">
        <v>1059381.6000000001</v>
      </c>
      <c r="E322" s="1" t="s">
        <v>10</v>
      </c>
      <c r="F322" s="1" t="s">
        <v>16</v>
      </c>
      <c r="G322" s="1" t="s">
        <v>12</v>
      </c>
      <c r="H322" s="1" t="s">
        <v>13</v>
      </c>
      <c r="I322" s="1" t="s">
        <v>13</v>
      </c>
      <c r="J322">
        <v>28</v>
      </c>
      <c r="K322" s="1">
        <f t="shared" si="12"/>
        <v>1059381.6000000001</v>
      </c>
      <c r="L322" s="1" t="str">
        <f t="shared" si="13"/>
        <v>ASALARIADO</v>
      </c>
      <c r="M322" s="1">
        <f t="shared" si="14"/>
        <v>28</v>
      </c>
    </row>
    <row r="323" spans="2:13" x14ac:dyDescent="0.25">
      <c r="B323">
        <v>309</v>
      </c>
      <c r="C323" s="1" t="s">
        <v>9</v>
      </c>
      <c r="D323">
        <v>343178</v>
      </c>
      <c r="E323" s="1" t="s">
        <v>10</v>
      </c>
      <c r="F323" s="1" t="s">
        <v>16</v>
      </c>
      <c r="G323" s="1" t="s">
        <v>12</v>
      </c>
      <c r="H323" s="1" t="s">
        <v>13</v>
      </c>
      <c r="I323" s="1" t="s">
        <v>12</v>
      </c>
      <c r="J323">
        <v>32</v>
      </c>
      <c r="K323" s="1">
        <f t="shared" si="12"/>
        <v>343178</v>
      </c>
      <c r="L323" s="1" t="str">
        <f t="shared" si="13"/>
        <v>ASALARIADO</v>
      </c>
      <c r="M323" s="1">
        <f t="shared" si="14"/>
        <v>32</v>
      </c>
    </row>
    <row r="324" spans="2:13" x14ac:dyDescent="0.25">
      <c r="B324">
        <v>310</v>
      </c>
      <c r="C324" s="1" t="s">
        <v>9</v>
      </c>
      <c r="D324">
        <v>606620</v>
      </c>
      <c r="E324" s="1" t="s">
        <v>10</v>
      </c>
      <c r="F324" s="1" t="s">
        <v>16</v>
      </c>
      <c r="G324" s="1" t="s">
        <v>12</v>
      </c>
      <c r="H324" s="1" t="s">
        <v>13</v>
      </c>
      <c r="I324" s="1" t="s">
        <v>13</v>
      </c>
      <c r="J324">
        <v>20</v>
      </c>
      <c r="K324" s="1">
        <f t="shared" si="12"/>
        <v>606620</v>
      </c>
      <c r="L324" s="1" t="str">
        <f t="shared" si="13"/>
        <v>ASALARIADO</v>
      </c>
      <c r="M324" s="1">
        <f t="shared" si="14"/>
        <v>20</v>
      </c>
    </row>
    <row r="325" spans="2:13" x14ac:dyDescent="0.25">
      <c r="B325">
        <v>311</v>
      </c>
      <c r="C325" s="1" t="s">
        <v>9</v>
      </c>
      <c r="D325">
        <v>320524.5</v>
      </c>
      <c r="E325" s="1" t="s">
        <v>10</v>
      </c>
      <c r="F325" s="1" t="s">
        <v>16</v>
      </c>
      <c r="G325" s="1" t="s">
        <v>12</v>
      </c>
      <c r="H325" s="1" t="s">
        <v>13</v>
      </c>
      <c r="I325" s="1" t="s">
        <v>13</v>
      </c>
      <c r="J325">
        <v>29</v>
      </c>
      <c r="K325" s="1">
        <f t="shared" si="12"/>
        <v>320524.5</v>
      </c>
      <c r="L325" s="1" t="str">
        <f t="shared" si="13"/>
        <v>ASALARIADO</v>
      </c>
      <c r="M325" s="1">
        <f t="shared" si="14"/>
        <v>29</v>
      </c>
    </row>
    <row r="326" spans="2:13" x14ac:dyDescent="0.25">
      <c r="B326">
        <v>312</v>
      </c>
      <c r="C326" s="1" t="s">
        <v>15</v>
      </c>
      <c r="D326">
        <v>1171666.67</v>
      </c>
      <c r="E326" s="1" t="s">
        <v>10</v>
      </c>
      <c r="F326" s="1" t="s">
        <v>16</v>
      </c>
      <c r="G326" s="1" t="s">
        <v>12</v>
      </c>
      <c r="H326" s="1" t="s">
        <v>13</v>
      </c>
      <c r="I326" s="1" t="s">
        <v>13</v>
      </c>
      <c r="J326">
        <v>51</v>
      </c>
      <c r="K326" s="1">
        <f t="shared" si="12"/>
        <v>1171666.67</v>
      </c>
      <c r="L326" s="1" t="str">
        <f t="shared" si="13"/>
        <v>ASALARIADO</v>
      </c>
      <c r="M326" s="1">
        <f t="shared" si="14"/>
        <v>51</v>
      </c>
    </row>
    <row r="327" spans="2:13" x14ac:dyDescent="0.25">
      <c r="B327">
        <v>313</v>
      </c>
      <c r="C327" s="1" t="s">
        <v>15</v>
      </c>
      <c r="D327">
        <v>113848</v>
      </c>
      <c r="E327" s="1" t="s">
        <v>10</v>
      </c>
      <c r="F327" s="1" t="s">
        <v>16</v>
      </c>
      <c r="G327" s="1" t="s">
        <v>12</v>
      </c>
      <c r="H327" s="1" t="s">
        <v>13</v>
      </c>
      <c r="I327" s="1" t="s">
        <v>13</v>
      </c>
      <c r="J327">
        <v>31</v>
      </c>
      <c r="K327" s="1">
        <f t="shared" si="12"/>
        <v>113848</v>
      </c>
      <c r="L327" s="1" t="str">
        <f t="shared" si="13"/>
        <v>ASALARIADO</v>
      </c>
      <c r="M327" s="1">
        <f t="shared" si="14"/>
        <v>31</v>
      </c>
    </row>
    <row r="328" spans="2:13" x14ac:dyDescent="0.25">
      <c r="B328">
        <v>314</v>
      </c>
      <c r="C328" s="1" t="s">
        <v>9</v>
      </c>
      <c r="D328">
        <v>391476</v>
      </c>
      <c r="E328" s="1" t="s">
        <v>10</v>
      </c>
      <c r="F328" s="1" t="s">
        <v>11</v>
      </c>
      <c r="G328" s="1" t="s">
        <v>12</v>
      </c>
      <c r="H328" s="1" t="s">
        <v>13</v>
      </c>
      <c r="I328" s="1" t="s">
        <v>13</v>
      </c>
      <c r="J328">
        <v>60</v>
      </c>
      <c r="K328" s="1">
        <f t="shared" si="12"/>
        <v>391476</v>
      </c>
      <c r="L328" s="1" t="str">
        <f t="shared" si="13"/>
        <v>ASALARIADO</v>
      </c>
      <c r="M328" s="1">
        <f t="shared" si="14"/>
        <v>60</v>
      </c>
    </row>
    <row r="329" spans="2:13" x14ac:dyDescent="0.25">
      <c r="B329">
        <v>315</v>
      </c>
      <c r="C329" s="1" t="s">
        <v>15</v>
      </c>
      <c r="D329">
        <v>558250</v>
      </c>
      <c r="E329" s="1" t="s">
        <v>10</v>
      </c>
      <c r="F329" s="1" t="s">
        <v>16</v>
      </c>
      <c r="G329" s="1" t="s">
        <v>12</v>
      </c>
      <c r="H329" s="1" t="s">
        <v>13</v>
      </c>
      <c r="I329" s="1" t="s">
        <v>13</v>
      </c>
      <c r="J329">
        <v>28</v>
      </c>
      <c r="K329" s="1">
        <f t="shared" si="12"/>
        <v>558250</v>
      </c>
      <c r="L329" s="1" t="str">
        <f t="shared" si="13"/>
        <v>ASALARIADO</v>
      </c>
      <c r="M329" s="1">
        <f t="shared" si="14"/>
        <v>28</v>
      </c>
    </row>
    <row r="330" spans="2:13" x14ac:dyDescent="0.25">
      <c r="B330">
        <v>316</v>
      </c>
      <c r="C330" s="1" t="s">
        <v>9</v>
      </c>
      <c r="D330">
        <v>313164</v>
      </c>
      <c r="E330" s="1" t="s">
        <v>10</v>
      </c>
      <c r="F330" s="1" t="s">
        <v>16</v>
      </c>
      <c r="G330" s="1" t="s">
        <v>12</v>
      </c>
      <c r="H330" s="1" t="s">
        <v>13</v>
      </c>
      <c r="I330" s="1" t="s">
        <v>13</v>
      </c>
      <c r="J330">
        <v>56</v>
      </c>
      <c r="K330" s="1">
        <f t="shared" si="12"/>
        <v>313164</v>
      </c>
      <c r="L330" s="1" t="str">
        <f t="shared" si="13"/>
        <v>ASALARIADO</v>
      </c>
      <c r="M330" s="1">
        <f t="shared" si="14"/>
        <v>56</v>
      </c>
    </row>
    <row r="331" spans="2:13" x14ac:dyDescent="0.25">
      <c r="B331">
        <v>317</v>
      </c>
      <c r="C331" s="1" t="s">
        <v>9</v>
      </c>
      <c r="D331">
        <v>433000</v>
      </c>
      <c r="E331" s="1" t="s">
        <v>10</v>
      </c>
      <c r="F331" s="1" t="s">
        <v>16</v>
      </c>
      <c r="G331" s="1" t="s">
        <v>12</v>
      </c>
      <c r="H331" s="1" t="s">
        <v>13</v>
      </c>
      <c r="I331" s="1" t="s">
        <v>13</v>
      </c>
      <c r="J331">
        <v>45</v>
      </c>
      <c r="K331" s="1">
        <f t="shared" si="12"/>
        <v>433000</v>
      </c>
      <c r="L331" s="1" t="str">
        <f t="shared" si="13"/>
        <v>ASALARIADO</v>
      </c>
      <c r="M331" s="1">
        <f t="shared" si="14"/>
        <v>45</v>
      </c>
    </row>
    <row r="332" spans="2:13" x14ac:dyDescent="0.25">
      <c r="B332">
        <v>318</v>
      </c>
      <c r="C332" s="1" t="s">
        <v>9</v>
      </c>
      <c r="D332">
        <v>124453.88</v>
      </c>
      <c r="E332" s="1" t="s">
        <v>10</v>
      </c>
      <c r="F332" s="1" t="s">
        <v>16</v>
      </c>
      <c r="G332" s="1" t="s">
        <v>12</v>
      </c>
      <c r="H332" s="1" t="s">
        <v>13</v>
      </c>
      <c r="I332" s="1" t="s">
        <v>13</v>
      </c>
      <c r="J332">
        <v>40</v>
      </c>
      <c r="K332" s="1">
        <f t="shared" si="12"/>
        <v>124453.88</v>
      </c>
      <c r="L332" s="1" t="str">
        <f t="shared" si="13"/>
        <v>ASALARIADO</v>
      </c>
      <c r="M332" s="1">
        <f t="shared" si="14"/>
        <v>40</v>
      </c>
    </row>
    <row r="333" spans="2:13" x14ac:dyDescent="0.25">
      <c r="B333">
        <v>319</v>
      </c>
      <c r="C333" s="1" t="s">
        <v>15</v>
      </c>
      <c r="D333">
        <v>382136</v>
      </c>
      <c r="E333" s="1" t="s">
        <v>18</v>
      </c>
      <c r="F333" s="1" t="s">
        <v>16</v>
      </c>
      <c r="G333" s="1" t="s">
        <v>12</v>
      </c>
      <c r="H333" s="1" t="s">
        <v>13</v>
      </c>
      <c r="I333" s="1" t="s">
        <v>12</v>
      </c>
      <c r="J333">
        <v>42</v>
      </c>
      <c r="K333" s="1">
        <f t="shared" si="12"/>
        <v>382136</v>
      </c>
      <c r="L333" s="1" t="str">
        <f t="shared" si="13"/>
        <v>TRABAJADOR INDEPENDIENTE</v>
      </c>
      <c r="M333" s="1">
        <f t="shared" si="14"/>
        <v>42</v>
      </c>
    </row>
    <row r="334" spans="2:13" x14ac:dyDescent="0.25">
      <c r="B334">
        <v>320</v>
      </c>
      <c r="C334" s="1" t="s">
        <v>9</v>
      </c>
      <c r="D334">
        <v>297046</v>
      </c>
      <c r="E334" s="1" t="s">
        <v>18</v>
      </c>
      <c r="F334" s="1" t="s">
        <v>16</v>
      </c>
      <c r="G334" s="1" t="s">
        <v>12</v>
      </c>
      <c r="H334" s="1" t="s">
        <v>13</v>
      </c>
      <c r="I334" s="1" t="s">
        <v>13</v>
      </c>
      <c r="J334">
        <v>50</v>
      </c>
      <c r="K334" s="1">
        <f t="shared" si="12"/>
        <v>297046</v>
      </c>
      <c r="L334" s="1" t="str">
        <f t="shared" si="13"/>
        <v>TRABAJADOR INDEPENDIENTE</v>
      </c>
      <c r="M334" s="1">
        <f t="shared" si="14"/>
        <v>50</v>
      </c>
    </row>
    <row r="335" spans="2:13" x14ac:dyDescent="0.25">
      <c r="B335">
        <v>321</v>
      </c>
      <c r="C335" s="1" t="s">
        <v>9</v>
      </c>
      <c r="D335">
        <v>401814.2</v>
      </c>
      <c r="E335" s="1" t="s">
        <v>10</v>
      </c>
      <c r="F335" s="1" t="s">
        <v>16</v>
      </c>
      <c r="G335" s="1" t="s">
        <v>12</v>
      </c>
      <c r="H335" s="1" t="s">
        <v>13</v>
      </c>
      <c r="I335" s="1" t="s">
        <v>13</v>
      </c>
      <c r="J335">
        <v>46</v>
      </c>
      <c r="K335" s="1">
        <f t="shared" ref="K335:K398" si="15">IF(ISBLANK(D335),$B$8,D335)</f>
        <v>401814.2</v>
      </c>
      <c r="L335" s="1" t="str">
        <f t="shared" ref="L335:L398" si="16">IF(ISBLANK(E335),$B$4,E335)</f>
        <v>ASALARIADO</v>
      </c>
      <c r="M335" s="1">
        <f t="shared" ref="M335:M398" si="17">IF(ISBLANK(J335),$B$9,J335)</f>
        <v>46</v>
      </c>
    </row>
    <row r="336" spans="2:13" x14ac:dyDescent="0.25">
      <c r="B336">
        <v>322</v>
      </c>
      <c r="C336" s="1" t="s">
        <v>15</v>
      </c>
      <c r="D336">
        <v>1103954</v>
      </c>
      <c r="E336" s="1" t="s">
        <v>10</v>
      </c>
      <c r="F336" s="1" t="s">
        <v>11</v>
      </c>
      <c r="G336" s="1" t="s">
        <v>12</v>
      </c>
      <c r="H336" s="1" t="s">
        <v>13</v>
      </c>
      <c r="I336" s="1" t="s">
        <v>12</v>
      </c>
      <c r="J336">
        <v>60</v>
      </c>
      <c r="K336" s="1">
        <f t="shared" si="15"/>
        <v>1103954</v>
      </c>
      <c r="L336" s="1" t="str">
        <f t="shared" si="16"/>
        <v>ASALARIADO</v>
      </c>
      <c r="M336" s="1">
        <f t="shared" si="17"/>
        <v>60</v>
      </c>
    </row>
    <row r="337" spans="2:13" x14ac:dyDescent="0.25">
      <c r="B337">
        <v>323</v>
      </c>
      <c r="C337" s="1" t="s">
        <v>9</v>
      </c>
      <c r="D337">
        <v>207648</v>
      </c>
      <c r="E337" s="1" t="s">
        <v>10</v>
      </c>
      <c r="F337" s="1" t="s">
        <v>16</v>
      </c>
      <c r="G337" s="1" t="s">
        <v>12</v>
      </c>
      <c r="H337" s="1" t="s">
        <v>13</v>
      </c>
      <c r="I337" s="1" t="s">
        <v>13</v>
      </c>
      <c r="J337">
        <v>28</v>
      </c>
      <c r="K337" s="1">
        <f t="shared" si="15"/>
        <v>207648</v>
      </c>
      <c r="L337" s="1" t="str">
        <f t="shared" si="16"/>
        <v>ASALARIADO</v>
      </c>
      <c r="M337" s="1">
        <f t="shared" si="17"/>
        <v>28</v>
      </c>
    </row>
    <row r="338" spans="2:13" x14ac:dyDescent="0.25">
      <c r="B338">
        <v>324</v>
      </c>
      <c r="C338" s="1" t="s">
        <v>9</v>
      </c>
      <c r="D338">
        <v>719752.5</v>
      </c>
      <c r="E338" s="1" t="s">
        <v>10</v>
      </c>
      <c r="F338" s="1" t="s">
        <v>11</v>
      </c>
      <c r="G338" s="1" t="s">
        <v>12</v>
      </c>
      <c r="H338" s="1" t="s">
        <v>13</v>
      </c>
      <c r="I338" s="1" t="s">
        <v>13</v>
      </c>
      <c r="J338">
        <v>39</v>
      </c>
      <c r="K338" s="1">
        <f t="shared" si="15"/>
        <v>719752.5</v>
      </c>
      <c r="L338" s="1" t="str">
        <f t="shared" si="16"/>
        <v>ASALARIADO</v>
      </c>
      <c r="M338" s="1">
        <f t="shared" si="17"/>
        <v>39</v>
      </c>
    </row>
    <row r="339" spans="2:13" x14ac:dyDescent="0.25">
      <c r="B339">
        <v>325</v>
      </c>
      <c r="C339" s="1" t="s">
        <v>15</v>
      </c>
      <c r="D339">
        <v>140000</v>
      </c>
      <c r="E339" s="1" t="s">
        <v>10</v>
      </c>
      <c r="F339" s="1" t="s">
        <v>16</v>
      </c>
      <c r="G339" s="1" t="s">
        <v>12</v>
      </c>
      <c r="H339" s="1" t="s">
        <v>12</v>
      </c>
      <c r="I339" s="1" t="s">
        <v>12</v>
      </c>
      <c r="J339">
        <v>49</v>
      </c>
      <c r="K339" s="1">
        <f t="shared" si="15"/>
        <v>140000</v>
      </c>
      <c r="L339" s="1" t="str">
        <f t="shared" si="16"/>
        <v>ASALARIADO</v>
      </c>
      <c r="M339" s="1">
        <f t="shared" si="17"/>
        <v>49</v>
      </c>
    </row>
    <row r="340" spans="2:13" x14ac:dyDescent="0.25">
      <c r="B340">
        <v>326</v>
      </c>
      <c r="C340" s="1" t="s">
        <v>15</v>
      </c>
      <c r="D340">
        <v>1883093.97</v>
      </c>
      <c r="E340" s="1" t="s">
        <v>10</v>
      </c>
      <c r="F340" s="1" t="s">
        <v>16</v>
      </c>
      <c r="G340" s="1" t="s">
        <v>12</v>
      </c>
      <c r="H340" s="1" t="s">
        <v>13</v>
      </c>
      <c r="I340" s="1" t="s">
        <v>13</v>
      </c>
      <c r="J340">
        <v>34</v>
      </c>
      <c r="K340" s="1">
        <f t="shared" si="15"/>
        <v>1883093.97</v>
      </c>
      <c r="L340" s="1" t="str">
        <f t="shared" si="16"/>
        <v>ASALARIADO</v>
      </c>
      <c r="M340" s="1">
        <f t="shared" si="17"/>
        <v>34</v>
      </c>
    </row>
    <row r="341" spans="2:13" x14ac:dyDescent="0.25">
      <c r="B341">
        <v>327</v>
      </c>
      <c r="C341" s="1" t="s">
        <v>15</v>
      </c>
      <c r="D341">
        <v>1366089.12</v>
      </c>
      <c r="E341" s="1" t="s">
        <v>14</v>
      </c>
      <c r="F341" s="1" t="s">
        <v>11</v>
      </c>
      <c r="G341" s="1" t="s">
        <v>12</v>
      </c>
      <c r="H341" s="1" t="s">
        <v>12</v>
      </c>
      <c r="I341" s="1" t="s">
        <v>13</v>
      </c>
      <c r="J341">
        <v>73</v>
      </c>
      <c r="K341" s="1">
        <f t="shared" si="15"/>
        <v>1366089.12</v>
      </c>
      <c r="L341" s="1" t="str">
        <f t="shared" si="16"/>
        <v>PENSIONADOS EN SU PROPIO SISTEMA</v>
      </c>
      <c r="M341" s="1">
        <f t="shared" si="17"/>
        <v>73</v>
      </c>
    </row>
    <row r="342" spans="2:13" x14ac:dyDescent="0.25">
      <c r="B342">
        <v>328</v>
      </c>
      <c r="C342" s="1" t="s">
        <v>9</v>
      </c>
      <c r="D342">
        <v>298155</v>
      </c>
      <c r="E342" s="1" t="s">
        <v>18</v>
      </c>
      <c r="F342" s="1" t="s">
        <v>16</v>
      </c>
      <c r="G342" s="1" t="s">
        <v>12</v>
      </c>
      <c r="H342" s="1" t="s">
        <v>13</v>
      </c>
      <c r="I342" s="1" t="s">
        <v>12</v>
      </c>
      <c r="J342">
        <v>39</v>
      </c>
      <c r="K342" s="1">
        <f t="shared" si="15"/>
        <v>298155</v>
      </c>
      <c r="L342" s="1" t="str">
        <f t="shared" si="16"/>
        <v>TRABAJADOR INDEPENDIENTE</v>
      </c>
      <c r="M342" s="1">
        <f t="shared" si="17"/>
        <v>39</v>
      </c>
    </row>
    <row r="343" spans="2:13" x14ac:dyDescent="0.25">
      <c r="B343">
        <v>329</v>
      </c>
      <c r="C343" s="1" t="s">
        <v>9</v>
      </c>
      <c r="D343">
        <v>499999</v>
      </c>
      <c r="E343" s="1" t="s">
        <v>10</v>
      </c>
      <c r="F343" s="1" t="s">
        <v>16</v>
      </c>
      <c r="G343" s="1" t="s">
        <v>12</v>
      </c>
      <c r="H343" s="1" t="s">
        <v>13</v>
      </c>
      <c r="I343" s="1" t="s">
        <v>13</v>
      </c>
      <c r="J343">
        <v>31</v>
      </c>
      <c r="K343" s="1">
        <f t="shared" si="15"/>
        <v>499999</v>
      </c>
      <c r="L343" s="1" t="str">
        <f t="shared" si="16"/>
        <v>ASALARIADO</v>
      </c>
      <c r="M343" s="1">
        <f t="shared" si="17"/>
        <v>31</v>
      </c>
    </row>
    <row r="344" spans="2:13" x14ac:dyDescent="0.25">
      <c r="B344">
        <v>330</v>
      </c>
      <c r="C344" s="1" t="s">
        <v>9</v>
      </c>
      <c r="D344">
        <v>1340908</v>
      </c>
      <c r="E344" s="1" t="s">
        <v>10</v>
      </c>
      <c r="F344" s="1" t="s">
        <v>11</v>
      </c>
      <c r="G344" s="1" t="s">
        <v>12</v>
      </c>
      <c r="H344" s="1" t="s">
        <v>13</v>
      </c>
      <c r="I344" s="1" t="s">
        <v>13</v>
      </c>
      <c r="J344">
        <v>54</v>
      </c>
      <c r="K344" s="1">
        <f t="shared" si="15"/>
        <v>1340908</v>
      </c>
      <c r="L344" s="1" t="str">
        <f t="shared" si="16"/>
        <v>ASALARIADO</v>
      </c>
      <c r="M344" s="1">
        <f t="shared" si="17"/>
        <v>54</v>
      </c>
    </row>
    <row r="345" spans="2:13" x14ac:dyDescent="0.25">
      <c r="B345">
        <v>331</v>
      </c>
      <c r="C345" s="1" t="s">
        <v>9</v>
      </c>
      <c r="D345">
        <v>300000</v>
      </c>
      <c r="E345" s="1" t="s">
        <v>10</v>
      </c>
      <c r="F345" s="1" t="s">
        <v>16</v>
      </c>
      <c r="G345" s="1" t="s">
        <v>12</v>
      </c>
      <c r="H345" s="1" t="s">
        <v>12</v>
      </c>
      <c r="I345" s="1" t="s">
        <v>13</v>
      </c>
      <c r="J345">
        <v>28</v>
      </c>
      <c r="K345" s="1">
        <f t="shared" si="15"/>
        <v>300000</v>
      </c>
      <c r="L345" s="1" t="str">
        <f t="shared" si="16"/>
        <v>ASALARIADO</v>
      </c>
      <c r="M345" s="1">
        <f t="shared" si="17"/>
        <v>28</v>
      </c>
    </row>
    <row r="346" spans="2:13" x14ac:dyDescent="0.25">
      <c r="B346">
        <v>332</v>
      </c>
      <c r="C346" s="1" t="s">
        <v>15</v>
      </c>
      <c r="D346">
        <v>297046</v>
      </c>
      <c r="E346" s="1" t="s">
        <v>17</v>
      </c>
      <c r="F346" s="1" t="s">
        <v>16</v>
      </c>
      <c r="G346" s="1" t="s">
        <v>12</v>
      </c>
      <c r="H346" s="1" t="s">
        <v>12</v>
      </c>
      <c r="I346" s="1" t="s">
        <v>13</v>
      </c>
      <c r="J346">
        <v>27</v>
      </c>
      <c r="K346" s="1">
        <f t="shared" si="15"/>
        <v>297046</v>
      </c>
      <c r="L346" s="1" t="str">
        <f t="shared" si="16"/>
        <v>ASEGURADO VOLUNTARIO</v>
      </c>
      <c r="M346" s="1">
        <f t="shared" si="17"/>
        <v>27</v>
      </c>
    </row>
    <row r="347" spans="2:13" x14ac:dyDescent="0.25">
      <c r="B347">
        <v>333</v>
      </c>
      <c r="C347" s="1" t="s">
        <v>9</v>
      </c>
      <c r="D347">
        <v>304232.90000000002</v>
      </c>
      <c r="E347" s="1" t="s">
        <v>10</v>
      </c>
      <c r="F347" s="1" t="s">
        <v>16</v>
      </c>
      <c r="G347" s="1" t="s">
        <v>12</v>
      </c>
      <c r="H347" s="1" t="s">
        <v>12</v>
      </c>
      <c r="I347" s="1" t="s">
        <v>13</v>
      </c>
      <c r="J347">
        <v>24</v>
      </c>
      <c r="K347" s="1">
        <f t="shared" si="15"/>
        <v>304232.90000000002</v>
      </c>
      <c r="L347" s="1" t="str">
        <f t="shared" si="16"/>
        <v>ASALARIADO</v>
      </c>
      <c r="M347" s="1">
        <f t="shared" si="17"/>
        <v>24</v>
      </c>
    </row>
    <row r="348" spans="2:13" x14ac:dyDescent="0.25">
      <c r="B348">
        <v>334</v>
      </c>
      <c r="C348" s="1" t="s">
        <v>9</v>
      </c>
      <c r="D348">
        <v>509509</v>
      </c>
      <c r="E348" s="1" t="s">
        <v>18</v>
      </c>
      <c r="F348" s="1" t="s">
        <v>16</v>
      </c>
      <c r="G348" s="1" t="s">
        <v>12</v>
      </c>
      <c r="H348" s="1" t="s">
        <v>13</v>
      </c>
      <c r="I348" s="1" t="s">
        <v>12</v>
      </c>
      <c r="J348">
        <v>35</v>
      </c>
      <c r="K348" s="1">
        <f t="shared" si="15"/>
        <v>509509</v>
      </c>
      <c r="L348" s="1" t="str">
        <f t="shared" si="16"/>
        <v>TRABAJADOR INDEPENDIENTE</v>
      </c>
      <c r="M348" s="1">
        <f t="shared" si="17"/>
        <v>35</v>
      </c>
    </row>
    <row r="349" spans="2:13" x14ac:dyDescent="0.25">
      <c r="B349">
        <v>335</v>
      </c>
      <c r="C349" s="1" t="s">
        <v>9</v>
      </c>
      <c r="D349">
        <v>1202425</v>
      </c>
      <c r="E349" s="1" t="s">
        <v>10</v>
      </c>
      <c r="F349" s="1" t="s">
        <v>11</v>
      </c>
      <c r="G349" s="1" t="s">
        <v>12</v>
      </c>
      <c r="H349" s="1" t="s">
        <v>13</v>
      </c>
      <c r="I349" s="1" t="s">
        <v>13</v>
      </c>
      <c r="J349">
        <v>40</v>
      </c>
      <c r="K349" s="1">
        <f t="shared" si="15"/>
        <v>1202425</v>
      </c>
      <c r="L349" s="1" t="str">
        <f t="shared" si="16"/>
        <v>ASALARIADO</v>
      </c>
      <c r="M349" s="1">
        <f t="shared" si="17"/>
        <v>40</v>
      </c>
    </row>
    <row r="350" spans="2:13" x14ac:dyDescent="0.25">
      <c r="B350">
        <v>336</v>
      </c>
      <c r="C350" s="1" t="s">
        <v>9</v>
      </c>
      <c r="D350">
        <v>591445.27</v>
      </c>
      <c r="E350" s="1" t="s">
        <v>10</v>
      </c>
      <c r="F350" s="1" t="s">
        <v>16</v>
      </c>
      <c r="G350" s="1" t="s">
        <v>12</v>
      </c>
      <c r="H350" s="1" t="s">
        <v>13</v>
      </c>
      <c r="I350" s="1" t="s">
        <v>13</v>
      </c>
      <c r="J350">
        <v>30</v>
      </c>
      <c r="K350" s="1">
        <f t="shared" si="15"/>
        <v>591445.27</v>
      </c>
      <c r="L350" s="1" t="str">
        <f t="shared" si="16"/>
        <v>ASALARIADO</v>
      </c>
      <c r="M350" s="1">
        <f t="shared" si="17"/>
        <v>30</v>
      </c>
    </row>
    <row r="351" spans="2:13" x14ac:dyDescent="0.25">
      <c r="B351">
        <v>337</v>
      </c>
      <c r="C351" s="1" t="s">
        <v>15</v>
      </c>
      <c r="D351">
        <v>1953183.27</v>
      </c>
      <c r="E351" s="1" t="s">
        <v>10</v>
      </c>
      <c r="F351" s="1" t="s">
        <v>16</v>
      </c>
      <c r="G351" s="1" t="s">
        <v>12</v>
      </c>
      <c r="H351" s="1" t="s">
        <v>13</v>
      </c>
      <c r="I351" s="1" t="s">
        <v>13</v>
      </c>
      <c r="J351">
        <v>36</v>
      </c>
      <c r="K351" s="1">
        <f t="shared" si="15"/>
        <v>1953183.27</v>
      </c>
      <c r="L351" s="1" t="str">
        <f t="shared" si="16"/>
        <v>ASALARIADO</v>
      </c>
      <c r="M351" s="1">
        <f t="shared" si="17"/>
        <v>36</v>
      </c>
    </row>
    <row r="352" spans="2:13" x14ac:dyDescent="0.25">
      <c r="B352">
        <v>338</v>
      </c>
      <c r="C352" s="1" t="s">
        <v>15</v>
      </c>
      <c r="D352">
        <v>570798.64</v>
      </c>
      <c r="E352" s="1" t="s">
        <v>10</v>
      </c>
      <c r="F352" s="1" t="s">
        <v>16</v>
      </c>
      <c r="G352" s="1" t="s">
        <v>12</v>
      </c>
      <c r="H352" s="1" t="s">
        <v>13</v>
      </c>
      <c r="I352" s="1" t="s">
        <v>13</v>
      </c>
      <c r="J352">
        <v>26</v>
      </c>
      <c r="K352" s="1">
        <f t="shared" si="15"/>
        <v>570798.64</v>
      </c>
      <c r="L352" s="1" t="str">
        <f t="shared" si="16"/>
        <v>ASALARIADO</v>
      </c>
      <c r="M352" s="1">
        <f t="shared" si="17"/>
        <v>26</v>
      </c>
    </row>
    <row r="353" spans="2:13" x14ac:dyDescent="0.25">
      <c r="B353">
        <v>339</v>
      </c>
      <c r="C353" s="1" t="s">
        <v>15</v>
      </c>
      <c r="D353">
        <v>539203</v>
      </c>
      <c r="E353" s="1" t="s">
        <v>10</v>
      </c>
      <c r="F353" s="1" t="s">
        <v>16</v>
      </c>
      <c r="G353" s="1" t="s">
        <v>12</v>
      </c>
      <c r="H353" s="1" t="s">
        <v>13</v>
      </c>
      <c r="I353" s="1" t="s">
        <v>13</v>
      </c>
      <c r="J353">
        <v>29</v>
      </c>
      <c r="K353" s="1">
        <f t="shared" si="15"/>
        <v>539203</v>
      </c>
      <c r="L353" s="1" t="str">
        <f t="shared" si="16"/>
        <v>ASALARIADO</v>
      </c>
      <c r="M353" s="1">
        <f t="shared" si="17"/>
        <v>29</v>
      </c>
    </row>
    <row r="354" spans="2:13" x14ac:dyDescent="0.25">
      <c r="B354">
        <v>340</v>
      </c>
      <c r="C354" s="1" t="s">
        <v>15</v>
      </c>
      <c r="D354">
        <v>359544.27</v>
      </c>
      <c r="E354" s="1" t="s">
        <v>21</v>
      </c>
      <c r="F354" s="1" t="s">
        <v>16</v>
      </c>
      <c r="G354" s="1" t="s">
        <v>12</v>
      </c>
      <c r="H354" s="1" t="s">
        <v>12</v>
      </c>
      <c r="I354" s="1" t="s">
        <v>13</v>
      </c>
      <c r="J354">
        <v>32</v>
      </c>
      <c r="K354" s="1">
        <f t="shared" si="15"/>
        <v>359544.27</v>
      </c>
      <c r="L354" s="1" t="str">
        <f t="shared" si="16"/>
        <v>CONVENIOS ESPECIALES DE ASEGURADOS VOLUNTARIOS</v>
      </c>
      <c r="M354" s="1">
        <f t="shared" si="17"/>
        <v>32</v>
      </c>
    </row>
    <row r="355" spans="2:13" x14ac:dyDescent="0.25">
      <c r="B355">
        <v>341</v>
      </c>
      <c r="C355" s="1" t="s">
        <v>15</v>
      </c>
      <c r="D355">
        <v>516446.5</v>
      </c>
      <c r="E355" s="1" t="s">
        <v>10</v>
      </c>
      <c r="F355" s="1" t="s">
        <v>11</v>
      </c>
      <c r="G355" s="1" t="s">
        <v>12</v>
      </c>
      <c r="H355" s="1" t="s">
        <v>13</v>
      </c>
      <c r="I355" s="1" t="s">
        <v>13</v>
      </c>
      <c r="J355">
        <v>33</v>
      </c>
      <c r="K355" s="1">
        <f t="shared" si="15"/>
        <v>516446.5</v>
      </c>
      <c r="L355" s="1" t="str">
        <f t="shared" si="16"/>
        <v>ASALARIADO</v>
      </c>
      <c r="M355" s="1">
        <f t="shared" si="17"/>
        <v>33</v>
      </c>
    </row>
    <row r="356" spans="2:13" x14ac:dyDescent="0.25">
      <c r="B356">
        <v>342</v>
      </c>
      <c r="C356" s="1" t="s">
        <v>15</v>
      </c>
      <c r="D356">
        <v>378355</v>
      </c>
      <c r="E356" s="1" t="s">
        <v>10</v>
      </c>
      <c r="F356" s="1" t="s">
        <v>16</v>
      </c>
      <c r="G356" s="1" t="s">
        <v>12</v>
      </c>
      <c r="H356" s="1" t="s">
        <v>12</v>
      </c>
      <c r="I356" s="1" t="s">
        <v>13</v>
      </c>
      <c r="J356">
        <v>62</v>
      </c>
      <c r="K356" s="1">
        <f t="shared" si="15"/>
        <v>378355</v>
      </c>
      <c r="L356" s="1" t="str">
        <f t="shared" si="16"/>
        <v>ASALARIADO</v>
      </c>
      <c r="M356" s="1">
        <f t="shared" si="17"/>
        <v>62</v>
      </c>
    </row>
    <row r="357" spans="2:13" x14ac:dyDescent="0.25">
      <c r="B357">
        <v>343</v>
      </c>
      <c r="C357" s="1" t="s">
        <v>9</v>
      </c>
      <c r="D357">
        <v>454558.2</v>
      </c>
      <c r="E357" s="1" t="s">
        <v>10</v>
      </c>
      <c r="F357" s="1" t="s">
        <v>11</v>
      </c>
      <c r="G357" s="1" t="s">
        <v>12</v>
      </c>
      <c r="H357" s="1" t="s">
        <v>13</v>
      </c>
      <c r="I357" s="1" t="s">
        <v>13</v>
      </c>
      <c r="J357">
        <v>34</v>
      </c>
      <c r="K357" s="1">
        <f t="shared" si="15"/>
        <v>454558.2</v>
      </c>
      <c r="L357" s="1" t="str">
        <f t="shared" si="16"/>
        <v>ASALARIADO</v>
      </c>
      <c r="M357" s="1">
        <f t="shared" si="17"/>
        <v>34</v>
      </c>
    </row>
    <row r="358" spans="2:13" x14ac:dyDescent="0.25">
      <c r="B358">
        <v>344</v>
      </c>
      <c r="C358" s="1" t="s">
        <v>15</v>
      </c>
      <c r="D358">
        <v>403983</v>
      </c>
      <c r="E358" s="1" t="s">
        <v>18</v>
      </c>
      <c r="F358" s="1" t="s">
        <v>16</v>
      </c>
      <c r="G358" s="1" t="s">
        <v>12</v>
      </c>
      <c r="H358" s="1" t="s">
        <v>13</v>
      </c>
      <c r="I358" s="1" t="s">
        <v>12</v>
      </c>
      <c r="J358">
        <v>67</v>
      </c>
      <c r="K358" s="1">
        <f t="shared" si="15"/>
        <v>403983</v>
      </c>
      <c r="L358" s="1" t="str">
        <f t="shared" si="16"/>
        <v>TRABAJADOR INDEPENDIENTE</v>
      </c>
      <c r="M358" s="1">
        <f t="shared" si="17"/>
        <v>67</v>
      </c>
    </row>
    <row r="359" spans="2:13" x14ac:dyDescent="0.25">
      <c r="B359">
        <v>345</v>
      </c>
      <c r="C359" s="1" t="s">
        <v>15</v>
      </c>
      <c r="D359">
        <v>1544187.5</v>
      </c>
      <c r="E359" s="1" t="s">
        <v>10</v>
      </c>
      <c r="F359" s="1" t="s">
        <v>16</v>
      </c>
      <c r="G359" s="1" t="s">
        <v>12</v>
      </c>
      <c r="H359" s="1" t="s">
        <v>12</v>
      </c>
      <c r="I359" s="1" t="s">
        <v>13</v>
      </c>
      <c r="J359">
        <v>28</v>
      </c>
      <c r="K359" s="1">
        <f t="shared" si="15"/>
        <v>1544187.5</v>
      </c>
      <c r="L359" s="1" t="str">
        <f t="shared" si="16"/>
        <v>ASALARIADO</v>
      </c>
      <c r="M359" s="1">
        <f t="shared" si="17"/>
        <v>28</v>
      </c>
    </row>
    <row r="360" spans="2:13" x14ac:dyDescent="0.25">
      <c r="B360">
        <v>346</v>
      </c>
      <c r="C360" s="1" t="s">
        <v>9</v>
      </c>
      <c r="D360">
        <v>328196</v>
      </c>
      <c r="E360" s="1" t="s">
        <v>18</v>
      </c>
      <c r="F360" s="1" t="s">
        <v>16</v>
      </c>
      <c r="G360" s="1" t="s">
        <v>12</v>
      </c>
      <c r="H360" s="1" t="s">
        <v>12</v>
      </c>
      <c r="I360" s="1" t="s">
        <v>12</v>
      </c>
      <c r="J360">
        <v>27</v>
      </c>
      <c r="K360" s="1">
        <f t="shared" si="15"/>
        <v>328196</v>
      </c>
      <c r="L360" s="1" t="str">
        <f t="shared" si="16"/>
        <v>TRABAJADOR INDEPENDIENTE</v>
      </c>
      <c r="M360" s="1">
        <f t="shared" si="17"/>
        <v>27</v>
      </c>
    </row>
    <row r="361" spans="2:13" x14ac:dyDescent="0.25">
      <c r="B361">
        <v>347</v>
      </c>
      <c r="C361" s="1" t="s">
        <v>9</v>
      </c>
      <c r="D361">
        <v>574094.44999999995</v>
      </c>
      <c r="E361" s="1" t="s">
        <v>10</v>
      </c>
      <c r="F361" s="1" t="s">
        <v>16</v>
      </c>
      <c r="G361" s="1" t="s">
        <v>12</v>
      </c>
      <c r="H361" s="1" t="s">
        <v>13</v>
      </c>
      <c r="I361" s="1" t="s">
        <v>13</v>
      </c>
      <c r="J361">
        <v>57</v>
      </c>
      <c r="K361" s="1">
        <f t="shared" si="15"/>
        <v>574094.44999999995</v>
      </c>
      <c r="L361" s="1" t="str">
        <f t="shared" si="16"/>
        <v>ASALARIADO</v>
      </c>
      <c r="M361" s="1">
        <f t="shared" si="17"/>
        <v>57</v>
      </c>
    </row>
    <row r="362" spans="2:13" x14ac:dyDescent="0.25">
      <c r="B362">
        <v>348</v>
      </c>
      <c r="C362" s="1" t="s">
        <v>15</v>
      </c>
      <c r="D362">
        <v>1320518.73</v>
      </c>
      <c r="E362" s="1" t="s">
        <v>10</v>
      </c>
      <c r="F362" s="1" t="s">
        <v>11</v>
      </c>
      <c r="G362" s="1" t="s">
        <v>12</v>
      </c>
      <c r="H362" s="1" t="s">
        <v>13</v>
      </c>
      <c r="I362" s="1" t="s">
        <v>13</v>
      </c>
      <c r="J362">
        <v>34</v>
      </c>
      <c r="K362" s="1">
        <f t="shared" si="15"/>
        <v>1320518.73</v>
      </c>
      <c r="L362" s="1" t="str">
        <f t="shared" si="16"/>
        <v>ASALARIADO</v>
      </c>
      <c r="M362" s="1">
        <f t="shared" si="17"/>
        <v>34</v>
      </c>
    </row>
    <row r="363" spans="2:13" x14ac:dyDescent="0.25">
      <c r="B363">
        <v>349</v>
      </c>
      <c r="C363" s="1" t="s">
        <v>9</v>
      </c>
      <c r="D363">
        <v>356455</v>
      </c>
      <c r="E363" s="1" t="s">
        <v>18</v>
      </c>
      <c r="F363" s="1" t="s">
        <v>16</v>
      </c>
      <c r="G363" s="1" t="s">
        <v>12</v>
      </c>
      <c r="H363" s="1" t="s">
        <v>13</v>
      </c>
      <c r="I363" s="1" t="s">
        <v>12</v>
      </c>
      <c r="J363">
        <v>40</v>
      </c>
      <c r="K363" s="1">
        <f t="shared" si="15"/>
        <v>356455</v>
      </c>
      <c r="L363" s="1" t="str">
        <f t="shared" si="16"/>
        <v>TRABAJADOR INDEPENDIENTE</v>
      </c>
      <c r="M363" s="1">
        <f t="shared" si="17"/>
        <v>40</v>
      </c>
    </row>
    <row r="364" spans="2:13" x14ac:dyDescent="0.25">
      <c r="B364">
        <v>350</v>
      </c>
      <c r="C364" s="1" t="s">
        <v>9</v>
      </c>
      <c r="D364">
        <v>297046</v>
      </c>
      <c r="E364" s="1" t="s">
        <v>18</v>
      </c>
      <c r="F364" s="1" t="s">
        <v>16</v>
      </c>
      <c r="G364" s="1" t="s">
        <v>12</v>
      </c>
      <c r="H364" s="1" t="s">
        <v>13</v>
      </c>
      <c r="I364" s="1" t="s">
        <v>13</v>
      </c>
      <c r="J364">
        <v>42</v>
      </c>
      <c r="K364" s="1">
        <f t="shared" si="15"/>
        <v>297046</v>
      </c>
      <c r="L364" s="1" t="str">
        <f t="shared" si="16"/>
        <v>TRABAJADOR INDEPENDIENTE</v>
      </c>
      <c r="M364" s="1">
        <f t="shared" si="17"/>
        <v>42</v>
      </c>
    </row>
    <row r="365" spans="2:13" x14ac:dyDescent="0.25">
      <c r="B365">
        <v>351</v>
      </c>
      <c r="C365" s="1" t="s">
        <v>9</v>
      </c>
      <c r="D365">
        <v>505686.39</v>
      </c>
      <c r="E365" s="1" t="s">
        <v>10</v>
      </c>
      <c r="F365" s="1" t="s">
        <v>16</v>
      </c>
      <c r="G365" s="1" t="s">
        <v>12</v>
      </c>
      <c r="H365" s="1" t="s">
        <v>13</v>
      </c>
      <c r="I365" s="1" t="s">
        <v>13</v>
      </c>
      <c r="J365">
        <v>22</v>
      </c>
      <c r="K365" s="1">
        <f t="shared" si="15"/>
        <v>505686.39</v>
      </c>
      <c r="L365" s="1" t="str">
        <f t="shared" si="16"/>
        <v>ASALARIADO</v>
      </c>
      <c r="M365" s="1">
        <f t="shared" si="17"/>
        <v>22</v>
      </c>
    </row>
    <row r="366" spans="2:13" x14ac:dyDescent="0.25">
      <c r="B366">
        <v>352</v>
      </c>
      <c r="C366" s="1" t="s">
        <v>15</v>
      </c>
      <c r="D366">
        <v>511789.2</v>
      </c>
      <c r="E366" s="1" t="s">
        <v>10</v>
      </c>
      <c r="F366" s="1" t="s">
        <v>16</v>
      </c>
      <c r="G366" s="1" t="s">
        <v>12</v>
      </c>
      <c r="H366" s="1" t="s">
        <v>13</v>
      </c>
      <c r="I366" s="1" t="s">
        <v>13</v>
      </c>
      <c r="J366">
        <v>29</v>
      </c>
      <c r="K366" s="1">
        <f t="shared" si="15"/>
        <v>511789.2</v>
      </c>
      <c r="L366" s="1" t="str">
        <f t="shared" si="16"/>
        <v>ASALARIADO</v>
      </c>
      <c r="M366" s="1">
        <f t="shared" si="17"/>
        <v>29</v>
      </c>
    </row>
    <row r="367" spans="2:13" x14ac:dyDescent="0.25">
      <c r="B367">
        <v>353</v>
      </c>
      <c r="C367" s="1" t="s">
        <v>15</v>
      </c>
      <c r="D367">
        <v>333094.01</v>
      </c>
      <c r="E367" s="1" t="s">
        <v>10</v>
      </c>
      <c r="F367" s="1" t="s">
        <v>16</v>
      </c>
      <c r="G367" s="1" t="s">
        <v>12</v>
      </c>
      <c r="H367" s="1" t="s">
        <v>13</v>
      </c>
      <c r="I367" s="1" t="s">
        <v>13</v>
      </c>
      <c r="J367">
        <v>32</v>
      </c>
      <c r="K367" s="1">
        <f t="shared" si="15"/>
        <v>333094.01</v>
      </c>
      <c r="L367" s="1" t="str">
        <f t="shared" si="16"/>
        <v>ASALARIADO</v>
      </c>
      <c r="M367" s="1">
        <f t="shared" si="17"/>
        <v>32</v>
      </c>
    </row>
    <row r="368" spans="2:13" x14ac:dyDescent="0.25">
      <c r="B368">
        <v>354</v>
      </c>
      <c r="C368" s="1" t="s">
        <v>15</v>
      </c>
      <c r="D368">
        <v>419608</v>
      </c>
      <c r="E368" s="1" t="s">
        <v>18</v>
      </c>
      <c r="F368" s="1" t="s">
        <v>16</v>
      </c>
      <c r="G368" s="1" t="s">
        <v>12</v>
      </c>
      <c r="H368" s="1" t="s">
        <v>13</v>
      </c>
      <c r="I368" s="1" t="s">
        <v>13</v>
      </c>
      <c r="J368">
        <v>43</v>
      </c>
      <c r="K368" s="1">
        <f t="shared" si="15"/>
        <v>419608</v>
      </c>
      <c r="L368" s="1" t="str">
        <f t="shared" si="16"/>
        <v>TRABAJADOR INDEPENDIENTE</v>
      </c>
      <c r="M368" s="1">
        <f t="shared" si="17"/>
        <v>43</v>
      </c>
    </row>
    <row r="369" spans="2:13" x14ac:dyDescent="0.25">
      <c r="B369">
        <v>355</v>
      </c>
      <c r="C369" s="1" t="s">
        <v>15</v>
      </c>
      <c r="D369">
        <v>297046</v>
      </c>
      <c r="E369" s="1" t="s">
        <v>18</v>
      </c>
      <c r="F369" s="1" t="s">
        <v>16</v>
      </c>
      <c r="G369" s="1" t="s">
        <v>12</v>
      </c>
      <c r="H369" s="1" t="s">
        <v>13</v>
      </c>
      <c r="I369" s="1" t="s">
        <v>12</v>
      </c>
      <c r="J369">
        <v>28</v>
      </c>
      <c r="K369" s="1">
        <f t="shared" si="15"/>
        <v>297046</v>
      </c>
      <c r="L369" s="1" t="str">
        <f t="shared" si="16"/>
        <v>TRABAJADOR INDEPENDIENTE</v>
      </c>
      <c r="M369" s="1">
        <f t="shared" si="17"/>
        <v>28</v>
      </c>
    </row>
    <row r="370" spans="2:13" x14ac:dyDescent="0.25">
      <c r="B370">
        <v>356</v>
      </c>
      <c r="C370" s="1" t="s">
        <v>9</v>
      </c>
      <c r="D370">
        <v>297046</v>
      </c>
      <c r="E370" s="1" t="s">
        <v>18</v>
      </c>
      <c r="F370" s="1" t="s">
        <v>16</v>
      </c>
      <c r="G370" s="1" t="s">
        <v>12</v>
      </c>
      <c r="H370" s="1" t="s">
        <v>13</v>
      </c>
      <c r="I370" s="1" t="s">
        <v>12</v>
      </c>
      <c r="J370">
        <v>39</v>
      </c>
      <c r="K370" s="1">
        <f t="shared" si="15"/>
        <v>297046</v>
      </c>
      <c r="L370" s="1" t="str">
        <f t="shared" si="16"/>
        <v>TRABAJADOR INDEPENDIENTE</v>
      </c>
      <c r="M370" s="1">
        <f t="shared" si="17"/>
        <v>39</v>
      </c>
    </row>
    <row r="371" spans="2:13" x14ac:dyDescent="0.25">
      <c r="B371">
        <v>357</v>
      </c>
      <c r="C371" s="1" t="s">
        <v>9</v>
      </c>
      <c r="D371">
        <v>1540950</v>
      </c>
      <c r="E371" s="1" t="s">
        <v>17</v>
      </c>
      <c r="F371" s="1" t="s">
        <v>16</v>
      </c>
      <c r="G371" s="1" t="s">
        <v>12</v>
      </c>
      <c r="H371" s="1" t="s">
        <v>12</v>
      </c>
      <c r="I371" s="1" t="s">
        <v>13</v>
      </c>
      <c r="J371">
        <v>63</v>
      </c>
      <c r="K371" s="1">
        <f t="shared" si="15"/>
        <v>1540950</v>
      </c>
      <c r="L371" s="1" t="str">
        <f t="shared" si="16"/>
        <v>ASEGURADO VOLUNTARIO</v>
      </c>
      <c r="M371" s="1">
        <f t="shared" si="17"/>
        <v>63</v>
      </c>
    </row>
    <row r="372" spans="2:13" x14ac:dyDescent="0.25">
      <c r="B372">
        <v>358</v>
      </c>
      <c r="C372" s="1" t="s">
        <v>15</v>
      </c>
      <c r="D372">
        <v>416150</v>
      </c>
      <c r="E372" s="1" t="s">
        <v>10</v>
      </c>
      <c r="F372" s="1" t="s">
        <v>16</v>
      </c>
      <c r="G372" s="1" t="s">
        <v>12</v>
      </c>
      <c r="H372" s="1" t="s">
        <v>12</v>
      </c>
      <c r="I372" s="1" t="s">
        <v>13</v>
      </c>
      <c r="J372">
        <v>30</v>
      </c>
      <c r="K372" s="1">
        <f t="shared" si="15"/>
        <v>416150</v>
      </c>
      <c r="L372" s="1" t="str">
        <f t="shared" si="16"/>
        <v>ASALARIADO</v>
      </c>
      <c r="M372" s="1">
        <f t="shared" si="17"/>
        <v>30</v>
      </c>
    </row>
    <row r="373" spans="2:13" x14ac:dyDescent="0.25">
      <c r="B373">
        <v>359</v>
      </c>
      <c r="C373" s="1" t="s">
        <v>9</v>
      </c>
      <c r="D373">
        <v>400353</v>
      </c>
      <c r="E373" s="1" t="s">
        <v>18</v>
      </c>
      <c r="F373" s="1" t="s">
        <v>16</v>
      </c>
      <c r="G373" s="1" t="s">
        <v>12</v>
      </c>
      <c r="H373" s="1" t="s">
        <v>13</v>
      </c>
      <c r="I373" s="1" t="s">
        <v>13</v>
      </c>
      <c r="J373">
        <v>30</v>
      </c>
      <c r="K373" s="1">
        <f t="shared" si="15"/>
        <v>400353</v>
      </c>
      <c r="L373" s="1" t="str">
        <f t="shared" si="16"/>
        <v>TRABAJADOR INDEPENDIENTE</v>
      </c>
      <c r="M373" s="1">
        <f t="shared" si="17"/>
        <v>30</v>
      </c>
    </row>
    <row r="374" spans="2:13" x14ac:dyDescent="0.25">
      <c r="B374">
        <v>360</v>
      </c>
      <c r="C374" s="1" t="s">
        <v>9</v>
      </c>
      <c r="D374">
        <v>323296</v>
      </c>
      <c r="E374" s="1" t="s">
        <v>18</v>
      </c>
      <c r="F374" s="1" t="s">
        <v>16</v>
      </c>
      <c r="G374" s="1" t="s">
        <v>12</v>
      </c>
      <c r="H374" s="1" t="s">
        <v>12</v>
      </c>
      <c r="I374" s="1" t="s">
        <v>12</v>
      </c>
      <c r="J374">
        <v>67</v>
      </c>
      <c r="K374" s="1">
        <f t="shared" si="15"/>
        <v>323296</v>
      </c>
      <c r="L374" s="1" t="str">
        <f t="shared" si="16"/>
        <v>TRABAJADOR INDEPENDIENTE</v>
      </c>
      <c r="M374" s="1">
        <f t="shared" si="17"/>
        <v>67</v>
      </c>
    </row>
    <row r="375" spans="2:13" x14ac:dyDescent="0.25">
      <c r="B375">
        <v>361</v>
      </c>
      <c r="C375" s="1" t="s">
        <v>15</v>
      </c>
      <c r="D375">
        <v>159000</v>
      </c>
      <c r="E375" s="1" t="s">
        <v>10</v>
      </c>
      <c r="F375" s="1" t="s">
        <v>16</v>
      </c>
      <c r="G375" s="1" t="s">
        <v>12</v>
      </c>
      <c r="H375" s="1" t="s">
        <v>13</v>
      </c>
      <c r="I375" s="1" t="s">
        <v>13</v>
      </c>
      <c r="J375">
        <v>49</v>
      </c>
      <c r="K375" s="1">
        <f t="shared" si="15"/>
        <v>159000</v>
      </c>
      <c r="L375" s="1" t="str">
        <f t="shared" si="16"/>
        <v>ASALARIADO</v>
      </c>
      <c r="M375" s="1">
        <f t="shared" si="17"/>
        <v>49</v>
      </c>
    </row>
    <row r="376" spans="2:13" x14ac:dyDescent="0.25">
      <c r="B376">
        <v>362</v>
      </c>
      <c r="C376" s="1" t="s">
        <v>15</v>
      </c>
      <c r="D376">
        <v>172428.6</v>
      </c>
      <c r="E376" s="1" t="s">
        <v>10</v>
      </c>
      <c r="F376" s="1" t="s">
        <v>16</v>
      </c>
      <c r="G376" s="1" t="s">
        <v>12</v>
      </c>
      <c r="H376" s="1" t="s">
        <v>13</v>
      </c>
      <c r="I376" s="1" t="s">
        <v>13</v>
      </c>
      <c r="J376">
        <v>27</v>
      </c>
      <c r="K376" s="1">
        <f t="shared" si="15"/>
        <v>172428.6</v>
      </c>
      <c r="L376" s="1" t="str">
        <f t="shared" si="16"/>
        <v>ASALARIADO</v>
      </c>
      <c r="M376" s="1">
        <f t="shared" si="17"/>
        <v>27</v>
      </c>
    </row>
    <row r="377" spans="2:13" x14ac:dyDescent="0.25">
      <c r="B377">
        <v>363</v>
      </c>
      <c r="C377" s="1" t="s">
        <v>15</v>
      </c>
      <c r="D377">
        <v>1331904</v>
      </c>
      <c r="E377" s="1" t="s">
        <v>10</v>
      </c>
      <c r="F377" s="1" t="s">
        <v>11</v>
      </c>
      <c r="G377" s="1" t="s">
        <v>12</v>
      </c>
      <c r="H377" s="1" t="s">
        <v>13</v>
      </c>
      <c r="I377" s="1" t="s">
        <v>13</v>
      </c>
      <c r="J377">
        <v>42</v>
      </c>
      <c r="K377" s="1">
        <f t="shared" si="15"/>
        <v>1331904</v>
      </c>
      <c r="L377" s="1" t="str">
        <f t="shared" si="16"/>
        <v>ASALARIADO</v>
      </c>
      <c r="M377" s="1">
        <f t="shared" si="17"/>
        <v>42</v>
      </c>
    </row>
    <row r="378" spans="2:13" x14ac:dyDescent="0.25">
      <c r="B378">
        <v>364</v>
      </c>
      <c r="C378" s="1" t="s">
        <v>9</v>
      </c>
      <c r="D378">
        <v>339750</v>
      </c>
      <c r="E378" s="1" t="s">
        <v>17</v>
      </c>
      <c r="F378" s="1" t="s">
        <v>16</v>
      </c>
      <c r="G378" s="1" t="s">
        <v>12</v>
      </c>
      <c r="H378" s="1" t="s">
        <v>12</v>
      </c>
      <c r="I378" s="1" t="s">
        <v>13</v>
      </c>
      <c r="J378">
        <v>30</v>
      </c>
      <c r="K378" s="1">
        <f t="shared" si="15"/>
        <v>339750</v>
      </c>
      <c r="L378" s="1" t="str">
        <f t="shared" si="16"/>
        <v>ASEGURADO VOLUNTARIO</v>
      </c>
      <c r="M378" s="1">
        <f t="shared" si="17"/>
        <v>30</v>
      </c>
    </row>
    <row r="379" spans="2:13" x14ac:dyDescent="0.25">
      <c r="B379">
        <v>365</v>
      </c>
      <c r="C379" s="1" t="s">
        <v>9</v>
      </c>
      <c r="D379">
        <v>445567</v>
      </c>
      <c r="E379" s="1" t="s">
        <v>18</v>
      </c>
      <c r="F379" s="1" t="s">
        <v>16</v>
      </c>
      <c r="G379" s="1" t="s">
        <v>12</v>
      </c>
      <c r="H379" s="1" t="s">
        <v>13</v>
      </c>
      <c r="I379" s="1" t="s">
        <v>12</v>
      </c>
      <c r="J379">
        <v>74</v>
      </c>
      <c r="K379" s="1">
        <f t="shared" si="15"/>
        <v>445567</v>
      </c>
      <c r="L379" s="1" t="str">
        <f t="shared" si="16"/>
        <v>TRABAJADOR INDEPENDIENTE</v>
      </c>
      <c r="M379" s="1">
        <f t="shared" si="17"/>
        <v>74</v>
      </c>
    </row>
    <row r="380" spans="2:13" x14ac:dyDescent="0.25">
      <c r="B380">
        <v>366</v>
      </c>
      <c r="C380" s="1" t="s">
        <v>9</v>
      </c>
      <c r="D380">
        <v>1076127.4099999999</v>
      </c>
      <c r="E380" s="1" t="s">
        <v>10</v>
      </c>
      <c r="F380" s="1" t="s">
        <v>16</v>
      </c>
      <c r="G380" s="1" t="s">
        <v>12</v>
      </c>
      <c r="H380" s="1" t="s">
        <v>13</v>
      </c>
      <c r="I380" s="1" t="s">
        <v>13</v>
      </c>
      <c r="J380">
        <v>48</v>
      </c>
      <c r="K380" s="1">
        <f t="shared" si="15"/>
        <v>1076127.4099999999</v>
      </c>
      <c r="L380" s="1" t="str">
        <f t="shared" si="16"/>
        <v>ASALARIADO</v>
      </c>
      <c r="M380" s="1">
        <f t="shared" si="17"/>
        <v>48</v>
      </c>
    </row>
    <row r="381" spans="2:13" x14ac:dyDescent="0.25">
      <c r="B381">
        <v>367</v>
      </c>
      <c r="C381" s="1" t="s">
        <v>9</v>
      </c>
      <c r="D381">
        <v>597379.25</v>
      </c>
      <c r="E381" s="1" t="s">
        <v>10</v>
      </c>
      <c r="F381" s="1" t="s">
        <v>16</v>
      </c>
      <c r="G381" s="1" t="s">
        <v>12</v>
      </c>
      <c r="H381" s="1" t="s">
        <v>13</v>
      </c>
      <c r="I381" s="1" t="s">
        <v>13</v>
      </c>
      <c r="J381">
        <v>36</v>
      </c>
      <c r="K381" s="1">
        <f t="shared" si="15"/>
        <v>597379.25</v>
      </c>
      <c r="L381" s="1" t="str">
        <f t="shared" si="16"/>
        <v>ASALARIADO</v>
      </c>
      <c r="M381" s="1">
        <f t="shared" si="17"/>
        <v>36</v>
      </c>
    </row>
    <row r="382" spans="2:13" x14ac:dyDescent="0.25">
      <c r="B382">
        <v>368</v>
      </c>
      <c r="C382" s="1" t="s">
        <v>9</v>
      </c>
      <c r="D382">
        <v>400000</v>
      </c>
      <c r="E382" s="1" t="s">
        <v>10</v>
      </c>
      <c r="F382" s="1" t="s">
        <v>16</v>
      </c>
      <c r="G382" s="1" t="s">
        <v>12</v>
      </c>
      <c r="H382" s="1" t="s">
        <v>12</v>
      </c>
      <c r="I382" s="1" t="s">
        <v>13</v>
      </c>
      <c r="J382">
        <v>34</v>
      </c>
      <c r="K382" s="1">
        <f t="shared" si="15"/>
        <v>400000</v>
      </c>
      <c r="L382" s="1" t="str">
        <f t="shared" si="16"/>
        <v>ASALARIADO</v>
      </c>
      <c r="M382" s="1">
        <f t="shared" si="17"/>
        <v>34</v>
      </c>
    </row>
    <row r="383" spans="2:13" x14ac:dyDescent="0.25">
      <c r="B383">
        <v>369</v>
      </c>
      <c r="C383" s="1" t="s">
        <v>9</v>
      </c>
      <c r="D383">
        <v>10652</v>
      </c>
      <c r="E383" s="1" t="s">
        <v>10</v>
      </c>
      <c r="F383" s="1" t="s">
        <v>16</v>
      </c>
      <c r="G383" s="1" t="s">
        <v>12</v>
      </c>
      <c r="H383" s="1" t="s">
        <v>12</v>
      </c>
      <c r="I383" s="1" t="s">
        <v>13</v>
      </c>
      <c r="J383">
        <v>42</v>
      </c>
      <c r="K383" s="1">
        <f t="shared" si="15"/>
        <v>10652</v>
      </c>
      <c r="L383" s="1" t="str">
        <f t="shared" si="16"/>
        <v>ASALARIADO</v>
      </c>
      <c r="M383" s="1">
        <f t="shared" si="17"/>
        <v>42</v>
      </c>
    </row>
    <row r="384" spans="2:13" x14ac:dyDescent="0.25">
      <c r="B384">
        <v>370</v>
      </c>
      <c r="C384" s="1" t="s">
        <v>15</v>
      </c>
      <c r="D384">
        <v>474509.98</v>
      </c>
      <c r="E384" s="1" t="s">
        <v>10</v>
      </c>
      <c r="F384" s="1" t="s">
        <v>16</v>
      </c>
      <c r="G384" s="1" t="s">
        <v>12</v>
      </c>
      <c r="H384" s="1" t="s">
        <v>13</v>
      </c>
      <c r="I384" s="1" t="s">
        <v>13</v>
      </c>
      <c r="J384">
        <v>28</v>
      </c>
      <c r="K384" s="1">
        <f t="shared" si="15"/>
        <v>474509.98</v>
      </c>
      <c r="L384" s="1" t="str">
        <f t="shared" si="16"/>
        <v>ASALARIADO</v>
      </c>
      <c r="M384" s="1">
        <f t="shared" si="17"/>
        <v>28</v>
      </c>
    </row>
    <row r="385" spans="2:13" x14ac:dyDescent="0.25">
      <c r="B385">
        <v>371</v>
      </c>
      <c r="C385" s="1" t="s">
        <v>15</v>
      </c>
      <c r="D385">
        <v>3053247.24</v>
      </c>
      <c r="E385" s="1" t="s">
        <v>14</v>
      </c>
      <c r="F385" s="1" t="s">
        <v>11</v>
      </c>
      <c r="G385" s="1" t="s">
        <v>12</v>
      </c>
      <c r="H385" s="1" t="s">
        <v>13</v>
      </c>
      <c r="I385" s="1" t="s">
        <v>13</v>
      </c>
      <c r="J385">
        <v>99</v>
      </c>
      <c r="K385" s="1">
        <f t="shared" si="15"/>
        <v>3053247.24</v>
      </c>
      <c r="L385" s="1" t="str">
        <f t="shared" si="16"/>
        <v>PENSIONADOS EN SU PROPIO SISTEMA</v>
      </c>
      <c r="M385" s="1">
        <f t="shared" si="17"/>
        <v>99</v>
      </c>
    </row>
    <row r="386" spans="2:13" x14ac:dyDescent="0.25">
      <c r="B386">
        <v>372</v>
      </c>
      <c r="C386" s="1" t="s">
        <v>9</v>
      </c>
      <c r="D386">
        <v>1233060.23</v>
      </c>
      <c r="E386" s="1" t="s">
        <v>10</v>
      </c>
      <c r="F386" s="1" t="s">
        <v>16</v>
      </c>
      <c r="G386" s="1" t="s">
        <v>12</v>
      </c>
      <c r="H386" s="1" t="s">
        <v>13</v>
      </c>
      <c r="I386" s="1" t="s">
        <v>13</v>
      </c>
      <c r="J386">
        <v>30</v>
      </c>
      <c r="K386" s="1">
        <f t="shared" si="15"/>
        <v>1233060.23</v>
      </c>
      <c r="L386" s="1" t="str">
        <f t="shared" si="16"/>
        <v>ASALARIADO</v>
      </c>
      <c r="M386" s="1">
        <f t="shared" si="17"/>
        <v>30</v>
      </c>
    </row>
    <row r="387" spans="2:13" x14ac:dyDescent="0.25">
      <c r="B387">
        <v>373</v>
      </c>
      <c r="C387" s="1" t="s">
        <v>15</v>
      </c>
      <c r="D387">
        <v>529014.48</v>
      </c>
      <c r="E387" s="1" t="s">
        <v>10</v>
      </c>
      <c r="F387" s="1" t="s">
        <v>16</v>
      </c>
      <c r="G387" s="1" t="s">
        <v>12</v>
      </c>
      <c r="H387" s="1" t="s">
        <v>13</v>
      </c>
      <c r="I387" s="1" t="s">
        <v>13</v>
      </c>
      <c r="J387">
        <v>29</v>
      </c>
      <c r="K387" s="1">
        <f t="shared" si="15"/>
        <v>529014.48</v>
      </c>
      <c r="L387" s="1" t="str">
        <f t="shared" si="16"/>
        <v>ASALARIADO</v>
      </c>
      <c r="M387" s="1">
        <f t="shared" si="17"/>
        <v>29</v>
      </c>
    </row>
    <row r="388" spans="2:13" x14ac:dyDescent="0.25">
      <c r="B388">
        <v>374</v>
      </c>
      <c r="C388" s="1" t="s">
        <v>9</v>
      </c>
      <c r="D388">
        <v>297000</v>
      </c>
      <c r="E388" s="1" t="s">
        <v>18</v>
      </c>
      <c r="F388" s="1" t="s">
        <v>16</v>
      </c>
      <c r="G388" s="1" t="s">
        <v>12</v>
      </c>
      <c r="H388" s="1" t="s">
        <v>13</v>
      </c>
      <c r="I388" s="1" t="s">
        <v>13</v>
      </c>
      <c r="J388">
        <v>21</v>
      </c>
      <c r="K388" s="1">
        <f t="shared" si="15"/>
        <v>297000</v>
      </c>
      <c r="L388" s="1" t="str">
        <f t="shared" si="16"/>
        <v>TRABAJADOR INDEPENDIENTE</v>
      </c>
      <c r="M388" s="1">
        <f t="shared" si="17"/>
        <v>21</v>
      </c>
    </row>
    <row r="389" spans="2:13" x14ac:dyDescent="0.25">
      <c r="B389">
        <v>375</v>
      </c>
      <c r="C389" s="1" t="s">
        <v>9</v>
      </c>
      <c r="D389">
        <v>711457.86</v>
      </c>
      <c r="E389" s="1" t="s">
        <v>10</v>
      </c>
      <c r="F389" s="1" t="s">
        <v>16</v>
      </c>
      <c r="G389" s="1" t="s">
        <v>12</v>
      </c>
      <c r="H389" s="1" t="s">
        <v>12</v>
      </c>
      <c r="I389" s="1" t="s">
        <v>13</v>
      </c>
      <c r="J389">
        <v>44</v>
      </c>
      <c r="K389" s="1">
        <f t="shared" si="15"/>
        <v>711457.86</v>
      </c>
      <c r="L389" s="1" t="str">
        <f t="shared" si="16"/>
        <v>ASALARIADO</v>
      </c>
      <c r="M389" s="1">
        <f t="shared" si="17"/>
        <v>44</v>
      </c>
    </row>
    <row r="390" spans="2:13" x14ac:dyDescent="0.25">
      <c r="B390">
        <v>376</v>
      </c>
      <c r="C390" s="1" t="s">
        <v>9</v>
      </c>
      <c r="D390">
        <v>765532.1</v>
      </c>
      <c r="E390" s="1" t="s">
        <v>10</v>
      </c>
      <c r="F390" s="1" t="s">
        <v>16</v>
      </c>
      <c r="G390" s="1" t="s">
        <v>12</v>
      </c>
      <c r="H390" s="1" t="s">
        <v>12</v>
      </c>
      <c r="I390" s="1" t="s">
        <v>13</v>
      </c>
      <c r="J390">
        <v>43</v>
      </c>
      <c r="K390" s="1">
        <f t="shared" si="15"/>
        <v>765532.1</v>
      </c>
      <c r="L390" s="1" t="str">
        <f t="shared" si="16"/>
        <v>ASALARIADO</v>
      </c>
      <c r="M390" s="1">
        <f t="shared" si="17"/>
        <v>43</v>
      </c>
    </row>
    <row r="391" spans="2:13" x14ac:dyDescent="0.25">
      <c r="B391">
        <v>377</v>
      </c>
      <c r="C391" s="1" t="s">
        <v>15</v>
      </c>
      <c r="D391">
        <v>300018</v>
      </c>
      <c r="E391" s="1" t="s">
        <v>18</v>
      </c>
      <c r="F391" s="1" t="s">
        <v>16</v>
      </c>
      <c r="G391" s="1" t="s">
        <v>12</v>
      </c>
      <c r="H391" s="1" t="s">
        <v>13</v>
      </c>
      <c r="I391" s="1" t="s">
        <v>13</v>
      </c>
      <c r="J391">
        <v>55</v>
      </c>
      <c r="K391" s="1">
        <f t="shared" si="15"/>
        <v>300018</v>
      </c>
      <c r="L391" s="1" t="str">
        <f t="shared" si="16"/>
        <v>TRABAJADOR INDEPENDIENTE</v>
      </c>
      <c r="M391" s="1">
        <f t="shared" si="17"/>
        <v>55</v>
      </c>
    </row>
    <row r="392" spans="2:13" x14ac:dyDescent="0.25">
      <c r="B392">
        <v>378</v>
      </c>
      <c r="C392" s="1" t="s">
        <v>9</v>
      </c>
      <c r="D392">
        <v>594092</v>
      </c>
      <c r="E392" s="1" t="s">
        <v>18</v>
      </c>
      <c r="F392" s="1" t="s">
        <v>16</v>
      </c>
      <c r="G392" s="1" t="s">
        <v>12</v>
      </c>
      <c r="H392" s="1" t="s">
        <v>13</v>
      </c>
      <c r="I392" s="1" t="s">
        <v>12</v>
      </c>
      <c r="J392">
        <v>53</v>
      </c>
      <c r="K392" s="1">
        <f t="shared" si="15"/>
        <v>594092</v>
      </c>
      <c r="L392" s="1" t="str">
        <f t="shared" si="16"/>
        <v>TRABAJADOR INDEPENDIENTE</v>
      </c>
      <c r="M392" s="1">
        <f t="shared" si="17"/>
        <v>53</v>
      </c>
    </row>
    <row r="393" spans="2:13" x14ac:dyDescent="0.25">
      <c r="B393">
        <v>379</v>
      </c>
      <c r="C393" s="1" t="s">
        <v>15</v>
      </c>
      <c r="D393">
        <v>943396.65</v>
      </c>
      <c r="E393" s="1" t="s">
        <v>10</v>
      </c>
      <c r="F393" s="1" t="s">
        <v>11</v>
      </c>
      <c r="G393" s="1" t="s">
        <v>12</v>
      </c>
      <c r="H393" s="1" t="s">
        <v>13</v>
      </c>
      <c r="I393" s="1" t="s">
        <v>13</v>
      </c>
      <c r="J393">
        <v>38</v>
      </c>
      <c r="K393" s="1">
        <f t="shared" si="15"/>
        <v>943396.65</v>
      </c>
      <c r="L393" s="1" t="str">
        <f t="shared" si="16"/>
        <v>ASALARIADO</v>
      </c>
      <c r="M393" s="1">
        <f t="shared" si="17"/>
        <v>38</v>
      </c>
    </row>
    <row r="394" spans="2:13" x14ac:dyDescent="0.25">
      <c r="B394">
        <v>380</v>
      </c>
      <c r="C394" s="1" t="s">
        <v>9</v>
      </c>
      <c r="D394">
        <v>280000</v>
      </c>
      <c r="E394" s="1" t="s">
        <v>10</v>
      </c>
      <c r="F394" s="1" t="s">
        <v>16</v>
      </c>
      <c r="G394" s="1" t="s">
        <v>12</v>
      </c>
      <c r="H394" s="1" t="s">
        <v>13</v>
      </c>
      <c r="I394" s="1" t="s">
        <v>13</v>
      </c>
      <c r="J394">
        <v>33</v>
      </c>
      <c r="K394" s="1">
        <f t="shared" si="15"/>
        <v>280000</v>
      </c>
      <c r="L394" s="1" t="str">
        <f t="shared" si="16"/>
        <v>ASALARIADO</v>
      </c>
      <c r="M394" s="1">
        <f t="shared" si="17"/>
        <v>33</v>
      </c>
    </row>
    <row r="395" spans="2:13" x14ac:dyDescent="0.25">
      <c r="B395">
        <v>381</v>
      </c>
      <c r="C395" s="1" t="s">
        <v>9</v>
      </c>
      <c r="D395">
        <v>1414130.5</v>
      </c>
      <c r="E395" s="1" t="s">
        <v>10</v>
      </c>
      <c r="F395" s="1" t="s">
        <v>11</v>
      </c>
      <c r="G395" s="1" t="s">
        <v>12</v>
      </c>
      <c r="H395" s="1" t="s">
        <v>13</v>
      </c>
      <c r="I395" s="1" t="s">
        <v>13</v>
      </c>
      <c r="J395">
        <v>34</v>
      </c>
      <c r="K395" s="1">
        <f t="shared" si="15"/>
        <v>1414130.5</v>
      </c>
      <c r="L395" s="1" t="str">
        <f t="shared" si="16"/>
        <v>ASALARIADO</v>
      </c>
      <c r="M395" s="1">
        <f t="shared" si="17"/>
        <v>34</v>
      </c>
    </row>
    <row r="396" spans="2:13" x14ac:dyDescent="0.25">
      <c r="B396">
        <v>382</v>
      </c>
      <c r="C396" s="1" t="s">
        <v>15</v>
      </c>
      <c r="D396">
        <v>300018</v>
      </c>
      <c r="E396" s="1" t="s">
        <v>18</v>
      </c>
      <c r="F396" s="1" t="s">
        <v>16</v>
      </c>
      <c r="G396" s="1" t="s">
        <v>12</v>
      </c>
      <c r="H396" s="1" t="s">
        <v>13</v>
      </c>
      <c r="I396" s="1" t="s">
        <v>12</v>
      </c>
      <c r="J396">
        <v>32</v>
      </c>
      <c r="K396" s="1">
        <f t="shared" si="15"/>
        <v>300018</v>
      </c>
      <c r="L396" s="1" t="str">
        <f t="shared" si="16"/>
        <v>TRABAJADOR INDEPENDIENTE</v>
      </c>
      <c r="M396" s="1">
        <f t="shared" si="17"/>
        <v>32</v>
      </c>
    </row>
    <row r="397" spans="2:13" x14ac:dyDescent="0.25">
      <c r="B397">
        <v>383</v>
      </c>
      <c r="C397" s="1" t="s">
        <v>9</v>
      </c>
      <c r="D397">
        <v>695508.19</v>
      </c>
      <c r="E397" s="1" t="s">
        <v>10</v>
      </c>
      <c r="F397" s="1" t="s">
        <v>16</v>
      </c>
      <c r="G397" s="1" t="s">
        <v>12</v>
      </c>
      <c r="H397" s="1" t="s">
        <v>13</v>
      </c>
      <c r="I397" s="1" t="s">
        <v>13</v>
      </c>
      <c r="J397">
        <v>36</v>
      </c>
      <c r="K397" s="1">
        <f t="shared" si="15"/>
        <v>695508.19</v>
      </c>
      <c r="L397" s="1" t="str">
        <f t="shared" si="16"/>
        <v>ASALARIADO</v>
      </c>
      <c r="M397" s="1">
        <f t="shared" si="17"/>
        <v>36</v>
      </c>
    </row>
    <row r="398" spans="2:13" x14ac:dyDescent="0.25">
      <c r="B398">
        <v>384</v>
      </c>
      <c r="C398" s="1" t="s">
        <v>9</v>
      </c>
      <c r="D398">
        <v>343811</v>
      </c>
      <c r="E398" s="1" t="s">
        <v>18</v>
      </c>
      <c r="F398" s="1" t="s">
        <v>16</v>
      </c>
      <c r="G398" s="1" t="s">
        <v>12</v>
      </c>
      <c r="H398" s="1" t="s">
        <v>13</v>
      </c>
      <c r="I398" s="1" t="s">
        <v>13</v>
      </c>
      <c r="J398">
        <v>64</v>
      </c>
      <c r="K398" s="1">
        <f t="shared" si="15"/>
        <v>343811</v>
      </c>
      <c r="L398" s="1" t="str">
        <f t="shared" si="16"/>
        <v>TRABAJADOR INDEPENDIENTE</v>
      </c>
      <c r="M398" s="1">
        <f t="shared" si="17"/>
        <v>64</v>
      </c>
    </row>
    <row r="399" spans="2:13" x14ac:dyDescent="0.25">
      <c r="B399">
        <v>385</v>
      </c>
      <c r="C399" s="1" t="s">
        <v>9</v>
      </c>
      <c r="D399">
        <v>356858</v>
      </c>
      <c r="E399" s="1" t="s">
        <v>18</v>
      </c>
      <c r="F399" s="1" t="s">
        <v>16</v>
      </c>
      <c r="G399" s="1" t="s">
        <v>12</v>
      </c>
      <c r="H399" s="1" t="s">
        <v>13</v>
      </c>
      <c r="I399" s="1" t="s">
        <v>13</v>
      </c>
      <c r="J399">
        <v>57</v>
      </c>
      <c r="K399" s="1">
        <f t="shared" ref="K399:K462" si="18">IF(ISBLANK(D399),$B$8,D399)</f>
        <v>356858</v>
      </c>
      <c r="L399" s="1" t="str">
        <f t="shared" ref="L399:L462" si="19">IF(ISBLANK(E399),$B$4,E399)</f>
        <v>TRABAJADOR INDEPENDIENTE</v>
      </c>
      <c r="M399" s="1">
        <f t="shared" ref="M399:M462" si="20">IF(ISBLANK(J399),$B$9,J399)</f>
        <v>57</v>
      </c>
    </row>
    <row r="400" spans="2:13" x14ac:dyDescent="0.25">
      <c r="B400">
        <v>386</v>
      </c>
      <c r="C400" s="1" t="s">
        <v>15</v>
      </c>
      <c r="D400">
        <v>1314924.8600000001</v>
      </c>
      <c r="E400" s="1" t="s">
        <v>10</v>
      </c>
      <c r="F400" s="1" t="s">
        <v>16</v>
      </c>
      <c r="G400" s="1" t="s">
        <v>12</v>
      </c>
      <c r="H400" s="1" t="s">
        <v>13</v>
      </c>
      <c r="I400" s="1" t="s">
        <v>13</v>
      </c>
      <c r="J400">
        <v>37</v>
      </c>
      <c r="K400" s="1">
        <f t="shared" si="18"/>
        <v>1314924.8600000001</v>
      </c>
      <c r="L400" s="1" t="str">
        <f t="shared" si="19"/>
        <v>ASALARIADO</v>
      </c>
      <c r="M400" s="1">
        <f t="shared" si="20"/>
        <v>37</v>
      </c>
    </row>
    <row r="401" spans="2:13" x14ac:dyDescent="0.25">
      <c r="B401">
        <v>387</v>
      </c>
      <c r="C401" s="1" t="s">
        <v>9</v>
      </c>
      <c r="D401">
        <v>652872.57999999996</v>
      </c>
      <c r="E401" s="1" t="s">
        <v>10</v>
      </c>
      <c r="F401" s="1" t="s">
        <v>16</v>
      </c>
      <c r="G401" s="1" t="s">
        <v>12</v>
      </c>
      <c r="H401" s="1" t="s">
        <v>12</v>
      </c>
      <c r="I401" s="1" t="s">
        <v>13</v>
      </c>
      <c r="J401">
        <v>54</v>
      </c>
      <c r="K401" s="1">
        <f t="shared" si="18"/>
        <v>652872.57999999996</v>
      </c>
      <c r="L401" s="1" t="str">
        <f t="shared" si="19"/>
        <v>ASALARIADO</v>
      </c>
      <c r="M401" s="1">
        <f t="shared" si="20"/>
        <v>54</v>
      </c>
    </row>
    <row r="402" spans="2:13" x14ac:dyDescent="0.25">
      <c r="B402">
        <v>388</v>
      </c>
      <c r="C402" s="1" t="s">
        <v>9</v>
      </c>
      <c r="D402">
        <v>297045</v>
      </c>
      <c r="E402" s="1" t="s">
        <v>17</v>
      </c>
      <c r="F402" s="1" t="s">
        <v>16</v>
      </c>
      <c r="G402" s="1" t="s">
        <v>12</v>
      </c>
      <c r="H402" s="1" t="s">
        <v>13</v>
      </c>
      <c r="I402" s="1" t="s">
        <v>13</v>
      </c>
      <c r="J402">
        <v>44</v>
      </c>
      <c r="K402" s="1">
        <f t="shared" si="18"/>
        <v>297045</v>
      </c>
      <c r="L402" s="1" t="str">
        <f t="shared" si="19"/>
        <v>ASEGURADO VOLUNTARIO</v>
      </c>
      <c r="M402" s="1">
        <f t="shared" si="20"/>
        <v>44</v>
      </c>
    </row>
    <row r="403" spans="2:13" x14ac:dyDescent="0.25">
      <c r="B403">
        <v>389</v>
      </c>
      <c r="C403" s="1" t="s">
        <v>9</v>
      </c>
      <c r="D403">
        <v>463313.7</v>
      </c>
      <c r="E403" s="1" t="s">
        <v>10</v>
      </c>
      <c r="F403" s="1" t="s">
        <v>11</v>
      </c>
      <c r="G403" s="1" t="s">
        <v>12</v>
      </c>
      <c r="H403" s="1" t="s">
        <v>13</v>
      </c>
      <c r="I403" s="1" t="s">
        <v>13</v>
      </c>
      <c r="J403">
        <v>36</v>
      </c>
      <c r="K403" s="1">
        <f t="shared" si="18"/>
        <v>463313.7</v>
      </c>
      <c r="L403" s="1" t="str">
        <f t="shared" si="19"/>
        <v>ASALARIADO</v>
      </c>
      <c r="M403" s="1">
        <f t="shared" si="20"/>
        <v>36</v>
      </c>
    </row>
    <row r="404" spans="2:13" x14ac:dyDescent="0.25">
      <c r="B404">
        <v>390</v>
      </c>
      <c r="C404" s="1" t="s">
        <v>15</v>
      </c>
      <c r="D404">
        <v>144000</v>
      </c>
      <c r="E404" s="1" t="s">
        <v>10</v>
      </c>
      <c r="F404" s="1" t="s">
        <v>16</v>
      </c>
      <c r="G404" s="1" t="s">
        <v>12</v>
      </c>
      <c r="H404" s="1" t="s">
        <v>13</v>
      </c>
      <c r="I404" s="1" t="s">
        <v>13</v>
      </c>
      <c r="J404">
        <v>20</v>
      </c>
      <c r="K404" s="1">
        <f t="shared" si="18"/>
        <v>144000</v>
      </c>
      <c r="L404" s="1" t="str">
        <f t="shared" si="19"/>
        <v>ASALARIADO</v>
      </c>
      <c r="M404" s="1">
        <f t="shared" si="20"/>
        <v>20</v>
      </c>
    </row>
    <row r="405" spans="2:13" x14ac:dyDescent="0.25">
      <c r="B405">
        <v>391</v>
      </c>
      <c r="C405" s="1" t="s">
        <v>9</v>
      </c>
      <c r="D405">
        <v>610513</v>
      </c>
      <c r="E405" s="1" t="s">
        <v>18</v>
      </c>
      <c r="F405" s="1" t="s">
        <v>16</v>
      </c>
      <c r="G405" s="1" t="s">
        <v>12</v>
      </c>
      <c r="H405" s="1" t="s">
        <v>13</v>
      </c>
      <c r="I405" s="1" t="s">
        <v>12</v>
      </c>
      <c r="J405">
        <v>34</v>
      </c>
      <c r="K405" s="1">
        <f t="shared" si="18"/>
        <v>610513</v>
      </c>
      <c r="L405" s="1" t="str">
        <f t="shared" si="19"/>
        <v>TRABAJADOR INDEPENDIENTE</v>
      </c>
      <c r="M405" s="1">
        <f t="shared" si="20"/>
        <v>34</v>
      </c>
    </row>
    <row r="406" spans="2:13" x14ac:dyDescent="0.25">
      <c r="B406">
        <v>392</v>
      </c>
      <c r="C406" s="1" t="s">
        <v>15</v>
      </c>
      <c r="D406">
        <v>950292</v>
      </c>
      <c r="E406" s="1" t="s">
        <v>10</v>
      </c>
      <c r="F406" s="1" t="s">
        <v>16</v>
      </c>
      <c r="G406" s="1" t="s">
        <v>12</v>
      </c>
      <c r="H406" s="1" t="s">
        <v>13</v>
      </c>
      <c r="I406" s="1" t="s">
        <v>13</v>
      </c>
      <c r="J406">
        <v>38</v>
      </c>
      <c r="K406" s="1">
        <f t="shared" si="18"/>
        <v>950292</v>
      </c>
      <c r="L406" s="1" t="str">
        <f t="shared" si="19"/>
        <v>ASALARIADO</v>
      </c>
      <c r="M406" s="1">
        <f t="shared" si="20"/>
        <v>38</v>
      </c>
    </row>
    <row r="407" spans="2:13" x14ac:dyDescent="0.25">
      <c r="B407">
        <v>393</v>
      </c>
      <c r="C407" s="1" t="s">
        <v>9</v>
      </c>
      <c r="D407">
        <v>798210</v>
      </c>
      <c r="E407" s="1" t="s">
        <v>10</v>
      </c>
      <c r="F407" s="1" t="s">
        <v>11</v>
      </c>
      <c r="G407" s="1" t="s">
        <v>12</v>
      </c>
      <c r="H407" s="1" t="s">
        <v>13</v>
      </c>
      <c r="I407" s="1" t="s">
        <v>13</v>
      </c>
      <c r="J407">
        <v>39</v>
      </c>
      <c r="K407" s="1">
        <f t="shared" si="18"/>
        <v>798210</v>
      </c>
      <c r="L407" s="1" t="str">
        <f t="shared" si="19"/>
        <v>ASALARIADO</v>
      </c>
      <c r="M407" s="1">
        <f t="shared" si="20"/>
        <v>39</v>
      </c>
    </row>
    <row r="408" spans="2:13" x14ac:dyDescent="0.25">
      <c r="B408">
        <v>394</v>
      </c>
      <c r="C408" s="1" t="s">
        <v>9</v>
      </c>
      <c r="D408">
        <v>783125</v>
      </c>
      <c r="E408" s="1" t="s">
        <v>10</v>
      </c>
      <c r="F408" s="1" t="s">
        <v>16</v>
      </c>
      <c r="G408" s="1" t="s">
        <v>12</v>
      </c>
      <c r="H408" s="1" t="s">
        <v>13</v>
      </c>
      <c r="I408" s="1" t="s">
        <v>12</v>
      </c>
      <c r="J408">
        <v>32</v>
      </c>
      <c r="K408" s="1">
        <f t="shared" si="18"/>
        <v>783125</v>
      </c>
      <c r="L408" s="1" t="str">
        <f t="shared" si="19"/>
        <v>ASALARIADO</v>
      </c>
      <c r="M408" s="1">
        <f t="shared" si="20"/>
        <v>32</v>
      </c>
    </row>
    <row r="409" spans="2:13" x14ac:dyDescent="0.25">
      <c r="B409">
        <v>395</v>
      </c>
      <c r="C409" s="1" t="s">
        <v>9</v>
      </c>
      <c r="D409">
        <v>466553.21</v>
      </c>
      <c r="E409" s="1" t="s">
        <v>10</v>
      </c>
      <c r="F409" s="1" t="s">
        <v>16</v>
      </c>
      <c r="G409" s="1" t="s">
        <v>12</v>
      </c>
      <c r="H409" s="1" t="s">
        <v>13</v>
      </c>
      <c r="I409" s="1" t="s">
        <v>13</v>
      </c>
      <c r="J409">
        <v>36</v>
      </c>
      <c r="K409" s="1">
        <f t="shared" si="18"/>
        <v>466553.21</v>
      </c>
      <c r="L409" s="1" t="str">
        <f t="shared" si="19"/>
        <v>ASALARIADO</v>
      </c>
      <c r="M409" s="1">
        <f t="shared" si="20"/>
        <v>36</v>
      </c>
    </row>
    <row r="410" spans="2:13" x14ac:dyDescent="0.25">
      <c r="B410">
        <v>396</v>
      </c>
      <c r="C410" s="1" t="s">
        <v>9</v>
      </c>
      <c r="D410">
        <v>14290</v>
      </c>
      <c r="E410" s="1" t="s">
        <v>10</v>
      </c>
      <c r="F410" s="1" t="s">
        <v>16</v>
      </c>
      <c r="G410" s="1" t="s">
        <v>12</v>
      </c>
      <c r="H410" s="1" t="s">
        <v>13</v>
      </c>
      <c r="I410" s="1" t="s">
        <v>13</v>
      </c>
      <c r="J410">
        <v>57</v>
      </c>
      <c r="K410" s="1">
        <f t="shared" si="18"/>
        <v>14290</v>
      </c>
      <c r="L410" s="1" t="str">
        <f t="shared" si="19"/>
        <v>ASALARIADO</v>
      </c>
      <c r="M410" s="1">
        <f t="shared" si="20"/>
        <v>57</v>
      </c>
    </row>
    <row r="411" spans="2:13" x14ac:dyDescent="0.25">
      <c r="B411">
        <v>397</v>
      </c>
      <c r="C411" s="1" t="s">
        <v>9</v>
      </c>
      <c r="D411">
        <v>289448</v>
      </c>
      <c r="E411" s="1" t="s">
        <v>18</v>
      </c>
      <c r="F411" s="1" t="s">
        <v>16</v>
      </c>
      <c r="G411" s="1" t="s">
        <v>12</v>
      </c>
      <c r="H411" s="1" t="s">
        <v>13</v>
      </c>
      <c r="I411" s="1" t="s">
        <v>13</v>
      </c>
      <c r="J411">
        <v>52</v>
      </c>
      <c r="K411" s="1">
        <f t="shared" si="18"/>
        <v>289448</v>
      </c>
      <c r="L411" s="1" t="str">
        <f t="shared" si="19"/>
        <v>TRABAJADOR INDEPENDIENTE</v>
      </c>
      <c r="M411" s="1">
        <f t="shared" si="20"/>
        <v>52</v>
      </c>
    </row>
    <row r="412" spans="2:13" x14ac:dyDescent="0.25">
      <c r="B412">
        <v>398</v>
      </c>
      <c r="C412" s="1" t="s">
        <v>9</v>
      </c>
      <c r="D412">
        <v>323432.7</v>
      </c>
      <c r="E412" s="1" t="s">
        <v>10</v>
      </c>
      <c r="F412" s="1" t="s">
        <v>16</v>
      </c>
      <c r="G412" s="1" t="s">
        <v>12</v>
      </c>
      <c r="H412" s="1" t="s">
        <v>12</v>
      </c>
      <c r="I412" s="1" t="s">
        <v>13</v>
      </c>
      <c r="J412">
        <v>50</v>
      </c>
      <c r="K412" s="1">
        <f t="shared" si="18"/>
        <v>323432.7</v>
      </c>
      <c r="L412" s="1" t="str">
        <f t="shared" si="19"/>
        <v>ASALARIADO</v>
      </c>
      <c r="M412" s="1">
        <f t="shared" si="20"/>
        <v>50</v>
      </c>
    </row>
    <row r="413" spans="2:13" x14ac:dyDescent="0.25">
      <c r="B413">
        <v>399</v>
      </c>
      <c r="C413" s="1" t="s">
        <v>15</v>
      </c>
      <c r="D413">
        <v>577151</v>
      </c>
      <c r="E413" s="1" t="s">
        <v>10</v>
      </c>
      <c r="F413" s="1" t="s">
        <v>11</v>
      </c>
      <c r="G413" s="1" t="s">
        <v>12</v>
      </c>
      <c r="H413" s="1" t="s">
        <v>13</v>
      </c>
      <c r="I413" s="1" t="s">
        <v>13</v>
      </c>
      <c r="J413">
        <v>34</v>
      </c>
      <c r="K413" s="1">
        <f t="shared" si="18"/>
        <v>577151</v>
      </c>
      <c r="L413" s="1" t="str">
        <f t="shared" si="19"/>
        <v>ASALARIADO</v>
      </c>
      <c r="M413" s="1">
        <f t="shared" si="20"/>
        <v>34</v>
      </c>
    </row>
    <row r="414" spans="2:13" x14ac:dyDescent="0.25">
      <c r="B414">
        <v>400</v>
      </c>
      <c r="C414" s="1" t="s">
        <v>9</v>
      </c>
      <c r="D414">
        <v>622335.6</v>
      </c>
      <c r="E414" s="1" t="s">
        <v>10</v>
      </c>
      <c r="F414" s="1" t="s">
        <v>16</v>
      </c>
      <c r="G414" s="1" t="s">
        <v>12</v>
      </c>
      <c r="H414" s="1" t="s">
        <v>13</v>
      </c>
      <c r="I414" s="1" t="s">
        <v>13</v>
      </c>
      <c r="J414">
        <v>50</v>
      </c>
      <c r="K414" s="1">
        <f t="shared" si="18"/>
        <v>622335.6</v>
      </c>
      <c r="L414" s="1" t="str">
        <f t="shared" si="19"/>
        <v>ASALARIADO</v>
      </c>
      <c r="M414" s="1">
        <f t="shared" si="20"/>
        <v>50</v>
      </c>
    </row>
    <row r="415" spans="2:13" x14ac:dyDescent="0.25">
      <c r="B415">
        <v>401</v>
      </c>
      <c r="C415" s="1" t="s">
        <v>15</v>
      </c>
      <c r="D415">
        <v>205048</v>
      </c>
      <c r="E415" s="1" t="s">
        <v>10</v>
      </c>
      <c r="F415" s="1" t="s">
        <v>16</v>
      </c>
      <c r="G415" s="1" t="s">
        <v>12</v>
      </c>
      <c r="H415" s="1" t="s">
        <v>12</v>
      </c>
      <c r="I415" s="1" t="s">
        <v>13</v>
      </c>
      <c r="J415">
        <v>36</v>
      </c>
      <c r="K415" s="1">
        <f t="shared" si="18"/>
        <v>205048</v>
      </c>
      <c r="L415" s="1" t="str">
        <f t="shared" si="19"/>
        <v>ASALARIADO</v>
      </c>
      <c r="M415" s="1">
        <f t="shared" si="20"/>
        <v>36</v>
      </c>
    </row>
    <row r="416" spans="2:13" x14ac:dyDescent="0.25">
      <c r="B416">
        <v>402</v>
      </c>
      <c r="C416" s="1" t="s">
        <v>9</v>
      </c>
      <c r="D416">
        <v>278030.99</v>
      </c>
      <c r="E416" s="1" t="s">
        <v>19</v>
      </c>
      <c r="F416" s="1" t="s">
        <v>16</v>
      </c>
      <c r="G416" s="1" t="s">
        <v>12</v>
      </c>
      <c r="H416" s="1" t="s">
        <v>13</v>
      </c>
      <c r="I416" s="1" t="s">
        <v>13</v>
      </c>
      <c r="J416">
        <v>52</v>
      </c>
      <c r="K416" s="1">
        <f t="shared" si="18"/>
        <v>278030.99</v>
      </c>
      <c r="L416" s="1" t="str">
        <f t="shared" si="19"/>
        <v>CONVENIOS ESPECIALES DE TRABAJADORES INDEPENDIENTES</v>
      </c>
      <c r="M416" s="1">
        <f t="shared" si="20"/>
        <v>52</v>
      </c>
    </row>
    <row r="417" spans="2:13" x14ac:dyDescent="0.25">
      <c r="B417">
        <v>403</v>
      </c>
      <c r="C417" s="1" t="s">
        <v>9</v>
      </c>
      <c r="D417">
        <v>425699.65</v>
      </c>
      <c r="E417" s="1" t="s">
        <v>10</v>
      </c>
      <c r="F417" s="1" t="s">
        <v>16</v>
      </c>
      <c r="G417" s="1" t="s">
        <v>12</v>
      </c>
      <c r="H417" s="1" t="s">
        <v>13</v>
      </c>
      <c r="I417" s="1" t="s">
        <v>13</v>
      </c>
      <c r="J417">
        <v>42</v>
      </c>
      <c r="K417" s="1">
        <f t="shared" si="18"/>
        <v>425699.65</v>
      </c>
      <c r="L417" s="1" t="str">
        <f t="shared" si="19"/>
        <v>ASALARIADO</v>
      </c>
      <c r="M417" s="1">
        <f t="shared" si="20"/>
        <v>42</v>
      </c>
    </row>
    <row r="418" spans="2:13" x14ac:dyDescent="0.25">
      <c r="B418">
        <v>404</v>
      </c>
      <c r="C418" s="1" t="s">
        <v>9</v>
      </c>
      <c r="D418">
        <v>74118.77</v>
      </c>
      <c r="E418" s="1" t="s">
        <v>10</v>
      </c>
      <c r="F418" s="1" t="s">
        <v>11</v>
      </c>
      <c r="G418" s="1" t="s">
        <v>12</v>
      </c>
      <c r="H418" s="1" t="s">
        <v>13</v>
      </c>
      <c r="I418" s="1" t="s">
        <v>13</v>
      </c>
      <c r="J418">
        <v>22</v>
      </c>
      <c r="K418" s="1">
        <f t="shared" si="18"/>
        <v>74118.77</v>
      </c>
      <c r="L418" s="1" t="str">
        <f t="shared" si="19"/>
        <v>ASALARIADO</v>
      </c>
      <c r="M418" s="1">
        <f t="shared" si="20"/>
        <v>22</v>
      </c>
    </row>
    <row r="419" spans="2:13" x14ac:dyDescent="0.25">
      <c r="B419">
        <v>405</v>
      </c>
      <c r="C419" s="1" t="s">
        <v>9</v>
      </c>
      <c r="D419">
        <v>1063180</v>
      </c>
      <c r="E419" s="1" t="s">
        <v>10</v>
      </c>
      <c r="F419" s="1" t="s">
        <v>16</v>
      </c>
      <c r="G419" s="1" t="s">
        <v>12</v>
      </c>
      <c r="H419" s="1" t="s">
        <v>13</v>
      </c>
      <c r="I419" s="1" t="s">
        <v>13</v>
      </c>
      <c r="J419">
        <v>55</v>
      </c>
      <c r="K419" s="1">
        <f t="shared" si="18"/>
        <v>1063180</v>
      </c>
      <c r="L419" s="1" t="str">
        <f t="shared" si="19"/>
        <v>ASALARIADO</v>
      </c>
      <c r="M419" s="1">
        <f t="shared" si="20"/>
        <v>55</v>
      </c>
    </row>
    <row r="420" spans="2:13" x14ac:dyDescent="0.25">
      <c r="B420">
        <v>406</v>
      </c>
      <c r="C420" s="1" t="s">
        <v>9</v>
      </c>
      <c r="D420">
        <v>614527</v>
      </c>
      <c r="E420" s="1" t="s">
        <v>10</v>
      </c>
      <c r="F420" s="1" t="s">
        <v>16</v>
      </c>
      <c r="G420" s="1" t="s">
        <v>12</v>
      </c>
      <c r="H420" s="1" t="s">
        <v>13</v>
      </c>
      <c r="I420" s="1" t="s">
        <v>13</v>
      </c>
      <c r="J420">
        <v>38</v>
      </c>
      <c r="K420" s="1">
        <f t="shared" si="18"/>
        <v>614527</v>
      </c>
      <c r="L420" s="1" t="str">
        <f t="shared" si="19"/>
        <v>ASALARIADO</v>
      </c>
      <c r="M420" s="1">
        <f t="shared" si="20"/>
        <v>38</v>
      </c>
    </row>
    <row r="421" spans="2:13" x14ac:dyDescent="0.25">
      <c r="B421">
        <v>407</v>
      </c>
      <c r="C421" s="1" t="s">
        <v>9</v>
      </c>
      <c r="D421">
        <v>278030</v>
      </c>
      <c r="E421" s="1" t="s">
        <v>19</v>
      </c>
      <c r="F421" s="1" t="s">
        <v>16</v>
      </c>
      <c r="G421" s="1" t="s">
        <v>12</v>
      </c>
      <c r="H421" s="1" t="s">
        <v>13</v>
      </c>
      <c r="I421" s="1" t="s">
        <v>13</v>
      </c>
      <c r="J421">
        <v>42</v>
      </c>
      <c r="K421" s="1">
        <f t="shared" si="18"/>
        <v>278030</v>
      </c>
      <c r="L421" s="1" t="str">
        <f t="shared" si="19"/>
        <v>CONVENIOS ESPECIALES DE TRABAJADORES INDEPENDIENTES</v>
      </c>
      <c r="M421" s="1">
        <f t="shared" si="20"/>
        <v>42</v>
      </c>
    </row>
    <row r="422" spans="2:13" x14ac:dyDescent="0.25">
      <c r="B422">
        <v>408</v>
      </c>
      <c r="C422" s="1" t="s">
        <v>15</v>
      </c>
      <c r="D422">
        <v>398320</v>
      </c>
      <c r="E422" s="1" t="s">
        <v>10</v>
      </c>
      <c r="F422" s="1" t="s">
        <v>11</v>
      </c>
      <c r="G422" s="1" t="s">
        <v>12</v>
      </c>
      <c r="H422" s="1" t="s">
        <v>13</v>
      </c>
      <c r="I422" s="1" t="s">
        <v>12</v>
      </c>
      <c r="J422">
        <v>62</v>
      </c>
      <c r="K422" s="1">
        <f t="shared" si="18"/>
        <v>398320</v>
      </c>
      <c r="L422" s="1" t="str">
        <f t="shared" si="19"/>
        <v>ASALARIADO</v>
      </c>
      <c r="M422" s="1">
        <f t="shared" si="20"/>
        <v>62</v>
      </c>
    </row>
    <row r="423" spans="2:13" x14ac:dyDescent="0.25">
      <c r="B423">
        <v>409</v>
      </c>
      <c r="C423" s="1" t="s">
        <v>9</v>
      </c>
      <c r="D423">
        <v>302188</v>
      </c>
      <c r="E423" s="1" t="s">
        <v>17</v>
      </c>
      <c r="F423" s="1" t="s">
        <v>16</v>
      </c>
      <c r="G423" s="1" t="s">
        <v>12</v>
      </c>
      <c r="H423" s="1" t="s">
        <v>13</v>
      </c>
      <c r="I423" s="1" t="s">
        <v>13</v>
      </c>
      <c r="J423">
        <v>36</v>
      </c>
      <c r="K423" s="1">
        <f t="shared" si="18"/>
        <v>302188</v>
      </c>
      <c r="L423" s="1" t="str">
        <f t="shared" si="19"/>
        <v>ASEGURADO VOLUNTARIO</v>
      </c>
      <c r="M423" s="1">
        <f t="shared" si="20"/>
        <v>36</v>
      </c>
    </row>
    <row r="424" spans="2:13" x14ac:dyDescent="0.25">
      <c r="B424">
        <v>410</v>
      </c>
      <c r="C424" s="1" t="s">
        <v>9</v>
      </c>
      <c r="D424">
        <v>500000</v>
      </c>
      <c r="E424" s="1" t="s">
        <v>10</v>
      </c>
      <c r="F424" s="1" t="s">
        <v>16</v>
      </c>
      <c r="G424" s="1" t="s">
        <v>12</v>
      </c>
      <c r="H424" s="1" t="s">
        <v>13</v>
      </c>
      <c r="I424" s="1" t="s">
        <v>13</v>
      </c>
      <c r="J424">
        <v>22</v>
      </c>
      <c r="K424" s="1">
        <f t="shared" si="18"/>
        <v>500000</v>
      </c>
      <c r="L424" s="1" t="str">
        <f t="shared" si="19"/>
        <v>ASALARIADO</v>
      </c>
      <c r="M424" s="1">
        <f t="shared" si="20"/>
        <v>22</v>
      </c>
    </row>
    <row r="425" spans="2:13" x14ac:dyDescent="0.25">
      <c r="B425">
        <v>411</v>
      </c>
      <c r="C425" s="1" t="s">
        <v>15</v>
      </c>
      <c r="D425">
        <v>594092</v>
      </c>
      <c r="E425" s="1" t="s">
        <v>18</v>
      </c>
      <c r="F425" s="1" t="s">
        <v>16</v>
      </c>
      <c r="G425" s="1" t="s">
        <v>12</v>
      </c>
      <c r="H425" s="1" t="s">
        <v>13</v>
      </c>
      <c r="I425" s="1" t="s">
        <v>13</v>
      </c>
      <c r="J425">
        <v>55</v>
      </c>
      <c r="K425" s="1">
        <f t="shared" si="18"/>
        <v>594092</v>
      </c>
      <c r="L425" s="1" t="str">
        <f t="shared" si="19"/>
        <v>TRABAJADOR INDEPENDIENTE</v>
      </c>
      <c r="M425" s="1">
        <f t="shared" si="20"/>
        <v>55</v>
      </c>
    </row>
    <row r="426" spans="2:13" x14ac:dyDescent="0.25">
      <c r="B426">
        <v>412</v>
      </c>
      <c r="C426" s="1" t="s">
        <v>9</v>
      </c>
      <c r="D426">
        <v>639148</v>
      </c>
      <c r="E426" s="1" t="s">
        <v>18</v>
      </c>
      <c r="F426" s="1" t="s">
        <v>16</v>
      </c>
      <c r="G426" s="1" t="s">
        <v>12</v>
      </c>
      <c r="H426" s="1" t="s">
        <v>12</v>
      </c>
      <c r="I426" s="1" t="s">
        <v>12</v>
      </c>
      <c r="J426">
        <v>49</v>
      </c>
      <c r="K426" s="1">
        <f t="shared" si="18"/>
        <v>639148</v>
      </c>
      <c r="L426" s="1" t="str">
        <f t="shared" si="19"/>
        <v>TRABAJADOR INDEPENDIENTE</v>
      </c>
      <c r="M426" s="1">
        <f t="shared" si="20"/>
        <v>49</v>
      </c>
    </row>
    <row r="427" spans="2:13" x14ac:dyDescent="0.25">
      <c r="B427">
        <v>413</v>
      </c>
      <c r="C427" s="1" t="s">
        <v>9</v>
      </c>
      <c r="D427">
        <v>415861</v>
      </c>
      <c r="E427" s="1" t="s">
        <v>18</v>
      </c>
      <c r="F427" s="1" t="s">
        <v>16</v>
      </c>
      <c r="G427" s="1" t="s">
        <v>12</v>
      </c>
      <c r="H427" s="1" t="s">
        <v>12</v>
      </c>
      <c r="I427" s="1" t="s">
        <v>12</v>
      </c>
      <c r="J427">
        <v>45</v>
      </c>
      <c r="K427" s="1">
        <f t="shared" si="18"/>
        <v>415861</v>
      </c>
      <c r="L427" s="1" t="str">
        <f t="shared" si="19"/>
        <v>TRABAJADOR INDEPENDIENTE</v>
      </c>
      <c r="M427" s="1">
        <f t="shared" si="20"/>
        <v>45</v>
      </c>
    </row>
    <row r="428" spans="2:13" x14ac:dyDescent="0.25">
      <c r="B428">
        <v>414</v>
      </c>
      <c r="C428" s="1" t="s">
        <v>9</v>
      </c>
      <c r="D428">
        <v>854328.45</v>
      </c>
      <c r="E428" s="1" t="s">
        <v>10</v>
      </c>
      <c r="F428" s="1" t="s">
        <v>11</v>
      </c>
      <c r="G428" s="1" t="s">
        <v>12</v>
      </c>
      <c r="H428" s="1" t="s">
        <v>13</v>
      </c>
      <c r="I428" s="1" t="s">
        <v>13</v>
      </c>
      <c r="J428">
        <v>50</v>
      </c>
      <c r="K428" s="1">
        <f t="shared" si="18"/>
        <v>854328.45</v>
      </c>
      <c r="L428" s="1" t="str">
        <f t="shared" si="19"/>
        <v>ASALARIADO</v>
      </c>
      <c r="M428" s="1">
        <f t="shared" si="20"/>
        <v>50</v>
      </c>
    </row>
    <row r="429" spans="2:13" x14ac:dyDescent="0.25">
      <c r="B429">
        <v>415</v>
      </c>
      <c r="C429" s="1" t="s">
        <v>9</v>
      </c>
      <c r="D429">
        <v>293000</v>
      </c>
      <c r="E429" s="1" t="s">
        <v>10</v>
      </c>
      <c r="F429" s="1" t="s">
        <v>16</v>
      </c>
      <c r="G429" s="1" t="s">
        <v>12</v>
      </c>
      <c r="H429" s="1" t="s">
        <v>13</v>
      </c>
      <c r="I429" s="1" t="s">
        <v>13</v>
      </c>
      <c r="J429">
        <v>38</v>
      </c>
      <c r="K429" s="1">
        <f t="shared" si="18"/>
        <v>293000</v>
      </c>
      <c r="L429" s="1" t="str">
        <f t="shared" si="19"/>
        <v>ASALARIADO</v>
      </c>
      <c r="M429" s="1">
        <f t="shared" si="20"/>
        <v>38</v>
      </c>
    </row>
    <row r="430" spans="2:13" x14ac:dyDescent="0.25">
      <c r="B430">
        <v>416</v>
      </c>
      <c r="C430" s="1" t="s">
        <v>9</v>
      </c>
      <c r="D430">
        <v>213192</v>
      </c>
      <c r="E430" s="1" t="s">
        <v>10</v>
      </c>
      <c r="F430" s="1" t="s">
        <v>16</v>
      </c>
      <c r="G430" s="1" t="s">
        <v>12</v>
      </c>
      <c r="H430" s="1" t="s">
        <v>13</v>
      </c>
      <c r="I430" s="1" t="s">
        <v>13</v>
      </c>
      <c r="J430">
        <v>30</v>
      </c>
      <c r="K430" s="1">
        <f t="shared" si="18"/>
        <v>213192</v>
      </c>
      <c r="L430" s="1" t="str">
        <f t="shared" si="19"/>
        <v>ASALARIADO</v>
      </c>
      <c r="M430" s="1">
        <f t="shared" si="20"/>
        <v>30</v>
      </c>
    </row>
    <row r="431" spans="2:13" x14ac:dyDescent="0.25">
      <c r="B431">
        <v>417</v>
      </c>
      <c r="C431" s="1" t="s">
        <v>15</v>
      </c>
      <c r="D431">
        <v>5063660</v>
      </c>
      <c r="E431" s="1" t="s">
        <v>10</v>
      </c>
      <c r="F431" s="1" t="s">
        <v>11</v>
      </c>
      <c r="G431" s="1" t="s">
        <v>12</v>
      </c>
      <c r="H431" s="1" t="s">
        <v>13</v>
      </c>
      <c r="I431" s="1" t="s">
        <v>12</v>
      </c>
      <c r="J431">
        <v>40</v>
      </c>
      <c r="K431" s="1">
        <f t="shared" si="18"/>
        <v>5063660</v>
      </c>
      <c r="L431" s="1" t="str">
        <f t="shared" si="19"/>
        <v>ASALARIADO</v>
      </c>
      <c r="M431" s="1">
        <f t="shared" si="20"/>
        <v>40</v>
      </c>
    </row>
    <row r="432" spans="2:13" x14ac:dyDescent="0.25">
      <c r="B432">
        <v>418</v>
      </c>
      <c r="C432" s="1" t="s">
        <v>15</v>
      </c>
      <c r="D432">
        <v>736280</v>
      </c>
      <c r="E432" s="1" t="s">
        <v>10</v>
      </c>
      <c r="F432" s="1" t="s">
        <v>16</v>
      </c>
      <c r="G432" s="1" t="s">
        <v>12</v>
      </c>
      <c r="H432" s="1" t="s">
        <v>13</v>
      </c>
      <c r="I432" s="1" t="s">
        <v>13</v>
      </c>
      <c r="J432">
        <v>33</v>
      </c>
      <c r="K432" s="1">
        <f t="shared" si="18"/>
        <v>736280</v>
      </c>
      <c r="L432" s="1" t="str">
        <f t="shared" si="19"/>
        <v>ASALARIADO</v>
      </c>
      <c r="M432" s="1">
        <f t="shared" si="20"/>
        <v>33</v>
      </c>
    </row>
    <row r="433" spans="2:13" x14ac:dyDescent="0.25">
      <c r="B433">
        <v>419</v>
      </c>
      <c r="C433" s="1" t="s">
        <v>9</v>
      </c>
      <c r="D433">
        <v>200000</v>
      </c>
      <c r="E433" s="1" t="s">
        <v>10</v>
      </c>
      <c r="F433" s="1" t="s">
        <v>16</v>
      </c>
      <c r="G433" s="1" t="s">
        <v>12</v>
      </c>
      <c r="H433" s="1" t="s">
        <v>13</v>
      </c>
      <c r="I433" s="1" t="s">
        <v>13</v>
      </c>
      <c r="J433">
        <v>46</v>
      </c>
      <c r="K433" s="1">
        <f t="shared" si="18"/>
        <v>200000</v>
      </c>
      <c r="L433" s="1" t="str">
        <f t="shared" si="19"/>
        <v>ASALARIADO</v>
      </c>
      <c r="M433" s="1">
        <f t="shared" si="20"/>
        <v>46</v>
      </c>
    </row>
    <row r="434" spans="2:13" x14ac:dyDescent="0.25">
      <c r="B434">
        <v>420</v>
      </c>
      <c r="C434" s="1" t="s">
        <v>9</v>
      </c>
      <c r="D434">
        <v>92670</v>
      </c>
      <c r="E434" s="1" t="s">
        <v>10</v>
      </c>
      <c r="F434" s="1" t="s">
        <v>16</v>
      </c>
      <c r="G434" s="1" t="s">
        <v>12</v>
      </c>
      <c r="H434" s="1" t="s">
        <v>13</v>
      </c>
      <c r="I434" s="1" t="s">
        <v>13</v>
      </c>
      <c r="J434">
        <v>22</v>
      </c>
      <c r="K434" s="1">
        <f t="shared" si="18"/>
        <v>92670</v>
      </c>
      <c r="L434" s="1" t="str">
        <f t="shared" si="19"/>
        <v>ASALARIADO</v>
      </c>
      <c r="M434" s="1">
        <f t="shared" si="20"/>
        <v>22</v>
      </c>
    </row>
    <row r="435" spans="2:13" x14ac:dyDescent="0.25">
      <c r="B435">
        <v>421</v>
      </c>
      <c r="C435" s="1" t="s">
        <v>9</v>
      </c>
      <c r="D435">
        <v>492739.1</v>
      </c>
      <c r="E435" s="1" t="s">
        <v>10</v>
      </c>
      <c r="F435" s="1" t="s">
        <v>16</v>
      </c>
      <c r="G435" s="1" t="s">
        <v>12</v>
      </c>
      <c r="H435" s="1" t="s">
        <v>12</v>
      </c>
      <c r="I435" s="1" t="s">
        <v>13</v>
      </c>
      <c r="J435">
        <v>45</v>
      </c>
      <c r="K435" s="1">
        <f t="shared" si="18"/>
        <v>492739.1</v>
      </c>
      <c r="L435" s="1" t="str">
        <f t="shared" si="19"/>
        <v>ASALARIADO</v>
      </c>
      <c r="M435" s="1">
        <f t="shared" si="20"/>
        <v>45</v>
      </c>
    </row>
    <row r="436" spans="2:13" x14ac:dyDescent="0.25">
      <c r="B436">
        <v>422</v>
      </c>
      <c r="C436" s="1" t="s">
        <v>9</v>
      </c>
      <c r="D436">
        <v>136224.42000000001</v>
      </c>
      <c r="E436" s="1" t="s">
        <v>10</v>
      </c>
      <c r="F436" s="1" t="s">
        <v>16</v>
      </c>
      <c r="G436" s="1" t="s">
        <v>12</v>
      </c>
      <c r="H436" s="1" t="s">
        <v>13</v>
      </c>
      <c r="I436" s="1" t="s">
        <v>13</v>
      </c>
      <c r="J436">
        <v>30</v>
      </c>
      <c r="K436" s="1">
        <f t="shared" si="18"/>
        <v>136224.42000000001</v>
      </c>
      <c r="L436" s="1" t="str">
        <f t="shared" si="19"/>
        <v>ASALARIADO</v>
      </c>
      <c r="M436" s="1">
        <f t="shared" si="20"/>
        <v>30</v>
      </c>
    </row>
    <row r="437" spans="2:13" x14ac:dyDescent="0.25">
      <c r="B437">
        <v>423</v>
      </c>
      <c r="C437" s="1" t="s">
        <v>9</v>
      </c>
      <c r="D437">
        <v>1189549</v>
      </c>
      <c r="E437" s="1" t="s">
        <v>18</v>
      </c>
      <c r="F437" s="1" t="s">
        <v>16</v>
      </c>
      <c r="G437" s="1" t="s">
        <v>12</v>
      </c>
      <c r="H437" s="1" t="s">
        <v>13</v>
      </c>
      <c r="I437" s="1" t="s">
        <v>13</v>
      </c>
      <c r="J437">
        <v>50</v>
      </c>
      <c r="K437" s="1">
        <f t="shared" si="18"/>
        <v>1189549</v>
      </c>
      <c r="L437" s="1" t="str">
        <f t="shared" si="19"/>
        <v>TRABAJADOR INDEPENDIENTE</v>
      </c>
      <c r="M437" s="1">
        <f t="shared" si="20"/>
        <v>50</v>
      </c>
    </row>
    <row r="438" spans="2:13" x14ac:dyDescent="0.25">
      <c r="B438">
        <v>424</v>
      </c>
      <c r="C438" s="1" t="s">
        <v>15</v>
      </c>
      <c r="D438">
        <v>339035</v>
      </c>
      <c r="E438" s="1" t="s">
        <v>10</v>
      </c>
      <c r="F438" s="1" t="s">
        <v>16</v>
      </c>
      <c r="G438" s="1" t="s">
        <v>12</v>
      </c>
      <c r="H438" s="1" t="s">
        <v>13</v>
      </c>
      <c r="I438" s="1" t="s">
        <v>13</v>
      </c>
      <c r="J438">
        <v>40</v>
      </c>
      <c r="K438" s="1">
        <f t="shared" si="18"/>
        <v>339035</v>
      </c>
      <c r="L438" s="1" t="str">
        <f t="shared" si="19"/>
        <v>ASALARIADO</v>
      </c>
      <c r="M438" s="1">
        <f t="shared" si="20"/>
        <v>40</v>
      </c>
    </row>
    <row r="439" spans="2:13" x14ac:dyDescent="0.25">
      <c r="B439">
        <v>425</v>
      </c>
      <c r="C439" s="1" t="s">
        <v>9</v>
      </c>
      <c r="D439">
        <v>581850</v>
      </c>
      <c r="E439" s="1" t="s">
        <v>10</v>
      </c>
      <c r="F439" s="1" t="s">
        <v>16</v>
      </c>
      <c r="G439" s="1" t="s">
        <v>12</v>
      </c>
      <c r="H439" s="1" t="s">
        <v>13</v>
      </c>
      <c r="I439" s="1" t="s">
        <v>13</v>
      </c>
      <c r="J439">
        <v>32</v>
      </c>
      <c r="K439" s="1">
        <f t="shared" si="18"/>
        <v>581850</v>
      </c>
      <c r="L439" s="1" t="str">
        <f t="shared" si="19"/>
        <v>ASALARIADO</v>
      </c>
      <c r="M439" s="1">
        <f t="shared" si="20"/>
        <v>32</v>
      </c>
    </row>
    <row r="440" spans="2:13" x14ac:dyDescent="0.25">
      <c r="B440">
        <v>426</v>
      </c>
      <c r="C440" s="1" t="s">
        <v>9</v>
      </c>
      <c r="D440">
        <v>425737</v>
      </c>
      <c r="E440" s="1" t="s">
        <v>18</v>
      </c>
      <c r="F440" s="1" t="s">
        <v>16</v>
      </c>
      <c r="G440" s="1" t="s">
        <v>12</v>
      </c>
      <c r="H440" s="1" t="s">
        <v>13</v>
      </c>
      <c r="I440" s="1" t="s">
        <v>12</v>
      </c>
      <c r="J440">
        <v>52</v>
      </c>
      <c r="K440" s="1">
        <f t="shared" si="18"/>
        <v>425737</v>
      </c>
      <c r="L440" s="1" t="str">
        <f t="shared" si="19"/>
        <v>TRABAJADOR INDEPENDIENTE</v>
      </c>
      <c r="M440" s="1">
        <f t="shared" si="20"/>
        <v>52</v>
      </c>
    </row>
    <row r="441" spans="2:13" x14ac:dyDescent="0.25">
      <c r="B441">
        <v>427</v>
      </c>
      <c r="C441" s="1" t="s">
        <v>15</v>
      </c>
      <c r="D441">
        <v>622188</v>
      </c>
      <c r="E441" s="1" t="s">
        <v>10</v>
      </c>
      <c r="F441" s="1" t="s">
        <v>16</v>
      </c>
      <c r="G441" s="1" t="s">
        <v>12</v>
      </c>
      <c r="H441" s="1" t="s">
        <v>13</v>
      </c>
      <c r="I441" s="1" t="s">
        <v>13</v>
      </c>
      <c r="J441">
        <v>31</v>
      </c>
      <c r="K441" s="1">
        <f t="shared" si="18"/>
        <v>622188</v>
      </c>
      <c r="L441" s="1" t="str">
        <f t="shared" si="19"/>
        <v>ASALARIADO</v>
      </c>
      <c r="M441" s="1">
        <f t="shared" si="20"/>
        <v>31</v>
      </c>
    </row>
    <row r="442" spans="2:13" x14ac:dyDescent="0.25">
      <c r="B442">
        <v>428</v>
      </c>
      <c r="C442" s="1" t="s">
        <v>15</v>
      </c>
      <c r="D442">
        <v>519825</v>
      </c>
      <c r="E442" s="1" t="s">
        <v>18</v>
      </c>
      <c r="F442" s="1" t="s">
        <v>16</v>
      </c>
      <c r="G442" s="1" t="s">
        <v>12</v>
      </c>
      <c r="H442" s="1" t="s">
        <v>13</v>
      </c>
      <c r="I442" s="1" t="s">
        <v>12</v>
      </c>
      <c r="J442">
        <v>52</v>
      </c>
      <c r="K442" s="1">
        <f t="shared" si="18"/>
        <v>519825</v>
      </c>
      <c r="L442" s="1" t="str">
        <f t="shared" si="19"/>
        <v>TRABAJADOR INDEPENDIENTE</v>
      </c>
      <c r="M442" s="1">
        <f t="shared" si="20"/>
        <v>52</v>
      </c>
    </row>
    <row r="443" spans="2:13" x14ac:dyDescent="0.25">
      <c r="B443">
        <v>429</v>
      </c>
      <c r="C443" s="1" t="s">
        <v>15</v>
      </c>
      <c r="D443">
        <v>651555</v>
      </c>
      <c r="E443" s="1" t="s">
        <v>10</v>
      </c>
      <c r="F443" s="1" t="s">
        <v>16</v>
      </c>
      <c r="G443" s="1" t="s">
        <v>12</v>
      </c>
      <c r="H443" s="1" t="s">
        <v>13</v>
      </c>
      <c r="I443" s="1" t="s">
        <v>13</v>
      </c>
      <c r="J443">
        <v>39</v>
      </c>
      <c r="K443" s="1">
        <f t="shared" si="18"/>
        <v>651555</v>
      </c>
      <c r="L443" s="1" t="str">
        <f t="shared" si="19"/>
        <v>ASALARIADO</v>
      </c>
      <c r="M443" s="1">
        <f t="shared" si="20"/>
        <v>39</v>
      </c>
    </row>
    <row r="444" spans="2:13" x14ac:dyDescent="0.25">
      <c r="B444">
        <v>430</v>
      </c>
      <c r="C444" s="1" t="s">
        <v>9</v>
      </c>
      <c r="D444">
        <v>432667</v>
      </c>
      <c r="E444" s="1" t="s">
        <v>10</v>
      </c>
      <c r="F444" s="1" t="s">
        <v>16</v>
      </c>
      <c r="G444" s="1" t="s">
        <v>12</v>
      </c>
      <c r="H444" s="1" t="s">
        <v>13</v>
      </c>
      <c r="I444" s="1" t="s">
        <v>13</v>
      </c>
      <c r="J444">
        <v>23</v>
      </c>
      <c r="K444" s="1">
        <f t="shared" si="18"/>
        <v>432667</v>
      </c>
      <c r="L444" s="1" t="str">
        <f t="shared" si="19"/>
        <v>ASALARIADO</v>
      </c>
      <c r="M444" s="1">
        <f t="shared" si="20"/>
        <v>23</v>
      </c>
    </row>
    <row r="445" spans="2:13" x14ac:dyDescent="0.25">
      <c r="B445">
        <v>431</v>
      </c>
      <c r="C445" s="1" t="s">
        <v>15</v>
      </c>
      <c r="D445">
        <v>575270</v>
      </c>
      <c r="E445" s="1" t="s">
        <v>10</v>
      </c>
      <c r="F445" s="1" t="s">
        <v>16</v>
      </c>
      <c r="G445" s="1" t="s">
        <v>12</v>
      </c>
      <c r="H445" s="1" t="s">
        <v>13</v>
      </c>
      <c r="I445" s="1" t="s">
        <v>13</v>
      </c>
      <c r="J445">
        <v>54</v>
      </c>
      <c r="K445" s="1">
        <f t="shared" si="18"/>
        <v>575270</v>
      </c>
      <c r="L445" s="1" t="str">
        <f t="shared" si="19"/>
        <v>ASALARIADO</v>
      </c>
      <c r="M445" s="1">
        <f t="shared" si="20"/>
        <v>54</v>
      </c>
    </row>
    <row r="446" spans="2:13" x14ac:dyDescent="0.25">
      <c r="B446">
        <v>432</v>
      </c>
      <c r="C446" s="1" t="s">
        <v>15</v>
      </c>
      <c r="D446">
        <v>297046</v>
      </c>
      <c r="E446" s="1" t="s">
        <v>17</v>
      </c>
      <c r="F446" s="1" t="s">
        <v>16</v>
      </c>
      <c r="G446" s="1" t="s">
        <v>12</v>
      </c>
      <c r="H446" s="1" t="s">
        <v>13</v>
      </c>
      <c r="I446" s="1" t="s">
        <v>13</v>
      </c>
      <c r="J446">
        <v>54</v>
      </c>
      <c r="K446" s="1">
        <f t="shared" si="18"/>
        <v>297046</v>
      </c>
      <c r="L446" s="1" t="str">
        <f t="shared" si="19"/>
        <v>ASEGURADO VOLUNTARIO</v>
      </c>
      <c r="M446" s="1">
        <f t="shared" si="20"/>
        <v>54</v>
      </c>
    </row>
    <row r="447" spans="2:13" x14ac:dyDescent="0.25">
      <c r="B447">
        <v>433</v>
      </c>
      <c r="C447" s="1" t="s">
        <v>9</v>
      </c>
      <c r="D447">
        <v>107146.67</v>
      </c>
      <c r="E447" s="1" t="s">
        <v>10</v>
      </c>
      <c r="F447" s="1" t="s">
        <v>16</v>
      </c>
      <c r="G447" s="1" t="s">
        <v>12</v>
      </c>
      <c r="H447" s="1" t="s">
        <v>12</v>
      </c>
      <c r="I447" s="1" t="s">
        <v>13</v>
      </c>
      <c r="J447">
        <v>34</v>
      </c>
      <c r="K447" s="1">
        <f t="shared" si="18"/>
        <v>107146.67</v>
      </c>
      <c r="L447" s="1" t="str">
        <f t="shared" si="19"/>
        <v>ASALARIADO</v>
      </c>
      <c r="M447" s="1">
        <f t="shared" si="20"/>
        <v>34</v>
      </c>
    </row>
    <row r="448" spans="2:13" x14ac:dyDescent="0.25">
      <c r="B448">
        <v>434</v>
      </c>
      <c r="C448" s="1" t="s">
        <v>15</v>
      </c>
      <c r="D448">
        <v>389357</v>
      </c>
      <c r="E448" s="1" t="s">
        <v>10</v>
      </c>
      <c r="F448" s="1" t="s">
        <v>16</v>
      </c>
      <c r="G448" s="1" t="s">
        <v>12</v>
      </c>
      <c r="H448" s="1" t="s">
        <v>13</v>
      </c>
      <c r="I448" s="1" t="s">
        <v>12</v>
      </c>
      <c r="J448">
        <v>51</v>
      </c>
      <c r="K448" s="1">
        <f t="shared" si="18"/>
        <v>389357</v>
      </c>
      <c r="L448" s="1" t="str">
        <f t="shared" si="19"/>
        <v>ASALARIADO</v>
      </c>
      <c r="M448" s="1">
        <f t="shared" si="20"/>
        <v>51</v>
      </c>
    </row>
    <row r="449" spans="2:13" x14ac:dyDescent="0.25">
      <c r="B449">
        <v>435</v>
      </c>
      <c r="C449" s="1" t="s">
        <v>9</v>
      </c>
      <c r="D449">
        <v>408495</v>
      </c>
      <c r="E449" s="1" t="s">
        <v>10</v>
      </c>
      <c r="F449" s="1" t="s">
        <v>16</v>
      </c>
      <c r="G449" s="1" t="s">
        <v>12</v>
      </c>
      <c r="H449" s="1" t="s">
        <v>13</v>
      </c>
      <c r="I449" s="1" t="s">
        <v>13</v>
      </c>
      <c r="J449">
        <v>49</v>
      </c>
      <c r="K449" s="1">
        <f t="shared" si="18"/>
        <v>408495</v>
      </c>
      <c r="L449" s="1" t="str">
        <f t="shared" si="19"/>
        <v>ASALARIADO</v>
      </c>
      <c r="M449" s="1">
        <f t="shared" si="20"/>
        <v>49</v>
      </c>
    </row>
    <row r="450" spans="2:13" x14ac:dyDescent="0.25">
      <c r="B450">
        <v>436</v>
      </c>
      <c r="C450" s="1" t="s">
        <v>9</v>
      </c>
      <c r="D450">
        <v>150222</v>
      </c>
      <c r="E450" s="1" t="s">
        <v>10</v>
      </c>
      <c r="F450" s="1" t="s">
        <v>16</v>
      </c>
      <c r="G450" s="1" t="s">
        <v>12</v>
      </c>
      <c r="H450" s="1" t="s">
        <v>13</v>
      </c>
      <c r="I450" s="1" t="s">
        <v>13</v>
      </c>
      <c r="J450">
        <v>56</v>
      </c>
      <c r="K450" s="1">
        <f t="shared" si="18"/>
        <v>150222</v>
      </c>
      <c r="L450" s="1" t="str">
        <f t="shared" si="19"/>
        <v>ASALARIADO</v>
      </c>
      <c r="M450" s="1">
        <f t="shared" si="20"/>
        <v>56</v>
      </c>
    </row>
    <row r="451" spans="2:13" x14ac:dyDescent="0.25">
      <c r="B451">
        <v>437</v>
      </c>
      <c r="C451" s="1" t="s">
        <v>15</v>
      </c>
      <c r="D451">
        <v>297046</v>
      </c>
      <c r="E451" s="1" t="s">
        <v>17</v>
      </c>
      <c r="F451" s="1" t="s">
        <v>16</v>
      </c>
      <c r="G451" s="1" t="s">
        <v>12</v>
      </c>
      <c r="H451" s="1" t="s">
        <v>12</v>
      </c>
      <c r="I451" s="1" t="s">
        <v>13</v>
      </c>
      <c r="J451">
        <v>47</v>
      </c>
      <c r="K451" s="1">
        <f t="shared" si="18"/>
        <v>297046</v>
      </c>
      <c r="L451" s="1" t="str">
        <f t="shared" si="19"/>
        <v>ASEGURADO VOLUNTARIO</v>
      </c>
      <c r="M451" s="1">
        <f t="shared" si="20"/>
        <v>47</v>
      </c>
    </row>
    <row r="452" spans="2:13" x14ac:dyDescent="0.25">
      <c r="B452">
        <v>438</v>
      </c>
      <c r="C452" s="1" t="s">
        <v>9</v>
      </c>
      <c r="D452">
        <v>1042254.3</v>
      </c>
      <c r="E452" s="1" t="s">
        <v>10</v>
      </c>
      <c r="F452" s="1" t="s">
        <v>16</v>
      </c>
      <c r="G452" s="1" t="s">
        <v>12</v>
      </c>
      <c r="H452" s="1" t="s">
        <v>13</v>
      </c>
      <c r="I452" s="1" t="s">
        <v>13</v>
      </c>
      <c r="J452">
        <v>41</v>
      </c>
      <c r="K452" s="1">
        <f t="shared" si="18"/>
        <v>1042254.3</v>
      </c>
      <c r="L452" s="1" t="str">
        <f t="shared" si="19"/>
        <v>ASALARIADO</v>
      </c>
      <c r="M452" s="1">
        <f t="shared" si="20"/>
        <v>41</v>
      </c>
    </row>
    <row r="453" spans="2:13" x14ac:dyDescent="0.25">
      <c r="B453">
        <v>439</v>
      </c>
      <c r="C453" s="1" t="s">
        <v>9</v>
      </c>
      <c r="D453">
        <v>685221</v>
      </c>
      <c r="E453" s="1" t="s">
        <v>14</v>
      </c>
      <c r="F453" s="1" t="s">
        <v>11</v>
      </c>
      <c r="G453" s="1" t="s">
        <v>12</v>
      </c>
      <c r="H453" s="1" t="s">
        <v>13</v>
      </c>
      <c r="I453" s="1" t="s">
        <v>13</v>
      </c>
      <c r="J453">
        <v>81</v>
      </c>
      <c r="K453" s="1">
        <f t="shared" si="18"/>
        <v>685221</v>
      </c>
      <c r="L453" s="1" t="str">
        <f t="shared" si="19"/>
        <v>PENSIONADOS EN SU PROPIO SISTEMA</v>
      </c>
      <c r="M453" s="1">
        <f t="shared" si="20"/>
        <v>81</v>
      </c>
    </row>
    <row r="454" spans="2:13" x14ac:dyDescent="0.25">
      <c r="B454">
        <v>440</v>
      </c>
      <c r="C454" s="1" t="s">
        <v>9</v>
      </c>
      <c r="D454">
        <v>806740.07</v>
      </c>
      <c r="E454" s="1" t="s">
        <v>10</v>
      </c>
      <c r="F454" s="1" t="s">
        <v>16</v>
      </c>
      <c r="G454" s="1" t="s">
        <v>12</v>
      </c>
      <c r="H454" s="1" t="s">
        <v>13</v>
      </c>
      <c r="I454" s="1" t="s">
        <v>13</v>
      </c>
      <c r="J454">
        <v>23</v>
      </c>
      <c r="K454" s="1">
        <f t="shared" si="18"/>
        <v>806740.07</v>
      </c>
      <c r="L454" s="1" t="str">
        <f t="shared" si="19"/>
        <v>ASALARIADO</v>
      </c>
      <c r="M454" s="1">
        <f t="shared" si="20"/>
        <v>23</v>
      </c>
    </row>
    <row r="455" spans="2:13" x14ac:dyDescent="0.25">
      <c r="B455">
        <v>441</v>
      </c>
      <c r="C455" s="1" t="s">
        <v>15</v>
      </c>
      <c r="D455">
        <v>140000</v>
      </c>
      <c r="E455" s="1" t="s">
        <v>10</v>
      </c>
      <c r="F455" s="1" t="s">
        <v>16</v>
      </c>
      <c r="G455" s="1" t="s">
        <v>12</v>
      </c>
      <c r="H455" s="1" t="s">
        <v>12</v>
      </c>
      <c r="I455" s="1" t="s">
        <v>13</v>
      </c>
      <c r="J455">
        <v>39</v>
      </c>
      <c r="K455" s="1">
        <f t="shared" si="18"/>
        <v>140000</v>
      </c>
      <c r="L455" s="1" t="str">
        <f t="shared" si="19"/>
        <v>ASALARIADO</v>
      </c>
      <c r="M455" s="1">
        <f t="shared" si="20"/>
        <v>39</v>
      </c>
    </row>
    <row r="456" spans="2:13" x14ac:dyDescent="0.25">
      <c r="B456">
        <v>442</v>
      </c>
      <c r="C456" s="1" t="s">
        <v>15</v>
      </c>
      <c r="D456">
        <v>567930</v>
      </c>
      <c r="E456" s="1" t="s">
        <v>18</v>
      </c>
      <c r="F456" s="1" t="s">
        <v>16</v>
      </c>
      <c r="G456" s="1" t="s">
        <v>12</v>
      </c>
      <c r="H456" s="1" t="s">
        <v>13</v>
      </c>
      <c r="I456" s="1" t="s">
        <v>12</v>
      </c>
      <c r="J456">
        <v>74</v>
      </c>
      <c r="K456" s="1">
        <f t="shared" si="18"/>
        <v>567930</v>
      </c>
      <c r="L456" s="1" t="str">
        <f t="shared" si="19"/>
        <v>TRABAJADOR INDEPENDIENTE</v>
      </c>
      <c r="M456" s="1">
        <f t="shared" si="20"/>
        <v>74</v>
      </c>
    </row>
    <row r="457" spans="2:13" x14ac:dyDescent="0.25">
      <c r="B457">
        <v>443</v>
      </c>
      <c r="C457" s="1" t="s">
        <v>9</v>
      </c>
      <c r="D457">
        <v>539324</v>
      </c>
      <c r="E457" s="1" t="s">
        <v>10</v>
      </c>
      <c r="F457" s="1" t="s">
        <v>11</v>
      </c>
      <c r="G457" s="1" t="s">
        <v>12</v>
      </c>
      <c r="H457" s="1" t="s">
        <v>13</v>
      </c>
      <c r="I457" s="1" t="s">
        <v>13</v>
      </c>
      <c r="J457">
        <v>38</v>
      </c>
      <c r="K457" s="1">
        <f t="shared" si="18"/>
        <v>539324</v>
      </c>
      <c r="L457" s="1" t="str">
        <f t="shared" si="19"/>
        <v>ASALARIADO</v>
      </c>
      <c r="M457" s="1">
        <f t="shared" si="20"/>
        <v>38</v>
      </c>
    </row>
    <row r="458" spans="2:13" x14ac:dyDescent="0.25">
      <c r="B458">
        <v>444</v>
      </c>
      <c r="C458" s="1" t="s">
        <v>15</v>
      </c>
      <c r="D458">
        <v>105633.33</v>
      </c>
      <c r="E458" s="1" t="s">
        <v>10</v>
      </c>
      <c r="F458" s="1" t="s">
        <v>11</v>
      </c>
      <c r="G458" s="1" t="s">
        <v>12</v>
      </c>
      <c r="H458" s="1" t="s">
        <v>13</v>
      </c>
      <c r="I458" s="1" t="s">
        <v>13</v>
      </c>
      <c r="J458">
        <v>40</v>
      </c>
      <c r="K458" s="1">
        <f t="shared" si="18"/>
        <v>105633.33</v>
      </c>
      <c r="L458" s="1" t="str">
        <f t="shared" si="19"/>
        <v>ASALARIADO</v>
      </c>
      <c r="M458" s="1">
        <f t="shared" si="20"/>
        <v>40</v>
      </c>
    </row>
    <row r="459" spans="2:13" x14ac:dyDescent="0.25">
      <c r="B459">
        <v>445</v>
      </c>
      <c r="C459" s="1" t="s">
        <v>9</v>
      </c>
      <c r="D459">
        <v>310544</v>
      </c>
      <c r="E459" s="1" t="s">
        <v>17</v>
      </c>
      <c r="F459" s="1" t="s">
        <v>16</v>
      </c>
      <c r="G459" s="1" t="s">
        <v>12</v>
      </c>
      <c r="H459" s="1" t="s">
        <v>13</v>
      </c>
      <c r="I459" s="1" t="s">
        <v>13</v>
      </c>
      <c r="J459">
        <v>58</v>
      </c>
      <c r="K459" s="1">
        <f t="shared" si="18"/>
        <v>310544</v>
      </c>
      <c r="L459" s="1" t="str">
        <f t="shared" si="19"/>
        <v>ASEGURADO VOLUNTARIO</v>
      </c>
      <c r="M459" s="1">
        <f t="shared" si="20"/>
        <v>58</v>
      </c>
    </row>
    <row r="460" spans="2:13" x14ac:dyDescent="0.25">
      <c r="B460">
        <v>446</v>
      </c>
      <c r="C460" s="1" t="s">
        <v>15</v>
      </c>
      <c r="D460">
        <v>375321.53</v>
      </c>
      <c r="E460" s="1" t="s">
        <v>10</v>
      </c>
      <c r="F460" s="1" t="s">
        <v>16</v>
      </c>
      <c r="G460" s="1" t="s">
        <v>12</v>
      </c>
      <c r="H460" s="1" t="s">
        <v>13</v>
      </c>
      <c r="I460" s="1" t="s">
        <v>12</v>
      </c>
      <c r="J460">
        <v>32</v>
      </c>
      <c r="K460" s="1">
        <f t="shared" si="18"/>
        <v>375321.53</v>
      </c>
      <c r="L460" s="1" t="str">
        <f t="shared" si="19"/>
        <v>ASALARIADO</v>
      </c>
      <c r="M460" s="1">
        <f t="shared" si="20"/>
        <v>32</v>
      </c>
    </row>
    <row r="461" spans="2:13" x14ac:dyDescent="0.25">
      <c r="B461">
        <v>447</v>
      </c>
      <c r="C461" s="1" t="s">
        <v>9</v>
      </c>
      <c r="D461">
        <v>255660</v>
      </c>
      <c r="E461" s="1" t="s">
        <v>10</v>
      </c>
      <c r="F461" s="1" t="s">
        <v>16</v>
      </c>
      <c r="G461" s="1" t="s">
        <v>12</v>
      </c>
      <c r="H461" s="1" t="s">
        <v>12</v>
      </c>
      <c r="I461" s="1" t="s">
        <v>13</v>
      </c>
      <c r="J461">
        <v>22</v>
      </c>
      <c r="K461" s="1">
        <f t="shared" si="18"/>
        <v>255660</v>
      </c>
      <c r="L461" s="1" t="str">
        <f t="shared" si="19"/>
        <v>ASALARIADO</v>
      </c>
      <c r="M461" s="1">
        <f t="shared" si="20"/>
        <v>22</v>
      </c>
    </row>
    <row r="462" spans="2:13" x14ac:dyDescent="0.25">
      <c r="B462">
        <v>448</v>
      </c>
      <c r="C462" s="1" t="s">
        <v>15</v>
      </c>
      <c r="D462">
        <v>213862.5</v>
      </c>
      <c r="E462" s="1" t="s">
        <v>10</v>
      </c>
      <c r="F462" s="1" t="s">
        <v>16</v>
      </c>
      <c r="G462" s="1" t="s">
        <v>12</v>
      </c>
      <c r="H462" s="1" t="s">
        <v>13</v>
      </c>
      <c r="I462" s="1" t="s">
        <v>13</v>
      </c>
      <c r="J462">
        <v>32</v>
      </c>
      <c r="K462" s="1">
        <f t="shared" si="18"/>
        <v>213862.5</v>
      </c>
      <c r="L462" s="1" t="str">
        <f t="shared" si="19"/>
        <v>ASALARIADO</v>
      </c>
      <c r="M462" s="1">
        <f t="shared" si="20"/>
        <v>32</v>
      </c>
    </row>
    <row r="463" spans="2:13" x14ac:dyDescent="0.25">
      <c r="B463">
        <v>449</v>
      </c>
      <c r="C463" s="1" t="s">
        <v>15</v>
      </c>
      <c r="D463">
        <v>404463</v>
      </c>
      <c r="E463" s="1" t="s">
        <v>18</v>
      </c>
      <c r="F463" s="1" t="s">
        <v>16</v>
      </c>
      <c r="G463" s="1" t="s">
        <v>12</v>
      </c>
      <c r="H463" s="1" t="s">
        <v>13</v>
      </c>
      <c r="I463" s="1" t="s">
        <v>12</v>
      </c>
      <c r="J463">
        <v>38</v>
      </c>
      <c r="K463" s="1">
        <f t="shared" ref="K463:K526" si="21">IF(ISBLANK(D463),$B$8,D463)</f>
        <v>404463</v>
      </c>
      <c r="L463" s="1" t="str">
        <f t="shared" ref="L463:L526" si="22">IF(ISBLANK(E463),$B$4,E463)</f>
        <v>TRABAJADOR INDEPENDIENTE</v>
      </c>
      <c r="M463" s="1">
        <f t="shared" ref="M463:M526" si="23">IF(ISBLANK(J463),$B$9,J463)</f>
        <v>38</v>
      </c>
    </row>
    <row r="464" spans="2:13" x14ac:dyDescent="0.25">
      <c r="B464">
        <v>450</v>
      </c>
      <c r="C464" s="1" t="s">
        <v>9</v>
      </c>
      <c r="D464">
        <v>5712732</v>
      </c>
      <c r="E464" s="1" t="s">
        <v>10</v>
      </c>
      <c r="F464" s="1" t="s">
        <v>16</v>
      </c>
      <c r="G464" s="1" t="s">
        <v>12</v>
      </c>
      <c r="H464" s="1" t="s">
        <v>13</v>
      </c>
      <c r="I464" s="1" t="s">
        <v>13</v>
      </c>
      <c r="J464">
        <v>37</v>
      </c>
      <c r="K464" s="1">
        <f t="shared" si="21"/>
        <v>5712732</v>
      </c>
      <c r="L464" s="1" t="str">
        <f t="shared" si="22"/>
        <v>ASALARIADO</v>
      </c>
      <c r="M464" s="1">
        <f t="shared" si="23"/>
        <v>37</v>
      </c>
    </row>
    <row r="465" spans="2:13" x14ac:dyDescent="0.25">
      <c r="B465">
        <v>451</v>
      </c>
      <c r="C465" s="1" t="s">
        <v>15</v>
      </c>
      <c r="D465">
        <v>1633023.24</v>
      </c>
      <c r="E465" s="1" t="s">
        <v>10</v>
      </c>
      <c r="F465" s="1" t="s">
        <v>11</v>
      </c>
      <c r="G465" s="1" t="s">
        <v>12</v>
      </c>
      <c r="H465" s="1" t="s">
        <v>13</v>
      </c>
      <c r="I465" s="1" t="s">
        <v>13</v>
      </c>
      <c r="J465">
        <v>31</v>
      </c>
      <c r="K465" s="1">
        <f t="shared" si="21"/>
        <v>1633023.24</v>
      </c>
      <c r="L465" s="1" t="str">
        <f t="shared" si="22"/>
        <v>ASALARIADO</v>
      </c>
      <c r="M465" s="1">
        <f t="shared" si="23"/>
        <v>31</v>
      </c>
    </row>
    <row r="466" spans="2:13" x14ac:dyDescent="0.25">
      <c r="B466">
        <v>452</v>
      </c>
      <c r="C466" s="1" t="s">
        <v>9</v>
      </c>
      <c r="D466">
        <v>269000</v>
      </c>
      <c r="E466" s="1" t="s">
        <v>10</v>
      </c>
      <c r="F466" s="1" t="s">
        <v>16</v>
      </c>
      <c r="G466" s="1" t="s">
        <v>12</v>
      </c>
      <c r="H466" s="1" t="s">
        <v>12</v>
      </c>
      <c r="I466" s="1" t="s">
        <v>13</v>
      </c>
      <c r="J466">
        <v>43</v>
      </c>
      <c r="K466" s="1">
        <f t="shared" si="21"/>
        <v>269000</v>
      </c>
      <c r="L466" s="1" t="str">
        <f t="shared" si="22"/>
        <v>ASALARIADO</v>
      </c>
      <c r="M466" s="1">
        <f t="shared" si="23"/>
        <v>43</v>
      </c>
    </row>
    <row r="467" spans="2:13" x14ac:dyDescent="0.25">
      <c r="B467">
        <v>453</v>
      </c>
      <c r="C467" s="1" t="s">
        <v>9</v>
      </c>
      <c r="D467">
        <v>531666.67000000004</v>
      </c>
      <c r="E467" s="1" t="s">
        <v>10</v>
      </c>
      <c r="F467" s="1" t="s">
        <v>16</v>
      </c>
      <c r="G467" s="1" t="s">
        <v>12</v>
      </c>
      <c r="H467" s="1" t="s">
        <v>13</v>
      </c>
      <c r="I467" s="1" t="s">
        <v>13</v>
      </c>
      <c r="J467">
        <v>29</v>
      </c>
      <c r="K467" s="1">
        <f t="shared" si="21"/>
        <v>531666.67000000004</v>
      </c>
      <c r="L467" s="1" t="str">
        <f t="shared" si="22"/>
        <v>ASALARIADO</v>
      </c>
      <c r="M467" s="1">
        <f t="shared" si="23"/>
        <v>29</v>
      </c>
    </row>
    <row r="468" spans="2:13" x14ac:dyDescent="0.25">
      <c r="B468">
        <v>454</v>
      </c>
      <c r="C468" s="1" t="s">
        <v>15</v>
      </c>
      <c r="D468">
        <v>3263393.64</v>
      </c>
      <c r="E468" s="1" t="s">
        <v>10</v>
      </c>
      <c r="F468" s="1" t="s">
        <v>11</v>
      </c>
      <c r="G468" s="1" t="s">
        <v>12</v>
      </c>
      <c r="H468" s="1" t="s">
        <v>13</v>
      </c>
      <c r="I468" s="1" t="s">
        <v>13</v>
      </c>
      <c r="J468">
        <v>39</v>
      </c>
      <c r="K468" s="1">
        <f t="shared" si="21"/>
        <v>3263393.64</v>
      </c>
      <c r="L468" s="1" t="str">
        <f t="shared" si="22"/>
        <v>ASALARIADO</v>
      </c>
      <c r="M468" s="1">
        <f t="shared" si="23"/>
        <v>39</v>
      </c>
    </row>
    <row r="469" spans="2:13" x14ac:dyDescent="0.25">
      <c r="B469">
        <v>455</v>
      </c>
      <c r="C469" s="1" t="s">
        <v>9</v>
      </c>
      <c r="D469">
        <v>404950</v>
      </c>
      <c r="E469" s="1" t="s">
        <v>10</v>
      </c>
      <c r="F469" s="1" t="s">
        <v>16</v>
      </c>
      <c r="G469" s="1" t="s">
        <v>12</v>
      </c>
      <c r="H469" s="1" t="s">
        <v>12</v>
      </c>
      <c r="I469" s="1" t="s">
        <v>13</v>
      </c>
      <c r="J469">
        <v>36</v>
      </c>
      <c r="K469" s="1">
        <f t="shared" si="21"/>
        <v>404950</v>
      </c>
      <c r="L469" s="1" t="str">
        <f t="shared" si="22"/>
        <v>ASALARIADO</v>
      </c>
      <c r="M469" s="1">
        <f t="shared" si="23"/>
        <v>36</v>
      </c>
    </row>
    <row r="470" spans="2:13" x14ac:dyDescent="0.25">
      <c r="B470">
        <v>456</v>
      </c>
      <c r="C470" s="1" t="s">
        <v>9</v>
      </c>
      <c r="D470">
        <v>1549936.32</v>
      </c>
      <c r="E470" s="1" t="s">
        <v>10</v>
      </c>
      <c r="F470" s="1" t="s">
        <v>16</v>
      </c>
      <c r="G470" s="1" t="s">
        <v>12</v>
      </c>
      <c r="H470" s="1" t="s">
        <v>13</v>
      </c>
      <c r="I470" s="1" t="s">
        <v>13</v>
      </c>
      <c r="J470">
        <v>39</v>
      </c>
      <c r="K470" s="1">
        <f t="shared" si="21"/>
        <v>1549936.32</v>
      </c>
      <c r="L470" s="1" t="str">
        <f t="shared" si="22"/>
        <v>ASALARIADO</v>
      </c>
      <c r="M470" s="1">
        <f t="shared" si="23"/>
        <v>39</v>
      </c>
    </row>
    <row r="471" spans="2:13" x14ac:dyDescent="0.25">
      <c r="B471">
        <v>457</v>
      </c>
      <c r="C471" s="1" t="s">
        <v>15</v>
      </c>
      <c r="D471">
        <v>300018</v>
      </c>
      <c r="E471" s="1" t="s">
        <v>18</v>
      </c>
      <c r="F471" s="1" t="s">
        <v>16</v>
      </c>
      <c r="G471" s="1" t="s">
        <v>12</v>
      </c>
      <c r="H471" s="1" t="s">
        <v>13</v>
      </c>
      <c r="I471" s="1" t="s">
        <v>13</v>
      </c>
      <c r="J471">
        <v>56</v>
      </c>
      <c r="K471" s="1">
        <f t="shared" si="21"/>
        <v>300018</v>
      </c>
      <c r="L471" s="1" t="str">
        <f t="shared" si="22"/>
        <v>TRABAJADOR INDEPENDIENTE</v>
      </c>
      <c r="M471" s="1">
        <f t="shared" si="23"/>
        <v>56</v>
      </c>
    </row>
    <row r="472" spans="2:13" x14ac:dyDescent="0.25">
      <c r="B472">
        <v>458</v>
      </c>
      <c r="C472" s="1" t="s">
        <v>15</v>
      </c>
      <c r="D472">
        <v>157790</v>
      </c>
      <c r="E472" s="1" t="s">
        <v>10</v>
      </c>
      <c r="F472" s="1" t="s">
        <v>16</v>
      </c>
      <c r="G472" s="1" t="s">
        <v>12</v>
      </c>
      <c r="H472" s="1" t="s">
        <v>13</v>
      </c>
      <c r="I472" s="1" t="s">
        <v>13</v>
      </c>
      <c r="J472">
        <v>24</v>
      </c>
      <c r="K472" s="1">
        <f t="shared" si="21"/>
        <v>157790</v>
      </c>
      <c r="L472" s="1" t="str">
        <f t="shared" si="22"/>
        <v>ASALARIADO</v>
      </c>
      <c r="M472" s="1">
        <f t="shared" si="23"/>
        <v>24</v>
      </c>
    </row>
    <row r="473" spans="2:13" x14ac:dyDescent="0.25">
      <c r="B473">
        <v>459</v>
      </c>
      <c r="C473" s="1" t="s">
        <v>9</v>
      </c>
      <c r="D473">
        <v>1642037.78</v>
      </c>
      <c r="E473" s="1" t="s">
        <v>14</v>
      </c>
      <c r="F473" s="1" t="s">
        <v>11</v>
      </c>
      <c r="G473" s="1" t="s">
        <v>12</v>
      </c>
      <c r="H473" s="1" t="s">
        <v>13</v>
      </c>
      <c r="I473" s="1" t="s">
        <v>13</v>
      </c>
      <c r="J473">
        <v>80</v>
      </c>
      <c r="K473" s="1">
        <f t="shared" si="21"/>
        <v>1642037.78</v>
      </c>
      <c r="L473" s="1" t="str">
        <f t="shared" si="22"/>
        <v>PENSIONADOS EN SU PROPIO SISTEMA</v>
      </c>
      <c r="M473" s="1">
        <f t="shared" si="23"/>
        <v>80</v>
      </c>
    </row>
    <row r="474" spans="2:13" x14ac:dyDescent="0.25">
      <c r="B474">
        <v>460</v>
      </c>
      <c r="C474" s="1" t="s">
        <v>9</v>
      </c>
      <c r="D474">
        <v>335205.06</v>
      </c>
      <c r="E474" s="1" t="s">
        <v>10</v>
      </c>
      <c r="F474" s="1" t="s">
        <v>16</v>
      </c>
      <c r="G474" s="1" t="s">
        <v>12</v>
      </c>
      <c r="H474" s="1" t="s">
        <v>12</v>
      </c>
      <c r="I474" s="1" t="s">
        <v>13</v>
      </c>
      <c r="J474">
        <v>52</v>
      </c>
      <c r="K474" s="1">
        <f t="shared" si="21"/>
        <v>335205.06</v>
      </c>
      <c r="L474" s="1" t="str">
        <f t="shared" si="22"/>
        <v>ASALARIADO</v>
      </c>
      <c r="M474" s="1">
        <f t="shared" si="23"/>
        <v>52</v>
      </c>
    </row>
    <row r="475" spans="2:13" x14ac:dyDescent="0.25">
      <c r="B475">
        <v>461</v>
      </c>
      <c r="C475" s="1" t="s">
        <v>15</v>
      </c>
      <c r="D475">
        <v>639148</v>
      </c>
      <c r="E475" s="1" t="s">
        <v>18</v>
      </c>
      <c r="F475" s="1" t="s">
        <v>16</v>
      </c>
      <c r="G475" s="1" t="s">
        <v>12</v>
      </c>
      <c r="H475" s="1" t="s">
        <v>12</v>
      </c>
      <c r="I475" s="1" t="s">
        <v>13</v>
      </c>
      <c r="J475">
        <v>44</v>
      </c>
      <c r="K475" s="1">
        <f t="shared" si="21"/>
        <v>639148</v>
      </c>
      <c r="L475" s="1" t="str">
        <f t="shared" si="22"/>
        <v>TRABAJADOR INDEPENDIENTE</v>
      </c>
      <c r="M475" s="1">
        <f t="shared" si="23"/>
        <v>44</v>
      </c>
    </row>
    <row r="476" spans="2:13" x14ac:dyDescent="0.25">
      <c r="B476">
        <v>462</v>
      </c>
      <c r="C476" s="1" t="s">
        <v>9</v>
      </c>
      <c r="D476">
        <v>316964.69</v>
      </c>
      <c r="E476" s="1" t="s">
        <v>10</v>
      </c>
      <c r="F476" s="1" t="s">
        <v>16</v>
      </c>
      <c r="G476" s="1" t="s">
        <v>12</v>
      </c>
      <c r="H476" s="1" t="s">
        <v>12</v>
      </c>
      <c r="I476" s="1" t="s">
        <v>13</v>
      </c>
      <c r="J476">
        <v>19</v>
      </c>
      <c r="K476" s="1">
        <f t="shared" si="21"/>
        <v>316964.69</v>
      </c>
      <c r="L476" s="1" t="str">
        <f t="shared" si="22"/>
        <v>ASALARIADO</v>
      </c>
      <c r="M476" s="1">
        <f t="shared" si="23"/>
        <v>19</v>
      </c>
    </row>
    <row r="477" spans="2:13" x14ac:dyDescent="0.25">
      <c r="B477">
        <v>463</v>
      </c>
      <c r="C477" s="1" t="s">
        <v>15</v>
      </c>
      <c r="D477">
        <v>525373.54</v>
      </c>
      <c r="E477" s="1" t="s">
        <v>10</v>
      </c>
      <c r="F477" s="1" t="s">
        <v>16</v>
      </c>
      <c r="G477" s="1" t="s">
        <v>12</v>
      </c>
      <c r="H477" s="1" t="s">
        <v>13</v>
      </c>
      <c r="I477" s="1" t="s">
        <v>13</v>
      </c>
      <c r="J477">
        <v>27</v>
      </c>
      <c r="K477" s="1">
        <f t="shared" si="21"/>
        <v>525373.54</v>
      </c>
      <c r="L477" s="1" t="str">
        <f t="shared" si="22"/>
        <v>ASALARIADO</v>
      </c>
      <c r="M477" s="1">
        <f t="shared" si="23"/>
        <v>27</v>
      </c>
    </row>
    <row r="478" spans="2:13" x14ac:dyDescent="0.25">
      <c r="B478">
        <v>464</v>
      </c>
      <c r="C478" s="1" t="s">
        <v>15</v>
      </c>
      <c r="D478">
        <v>150000</v>
      </c>
      <c r="E478" s="1" t="s">
        <v>10</v>
      </c>
      <c r="F478" s="1" t="s">
        <v>16</v>
      </c>
      <c r="G478" s="1" t="s">
        <v>12</v>
      </c>
      <c r="H478" s="1" t="s">
        <v>13</v>
      </c>
      <c r="I478" s="1" t="s">
        <v>13</v>
      </c>
      <c r="J478">
        <v>42</v>
      </c>
      <c r="K478" s="1">
        <f t="shared" si="21"/>
        <v>150000</v>
      </c>
      <c r="L478" s="1" t="str">
        <f t="shared" si="22"/>
        <v>ASALARIADO</v>
      </c>
      <c r="M478" s="1">
        <f t="shared" si="23"/>
        <v>42</v>
      </c>
    </row>
    <row r="479" spans="2:13" x14ac:dyDescent="0.25">
      <c r="B479">
        <v>465</v>
      </c>
      <c r="C479" s="1" t="s">
        <v>15</v>
      </c>
      <c r="D479">
        <v>1346033</v>
      </c>
      <c r="E479" s="1" t="s">
        <v>14</v>
      </c>
      <c r="F479" s="1" t="s">
        <v>11</v>
      </c>
      <c r="G479" s="1" t="s">
        <v>12</v>
      </c>
      <c r="H479" s="1" t="s">
        <v>13</v>
      </c>
      <c r="I479" s="1" t="s">
        <v>13</v>
      </c>
      <c r="J479">
        <v>55</v>
      </c>
      <c r="K479" s="1">
        <f t="shared" si="21"/>
        <v>1346033</v>
      </c>
      <c r="L479" s="1" t="str">
        <f t="shared" si="22"/>
        <v>PENSIONADOS EN SU PROPIO SISTEMA</v>
      </c>
      <c r="M479" s="1">
        <f t="shared" si="23"/>
        <v>55</v>
      </c>
    </row>
    <row r="480" spans="2:13" x14ac:dyDescent="0.25">
      <c r="B480">
        <v>466</v>
      </c>
      <c r="C480" s="1" t="s">
        <v>15</v>
      </c>
      <c r="D480">
        <v>963278.53</v>
      </c>
      <c r="E480" s="1" t="s">
        <v>10</v>
      </c>
      <c r="F480" s="1" t="s">
        <v>11</v>
      </c>
      <c r="G480" s="1" t="s">
        <v>12</v>
      </c>
      <c r="H480" s="1" t="s">
        <v>13</v>
      </c>
      <c r="I480" s="1" t="s">
        <v>13</v>
      </c>
      <c r="J480">
        <v>57</v>
      </c>
      <c r="K480" s="1">
        <f t="shared" si="21"/>
        <v>963278.53</v>
      </c>
      <c r="L480" s="1" t="str">
        <f t="shared" si="22"/>
        <v>ASALARIADO</v>
      </c>
      <c r="M480" s="1">
        <f t="shared" si="23"/>
        <v>57</v>
      </c>
    </row>
    <row r="481" spans="2:13" x14ac:dyDescent="0.25">
      <c r="B481">
        <v>467</v>
      </c>
      <c r="C481" s="1" t="s">
        <v>9</v>
      </c>
      <c r="D481">
        <v>2172786.41</v>
      </c>
      <c r="E481" s="1" t="s">
        <v>10</v>
      </c>
      <c r="F481" s="1" t="s">
        <v>11</v>
      </c>
      <c r="G481" s="1" t="s">
        <v>12</v>
      </c>
      <c r="H481" s="1" t="s">
        <v>13</v>
      </c>
      <c r="I481" s="1" t="s">
        <v>13</v>
      </c>
      <c r="J481">
        <v>34</v>
      </c>
      <c r="K481" s="1">
        <f t="shared" si="21"/>
        <v>2172786.41</v>
      </c>
      <c r="L481" s="1" t="str">
        <f t="shared" si="22"/>
        <v>ASALARIADO</v>
      </c>
      <c r="M481" s="1">
        <f t="shared" si="23"/>
        <v>34</v>
      </c>
    </row>
    <row r="482" spans="2:13" x14ac:dyDescent="0.25">
      <c r="B482">
        <v>468</v>
      </c>
      <c r="C482" s="1" t="s">
        <v>9</v>
      </c>
      <c r="D482">
        <v>400000</v>
      </c>
      <c r="E482" s="1" t="s">
        <v>10</v>
      </c>
      <c r="F482" s="1" t="s">
        <v>16</v>
      </c>
      <c r="G482" s="1" t="s">
        <v>12</v>
      </c>
      <c r="H482" s="1" t="s">
        <v>13</v>
      </c>
      <c r="I482" s="1" t="s">
        <v>13</v>
      </c>
      <c r="J482">
        <v>35</v>
      </c>
      <c r="K482" s="1">
        <f t="shared" si="21"/>
        <v>400000</v>
      </c>
      <c r="L482" s="1" t="str">
        <f t="shared" si="22"/>
        <v>ASALARIADO</v>
      </c>
      <c r="M482" s="1">
        <f t="shared" si="23"/>
        <v>35</v>
      </c>
    </row>
    <row r="483" spans="2:13" x14ac:dyDescent="0.25">
      <c r="B483">
        <v>469</v>
      </c>
      <c r="C483" s="1" t="s">
        <v>15</v>
      </c>
      <c r="D483">
        <v>355252.75</v>
      </c>
      <c r="E483" s="1" t="s">
        <v>10</v>
      </c>
      <c r="F483" s="1" t="s">
        <v>16</v>
      </c>
      <c r="G483" s="1" t="s">
        <v>12</v>
      </c>
      <c r="H483" s="1" t="s">
        <v>13</v>
      </c>
      <c r="I483" s="1" t="s">
        <v>13</v>
      </c>
      <c r="J483">
        <v>47</v>
      </c>
      <c r="K483" s="1">
        <f t="shared" si="21"/>
        <v>355252.75</v>
      </c>
      <c r="L483" s="1" t="str">
        <f t="shared" si="22"/>
        <v>ASALARIADO</v>
      </c>
      <c r="M483" s="1">
        <f t="shared" si="23"/>
        <v>47</v>
      </c>
    </row>
    <row r="484" spans="2:13" x14ac:dyDescent="0.25">
      <c r="B484">
        <v>470</v>
      </c>
      <c r="C484" s="1" t="s">
        <v>9</v>
      </c>
      <c r="D484">
        <v>451135</v>
      </c>
      <c r="E484" s="1" t="s">
        <v>10</v>
      </c>
      <c r="F484" s="1" t="s">
        <v>16</v>
      </c>
      <c r="G484" s="1" t="s">
        <v>12</v>
      </c>
      <c r="H484" s="1" t="s">
        <v>13</v>
      </c>
      <c r="I484" s="1" t="s">
        <v>13</v>
      </c>
      <c r="J484">
        <v>28</v>
      </c>
      <c r="K484" s="1">
        <f t="shared" si="21"/>
        <v>451135</v>
      </c>
      <c r="L484" s="1" t="str">
        <f t="shared" si="22"/>
        <v>ASALARIADO</v>
      </c>
      <c r="M484" s="1">
        <f t="shared" si="23"/>
        <v>28</v>
      </c>
    </row>
    <row r="485" spans="2:13" x14ac:dyDescent="0.25">
      <c r="B485">
        <v>471</v>
      </c>
      <c r="C485" s="1" t="s">
        <v>15</v>
      </c>
      <c r="D485">
        <v>1554200</v>
      </c>
      <c r="E485" s="1" t="s">
        <v>10</v>
      </c>
      <c r="F485" s="1" t="s">
        <v>11</v>
      </c>
      <c r="G485" s="1" t="s">
        <v>12</v>
      </c>
      <c r="H485" s="1" t="s">
        <v>13</v>
      </c>
      <c r="I485" s="1" t="s">
        <v>12</v>
      </c>
      <c r="J485">
        <v>55</v>
      </c>
      <c r="K485" s="1">
        <f t="shared" si="21"/>
        <v>1554200</v>
      </c>
      <c r="L485" s="1" t="str">
        <f t="shared" si="22"/>
        <v>ASALARIADO</v>
      </c>
      <c r="M485" s="1">
        <f t="shared" si="23"/>
        <v>55</v>
      </c>
    </row>
    <row r="486" spans="2:13" x14ac:dyDescent="0.25">
      <c r="B486">
        <v>472</v>
      </c>
      <c r="C486" s="1" t="s">
        <v>15</v>
      </c>
      <c r="D486">
        <v>300000</v>
      </c>
      <c r="E486" s="1" t="s">
        <v>18</v>
      </c>
      <c r="F486" s="1" t="s">
        <v>16</v>
      </c>
      <c r="G486" s="1" t="s">
        <v>12</v>
      </c>
      <c r="H486" s="1" t="s">
        <v>13</v>
      </c>
      <c r="I486" s="1" t="s">
        <v>13</v>
      </c>
      <c r="J486">
        <v>41</v>
      </c>
      <c r="K486" s="1">
        <f t="shared" si="21"/>
        <v>300000</v>
      </c>
      <c r="L486" s="1" t="str">
        <f t="shared" si="22"/>
        <v>TRABAJADOR INDEPENDIENTE</v>
      </c>
      <c r="M486" s="1">
        <f t="shared" si="23"/>
        <v>41</v>
      </c>
    </row>
    <row r="487" spans="2:13" x14ac:dyDescent="0.25">
      <c r="B487">
        <v>473</v>
      </c>
      <c r="C487" s="1" t="s">
        <v>9</v>
      </c>
      <c r="D487">
        <v>229799.17</v>
      </c>
      <c r="E487" s="1" t="s">
        <v>10</v>
      </c>
      <c r="F487" s="1" t="s">
        <v>16</v>
      </c>
      <c r="G487" s="1" t="s">
        <v>12</v>
      </c>
      <c r="H487" s="1" t="s">
        <v>13</v>
      </c>
      <c r="I487" s="1" t="s">
        <v>13</v>
      </c>
      <c r="J487">
        <v>34</v>
      </c>
      <c r="K487" s="1">
        <f t="shared" si="21"/>
        <v>229799.17</v>
      </c>
      <c r="L487" s="1" t="str">
        <f t="shared" si="22"/>
        <v>ASALARIADO</v>
      </c>
      <c r="M487" s="1">
        <f t="shared" si="23"/>
        <v>34</v>
      </c>
    </row>
    <row r="488" spans="2:13" x14ac:dyDescent="0.25">
      <c r="B488">
        <v>474</v>
      </c>
      <c r="C488" s="1" t="s">
        <v>9</v>
      </c>
      <c r="D488">
        <v>202270</v>
      </c>
      <c r="E488" s="1" t="s">
        <v>10</v>
      </c>
      <c r="F488" s="1" t="s">
        <v>16</v>
      </c>
      <c r="G488" s="1" t="s">
        <v>12</v>
      </c>
      <c r="H488" s="1" t="s">
        <v>13</v>
      </c>
      <c r="I488" s="1" t="s">
        <v>12</v>
      </c>
      <c r="J488">
        <v>27</v>
      </c>
      <c r="K488" s="1">
        <f t="shared" si="21"/>
        <v>202270</v>
      </c>
      <c r="L488" s="1" t="str">
        <f t="shared" si="22"/>
        <v>ASALARIADO</v>
      </c>
      <c r="M488" s="1">
        <f t="shared" si="23"/>
        <v>27</v>
      </c>
    </row>
    <row r="489" spans="2:13" x14ac:dyDescent="0.25">
      <c r="B489">
        <v>475</v>
      </c>
      <c r="C489" s="1" t="s">
        <v>9</v>
      </c>
      <c r="D489">
        <v>278030</v>
      </c>
      <c r="E489" s="1" t="s">
        <v>19</v>
      </c>
      <c r="F489" s="1" t="s">
        <v>16</v>
      </c>
      <c r="G489" s="1" t="s">
        <v>12</v>
      </c>
      <c r="H489" s="1" t="s">
        <v>13</v>
      </c>
      <c r="I489" s="1" t="s">
        <v>13</v>
      </c>
      <c r="J489">
        <v>43</v>
      </c>
      <c r="K489" s="1">
        <f t="shared" si="21"/>
        <v>278030</v>
      </c>
      <c r="L489" s="1" t="str">
        <f t="shared" si="22"/>
        <v>CONVENIOS ESPECIALES DE TRABAJADORES INDEPENDIENTES</v>
      </c>
      <c r="M489" s="1">
        <f t="shared" si="23"/>
        <v>43</v>
      </c>
    </row>
    <row r="490" spans="2:13" x14ac:dyDescent="0.25">
      <c r="B490">
        <v>476</v>
      </c>
      <c r="C490" s="1" t="s">
        <v>9</v>
      </c>
      <c r="D490">
        <v>298195</v>
      </c>
      <c r="E490" s="1" t="s">
        <v>18</v>
      </c>
      <c r="F490" s="1" t="s">
        <v>16</v>
      </c>
      <c r="G490" s="1" t="s">
        <v>12</v>
      </c>
      <c r="H490" s="1" t="s">
        <v>13</v>
      </c>
      <c r="I490" s="1" t="s">
        <v>12</v>
      </c>
      <c r="J490">
        <v>40</v>
      </c>
      <c r="K490" s="1">
        <f t="shared" si="21"/>
        <v>298195</v>
      </c>
      <c r="L490" s="1" t="str">
        <f t="shared" si="22"/>
        <v>TRABAJADOR INDEPENDIENTE</v>
      </c>
      <c r="M490" s="1">
        <f t="shared" si="23"/>
        <v>40</v>
      </c>
    </row>
    <row r="491" spans="2:13" x14ac:dyDescent="0.25">
      <c r="B491">
        <v>477</v>
      </c>
      <c r="C491" s="1" t="s">
        <v>9</v>
      </c>
      <c r="D491">
        <v>297050</v>
      </c>
      <c r="E491" s="1" t="s">
        <v>17</v>
      </c>
      <c r="F491" s="1" t="s">
        <v>16</v>
      </c>
      <c r="G491" s="1" t="s">
        <v>12</v>
      </c>
      <c r="H491" s="1" t="s">
        <v>13</v>
      </c>
      <c r="I491" s="1" t="s">
        <v>13</v>
      </c>
      <c r="J491">
        <v>48</v>
      </c>
      <c r="K491" s="1">
        <f t="shared" si="21"/>
        <v>297050</v>
      </c>
      <c r="L491" s="1" t="str">
        <f t="shared" si="22"/>
        <v>ASEGURADO VOLUNTARIO</v>
      </c>
      <c r="M491" s="1">
        <f t="shared" si="23"/>
        <v>48</v>
      </c>
    </row>
    <row r="492" spans="2:13" x14ac:dyDescent="0.25">
      <c r="B492">
        <v>478</v>
      </c>
      <c r="C492" s="1" t="s">
        <v>9</v>
      </c>
      <c r="D492">
        <v>5189999.8</v>
      </c>
      <c r="E492" s="1" t="s">
        <v>10</v>
      </c>
      <c r="F492" s="1" t="s">
        <v>16</v>
      </c>
      <c r="G492" s="1" t="s">
        <v>12</v>
      </c>
      <c r="H492" s="1" t="s">
        <v>13</v>
      </c>
      <c r="I492" s="1" t="s">
        <v>13</v>
      </c>
      <c r="J492">
        <v>49</v>
      </c>
      <c r="K492" s="1">
        <f t="shared" si="21"/>
        <v>5189999.8</v>
      </c>
      <c r="L492" s="1" t="str">
        <f t="shared" si="22"/>
        <v>ASALARIADO</v>
      </c>
      <c r="M492" s="1">
        <f t="shared" si="23"/>
        <v>49</v>
      </c>
    </row>
    <row r="493" spans="2:13" x14ac:dyDescent="0.25">
      <c r="B493">
        <v>479</v>
      </c>
      <c r="C493" s="1" t="s">
        <v>9</v>
      </c>
      <c r="D493">
        <v>3309108</v>
      </c>
      <c r="E493" s="1" t="s">
        <v>10</v>
      </c>
      <c r="F493" s="1" t="s">
        <v>11</v>
      </c>
      <c r="G493" s="1" t="s">
        <v>12</v>
      </c>
      <c r="H493" s="1" t="s">
        <v>13</v>
      </c>
      <c r="I493" s="1" t="s">
        <v>13</v>
      </c>
      <c r="J493">
        <v>47</v>
      </c>
      <c r="K493" s="1">
        <f t="shared" si="21"/>
        <v>3309108</v>
      </c>
      <c r="L493" s="1" t="str">
        <f t="shared" si="22"/>
        <v>ASALARIADO</v>
      </c>
      <c r="M493" s="1">
        <f t="shared" si="23"/>
        <v>47</v>
      </c>
    </row>
    <row r="494" spans="2:13" x14ac:dyDescent="0.25">
      <c r="B494">
        <v>480</v>
      </c>
      <c r="C494" s="1" t="s">
        <v>9</v>
      </c>
      <c r="D494">
        <v>575846</v>
      </c>
      <c r="E494" s="1" t="s">
        <v>18</v>
      </c>
      <c r="F494" s="1" t="s">
        <v>16</v>
      </c>
      <c r="G494" s="1" t="s">
        <v>12</v>
      </c>
      <c r="H494" s="1" t="s">
        <v>12</v>
      </c>
      <c r="I494" s="1" t="s">
        <v>12</v>
      </c>
      <c r="J494">
        <v>46</v>
      </c>
      <c r="K494" s="1">
        <f t="shared" si="21"/>
        <v>575846</v>
      </c>
      <c r="L494" s="1" t="str">
        <f t="shared" si="22"/>
        <v>TRABAJADOR INDEPENDIENTE</v>
      </c>
      <c r="M494" s="1">
        <f t="shared" si="23"/>
        <v>46</v>
      </c>
    </row>
    <row r="495" spans="2:13" x14ac:dyDescent="0.25">
      <c r="B495">
        <v>481</v>
      </c>
      <c r="C495" s="1" t="s">
        <v>9</v>
      </c>
      <c r="D495">
        <v>458557</v>
      </c>
      <c r="E495" s="1" t="s">
        <v>18</v>
      </c>
      <c r="F495" s="1" t="s">
        <v>16</v>
      </c>
      <c r="G495" s="1" t="s">
        <v>12</v>
      </c>
      <c r="H495" s="1" t="s">
        <v>13</v>
      </c>
      <c r="I495" s="1" t="s">
        <v>12</v>
      </c>
      <c r="J495">
        <v>49</v>
      </c>
      <c r="K495" s="1">
        <f t="shared" si="21"/>
        <v>458557</v>
      </c>
      <c r="L495" s="1" t="str">
        <f t="shared" si="22"/>
        <v>TRABAJADOR INDEPENDIENTE</v>
      </c>
      <c r="M495" s="1">
        <f t="shared" si="23"/>
        <v>49</v>
      </c>
    </row>
    <row r="496" spans="2:13" x14ac:dyDescent="0.25">
      <c r="B496">
        <v>482</v>
      </c>
      <c r="C496" s="1" t="s">
        <v>9</v>
      </c>
      <c r="D496">
        <v>449214</v>
      </c>
      <c r="E496" s="1" t="s">
        <v>10</v>
      </c>
      <c r="F496" s="1" t="s">
        <v>16</v>
      </c>
      <c r="G496" s="1" t="s">
        <v>12</v>
      </c>
      <c r="H496" s="1" t="s">
        <v>12</v>
      </c>
      <c r="I496" s="1" t="s">
        <v>13</v>
      </c>
      <c r="J496">
        <v>47</v>
      </c>
      <c r="K496" s="1">
        <f t="shared" si="21"/>
        <v>449214</v>
      </c>
      <c r="L496" s="1" t="str">
        <f t="shared" si="22"/>
        <v>ASALARIADO</v>
      </c>
      <c r="M496" s="1">
        <f t="shared" si="23"/>
        <v>47</v>
      </c>
    </row>
    <row r="497" spans="2:13" x14ac:dyDescent="0.25">
      <c r="B497">
        <v>483</v>
      </c>
      <c r="C497" s="1" t="s">
        <v>9</v>
      </c>
      <c r="D497">
        <v>957595</v>
      </c>
      <c r="E497" s="1" t="s">
        <v>10</v>
      </c>
      <c r="F497" s="1" t="s">
        <v>16</v>
      </c>
      <c r="G497" s="1" t="s">
        <v>12</v>
      </c>
      <c r="H497" s="1" t="s">
        <v>13</v>
      </c>
      <c r="I497" s="1" t="s">
        <v>13</v>
      </c>
      <c r="J497">
        <v>30</v>
      </c>
      <c r="K497" s="1">
        <f t="shared" si="21"/>
        <v>957595</v>
      </c>
      <c r="L497" s="1" t="str">
        <f t="shared" si="22"/>
        <v>ASALARIADO</v>
      </c>
      <c r="M497" s="1">
        <f t="shared" si="23"/>
        <v>30</v>
      </c>
    </row>
    <row r="498" spans="2:13" x14ac:dyDescent="0.25">
      <c r="B498">
        <v>484</v>
      </c>
      <c r="C498" s="1" t="s">
        <v>9</v>
      </c>
      <c r="D498">
        <v>667314</v>
      </c>
      <c r="E498" s="1" t="s">
        <v>10</v>
      </c>
      <c r="F498" s="1" t="s">
        <v>11</v>
      </c>
      <c r="G498" s="1" t="s">
        <v>12</v>
      </c>
      <c r="H498" s="1" t="s">
        <v>13</v>
      </c>
      <c r="I498" s="1" t="s">
        <v>13</v>
      </c>
      <c r="J498">
        <v>40</v>
      </c>
      <c r="K498" s="1">
        <f t="shared" si="21"/>
        <v>667314</v>
      </c>
      <c r="L498" s="1" t="str">
        <f t="shared" si="22"/>
        <v>ASALARIADO</v>
      </c>
      <c r="M498" s="1">
        <f t="shared" si="23"/>
        <v>40</v>
      </c>
    </row>
    <row r="499" spans="2:13" x14ac:dyDescent="0.25">
      <c r="B499">
        <v>485</v>
      </c>
      <c r="C499" s="1" t="s">
        <v>15</v>
      </c>
      <c r="D499">
        <v>297046</v>
      </c>
      <c r="E499" s="1" t="s">
        <v>17</v>
      </c>
      <c r="F499" s="1" t="s">
        <v>16</v>
      </c>
      <c r="G499" s="1" t="s">
        <v>12</v>
      </c>
      <c r="H499" s="1" t="s">
        <v>13</v>
      </c>
      <c r="I499" s="1" t="s">
        <v>13</v>
      </c>
      <c r="J499">
        <v>49</v>
      </c>
      <c r="K499" s="1">
        <f t="shared" si="21"/>
        <v>297046</v>
      </c>
      <c r="L499" s="1" t="str">
        <f t="shared" si="22"/>
        <v>ASEGURADO VOLUNTARIO</v>
      </c>
      <c r="M499" s="1">
        <f t="shared" si="23"/>
        <v>49</v>
      </c>
    </row>
    <row r="500" spans="2:13" x14ac:dyDescent="0.25">
      <c r="B500">
        <v>486</v>
      </c>
      <c r="C500" s="1" t="s">
        <v>15</v>
      </c>
      <c r="D500">
        <v>1476678</v>
      </c>
      <c r="E500" s="1" t="s">
        <v>10</v>
      </c>
      <c r="F500" s="1" t="s">
        <v>11</v>
      </c>
      <c r="G500" s="1" t="s">
        <v>12</v>
      </c>
      <c r="H500" s="1" t="s">
        <v>13</v>
      </c>
      <c r="I500" s="1" t="s">
        <v>12</v>
      </c>
      <c r="J500">
        <v>54</v>
      </c>
      <c r="K500" s="1">
        <f t="shared" si="21"/>
        <v>1476678</v>
      </c>
      <c r="L500" s="1" t="str">
        <f t="shared" si="22"/>
        <v>ASALARIADO</v>
      </c>
      <c r="M500" s="1">
        <f t="shared" si="23"/>
        <v>54</v>
      </c>
    </row>
    <row r="501" spans="2:13" x14ac:dyDescent="0.25">
      <c r="B501">
        <v>487</v>
      </c>
      <c r="C501" s="1" t="s">
        <v>9</v>
      </c>
      <c r="D501">
        <v>1708336.5</v>
      </c>
      <c r="E501" s="1" t="s">
        <v>10</v>
      </c>
      <c r="F501" s="1" t="s">
        <v>11</v>
      </c>
      <c r="G501" s="1" t="s">
        <v>12</v>
      </c>
      <c r="H501" s="1" t="s">
        <v>13</v>
      </c>
      <c r="I501" s="1" t="s">
        <v>13</v>
      </c>
      <c r="J501">
        <v>25</v>
      </c>
      <c r="K501" s="1">
        <f t="shared" si="21"/>
        <v>1708336.5</v>
      </c>
      <c r="L501" s="1" t="str">
        <f t="shared" si="22"/>
        <v>ASALARIADO</v>
      </c>
      <c r="M501" s="1">
        <f t="shared" si="23"/>
        <v>25</v>
      </c>
    </row>
    <row r="502" spans="2:13" x14ac:dyDescent="0.25">
      <c r="B502">
        <v>488</v>
      </c>
      <c r="C502" s="1" t="s">
        <v>9</v>
      </c>
      <c r="D502">
        <v>294619</v>
      </c>
      <c r="E502" s="1" t="s">
        <v>10</v>
      </c>
      <c r="F502" s="1" t="s">
        <v>16</v>
      </c>
      <c r="G502" s="1" t="s">
        <v>12</v>
      </c>
      <c r="H502" s="1" t="s">
        <v>13</v>
      </c>
      <c r="I502" s="1" t="s">
        <v>13</v>
      </c>
      <c r="J502">
        <v>46</v>
      </c>
      <c r="K502" s="1">
        <f t="shared" si="21"/>
        <v>294619</v>
      </c>
      <c r="L502" s="1" t="str">
        <f t="shared" si="22"/>
        <v>ASALARIADO</v>
      </c>
      <c r="M502" s="1">
        <f t="shared" si="23"/>
        <v>46</v>
      </c>
    </row>
    <row r="503" spans="2:13" x14ac:dyDescent="0.25">
      <c r="B503">
        <v>489</v>
      </c>
      <c r="C503" s="1" t="s">
        <v>15</v>
      </c>
      <c r="D503">
        <v>480000</v>
      </c>
      <c r="E503" s="1" t="s">
        <v>10</v>
      </c>
      <c r="F503" s="1" t="s">
        <v>16</v>
      </c>
      <c r="G503" s="1" t="s">
        <v>12</v>
      </c>
      <c r="H503" s="1" t="s">
        <v>13</v>
      </c>
      <c r="I503" s="1" t="s">
        <v>13</v>
      </c>
      <c r="J503">
        <v>26</v>
      </c>
      <c r="K503" s="1">
        <f t="shared" si="21"/>
        <v>480000</v>
      </c>
      <c r="L503" s="1" t="str">
        <f t="shared" si="22"/>
        <v>ASALARIADO</v>
      </c>
      <c r="M503" s="1">
        <f t="shared" si="23"/>
        <v>26</v>
      </c>
    </row>
    <row r="504" spans="2:13" x14ac:dyDescent="0.25">
      <c r="B504">
        <v>490</v>
      </c>
      <c r="C504" s="1" t="s">
        <v>9</v>
      </c>
      <c r="D504">
        <v>131000</v>
      </c>
      <c r="E504" s="1" t="s">
        <v>10</v>
      </c>
      <c r="F504" s="1" t="s">
        <v>16</v>
      </c>
      <c r="G504" s="1" t="s">
        <v>12</v>
      </c>
      <c r="H504" s="1" t="s">
        <v>13</v>
      </c>
      <c r="I504" s="1" t="s">
        <v>13</v>
      </c>
      <c r="J504">
        <v>53</v>
      </c>
      <c r="K504" s="1">
        <f t="shared" si="21"/>
        <v>131000</v>
      </c>
      <c r="L504" s="1" t="str">
        <f t="shared" si="22"/>
        <v>ASALARIADO</v>
      </c>
      <c r="M504" s="1">
        <f t="shared" si="23"/>
        <v>53</v>
      </c>
    </row>
    <row r="505" spans="2:13" x14ac:dyDescent="0.25">
      <c r="B505">
        <v>491</v>
      </c>
      <c r="C505" s="1" t="s">
        <v>9</v>
      </c>
      <c r="D505">
        <v>2034486</v>
      </c>
      <c r="E505" s="1" t="s">
        <v>10</v>
      </c>
      <c r="F505" s="1" t="s">
        <v>16</v>
      </c>
      <c r="G505" s="1" t="s">
        <v>12</v>
      </c>
      <c r="H505" s="1" t="s">
        <v>13</v>
      </c>
      <c r="I505" s="1" t="s">
        <v>13</v>
      </c>
      <c r="J505">
        <v>36</v>
      </c>
      <c r="K505" s="1">
        <f t="shared" si="21"/>
        <v>2034486</v>
      </c>
      <c r="L505" s="1" t="str">
        <f t="shared" si="22"/>
        <v>ASALARIADO</v>
      </c>
      <c r="M505" s="1">
        <f t="shared" si="23"/>
        <v>36</v>
      </c>
    </row>
    <row r="506" spans="2:13" x14ac:dyDescent="0.25">
      <c r="B506">
        <v>492</v>
      </c>
      <c r="C506" s="1" t="s">
        <v>9</v>
      </c>
      <c r="D506">
        <v>450886</v>
      </c>
      <c r="E506" s="1" t="s">
        <v>18</v>
      </c>
      <c r="F506" s="1" t="s">
        <v>16</v>
      </c>
      <c r="G506" s="1" t="s">
        <v>12</v>
      </c>
      <c r="H506" s="1" t="s">
        <v>13</v>
      </c>
      <c r="I506" s="1" t="s">
        <v>13</v>
      </c>
      <c r="J506">
        <v>42</v>
      </c>
      <c r="K506" s="1">
        <f t="shared" si="21"/>
        <v>450886</v>
      </c>
      <c r="L506" s="1" t="str">
        <f t="shared" si="22"/>
        <v>TRABAJADOR INDEPENDIENTE</v>
      </c>
      <c r="M506" s="1">
        <f t="shared" si="23"/>
        <v>42</v>
      </c>
    </row>
    <row r="507" spans="2:13" x14ac:dyDescent="0.25">
      <c r="B507">
        <v>493</v>
      </c>
      <c r="C507" s="1" t="s">
        <v>9</v>
      </c>
      <c r="D507">
        <v>911309</v>
      </c>
      <c r="E507" s="1" t="s">
        <v>18</v>
      </c>
      <c r="F507" s="1" t="s">
        <v>16</v>
      </c>
      <c r="G507" s="1" t="s">
        <v>12</v>
      </c>
      <c r="H507" s="1" t="s">
        <v>13</v>
      </c>
      <c r="I507" s="1" t="s">
        <v>13</v>
      </c>
      <c r="J507">
        <v>51</v>
      </c>
      <c r="K507" s="1">
        <f t="shared" si="21"/>
        <v>911309</v>
      </c>
      <c r="L507" s="1" t="str">
        <f t="shared" si="22"/>
        <v>TRABAJADOR INDEPENDIENTE</v>
      </c>
      <c r="M507" s="1">
        <f t="shared" si="23"/>
        <v>51</v>
      </c>
    </row>
    <row r="508" spans="2:13" x14ac:dyDescent="0.25">
      <c r="B508">
        <v>494</v>
      </c>
      <c r="C508" s="1" t="s">
        <v>9</v>
      </c>
      <c r="D508">
        <v>297046</v>
      </c>
      <c r="E508" s="1" t="s">
        <v>17</v>
      </c>
      <c r="F508" s="1" t="s">
        <v>16</v>
      </c>
      <c r="G508" s="1" t="s">
        <v>12</v>
      </c>
      <c r="H508" s="1" t="s">
        <v>12</v>
      </c>
      <c r="I508" s="1" t="s">
        <v>13</v>
      </c>
      <c r="J508">
        <v>36</v>
      </c>
      <c r="K508" s="1">
        <f t="shared" si="21"/>
        <v>297046</v>
      </c>
      <c r="L508" s="1" t="str">
        <f t="shared" si="22"/>
        <v>ASEGURADO VOLUNTARIO</v>
      </c>
      <c r="M508" s="1">
        <f t="shared" si="23"/>
        <v>36</v>
      </c>
    </row>
    <row r="509" spans="2:13" x14ac:dyDescent="0.25">
      <c r="B509">
        <v>495</v>
      </c>
      <c r="C509" s="1" t="s">
        <v>15</v>
      </c>
      <c r="D509">
        <v>570322.28</v>
      </c>
      <c r="E509" s="1" t="s">
        <v>10</v>
      </c>
      <c r="F509" s="1" t="s">
        <v>16</v>
      </c>
      <c r="G509" s="1" t="s">
        <v>12</v>
      </c>
      <c r="H509" s="1" t="s">
        <v>12</v>
      </c>
      <c r="I509" s="1" t="s">
        <v>13</v>
      </c>
      <c r="J509">
        <v>43</v>
      </c>
      <c r="K509" s="1">
        <f t="shared" si="21"/>
        <v>570322.28</v>
      </c>
      <c r="L509" s="1" t="str">
        <f t="shared" si="22"/>
        <v>ASALARIADO</v>
      </c>
      <c r="M509" s="1">
        <f t="shared" si="23"/>
        <v>43</v>
      </c>
    </row>
    <row r="510" spans="2:13" x14ac:dyDescent="0.25">
      <c r="B510">
        <v>496</v>
      </c>
      <c r="C510" s="1" t="s">
        <v>9</v>
      </c>
      <c r="D510">
        <v>398239.35</v>
      </c>
      <c r="E510" s="1" t="s">
        <v>10</v>
      </c>
      <c r="F510" s="1" t="s">
        <v>16</v>
      </c>
      <c r="G510" s="1" t="s">
        <v>12</v>
      </c>
      <c r="H510" s="1" t="s">
        <v>13</v>
      </c>
      <c r="I510" s="1" t="s">
        <v>13</v>
      </c>
      <c r="J510">
        <v>20</v>
      </c>
      <c r="K510" s="1">
        <f t="shared" si="21"/>
        <v>398239.35</v>
      </c>
      <c r="L510" s="1" t="str">
        <f t="shared" si="22"/>
        <v>ASALARIADO</v>
      </c>
      <c r="M510" s="1">
        <f t="shared" si="23"/>
        <v>20</v>
      </c>
    </row>
    <row r="511" spans="2:13" x14ac:dyDescent="0.25">
      <c r="B511">
        <v>497</v>
      </c>
      <c r="C511" s="1" t="s">
        <v>9</v>
      </c>
      <c r="D511">
        <v>525200</v>
      </c>
      <c r="E511" s="1" t="s">
        <v>10</v>
      </c>
      <c r="F511" s="1" t="s">
        <v>16</v>
      </c>
      <c r="G511" s="1" t="s">
        <v>12</v>
      </c>
      <c r="H511" s="1" t="s">
        <v>13</v>
      </c>
      <c r="I511" s="1" t="s">
        <v>13</v>
      </c>
      <c r="J511">
        <v>32</v>
      </c>
      <c r="K511" s="1">
        <f t="shared" si="21"/>
        <v>525200</v>
      </c>
      <c r="L511" s="1" t="str">
        <f t="shared" si="22"/>
        <v>ASALARIADO</v>
      </c>
      <c r="M511" s="1">
        <f t="shared" si="23"/>
        <v>32</v>
      </c>
    </row>
    <row r="512" spans="2:13" x14ac:dyDescent="0.25">
      <c r="B512">
        <v>498</v>
      </c>
      <c r="C512" s="1" t="s">
        <v>15</v>
      </c>
      <c r="D512">
        <v>278030</v>
      </c>
      <c r="E512" s="1" t="s">
        <v>19</v>
      </c>
      <c r="F512" s="1" t="s">
        <v>16</v>
      </c>
      <c r="G512" s="1" t="s">
        <v>12</v>
      </c>
      <c r="H512" s="1" t="s">
        <v>13</v>
      </c>
      <c r="I512" s="1" t="s">
        <v>13</v>
      </c>
      <c r="J512">
        <v>47</v>
      </c>
      <c r="K512" s="1">
        <f t="shared" si="21"/>
        <v>278030</v>
      </c>
      <c r="L512" s="1" t="str">
        <f t="shared" si="22"/>
        <v>CONVENIOS ESPECIALES DE TRABAJADORES INDEPENDIENTES</v>
      </c>
      <c r="M512" s="1">
        <f t="shared" si="23"/>
        <v>47</v>
      </c>
    </row>
    <row r="513" spans="2:13" x14ac:dyDescent="0.25">
      <c r="B513">
        <v>499</v>
      </c>
      <c r="C513" s="1" t="s">
        <v>9</v>
      </c>
      <c r="D513">
        <v>447826</v>
      </c>
      <c r="E513" s="1" t="s">
        <v>18</v>
      </c>
      <c r="F513" s="1" t="s">
        <v>16</v>
      </c>
      <c r="G513" s="1" t="s">
        <v>12</v>
      </c>
      <c r="H513" s="1" t="s">
        <v>13</v>
      </c>
      <c r="I513" s="1" t="s">
        <v>12</v>
      </c>
      <c r="J513">
        <v>56</v>
      </c>
      <c r="K513" s="1">
        <f t="shared" si="21"/>
        <v>447826</v>
      </c>
      <c r="L513" s="1" t="str">
        <f t="shared" si="22"/>
        <v>TRABAJADOR INDEPENDIENTE</v>
      </c>
      <c r="M513" s="1">
        <f t="shared" si="23"/>
        <v>56</v>
      </c>
    </row>
    <row r="514" spans="2:13" x14ac:dyDescent="0.25">
      <c r="B514">
        <v>500</v>
      </c>
      <c r="C514" s="1" t="s">
        <v>15</v>
      </c>
      <c r="D514">
        <v>600000</v>
      </c>
      <c r="E514" s="1" t="s">
        <v>10</v>
      </c>
      <c r="F514" s="1" t="s">
        <v>16</v>
      </c>
      <c r="G514" s="1" t="s">
        <v>12</v>
      </c>
      <c r="H514" s="1" t="s">
        <v>13</v>
      </c>
      <c r="I514" s="1" t="s">
        <v>13</v>
      </c>
      <c r="J514">
        <v>37</v>
      </c>
      <c r="K514" s="1">
        <f t="shared" si="21"/>
        <v>600000</v>
      </c>
      <c r="L514" s="1" t="str">
        <f t="shared" si="22"/>
        <v>ASALARIADO</v>
      </c>
      <c r="M514" s="1">
        <f t="shared" si="23"/>
        <v>37</v>
      </c>
    </row>
    <row r="515" spans="2:13" x14ac:dyDescent="0.25">
      <c r="B515">
        <v>501</v>
      </c>
      <c r="C515" s="1" t="s">
        <v>9</v>
      </c>
      <c r="D515">
        <v>461711</v>
      </c>
      <c r="E515" s="1" t="s">
        <v>18</v>
      </c>
      <c r="F515" s="1" t="s">
        <v>16</v>
      </c>
      <c r="G515" s="1" t="s">
        <v>12</v>
      </c>
      <c r="H515" s="1" t="s">
        <v>12</v>
      </c>
      <c r="I515" s="1" t="s">
        <v>12</v>
      </c>
      <c r="J515">
        <v>40</v>
      </c>
      <c r="K515" s="1">
        <f t="shared" si="21"/>
        <v>461711</v>
      </c>
      <c r="L515" s="1" t="str">
        <f t="shared" si="22"/>
        <v>TRABAJADOR INDEPENDIENTE</v>
      </c>
      <c r="M515" s="1">
        <f t="shared" si="23"/>
        <v>40</v>
      </c>
    </row>
    <row r="516" spans="2:13" x14ac:dyDescent="0.25">
      <c r="B516">
        <v>502</v>
      </c>
      <c r="C516" s="1" t="s">
        <v>9</v>
      </c>
      <c r="D516">
        <v>482134</v>
      </c>
      <c r="E516" s="1" t="s">
        <v>18</v>
      </c>
      <c r="F516" s="1" t="s">
        <v>16</v>
      </c>
      <c r="G516" s="1" t="s">
        <v>12</v>
      </c>
      <c r="H516" s="1" t="s">
        <v>13</v>
      </c>
      <c r="I516" s="1" t="s">
        <v>13</v>
      </c>
      <c r="J516">
        <v>69</v>
      </c>
      <c r="K516" s="1">
        <f t="shared" si="21"/>
        <v>482134</v>
      </c>
      <c r="L516" s="1" t="str">
        <f t="shared" si="22"/>
        <v>TRABAJADOR INDEPENDIENTE</v>
      </c>
      <c r="M516" s="1">
        <f t="shared" si="23"/>
        <v>69</v>
      </c>
    </row>
    <row r="517" spans="2:13" x14ac:dyDescent="0.25">
      <c r="B517">
        <v>503</v>
      </c>
      <c r="C517" s="1" t="s">
        <v>15</v>
      </c>
      <c r="D517">
        <v>355157</v>
      </c>
      <c r="E517" s="1" t="s">
        <v>10</v>
      </c>
      <c r="F517" s="1" t="s">
        <v>16</v>
      </c>
      <c r="G517" s="1" t="s">
        <v>12</v>
      </c>
      <c r="H517" s="1" t="s">
        <v>13</v>
      </c>
      <c r="I517" s="1" t="s">
        <v>13</v>
      </c>
      <c r="J517">
        <v>40</v>
      </c>
      <c r="K517" s="1">
        <f t="shared" si="21"/>
        <v>355157</v>
      </c>
      <c r="L517" s="1" t="str">
        <f t="shared" si="22"/>
        <v>ASALARIADO</v>
      </c>
      <c r="M517" s="1">
        <f t="shared" si="23"/>
        <v>40</v>
      </c>
    </row>
    <row r="518" spans="2:13" x14ac:dyDescent="0.25">
      <c r="B518">
        <v>504</v>
      </c>
      <c r="C518" s="1" t="s">
        <v>9</v>
      </c>
      <c r="D518">
        <v>2029285.16</v>
      </c>
      <c r="E518" s="1" t="s">
        <v>10</v>
      </c>
      <c r="F518" s="1" t="s">
        <v>16</v>
      </c>
      <c r="G518" s="1" t="s">
        <v>12</v>
      </c>
      <c r="H518" s="1" t="s">
        <v>13</v>
      </c>
      <c r="I518" s="1" t="s">
        <v>13</v>
      </c>
      <c r="J518">
        <v>38</v>
      </c>
      <c r="K518" s="1">
        <f t="shared" si="21"/>
        <v>2029285.16</v>
      </c>
      <c r="L518" s="1" t="str">
        <f t="shared" si="22"/>
        <v>ASALARIADO</v>
      </c>
      <c r="M518" s="1">
        <f t="shared" si="23"/>
        <v>38</v>
      </c>
    </row>
    <row r="519" spans="2:13" x14ac:dyDescent="0.25">
      <c r="B519">
        <v>505</v>
      </c>
      <c r="C519" s="1" t="s">
        <v>9</v>
      </c>
      <c r="D519">
        <v>278030</v>
      </c>
      <c r="E519" s="1" t="s">
        <v>19</v>
      </c>
      <c r="F519" s="1" t="s">
        <v>16</v>
      </c>
      <c r="G519" s="1" t="s">
        <v>12</v>
      </c>
      <c r="H519" s="1" t="s">
        <v>13</v>
      </c>
      <c r="I519" s="1" t="s">
        <v>13</v>
      </c>
      <c r="J519">
        <v>54</v>
      </c>
      <c r="K519" s="1">
        <f t="shared" si="21"/>
        <v>278030</v>
      </c>
      <c r="L519" s="1" t="str">
        <f t="shared" si="22"/>
        <v>CONVENIOS ESPECIALES DE TRABAJADORES INDEPENDIENTES</v>
      </c>
      <c r="M519" s="1">
        <f t="shared" si="23"/>
        <v>54</v>
      </c>
    </row>
    <row r="520" spans="2:13" x14ac:dyDescent="0.25">
      <c r="B520">
        <v>506</v>
      </c>
      <c r="C520" s="1" t="s">
        <v>9</v>
      </c>
      <c r="D520">
        <v>104180.5</v>
      </c>
      <c r="E520" s="1" t="s">
        <v>10</v>
      </c>
      <c r="F520" s="1" t="s">
        <v>16</v>
      </c>
      <c r="G520" s="1" t="s">
        <v>12</v>
      </c>
      <c r="H520" s="1" t="s">
        <v>13</v>
      </c>
      <c r="I520" s="1" t="s">
        <v>13</v>
      </c>
      <c r="J520">
        <v>28</v>
      </c>
      <c r="K520" s="1">
        <f t="shared" si="21"/>
        <v>104180.5</v>
      </c>
      <c r="L520" s="1" t="str">
        <f t="shared" si="22"/>
        <v>ASALARIADO</v>
      </c>
      <c r="M520" s="1">
        <f t="shared" si="23"/>
        <v>28</v>
      </c>
    </row>
    <row r="521" spans="2:13" x14ac:dyDescent="0.25">
      <c r="B521">
        <v>507</v>
      </c>
      <c r="C521" s="1" t="s">
        <v>15</v>
      </c>
      <c r="D521">
        <v>450000</v>
      </c>
      <c r="E521" s="1" t="s">
        <v>10</v>
      </c>
      <c r="F521" s="1" t="s">
        <v>16</v>
      </c>
      <c r="G521" s="1" t="s">
        <v>12</v>
      </c>
      <c r="H521" s="1" t="s">
        <v>13</v>
      </c>
      <c r="I521" s="1" t="s">
        <v>13</v>
      </c>
      <c r="J521">
        <v>54</v>
      </c>
      <c r="K521" s="1">
        <f t="shared" si="21"/>
        <v>450000</v>
      </c>
      <c r="L521" s="1" t="str">
        <f t="shared" si="22"/>
        <v>ASALARIADO</v>
      </c>
      <c r="M521" s="1">
        <f t="shared" si="23"/>
        <v>54</v>
      </c>
    </row>
    <row r="522" spans="2:13" x14ac:dyDescent="0.25">
      <c r="B522">
        <v>508</v>
      </c>
      <c r="C522" s="1" t="s">
        <v>15</v>
      </c>
      <c r="D522">
        <v>300018</v>
      </c>
      <c r="E522" s="1" t="s">
        <v>17</v>
      </c>
      <c r="F522" s="1" t="s">
        <v>16</v>
      </c>
      <c r="G522" s="1" t="s">
        <v>12</v>
      </c>
      <c r="H522" s="1" t="s">
        <v>13</v>
      </c>
      <c r="I522" s="1" t="s">
        <v>13</v>
      </c>
      <c r="J522">
        <v>55</v>
      </c>
      <c r="K522" s="1">
        <f t="shared" si="21"/>
        <v>300018</v>
      </c>
      <c r="L522" s="1" t="str">
        <f t="shared" si="22"/>
        <v>ASEGURADO VOLUNTARIO</v>
      </c>
      <c r="M522" s="1">
        <f t="shared" si="23"/>
        <v>55</v>
      </c>
    </row>
    <row r="523" spans="2:13" x14ac:dyDescent="0.25">
      <c r="B523">
        <v>509</v>
      </c>
      <c r="C523" s="1" t="s">
        <v>9</v>
      </c>
      <c r="D523">
        <v>562770.44999999995</v>
      </c>
      <c r="E523" s="1" t="s">
        <v>10</v>
      </c>
      <c r="F523" s="1" t="s">
        <v>16</v>
      </c>
      <c r="G523" s="1" t="s">
        <v>12</v>
      </c>
      <c r="H523" s="1" t="s">
        <v>13</v>
      </c>
      <c r="I523" s="1" t="s">
        <v>13</v>
      </c>
      <c r="J523">
        <v>36</v>
      </c>
      <c r="K523" s="1">
        <f t="shared" si="21"/>
        <v>562770.44999999995</v>
      </c>
      <c r="L523" s="1" t="str">
        <f t="shared" si="22"/>
        <v>ASALARIADO</v>
      </c>
      <c r="M523" s="1">
        <f t="shared" si="23"/>
        <v>36</v>
      </c>
    </row>
    <row r="524" spans="2:13" x14ac:dyDescent="0.25">
      <c r="B524">
        <v>510</v>
      </c>
      <c r="C524" s="1" t="s">
        <v>15</v>
      </c>
      <c r="D524">
        <v>571789</v>
      </c>
      <c r="E524" s="1" t="s">
        <v>18</v>
      </c>
      <c r="F524" s="1" t="s">
        <v>16</v>
      </c>
      <c r="G524" s="1" t="s">
        <v>12</v>
      </c>
      <c r="H524" s="1" t="s">
        <v>13</v>
      </c>
      <c r="I524" s="1" t="s">
        <v>13</v>
      </c>
      <c r="J524">
        <v>30</v>
      </c>
      <c r="K524" s="1">
        <f t="shared" si="21"/>
        <v>571789</v>
      </c>
      <c r="L524" s="1" t="str">
        <f t="shared" si="22"/>
        <v>TRABAJADOR INDEPENDIENTE</v>
      </c>
      <c r="M524" s="1">
        <f t="shared" si="23"/>
        <v>30</v>
      </c>
    </row>
    <row r="525" spans="2:13" x14ac:dyDescent="0.25">
      <c r="B525">
        <v>511</v>
      </c>
      <c r="C525" s="1" t="s">
        <v>9</v>
      </c>
      <c r="D525">
        <v>896977</v>
      </c>
      <c r="E525" s="1" t="s">
        <v>10</v>
      </c>
      <c r="F525" s="1" t="s">
        <v>16</v>
      </c>
      <c r="G525" s="1" t="s">
        <v>12</v>
      </c>
      <c r="H525" s="1" t="s">
        <v>13</v>
      </c>
      <c r="I525" s="1" t="s">
        <v>13</v>
      </c>
      <c r="J525">
        <v>53</v>
      </c>
      <c r="K525" s="1">
        <f t="shared" si="21"/>
        <v>896977</v>
      </c>
      <c r="L525" s="1" t="str">
        <f t="shared" si="22"/>
        <v>ASALARIADO</v>
      </c>
      <c r="M525" s="1">
        <f t="shared" si="23"/>
        <v>53</v>
      </c>
    </row>
    <row r="526" spans="2:13" x14ac:dyDescent="0.25">
      <c r="B526">
        <v>512</v>
      </c>
      <c r="C526" s="1" t="s">
        <v>15</v>
      </c>
      <c r="D526">
        <v>220000</v>
      </c>
      <c r="E526" s="1" t="s">
        <v>10</v>
      </c>
      <c r="F526" s="1" t="s">
        <v>16</v>
      </c>
      <c r="G526" s="1" t="s">
        <v>12</v>
      </c>
      <c r="H526" s="1" t="s">
        <v>13</v>
      </c>
      <c r="I526" s="1" t="s">
        <v>13</v>
      </c>
      <c r="J526">
        <v>19</v>
      </c>
      <c r="K526" s="1">
        <f t="shared" si="21"/>
        <v>220000</v>
      </c>
      <c r="L526" s="1" t="str">
        <f t="shared" si="22"/>
        <v>ASALARIADO</v>
      </c>
      <c r="M526" s="1">
        <f t="shared" si="23"/>
        <v>19</v>
      </c>
    </row>
    <row r="527" spans="2:13" x14ac:dyDescent="0.25">
      <c r="B527">
        <v>513</v>
      </c>
      <c r="C527" s="1" t="s">
        <v>9</v>
      </c>
      <c r="D527">
        <v>447772</v>
      </c>
      <c r="E527" s="1" t="s">
        <v>10</v>
      </c>
      <c r="F527" s="1" t="s">
        <v>11</v>
      </c>
      <c r="G527" s="1" t="s">
        <v>12</v>
      </c>
      <c r="H527" s="1" t="s">
        <v>13</v>
      </c>
      <c r="I527" s="1" t="s">
        <v>13</v>
      </c>
      <c r="J527">
        <v>41</v>
      </c>
      <c r="K527" s="1">
        <f t="shared" ref="K527:K590" si="24">IF(ISBLANK(D527),$B$8,D527)</f>
        <v>447772</v>
      </c>
      <c r="L527" s="1" t="str">
        <f t="shared" ref="L527:L590" si="25">IF(ISBLANK(E527),$B$4,E527)</f>
        <v>ASALARIADO</v>
      </c>
      <c r="M527" s="1">
        <f t="shared" ref="M527:M590" si="26">IF(ISBLANK(J527),$B$9,J527)</f>
        <v>41</v>
      </c>
    </row>
    <row r="528" spans="2:13" x14ac:dyDescent="0.25">
      <c r="B528">
        <v>514</v>
      </c>
      <c r="C528" s="1" t="s">
        <v>9</v>
      </c>
      <c r="D528">
        <v>297046</v>
      </c>
      <c r="E528" s="1" t="s">
        <v>17</v>
      </c>
      <c r="F528" s="1" t="s">
        <v>16</v>
      </c>
      <c r="G528" s="1" t="s">
        <v>12</v>
      </c>
      <c r="H528" s="1" t="s">
        <v>13</v>
      </c>
      <c r="I528" s="1" t="s">
        <v>13</v>
      </c>
      <c r="J528">
        <v>39</v>
      </c>
      <c r="K528" s="1">
        <f t="shared" si="24"/>
        <v>297046</v>
      </c>
      <c r="L528" s="1" t="str">
        <f t="shared" si="25"/>
        <v>ASEGURADO VOLUNTARIO</v>
      </c>
      <c r="M528" s="1">
        <f t="shared" si="26"/>
        <v>39</v>
      </c>
    </row>
    <row r="529" spans="2:13" x14ac:dyDescent="0.25">
      <c r="B529">
        <v>515</v>
      </c>
      <c r="C529" s="1" t="s">
        <v>9</v>
      </c>
      <c r="D529">
        <v>319574.40000000002</v>
      </c>
      <c r="E529" s="1" t="s">
        <v>10</v>
      </c>
      <c r="F529" s="1" t="s">
        <v>16</v>
      </c>
      <c r="G529" s="1" t="s">
        <v>12</v>
      </c>
      <c r="H529" s="1" t="s">
        <v>13</v>
      </c>
      <c r="I529" s="1" t="s">
        <v>12</v>
      </c>
      <c r="J529">
        <v>52</v>
      </c>
      <c r="K529" s="1">
        <f t="shared" si="24"/>
        <v>319574.40000000002</v>
      </c>
      <c r="L529" s="1" t="str">
        <f t="shared" si="25"/>
        <v>ASALARIADO</v>
      </c>
      <c r="M529" s="1">
        <f t="shared" si="26"/>
        <v>52</v>
      </c>
    </row>
    <row r="530" spans="2:13" x14ac:dyDescent="0.25">
      <c r="B530">
        <v>516</v>
      </c>
      <c r="C530" s="1" t="s">
        <v>9</v>
      </c>
      <c r="D530">
        <v>343390.86</v>
      </c>
      <c r="E530" s="1" t="s">
        <v>10</v>
      </c>
      <c r="F530" s="1" t="s">
        <v>16</v>
      </c>
      <c r="G530" s="1" t="s">
        <v>12</v>
      </c>
      <c r="H530" s="1" t="s">
        <v>12</v>
      </c>
      <c r="I530" s="1" t="s">
        <v>13</v>
      </c>
      <c r="J530">
        <v>64</v>
      </c>
      <c r="K530" s="1">
        <f t="shared" si="24"/>
        <v>343390.86</v>
      </c>
      <c r="L530" s="1" t="str">
        <f t="shared" si="25"/>
        <v>ASALARIADO</v>
      </c>
      <c r="M530" s="1">
        <f t="shared" si="26"/>
        <v>64</v>
      </c>
    </row>
    <row r="531" spans="2:13" x14ac:dyDescent="0.25">
      <c r="B531">
        <v>517</v>
      </c>
      <c r="C531" s="1" t="s">
        <v>15</v>
      </c>
      <c r="D531">
        <v>184342.85</v>
      </c>
      <c r="E531" s="1" t="s">
        <v>10</v>
      </c>
      <c r="F531" s="1" t="s">
        <v>16</v>
      </c>
      <c r="G531" s="1" t="s">
        <v>12</v>
      </c>
      <c r="H531" s="1" t="s">
        <v>13</v>
      </c>
      <c r="I531" s="1" t="s">
        <v>13</v>
      </c>
      <c r="J531">
        <v>28</v>
      </c>
      <c r="K531" s="1">
        <f t="shared" si="24"/>
        <v>184342.85</v>
      </c>
      <c r="L531" s="1" t="str">
        <f t="shared" si="25"/>
        <v>ASALARIADO</v>
      </c>
      <c r="M531" s="1">
        <f t="shared" si="26"/>
        <v>28</v>
      </c>
    </row>
    <row r="532" spans="2:13" x14ac:dyDescent="0.25">
      <c r="B532">
        <v>518</v>
      </c>
      <c r="C532" s="1" t="s">
        <v>9</v>
      </c>
      <c r="D532">
        <v>699800</v>
      </c>
      <c r="E532" s="1" t="s">
        <v>10</v>
      </c>
      <c r="F532" s="1" t="s">
        <v>16</v>
      </c>
      <c r="G532" s="1" t="s">
        <v>12</v>
      </c>
      <c r="H532" s="1" t="s">
        <v>13</v>
      </c>
      <c r="I532" s="1" t="s">
        <v>13</v>
      </c>
      <c r="J532">
        <v>26</v>
      </c>
      <c r="K532" s="1">
        <f t="shared" si="24"/>
        <v>699800</v>
      </c>
      <c r="L532" s="1" t="str">
        <f t="shared" si="25"/>
        <v>ASALARIADO</v>
      </c>
      <c r="M532" s="1">
        <f t="shared" si="26"/>
        <v>26</v>
      </c>
    </row>
    <row r="533" spans="2:13" x14ac:dyDescent="0.25">
      <c r="B533">
        <v>519</v>
      </c>
      <c r="C533" s="1" t="s">
        <v>15</v>
      </c>
      <c r="D533">
        <v>177298.8</v>
      </c>
      <c r="E533" s="1" t="s">
        <v>10</v>
      </c>
      <c r="F533" s="1" t="s">
        <v>16</v>
      </c>
      <c r="G533" s="1" t="s">
        <v>12</v>
      </c>
      <c r="H533" s="1" t="s">
        <v>13</v>
      </c>
      <c r="I533" s="1" t="s">
        <v>13</v>
      </c>
      <c r="J533">
        <v>33</v>
      </c>
      <c r="K533" s="1">
        <f t="shared" si="24"/>
        <v>177298.8</v>
      </c>
      <c r="L533" s="1" t="str">
        <f t="shared" si="25"/>
        <v>ASALARIADO</v>
      </c>
      <c r="M533" s="1">
        <f t="shared" si="26"/>
        <v>33</v>
      </c>
    </row>
    <row r="534" spans="2:13" x14ac:dyDescent="0.25">
      <c r="B534">
        <v>520</v>
      </c>
      <c r="C534" s="1" t="s">
        <v>9</v>
      </c>
      <c r="D534">
        <v>1599143.96</v>
      </c>
      <c r="E534" s="1" t="s">
        <v>10</v>
      </c>
      <c r="F534" s="1" t="s">
        <v>11</v>
      </c>
      <c r="G534" s="1" t="s">
        <v>12</v>
      </c>
      <c r="H534" s="1" t="s">
        <v>13</v>
      </c>
      <c r="I534" s="1" t="s">
        <v>13</v>
      </c>
      <c r="J534">
        <v>31</v>
      </c>
      <c r="K534" s="1">
        <f t="shared" si="24"/>
        <v>1599143.96</v>
      </c>
      <c r="L534" s="1" t="str">
        <f t="shared" si="25"/>
        <v>ASALARIADO</v>
      </c>
      <c r="M534" s="1">
        <f t="shared" si="26"/>
        <v>31</v>
      </c>
    </row>
    <row r="535" spans="2:13" x14ac:dyDescent="0.25">
      <c r="B535">
        <v>521</v>
      </c>
      <c r="C535" s="1" t="s">
        <v>9</v>
      </c>
      <c r="D535">
        <v>556296.12</v>
      </c>
      <c r="E535" s="1" t="s">
        <v>14</v>
      </c>
      <c r="F535" s="1" t="s">
        <v>11</v>
      </c>
      <c r="G535" s="1" t="s">
        <v>12</v>
      </c>
      <c r="H535" s="1" t="s">
        <v>13</v>
      </c>
      <c r="I535" s="1" t="s">
        <v>13</v>
      </c>
      <c r="J535">
        <v>63</v>
      </c>
      <c r="K535" s="1">
        <f t="shared" si="24"/>
        <v>556296.12</v>
      </c>
      <c r="L535" s="1" t="str">
        <f t="shared" si="25"/>
        <v>PENSIONADOS EN SU PROPIO SISTEMA</v>
      </c>
      <c r="M535" s="1">
        <f t="shared" si="26"/>
        <v>63</v>
      </c>
    </row>
    <row r="536" spans="2:13" x14ac:dyDescent="0.25">
      <c r="B536">
        <v>522</v>
      </c>
      <c r="C536" s="1" t="s">
        <v>15</v>
      </c>
      <c r="D536">
        <v>206538</v>
      </c>
      <c r="E536" s="1" t="s">
        <v>10</v>
      </c>
      <c r="F536" s="1" t="s">
        <v>16</v>
      </c>
      <c r="G536" s="1" t="s">
        <v>12</v>
      </c>
      <c r="H536" s="1" t="s">
        <v>13</v>
      </c>
      <c r="I536" s="1" t="s">
        <v>12</v>
      </c>
      <c r="J536">
        <v>56</v>
      </c>
      <c r="K536" s="1">
        <f t="shared" si="24"/>
        <v>206538</v>
      </c>
      <c r="L536" s="1" t="str">
        <f t="shared" si="25"/>
        <v>ASALARIADO</v>
      </c>
      <c r="M536" s="1">
        <f t="shared" si="26"/>
        <v>56</v>
      </c>
    </row>
    <row r="537" spans="2:13" x14ac:dyDescent="0.25">
      <c r="B537">
        <v>523</v>
      </c>
      <c r="C537" s="1" t="s">
        <v>9</v>
      </c>
      <c r="D537">
        <v>436481</v>
      </c>
      <c r="E537" s="1" t="s">
        <v>18</v>
      </c>
      <c r="F537" s="1" t="s">
        <v>16</v>
      </c>
      <c r="G537" s="1" t="s">
        <v>12</v>
      </c>
      <c r="H537" s="1" t="s">
        <v>13</v>
      </c>
      <c r="I537" s="1" t="s">
        <v>12</v>
      </c>
      <c r="J537">
        <v>51</v>
      </c>
      <c r="K537" s="1">
        <f t="shared" si="24"/>
        <v>436481</v>
      </c>
      <c r="L537" s="1" t="str">
        <f t="shared" si="25"/>
        <v>TRABAJADOR INDEPENDIENTE</v>
      </c>
      <c r="M537" s="1">
        <f t="shared" si="26"/>
        <v>51</v>
      </c>
    </row>
    <row r="538" spans="2:13" x14ac:dyDescent="0.25">
      <c r="B538">
        <v>524</v>
      </c>
      <c r="C538" s="1" t="s">
        <v>9</v>
      </c>
      <c r="D538">
        <v>318445</v>
      </c>
      <c r="E538" s="1" t="s">
        <v>18</v>
      </c>
      <c r="F538" s="1" t="s">
        <v>16</v>
      </c>
      <c r="G538" s="1" t="s">
        <v>12</v>
      </c>
      <c r="H538" s="1" t="s">
        <v>13</v>
      </c>
      <c r="I538" s="1" t="s">
        <v>13</v>
      </c>
      <c r="J538">
        <v>47</v>
      </c>
      <c r="K538" s="1">
        <f t="shared" si="24"/>
        <v>318445</v>
      </c>
      <c r="L538" s="1" t="str">
        <f t="shared" si="25"/>
        <v>TRABAJADOR INDEPENDIENTE</v>
      </c>
      <c r="M538" s="1">
        <f t="shared" si="26"/>
        <v>47</v>
      </c>
    </row>
    <row r="539" spans="2:13" x14ac:dyDescent="0.25">
      <c r="B539">
        <v>525</v>
      </c>
      <c r="C539" s="1" t="s">
        <v>15</v>
      </c>
      <c r="D539">
        <v>280000</v>
      </c>
      <c r="E539" s="1" t="s">
        <v>10</v>
      </c>
      <c r="F539" s="1" t="s">
        <v>16</v>
      </c>
      <c r="G539" s="1" t="s">
        <v>12</v>
      </c>
      <c r="H539" s="1" t="s">
        <v>13</v>
      </c>
      <c r="I539" s="1" t="s">
        <v>13</v>
      </c>
      <c r="J539">
        <v>27</v>
      </c>
      <c r="K539" s="1">
        <f t="shared" si="24"/>
        <v>280000</v>
      </c>
      <c r="L539" s="1" t="str">
        <f t="shared" si="25"/>
        <v>ASALARIADO</v>
      </c>
      <c r="M539" s="1">
        <f t="shared" si="26"/>
        <v>27</v>
      </c>
    </row>
    <row r="540" spans="2:13" x14ac:dyDescent="0.25">
      <c r="B540">
        <v>526</v>
      </c>
      <c r="C540" s="1" t="s">
        <v>15</v>
      </c>
      <c r="D540">
        <v>250070.75</v>
      </c>
      <c r="E540" s="1" t="s">
        <v>10</v>
      </c>
      <c r="F540" s="1" t="s">
        <v>16</v>
      </c>
      <c r="G540" s="1" t="s">
        <v>12</v>
      </c>
      <c r="H540" s="1" t="s">
        <v>13</v>
      </c>
      <c r="I540" s="1" t="s">
        <v>13</v>
      </c>
      <c r="J540">
        <v>54</v>
      </c>
      <c r="K540" s="1">
        <f t="shared" si="24"/>
        <v>250070.75</v>
      </c>
      <c r="L540" s="1" t="str">
        <f t="shared" si="25"/>
        <v>ASALARIADO</v>
      </c>
      <c r="M540" s="1">
        <f t="shared" si="26"/>
        <v>54</v>
      </c>
    </row>
    <row r="541" spans="2:13" x14ac:dyDescent="0.25">
      <c r="B541">
        <v>527</v>
      </c>
      <c r="C541" s="1" t="s">
        <v>9</v>
      </c>
      <c r="D541">
        <v>1214203</v>
      </c>
      <c r="E541" s="1" t="s">
        <v>10</v>
      </c>
      <c r="F541" s="1" t="s">
        <v>11</v>
      </c>
      <c r="G541" s="1" t="s">
        <v>12</v>
      </c>
      <c r="H541" s="1" t="s">
        <v>13</v>
      </c>
      <c r="I541" s="1" t="s">
        <v>13</v>
      </c>
      <c r="J541">
        <v>36</v>
      </c>
      <c r="K541" s="1">
        <f t="shared" si="24"/>
        <v>1214203</v>
      </c>
      <c r="L541" s="1" t="str">
        <f t="shared" si="25"/>
        <v>ASALARIADO</v>
      </c>
      <c r="M541" s="1">
        <f t="shared" si="26"/>
        <v>36</v>
      </c>
    </row>
    <row r="542" spans="2:13" x14ac:dyDescent="0.25">
      <c r="B542">
        <v>528</v>
      </c>
      <c r="C542" s="1" t="s">
        <v>9</v>
      </c>
      <c r="D542">
        <v>430371</v>
      </c>
      <c r="E542" s="1" t="s">
        <v>18</v>
      </c>
      <c r="F542" s="1" t="s">
        <v>16</v>
      </c>
      <c r="G542" s="1" t="s">
        <v>12</v>
      </c>
      <c r="H542" s="1" t="s">
        <v>13</v>
      </c>
      <c r="I542" s="1" t="s">
        <v>12</v>
      </c>
      <c r="J542">
        <v>34</v>
      </c>
      <c r="K542" s="1">
        <f t="shared" si="24"/>
        <v>430371</v>
      </c>
      <c r="L542" s="1" t="str">
        <f t="shared" si="25"/>
        <v>TRABAJADOR INDEPENDIENTE</v>
      </c>
      <c r="M542" s="1">
        <f t="shared" si="26"/>
        <v>34</v>
      </c>
    </row>
    <row r="543" spans="2:13" x14ac:dyDescent="0.25">
      <c r="B543">
        <v>529</v>
      </c>
      <c r="C543" s="1" t="s">
        <v>9</v>
      </c>
      <c r="D543">
        <v>558244.5</v>
      </c>
      <c r="E543" s="1" t="s">
        <v>10</v>
      </c>
      <c r="F543" s="1" t="s">
        <v>16</v>
      </c>
      <c r="G543" s="1" t="s">
        <v>12</v>
      </c>
      <c r="H543" s="1" t="s">
        <v>13</v>
      </c>
      <c r="I543" s="1" t="s">
        <v>13</v>
      </c>
      <c r="J543">
        <v>51</v>
      </c>
      <c r="K543" s="1">
        <f t="shared" si="24"/>
        <v>558244.5</v>
      </c>
      <c r="L543" s="1" t="str">
        <f t="shared" si="25"/>
        <v>ASALARIADO</v>
      </c>
      <c r="M543" s="1">
        <f t="shared" si="26"/>
        <v>51</v>
      </c>
    </row>
    <row r="544" spans="2:13" x14ac:dyDescent="0.25">
      <c r="B544">
        <v>530</v>
      </c>
      <c r="C544" s="1" t="s">
        <v>15</v>
      </c>
      <c r="D544">
        <v>304913</v>
      </c>
      <c r="E544" s="1" t="s">
        <v>10</v>
      </c>
      <c r="F544" s="1" t="s">
        <v>11</v>
      </c>
      <c r="G544" s="1" t="s">
        <v>12</v>
      </c>
      <c r="H544" s="1" t="s">
        <v>13</v>
      </c>
      <c r="I544" s="1" t="s">
        <v>13</v>
      </c>
      <c r="J544">
        <v>45</v>
      </c>
      <c r="K544" s="1">
        <f t="shared" si="24"/>
        <v>304913</v>
      </c>
      <c r="L544" s="1" t="str">
        <f t="shared" si="25"/>
        <v>ASALARIADO</v>
      </c>
      <c r="M544" s="1">
        <f t="shared" si="26"/>
        <v>45</v>
      </c>
    </row>
    <row r="545" spans="2:13" x14ac:dyDescent="0.25">
      <c r="B545">
        <v>531</v>
      </c>
      <c r="C545" s="1" t="s">
        <v>9</v>
      </c>
      <c r="D545">
        <v>1736277</v>
      </c>
      <c r="E545" s="1" t="s">
        <v>10</v>
      </c>
      <c r="F545" s="1" t="s">
        <v>11</v>
      </c>
      <c r="G545" s="1" t="s">
        <v>12</v>
      </c>
      <c r="H545" s="1" t="s">
        <v>13</v>
      </c>
      <c r="I545" s="1" t="s">
        <v>13</v>
      </c>
      <c r="J545">
        <v>42</v>
      </c>
      <c r="K545" s="1">
        <f t="shared" si="24"/>
        <v>1736277</v>
      </c>
      <c r="L545" s="1" t="str">
        <f t="shared" si="25"/>
        <v>ASALARIADO</v>
      </c>
      <c r="M545" s="1">
        <f t="shared" si="26"/>
        <v>42</v>
      </c>
    </row>
    <row r="546" spans="2:13" x14ac:dyDescent="0.25">
      <c r="B546">
        <v>532</v>
      </c>
      <c r="C546" s="1" t="s">
        <v>15</v>
      </c>
      <c r="D546">
        <v>934810.14</v>
      </c>
      <c r="E546" s="1" t="s">
        <v>10</v>
      </c>
      <c r="F546" s="1" t="s">
        <v>11</v>
      </c>
      <c r="G546" s="1" t="s">
        <v>12</v>
      </c>
      <c r="H546" s="1" t="s">
        <v>13</v>
      </c>
      <c r="I546" s="1" t="s">
        <v>13</v>
      </c>
      <c r="J546">
        <v>44</v>
      </c>
      <c r="K546" s="1">
        <f t="shared" si="24"/>
        <v>934810.14</v>
      </c>
      <c r="L546" s="1" t="str">
        <f t="shared" si="25"/>
        <v>ASALARIADO</v>
      </c>
      <c r="M546" s="1">
        <f t="shared" si="26"/>
        <v>44</v>
      </c>
    </row>
    <row r="547" spans="2:13" x14ac:dyDescent="0.25">
      <c r="B547">
        <v>533</v>
      </c>
      <c r="C547" s="1" t="s">
        <v>15</v>
      </c>
      <c r="D547">
        <v>319303</v>
      </c>
      <c r="E547" s="1" t="s">
        <v>17</v>
      </c>
      <c r="F547" s="1" t="s">
        <v>16</v>
      </c>
      <c r="G547" s="1" t="s">
        <v>12</v>
      </c>
      <c r="H547" s="1" t="s">
        <v>12</v>
      </c>
      <c r="I547" s="1" t="s">
        <v>12</v>
      </c>
      <c r="J547">
        <v>42</v>
      </c>
      <c r="K547" s="1">
        <f t="shared" si="24"/>
        <v>319303</v>
      </c>
      <c r="L547" s="1" t="str">
        <f t="shared" si="25"/>
        <v>ASEGURADO VOLUNTARIO</v>
      </c>
      <c r="M547" s="1">
        <f t="shared" si="26"/>
        <v>42</v>
      </c>
    </row>
    <row r="548" spans="2:13" x14ac:dyDescent="0.25">
      <c r="B548">
        <v>534</v>
      </c>
      <c r="C548" s="1" t="s">
        <v>15</v>
      </c>
      <c r="D548">
        <v>629752</v>
      </c>
      <c r="E548" s="1" t="s">
        <v>10</v>
      </c>
      <c r="F548" s="1" t="s">
        <v>11</v>
      </c>
      <c r="G548" s="1" t="s">
        <v>12</v>
      </c>
      <c r="H548" s="1" t="s">
        <v>13</v>
      </c>
      <c r="I548" s="1" t="s">
        <v>13</v>
      </c>
      <c r="J548">
        <v>35</v>
      </c>
      <c r="K548" s="1">
        <f t="shared" si="24"/>
        <v>629752</v>
      </c>
      <c r="L548" s="1" t="str">
        <f t="shared" si="25"/>
        <v>ASALARIADO</v>
      </c>
      <c r="M548" s="1">
        <f t="shared" si="26"/>
        <v>35</v>
      </c>
    </row>
    <row r="549" spans="2:13" x14ac:dyDescent="0.25">
      <c r="B549">
        <v>535</v>
      </c>
      <c r="C549" s="1" t="s">
        <v>9</v>
      </c>
      <c r="D549">
        <v>10700</v>
      </c>
      <c r="E549" s="1" t="s">
        <v>10</v>
      </c>
      <c r="F549" s="1" t="s">
        <v>16</v>
      </c>
      <c r="G549" s="1" t="s">
        <v>12</v>
      </c>
      <c r="H549" s="1" t="s">
        <v>13</v>
      </c>
      <c r="I549" s="1" t="s">
        <v>13</v>
      </c>
      <c r="J549">
        <v>22</v>
      </c>
      <c r="K549" s="1">
        <f t="shared" si="24"/>
        <v>10700</v>
      </c>
      <c r="L549" s="1" t="str">
        <f t="shared" si="25"/>
        <v>ASALARIADO</v>
      </c>
      <c r="M549" s="1">
        <f t="shared" si="26"/>
        <v>22</v>
      </c>
    </row>
    <row r="550" spans="2:13" x14ac:dyDescent="0.25">
      <c r="B550">
        <v>536</v>
      </c>
      <c r="C550" s="1" t="s">
        <v>9</v>
      </c>
      <c r="D550">
        <v>278030</v>
      </c>
      <c r="E550" s="1" t="s">
        <v>19</v>
      </c>
      <c r="F550" s="1" t="s">
        <v>16</v>
      </c>
      <c r="G550" s="1" t="s">
        <v>12</v>
      </c>
      <c r="H550" s="1" t="s">
        <v>13</v>
      </c>
      <c r="I550" s="1" t="s">
        <v>13</v>
      </c>
      <c r="J550">
        <v>56</v>
      </c>
      <c r="K550" s="1">
        <f t="shared" si="24"/>
        <v>278030</v>
      </c>
      <c r="L550" s="1" t="str">
        <f t="shared" si="25"/>
        <v>CONVENIOS ESPECIALES DE TRABAJADORES INDEPENDIENTES</v>
      </c>
      <c r="M550" s="1">
        <f t="shared" si="26"/>
        <v>56</v>
      </c>
    </row>
    <row r="551" spans="2:13" x14ac:dyDescent="0.25">
      <c r="B551">
        <v>537</v>
      </c>
      <c r="C551" s="1" t="s">
        <v>9</v>
      </c>
      <c r="D551">
        <v>1555300.2</v>
      </c>
      <c r="E551" s="1" t="s">
        <v>10</v>
      </c>
      <c r="F551" s="1" t="s">
        <v>11</v>
      </c>
      <c r="G551" s="1" t="s">
        <v>12</v>
      </c>
      <c r="H551" s="1" t="s">
        <v>13</v>
      </c>
      <c r="I551" s="1" t="s">
        <v>13</v>
      </c>
      <c r="J551">
        <v>51</v>
      </c>
      <c r="K551" s="1">
        <f t="shared" si="24"/>
        <v>1555300.2</v>
      </c>
      <c r="L551" s="1" t="str">
        <f t="shared" si="25"/>
        <v>ASALARIADO</v>
      </c>
      <c r="M551" s="1">
        <f t="shared" si="26"/>
        <v>51</v>
      </c>
    </row>
    <row r="552" spans="2:13" x14ac:dyDescent="0.25">
      <c r="B552">
        <v>538</v>
      </c>
      <c r="C552" s="1" t="s">
        <v>9</v>
      </c>
      <c r="D552">
        <v>812000</v>
      </c>
      <c r="E552" s="1" t="s">
        <v>10</v>
      </c>
      <c r="F552" s="1" t="s">
        <v>16</v>
      </c>
      <c r="G552" s="1" t="s">
        <v>12</v>
      </c>
      <c r="H552" s="1" t="s">
        <v>13</v>
      </c>
      <c r="I552" s="1" t="s">
        <v>12</v>
      </c>
      <c r="J552">
        <v>30</v>
      </c>
      <c r="K552" s="1">
        <f t="shared" si="24"/>
        <v>812000</v>
      </c>
      <c r="L552" s="1" t="str">
        <f t="shared" si="25"/>
        <v>ASALARIADO</v>
      </c>
      <c r="M552" s="1">
        <f t="shared" si="26"/>
        <v>30</v>
      </c>
    </row>
    <row r="553" spans="2:13" x14ac:dyDescent="0.25">
      <c r="B553">
        <v>539</v>
      </c>
      <c r="C553" s="1" t="s">
        <v>9</v>
      </c>
      <c r="D553">
        <v>563607</v>
      </c>
      <c r="E553" s="1" t="s">
        <v>18</v>
      </c>
      <c r="F553" s="1" t="s">
        <v>16</v>
      </c>
      <c r="G553" s="1" t="s">
        <v>12</v>
      </c>
      <c r="H553" s="1" t="s">
        <v>12</v>
      </c>
      <c r="I553" s="1" t="s">
        <v>12</v>
      </c>
      <c r="J553">
        <v>53</v>
      </c>
      <c r="K553" s="1">
        <f t="shared" si="24"/>
        <v>563607</v>
      </c>
      <c r="L553" s="1" t="str">
        <f t="shared" si="25"/>
        <v>TRABAJADOR INDEPENDIENTE</v>
      </c>
      <c r="M553" s="1">
        <f t="shared" si="26"/>
        <v>53</v>
      </c>
    </row>
    <row r="554" spans="2:13" x14ac:dyDescent="0.25">
      <c r="B554">
        <v>540</v>
      </c>
      <c r="C554" s="1" t="s">
        <v>9</v>
      </c>
      <c r="D554">
        <v>175000</v>
      </c>
      <c r="E554" s="1" t="s">
        <v>10</v>
      </c>
      <c r="F554" s="1" t="s">
        <v>16</v>
      </c>
      <c r="G554" s="1" t="s">
        <v>12</v>
      </c>
      <c r="H554" s="1" t="s">
        <v>13</v>
      </c>
      <c r="I554" s="1" t="s">
        <v>13</v>
      </c>
      <c r="J554">
        <v>29</v>
      </c>
      <c r="K554" s="1">
        <f t="shared" si="24"/>
        <v>175000</v>
      </c>
      <c r="L554" s="1" t="str">
        <f t="shared" si="25"/>
        <v>ASALARIADO</v>
      </c>
      <c r="M554" s="1">
        <f t="shared" si="26"/>
        <v>29</v>
      </c>
    </row>
    <row r="555" spans="2:13" x14ac:dyDescent="0.25">
      <c r="B555">
        <v>541</v>
      </c>
      <c r="C555" s="1" t="s">
        <v>9</v>
      </c>
      <c r="D555">
        <v>403293</v>
      </c>
      <c r="E555" s="1" t="s">
        <v>17</v>
      </c>
      <c r="F555" s="1" t="s">
        <v>16</v>
      </c>
      <c r="G555" s="1" t="s">
        <v>12</v>
      </c>
      <c r="H555" s="1" t="s">
        <v>12</v>
      </c>
      <c r="I555" s="1" t="s">
        <v>13</v>
      </c>
      <c r="J555">
        <v>29</v>
      </c>
      <c r="K555" s="1">
        <f t="shared" si="24"/>
        <v>403293</v>
      </c>
      <c r="L555" s="1" t="str">
        <f t="shared" si="25"/>
        <v>ASEGURADO VOLUNTARIO</v>
      </c>
      <c r="M555" s="1">
        <f t="shared" si="26"/>
        <v>29</v>
      </c>
    </row>
    <row r="556" spans="2:13" x14ac:dyDescent="0.25">
      <c r="B556">
        <v>542</v>
      </c>
      <c r="C556" s="1" t="s">
        <v>9</v>
      </c>
      <c r="D556">
        <v>1523795.76</v>
      </c>
      <c r="E556" s="1" t="s">
        <v>10</v>
      </c>
      <c r="F556" s="1" t="s">
        <v>11</v>
      </c>
      <c r="G556" s="1" t="s">
        <v>12</v>
      </c>
      <c r="H556" s="1" t="s">
        <v>13</v>
      </c>
      <c r="I556" s="1" t="s">
        <v>13</v>
      </c>
      <c r="J556">
        <v>61</v>
      </c>
      <c r="K556" s="1">
        <f t="shared" si="24"/>
        <v>1523795.76</v>
      </c>
      <c r="L556" s="1" t="str">
        <f t="shared" si="25"/>
        <v>ASALARIADO</v>
      </c>
      <c r="M556" s="1">
        <f t="shared" si="26"/>
        <v>61</v>
      </c>
    </row>
    <row r="557" spans="2:13" x14ac:dyDescent="0.25">
      <c r="B557">
        <v>543</v>
      </c>
      <c r="C557" s="1" t="s">
        <v>9</v>
      </c>
      <c r="D557">
        <v>997036</v>
      </c>
      <c r="E557" s="1" t="s">
        <v>10</v>
      </c>
      <c r="F557" s="1" t="s">
        <v>11</v>
      </c>
      <c r="G557" s="1" t="s">
        <v>12</v>
      </c>
      <c r="H557" s="1" t="s">
        <v>13</v>
      </c>
      <c r="I557" s="1" t="s">
        <v>13</v>
      </c>
      <c r="J557">
        <v>63</v>
      </c>
      <c r="K557" s="1">
        <f t="shared" si="24"/>
        <v>997036</v>
      </c>
      <c r="L557" s="1" t="str">
        <f t="shared" si="25"/>
        <v>ASALARIADO</v>
      </c>
      <c r="M557" s="1">
        <f t="shared" si="26"/>
        <v>63</v>
      </c>
    </row>
    <row r="558" spans="2:13" x14ac:dyDescent="0.25">
      <c r="B558">
        <v>544</v>
      </c>
      <c r="C558" s="1" t="s">
        <v>9</v>
      </c>
      <c r="D558">
        <v>532934.25</v>
      </c>
      <c r="E558" s="1" t="s">
        <v>10</v>
      </c>
      <c r="F558" s="1" t="s">
        <v>16</v>
      </c>
      <c r="G558" s="1" t="s">
        <v>12</v>
      </c>
      <c r="H558" s="1" t="s">
        <v>13</v>
      </c>
      <c r="I558" s="1" t="s">
        <v>13</v>
      </c>
      <c r="J558">
        <v>36</v>
      </c>
      <c r="K558" s="1">
        <f t="shared" si="24"/>
        <v>532934.25</v>
      </c>
      <c r="L558" s="1" t="str">
        <f t="shared" si="25"/>
        <v>ASALARIADO</v>
      </c>
      <c r="M558" s="1">
        <f t="shared" si="26"/>
        <v>36</v>
      </c>
    </row>
    <row r="559" spans="2:13" x14ac:dyDescent="0.25">
      <c r="B559">
        <v>545</v>
      </c>
      <c r="C559" s="1" t="s">
        <v>9</v>
      </c>
      <c r="D559">
        <v>877312.5</v>
      </c>
      <c r="E559" s="1" t="s">
        <v>10</v>
      </c>
      <c r="F559" s="1" t="s">
        <v>16</v>
      </c>
      <c r="G559" s="1" t="s">
        <v>12</v>
      </c>
      <c r="H559" s="1" t="s">
        <v>13</v>
      </c>
      <c r="I559" s="1" t="s">
        <v>13</v>
      </c>
      <c r="J559">
        <v>29</v>
      </c>
      <c r="K559" s="1">
        <f t="shared" si="24"/>
        <v>877312.5</v>
      </c>
      <c r="L559" s="1" t="str">
        <f t="shared" si="25"/>
        <v>ASALARIADO</v>
      </c>
      <c r="M559" s="1">
        <f t="shared" si="26"/>
        <v>29</v>
      </c>
    </row>
    <row r="560" spans="2:13" x14ac:dyDescent="0.25">
      <c r="B560">
        <v>546</v>
      </c>
      <c r="C560" s="1" t="s">
        <v>9</v>
      </c>
      <c r="D560">
        <v>1738706</v>
      </c>
      <c r="E560" s="1" t="s">
        <v>14</v>
      </c>
      <c r="F560" s="1" t="s">
        <v>11</v>
      </c>
      <c r="G560" s="1" t="s">
        <v>12</v>
      </c>
      <c r="H560" s="1" t="s">
        <v>13</v>
      </c>
      <c r="I560" s="1" t="s">
        <v>13</v>
      </c>
      <c r="J560">
        <v>50</v>
      </c>
      <c r="K560" s="1">
        <f t="shared" si="24"/>
        <v>1738706</v>
      </c>
      <c r="L560" s="1" t="str">
        <f t="shared" si="25"/>
        <v>PENSIONADOS EN SU PROPIO SISTEMA</v>
      </c>
      <c r="M560" s="1">
        <f t="shared" si="26"/>
        <v>50</v>
      </c>
    </row>
    <row r="561" spans="2:13" x14ac:dyDescent="0.25">
      <c r="B561">
        <v>547</v>
      </c>
      <c r="C561" s="1" t="s">
        <v>9</v>
      </c>
      <c r="D561">
        <v>487592.14</v>
      </c>
      <c r="E561" s="1" t="s">
        <v>14</v>
      </c>
      <c r="F561" s="1" t="s">
        <v>11</v>
      </c>
      <c r="G561" s="1" t="s">
        <v>12</v>
      </c>
      <c r="H561" s="1" t="s">
        <v>13</v>
      </c>
      <c r="I561" s="1" t="s">
        <v>13</v>
      </c>
      <c r="J561">
        <v>69</v>
      </c>
      <c r="K561" s="1">
        <f t="shared" si="24"/>
        <v>487592.14</v>
      </c>
      <c r="L561" s="1" t="str">
        <f t="shared" si="25"/>
        <v>PENSIONADOS EN SU PROPIO SISTEMA</v>
      </c>
      <c r="M561" s="1">
        <f t="shared" si="26"/>
        <v>69</v>
      </c>
    </row>
    <row r="562" spans="2:13" x14ac:dyDescent="0.25">
      <c r="B562">
        <v>548</v>
      </c>
      <c r="C562" s="1" t="s">
        <v>15</v>
      </c>
      <c r="D562">
        <v>772981.75</v>
      </c>
      <c r="E562" s="1" t="s">
        <v>10</v>
      </c>
      <c r="F562" s="1" t="s">
        <v>16</v>
      </c>
      <c r="G562" s="1" t="s">
        <v>12</v>
      </c>
      <c r="H562" s="1" t="s">
        <v>13</v>
      </c>
      <c r="I562" s="1" t="s">
        <v>13</v>
      </c>
      <c r="J562">
        <v>37</v>
      </c>
      <c r="K562" s="1">
        <f t="shared" si="24"/>
        <v>772981.75</v>
      </c>
      <c r="L562" s="1" t="str">
        <f t="shared" si="25"/>
        <v>ASALARIADO</v>
      </c>
      <c r="M562" s="1">
        <f t="shared" si="26"/>
        <v>37</v>
      </c>
    </row>
    <row r="563" spans="2:13" x14ac:dyDescent="0.25">
      <c r="B563">
        <v>549</v>
      </c>
      <c r="C563" s="1" t="s">
        <v>15</v>
      </c>
      <c r="D563">
        <v>297046</v>
      </c>
      <c r="E563" s="1" t="s">
        <v>17</v>
      </c>
      <c r="F563" s="1" t="s">
        <v>16</v>
      </c>
      <c r="G563" s="1" t="s">
        <v>12</v>
      </c>
      <c r="H563" s="1" t="s">
        <v>13</v>
      </c>
      <c r="I563" s="1" t="s">
        <v>13</v>
      </c>
      <c r="J563">
        <v>43</v>
      </c>
      <c r="K563" s="1">
        <f t="shared" si="24"/>
        <v>297046</v>
      </c>
      <c r="L563" s="1" t="str">
        <f t="shared" si="25"/>
        <v>ASEGURADO VOLUNTARIO</v>
      </c>
      <c r="M563" s="1">
        <f t="shared" si="26"/>
        <v>43</v>
      </c>
    </row>
    <row r="564" spans="2:13" x14ac:dyDescent="0.25">
      <c r="B564">
        <v>550</v>
      </c>
      <c r="C564" s="1" t="s">
        <v>9</v>
      </c>
      <c r="D564">
        <v>1769790</v>
      </c>
      <c r="E564" s="1" t="s">
        <v>10</v>
      </c>
      <c r="F564" s="1" t="s">
        <v>16</v>
      </c>
      <c r="G564" s="1" t="s">
        <v>12</v>
      </c>
      <c r="H564" s="1" t="s">
        <v>13</v>
      </c>
      <c r="I564" s="1" t="s">
        <v>13</v>
      </c>
      <c r="J564">
        <v>25</v>
      </c>
      <c r="K564" s="1">
        <f t="shared" si="24"/>
        <v>1769790</v>
      </c>
      <c r="L564" s="1" t="str">
        <f t="shared" si="25"/>
        <v>ASALARIADO</v>
      </c>
      <c r="M564" s="1">
        <f t="shared" si="26"/>
        <v>25</v>
      </c>
    </row>
    <row r="565" spans="2:13" x14ac:dyDescent="0.25">
      <c r="B565">
        <v>551</v>
      </c>
      <c r="C565" s="1" t="s">
        <v>15</v>
      </c>
      <c r="D565">
        <v>561272.5</v>
      </c>
      <c r="E565" s="1" t="s">
        <v>10</v>
      </c>
      <c r="F565" s="1" t="s">
        <v>11</v>
      </c>
      <c r="G565" s="1" t="s">
        <v>12</v>
      </c>
      <c r="H565" s="1" t="s">
        <v>13</v>
      </c>
      <c r="I565" s="1" t="s">
        <v>13</v>
      </c>
      <c r="J565">
        <v>52</v>
      </c>
      <c r="K565" s="1">
        <f t="shared" si="24"/>
        <v>561272.5</v>
      </c>
      <c r="L565" s="1" t="str">
        <f t="shared" si="25"/>
        <v>ASALARIADO</v>
      </c>
      <c r="M565" s="1">
        <f t="shared" si="26"/>
        <v>52</v>
      </c>
    </row>
    <row r="566" spans="2:13" x14ac:dyDescent="0.25">
      <c r="B566">
        <v>552</v>
      </c>
      <c r="C566" s="1" t="s">
        <v>9</v>
      </c>
      <c r="D566">
        <v>1088603.02</v>
      </c>
      <c r="E566" s="1" t="s">
        <v>10</v>
      </c>
      <c r="F566" s="1" t="s">
        <v>16</v>
      </c>
      <c r="G566" s="1" t="s">
        <v>12</v>
      </c>
      <c r="H566" s="1" t="s">
        <v>13</v>
      </c>
      <c r="I566" s="1" t="s">
        <v>13</v>
      </c>
      <c r="J566">
        <v>38</v>
      </c>
      <c r="K566" s="1">
        <f t="shared" si="24"/>
        <v>1088603.02</v>
      </c>
      <c r="L566" s="1" t="str">
        <f t="shared" si="25"/>
        <v>ASALARIADO</v>
      </c>
      <c r="M566" s="1">
        <f t="shared" si="26"/>
        <v>38</v>
      </c>
    </row>
    <row r="567" spans="2:13" x14ac:dyDescent="0.25">
      <c r="B567">
        <v>553</v>
      </c>
      <c r="C567" s="1" t="s">
        <v>9</v>
      </c>
      <c r="D567">
        <v>1024300.76</v>
      </c>
      <c r="E567" s="1" t="s">
        <v>10</v>
      </c>
      <c r="F567" s="1" t="s">
        <v>16</v>
      </c>
      <c r="G567" s="1" t="s">
        <v>12</v>
      </c>
      <c r="H567" s="1" t="s">
        <v>13</v>
      </c>
      <c r="I567" s="1" t="s">
        <v>13</v>
      </c>
      <c r="J567">
        <v>38</v>
      </c>
      <c r="K567" s="1">
        <f t="shared" si="24"/>
        <v>1024300.76</v>
      </c>
      <c r="L567" s="1" t="str">
        <f t="shared" si="25"/>
        <v>ASALARIADO</v>
      </c>
      <c r="M567" s="1">
        <f t="shared" si="26"/>
        <v>38</v>
      </c>
    </row>
    <row r="568" spans="2:13" x14ac:dyDescent="0.25">
      <c r="B568">
        <v>554</v>
      </c>
      <c r="C568" s="1" t="s">
        <v>9</v>
      </c>
      <c r="D568">
        <v>278030</v>
      </c>
      <c r="E568" s="1" t="s">
        <v>19</v>
      </c>
      <c r="F568" s="1" t="s">
        <v>16</v>
      </c>
      <c r="G568" s="1" t="s">
        <v>12</v>
      </c>
      <c r="H568" s="1" t="s">
        <v>13</v>
      </c>
      <c r="I568" s="1" t="s">
        <v>13</v>
      </c>
      <c r="J568">
        <v>30</v>
      </c>
      <c r="K568" s="1">
        <f t="shared" si="24"/>
        <v>278030</v>
      </c>
      <c r="L568" s="1" t="str">
        <f t="shared" si="25"/>
        <v>CONVENIOS ESPECIALES DE TRABAJADORES INDEPENDIENTES</v>
      </c>
      <c r="M568" s="1">
        <f t="shared" si="26"/>
        <v>30</v>
      </c>
    </row>
    <row r="569" spans="2:13" x14ac:dyDescent="0.25">
      <c r="B569">
        <v>555</v>
      </c>
      <c r="C569" s="1" t="s">
        <v>15</v>
      </c>
      <c r="D569">
        <v>426667</v>
      </c>
      <c r="E569" s="1" t="s">
        <v>10</v>
      </c>
      <c r="F569" s="1" t="s">
        <v>16</v>
      </c>
      <c r="G569" s="1" t="s">
        <v>12</v>
      </c>
      <c r="H569" s="1" t="s">
        <v>13</v>
      </c>
      <c r="I569" s="1" t="s">
        <v>13</v>
      </c>
      <c r="J569">
        <v>25</v>
      </c>
      <c r="K569" s="1">
        <f t="shared" si="24"/>
        <v>426667</v>
      </c>
      <c r="L569" s="1" t="str">
        <f t="shared" si="25"/>
        <v>ASALARIADO</v>
      </c>
      <c r="M569" s="1">
        <f t="shared" si="26"/>
        <v>25</v>
      </c>
    </row>
    <row r="570" spans="2:13" x14ac:dyDescent="0.25">
      <c r="B570">
        <v>556</v>
      </c>
      <c r="C570" s="1" t="s">
        <v>9</v>
      </c>
      <c r="D570">
        <v>523027</v>
      </c>
      <c r="E570" s="1" t="s">
        <v>18</v>
      </c>
      <c r="F570" s="1" t="s">
        <v>16</v>
      </c>
      <c r="G570" s="1" t="s">
        <v>12</v>
      </c>
      <c r="H570" s="1" t="s">
        <v>13</v>
      </c>
      <c r="I570" s="1" t="s">
        <v>12</v>
      </c>
      <c r="J570">
        <v>33</v>
      </c>
      <c r="K570" s="1">
        <f t="shared" si="24"/>
        <v>523027</v>
      </c>
      <c r="L570" s="1" t="str">
        <f t="shared" si="25"/>
        <v>TRABAJADOR INDEPENDIENTE</v>
      </c>
      <c r="M570" s="1">
        <f t="shared" si="26"/>
        <v>33</v>
      </c>
    </row>
    <row r="571" spans="2:13" x14ac:dyDescent="0.25">
      <c r="B571">
        <v>557</v>
      </c>
      <c r="C571" s="1" t="s">
        <v>9</v>
      </c>
      <c r="D571">
        <v>358433</v>
      </c>
      <c r="E571" s="1" t="s">
        <v>10</v>
      </c>
      <c r="F571" s="1" t="s">
        <v>16</v>
      </c>
      <c r="G571" s="1" t="s">
        <v>12</v>
      </c>
      <c r="H571" s="1" t="s">
        <v>13</v>
      </c>
      <c r="I571" s="1" t="s">
        <v>13</v>
      </c>
      <c r="J571">
        <v>42</v>
      </c>
      <c r="K571" s="1">
        <f t="shared" si="24"/>
        <v>358433</v>
      </c>
      <c r="L571" s="1" t="str">
        <f t="shared" si="25"/>
        <v>ASALARIADO</v>
      </c>
      <c r="M571" s="1">
        <f t="shared" si="26"/>
        <v>42</v>
      </c>
    </row>
    <row r="572" spans="2:13" x14ac:dyDescent="0.25">
      <c r="B572">
        <v>558</v>
      </c>
      <c r="C572" s="1" t="s">
        <v>15</v>
      </c>
      <c r="D572">
        <v>290307.3</v>
      </c>
      <c r="E572" s="1" t="s">
        <v>10</v>
      </c>
      <c r="F572" s="1" t="s">
        <v>11</v>
      </c>
      <c r="G572" s="1" t="s">
        <v>12</v>
      </c>
      <c r="H572" s="1" t="s">
        <v>13</v>
      </c>
      <c r="I572" s="1" t="s">
        <v>13</v>
      </c>
      <c r="J572">
        <v>25</v>
      </c>
      <c r="K572" s="1">
        <f t="shared" si="24"/>
        <v>290307.3</v>
      </c>
      <c r="L572" s="1" t="str">
        <f t="shared" si="25"/>
        <v>ASALARIADO</v>
      </c>
      <c r="M572" s="1">
        <f t="shared" si="26"/>
        <v>25</v>
      </c>
    </row>
    <row r="573" spans="2:13" x14ac:dyDescent="0.25">
      <c r="B573">
        <v>559</v>
      </c>
      <c r="C573" s="1" t="s">
        <v>9</v>
      </c>
      <c r="D573">
        <v>475208</v>
      </c>
      <c r="E573" s="1" t="s">
        <v>10</v>
      </c>
      <c r="F573" s="1" t="s">
        <v>11</v>
      </c>
      <c r="G573" s="1" t="s">
        <v>12</v>
      </c>
      <c r="H573" s="1" t="s">
        <v>13</v>
      </c>
      <c r="I573" s="1" t="s">
        <v>13</v>
      </c>
      <c r="J573">
        <v>41</v>
      </c>
      <c r="K573" s="1">
        <f t="shared" si="24"/>
        <v>475208</v>
      </c>
      <c r="L573" s="1" t="str">
        <f t="shared" si="25"/>
        <v>ASALARIADO</v>
      </c>
      <c r="M573" s="1">
        <f t="shared" si="26"/>
        <v>41</v>
      </c>
    </row>
    <row r="574" spans="2:13" x14ac:dyDescent="0.25">
      <c r="B574">
        <v>560</v>
      </c>
      <c r="C574" s="1" t="s">
        <v>9</v>
      </c>
      <c r="D574">
        <v>385702</v>
      </c>
      <c r="E574" s="1" t="s">
        <v>17</v>
      </c>
      <c r="F574" s="1" t="s">
        <v>16</v>
      </c>
      <c r="G574" s="1" t="s">
        <v>12</v>
      </c>
      <c r="H574" s="1" t="s">
        <v>13</v>
      </c>
      <c r="I574" s="1" t="s">
        <v>13</v>
      </c>
      <c r="J574">
        <v>32</v>
      </c>
      <c r="K574" s="1">
        <f t="shared" si="24"/>
        <v>385702</v>
      </c>
      <c r="L574" s="1" t="str">
        <f t="shared" si="25"/>
        <v>ASEGURADO VOLUNTARIO</v>
      </c>
      <c r="M574" s="1">
        <f t="shared" si="26"/>
        <v>32</v>
      </c>
    </row>
    <row r="575" spans="2:13" x14ac:dyDescent="0.25">
      <c r="B575">
        <v>561</v>
      </c>
      <c r="C575" s="1" t="s">
        <v>9</v>
      </c>
      <c r="D575">
        <v>297046</v>
      </c>
      <c r="E575" s="1" t="s">
        <v>18</v>
      </c>
      <c r="F575" s="1" t="s">
        <v>16</v>
      </c>
      <c r="G575" s="1" t="s">
        <v>12</v>
      </c>
      <c r="H575" s="1" t="s">
        <v>13</v>
      </c>
      <c r="I575" s="1" t="s">
        <v>13</v>
      </c>
      <c r="J575">
        <v>61</v>
      </c>
      <c r="K575" s="1">
        <f t="shared" si="24"/>
        <v>297046</v>
      </c>
      <c r="L575" s="1" t="str">
        <f t="shared" si="25"/>
        <v>TRABAJADOR INDEPENDIENTE</v>
      </c>
      <c r="M575" s="1">
        <f t="shared" si="26"/>
        <v>61</v>
      </c>
    </row>
    <row r="576" spans="2:13" x14ac:dyDescent="0.25">
      <c r="B576">
        <v>562</v>
      </c>
      <c r="C576" s="1" t="s">
        <v>15</v>
      </c>
      <c r="D576">
        <v>344000</v>
      </c>
      <c r="E576" s="1" t="s">
        <v>10</v>
      </c>
      <c r="F576" s="1" t="s">
        <v>16</v>
      </c>
      <c r="G576" s="1" t="s">
        <v>12</v>
      </c>
      <c r="H576" s="1" t="s">
        <v>13</v>
      </c>
      <c r="I576" s="1" t="s">
        <v>13</v>
      </c>
      <c r="J576">
        <v>26</v>
      </c>
      <c r="K576" s="1">
        <f t="shared" si="24"/>
        <v>344000</v>
      </c>
      <c r="L576" s="1" t="str">
        <f t="shared" si="25"/>
        <v>ASALARIADO</v>
      </c>
      <c r="M576" s="1">
        <f t="shared" si="26"/>
        <v>26</v>
      </c>
    </row>
    <row r="577" spans="2:13" x14ac:dyDescent="0.25">
      <c r="B577">
        <v>563</v>
      </c>
      <c r="C577" s="1" t="s">
        <v>15</v>
      </c>
      <c r="D577">
        <v>1302556.5</v>
      </c>
      <c r="E577" s="1" t="s">
        <v>10</v>
      </c>
      <c r="F577" s="1" t="s">
        <v>11</v>
      </c>
      <c r="G577" s="1" t="s">
        <v>12</v>
      </c>
      <c r="H577" s="1" t="s">
        <v>13</v>
      </c>
      <c r="I577" s="1" t="s">
        <v>13</v>
      </c>
      <c r="J577">
        <v>41</v>
      </c>
      <c r="K577" s="1">
        <f t="shared" si="24"/>
        <v>1302556.5</v>
      </c>
      <c r="L577" s="1" t="str">
        <f t="shared" si="25"/>
        <v>ASALARIADO</v>
      </c>
      <c r="M577" s="1">
        <f t="shared" si="26"/>
        <v>41</v>
      </c>
    </row>
    <row r="578" spans="2:13" x14ac:dyDescent="0.25">
      <c r="B578">
        <v>564</v>
      </c>
      <c r="C578" s="1" t="s">
        <v>15</v>
      </c>
      <c r="D578">
        <v>939461.54</v>
      </c>
      <c r="E578" s="1" t="s">
        <v>10</v>
      </c>
      <c r="F578" s="1" t="s">
        <v>16</v>
      </c>
      <c r="G578" s="1" t="s">
        <v>12</v>
      </c>
      <c r="H578" s="1" t="s">
        <v>13</v>
      </c>
      <c r="I578" s="1" t="s">
        <v>13</v>
      </c>
      <c r="J578">
        <v>25</v>
      </c>
      <c r="K578" s="1">
        <f t="shared" si="24"/>
        <v>939461.54</v>
      </c>
      <c r="L578" s="1" t="str">
        <f t="shared" si="25"/>
        <v>ASALARIADO</v>
      </c>
      <c r="M578" s="1">
        <f t="shared" si="26"/>
        <v>25</v>
      </c>
    </row>
    <row r="579" spans="2:13" x14ac:dyDescent="0.25">
      <c r="B579">
        <v>565</v>
      </c>
      <c r="C579" s="1" t="s">
        <v>9</v>
      </c>
      <c r="D579">
        <v>402139.4</v>
      </c>
      <c r="E579" s="1" t="s">
        <v>10</v>
      </c>
      <c r="F579" s="1" t="s">
        <v>16</v>
      </c>
      <c r="G579" s="1" t="s">
        <v>12</v>
      </c>
      <c r="H579" s="1" t="s">
        <v>13</v>
      </c>
      <c r="I579" s="1" t="s">
        <v>13</v>
      </c>
      <c r="J579">
        <v>39</v>
      </c>
      <c r="K579" s="1">
        <f t="shared" si="24"/>
        <v>402139.4</v>
      </c>
      <c r="L579" s="1" t="str">
        <f t="shared" si="25"/>
        <v>ASALARIADO</v>
      </c>
      <c r="M579" s="1">
        <f t="shared" si="26"/>
        <v>39</v>
      </c>
    </row>
    <row r="580" spans="2:13" x14ac:dyDescent="0.25">
      <c r="B580">
        <v>566</v>
      </c>
      <c r="C580" s="1" t="s">
        <v>9</v>
      </c>
      <c r="D580">
        <v>387763</v>
      </c>
      <c r="E580" s="1" t="s">
        <v>18</v>
      </c>
      <c r="F580" s="1" t="s">
        <v>16</v>
      </c>
      <c r="G580" s="1" t="s">
        <v>12</v>
      </c>
      <c r="H580" s="1" t="s">
        <v>13</v>
      </c>
      <c r="I580" s="1" t="s">
        <v>13</v>
      </c>
      <c r="J580">
        <v>53</v>
      </c>
      <c r="K580" s="1">
        <f t="shared" si="24"/>
        <v>387763</v>
      </c>
      <c r="L580" s="1" t="str">
        <f t="shared" si="25"/>
        <v>TRABAJADOR INDEPENDIENTE</v>
      </c>
      <c r="M580" s="1">
        <f t="shared" si="26"/>
        <v>53</v>
      </c>
    </row>
    <row r="581" spans="2:13" x14ac:dyDescent="0.25">
      <c r="B581">
        <v>567</v>
      </c>
      <c r="C581" s="1" t="s">
        <v>9</v>
      </c>
      <c r="D581">
        <v>370000</v>
      </c>
      <c r="E581" s="1" t="s">
        <v>10</v>
      </c>
      <c r="F581" s="1" t="s">
        <v>16</v>
      </c>
      <c r="G581" s="1" t="s">
        <v>12</v>
      </c>
      <c r="H581" s="1" t="s">
        <v>12</v>
      </c>
      <c r="I581" s="1" t="s">
        <v>13</v>
      </c>
      <c r="J581">
        <v>45</v>
      </c>
      <c r="K581" s="1">
        <f t="shared" si="24"/>
        <v>370000</v>
      </c>
      <c r="L581" s="1" t="str">
        <f t="shared" si="25"/>
        <v>ASALARIADO</v>
      </c>
      <c r="M581" s="1">
        <f t="shared" si="26"/>
        <v>45</v>
      </c>
    </row>
    <row r="582" spans="2:13" x14ac:dyDescent="0.25">
      <c r="B582">
        <v>568</v>
      </c>
      <c r="C582" s="1" t="s">
        <v>15</v>
      </c>
      <c r="D582">
        <v>444333.33</v>
      </c>
      <c r="E582" s="1" t="s">
        <v>10</v>
      </c>
      <c r="F582" s="1" t="s">
        <v>16</v>
      </c>
      <c r="G582" s="1" t="s">
        <v>12</v>
      </c>
      <c r="H582" s="1" t="s">
        <v>13</v>
      </c>
      <c r="I582" s="1" t="s">
        <v>13</v>
      </c>
      <c r="J582">
        <v>23</v>
      </c>
      <c r="K582" s="1">
        <f t="shared" si="24"/>
        <v>444333.33</v>
      </c>
      <c r="L582" s="1" t="str">
        <f t="shared" si="25"/>
        <v>ASALARIADO</v>
      </c>
      <c r="M582" s="1">
        <f t="shared" si="26"/>
        <v>23</v>
      </c>
    </row>
    <row r="583" spans="2:13" x14ac:dyDescent="0.25">
      <c r="B583">
        <v>569</v>
      </c>
      <c r="C583" s="1" t="s">
        <v>9</v>
      </c>
      <c r="D583">
        <v>179344</v>
      </c>
      <c r="E583" s="1" t="s">
        <v>10</v>
      </c>
      <c r="F583" s="1" t="s">
        <v>16</v>
      </c>
      <c r="G583" s="1" t="s">
        <v>12</v>
      </c>
      <c r="H583" s="1" t="s">
        <v>13</v>
      </c>
      <c r="I583" s="1" t="s">
        <v>13</v>
      </c>
      <c r="J583">
        <v>29</v>
      </c>
      <c r="K583" s="1">
        <f t="shared" si="24"/>
        <v>179344</v>
      </c>
      <c r="L583" s="1" t="str">
        <f t="shared" si="25"/>
        <v>ASALARIADO</v>
      </c>
      <c r="M583" s="1">
        <f t="shared" si="26"/>
        <v>29</v>
      </c>
    </row>
    <row r="584" spans="2:13" x14ac:dyDescent="0.25">
      <c r="B584">
        <v>570</v>
      </c>
      <c r="C584" s="1" t="s">
        <v>15</v>
      </c>
      <c r="D584">
        <v>289448</v>
      </c>
      <c r="E584" s="1" t="s">
        <v>18</v>
      </c>
      <c r="F584" s="1" t="s">
        <v>16</v>
      </c>
      <c r="G584" s="1" t="s">
        <v>12</v>
      </c>
      <c r="H584" s="1" t="s">
        <v>13</v>
      </c>
      <c r="I584" s="1" t="s">
        <v>13</v>
      </c>
      <c r="J584">
        <v>52</v>
      </c>
      <c r="K584" s="1">
        <f t="shared" si="24"/>
        <v>289448</v>
      </c>
      <c r="L584" s="1" t="str">
        <f t="shared" si="25"/>
        <v>TRABAJADOR INDEPENDIENTE</v>
      </c>
      <c r="M584" s="1">
        <f t="shared" si="26"/>
        <v>52</v>
      </c>
    </row>
    <row r="585" spans="2:13" x14ac:dyDescent="0.25">
      <c r="B585">
        <v>571</v>
      </c>
      <c r="C585" s="1" t="s">
        <v>9</v>
      </c>
      <c r="D585">
        <v>588210</v>
      </c>
      <c r="E585" s="1" t="s">
        <v>10</v>
      </c>
      <c r="F585" s="1" t="s">
        <v>11</v>
      </c>
      <c r="G585" s="1" t="s">
        <v>12</v>
      </c>
      <c r="H585" s="1" t="s">
        <v>13</v>
      </c>
      <c r="I585" s="1" t="s">
        <v>12</v>
      </c>
      <c r="J585">
        <v>35</v>
      </c>
      <c r="K585" s="1">
        <f t="shared" si="24"/>
        <v>588210</v>
      </c>
      <c r="L585" s="1" t="str">
        <f t="shared" si="25"/>
        <v>ASALARIADO</v>
      </c>
      <c r="M585" s="1">
        <f t="shared" si="26"/>
        <v>35</v>
      </c>
    </row>
    <row r="586" spans="2:13" x14ac:dyDescent="0.25">
      <c r="B586">
        <v>572</v>
      </c>
      <c r="C586" s="1" t="s">
        <v>9</v>
      </c>
      <c r="D586">
        <v>336000</v>
      </c>
      <c r="E586" s="1" t="s">
        <v>10</v>
      </c>
      <c r="F586" s="1" t="s">
        <v>16</v>
      </c>
      <c r="G586" s="1" t="s">
        <v>12</v>
      </c>
      <c r="H586" s="1" t="s">
        <v>13</v>
      </c>
      <c r="I586" s="1" t="s">
        <v>13</v>
      </c>
      <c r="J586">
        <v>53</v>
      </c>
      <c r="K586" s="1">
        <f t="shared" si="24"/>
        <v>336000</v>
      </c>
      <c r="L586" s="1" t="str">
        <f t="shared" si="25"/>
        <v>ASALARIADO</v>
      </c>
      <c r="M586" s="1">
        <f t="shared" si="26"/>
        <v>53</v>
      </c>
    </row>
    <row r="587" spans="2:13" x14ac:dyDescent="0.25">
      <c r="B587">
        <v>573</v>
      </c>
      <c r="C587" s="1" t="s">
        <v>9</v>
      </c>
      <c r="D587">
        <v>452192.8</v>
      </c>
      <c r="E587" s="1" t="s">
        <v>10</v>
      </c>
      <c r="F587" s="1" t="s">
        <v>16</v>
      </c>
      <c r="G587" s="1" t="s">
        <v>12</v>
      </c>
      <c r="H587" s="1" t="s">
        <v>13</v>
      </c>
      <c r="I587" s="1" t="s">
        <v>13</v>
      </c>
      <c r="J587">
        <v>49</v>
      </c>
      <c r="K587" s="1">
        <f t="shared" si="24"/>
        <v>452192.8</v>
      </c>
      <c r="L587" s="1" t="str">
        <f t="shared" si="25"/>
        <v>ASALARIADO</v>
      </c>
      <c r="M587" s="1">
        <f t="shared" si="26"/>
        <v>49</v>
      </c>
    </row>
    <row r="588" spans="2:13" x14ac:dyDescent="0.25">
      <c r="B588">
        <v>574</v>
      </c>
      <c r="C588" s="1" t="s">
        <v>9</v>
      </c>
      <c r="D588">
        <v>360000</v>
      </c>
      <c r="E588" s="1" t="s">
        <v>10</v>
      </c>
      <c r="F588" s="1" t="s">
        <v>16</v>
      </c>
      <c r="G588" s="1" t="s">
        <v>12</v>
      </c>
      <c r="H588" s="1" t="s">
        <v>13</v>
      </c>
      <c r="I588" s="1" t="s">
        <v>13</v>
      </c>
      <c r="J588">
        <v>36</v>
      </c>
      <c r="K588" s="1">
        <f t="shared" si="24"/>
        <v>360000</v>
      </c>
      <c r="L588" s="1" t="str">
        <f t="shared" si="25"/>
        <v>ASALARIADO</v>
      </c>
      <c r="M588" s="1">
        <f t="shared" si="26"/>
        <v>36</v>
      </c>
    </row>
    <row r="589" spans="2:13" x14ac:dyDescent="0.25">
      <c r="B589">
        <v>575</v>
      </c>
      <c r="C589" s="1" t="s">
        <v>15</v>
      </c>
      <c r="D589">
        <v>3033354.29</v>
      </c>
      <c r="E589" s="1" t="s">
        <v>10</v>
      </c>
      <c r="F589" s="1" t="s">
        <v>11</v>
      </c>
      <c r="G589" s="1" t="s">
        <v>12</v>
      </c>
      <c r="H589" s="1" t="s">
        <v>13</v>
      </c>
      <c r="I589" s="1" t="s">
        <v>13</v>
      </c>
      <c r="J589">
        <v>27</v>
      </c>
      <c r="K589" s="1">
        <f t="shared" si="24"/>
        <v>3033354.29</v>
      </c>
      <c r="L589" s="1" t="str">
        <f t="shared" si="25"/>
        <v>ASALARIADO</v>
      </c>
      <c r="M589" s="1">
        <f t="shared" si="26"/>
        <v>27</v>
      </c>
    </row>
    <row r="590" spans="2:13" x14ac:dyDescent="0.25">
      <c r="B590">
        <v>576</v>
      </c>
      <c r="C590" s="1" t="s">
        <v>15</v>
      </c>
      <c r="D590">
        <v>1176797.18</v>
      </c>
      <c r="E590" s="1" t="s">
        <v>10</v>
      </c>
      <c r="F590" s="1" t="s">
        <v>16</v>
      </c>
      <c r="G590" s="1" t="s">
        <v>12</v>
      </c>
      <c r="H590" s="1" t="s">
        <v>13</v>
      </c>
      <c r="I590" s="1" t="s">
        <v>13</v>
      </c>
      <c r="J590">
        <v>60</v>
      </c>
      <c r="K590" s="1">
        <f t="shared" si="24"/>
        <v>1176797.18</v>
      </c>
      <c r="L590" s="1" t="str">
        <f t="shared" si="25"/>
        <v>ASALARIADO</v>
      </c>
      <c r="M590" s="1">
        <f t="shared" si="26"/>
        <v>60</v>
      </c>
    </row>
    <row r="591" spans="2:13" x14ac:dyDescent="0.25">
      <c r="B591">
        <v>577</v>
      </c>
      <c r="C591" s="1" t="s">
        <v>9</v>
      </c>
      <c r="D591">
        <v>293293</v>
      </c>
      <c r="E591" s="1" t="s">
        <v>10</v>
      </c>
      <c r="F591" s="1" t="s">
        <v>16</v>
      </c>
      <c r="G591" s="1" t="s">
        <v>12</v>
      </c>
      <c r="H591" s="1" t="s">
        <v>13</v>
      </c>
      <c r="I591" s="1" t="s">
        <v>13</v>
      </c>
      <c r="J591">
        <v>51</v>
      </c>
      <c r="K591" s="1">
        <f t="shared" ref="K591:K654" si="27">IF(ISBLANK(D591),$B$8,D591)</f>
        <v>293293</v>
      </c>
      <c r="L591" s="1" t="str">
        <f t="shared" ref="L591:L654" si="28">IF(ISBLANK(E591),$B$4,E591)</f>
        <v>ASALARIADO</v>
      </c>
      <c r="M591" s="1">
        <f t="shared" ref="M591:M654" si="29">IF(ISBLANK(J591),$B$9,J591)</f>
        <v>51</v>
      </c>
    </row>
    <row r="592" spans="2:13" x14ac:dyDescent="0.25">
      <c r="B592">
        <v>578</v>
      </c>
      <c r="C592" s="1" t="s">
        <v>9</v>
      </c>
      <c r="D592">
        <v>297046</v>
      </c>
      <c r="E592" s="1" t="s">
        <v>17</v>
      </c>
      <c r="F592" s="1" t="s">
        <v>16</v>
      </c>
      <c r="G592" s="1" t="s">
        <v>12</v>
      </c>
      <c r="H592" s="1" t="s">
        <v>13</v>
      </c>
      <c r="I592" s="1" t="s">
        <v>13</v>
      </c>
      <c r="J592">
        <v>30</v>
      </c>
      <c r="K592" s="1">
        <f t="shared" si="27"/>
        <v>297046</v>
      </c>
      <c r="L592" s="1" t="str">
        <f t="shared" si="28"/>
        <v>ASEGURADO VOLUNTARIO</v>
      </c>
      <c r="M592" s="1">
        <f t="shared" si="29"/>
        <v>30</v>
      </c>
    </row>
    <row r="593" spans="2:13" x14ac:dyDescent="0.25">
      <c r="B593">
        <v>579</v>
      </c>
      <c r="C593" s="1" t="s">
        <v>15</v>
      </c>
      <c r="D593">
        <v>962128.4</v>
      </c>
      <c r="E593" s="1" t="s">
        <v>10</v>
      </c>
      <c r="F593" s="1" t="s">
        <v>16</v>
      </c>
      <c r="G593" s="1" t="s">
        <v>12</v>
      </c>
      <c r="H593" s="1" t="s">
        <v>13</v>
      </c>
      <c r="I593" s="1" t="s">
        <v>13</v>
      </c>
      <c r="J593">
        <v>32</v>
      </c>
      <c r="K593" s="1">
        <f t="shared" si="27"/>
        <v>962128.4</v>
      </c>
      <c r="L593" s="1" t="str">
        <f t="shared" si="28"/>
        <v>ASALARIADO</v>
      </c>
      <c r="M593" s="1">
        <f t="shared" si="29"/>
        <v>32</v>
      </c>
    </row>
    <row r="594" spans="2:13" x14ac:dyDescent="0.25">
      <c r="B594">
        <v>580</v>
      </c>
      <c r="C594" s="1" t="s">
        <v>9</v>
      </c>
      <c r="D594">
        <v>800945.46</v>
      </c>
      <c r="E594" s="1" t="s">
        <v>10</v>
      </c>
      <c r="F594" s="1" t="s">
        <v>16</v>
      </c>
      <c r="G594" s="1" t="s">
        <v>12</v>
      </c>
      <c r="H594" s="1" t="s">
        <v>13</v>
      </c>
      <c r="I594" s="1" t="s">
        <v>13</v>
      </c>
      <c r="J594">
        <v>46</v>
      </c>
      <c r="K594" s="1">
        <f t="shared" si="27"/>
        <v>800945.46</v>
      </c>
      <c r="L594" s="1" t="str">
        <f t="shared" si="28"/>
        <v>ASALARIADO</v>
      </c>
      <c r="M594" s="1">
        <f t="shared" si="29"/>
        <v>46</v>
      </c>
    </row>
    <row r="595" spans="2:13" x14ac:dyDescent="0.25">
      <c r="B595">
        <v>581</v>
      </c>
      <c r="C595" s="1" t="s">
        <v>9</v>
      </c>
      <c r="D595">
        <v>445567</v>
      </c>
      <c r="E595" s="1" t="s">
        <v>18</v>
      </c>
      <c r="F595" s="1" t="s">
        <v>16</v>
      </c>
      <c r="G595" s="1" t="s">
        <v>12</v>
      </c>
      <c r="H595" s="1" t="s">
        <v>13</v>
      </c>
      <c r="I595" s="1" t="s">
        <v>12</v>
      </c>
      <c r="J595">
        <v>56</v>
      </c>
      <c r="K595" s="1">
        <f t="shared" si="27"/>
        <v>445567</v>
      </c>
      <c r="L595" s="1" t="str">
        <f t="shared" si="28"/>
        <v>TRABAJADOR INDEPENDIENTE</v>
      </c>
      <c r="M595" s="1">
        <f t="shared" si="29"/>
        <v>56</v>
      </c>
    </row>
    <row r="596" spans="2:13" x14ac:dyDescent="0.25">
      <c r="B596">
        <v>582</v>
      </c>
      <c r="C596" s="1" t="s">
        <v>9</v>
      </c>
      <c r="D596">
        <v>130000</v>
      </c>
      <c r="E596" s="1" t="s">
        <v>10</v>
      </c>
      <c r="F596" s="1" t="s">
        <v>16</v>
      </c>
      <c r="G596" s="1" t="s">
        <v>12</v>
      </c>
      <c r="H596" s="1" t="s">
        <v>13</v>
      </c>
      <c r="I596" s="1" t="s">
        <v>13</v>
      </c>
      <c r="J596">
        <v>26</v>
      </c>
      <c r="K596" s="1">
        <f t="shared" si="27"/>
        <v>130000</v>
      </c>
      <c r="L596" s="1" t="str">
        <f t="shared" si="28"/>
        <v>ASALARIADO</v>
      </c>
      <c r="M596" s="1">
        <f t="shared" si="29"/>
        <v>26</v>
      </c>
    </row>
    <row r="597" spans="2:13" x14ac:dyDescent="0.25">
      <c r="B597">
        <v>583</v>
      </c>
      <c r="C597" s="1" t="s">
        <v>9</v>
      </c>
      <c r="D597">
        <v>753130.72</v>
      </c>
      <c r="E597" s="1" t="s">
        <v>10</v>
      </c>
      <c r="F597" s="1" t="s">
        <v>16</v>
      </c>
      <c r="G597" s="1" t="s">
        <v>12</v>
      </c>
      <c r="H597" s="1" t="s">
        <v>13</v>
      </c>
      <c r="I597" s="1" t="s">
        <v>13</v>
      </c>
      <c r="J597">
        <v>22</v>
      </c>
      <c r="K597" s="1">
        <f t="shared" si="27"/>
        <v>753130.72</v>
      </c>
      <c r="L597" s="1" t="str">
        <f t="shared" si="28"/>
        <v>ASALARIADO</v>
      </c>
      <c r="M597" s="1">
        <f t="shared" si="29"/>
        <v>22</v>
      </c>
    </row>
    <row r="598" spans="2:13" x14ac:dyDescent="0.25">
      <c r="B598">
        <v>584</v>
      </c>
      <c r="C598" s="1" t="s">
        <v>9</v>
      </c>
      <c r="D598">
        <v>180000</v>
      </c>
      <c r="E598" s="1" t="s">
        <v>10</v>
      </c>
      <c r="F598" s="1" t="s">
        <v>16</v>
      </c>
      <c r="G598" s="1" t="s">
        <v>12</v>
      </c>
      <c r="H598" s="1" t="s">
        <v>13</v>
      </c>
      <c r="I598" s="1" t="s">
        <v>13</v>
      </c>
      <c r="J598">
        <v>28</v>
      </c>
      <c r="K598" s="1">
        <f t="shared" si="27"/>
        <v>180000</v>
      </c>
      <c r="L598" s="1" t="str">
        <f t="shared" si="28"/>
        <v>ASALARIADO</v>
      </c>
      <c r="M598" s="1">
        <f t="shared" si="29"/>
        <v>28</v>
      </c>
    </row>
    <row r="599" spans="2:13" x14ac:dyDescent="0.25">
      <c r="B599">
        <v>585</v>
      </c>
      <c r="C599" s="1" t="s">
        <v>9</v>
      </c>
      <c r="D599">
        <v>377035</v>
      </c>
      <c r="E599" s="1" t="s">
        <v>18</v>
      </c>
      <c r="F599" s="1" t="s">
        <v>16</v>
      </c>
      <c r="G599" s="1" t="s">
        <v>12</v>
      </c>
      <c r="H599" s="1" t="s">
        <v>13</v>
      </c>
      <c r="I599" s="1" t="s">
        <v>12</v>
      </c>
      <c r="J599">
        <v>49</v>
      </c>
      <c r="K599" s="1">
        <f t="shared" si="27"/>
        <v>377035</v>
      </c>
      <c r="L599" s="1" t="str">
        <f t="shared" si="28"/>
        <v>TRABAJADOR INDEPENDIENTE</v>
      </c>
      <c r="M599" s="1">
        <f t="shared" si="29"/>
        <v>49</v>
      </c>
    </row>
    <row r="600" spans="2:13" x14ac:dyDescent="0.25">
      <c r="B600">
        <v>586</v>
      </c>
      <c r="C600" s="1" t="s">
        <v>15</v>
      </c>
      <c r="D600">
        <v>308874</v>
      </c>
      <c r="E600" s="1" t="s">
        <v>10</v>
      </c>
      <c r="F600" s="1" t="s">
        <v>11</v>
      </c>
      <c r="G600" s="1" t="s">
        <v>12</v>
      </c>
      <c r="H600" s="1" t="s">
        <v>13</v>
      </c>
      <c r="I600" s="1" t="s">
        <v>12</v>
      </c>
      <c r="J600">
        <v>57</v>
      </c>
      <c r="K600" s="1">
        <f t="shared" si="27"/>
        <v>308874</v>
      </c>
      <c r="L600" s="1" t="str">
        <f t="shared" si="28"/>
        <v>ASALARIADO</v>
      </c>
      <c r="M600" s="1">
        <f t="shared" si="29"/>
        <v>57</v>
      </c>
    </row>
    <row r="601" spans="2:13" x14ac:dyDescent="0.25">
      <c r="B601">
        <v>587</v>
      </c>
      <c r="C601" s="1" t="s">
        <v>15</v>
      </c>
      <c r="D601">
        <v>1591051.5</v>
      </c>
      <c r="E601" s="1" t="s">
        <v>10</v>
      </c>
      <c r="F601" s="1" t="s">
        <v>11</v>
      </c>
      <c r="G601" s="1" t="s">
        <v>12</v>
      </c>
      <c r="H601" s="1" t="s">
        <v>13</v>
      </c>
      <c r="I601" s="1" t="s">
        <v>13</v>
      </c>
      <c r="J601">
        <v>62</v>
      </c>
      <c r="K601" s="1">
        <f t="shared" si="27"/>
        <v>1591051.5</v>
      </c>
      <c r="L601" s="1" t="str">
        <f t="shared" si="28"/>
        <v>ASALARIADO</v>
      </c>
      <c r="M601" s="1">
        <f t="shared" si="29"/>
        <v>62</v>
      </c>
    </row>
    <row r="602" spans="2:13" x14ac:dyDescent="0.25">
      <c r="B602">
        <v>588</v>
      </c>
      <c r="C602" s="1" t="s">
        <v>9</v>
      </c>
      <c r="D602">
        <v>415503</v>
      </c>
      <c r="E602" s="1" t="s">
        <v>10</v>
      </c>
      <c r="F602" s="1" t="s">
        <v>16</v>
      </c>
      <c r="G602" s="1" t="s">
        <v>12</v>
      </c>
      <c r="H602" s="1" t="s">
        <v>13</v>
      </c>
      <c r="I602" s="1" t="s">
        <v>13</v>
      </c>
      <c r="J602">
        <v>52</v>
      </c>
      <c r="K602" s="1">
        <f t="shared" si="27"/>
        <v>415503</v>
      </c>
      <c r="L602" s="1" t="str">
        <f t="shared" si="28"/>
        <v>ASALARIADO</v>
      </c>
      <c r="M602" s="1">
        <f t="shared" si="29"/>
        <v>52</v>
      </c>
    </row>
    <row r="603" spans="2:13" x14ac:dyDescent="0.25">
      <c r="B603">
        <v>589</v>
      </c>
      <c r="C603" s="1" t="s">
        <v>15</v>
      </c>
      <c r="D603">
        <v>397559.9</v>
      </c>
      <c r="E603" s="1" t="s">
        <v>10</v>
      </c>
      <c r="F603" s="1" t="s">
        <v>16</v>
      </c>
      <c r="G603" s="1" t="s">
        <v>12</v>
      </c>
      <c r="H603" s="1" t="s">
        <v>13</v>
      </c>
      <c r="I603" s="1" t="s">
        <v>13</v>
      </c>
      <c r="J603">
        <v>21</v>
      </c>
      <c r="K603" s="1">
        <f t="shared" si="27"/>
        <v>397559.9</v>
      </c>
      <c r="L603" s="1" t="str">
        <f t="shared" si="28"/>
        <v>ASALARIADO</v>
      </c>
      <c r="M603" s="1">
        <f t="shared" si="29"/>
        <v>21</v>
      </c>
    </row>
    <row r="604" spans="2:13" x14ac:dyDescent="0.25">
      <c r="B604">
        <v>590</v>
      </c>
      <c r="C604" s="1" t="s">
        <v>15</v>
      </c>
      <c r="D604">
        <v>1422244</v>
      </c>
      <c r="E604" s="1" t="s">
        <v>14</v>
      </c>
      <c r="F604" s="1" t="s">
        <v>11</v>
      </c>
      <c r="G604" s="1" t="s">
        <v>12</v>
      </c>
      <c r="H604" s="1" t="s">
        <v>13</v>
      </c>
      <c r="I604" s="1" t="s">
        <v>13</v>
      </c>
      <c r="J604">
        <v>77</v>
      </c>
      <c r="K604" s="1">
        <f t="shared" si="27"/>
        <v>1422244</v>
      </c>
      <c r="L604" s="1" t="str">
        <f t="shared" si="28"/>
        <v>PENSIONADOS EN SU PROPIO SISTEMA</v>
      </c>
      <c r="M604" s="1">
        <f t="shared" si="29"/>
        <v>77</v>
      </c>
    </row>
    <row r="605" spans="2:13" x14ac:dyDescent="0.25">
      <c r="B605">
        <v>591</v>
      </c>
      <c r="C605" s="1" t="s">
        <v>15</v>
      </c>
      <c r="D605">
        <v>297046</v>
      </c>
      <c r="E605" s="1" t="s">
        <v>17</v>
      </c>
      <c r="F605" s="1" t="s">
        <v>16</v>
      </c>
      <c r="G605" s="1" t="s">
        <v>12</v>
      </c>
      <c r="H605" s="1" t="s">
        <v>13</v>
      </c>
      <c r="I605" s="1" t="s">
        <v>13</v>
      </c>
      <c r="J605">
        <v>26</v>
      </c>
      <c r="K605" s="1">
        <f t="shared" si="27"/>
        <v>297046</v>
      </c>
      <c r="L605" s="1" t="str">
        <f t="shared" si="28"/>
        <v>ASEGURADO VOLUNTARIO</v>
      </c>
      <c r="M605" s="1">
        <f t="shared" si="29"/>
        <v>26</v>
      </c>
    </row>
    <row r="606" spans="2:13" x14ac:dyDescent="0.25">
      <c r="B606">
        <v>592</v>
      </c>
      <c r="C606" s="1" t="s">
        <v>15</v>
      </c>
      <c r="D606">
        <v>1039384</v>
      </c>
      <c r="E606" s="1" t="s">
        <v>10</v>
      </c>
      <c r="F606" s="1" t="s">
        <v>11</v>
      </c>
      <c r="G606" s="1" t="s">
        <v>12</v>
      </c>
      <c r="H606" s="1" t="s">
        <v>13</v>
      </c>
      <c r="I606" s="1" t="s">
        <v>12</v>
      </c>
      <c r="J606">
        <v>43</v>
      </c>
      <c r="K606" s="1">
        <f t="shared" si="27"/>
        <v>1039384</v>
      </c>
      <c r="L606" s="1" t="str">
        <f t="shared" si="28"/>
        <v>ASALARIADO</v>
      </c>
      <c r="M606" s="1">
        <f t="shared" si="29"/>
        <v>43</v>
      </c>
    </row>
    <row r="607" spans="2:13" x14ac:dyDescent="0.25">
      <c r="B607">
        <v>593</v>
      </c>
      <c r="C607" s="1" t="s">
        <v>9</v>
      </c>
      <c r="D607">
        <v>310363</v>
      </c>
      <c r="E607" s="1" t="s">
        <v>17</v>
      </c>
      <c r="F607" s="1" t="s">
        <v>16</v>
      </c>
      <c r="G607" s="1" t="s">
        <v>12</v>
      </c>
      <c r="H607" s="1" t="s">
        <v>13</v>
      </c>
      <c r="I607" s="1" t="s">
        <v>13</v>
      </c>
      <c r="J607">
        <v>60</v>
      </c>
      <c r="K607" s="1">
        <f t="shared" si="27"/>
        <v>310363</v>
      </c>
      <c r="L607" s="1" t="str">
        <f t="shared" si="28"/>
        <v>ASEGURADO VOLUNTARIO</v>
      </c>
      <c r="M607" s="1">
        <f t="shared" si="29"/>
        <v>60</v>
      </c>
    </row>
    <row r="608" spans="2:13" x14ac:dyDescent="0.25">
      <c r="B608">
        <v>594</v>
      </c>
      <c r="C608" s="1" t="s">
        <v>9</v>
      </c>
      <c r="D608">
        <v>1150000</v>
      </c>
      <c r="E608" s="1" t="s">
        <v>10</v>
      </c>
      <c r="F608" s="1" t="s">
        <v>16</v>
      </c>
      <c r="G608" s="1" t="s">
        <v>12</v>
      </c>
      <c r="H608" s="1" t="s">
        <v>13</v>
      </c>
      <c r="I608" s="1" t="s">
        <v>13</v>
      </c>
      <c r="J608">
        <v>37</v>
      </c>
      <c r="K608" s="1">
        <f t="shared" si="27"/>
        <v>1150000</v>
      </c>
      <c r="L608" s="1" t="str">
        <f t="shared" si="28"/>
        <v>ASALARIADO</v>
      </c>
      <c r="M608" s="1">
        <f t="shared" si="29"/>
        <v>37</v>
      </c>
    </row>
    <row r="609" spans="2:13" x14ac:dyDescent="0.25">
      <c r="B609">
        <v>595</v>
      </c>
      <c r="C609" s="1" t="s">
        <v>15</v>
      </c>
      <c r="D609">
        <v>360191</v>
      </c>
      <c r="E609" s="1" t="s">
        <v>10</v>
      </c>
      <c r="F609" s="1" t="s">
        <v>11</v>
      </c>
      <c r="G609" s="1" t="s">
        <v>12</v>
      </c>
      <c r="H609" s="1" t="s">
        <v>13</v>
      </c>
      <c r="I609" s="1" t="s">
        <v>12</v>
      </c>
      <c r="J609">
        <v>42</v>
      </c>
      <c r="K609" s="1">
        <f t="shared" si="27"/>
        <v>360191</v>
      </c>
      <c r="L609" s="1" t="str">
        <f t="shared" si="28"/>
        <v>ASALARIADO</v>
      </c>
      <c r="M609" s="1">
        <f t="shared" si="29"/>
        <v>42</v>
      </c>
    </row>
    <row r="610" spans="2:13" x14ac:dyDescent="0.25">
      <c r="B610">
        <v>596</v>
      </c>
      <c r="C610" s="1" t="s">
        <v>9</v>
      </c>
      <c r="D610">
        <v>2183437.7799999998</v>
      </c>
      <c r="E610" s="1" t="s">
        <v>10</v>
      </c>
      <c r="F610" s="1" t="s">
        <v>11</v>
      </c>
      <c r="G610" s="1" t="s">
        <v>12</v>
      </c>
      <c r="H610" s="1" t="s">
        <v>13</v>
      </c>
      <c r="I610" s="1" t="s">
        <v>13</v>
      </c>
      <c r="J610">
        <v>43</v>
      </c>
      <c r="K610" s="1">
        <f t="shared" si="27"/>
        <v>2183437.7799999998</v>
      </c>
      <c r="L610" s="1" t="str">
        <f t="shared" si="28"/>
        <v>ASALARIADO</v>
      </c>
      <c r="M610" s="1">
        <f t="shared" si="29"/>
        <v>43</v>
      </c>
    </row>
    <row r="611" spans="2:13" x14ac:dyDescent="0.25">
      <c r="B611">
        <v>597</v>
      </c>
      <c r="C611" s="1" t="s">
        <v>9</v>
      </c>
      <c r="D611">
        <v>278030</v>
      </c>
      <c r="E611" s="1" t="s">
        <v>19</v>
      </c>
      <c r="F611" s="1" t="s">
        <v>16</v>
      </c>
      <c r="G611" s="1" t="s">
        <v>12</v>
      </c>
      <c r="H611" s="1" t="s">
        <v>13</v>
      </c>
      <c r="I611" s="1" t="s">
        <v>13</v>
      </c>
      <c r="J611">
        <v>53</v>
      </c>
      <c r="K611" s="1">
        <f t="shared" si="27"/>
        <v>278030</v>
      </c>
      <c r="L611" s="1" t="str">
        <f t="shared" si="28"/>
        <v>CONVENIOS ESPECIALES DE TRABAJADORES INDEPENDIENTES</v>
      </c>
      <c r="M611" s="1">
        <f t="shared" si="29"/>
        <v>53</v>
      </c>
    </row>
    <row r="612" spans="2:13" x14ac:dyDescent="0.25">
      <c r="B612">
        <v>598</v>
      </c>
      <c r="C612" s="1" t="s">
        <v>15</v>
      </c>
      <c r="D612">
        <v>518073.51</v>
      </c>
      <c r="E612" s="1" t="s">
        <v>10</v>
      </c>
      <c r="F612" s="1" t="s">
        <v>16</v>
      </c>
      <c r="G612" s="1" t="s">
        <v>12</v>
      </c>
      <c r="H612" s="1" t="s">
        <v>13</v>
      </c>
      <c r="I612" s="1" t="s">
        <v>13</v>
      </c>
      <c r="J612">
        <v>46</v>
      </c>
      <c r="K612" s="1">
        <f t="shared" si="27"/>
        <v>518073.51</v>
      </c>
      <c r="L612" s="1" t="str">
        <f t="shared" si="28"/>
        <v>ASALARIADO</v>
      </c>
      <c r="M612" s="1">
        <f t="shared" si="29"/>
        <v>46</v>
      </c>
    </row>
    <row r="613" spans="2:13" x14ac:dyDescent="0.25">
      <c r="B613">
        <v>599</v>
      </c>
      <c r="C613" s="1" t="s">
        <v>9</v>
      </c>
      <c r="D613">
        <v>390486.2</v>
      </c>
      <c r="E613" s="1" t="s">
        <v>10</v>
      </c>
      <c r="F613" s="1" t="s">
        <v>11</v>
      </c>
      <c r="G613" s="1" t="s">
        <v>12</v>
      </c>
      <c r="H613" s="1" t="s">
        <v>13</v>
      </c>
      <c r="I613" s="1" t="s">
        <v>13</v>
      </c>
      <c r="J613">
        <v>51</v>
      </c>
      <c r="K613" s="1">
        <f t="shared" si="27"/>
        <v>390486.2</v>
      </c>
      <c r="L613" s="1" t="str">
        <f t="shared" si="28"/>
        <v>ASALARIADO</v>
      </c>
      <c r="M613" s="1">
        <f t="shared" si="29"/>
        <v>51</v>
      </c>
    </row>
    <row r="614" spans="2:13" x14ac:dyDescent="0.25">
      <c r="B614">
        <v>600</v>
      </c>
      <c r="C614" s="1" t="s">
        <v>9</v>
      </c>
      <c r="D614">
        <v>2170393.56</v>
      </c>
      <c r="E614" s="1" t="s">
        <v>10</v>
      </c>
      <c r="F614" s="1" t="s">
        <v>11</v>
      </c>
      <c r="G614" s="1" t="s">
        <v>12</v>
      </c>
      <c r="H614" s="1" t="s">
        <v>13</v>
      </c>
      <c r="I614" s="1" t="s">
        <v>13</v>
      </c>
      <c r="J614">
        <v>41</v>
      </c>
      <c r="K614" s="1">
        <f t="shared" si="27"/>
        <v>2170393.56</v>
      </c>
      <c r="L614" s="1" t="str">
        <f t="shared" si="28"/>
        <v>ASALARIADO</v>
      </c>
      <c r="M614" s="1">
        <f t="shared" si="29"/>
        <v>41</v>
      </c>
    </row>
    <row r="615" spans="2:13" x14ac:dyDescent="0.25">
      <c r="B615">
        <v>601</v>
      </c>
      <c r="C615" s="1" t="s">
        <v>9</v>
      </c>
      <c r="D615">
        <v>299825</v>
      </c>
      <c r="E615" s="1" t="s">
        <v>18</v>
      </c>
      <c r="F615" s="1" t="s">
        <v>16</v>
      </c>
      <c r="G615" s="1" t="s">
        <v>12</v>
      </c>
      <c r="H615" s="1" t="s">
        <v>12</v>
      </c>
      <c r="I615" s="1" t="s">
        <v>12</v>
      </c>
      <c r="J615">
        <v>36</v>
      </c>
      <c r="K615" s="1">
        <f t="shared" si="27"/>
        <v>299825</v>
      </c>
      <c r="L615" s="1" t="str">
        <f t="shared" si="28"/>
        <v>TRABAJADOR INDEPENDIENTE</v>
      </c>
      <c r="M615" s="1">
        <f t="shared" si="29"/>
        <v>36</v>
      </c>
    </row>
    <row r="616" spans="2:13" x14ac:dyDescent="0.25">
      <c r="B616">
        <v>602</v>
      </c>
      <c r="C616" s="1" t="s">
        <v>15</v>
      </c>
      <c r="D616">
        <v>273601</v>
      </c>
      <c r="E616" s="1" t="s">
        <v>10</v>
      </c>
      <c r="F616" s="1" t="s">
        <v>16</v>
      </c>
      <c r="G616" s="1" t="s">
        <v>12</v>
      </c>
      <c r="H616" s="1" t="s">
        <v>12</v>
      </c>
      <c r="I616" s="1" t="s">
        <v>13</v>
      </c>
      <c r="J616">
        <v>39</v>
      </c>
      <c r="K616" s="1">
        <f t="shared" si="27"/>
        <v>273601</v>
      </c>
      <c r="L616" s="1" t="str">
        <f t="shared" si="28"/>
        <v>ASALARIADO</v>
      </c>
      <c r="M616" s="1">
        <f t="shared" si="29"/>
        <v>39</v>
      </c>
    </row>
    <row r="617" spans="2:13" x14ac:dyDescent="0.25">
      <c r="B617">
        <v>603</v>
      </c>
      <c r="C617" s="1" t="s">
        <v>9</v>
      </c>
      <c r="D617">
        <v>751546.8</v>
      </c>
      <c r="E617" s="1" t="s">
        <v>10</v>
      </c>
      <c r="F617" s="1" t="s">
        <v>16</v>
      </c>
      <c r="G617" s="1" t="s">
        <v>12</v>
      </c>
      <c r="H617" s="1" t="s">
        <v>13</v>
      </c>
      <c r="I617" s="1" t="s">
        <v>13</v>
      </c>
      <c r="J617">
        <v>29</v>
      </c>
      <c r="K617" s="1">
        <f t="shared" si="27"/>
        <v>751546.8</v>
      </c>
      <c r="L617" s="1" t="str">
        <f t="shared" si="28"/>
        <v>ASALARIADO</v>
      </c>
      <c r="M617" s="1">
        <f t="shared" si="29"/>
        <v>29</v>
      </c>
    </row>
    <row r="618" spans="2:13" x14ac:dyDescent="0.25">
      <c r="B618">
        <v>604</v>
      </c>
      <c r="C618" s="1" t="s">
        <v>9</v>
      </c>
      <c r="D618">
        <v>839652</v>
      </c>
      <c r="E618" s="1" t="s">
        <v>18</v>
      </c>
      <c r="F618" s="1" t="s">
        <v>16</v>
      </c>
      <c r="G618" s="1" t="s">
        <v>12</v>
      </c>
      <c r="H618" s="1" t="s">
        <v>13</v>
      </c>
      <c r="I618" s="1" t="s">
        <v>12</v>
      </c>
      <c r="J618">
        <v>77</v>
      </c>
      <c r="K618" s="1">
        <f t="shared" si="27"/>
        <v>839652</v>
      </c>
      <c r="L618" s="1" t="str">
        <f t="shared" si="28"/>
        <v>TRABAJADOR INDEPENDIENTE</v>
      </c>
      <c r="M618" s="1">
        <f t="shared" si="29"/>
        <v>77</v>
      </c>
    </row>
    <row r="619" spans="2:13" x14ac:dyDescent="0.25">
      <c r="B619">
        <v>605</v>
      </c>
      <c r="C619" s="1" t="s">
        <v>15</v>
      </c>
      <c r="D619">
        <v>1742394.77</v>
      </c>
      <c r="E619" s="1" t="s">
        <v>10</v>
      </c>
      <c r="F619" s="1" t="s">
        <v>16</v>
      </c>
      <c r="G619" s="1" t="s">
        <v>12</v>
      </c>
      <c r="H619" s="1" t="s">
        <v>13</v>
      </c>
      <c r="I619" s="1" t="s">
        <v>13</v>
      </c>
      <c r="J619">
        <v>39</v>
      </c>
      <c r="K619" s="1">
        <f t="shared" si="27"/>
        <v>1742394.77</v>
      </c>
      <c r="L619" s="1" t="str">
        <f t="shared" si="28"/>
        <v>ASALARIADO</v>
      </c>
      <c r="M619" s="1">
        <f t="shared" si="29"/>
        <v>39</v>
      </c>
    </row>
    <row r="620" spans="2:13" x14ac:dyDescent="0.25">
      <c r="B620">
        <v>606</v>
      </c>
      <c r="C620" s="1" t="s">
        <v>9</v>
      </c>
      <c r="D620">
        <v>1008778</v>
      </c>
      <c r="E620" s="1" t="s">
        <v>14</v>
      </c>
      <c r="F620" s="1" t="s">
        <v>11</v>
      </c>
      <c r="G620" s="1" t="s">
        <v>12</v>
      </c>
      <c r="H620" s="1" t="s">
        <v>13</v>
      </c>
      <c r="I620" s="1" t="s">
        <v>13</v>
      </c>
      <c r="J620">
        <v>75</v>
      </c>
      <c r="K620" s="1">
        <f t="shared" si="27"/>
        <v>1008778</v>
      </c>
      <c r="L620" s="1" t="str">
        <f t="shared" si="28"/>
        <v>PENSIONADOS EN SU PROPIO SISTEMA</v>
      </c>
      <c r="M620" s="1">
        <f t="shared" si="29"/>
        <v>75</v>
      </c>
    </row>
    <row r="621" spans="2:13" x14ac:dyDescent="0.25">
      <c r="B621">
        <v>607</v>
      </c>
      <c r="C621" s="1" t="s">
        <v>9</v>
      </c>
      <c r="D621">
        <v>587551.63</v>
      </c>
      <c r="E621" s="1" t="s">
        <v>14</v>
      </c>
      <c r="F621" s="1" t="s">
        <v>11</v>
      </c>
      <c r="G621" s="1" t="s">
        <v>12</v>
      </c>
      <c r="H621" s="1" t="s">
        <v>13</v>
      </c>
      <c r="I621" s="1" t="s">
        <v>13</v>
      </c>
      <c r="J621">
        <v>68</v>
      </c>
      <c r="K621" s="1">
        <f t="shared" si="27"/>
        <v>587551.63</v>
      </c>
      <c r="L621" s="1" t="str">
        <f t="shared" si="28"/>
        <v>PENSIONADOS EN SU PROPIO SISTEMA</v>
      </c>
      <c r="M621" s="1">
        <f t="shared" si="29"/>
        <v>68</v>
      </c>
    </row>
    <row r="622" spans="2:13" x14ac:dyDescent="0.25">
      <c r="B622">
        <v>608</v>
      </c>
      <c r="C622" s="1" t="s">
        <v>15</v>
      </c>
      <c r="D622">
        <v>112200</v>
      </c>
      <c r="E622" s="1" t="s">
        <v>10</v>
      </c>
      <c r="F622" s="1" t="s">
        <v>16</v>
      </c>
      <c r="G622" s="1" t="s">
        <v>12</v>
      </c>
      <c r="H622" s="1" t="s">
        <v>13</v>
      </c>
      <c r="I622" s="1" t="s">
        <v>13</v>
      </c>
      <c r="J622">
        <v>53</v>
      </c>
      <c r="K622" s="1">
        <f t="shared" si="27"/>
        <v>112200</v>
      </c>
      <c r="L622" s="1" t="str">
        <f t="shared" si="28"/>
        <v>ASALARIADO</v>
      </c>
      <c r="M622" s="1">
        <f t="shared" si="29"/>
        <v>53</v>
      </c>
    </row>
    <row r="623" spans="2:13" x14ac:dyDescent="0.25">
      <c r="B623">
        <v>609</v>
      </c>
      <c r="C623" s="1" t="s">
        <v>15</v>
      </c>
      <c r="D623">
        <v>927718</v>
      </c>
      <c r="E623" s="1" t="s">
        <v>10</v>
      </c>
      <c r="F623" s="1" t="s">
        <v>11</v>
      </c>
      <c r="G623" s="1" t="s">
        <v>12</v>
      </c>
      <c r="H623" s="1" t="s">
        <v>13</v>
      </c>
      <c r="I623" s="1" t="s">
        <v>12</v>
      </c>
      <c r="J623">
        <v>29</v>
      </c>
      <c r="K623" s="1">
        <f t="shared" si="27"/>
        <v>927718</v>
      </c>
      <c r="L623" s="1" t="str">
        <f t="shared" si="28"/>
        <v>ASALARIADO</v>
      </c>
      <c r="M623" s="1">
        <f t="shared" si="29"/>
        <v>29</v>
      </c>
    </row>
    <row r="624" spans="2:13" x14ac:dyDescent="0.25">
      <c r="B624">
        <v>610</v>
      </c>
      <c r="C624" s="1" t="s">
        <v>9</v>
      </c>
      <c r="D624">
        <v>400166.55</v>
      </c>
      <c r="E624" s="1" t="s">
        <v>10</v>
      </c>
      <c r="F624" s="1" t="s">
        <v>16</v>
      </c>
      <c r="G624" s="1" t="s">
        <v>12</v>
      </c>
      <c r="H624" s="1" t="s">
        <v>12</v>
      </c>
      <c r="I624" s="1" t="s">
        <v>13</v>
      </c>
      <c r="J624">
        <v>31</v>
      </c>
      <c r="K624" s="1">
        <f t="shared" si="27"/>
        <v>400166.55</v>
      </c>
      <c r="L624" s="1" t="str">
        <f t="shared" si="28"/>
        <v>ASALARIADO</v>
      </c>
      <c r="M624" s="1">
        <f t="shared" si="29"/>
        <v>31</v>
      </c>
    </row>
    <row r="625" spans="2:13" x14ac:dyDescent="0.25">
      <c r="B625">
        <v>611</v>
      </c>
      <c r="C625" s="1" t="s">
        <v>15</v>
      </c>
      <c r="D625">
        <v>1173695</v>
      </c>
      <c r="E625" s="1" t="s">
        <v>14</v>
      </c>
      <c r="F625" s="1" t="s">
        <v>11</v>
      </c>
      <c r="G625" s="1" t="s">
        <v>12</v>
      </c>
      <c r="H625" s="1" t="s">
        <v>13</v>
      </c>
      <c r="I625" s="1" t="s">
        <v>13</v>
      </c>
      <c r="J625">
        <v>71</v>
      </c>
      <c r="K625" s="1">
        <f t="shared" si="27"/>
        <v>1173695</v>
      </c>
      <c r="L625" s="1" t="str">
        <f t="shared" si="28"/>
        <v>PENSIONADOS EN SU PROPIO SISTEMA</v>
      </c>
      <c r="M625" s="1">
        <f t="shared" si="29"/>
        <v>71</v>
      </c>
    </row>
    <row r="626" spans="2:13" x14ac:dyDescent="0.25">
      <c r="B626">
        <v>612</v>
      </c>
      <c r="C626" s="1" t="s">
        <v>15</v>
      </c>
      <c r="D626">
        <v>317000</v>
      </c>
      <c r="E626" s="1" t="s">
        <v>10</v>
      </c>
      <c r="F626" s="1" t="s">
        <v>16</v>
      </c>
      <c r="G626" s="1" t="s">
        <v>12</v>
      </c>
      <c r="H626" s="1" t="s">
        <v>13</v>
      </c>
      <c r="I626" s="1" t="s">
        <v>12</v>
      </c>
      <c r="J626">
        <v>39</v>
      </c>
      <c r="K626" s="1">
        <f t="shared" si="27"/>
        <v>317000</v>
      </c>
      <c r="L626" s="1" t="str">
        <f t="shared" si="28"/>
        <v>ASALARIADO</v>
      </c>
      <c r="M626" s="1">
        <f t="shared" si="29"/>
        <v>39</v>
      </c>
    </row>
    <row r="627" spans="2:13" x14ac:dyDescent="0.25">
      <c r="B627">
        <v>613</v>
      </c>
      <c r="C627" s="1" t="s">
        <v>9</v>
      </c>
      <c r="D627">
        <v>369367.93</v>
      </c>
      <c r="E627" s="1" t="s">
        <v>10</v>
      </c>
      <c r="F627" s="1" t="s">
        <v>11</v>
      </c>
      <c r="G627" s="1" t="s">
        <v>12</v>
      </c>
      <c r="H627" s="1" t="s">
        <v>13</v>
      </c>
      <c r="I627" s="1" t="s">
        <v>13</v>
      </c>
      <c r="J627">
        <v>35</v>
      </c>
      <c r="K627" s="1">
        <f t="shared" si="27"/>
        <v>369367.93</v>
      </c>
      <c r="L627" s="1" t="str">
        <f t="shared" si="28"/>
        <v>ASALARIADO</v>
      </c>
      <c r="M627" s="1">
        <f t="shared" si="29"/>
        <v>35</v>
      </c>
    </row>
    <row r="628" spans="2:13" x14ac:dyDescent="0.25">
      <c r="B628">
        <v>614</v>
      </c>
      <c r="C628" s="1" t="s">
        <v>15</v>
      </c>
      <c r="D628">
        <v>453746</v>
      </c>
      <c r="E628" s="1" t="s">
        <v>14</v>
      </c>
      <c r="F628" s="1" t="s">
        <v>11</v>
      </c>
      <c r="G628" s="1" t="s">
        <v>12</v>
      </c>
      <c r="H628" s="1" t="s">
        <v>13</v>
      </c>
      <c r="I628" s="1" t="s">
        <v>13</v>
      </c>
      <c r="J628">
        <v>81</v>
      </c>
      <c r="K628" s="1">
        <f t="shared" si="27"/>
        <v>453746</v>
      </c>
      <c r="L628" s="1" t="str">
        <f t="shared" si="28"/>
        <v>PENSIONADOS EN SU PROPIO SISTEMA</v>
      </c>
      <c r="M628" s="1">
        <f t="shared" si="29"/>
        <v>81</v>
      </c>
    </row>
    <row r="629" spans="2:13" x14ac:dyDescent="0.25">
      <c r="B629">
        <v>615</v>
      </c>
      <c r="C629" s="1" t="s">
        <v>9</v>
      </c>
      <c r="D629">
        <v>319572</v>
      </c>
      <c r="E629" s="1" t="s">
        <v>10</v>
      </c>
      <c r="F629" s="1" t="s">
        <v>16</v>
      </c>
      <c r="G629" s="1" t="s">
        <v>12</v>
      </c>
      <c r="H629" s="1" t="s">
        <v>12</v>
      </c>
      <c r="I629" s="1" t="s">
        <v>13</v>
      </c>
      <c r="J629">
        <v>43</v>
      </c>
      <c r="K629" s="1">
        <f t="shared" si="27"/>
        <v>319572</v>
      </c>
      <c r="L629" s="1" t="str">
        <f t="shared" si="28"/>
        <v>ASALARIADO</v>
      </c>
      <c r="M629" s="1">
        <f t="shared" si="29"/>
        <v>43</v>
      </c>
    </row>
    <row r="630" spans="2:13" x14ac:dyDescent="0.25">
      <c r="B630">
        <v>616</v>
      </c>
      <c r="C630" s="1" t="s">
        <v>9</v>
      </c>
      <c r="D630">
        <v>1486691</v>
      </c>
      <c r="E630" s="1" t="s">
        <v>10</v>
      </c>
      <c r="F630" s="1" t="s">
        <v>11</v>
      </c>
      <c r="G630" s="1" t="s">
        <v>12</v>
      </c>
      <c r="H630" s="1" t="s">
        <v>13</v>
      </c>
      <c r="I630" s="1" t="s">
        <v>12</v>
      </c>
      <c r="J630">
        <v>31</v>
      </c>
      <c r="K630" s="1">
        <f t="shared" si="27"/>
        <v>1486691</v>
      </c>
      <c r="L630" s="1" t="str">
        <f t="shared" si="28"/>
        <v>ASALARIADO</v>
      </c>
      <c r="M630" s="1">
        <f t="shared" si="29"/>
        <v>31</v>
      </c>
    </row>
    <row r="631" spans="2:13" x14ac:dyDescent="0.25">
      <c r="B631">
        <v>617</v>
      </c>
      <c r="C631" s="1" t="s">
        <v>9</v>
      </c>
      <c r="D631">
        <v>352881</v>
      </c>
      <c r="E631" s="1" t="s">
        <v>18</v>
      </c>
      <c r="F631" s="1" t="s">
        <v>16</v>
      </c>
      <c r="G631" s="1" t="s">
        <v>12</v>
      </c>
      <c r="H631" s="1" t="s">
        <v>13</v>
      </c>
      <c r="I631" s="1" t="s">
        <v>13</v>
      </c>
      <c r="J631">
        <v>53</v>
      </c>
      <c r="K631" s="1">
        <f t="shared" si="27"/>
        <v>352881</v>
      </c>
      <c r="L631" s="1" t="str">
        <f t="shared" si="28"/>
        <v>TRABAJADOR INDEPENDIENTE</v>
      </c>
      <c r="M631" s="1">
        <f t="shared" si="29"/>
        <v>53</v>
      </c>
    </row>
    <row r="632" spans="2:13" x14ac:dyDescent="0.25">
      <c r="B632">
        <v>618</v>
      </c>
      <c r="C632" s="1" t="s">
        <v>15</v>
      </c>
      <c r="D632">
        <v>352852</v>
      </c>
      <c r="E632" s="1" t="s">
        <v>10</v>
      </c>
      <c r="F632" s="1" t="s">
        <v>11</v>
      </c>
      <c r="G632" s="1" t="s">
        <v>12</v>
      </c>
      <c r="H632" s="1" t="s">
        <v>13</v>
      </c>
      <c r="I632" s="1" t="s">
        <v>13</v>
      </c>
      <c r="J632">
        <v>53</v>
      </c>
      <c r="K632" s="1">
        <f t="shared" si="27"/>
        <v>352852</v>
      </c>
      <c r="L632" s="1" t="str">
        <f t="shared" si="28"/>
        <v>ASALARIADO</v>
      </c>
      <c r="M632" s="1">
        <f t="shared" si="29"/>
        <v>53</v>
      </c>
    </row>
    <row r="633" spans="2:13" x14ac:dyDescent="0.25">
      <c r="B633">
        <v>619</v>
      </c>
      <c r="C633" s="1" t="s">
        <v>9</v>
      </c>
      <c r="D633">
        <v>223463</v>
      </c>
      <c r="E633" s="1" t="s">
        <v>10</v>
      </c>
      <c r="F633" s="1" t="s">
        <v>16</v>
      </c>
      <c r="G633" s="1" t="s">
        <v>12</v>
      </c>
      <c r="H633" s="1" t="s">
        <v>12</v>
      </c>
      <c r="I633" s="1" t="s">
        <v>13</v>
      </c>
      <c r="J633">
        <v>20</v>
      </c>
      <c r="K633" s="1">
        <f t="shared" si="27"/>
        <v>223463</v>
      </c>
      <c r="L633" s="1" t="str">
        <f t="shared" si="28"/>
        <v>ASALARIADO</v>
      </c>
      <c r="M633" s="1">
        <f t="shared" si="29"/>
        <v>20</v>
      </c>
    </row>
    <row r="634" spans="2:13" x14ac:dyDescent="0.25">
      <c r="B634">
        <v>620</v>
      </c>
      <c r="C634" s="1" t="s">
        <v>9</v>
      </c>
      <c r="D634">
        <v>573400</v>
      </c>
      <c r="E634" s="1" t="s">
        <v>10</v>
      </c>
      <c r="F634" s="1" t="s">
        <v>16</v>
      </c>
      <c r="G634" s="1" t="s">
        <v>12</v>
      </c>
      <c r="H634" s="1" t="s">
        <v>13</v>
      </c>
      <c r="I634" s="1" t="s">
        <v>13</v>
      </c>
      <c r="J634">
        <v>23</v>
      </c>
      <c r="K634" s="1">
        <f t="shared" si="27"/>
        <v>573400</v>
      </c>
      <c r="L634" s="1" t="str">
        <f t="shared" si="28"/>
        <v>ASALARIADO</v>
      </c>
      <c r="M634" s="1">
        <f t="shared" si="29"/>
        <v>23</v>
      </c>
    </row>
    <row r="635" spans="2:13" x14ac:dyDescent="0.25">
      <c r="B635">
        <v>621</v>
      </c>
      <c r="C635" s="1" t="s">
        <v>9</v>
      </c>
      <c r="D635">
        <v>278030</v>
      </c>
      <c r="E635" s="1" t="s">
        <v>19</v>
      </c>
      <c r="F635" s="1" t="s">
        <v>16</v>
      </c>
      <c r="G635" s="1" t="s">
        <v>12</v>
      </c>
      <c r="H635" s="1" t="s">
        <v>13</v>
      </c>
      <c r="I635" s="1" t="s">
        <v>13</v>
      </c>
      <c r="J635">
        <v>78</v>
      </c>
      <c r="K635" s="1">
        <f t="shared" si="27"/>
        <v>278030</v>
      </c>
      <c r="L635" s="1" t="str">
        <f t="shared" si="28"/>
        <v>CONVENIOS ESPECIALES DE TRABAJADORES INDEPENDIENTES</v>
      </c>
      <c r="M635" s="1">
        <f t="shared" si="29"/>
        <v>78</v>
      </c>
    </row>
    <row r="636" spans="2:13" x14ac:dyDescent="0.25">
      <c r="B636">
        <v>622</v>
      </c>
      <c r="C636" s="1" t="s">
        <v>15</v>
      </c>
      <c r="D636">
        <v>502100</v>
      </c>
      <c r="E636" s="1" t="s">
        <v>18</v>
      </c>
      <c r="F636" s="1" t="s">
        <v>16</v>
      </c>
      <c r="G636" s="1" t="s">
        <v>12</v>
      </c>
      <c r="H636" s="1" t="s">
        <v>13</v>
      </c>
      <c r="I636" s="1" t="s">
        <v>13</v>
      </c>
      <c r="J636">
        <v>48</v>
      </c>
      <c r="K636" s="1">
        <f t="shared" si="27"/>
        <v>502100</v>
      </c>
      <c r="L636" s="1" t="str">
        <f t="shared" si="28"/>
        <v>TRABAJADOR INDEPENDIENTE</v>
      </c>
      <c r="M636" s="1">
        <f t="shared" si="29"/>
        <v>48</v>
      </c>
    </row>
    <row r="637" spans="2:13" x14ac:dyDescent="0.25">
      <c r="B637">
        <v>623</v>
      </c>
      <c r="C637" s="1" t="s">
        <v>9</v>
      </c>
      <c r="D637">
        <v>215000</v>
      </c>
      <c r="E637" s="1" t="s">
        <v>10</v>
      </c>
      <c r="F637" s="1" t="s">
        <v>16</v>
      </c>
      <c r="G637" s="1" t="s">
        <v>12</v>
      </c>
      <c r="H637" s="1" t="s">
        <v>13</v>
      </c>
      <c r="I637" s="1" t="s">
        <v>13</v>
      </c>
      <c r="J637">
        <v>60</v>
      </c>
      <c r="K637" s="1">
        <f t="shared" si="27"/>
        <v>215000</v>
      </c>
      <c r="L637" s="1" t="str">
        <f t="shared" si="28"/>
        <v>ASALARIADO</v>
      </c>
      <c r="M637" s="1">
        <f t="shared" si="29"/>
        <v>60</v>
      </c>
    </row>
    <row r="638" spans="2:13" x14ac:dyDescent="0.25">
      <c r="B638">
        <v>624</v>
      </c>
      <c r="C638" s="1" t="s">
        <v>9</v>
      </c>
      <c r="D638">
        <v>367392</v>
      </c>
      <c r="E638" s="1" t="s">
        <v>10</v>
      </c>
      <c r="F638" s="1" t="s">
        <v>16</v>
      </c>
      <c r="G638" s="1" t="s">
        <v>12</v>
      </c>
      <c r="H638" s="1" t="s">
        <v>13</v>
      </c>
      <c r="I638" s="1" t="s">
        <v>13</v>
      </c>
      <c r="J638">
        <v>24</v>
      </c>
      <c r="K638" s="1">
        <f t="shared" si="27"/>
        <v>367392</v>
      </c>
      <c r="L638" s="1" t="str">
        <f t="shared" si="28"/>
        <v>ASALARIADO</v>
      </c>
      <c r="M638" s="1">
        <f t="shared" si="29"/>
        <v>24</v>
      </c>
    </row>
    <row r="639" spans="2:13" x14ac:dyDescent="0.25">
      <c r="B639">
        <v>625</v>
      </c>
      <c r="C639" s="1" t="s">
        <v>15</v>
      </c>
      <c r="D639">
        <v>150000</v>
      </c>
      <c r="E639" s="1" t="s">
        <v>10</v>
      </c>
      <c r="F639" s="1" t="s">
        <v>16</v>
      </c>
      <c r="G639" s="1" t="s">
        <v>12</v>
      </c>
      <c r="H639" s="1" t="s">
        <v>13</v>
      </c>
      <c r="I639" s="1" t="s">
        <v>13</v>
      </c>
      <c r="J639">
        <v>44</v>
      </c>
      <c r="K639" s="1">
        <f t="shared" si="27"/>
        <v>150000</v>
      </c>
      <c r="L639" s="1" t="str">
        <f t="shared" si="28"/>
        <v>ASALARIADO</v>
      </c>
      <c r="M639" s="1">
        <f t="shared" si="29"/>
        <v>44</v>
      </c>
    </row>
    <row r="640" spans="2:13" x14ac:dyDescent="0.25">
      <c r="B640">
        <v>626</v>
      </c>
      <c r="C640" s="1" t="s">
        <v>9</v>
      </c>
      <c r="D640">
        <v>679660.62</v>
      </c>
      <c r="E640" s="1" t="s">
        <v>10</v>
      </c>
      <c r="F640" s="1" t="s">
        <v>16</v>
      </c>
      <c r="G640" s="1" t="s">
        <v>12</v>
      </c>
      <c r="H640" s="1" t="s">
        <v>13</v>
      </c>
      <c r="I640" s="1" t="s">
        <v>13</v>
      </c>
      <c r="J640">
        <v>21</v>
      </c>
      <c r="K640" s="1">
        <f t="shared" si="27"/>
        <v>679660.62</v>
      </c>
      <c r="L640" s="1" t="str">
        <f t="shared" si="28"/>
        <v>ASALARIADO</v>
      </c>
      <c r="M640" s="1">
        <f t="shared" si="29"/>
        <v>21</v>
      </c>
    </row>
    <row r="641" spans="2:13" x14ac:dyDescent="0.25">
      <c r="B641">
        <v>627</v>
      </c>
      <c r="C641" s="1" t="s">
        <v>9</v>
      </c>
      <c r="D641">
        <v>2796475</v>
      </c>
      <c r="E641" s="1" t="s">
        <v>10</v>
      </c>
      <c r="F641" s="1" t="s">
        <v>11</v>
      </c>
      <c r="G641" s="1" t="s">
        <v>12</v>
      </c>
      <c r="H641" s="1" t="s">
        <v>13</v>
      </c>
      <c r="I641" s="1" t="s">
        <v>12</v>
      </c>
      <c r="J641">
        <v>52</v>
      </c>
      <c r="K641" s="1">
        <f t="shared" si="27"/>
        <v>2796475</v>
      </c>
      <c r="L641" s="1" t="str">
        <f t="shared" si="28"/>
        <v>ASALARIADO</v>
      </c>
      <c r="M641" s="1">
        <f t="shared" si="29"/>
        <v>52</v>
      </c>
    </row>
    <row r="642" spans="2:13" x14ac:dyDescent="0.25">
      <c r="B642">
        <v>628</v>
      </c>
      <c r="C642" s="1" t="s">
        <v>15</v>
      </c>
      <c r="D642">
        <v>359544.27</v>
      </c>
      <c r="E642" s="1" t="s">
        <v>21</v>
      </c>
      <c r="F642" s="1" t="s">
        <v>16</v>
      </c>
      <c r="G642" s="1" t="s">
        <v>12</v>
      </c>
      <c r="H642" s="1" t="s">
        <v>12</v>
      </c>
      <c r="I642" s="1" t="s">
        <v>13</v>
      </c>
      <c r="J642">
        <v>46</v>
      </c>
      <c r="K642" s="1">
        <f t="shared" si="27"/>
        <v>359544.27</v>
      </c>
      <c r="L642" s="1" t="str">
        <f t="shared" si="28"/>
        <v>CONVENIOS ESPECIALES DE ASEGURADOS VOLUNTARIOS</v>
      </c>
      <c r="M642" s="1">
        <f t="shared" si="29"/>
        <v>46</v>
      </c>
    </row>
    <row r="643" spans="2:13" x14ac:dyDescent="0.25">
      <c r="B643">
        <v>629</v>
      </c>
      <c r="C643" s="1" t="s">
        <v>9</v>
      </c>
      <c r="D643">
        <v>298018</v>
      </c>
      <c r="E643" s="1" t="s">
        <v>17</v>
      </c>
      <c r="F643" s="1" t="s">
        <v>16</v>
      </c>
      <c r="G643" s="1" t="s">
        <v>12</v>
      </c>
      <c r="H643" s="1" t="s">
        <v>13</v>
      </c>
      <c r="I643" s="1" t="s">
        <v>13</v>
      </c>
      <c r="J643">
        <v>36</v>
      </c>
      <c r="K643" s="1">
        <f t="shared" si="27"/>
        <v>298018</v>
      </c>
      <c r="L643" s="1" t="str">
        <f t="shared" si="28"/>
        <v>ASEGURADO VOLUNTARIO</v>
      </c>
      <c r="M643" s="1">
        <f t="shared" si="29"/>
        <v>36</v>
      </c>
    </row>
    <row r="644" spans="2:13" x14ac:dyDescent="0.25">
      <c r="B644">
        <v>630</v>
      </c>
      <c r="C644" s="1" t="s">
        <v>15</v>
      </c>
      <c r="D644">
        <v>382136</v>
      </c>
      <c r="E644" s="1" t="s">
        <v>18</v>
      </c>
      <c r="F644" s="1" t="s">
        <v>16</v>
      </c>
      <c r="G644" s="1" t="s">
        <v>12</v>
      </c>
      <c r="H644" s="1" t="s">
        <v>13</v>
      </c>
      <c r="I644" s="1" t="s">
        <v>13</v>
      </c>
      <c r="J644">
        <v>53</v>
      </c>
      <c r="K644" s="1">
        <f t="shared" si="27"/>
        <v>382136</v>
      </c>
      <c r="L644" s="1" t="str">
        <f t="shared" si="28"/>
        <v>TRABAJADOR INDEPENDIENTE</v>
      </c>
      <c r="M644" s="1">
        <f t="shared" si="29"/>
        <v>53</v>
      </c>
    </row>
    <row r="645" spans="2:13" x14ac:dyDescent="0.25">
      <c r="B645">
        <v>631</v>
      </c>
      <c r="C645" s="1" t="s">
        <v>15</v>
      </c>
      <c r="D645">
        <v>297046</v>
      </c>
      <c r="E645" s="1" t="s">
        <v>17</v>
      </c>
      <c r="F645" s="1" t="s">
        <v>16</v>
      </c>
      <c r="G645" s="1" t="s">
        <v>12</v>
      </c>
      <c r="H645" s="1" t="s">
        <v>13</v>
      </c>
      <c r="I645" s="1" t="s">
        <v>12</v>
      </c>
      <c r="J645">
        <v>35</v>
      </c>
      <c r="K645" s="1">
        <f t="shared" si="27"/>
        <v>297046</v>
      </c>
      <c r="L645" s="1" t="str">
        <f t="shared" si="28"/>
        <v>ASEGURADO VOLUNTARIO</v>
      </c>
      <c r="M645" s="1">
        <f t="shared" si="29"/>
        <v>35</v>
      </c>
    </row>
    <row r="646" spans="2:13" x14ac:dyDescent="0.25">
      <c r="B646">
        <v>632</v>
      </c>
      <c r="C646" s="1" t="s">
        <v>9</v>
      </c>
      <c r="D646">
        <v>297046</v>
      </c>
      <c r="E646" s="1" t="s">
        <v>17</v>
      </c>
      <c r="F646" s="1" t="s">
        <v>16</v>
      </c>
      <c r="G646" s="1" t="s">
        <v>12</v>
      </c>
      <c r="H646" s="1" t="s">
        <v>13</v>
      </c>
      <c r="I646" s="1" t="s">
        <v>13</v>
      </c>
      <c r="J646">
        <v>39</v>
      </c>
      <c r="K646" s="1">
        <f t="shared" si="27"/>
        <v>297046</v>
      </c>
      <c r="L646" s="1" t="str">
        <f t="shared" si="28"/>
        <v>ASEGURADO VOLUNTARIO</v>
      </c>
      <c r="M646" s="1">
        <f t="shared" si="29"/>
        <v>39</v>
      </c>
    </row>
    <row r="647" spans="2:13" x14ac:dyDescent="0.25">
      <c r="B647">
        <v>633</v>
      </c>
      <c r="C647" s="1" t="s">
        <v>15</v>
      </c>
      <c r="D647">
        <v>347615</v>
      </c>
      <c r="E647" s="1" t="s">
        <v>18</v>
      </c>
      <c r="F647" s="1" t="s">
        <v>16</v>
      </c>
      <c r="G647" s="1" t="s">
        <v>12</v>
      </c>
      <c r="H647" s="1" t="s">
        <v>13</v>
      </c>
      <c r="I647" s="1" t="s">
        <v>13</v>
      </c>
      <c r="J647">
        <v>36</v>
      </c>
      <c r="K647" s="1">
        <f t="shared" si="27"/>
        <v>347615</v>
      </c>
      <c r="L647" s="1" t="str">
        <f t="shared" si="28"/>
        <v>TRABAJADOR INDEPENDIENTE</v>
      </c>
      <c r="M647" s="1">
        <f t="shared" si="29"/>
        <v>36</v>
      </c>
    </row>
    <row r="648" spans="2:13" x14ac:dyDescent="0.25">
      <c r="B648">
        <v>634</v>
      </c>
      <c r="C648" s="1" t="s">
        <v>15</v>
      </c>
      <c r="D648">
        <v>297044</v>
      </c>
      <c r="E648" s="1" t="s">
        <v>17</v>
      </c>
      <c r="F648" s="1" t="s">
        <v>16</v>
      </c>
      <c r="G648" s="1" t="s">
        <v>12</v>
      </c>
      <c r="H648" s="1" t="s">
        <v>13</v>
      </c>
      <c r="I648" s="1" t="s">
        <v>13</v>
      </c>
      <c r="J648">
        <v>19</v>
      </c>
      <c r="K648" s="1">
        <f t="shared" si="27"/>
        <v>297044</v>
      </c>
      <c r="L648" s="1" t="str">
        <f t="shared" si="28"/>
        <v>ASEGURADO VOLUNTARIO</v>
      </c>
      <c r="M648" s="1">
        <f t="shared" si="29"/>
        <v>19</v>
      </c>
    </row>
    <row r="649" spans="2:13" x14ac:dyDescent="0.25">
      <c r="B649">
        <v>635</v>
      </c>
      <c r="C649" s="1" t="s">
        <v>15</v>
      </c>
      <c r="D649">
        <v>297046</v>
      </c>
      <c r="E649" s="1" t="s">
        <v>17</v>
      </c>
      <c r="F649" s="1" t="s">
        <v>16</v>
      </c>
      <c r="G649" s="1" t="s">
        <v>12</v>
      </c>
      <c r="H649" s="1" t="s">
        <v>13</v>
      </c>
      <c r="I649" s="1" t="s">
        <v>13</v>
      </c>
      <c r="J649">
        <v>31</v>
      </c>
      <c r="K649" s="1">
        <f t="shared" si="27"/>
        <v>297046</v>
      </c>
      <c r="L649" s="1" t="str">
        <f t="shared" si="28"/>
        <v>ASEGURADO VOLUNTARIO</v>
      </c>
      <c r="M649" s="1">
        <f t="shared" si="29"/>
        <v>31</v>
      </c>
    </row>
    <row r="650" spans="2:13" x14ac:dyDescent="0.25">
      <c r="B650">
        <v>636</v>
      </c>
      <c r="C650" s="1" t="s">
        <v>9</v>
      </c>
      <c r="D650">
        <v>1169887</v>
      </c>
      <c r="E650" s="1" t="s">
        <v>10</v>
      </c>
      <c r="F650" s="1" t="s">
        <v>11</v>
      </c>
      <c r="G650" s="1" t="s">
        <v>12</v>
      </c>
      <c r="H650" s="1" t="s">
        <v>13</v>
      </c>
      <c r="I650" s="1" t="s">
        <v>13</v>
      </c>
      <c r="J650">
        <v>45</v>
      </c>
      <c r="K650" s="1">
        <f t="shared" si="27"/>
        <v>1169887</v>
      </c>
      <c r="L650" s="1" t="str">
        <f t="shared" si="28"/>
        <v>ASALARIADO</v>
      </c>
      <c r="M650" s="1">
        <f t="shared" si="29"/>
        <v>45</v>
      </c>
    </row>
    <row r="651" spans="2:13" x14ac:dyDescent="0.25">
      <c r="B651">
        <v>637</v>
      </c>
      <c r="C651" s="1" t="s">
        <v>9</v>
      </c>
      <c r="D651">
        <v>1253145.82</v>
      </c>
      <c r="E651" s="1" t="s">
        <v>10</v>
      </c>
      <c r="F651" s="1" t="s">
        <v>11</v>
      </c>
      <c r="G651" s="1" t="s">
        <v>12</v>
      </c>
      <c r="H651" s="1" t="s">
        <v>13</v>
      </c>
      <c r="I651" s="1" t="s">
        <v>13</v>
      </c>
      <c r="J651">
        <v>34</v>
      </c>
      <c r="K651" s="1">
        <f t="shared" si="27"/>
        <v>1253145.82</v>
      </c>
      <c r="L651" s="1" t="str">
        <f t="shared" si="28"/>
        <v>ASALARIADO</v>
      </c>
      <c r="M651" s="1">
        <f t="shared" si="29"/>
        <v>34</v>
      </c>
    </row>
    <row r="652" spans="2:13" x14ac:dyDescent="0.25">
      <c r="B652">
        <v>638</v>
      </c>
      <c r="C652" s="1" t="s">
        <v>9</v>
      </c>
      <c r="D652">
        <v>577032.5</v>
      </c>
      <c r="E652" s="1" t="s">
        <v>10</v>
      </c>
      <c r="F652" s="1" t="s">
        <v>16</v>
      </c>
      <c r="G652" s="1" t="s">
        <v>12</v>
      </c>
      <c r="H652" s="1" t="s">
        <v>13</v>
      </c>
      <c r="I652" s="1" t="s">
        <v>13</v>
      </c>
      <c r="J652">
        <v>53</v>
      </c>
      <c r="K652" s="1">
        <f t="shared" si="27"/>
        <v>577032.5</v>
      </c>
      <c r="L652" s="1" t="str">
        <f t="shared" si="28"/>
        <v>ASALARIADO</v>
      </c>
      <c r="M652" s="1">
        <f t="shared" si="29"/>
        <v>53</v>
      </c>
    </row>
    <row r="653" spans="2:13" x14ac:dyDescent="0.25">
      <c r="B653">
        <v>639</v>
      </c>
      <c r="C653" s="1" t="s">
        <v>9</v>
      </c>
      <c r="D653">
        <v>305704</v>
      </c>
      <c r="E653" s="1" t="s">
        <v>18</v>
      </c>
      <c r="F653" s="1" t="s">
        <v>16</v>
      </c>
      <c r="G653" s="1" t="s">
        <v>12</v>
      </c>
      <c r="H653" s="1" t="s">
        <v>13</v>
      </c>
      <c r="I653" s="1" t="s">
        <v>13</v>
      </c>
      <c r="J653">
        <v>68</v>
      </c>
      <c r="K653" s="1">
        <f t="shared" si="27"/>
        <v>305704</v>
      </c>
      <c r="L653" s="1" t="str">
        <f t="shared" si="28"/>
        <v>TRABAJADOR INDEPENDIENTE</v>
      </c>
      <c r="M653" s="1">
        <f t="shared" si="29"/>
        <v>68</v>
      </c>
    </row>
    <row r="654" spans="2:13" x14ac:dyDescent="0.25">
      <c r="B654">
        <v>640</v>
      </c>
      <c r="C654" s="1" t="s">
        <v>15</v>
      </c>
      <c r="D654">
        <v>297045</v>
      </c>
      <c r="E654" s="1" t="s">
        <v>17</v>
      </c>
      <c r="F654" s="1" t="s">
        <v>16</v>
      </c>
      <c r="G654" s="1" t="s">
        <v>12</v>
      </c>
      <c r="H654" s="1" t="s">
        <v>13</v>
      </c>
      <c r="I654" s="1" t="s">
        <v>13</v>
      </c>
      <c r="J654">
        <v>30</v>
      </c>
      <c r="K654" s="1">
        <f t="shared" si="27"/>
        <v>297045</v>
      </c>
      <c r="L654" s="1" t="str">
        <f t="shared" si="28"/>
        <v>ASEGURADO VOLUNTARIO</v>
      </c>
      <c r="M654" s="1">
        <f t="shared" si="29"/>
        <v>30</v>
      </c>
    </row>
    <row r="655" spans="2:13" x14ac:dyDescent="0.25">
      <c r="B655">
        <v>641</v>
      </c>
      <c r="C655" s="1" t="s">
        <v>15</v>
      </c>
      <c r="D655">
        <v>697711</v>
      </c>
      <c r="E655" s="1" t="s">
        <v>14</v>
      </c>
      <c r="F655" s="1" t="s">
        <v>11</v>
      </c>
      <c r="G655" s="1" t="s">
        <v>12</v>
      </c>
      <c r="H655" s="1" t="s">
        <v>13</v>
      </c>
      <c r="I655" s="1" t="s">
        <v>13</v>
      </c>
      <c r="J655">
        <v>76</v>
      </c>
      <c r="K655" s="1">
        <f t="shared" ref="K655:K718" si="30">IF(ISBLANK(D655),$B$8,D655)</f>
        <v>697711</v>
      </c>
      <c r="L655" s="1" t="str">
        <f t="shared" ref="L655:L718" si="31">IF(ISBLANK(E655),$B$4,E655)</f>
        <v>PENSIONADOS EN SU PROPIO SISTEMA</v>
      </c>
      <c r="M655" s="1">
        <f t="shared" ref="M655:M718" si="32">IF(ISBLANK(J655),$B$9,J655)</f>
        <v>76</v>
      </c>
    </row>
    <row r="656" spans="2:13" x14ac:dyDescent="0.25">
      <c r="B656">
        <v>642</v>
      </c>
      <c r="C656" s="1" t="s">
        <v>9</v>
      </c>
      <c r="D656">
        <v>1611056.5</v>
      </c>
      <c r="E656" s="1" t="s">
        <v>10</v>
      </c>
      <c r="F656" s="1" t="s">
        <v>11</v>
      </c>
      <c r="G656" s="1" t="s">
        <v>12</v>
      </c>
      <c r="H656" s="1" t="s">
        <v>13</v>
      </c>
      <c r="I656" s="1" t="s">
        <v>13</v>
      </c>
      <c r="J656">
        <v>55</v>
      </c>
      <c r="K656" s="1">
        <f t="shared" si="30"/>
        <v>1611056.5</v>
      </c>
      <c r="L656" s="1" t="str">
        <f t="shared" si="31"/>
        <v>ASALARIADO</v>
      </c>
      <c r="M656" s="1">
        <f t="shared" si="32"/>
        <v>55</v>
      </c>
    </row>
    <row r="657" spans="2:13" x14ac:dyDescent="0.25">
      <c r="B657">
        <v>643</v>
      </c>
      <c r="C657" s="1" t="s">
        <v>9</v>
      </c>
      <c r="D657">
        <v>278030</v>
      </c>
      <c r="E657" s="1" t="s">
        <v>19</v>
      </c>
      <c r="F657" s="1" t="s">
        <v>16</v>
      </c>
      <c r="G657" s="1" t="s">
        <v>12</v>
      </c>
      <c r="H657" s="1" t="s">
        <v>13</v>
      </c>
      <c r="I657" s="1" t="s">
        <v>13</v>
      </c>
      <c r="J657">
        <v>26</v>
      </c>
      <c r="K657" s="1">
        <f t="shared" si="30"/>
        <v>278030</v>
      </c>
      <c r="L657" s="1" t="str">
        <f t="shared" si="31"/>
        <v>CONVENIOS ESPECIALES DE TRABAJADORES INDEPENDIENTES</v>
      </c>
      <c r="M657" s="1">
        <f t="shared" si="32"/>
        <v>26</v>
      </c>
    </row>
    <row r="658" spans="2:13" x14ac:dyDescent="0.25">
      <c r="B658">
        <v>644</v>
      </c>
      <c r="C658" s="1" t="s">
        <v>15</v>
      </c>
      <c r="D658">
        <v>970360</v>
      </c>
      <c r="E658" s="1" t="s">
        <v>10</v>
      </c>
      <c r="F658" s="1" t="s">
        <v>11</v>
      </c>
      <c r="G658" s="1" t="s">
        <v>12</v>
      </c>
      <c r="H658" s="1" t="s">
        <v>13</v>
      </c>
      <c r="I658" s="1" t="s">
        <v>13</v>
      </c>
      <c r="J658">
        <v>41</v>
      </c>
      <c r="K658" s="1">
        <f t="shared" si="30"/>
        <v>970360</v>
      </c>
      <c r="L658" s="1" t="str">
        <f t="shared" si="31"/>
        <v>ASALARIADO</v>
      </c>
      <c r="M658" s="1">
        <f t="shared" si="32"/>
        <v>41</v>
      </c>
    </row>
    <row r="659" spans="2:13" x14ac:dyDescent="0.25">
      <c r="B659">
        <v>645</v>
      </c>
      <c r="C659" s="1" t="s">
        <v>15</v>
      </c>
      <c r="D659">
        <v>159787.23000000001</v>
      </c>
      <c r="E659" s="1" t="s">
        <v>10</v>
      </c>
      <c r="F659" s="1" t="s">
        <v>16</v>
      </c>
      <c r="G659" s="1" t="s">
        <v>12</v>
      </c>
      <c r="H659" s="1" t="s">
        <v>13</v>
      </c>
      <c r="I659" s="1" t="s">
        <v>13</v>
      </c>
      <c r="J659">
        <v>36</v>
      </c>
      <c r="K659" s="1">
        <f t="shared" si="30"/>
        <v>159787.23000000001</v>
      </c>
      <c r="L659" s="1" t="str">
        <f t="shared" si="31"/>
        <v>ASALARIADO</v>
      </c>
      <c r="M659" s="1">
        <f t="shared" si="32"/>
        <v>36</v>
      </c>
    </row>
    <row r="660" spans="2:13" x14ac:dyDescent="0.25">
      <c r="B660">
        <v>646</v>
      </c>
      <c r="C660" s="1" t="s">
        <v>9</v>
      </c>
      <c r="D660">
        <v>680400</v>
      </c>
      <c r="E660" s="1" t="s">
        <v>10</v>
      </c>
      <c r="F660" s="1" t="s">
        <v>16</v>
      </c>
      <c r="G660" s="1" t="s">
        <v>12</v>
      </c>
      <c r="H660" s="1" t="s">
        <v>13</v>
      </c>
      <c r="I660" s="1" t="s">
        <v>13</v>
      </c>
      <c r="J660">
        <v>63</v>
      </c>
      <c r="K660" s="1">
        <f t="shared" si="30"/>
        <v>680400</v>
      </c>
      <c r="L660" s="1" t="str">
        <f t="shared" si="31"/>
        <v>ASALARIADO</v>
      </c>
      <c r="M660" s="1">
        <f t="shared" si="32"/>
        <v>63</v>
      </c>
    </row>
    <row r="661" spans="2:13" x14ac:dyDescent="0.25">
      <c r="B661">
        <v>647</v>
      </c>
      <c r="C661" s="1" t="s">
        <v>15</v>
      </c>
      <c r="D661">
        <v>1556653.39</v>
      </c>
      <c r="E661" s="1" t="s">
        <v>10</v>
      </c>
      <c r="F661" s="1" t="s">
        <v>16</v>
      </c>
      <c r="G661" s="1" t="s">
        <v>12</v>
      </c>
      <c r="H661" s="1" t="s">
        <v>13</v>
      </c>
      <c r="I661" s="1" t="s">
        <v>13</v>
      </c>
      <c r="J661">
        <v>44</v>
      </c>
      <c r="K661" s="1">
        <f t="shared" si="30"/>
        <v>1556653.39</v>
      </c>
      <c r="L661" s="1" t="str">
        <f t="shared" si="31"/>
        <v>ASALARIADO</v>
      </c>
      <c r="M661" s="1">
        <f t="shared" si="32"/>
        <v>44</v>
      </c>
    </row>
    <row r="662" spans="2:13" x14ac:dyDescent="0.25">
      <c r="B662">
        <v>648</v>
      </c>
      <c r="C662" s="1" t="s">
        <v>15</v>
      </c>
      <c r="D662">
        <v>280000</v>
      </c>
      <c r="E662" s="1" t="s">
        <v>10</v>
      </c>
      <c r="F662" s="1" t="s">
        <v>16</v>
      </c>
      <c r="G662" s="1" t="s">
        <v>12</v>
      </c>
      <c r="H662" s="1" t="s">
        <v>12</v>
      </c>
      <c r="I662" s="1" t="s">
        <v>13</v>
      </c>
      <c r="J662">
        <v>59</v>
      </c>
      <c r="K662" s="1">
        <f t="shared" si="30"/>
        <v>280000</v>
      </c>
      <c r="L662" s="1" t="str">
        <f t="shared" si="31"/>
        <v>ASALARIADO</v>
      </c>
      <c r="M662" s="1">
        <f t="shared" si="32"/>
        <v>59</v>
      </c>
    </row>
    <row r="663" spans="2:13" x14ac:dyDescent="0.25">
      <c r="B663">
        <v>649</v>
      </c>
      <c r="C663" s="1" t="s">
        <v>9</v>
      </c>
      <c r="D663">
        <v>311895</v>
      </c>
      <c r="E663" s="1" t="s">
        <v>18</v>
      </c>
      <c r="F663" s="1" t="s">
        <v>16</v>
      </c>
      <c r="G663" s="1" t="s">
        <v>12</v>
      </c>
      <c r="H663" s="1" t="s">
        <v>13</v>
      </c>
      <c r="I663" s="1" t="s">
        <v>12</v>
      </c>
      <c r="J663">
        <v>41</v>
      </c>
      <c r="K663" s="1">
        <f t="shared" si="30"/>
        <v>311895</v>
      </c>
      <c r="L663" s="1" t="str">
        <f t="shared" si="31"/>
        <v>TRABAJADOR INDEPENDIENTE</v>
      </c>
      <c r="M663" s="1">
        <f t="shared" si="32"/>
        <v>41</v>
      </c>
    </row>
    <row r="664" spans="2:13" x14ac:dyDescent="0.25">
      <c r="B664">
        <v>650</v>
      </c>
      <c r="C664" s="1" t="s">
        <v>9</v>
      </c>
      <c r="D664">
        <v>297046</v>
      </c>
      <c r="E664" s="1" t="s">
        <v>17</v>
      </c>
      <c r="F664" s="1" t="s">
        <v>16</v>
      </c>
      <c r="G664" s="1" t="s">
        <v>13</v>
      </c>
      <c r="H664" s="1" t="s">
        <v>12</v>
      </c>
      <c r="I664" s="1" t="s">
        <v>13</v>
      </c>
      <c r="J664">
        <v>71</v>
      </c>
      <c r="K664" s="1">
        <f t="shared" si="30"/>
        <v>297046</v>
      </c>
      <c r="L664" s="1" t="str">
        <f t="shared" si="31"/>
        <v>ASEGURADO VOLUNTARIO</v>
      </c>
      <c r="M664" s="1">
        <f t="shared" si="32"/>
        <v>71</v>
      </c>
    </row>
    <row r="665" spans="2:13" x14ac:dyDescent="0.25">
      <c r="B665">
        <v>651</v>
      </c>
      <c r="C665" s="1" t="s">
        <v>15</v>
      </c>
      <c r="D665">
        <v>540000</v>
      </c>
      <c r="E665" s="1" t="s">
        <v>10</v>
      </c>
      <c r="F665" s="1" t="s">
        <v>16</v>
      </c>
      <c r="G665" s="1" t="s">
        <v>12</v>
      </c>
      <c r="H665" s="1" t="s">
        <v>13</v>
      </c>
      <c r="I665" s="1" t="s">
        <v>13</v>
      </c>
      <c r="J665">
        <v>26</v>
      </c>
      <c r="K665" s="1">
        <f t="shared" si="30"/>
        <v>540000</v>
      </c>
      <c r="L665" s="1" t="str">
        <f t="shared" si="31"/>
        <v>ASALARIADO</v>
      </c>
      <c r="M665" s="1">
        <f t="shared" si="32"/>
        <v>26</v>
      </c>
    </row>
    <row r="666" spans="2:13" x14ac:dyDescent="0.25">
      <c r="B666">
        <v>652</v>
      </c>
      <c r="C666" s="1" t="s">
        <v>15</v>
      </c>
      <c r="D666">
        <v>312690</v>
      </c>
      <c r="E666" s="1" t="s">
        <v>10</v>
      </c>
      <c r="F666" s="1" t="s">
        <v>11</v>
      </c>
      <c r="G666" s="1" t="s">
        <v>12</v>
      </c>
      <c r="H666" s="1" t="s">
        <v>13</v>
      </c>
      <c r="I666" s="1" t="s">
        <v>13</v>
      </c>
      <c r="J666">
        <v>57</v>
      </c>
      <c r="K666" s="1">
        <f t="shared" si="30"/>
        <v>312690</v>
      </c>
      <c r="L666" s="1" t="str">
        <f t="shared" si="31"/>
        <v>ASALARIADO</v>
      </c>
      <c r="M666" s="1">
        <f t="shared" si="32"/>
        <v>57</v>
      </c>
    </row>
    <row r="667" spans="2:13" x14ac:dyDescent="0.25">
      <c r="B667">
        <v>653</v>
      </c>
      <c r="C667" s="1" t="s">
        <v>9</v>
      </c>
      <c r="D667">
        <v>216975</v>
      </c>
      <c r="E667" s="1" t="s">
        <v>10</v>
      </c>
      <c r="F667" s="1" t="s">
        <v>16</v>
      </c>
      <c r="G667" s="1" t="s">
        <v>12</v>
      </c>
      <c r="H667" s="1" t="s">
        <v>13</v>
      </c>
      <c r="I667" s="1" t="s">
        <v>13</v>
      </c>
      <c r="J667">
        <v>32</v>
      </c>
      <c r="K667" s="1">
        <f t="shared" si="30"/>
        <v>216975</v>
      </c>
      <c r="L667" s="1" t="str">
        <f t="shared" si="31"/>
        <v>ASALARIADO</v>
      </c>
      <c r="M667" s="1">
        <f t="shared" si="32"/>
        <v>32</v>
      </c>
    </row>
    <row r="668" spans="2:13" x14ac:dyDescent="0.25">
      <c r="B668">
        <v>654</v>
      </c>
      <c r="C668" s="1" t="s">
        <v>9</v>
      </c>
      <c r="D668">
        <v>254494.92</v>
      </c>
      <c r="E668" s="1" t="s">
        <v>10</v>
      </c>
      <c r="F668" s="1" t="s">
        <v>11</v>
      </c>
      <c r="G668" s="1" t="s">
        <v>12</v>
      </c>
      <c r="H668" s="1" t="s">
        <v>13</v>
      </c>
      <c r="I668" s="1" t="s">
        <v>13</v>
      </c>
      <c r="J668">
        <v>31</v>
      </c>
      <c r="K668" s="1">
        <f t="shared" si="30"/>
        <v>254494.92</v>
      </c>
      <c r="L668" s="1" t="str">
        <f t="shared" si="31"/>
        <v>ASALARIADO</v>
      </c>
      <c r="M668" s="1">
        <f t="shared" si="32"/>
        <v>31</v>
      </c>
    </row>
    <row r="669" spans="2:13" x14ac:dyDescent="0.25">
      <c r="B669">
        <v>655</v>
      </c>
      <c r="C669" s="1" t="s">
        <v>9</v>
      </c>
      <c r="D669">
        <v>278030</v>
      </c>
      <c r="E669" s="1" t="s">
        <v>19</v>
      </c>
      <c r="F669" s="1" t="s">
        <v>16</v>
      </c>
      <c r="G669" s="1" t="s">
        <v>12</v>
      </c>
      <c r="H669" s="1" t="s">
        <v>12</v>
      </c>
      <c r="I669" s="1" t="s">
        <v>13</v>
      </c>
      <c r="J669">
        <v>38</v>
      </c>
      <c r="K669" s="1">
        <f t="shared" si="30"/>
        <v>278030</v>
      </c>
      <c r="L669" s="1" t="str">
        <f t="shared" si="31"/>
        <v>CONVENIOS ESPECIALES DE TRABAJADORES INDEPENDIENTES</v>
      </c>
      <c r="M669" s="1">
        <f t="shared" si="32"/>
        <v>38</v>
      </c>
    </row>
    <row r="670" spans="2:13" x14ac:dyDescent="0.25">
      <c r="B670">
        <v>656</v>
      </c>
      <c r="C670" s="1" t="s">
        <v>9</v>
      </c>
      <c r="D670">
        <v>291178.01</v>
      </c>
      <c r="E670" s="1" t="s">
        <v>10</v>
      </c>
      <c r="F670" s="1" t="s">
        <v>16</v>
      </c>
      <c r="G670" s="1" t="s">
        <v>12</v>
      </c>
      <c r="H670" s="1" t="s">
        <v>13</v>
      </c>
      <c r="I670" s="1" t="s">
        <v>13</v>
      </c>
      <c r="J670">
        <v>34</v>
      </c>
      <c r="K670" s="1">
        <f t="shared" si="30"/>
        <v>291178.01</v>
      </c>
      <c r="L670" s="1" t="str">
        <f t="shared" si="31"/>
        <v>ASALARIADO</v>
      </c>
      <c r="M670" s="1">
        <f t="shared" si="32"/>
        <v>34</v>
      </c>
    </row>
    <row r="671" spans="2:13" x14ac:dyDescent="0.25">
      <c r="B671">
        <v>657</v>
      </c>
      <c r="C671" s="1" t="s">
        <v>9</v>
      </c>
      <c r="D671">
        <v>1181901</v>
      </c>
      <c r="E671" s="1" t="s">
        <v>10</v>
      </c>
      <c r="F671" s="1" t="s">
        <v>11</v>
      </c>
      <c r="G671" s="1" t="s">
        <v>12</v>
      </c>
      <c r="H671" s="1" t="s">
        <v>13</v>
      </c>
      <c r="I671" s="1" t="s">
        <v>13</v>
      </c>
      <c r="J671">
        <v>55</v>
      </c>
      <c r="K671" s="1">
        <f t="shared" si="30"/>
        <v>1181901</v>
      </c>
      <c r="L671" s="1" t="str">
        <f t="shared" si="31"/>
        <v>ASALARIADO</v>
      </c>
      <c r="M671" s="1">
        <f t="shared" si="32"/>
        <v>55</v>
      </c>
    </row>
    <row r="672" spans="2:13" x14ac:dyDescent="0.25">
      <c r="B672">
        <v>658</v>
      </c>
      <c r="C672" s="1" t="s">
        <v>9</v>
      </c>
      <c r="D672">
        <v>494539.06</v>
      </c>
      <c r="E672" s="1" t="s">
        <v>10</v>
      </c>
      <c r="F672" s="1" t="s">
        <v>16</v>
      </c>
      <c r="G672" s="1" t="s">
        <v>12</v>
      </c>
      <c r="H672" s="1" t="s">
        <v>12</v>
      </c>
      <c r="I672" s="1" t="s">
        <v>13</v>
      </c>
      <c r="J672">
        <v>39</v>
      </c>
      <c r="K672" s="1">
        <f t="shared" si="30"/>
        <v>494539.06</v>
      </c>
      <c r="L672" s="1" t="str">
        <f t="shared" si="31"/>
        <v>ASALARIADO</v>
      </c>
      <c r="M672" s="1">
        <f t="shared" si="32"/>
        <v>39</v>
      </c>
    </row>
    <row r="673" spans="2:13" x14ac:dyDescent="0.25">
      <c r="B673">
        <v>659</v>
      </c>
      <c r="C673" s="1" t="s">
        <v>15</v>
      </c>
      <c r="D673">
        <v>299647</v>
      </c>
      <c r="E673" s="1" t="s">
        <v>17</v>
      </c>
      <c r="F673" s="1" t="s">
        <v>16</v>
      </c>
      <c r="G673" s="1" t="s">
        <v>12</v>
      </c>
      <c r="H673" s="1" t="s">
        <v>13</v>
      </c>
      <c r="I673" s="1" t="s">
        <v>13</v>
      </c>
      <c r="J673">
        <v>51</v>
      </c>
      <c r="K673" s="1">
        <f t="shared" si="30"/>
        <v>299647</v>
      </c>
      <c r="L673" s="1" t="str">
        <f t="shared" si="31"/>
        <v>ASEGURADO VOLUNTARIO</v>
      </c>
      <c r="M673" s="1">
        <f t="shared" si="32"/>
        <v>51</v>
      </c>
    </row>
    <row r="674" spans="2:13" x14ac:dyDescent="0.25">
      <c r="B674">
        <v>660</v>
      </c>
      <c r="C674" s="1" t="s">
        <v>9</v>
      </c>
      <c r="D674">
        <v>386161</v>
      </c>
      <c r="E674" s="1" t="s">
        <v>18</v>
      </c>
      <c r="F674" s="1" t="s">
        <v>16</v>
      </c>
      <c r="G674" s="1" t="s">
        <v>12</v>
      </c>
      <c r="H674" s="1" t="s">
        <v>13</v>
      </c>
      <c r="I674" s="1" t="s">
        <v>12</v>
      </c>
      <c r="J674">
        <v>49</v>
      </c>
      <c r="K674" s="1">
        <f t="shared" si="30"/>
        <v>386161</v>
      </c>
      <c r="L674" s="1" t="str">
        <f t="shared" si="31"/>
        <v>TRABAJADOR INDEPENDIENTE</v>
      </c>
      <c r="M674" s="1">
        <f t="shared" si="32"/>
        <v>49</v>
      </c>
    </row>
    <row r="675" spans="2:13" x14ac:dyDescent="0.25">
      <c r="B675">
        <v>661</v>
      </c>
      <c r="C675" s="1" t="s">
        <v>9</v>
      </c>
      <c r="D675">
        <v>300000</v>
      </c>
      <c r="E675" s="1" t="s">
        <v>18</v>
      </c>
      <c r="F675" s="1" t="s">
        <v>16</v>
      </c>
      <c r="G675" s="1" t="s">
        <v>12</v>
      </c>
      <c r="H675" s="1" t="s">
        <v>13</v>
      </c>
      <c r="I675" s="1" t="s">
        <v>13</v>
      </c>
      <c r="J675">
        <v>30</v>
      </c>
      <c r="K675" s="1">
        <f t="shared" si="30"/>
        <v>300000</v>
      </c>
      <c r="L675" s="1" t="str">
        <f t="shared" si="31"/>
        <v>TRABAJADOR INDEPENDIENTE</v>
      </c>
      <c r="M675" s="1">
        <f t="shared" si="32"/>
        <v>30</v>
      </c>
    </row>
    <row r="676" spans="2:13" x14ac:dyDescent="0.25">
      <c r="B676">
        <v>662</v>
      </c>
      <c r="C676" s="1" t="s">
        <v>9</v>
      </c>
      <c r="D676">
        <v>2425879.86</v>
      </c>
      <c r="E676" s="1" t="s">
        <v>10</v>
      </c>
      <c r="F676" s="1" t="s">
        <v>16</v>
      </c>
      <c r="G676" s="1" t="s">
        <v>12</v>
      </c>
      <c r="H676" s="1" t="s">
        <v>13</v>
      </c>
      <c r="I676" s="1" t="s">
        <v>13</v>
      </c>
      <c r="J676">
        <v>31</v>
      </c>
      <c r="K676" s="1">
        <f t="shared" si="30"/>
        <v>2425879.86</v>
      </c>
      <c r="L676" s="1" t="str">
        <f t="shared" si="31"/>
        <v>ASALARIADO</v>
      </c>
      <c r="M676" s="1">
        <f t="shared" si="32"/>
        <v>31</v>
      </c>
    </row>
    <row r="677" spans="2:13" x14ac:dyDescent="0.25">
      <c r="B677">
        <v>663</v>
      </c>
      <c r="C677" s="1" t="s">
        <v>9</v>
      </c>
      <c r="D677">
        <v>552616.01</v>
      </c>
      <c r="E677" s="1" t="s">
        <v>10</v>
      </c>
      <c r="F677" s="1" t="s">
        <v>16</v>
      </c>
      <c r="G677" s="1" t="s">
        <v>12</v>
      </c>
      <c r="H677" s="1" t="s">
        <v>13</v>
      </c>
      <c r="I677" s="1" t="s">
        <v>13</v>
      </c>
      <c r="J677">
        <v>30</v>
      </c>
      <c r="K677" s="1">
        <f t="shared" si="30"/>
        <v>552616.01</v>
      </c>
      <c r="L677" s="1" t="str">
        <f t="shared" si="31"/>
        <v>ASALARIADO</v>
      </c>
      <c r="M677" s="1">
        <f t="shared" si="32"/>
        <v>30</v>
      </c>
    </row>
    <row r="678" spans="2:13" x14ac:dyDescent="0.25">
      <c r="B678">
        <v>664</v>
      </c>
      <c r="C678" s="1" t="s">
        <v>9</v>
      </c>
      <c r="D678">
        <v>454965.33</v>
      </c>
      <c r="E678" s="1" t="s">
        <v>10</v>
      </c>
      <c r="F678" s="1" t="s">
        <v>16</v>
      </c>
      <c r="G678" s="1" t="s">
        <v>12</v>
      </c>
      <c r="H678" s="1" t="s">
        <v>13</v>
      </c>
      <c r="I678" s="1" t="s">
        <v>12</v>
      </c>
      <c r="J678">
        <v>48</v>
      </c>
      <c r="K678" s="1">
        <f t="shared" si="30"/>
        <v>454965.33</v>
      </c>
      <c r="L678" s="1" t="str">
        <f t="shared" si="31"/>
        <v>ASALARIADO</v>
      </c>
      <c r="M678" s="1">
        <f t="shared" si="32"/>
        <v>48</v>
      </c>
    </row>
    <row r="679" spans="2:13" x14ac:dyDescent="0.25">
      <c r="B679">
        <v>665</v>
      </c>
      <c r="C679" s="1" t="s">
        <v>15</v>
      </c>
      <c r="D679">
        <v>834260</v>
      </c>
      <c r="E679" s="1" t="s">
        <v>10</v>
      </c>
      <c r="F679" s="1" t="s">
        <v>11</v>
      </c>
      <c r="G679" s="1" t="s">
        <v>12</v>
      </c>
      <c r="H679" s="1" t="s">
        <v>13</v>
      </c>
      <c r="I679" s="1" t="s">
        <v>12</v>
      </c>
      <c r="J679">
        <v>42</v>
      </c>
      <c r="K679" s="1">
        <f t="shared" si="30"/>
        <v>834260</v>
      </c>
      <c r="L679" s="1" t="str">
        <f t="shared" si="31"/>
        <v>ASALARIADO</v>
      </c>
      <c r="M679" s="1">
        <f t="shared" si="32"/>
        <v>42</v>
      </c>
    </row>
    <row r="680" spans="2:13" x14ac:dyDescent="0.25">
      <c r="B680">
        <v>666</v>
      </c>
      <c r="C680" s="1" t="s">
        <v>9</v>
      </c>
      <c r="D680">
        <v>329950</v>
      </c>
      <c r="E680" s="1" t="s">
        <v>18</v>
      </c>
      <c r="F680" s="1" t="s">
        <v>16</v>
      </c>
      <c r="G680" s="1" t="s">
        <v>12</v>
      </c>
      <c r="H680" s="1" t="s">
        <v>13</v>
      </c>
      <c r="I680" s="1" t="s">
        <v>12</v>
      </c>
      <c r="J680">
        <v>41</v>
      </c>
      <c r="K680" s="1">
        <f t="shared" si="30"/>
        <v>329950</v>
      </c>
      <c r="L680" s="1" t="str">
        <f t="shared" si="31"/>
        <v>TRABAJADOR INDEPENDIENTE</v>
      </c>
      <c r="M680" s="1">
        <f t="shared" si="32"/>
        <v>41</v>
      </c>
    </row>
    <row r="681" spans="2:13" x14ac:dyDescent="0.25">
      <c r="B681">
        <v>667</v>
      </c>
      <c r="C681" s="1" t="s">
        <v>9</v>
      </c>
      <c r="D681">
        <v>11.98</v>
      </c>
      <c r="E681" s="1" t="s">
        <v>10</v>
      </c>
      <c r="F681" s="1" t="s">
        <v>16</v>
      </c>
      <c r="G681" s="1" t="s">
        <v>12</v>
      </c>
      <c r="H681" s="1" t="s">
        <v>13</v>
      </c>
      <c r="I681" s="1" t="s">
        <v>13</v>
      </c>
      <c r="J681">
        <v>25</v>
      </c>
      <c r="K681" s="1">
        <f t="shared" si="30"/>
        <v>11.98</v>
      </c>
      <c r="L681" s="1" t="str">
        <f t="shared" si="31"/>
        <v>ASALARIADO</v>
      </c>
      <c r="M681" s="1">
        <f t="shared" si="32"/>
        <v>25</v>
      </c>
    </row>
    <row r="682" spans="2:13" x14ac:dyDescent="0.25">
      <c r="B682">
        <v>668</v>
      </c>
      <c r="C682" s="1" t="s">
        <v>15</v>
      </c>
      <c r="D682">
        <v>293333.33</v>
      </c>
      <c r="E682" s="1" t="s">
        <v>10</v>
      </c>
      <c r="F682" s="1" t="s">
        <v>16</v>
      </c>
      <c r="G682" s="1" t="s">
        <v>12</v>
      </c>
      <c r="H682" s="1" t="s">
        <v>13</v>
      </c>
      <c r="I682" s="1" t="s">
        <v>13</v>
      </c>
      <c r="J682">
        <v>24</v>
      </c>
      <c r="K682" s="1">
        <f t="shared" si="30"/>
        <v>293333.33</v>
      </c>
      <c r="L682" s="1" t="str">
        <f t="shared" si="31"/>
        <v>ASALARIADO</v>
      </c>
      <c r="M682" s="1">
        <f t="shared" si="32"/>
        <v>24</v>
      </c>
    </row>
    <row r="683" spans="2:13" x14ac:dyDescent="0.25">
      <c r="B683">
        <v>669</v>
      </c>
      <c r="C683" s="1" t="s">
        <v>9</v>
      </c>
      <c r="D683">
        <v>580000</v>
      </c>
      <c r="E683" s="1" t="s">
        <v>10</v>
      </c>
      <c r="F683" s="1" t="s">
        <v>16</v>
      </c>
      <c r="G683" s="1" t="s">
        <v>12</v>
      </c>
      <c r="H683" s="1" t="s">
        <v>13</v>
      </c>
      <c r="I683" s="1" t="s">
        <v>13</v>
      </c>
      <c r="J683">
        <v>36</v>
      </c>
      <c r="K683" s="1">
        <f t="shared" si="30"/>
        <v>580000</v>
      </c>
      <c r="L683" s="1" t="str">
        <f t="shared" si="31"/>
        <v>ASALARIADO</v>
      </c>
      <c r="M683" s="1">
        <f t="shared" si="32"/>
        <v>36</v>
      </c>
    </row>
    <row r="684" spans="2:13" x14ac:dyDescent="0.25">
      <c r="B684">
        <v>670</v>
      </c>
      <c r="C684" s="1" t="s">
        <v>15</v>
      </c>
      <c r="D684">
        <v>817600</v>
      </c>
      <c r="E684" s="1" t="s">
        <v>10</v>
      </c>
      <c r="F684" s="1" t="s">
        <v>16</v>
      </c>
      <c r="G684" s="1" t="s">
        <v>12</v>
      </c>
      <c r="H684" s="1" t="s">
        <v>13</v>
      </c>
      <c r="I684" s="1" t="s">
        <v>13</v>
      </c>
      <c r="J684">
        <v>38</v>
      </c>
      <c r="K684" s="1">
        <f t="shared" si="30"/>
        <v>817600</v>
      </c>
      <c r="L684" s="1" t="str">
        <f t="shared" si="31"/>
        <v>ASALARIADO</v>
      </c>
      <c r="M684" s="1">
        <f t="shared" si="32"/>
        <v>38</v>
      </c>
    </row>
    <row r="685" spans="2:13" x14ac:dyDescent="0.25">
      <c r="B685">
        <v>671</v>
      </c>
      <c r="C685" s="1" t="s">
        <v>15</v>
      </c>
      <c r="D685">
        <v>380590.81</v>
      </c>
      <c r="E685" s="1" t="s">
        <v>10</v>
      </c>
      <c r="F685" s="1" t="s">
        <v>16</v>
      </c>
      <c r="G685" s="1" t="s">
        <v>12</v>
      </c>
      <c r="H685" s="1" t="s">
        <v>13</v>
      </c>
      <c r="I685" s="1" t="s">
        <v>13</v>
      </c>
      <c r="J685">
        <v>33</v>
      </c>
      <c r="K685" s="1">
        <f t="shared" si="30"/>
        <v>380590.81</v>
      </c>
      <c r="L685" s="1" t="str">
        <f t="shared" si="31"/>
        <v>ASALARIADO</v>
      </c>
      <c r="M685" s="1">
        <f t="shared" si="32"/>
        <v>33</v>
      </c>
    </row>
    <row r="686" spans="2:13" x14ac:dyDescent="0.25">
      <c r="B686">
        <v>672</v>
      </c>
      <c r="C686" s="1" t="s">
        <v>15</v>
      </c>
      <c r="D686">
        <v>278868</v>
      </c>
      <c r="E686" s="1" t="s">
        <v>10</v>
      </c>
      <c r="F686" s="1" t="s">
        <v>16</v>
      </c>
      <c r="G686" s="1" t="s">
        <v>12</v>
      </c>
      <c r="H686" s="1" t="s">
        <v>13</v>
      </c>
      <c r="I686" s="1" t="s">
        <v>13</v>
      </c>
      <c r="J686">
        <v>22</v>
      </c>
      <c r="K686" s="1">
        <f t="shared" si="30"/>
        <v>278868</v>
      </c>
      <c r="L686" s="1" t="str">
        <f t="shared" si="31"/>
        <v>ASALARIADO</v>
      </c>
      <c r="M686" s="1">
        <f t="shared" si="32"/>
        <v>22</v>
      </c>
    </row>
    <row r="687" spans="2:13" x14ac:dyDescent="0.25">
      <c r="B687">
        <v>673</v>
      </c>
      <c r="C687" s="1" t="s">
        <v>9</v>
      </c>
      <c r="D687">
        <v>600538.5</v>
      </c>
      <c r="E687" s="1" t="s">
        <v>10</v>
      </c>
      <c r="F687" s="1" t="s">
        <v>16</v>
      </c>
      <c r="G687" s="1" t="s">
        <v>12</v>
      </c>
      <c r="H687" s="1" t="s">
        <v>13</v>
      </c>
      <c r="I687" s="1" t="s">
        <v>13</v>
      </c>
      <c r="J687">
        <v>27</v>
      </c>
      <c r="K687" s="1">
        <f t="shared" si="30"/>
        <v>600538.5</v>
      </c>
      <c r="L687" s="1" t="str">
        <f t="shared" si="31"/>
        <v>ASALARIADO</v>
      </c>
      <c r="M687" s="1">
        <f t="shared" si="32"/>
        <v>27</v>
      </c>
    </row>
    <row r="688" spans="2:13" x14ac:dyDescent="0.25">
      <c r="B688">
        <v>674</v>
      </c>
      <c r="C688" s="1" t="s">
        <v>9</v>
      </c>
      <c r="D688">
        <v>4764816.1399999997</v>
      </c>
      <c r="E688" s="1" t="s">
        <v>10</v>
      </c>
      <c r="F688" s="1" t="s">
        <v>16</v>
      </c>
      <c r="G688" s="1" t="s">
        <v>12</v>
      </c>
      <c r="H688" s="1" t="s">
        <v>12</v>
      </c>
      <c r="I688" s="1" t="s">
        <v>13</v>
      </c>
      <c r="J688">
        <v>53</v>
      </c>
      <c r="K688" s="1">
        <f t="shared" si="30"/>
        <v>4764816.1399999997</v>
      </c>
      <c r="L688" s="1" t="str">
        <f t="shared" si="31"/>
        <v>ASALARIADO</v>
      </c>
      <c r="M688" s="1">
        <f t="shared" si="32"/>
        <v>53</v>
      </c>
    </row>
    <row r="689" spans="2:13" x14ac:dyDescent="0.25">
      <c r="B689">
        <v>675</v>
      </c>
      <c r="C689" s="1" t="s">
        <v>9</v>
      </c>
      <c r="D689">
        <v>278035</v>
      </c>
      <c r="E689" s="1" t="s">
        <v>17</v>
      </c>
      <c r="F689" s="1" t="s">
        <v>16</v>
      </c>
      <c r="G689" s="1" t="s">
        <v>12</v>
      </c>
      <c r="H689" s="1" t="s">
        <v>13</v>
      </c>
      <c r="I689" s="1" t="s">
        <v>12</v>
      </c>
      <c r="J689">
        <v>54</v>
      </c>
      <c r="K689" s="1">
        <f t="shared" si="30"/>
        <v>278035</v>
      </c>
      <c r="L689" s="1" t="str">
        <f t="shared" si="31"/>
        <v>ASEGURADO VOLUNTARIO</v>
      </c>
      <c r="M689" s="1">
        <f t="shared" si="32"/>
        <v>54</v>
      </c>
    </row>
    <row r="690" spans="2:13" x14ac:dyDescent="0.25">
      <c r="B690">
        <v>676</v>
      </c>
      <c r="C690" s="1" t="s">
        <v>15</v>
      </c>
      <c r="D690">
        <v>5215081</v>
      </c>
      <c r="E690" s="1" t="s">
        <v>10</v>
      </c>
      <c r="F690" s="1" t="s">
        <v>11</v>
      </c>
      <c r="G690" s="1" t="s">
        <v>12</v>
      </c>
      <c r="H690" s="1" t="s">
        <v>13</v>
      </c>
      <c r="I690" s="1" t="s">
        <v>13</v>
      </c>
      <c r="J690">
        <v>65</v>
      </c>
      <c r="K690" s="1">
        <f t="shared" si="30"/>
        <v>5215081</v>
      </c>
      <c r="L690" s="1" t="str">
        <f t="shared" si="31"/>
        <v>ASALARIADO</v>
      </c>
      <c r="M690" s="1">
        <f t="shared" si="32"/>
        <v>65</v>
      </c>
    </row>
    <row r="691" spans="2:13" x14ac:dyDescent="0.25">
      <c r="B691">
        <v>677</v>
      </c>
      <c r="C691" s="1" t="s">
        <v>9</v>
      </c>
      <c r="D691">
        <v>319600</v>
      </c>
      <c r="E691" s="1" t="s">
        <v>10</v>
      </c>
      <c r="F691" s="1" t="s">
        <v>16</v>
      </c>
      <c r="G691" s="1" t="s">
        <v>12</v>
      </c>
      <c r="H691" s="1" t="s">
        <v>13</v>
      </c>
      <c r="I691" s="1" t="s">
        <v>13</v>
      </c>
      <c r="J691">
        <v>61</v>
      </c>
      <c r="K691" s="1">
        <f t="shared" si="30"/>
        <v>319600</v>
      </c>
      <c r="L691" s="1" t="str">
        <f t="shared" si="31"/>
        <v>ASALARIADO</v>
      </c>
      <c r="M691" s="1">
        <f t="shared" si="32"/>
        <v>61</v>
      </c>
    </row>
    <row r="692" spans="2:13" x14ac:dyDescent="0.25">
      <c r="B692">
        <v>678</v>
      </c>
      <c r="C692" s="1" t="s">
        <v>15</v>
      </c>
      <c r="D692">
        <v>152460</v>
      </c>
      <c r="E692" s="1" t="s">
        <v>10</v>
      </c>
      <c r="F692" s="1" t="s">
        <v>16</v>
      </c>
      <c r="G692" s="1" t="s">
        <v>12</v>
      </c>
      <c r="H692" s="1" t="s">
        <v>13</v>
      </c>
      <c r="I692" s="1" t="s">
        <v>13</v>
      </c>
      <c r="J692">
        <v>65</v>
      </c>
      <c r="K692" s="1">
        <f t="shared" si="30"/>
        <v>152460</v>
      </c>
      <c r="L692" s="1" t="str">
        <f t="shared" si="31"/>
        <v>ASALARIADO</v>
      </c>
      <c r="M692" s="1">
        <f t="shared" si="32"/>
        <v>65</v>
      </c>
    </row>
    <row r="693" spans="2:13" x14ac:dyDescent="0.25">
      <c r="B693">
        <v>679</v>
      </c>
      <c r="C693" s="1" t="s">
        <v>9</v>
      </c>
      <c r="D693">
        <v>608941</v>
      </c>
      <c r="E693" s="1" t="s">
        <v>18</v>
      </c>
      <c r="F693" s="1" t="s">
        <v>16</v>
      </c>
      <c r="G693" s="1" t="s">
        <v>12</v>
      </c>
      <c r="H693" s="1" t="s">
        <v>13</v>
      </c>
      <c r="I693" s="1" t="s">
        <v>12</v>
      </c>
      <c r="J693">
        <v>45</v>
      </c>
      <c r="K693" s="1">
        <f t="shared" si="30"/>
        <v>608941</v>
      </c>
      <c r="L693" s="1" t="str">
        <f t="shared" si="31"/>
        <v>TRABAJADOR INDEPENDIENTE</v>
      </c>
      <c r="M693" s="1">
        <f t="shared" si="32"/>
        <v>45</v>
      </c>
    </row>
    <row r="694" spans="2:13" x14ac:dyDescent="0.25">
      <c r="B694">
        <v>680</v>
      </c>
      <c r="C694" s="1" t="s">
        <v>15</v>
      </c>
      <c r="D694">
        <v>454962.33</v>
      </c>
      <c r="E694" s="1" t="s">
        <v>10</v>
      </c>
      <c r="F694" s="1" t="s">
        <v>16</v>
      </c>
      <c r="G694" s="1" t="s">
        <v>12</v>
      </c>
      <c r="H694" s="1" t="s">
        <v>13</v>
      </c>
      <c r="I694" s="1" t="s">
        <v>13</v>
      </c>
      <c r="J694">
        <v>44</v>
      </c>
      <c r="K694" s="1">
        <f t="shared" si="30"/>
        <v>454962.33</v>
      </c>
      <c r="L694" s="1" t="str">
        <f t="shared" si="31"/>
        <v>ASALARIADO</v>
      </c>
      <c r="M694" s="1">
        <f t="shared" si="32"/>
        <v>44</v>
      </c>
    </row>
    <row r="695" spans="2:13" x14ac:dyDescent="0.25">
      <c r="B695">
        <v>681</v>
      </c>
      <c r="C695" s="1" t="s">
        <v>9</v>
      </c>
      <c r="D695">
        <v>458557</v>
      </c>
      <c r="E695" s="1" t="s">
        <v>18</v>
      </c>
      <c r="F695" s="1" t="s">
        <v>16</v>
      </c>
      <c r="G695" s="1" t="s">
        <v>12</v>
      </c>
      <c r="H695" s="1" t="s">
        <v>13</v>
      </c>
      <c r="I695" s="1" t="s">
        <v>13</v>
      </c>
      <c r="J695">
        <v>54</v>
      </c>
      <c r="K695" s="1">
        <f t="shared" si="30"/>
        <v>458557</v>
      </c>
      <c r="L695" s="1" t="str">
        <f t="shared" si="31"/>
        <v>TRABAJADOR INDEPENDIENTE</v>
      </c>
      <c r="M695" s="1">
        <f t="shared" si="32"/>
        <v>54</v>
      </c>
    </row>
    <row r="696" spans="2:13" x14ac:dyDescent="0.25">
      <c r="B696">
        <v>682</v>
      </c>
      <c r="C696" s="1" t="s">
        <v>15</v>
      </c>
      <c r="D696">
        <v>791538.55</v>
      </c>
      <c r="E696" s="1" t="s">
        <v>10</v>
      </c>
      <c r="F696" s="1" t="s">
        <v>11</v>
      </c>
      <c r="G696" s="1" t="s">
        <v>12</v>
      </c>
      <c r="H696" s="1" t="s">
        <v>13</v>
      </c>
      <c r="I696" s="1" t="s">
        <v>13</v>
      </c>
      <c r="J696">
        <v>40</v>
      </c>
      <c r="K696" s="1">
        <f t="shared" si="30"/>
        <v>791538.55</v>
      </c>
      <c r="L696" s="1" t="str">
        <f t="shared" si="31"/>
        <v>ASALARIADO</v>
      </c>
      <c r="M696" s="1">
        <f t="shared" si="32"/>
        <v>40</v>
      </c>
    </row>
    <row r="697" spans="2:13" x14ac:dyDescent="0.25">
      <c r="B697">
        <v>683</v>
      </c>
      <c r="C697" s="1" t="s">
        <v>9</v>
      </c>
      <c r="D697">
        <v>240000</v>
      </c>
      <c r="E697" s="1" t="s">
        <v>10</v>
      </c>
      <c r="F697" s="1" t="s">
        <v>16</v>
      </c>
      <c r="G697" s="1" t="s">
        <v>12</v>
      </c>
      <c r="H697" s="1" t="s">
        <v>13</v>
      </c>
      <c r="I697" s="1" t="s">
        <v>13</v>
      </c>
      <c r="J697">
        <v>18</v>
      </c>
      <c r="K697" s="1">
        <f t="shared" si="30"/>
        <v>240000</v>
      </c>
      <c r="L697" s="1" t="str">
        <f t="shared" si="31"/>
        <v>ASALARIADO</v>
      </c>
      <c r="M697" s="1">
        <f t="shared" si="32"/>
        <v>18</v>
      </c>
    </row>
    <row r="698" spans="2:13" x14ac:dyDescent="0.25">
      <c r="B698">
        <v>684</v>
      </c>
      <c r="C698" s="1" t="s">
        <v>9</v>
      </c>
      <c r="D698">
        <v>278030</v>
      </c>
      <c r="E698" s="1" t="s">
        <v>19</v>
      </c>
      <c r="F698" s="1" t="s">
        <v>16</v>
      </c>
      <c r="G698" s="1" t="s">
        <v>12</v>
      </c>
      <c r="H698" s="1" t="s">
        <v>13</v>
      </c>
      <c r="I698" s="1" t="s">
        <v>13</v>
      </c>
      <c r="J698">
        <v>52</v>
      </c>
      <c r="K698" s="1">
        <f t="shared" si="30"/>
        <v>278030</v>
      </c>
      <c r="L698" s="1" t="str">
        <f t="shared" si="31"/>
        <v>CONVENIOS ESPECIALES DE TRABAJADORES INDEPENDIENTES</v>
      </c>
      <c r="M698" s="1">
        <f t="shared" si="32"/>
        <v>52</v>
      </c>
    </row>
    <row r="699" spans="2:13" x14ac:dyDescent="0.25">
      <c r="B699">
        <v>685</v>
      </c>
      <c r="C699" s="1" t="s">
        <v>15</v>
      </c>
      <c r="D699">
        <v>2115710.04</v>
      </c>
      <c r="E699" s="1" t="s">
        <v>10</v>
      </c>
      <c r="F699" s="1" t="s">
        <v>11</v>
      </c>
      <c r="G699" s="1" t="s">
        <v>12</v>
      </c>
      <c r="H699" s="1" t="s">
        <v>13</v>
      </c>
      <c r="I699" s="1" t="s">
        <v>13</v>
      </c>
      <c r="J699">
        <v>46</v>
      </c>
      <c r="K699" s="1">
        <f t="shared" si="30"/>
        <v>2115710.04</v>
      </c>
      <c r="L699" s="1" t="str">
        <f t="shared" si="31"/>
        <v>ASALARIADO</v>
      </c>
      <c r="M699" s="1">
        <f t="shared" si="32"/>
        <v>46</v>
      </c>
    </row>
    <row r="700" spans="2:13" x14ac:dyDescent="0.25">
      <c r="B700">
        <v>686</v>
      </c>
      <c r="C700" s="1" t="s">
        <v>15</v>
      </c>
      <c r="D700">
        <v>450000</v>
      </c>
      <c r="E700" s="1" t="s">
        <v>10</v>
      </c>
      <c r="F700" s="1" t="s">
        <v>16</v>
      </c>
      <c r="G700" s="1" t="s">
        <v>12</v>
      </c>
      <c r="H700" s="1" t="s">
        <v>13</v>
      </c>
      <c r="I700" s="1" t="s">
        <v>13</v>
      </c>
      <c r="J700">
        <v>21</v>
      </c>
      <c r="K700" s="1">
        <f t="shared" si="30"/>
        <v>450000</v>
      </c>
      <c r="L700" s="1" t="str">
        <f t="shared" si="31"/>
        <v>ASALARIADO</v>
      </c>
      <c r="M700" s="1">
        <f t="shared" si="32"/>
        <v>21</v>
      </c>
    </row>
    <row r="701" spans="2:13" x14ac:dyDescent="0.25">
      <c r="B701">
        <v>687</v>
      </c>
      <c r="C701" s="1" t="s">
        <v>9</v>
      </c>
      <c r="D701">
        <v>594527</v>
      </c>
      <c r="E701" s="1" t="s">
        <v>18</v>
      </c>
      <c r="F701" s="1" t="s">
        <v>16</v>
      </c>
      <c r="G701" s="1" t="s">
        <v>12</v>
      </c>
      <c r="H701" s="1" t="s">
        <v>13</v>
      </c>
      <c r="I701" s="1" t="s">
        <v>12</v>
      </c>
      <c r="J701">
        <v>53</v>
      </c>
      <c r="K701" s="1">
        <f t="shared" si="30"/>
        <v>594527</v>
      </c>
      <c r="L701" s="1" t="str">
        <f t="shared" si="31"/>
        <v>TRABAJADOR INDEPENDIENTE</v>
      </c>
      <c r="M701" s="1">
        <f t="shared" si="32"/>
        <v>53</v>
      </c>
    </row>
    <row r="702" spans="2:13" x14ac:dyDescent="0.25">
      <c r="B702">
        <v>688</v>
      </c>
      <c r="C702" s="1" t="s">
        <v>9</v>
      </c>
      <c r="D702">
        <v>311895</v>
      </c>
      <c r="E702" s="1" t="s">
        <v>18</v>
      </c>
      <c r="F702" s="1" t="s">
        <v>16</v>
      </c>
      <c r="G702" s="1" t="s">
        <v>12</v>
      </c>
      <c r="H702" s="1" t="s">
        <v>13</v>
      </c>
      <c r="I702" s="1" t="s">
        <v>12</v>
      </c>
      <c r="J702">
        <v>37</v>
      </c>
      <c r="K702" s="1">
        <f t="shared" si="30"/>
        <v>311895</v>
      </c>
      <c r="L702" s="1" t="str">
        <f t="shared" si="31"/>
        <v>TRABAJADOR INDEPENDIENTE</v>
      </c>
      <c r="M702" s="1">
        <f t="shared" si="32"/>
        <v>37</v>
      </c>
    </row>
    <row r="703" spans="2:13" x14ac:dyDescent="0.25">
      <c r="B703">
        <v>689</v>
      </c>
      <c r="C703" s="1" t="s">
        <v>15</v>
      </c>
      <c r="D703">
        <v>360000</v>
      </c>
      <c r="E703" s="1" t="s">
        <v>10</v>
      </c>
      <c r="F703" s="1" t="s">
        <v>16</v>
      </c>
      <c r="G703" s="1" t="s">
        <v>12</v>
      </c>
      <c r="H703" s="1" t="s">
        <v>13</v>
      </c>
      <c r="I703" s="1" t="s">
        <v>13</v>
      </c>
      <c r="J703">
        <v>52</v>
      </c>
      <c r="K703" s="1">
        <f t="shared" si="30"/>
        <v>360000</v>
      </c>
      <c r="L703" s="1" t="str">
        <f t="shared" si="31"/>
        <v>ASALARIADO</v>
      </c>
      <c r="M703" s="1">
        <f t="shared" si="32"/>
        <v>52</v>
      </c>
    </row>
    <row r="704" spans="2:13" x14ac:dyDescent="0.25">
      <c r="B704">
        <v>690</v>
      </c>
      <c r="C704" s="1" t="s">
        <v>15</v>
      </c>
      <c r="D704">
        <v>369131</v>
      </c>
      <c r="E704" s="1" t="s">
        <v>18</v>
      </c>
      <c r="F704" s="1" t="s">
        <v>16</v>
      </c>
      <c r="G704" s="1" t="s">
        <v>12</v>
      </c>
      <c r="H704" s="1" t="s">
        <v>13</v>
      </c>
      <c r="I704" s="1" t="s">
        <v>13</v>
      </c>
      <c r="J704">
        <v>47</v>
      </c>
      <c r="K704" s="1">
        <f t="shared" si="30"/>
        <v>369131</v>
      </c>
      <c r="L704" s="1" t="str">
        <f t="shared" si="31"/>
        <v>TRABAJADOR INDEPENDIENTE</v>
      </c>
      <c r="M704" s="1">
        <f t="shared" si="32"/>
        <v>47</v>
      </c>
    </row>
    <row r="705" spans="2:13" x14ac:dyDescent="0.25">
      <c r="B705">
        <v>691</v>
      </c>
      <c r="C705" s="1" t="s">
        <v>15</v>
      </c>
      <c r="D705">
        <v>1041736</v>
      </c>
      <c r="E705" s="1" t="s">
        <v>10</v>
      </c>
      <c r="F705" s="1" t="s">
        <v>16</v>
      </c>
      <c r="G705" s="1" t="s">
        <v>12</v>
      </c>
      <c r="H705" s="1" t="s">
        <v>13</v>
      </c>
      <c r="I705" s="1" t="s">
        <v>13</v>
      </c>
      <c r="J705">
        <v>24</v>
      </c>
      <c r="K705" s="1">
        <f t="shared" si="30"/>
        <v>1041736</v>
      </c>
      <c r="L705" s="1" t="str">
        <f t="shared" si="31"/>
        <v>ASALARIADO</v>
      </c>
      <c r="M705" s="1">
        <f t="shared" si="32"/>
        <v>24</v>
      </c>
    </row>
    <row r="706" spans="2:13" x14ac:dyDescent="0.25">
      <c r="B706">
        <v>692</v>
      </c>
      <c r="C706" s="1" t="s">
        <v>9</v>
      </c>
      <c r="D706">
        <v>311895</v>
      </c>
      <c r="E706" s="1" t="s">
        <v>18</v>
      </c>
      <c r="F706" s="1" t="s">
        <v>16</v>
      </c>
      <c r="G706" s="1" t="s">
        <v>12</v>
      </c>
      <c r="H706" s="1" t="s">
        <v>13</v>
      </c>
      <c r="I706" s="1" t="s">
        <v>13</v>
      </c>
      <c r="J706">
        <v>40</v>
      </c>
      <c r="K706" s="1">
        <f t="shared" si="30"/>
        <v>311895</v>
      </c>
      <c r="L706" s="1" t="str">
        <f t="shared" si="31"/>
        <v>TRABAJADOR INDEPENDIENTE</v>
      </c>
      <c r="M706" s="1">
        <f t="shared" si="32"/>
        <v>40</v>
      </c>
    </row>
    <row r="707" spans="2:13" x14ac:dyDescent="0.25">
      <c r="B707">
        <v>693</v>
      </c>
      <c r="C707" s="1" t="s">
        <v>9</v>
      </c>
      <c r="D707">
        <v>1256604.3</v>
      </c>
      <c r="E707" s="1" t="s">
        <v>10</v>
      </c>
      <c r="F707" s="1" t="s">
        <v>11</v>
      </c>
      <c r="G707" s="1" t="s">
        <v>12</v>
      </c>
      <c r="H707" s="1" t="s">
        <v>13</v>
      </c>
      <c r="I707" s="1" t="s">
        <v>13</v>
      </c>
      <c r="J707">
        <v>36</v>
      </c>
      <c r="K707" s="1">
        <f t="shared" si="30"/>
        <v>1256604.3</v>
      </c>
      <c r="L707" s="1" t="str">
        <f t="shared" si="31"/>
        <v>ASALARIADO</v>
      </c>
      <c r="M707" s="1">
        <f t="shared" si="32"/>
        <v>36</v>
      </c>
    </row>
    <row r="708" spans="2:13" x14ac:dyDescent="0.25">
      <c r="B708">
        <v>694</v>
      </c>
      <c r="C708" s="1" t="s">
        <v>9</v>
      </c>
      <c r="D708">
        <v>292181.09999999998</v>
      </c>
      <c r="E708" s="1" t="s">
        <v>10</v>
      </c>
      <c r="F708" s="1" t="s">
        <v>16</v>
      </c>
      <c r="G708" s="1" t="s">
        <v>12</v>
      </c>
      <c r="H708" s="1" t="s">
        <v>13</v>
      </c>
      <c r="I708" s="1" t="s">
        <v>13</v>
      </c>
      <c r="J708">
        <v>42</v>
      </c>
      <c r="K708" s="1">
        <f t="shared" si="30"/>
        <v>292181.09999999998</v>
      </c>
      <c r="L708" s="1" t="str">
        <f t="shared" si="31"/>
        <v>ASALARIADO</v>
      </c>
      <c r="M708" s="1">
        <f t="shared" si="32"/>
        <v>42</v>
      </c>
    </row>
    <row r="709" spans="2:13" x14ac:dyDescent="0.25">
      <c r="B709">
        <v>695</v>
      </c>
      <c r="C709" s="1" t="s">
        <v>9</v>
      </c>
      <c r="D709">
        <v>643426.84</v>
      </c>
      <c r="E709" s="1" t="s">
        <v>10</v>
      </c>
      <c r="F709" s="1" t="s">
        <v>11</v>
      </c>
      <c r="G709" s="1" t="s">
        <v>12</v>
      </c>
      <c r="H709" s="1" t="s">
        <v>13</v>
      </c>
      <c r="I709" s="1" t="s">
        <v>13</v>
      </c>
      <c r="J709">
        <v>34</v>
      </c>
      <c r="K709" s="1">
        <f t="shared" si="30"/>
        <v>643426.84</v>
      </c>
      <c r="L709" s="1" t="str">
        <f t="shared" si="31"/>
        <v>ASALARIADO</v>
      </c>
      <c r="M709" s="1">
        <f t="shared" si="32"/>
        <v>34</v>
      </c>
    </row>
    <row r="710" spans="2:13" x14ac:dyDescent="0.25">
      <c r="B710">
        <v>696</v>
      </c>
      <c r="C710" s="1" t="s">
        <v>9</v>
      </c>
      <c r="D710">
        <v>377730.1</v>
      </c>
      <c r="E710" s="1" t="s">
        <v>10</v>
      </c>
      <c r="F710" s="1" t="s">
        <v>16</v>
      </c>
      <c r="G710" s="1" t="s">
        <v>12</v>
      </c>
      <c r="H710" s="1" t="s">
        <v>13</v>
      </c>
      <c r="I710" s="1" t="s">
        <v>13</v>
      </c>
      <c r="J710">
        <v>43</v>
      </c>
      <c r="K710" s="1">
        <f t="shared" si="30"/>
        <v>377730.1</v>
      </c>
      <c r="L710" s="1" t="str">
        <f t="shared" si="31"/>
        <v>ASALARIADO</v>
      </c>
      <c r="M710" s="1">
        <f t="shared" si="32"/>
        <v>43</v>
      </c>
    </row>
    <row r="711" spans="2:13" x14ac:dyDescent="0.25">
      <c r="B711">
        <v>697</v>
      </c>
      <c r="C711" s="1" t="s">
        <v>9</v>
      </c>
      <c r="D711">
        <v>326653</v>
      </c>
      <c r="E711" s="1" t="s">
        <v>10</v>
      </c>
      <c r="F711" s="1" t="s">
        <v>16</v>
      </c>
      <c r="G711" s="1" t="s">
        <v>12</v>
      </c>
      <c r="H711" s="1" t="s">
        <v>13</v>
      </c>
      <c r="I711" s="1" t="s">
        <v>13</v>
      </c>
      <c r="J711">
        <v>53</v>
      </c>
      <c r="K711" s="1">
        <f t="shared" si="30"/>
        <v>326653</v>
      </c>
      <c r="L711" s="1" t="str">
        <f t="shared" si="31"/>
        <v>ASALARIADO</v>
      </c>
      <c r="M711" s="1">
        <f t="shared" si="32"/>
        <v>53</v>
      </c>
    </row>
    <row r="712" spans="2:13" x14ac:dyDescent="0.25">
      <c r="B712">
        <v>698</v>
      </c>
      <c r="C712" s="1" t="s">
        <v>9</v>
      </c>
      <c r="D712">
        <v>814289.32</v>
      </c>
      <c r="E712" s="1" t="s">
        <v>10</v>
      </c>
      <c r="F712" s="1" t="s">
        <v>16</v>
      </c>
      <c r="G712" s="1" t="s">
        <v>12</v>
      </c>
      <c r="H712" s="1" t="s">
        <v>13</v>
      </c>
      <c r="I712" s="1" t="s">
        <v>13</v>
      </c>
      <c r="J712">
        <v>36</v>
      </c>
      <c r="K712" s="1">
        <f t="shared" si="30"/>
        <v>814289.32</v>
      </c>
      <c r="L712" s="1" t="str">
        <f t="shared" si="31"/>
        <v>ASALARIADO</v>
      </c>
      <c r="M712" s="1">
        <f t="shared" si="32"/>
        <v>36</v>
      </c>
    </row>
    <row r="713" spans="2:13" x14ac:dyDescent="0.25">
      <c r="B713">
        <v>699</v>
      </c>
      <c r="C713" s="1" t="s">
        <v>9</v>
      </c>
      <c r="D713">
        <v>800000</v>
      </c>
      <c r="E713" s="1" t="s">
        <v>10</v>
      </c>
      <c r="F713" s="1" t="s">
        <v>16</v>
      </c>
      <c r="G713" s="1" t="s">
        <v>12</v>
      </c>
      <c r="H713" s="1" t="s">
        <v>13</v>
      </c>
      <c r="I713" s="1" t="s">
        <v>13</v>
      </c>
      <c r="J713">
        <v>25</v>
      </c>
      <c r="K713" s="1">
        <f t="shared" si="30"/>
        <v>800000</v>
      </c>
      <c r="L713" s="1" t="str">
        <f t="shared" si="31"/>
        <v>ASALARIADO</v>
      </c>
      <c r="M713" s="1">
        <f t="shared" si="32"/>
        <v>25</v>
      </c>
    </row>
    <row r="714" spans="2:13" x14ac:dyDescent="0.25">
      <c r="B714">
        <v>700</v>
      </c>
      <c r="C714" s="1" t="s">
        <v>9</v>
      </c>
      <c r="D714">
        <v>127421.77</v>
      </c>
      <c r="E714" s="1" t="s">
        <v>10</v>
      </c>
      <c r="F714" s="1" t="s">
        <v>16</v>
      </c>
      <c r="G714" s="1" t="s">
        <v>12</v>
      </c>
      <c r="H714" s="1" t="s">
        <v>13</v>
      </c>
      <c r="I714" s="1" t="s">
        <v>13</v>
      </c>
      <c r="J714">
        <v>49</v>
      </c>
      <c r="K714" s="1">
        <f t="shared" si="30"/>
        <v>127421.77</v>
      </c>
      <c r="L714" s="1" t="str">
        <f t="shared" si="31"/>
        <v>ASALARIADO</v>
      </c>
      <c r="M714" s="1">
        <f t="shared" si="32"/>
        <v>49</v>
      </c>
    </row>
    <row r="715" spans="2:13" x14ac:dyDescent="0.25">
      <c r="B715">
        <v>701</v>
      </c>
      <c r="C715" s="1" t="s">
        <v>9</v>
      </c>
      <c r="D715">
        <v>278030</v>
      </c>
      <c r="E715" s="1" t="s">
        <v>19</v>
      </c>
      <c r="F715" s="1" t="s">
        <v>16</v>
      </c>
      <c r="G715" s="1" t="s">
        <v>12</v>
      </c>
      <c r="H715" s="1" t="s">
        <v>13</v>
      </c>
      <c r="I715" s="1" t="s">
        <v>13</v>
      </c>
      <c r="J715">
        <v>40</v>
      </c>
      <c r="K715" s="1">
        <f t="shared" si="30"/>
        <v>278030</v>
      </c>
      <c r="L715" s="1" t="str">
        <f t="shared" si="31"/>
        <v>CONVENIOS ESPECIALES DE TRABAJADORES INDEPENDIENTES</v>
      </c>
      <c r="M715" s="1">
        <f t="shared" si="32"/>
        <v>40</v>
      </c>
    </row>
    <row r="716" spans="2:13" x14ac:dyDescent="0.25">
      <c r="B716">
        <v>702</v>
      </c>
      <c r="C716" s="1" t="s">
        <v>9</v>
      </c>
      <c r="D716">
        <v>1120849.99</v>
      </c>
      <c r="E716" s="1" t="s">
        <v>14</v>
      </c>
      <c r="F716" s="1" t="s">
        <v>11</v>
      </c>
      <c r="G716" s="1" t="s">
        <v>12</v>
      </c>
      <c r="H716" s="1" t="s">
        <v>13</v>
      </c>
      <c r="I716" s="1" t="s">
        <v>13</v>
      </c>
      <c r="J716">
        <v>63</v>
      </c>
      <c r="K716" s="1">
        <f t="shared" si="30"/>
        <v>1120849.99</v>
      </c>
      <c r="L716" s="1" t="str">
        <f t="shared" si="31"/>
        <v>PENSIONADOS EN SU PROPIO SISTEMA</v>
      </c>
      <c r="M716" s="1">
        <f t="shared" si="32"/>
        <v>63</v>
      </c>
    </row>
    <row r="717" spans="2:13" x14ac:dyDescent="0.25">
      <c r="B717">
        <v>703</v>
      </c>
      <c r="C717" s="1" t="s">
        <v>15</v>
      </c>
      <c r="D717">
        <v>297078</v>
      </c>
      <c r="E717" s="1" t="s">
        <v>10</v>
      </c>
      <c r="F717" s="1" t="s">
        <v>16</v>
      </c>
      <c r="G717" s="1" t="s">
        <v>12</v>
      </c>
      <c r="H717" s="1" t="s">
        <v>13</v>
      </c>
      <c r="I717" s="1" t="s">
        <v>13</v>
      </c>
      <c r="J717">
        <v>26</v>
      </c>
      <c r="K717" s="1">
        <f t="shared" si="30"/>
        <v>297078</v>
      </c>
      <c r="L717" s="1" t="str">
        <f t="shared" si="31"/>
        <v>ASALARIADO</v>
      </c>
      <c r="M717" s="1">
        <f t="shared" si="32"/>
        <v>26</v>
      </c>
    </row>
    <row r="718" spans="2:13" x14ac:dyDescent="0.25">
      <c r="B718">
        <v>704</v>
      </c>
      <c r="C718" s="1" t="s">
        <v>15</v>
      </c>
      <c r="D718">
        <v>890323</v>
      </c>
      <c r="E718" s="1" t="s">
        <v>10</v>
      </c>
      <c r="F718" s="1" t="s">
        <v>11</v>
      </c>
      <c r="G718" s="1" t="s">
        <v>12</v>
      </c>
      <c r="H718" s="1" t="s">
        <v>13</v>
      </c>
      <c r="I718" s="1" t="s">
        <v>13</v>
      </c>
      <c r="J718">
        <v>39</v>
      </c>
      <c r="K718" s="1">
        <f t="shared" si="30"/>
        <v>890323</v>
      </c>
      <c r="L718" s="1" t="str">
        <f t="shared" si="31"/>
        <v>ASALARIADO</v>
      </c>
      <c r="M718" s="1">
        <f t="shared" si="32"/>
        <v>39</v>
      </c>
    </row>
    <row r="719" spans="2:13" x14ac:dyDescent="0.25">
      <c r="B719">
        <v>705</v>
      </c>
      <c r="C719" s="1" t="s">
        <v>9</v>
      </c>
      <c r="D719">
        <v>387953</v>
      </c>
      <c r="E719" s="1" t="s">
        <v>18</v>
      </c>
      <c r="F719" s="1" t="s">
        <v>16</v>
      </c>
      <c r="G719" s="1" t="s">
        <v>12</v>
      </c>
      <c r="H719" s="1" t="s">
        <v>12</v>
      </c>
      <c r="I719" s="1" t="s">
        <v>12</v>
      </c>
      <c r="J719">
        <v>39</v>
      </c>
      <c r="K719" s="1">
        <f t="shared" ref="K719:K782" si="33">IF(ISBLANK(D719),$B$8,D719)</f>
        <v>387953</v>
      </c>
      <c r="L719" s="1" t="str">
        <f t="shared" ref="L719:L782" si="34">IF(ISBLANK(E719),$B$4,E719)</f>
        <v>TRABAJADOR INDEPENDIENTE</v>
      </c>
      <c r="M719" s="1">
        <f t="shared" ref="M719:M782" si="35">IF(ISBLANK(J719),$B$9,J719)</f>
        <v>39</v>
      </c>
    </row>
    <row r="720" spans="2:13" x14ac:dyDescent="0.25">
      <c r="B720">
        <v>706</v>
      </c>
      <c r="C720" s="1" t="s">
        <v>9</v>
      </c>
      <c r="D720">
        <v>148360</v>
      </c>
      <c r="E720" s="1" t="s">
        <v>10</v>
      </c>
      <c r="F720" s="1" t="s">
        <v>16</v>
      </c>
      <c r="G720" s="1" t="s">
        <v>12</v>
      </c>
      <c r="H720" s="1" t="s">
        <v>13</v>
      </c>
      <c r="I720" s="1" t="s">
        <v>13</v>
      </c>
      <c r="J720">
        <v>58</v>
      </c>
      <c r="K720" s="1">
        <f t="shared" si="33"/>
        <v>148360</v>
      </c>
      <c r="L720" s="1" t="str">
        <f t="shared" si="34"/>
        <v>ASALARIADO</v>
      </c>
      <c r="M720" s="1">
        <f t="shared" si="35"/>
        <v>58</v>
      </c>
    </row>
    <row r="721" spans="2:13" x14ac:dyDescent="0.25">
      <c r="B721">
        <v>707</v>
      </c>
      <c r="C721" s="1" t="s">
        <v>15</v>
      </c>
      <c r="D721">
        <v>337511.75</v>
      </c>
      <c r="E721" s="1" t="s">
        <v>10</v>
      </c>
      <c r="F721" s="1" t="s">
        <v>11</v>
      </c>
      <c r="G721" s="1" t="s">
        <v>12</v>
      </c>
      <c r="H721" s="1" t="s">
        <v>13</v>
      </c>
      <c r="I721" s="1" t="s">
        <v>13</v>
      </c>
      <c r="J721">
        <v>30</v>
      </c>
      <c r="K721" s="1">
        <f t="shared" si="33"/>
        <v>337511.75</v>
      </c>
      <c r="L721" s="1" t="str">
        <f t="shared" si="34"/>
        <v>ASALARIADO</v>
      </c>
      <c r="M721" s="1">
        <f t="shared" si="35"/>
        <v>30</v>
      </c>
    </row>
    <row r="722" spans="2:13" x14ac:dyDescent="0.25">
      <c r="B722">
        <v>708</v>
      </c>
      <c r="C722" s="1" t="s">
        <v>15</v>
      </c>
      <c r="D722">
        <v>223874</v>
      </c>
      <c r="E722" s="1" t="s">
        <v>10</v>
      </c>
      <c r="F722" s="1" t="s">
        <v>16</v>
      </c>
      <c r="G722" s="1" t="s">
        <v>12</v>
      </c>
      <c r="H722" s="1" t="s">
        <v>13</v>
      </c>
      <c r="I722" s="1" t="s">
        <v>13</v>
      </c>
      <c r="J722">
        <v>58</v>
      </c>
      <c r="K722" s="1">
        <f t="shared" si="33"/>
        <v>223874</v>
      </c>
      <c r="L722" s="1" t="str">
        <f t="shared" si="34"/>
        <v>ASALARIADO</v>
      </c>
      <c r="M722" s="1">
        <f t="shared" si="35"/>
        <v>58</v>
      </c>
    </row>
    <row r="723" spans="2:13" x14ac:dyDescent="0.25">
      <c r="B723">
        <v>709</v>
      </c>
      <c r="C723" s="1" t="s">
        <v>9</v>
      </c>
      <c r="D723">
        <v>351531.84</v>
      </c>
      <c r="E723" s="1" t="s">
        <v>10</v>
      </c>
      <c r="F723" s="1" t="s">
        <v>16</v>
      </c>
      <c r="G723" s="1" t="s">
        <v>12</v>
      </c>
      <c r="H723" s="1" t="s">
        <v>13</v>
      </c>
      <c r="I723" s="1" t="s">
        <v>13</v>
      </c>
      <c r="J723">
        <v>26</v>
      </c>
      <c r="K723" s="1">
        <f t="shared" si="33"/>
        <v>351531.84</v>
      </c>
      <c r="L723" s="1" t="str">
        <f t="shared" si="34"/>
        <v>ASALARIADO</v>
      </c>
      <c r="M723" s="1">
        <f t="shared" si="35"/>
        <v>26</v>
      </c>
    </row>
    <row r="724" spans="2:13" x14ac:dyDescent="0.25">
      <c r="B724">
        <v>710</v>
      </c>
      <c r="C724" s="1" t="s">
        <v>15</v>
      </c>
      <c r="D724">
        <v>300018</v>
      </c>
      <c r="E724" s="1" t="s">
        <v>18</v>
      </c>
      <c r="F724" s="1" t="s">
        <v>16</v>
      </c>
      <c r="G724" s="1" t="s">
        <v>12</v>
      </c>
      <c r="H724" s="1" t="s">
        <v>12</v>
      </c>
      <c r="I724" s="1" t="s">
        <v>12</v>
      </c>
      <c r="J724">
        <v>38</v>
      </c>
      <c r="K724" s="1">
        <f t="shared" si="33"/>
        <v>300018</v>
      </c>
      <c r="L724" s="1" t="str">
        <f t="shared" si="34"/>
        <v>TRABAJADOR INDEPENDIENTE</v>
      </c>
      <c r="M724" s="1">
        <f t="shared" si="35"/>
        <v>38</v>
      </c>
    </row>
    <row r="725" spans="2:13" x14ac:dyDescent="0.25">
      <c r="B725">
        <v>711</v>
      </c>
      <c r="C725" s="1" t="s">
        <v>9</v>
      </c>
      <c r="D725">
        <v>8081401.7800000003</v>
      </c>
      <c r="E725" s="1" t="s">
        <v>10</v>
      </c>
      <c r="F725" s="1" t="s">
        <v>16</v>
      </c>
      <c r="G725" s="1" t="s">
        <v>12</v>
      </c>
      <c r="H725" s="1" t="s">
        <v>13</v>
      </c>
      <c r="I725" s="1" t="s">
        <v>13</v>
      </c>
      <c r="J725">
        <v>34</v>
      </c>
      <c r="K725" s="1">
        <f t="shared" si="33"/>
        <v>8081401.7800000003</v>
      </c>
      <c r="L725" s="1" t="str">
        <f t="shared" si="34"/>
        <v>ASALARIADO</v>
      </c>
      <c r="M725" s="1">
        <f t="shared" si="35"/>
        <v>34</v>
      </c>
    </row>
    <row r="726" spans="2:13" x14ac:dyDescent="0.25">
      <c r="B726">
        <v>712</v>
      </c>
      <c r="C726" s="1" t="s">
        <v>15</v>
      </c>
      <c r="D726">
        <v>244860</v>
      </c>
      <c r="E726" s="1" t="s">
        <v>10</v>
      </c>
      <c r="F726" s="1" t="s">
        <v>16</v>
      </c>
      <c r="G726" s="1" t="s">
        <v>12</v>
      </c>
      <c r="H726" s="1" t="s">
        <v>13</v>
      </c>
      <c r="I726" s="1" t="s">
        <v>13</v>
      </c>
      <c r="J726">
        <v>56</v>
      </c>
      <c r="K726" s="1">
        <f t="shared" si="33"/>
        <v>244860</v>
      </c>
      <c r="L726" s="1" t="str">
        <f t="shared" si="34"/>
        <v>ASALARIADO</v>
      </c>
      <c r="M726" s="1">
        <f t="shared" si="35"/>
        <v>56</v>
      </c>
    </row>
    <row r="727" spans="2:13" x14ac:dyDescent="0.25">
      <c r="B727">
        <v>713</v>
      </c>
      <c r="C727" s="1" t="s">
        <v>9</v>
      </c>
      <c r="D727">
        <v>278030.99</v>
      </c>
      <c r="E727" s="1" t="s">
        <v>19</v>
      </c>
      <c r="F727" s="1" t="s">
        <v>16</v>
      </c>
      <c r="G727" s="1" t="s">
        <v>12</v>
      </c>
      <c r="H727" s="1" t="s">
        <v>13</v>
      </c>
      <c r="I727" s="1" t="s">
        <v>13</v>
      </c>
      <c r="J727">
        <v>73</v>
      </c>
      <c r="K727" s="1">
        <f t="shared" si="33"/>
        <v>278030.99</v>
      </c>
      <c r="L727" s="1" t="str">
        <f t="shared" si="34"/>
        <v>CONVENIOS ESPECIALES DE TRABAJADORES INDEPENDIENTES</v>
      </c>
      <c r="M727" s="1">
        <f t="shared" si="35"/>
        <v>73</v>
      </c>
    </row>
    <row r="728" spans="2:13" x14ac:dyDescent="0.25">
      <c r="B728">
        <v>714</v>
      </c>
      <c r="C728" s="1" t="s">
        <v>15</v>
      </c>
      <c r="D728">
        <v>141509.48000000001</v>
      </c>
      <c r="E728" s="1" t="s">
        <v>14</v>
      </c>
      <c r="F728" s="1" t="s">
        <v>11</v>
      </c>
      <c r="G728" s="1" t="s">
        <v>12</v>
      </c>
      <c r="H728" s="1" t="s">
        <v>13</v>
      </c>
      <c r="I728" s="1" t="s">
        <v>13</v>
      </c>
      <c r="J728">
        <v>89</v>
      </c>
      <c r="K728" s="1">
        <f t="shared" si="33"/>
        <v>141509.48000000001</v>
      </c>
      <c r="L728" s="1" t="str">
        <f t="shared" si="34"/>
        <v>PENSIONADOS EN SU PROPIO SISTEMA</v>
      </c>
      <c r="M728" s="1">
        <f t="shared" si="35"/>
        <v>89</v>
      </c>
    </row>
    <row r="729" spans="2:13" x14ac:dyDescent="0.25">
      <c r="B729">
        <v>715</v>
      </c>
      <c r="C729" s="1" t="s">
        <v>9</v>
      </c>
      <c r="D729">
        <v>806281.31</v>
      </c>
      <c r="E729" s="1" t="s">
        <v>10</v>
      </c>
      <c r="F729" s="1" t="s">
        <v>16</v>
      </c>
      <c r="G729" s="1" t="s">
        <v>12</v>
      </c>
      <c r="H729" s="1" t="s">
        <v>13</v>
      </c>
      <c r="I729" s="1" t="s">
        <v>13</v>
      </c>
      <c r="J729">
        <v>41</v>
      </c>
      <c r="K729" s="1">
        <f t="shared" si="33"/>
        <v>806281.31</v>
      </c>
      <c r="L729" s="1" t="str">
        <f t="shared" si="34"/>
        <v>ASALARIADO</v>
      </c>
      <c r="M729" s="1">
        <f t="shared" si="35"/>
        <v>41</v>
      </c>
    </row>
    <row r="730" spans="2:13" x14ac:dyDescent="0.25">
      <c r="B730">
        <v>716</v>
      </c>
      <c r="C730" s="1" t="s">
        <v>9</v>
      </c>
      <c r="D730">
        <v>360561</v>
      </c>
      <c r="E730" s="1" t="s">
        <v>10</v>
      </c>
      <c r="F730" s="1" t="s">
        <v>16</v>
      </c>
      <c r="G730" s="1" t="s">
        <v>12</v>
      </c>
      <c r="H730" s="1" t="s">
        <v>13</v>
      </c>
      <c r="I730" s="1" t="s">
        <v>13</v>
      </c>
      <c r="J730">
        <v>28</v>
      </c>
      <c r="K730" s="1">
        <f t="shared" si="33"/>
        <v>360561</v>
      </c>
      <c r="L730" s="1" t="str">
        <f t="shared" si="34"/>
        <v>ASALARIADO</v>
      </c>
      <c r="M730" s="1">
        <f t="shared" si="35"/>
        <v>28</v>
      </c>
    </row>
    <row r="731" spans="2:13" x14ac:dyDescent="0.25">
      <c r="B731">
        <v>717</v>
      </c>
      <c r="C731" s="1" t="s">
        <v>15</v>
      </c>
      <c r="D731">
        <v>593749.30000000005</v>
      </c>
      <c r="E731" s="1" t="s">
        <v>10</v>
      </c>
      <c r="F731" s="1" t="s">
        <v>16</v>
      </c>
      <c r="G731" s="1" t="s">
        <v>12</v>
      </c>
      <c r="H731" s="1" t="s">
        <v>13</v>
      </c>
      <c r="I731" s="1" t="s">
        <v>13</v>
      </c>
      <c r="J731">
        <v>27</v>
      </c>
      <c r="K731" s="1">
        <f t="shared" si="33"/>
        <v>593749.30000000005</v>
      </c>
      <c r="L731" s="1" t="str">
        <f t="shared" si="34"/>
        <v>ASALARIADO</v>
      </c>
      <c r="M731" s="1">
        <f t="shared" si="35"/>
        <v>27</v>
      </c>
    </row>
    <row r="732" spans="2:13" x14ac:dyDescent="0.25">
      <c r="B732">
        <v>718</v>
      </c>
      <c r="C732" s="1" t="s">
        <v>15</v>
      </c>
      <c r="D732">
        <v>2992612.3</v>
      </c>
      <c r="E732" s="1" t="s">
        <v>10</v>
      </c>
      <c r="F732" s="1" t="s">
        <v>11</v>
      </c>
      <c r="G732" s="1" t="s">
        <v>12</v>
      </c>
      <c r="H732" s="1" t="s">
        <v>13</v>
      </c>
      <c r="I732" s="1" t="s">
        <v>13</v>
      </c>
      <c r="J732">
        <v>44</v>
      </c>
      <c r="K732" s="1">
        <f t="shared" si="33"/>
        <v>2992612.3</v>
      </c>
      <c r="L732" s="1" t="str">
        <f t="shared" si="34"/>
        <v>ASALARIADO</v>
      </c>
      <c r="M732" s="1">
        <f t="shared" si="35"/>
        <v>44</v>
      </c>
    </row>
    <row r="733" spans="2:13" x14ac:dyDescent="0.25">
      <c r="B733">
        <v>719</v>
      </c>
      <c r="C733" s="1" t="s">
        <v>9</v>
      </c>
      <c r="D733">
        <v>2269748.2000000002</v>
      </c>
      <c r="E733" s="1" t="s">
        <v>10</v>
      </c>
      <c r="F733" s="1" t="s">
        <v>16</v>
      </c>
      <c r="G733" s="1" t="s">
        <v>12</v>
      </c>
      <c r="H733" s="1" t="s">
        <v>13</v>
      </c>
      <c r="I733" s="1" t="s">
        <v>13</v>
      </c>
      <c r="J733">
        <v>31</v>
      </c>
      <c r="K733" s="1">
        <f t="shared" si="33"/>
        <v>2269748.2000000002</v>
      </c>
      <c r="L733" s="1" t="str">
        <f t="shared" si="34"/>
        <v>ASALARIADO</v>
      </c>
      <c r="M733" s="1">
        <f t="shared" si="35"/>
        <v>31</v>
      </c>
    </row>
    <row r="734" spans="2:13" x14ac:dyDescent="0.25">
      <c r="B734">
        <v>720</v>
      </c>
      <c r="C734" s="1" t="s">
        <v>9</v>
      </c>
      <c r="D734">
        <v>380825</v>
      </c>
      <c r="E734" s="1" t="s">
        <v>14</v>
      </c>
      <c r="F734" s="1" t="s">
        <v>11</v>
      </c>
      <c r="G734" s="1" t="s">
        <v>12</v>
      </c>
      <c r="H734" s="1" t="s">
        <v>13</v>
      </c>
      <c r="I734" s="1" t="s">
        <v>13</v>
      </c>
      <c r="J734">
        <v>68</v>
      </c>
      <c r="K734" s="1">
        <f t="shared" si="33"/>
        <v>380825</v>
      </c>
      <c r="L734" s="1" t="str">
        <f t="shared" si="34"/>
        <v>PENSIONADOS EN SU PROPIO SISTEMA</v>
      </c>
      <c r="M734" s="1">
        <f t="shared" si="35"/>
        <v>68</v>
      </c>
    </row>
    <row r="735" spans="2:13" x14ac:dyDescent="0.25">
      <c r="B735">
        <v>721</v>
      </c>
      <c r="C735" s="1" t="s">
        <v>9</v>
      </c>
      <c r="D735">
        <v>403092</v>
      </c>
      <c r="E735" s="1" t="s">
        <v>18</v>
      </c>
      <c r="F735" s="1" t="s">
        <v>16</v>
      </c>
      <c r="G735" s="1" t="s">
        <v>12</v>
      </c>
      <c r="H735" s="1" t="s">
        <v>13</v>
      </c>
      <c r="I735" s="1" t="s">
        <v>12</v>
      </c>
      <c r="J735">
        <v>55</v>
      </c>
      <c r="K735" s="1">
        <f t="shared" si="33"/>
        <v>403092</v>
      </c>
      <c r="L735" s="1" t="str">
        <f t="shared" si="34"/>
        <v>TRABAJADOR INDEPENDIENTE</v>
      </c>
      <c r="M735" s="1">
        <f t="shared" si="35"/>
        <v>55</v>
      </c>
    </row>
    <row r="736" spans="2:13" x14ac:dyDescent="0.25">
      <c r="B736">
        <v>722</v>
      </c>
      <c r="C736" s="1" t="s">
        <v>9</v>
      </c>
      <c r="D736">
        <v>408100</v>
      </c>
      <c r="E736" s="1" t="s">
        <v>10</v>
      </c>
      <c r="F736" s="1" t="s">
        <v>16</v>
      </c>
      <c r="G736" s="1" t="s">
        <v>12</v>
      </c>
      <c r="H736" s="1" t="s">
        <v>12</v>
      </c>
      <c r="I736" s="1" t="s">
        <v>13</v>
      </c>
      <c r="J736">
        <v>50</v>
      </c>
      <c r="K736" s="1">
        <f t="shared" si="33"/>
        <v>408100</v>
      </c>
      <c r="L736" s="1" t="str">
        <f t="shared" si="34"/>
        <v>ASALARIADO</v>
      </c>
      <c r="M736" s="1">
        <f t="shared" si="35"/>
        <v>50</v>
      </c>
    </row>
    <row r="737" spans="2:13" x14ac:dyDescent="0.25">
      <c r="B737">
        <v>723</v>
      </c>
      <c r="C737" s="1" t="s">
        <v>9</v>
      </c>
      <c r="D737">
        <v>463260.61</v>
      </c>
      <c r="E737" s="1" t="s">
        <v>10</v>
      </c>
      <c r="F737" s="1" t="s">
        <v>16</v>
      </c>
      <c r="G737" s="1" t="s">
        <v>12</v>
      </c>
      <c r="H737" s="1" t="s">
        <v>13</v>
      </c>
      <c r="I737" s="1" t="s">
        <v>13</v>
      </c>
      <c r="J737">
        <v>21</v>
      </c>
      <c r="K737" s="1">
        <f t="shared" si="33"/>
        <v>463260.61</v>
      </c>
      <c r="L737" s="1" t="str">
        <f t="shared" si="34"/>
        <v>ASALARIADO</v>
      </c>
      <c r="M737" s="1">
        <f t="shared" si="35"/>
        <v>21</v>
      </c>
    </row>
    <row r="738" spans="2:13" x14ac:dyDescent="0.25">
      <c r="B738">
        <v>724</v>
      </c>
      <c r="C738" s="1" t="s">
        <v>9</v>
      </c>
      <c r="D738">
        <v>377506.13</v>
      </c>
      <c r="E738" s="1" t="s">
        <v>10</v>
      </c>
      <c r="F738" s="1" t="s">
        <v>16</v>
      </c>
      <c r="G738" s="1" t="s">
        <v>12</v>
      </c>
      <c r="H738" s="1" t="s">
        <v>13</v>
      </c>
      <c r="I738" s="1" t="s">
        <v>12</v>
      </c>
      <c r="J738">
        <v>23</v>
      </c>
      <c r="K738" s="1">
        <f t="shared" si="33"/>
        <v>377506.13</v>
      </c>
      <c r="L738" s="1" t="str">
        <f t="shared" si="34"/>
        <v>ASALARIADO</v>
      </c>
      <c r="M738" s="1">
        <f t="shared" si="35"/>
        <v>23</v>
      </c>
    </row>
    <row r="739" spans="2:13" x14ac:dyDescent="0.25">
      <c r="B739">
        <v>725</v>
      </c>
      <c r="C739" s="1" t="s">
        <v>15</v>
      </c>
      <c r="D739">
        <v>297045</v>
      </c>
      <c r="E739" s="1" t="s">
        <v>18</v>
      </c>
      <c r="F739" s="1" t="s">
        <v>16</v>
      </c>
      <c r="G739" s="1" t="s">
        <v>12</v>
      </c>
      <c r="H739" s="1" t="s">
        <v>12</v>
      </c>
      <c r="I739" s="1" t="s">
        <v>12</v>
      </c>
      <c r="J739">
        <v>43</v>
      </c>
      <c r="K739" s="1">
        <f t="shared" si="33"/>
        <v>297045</v>
      </c>
      <c r="L739" s="1" t="str">
        <f t="shared" si="34"/>
        <v>TRABAJADOR INDEPENDIENTE</v>
      </c>
      <c r="M739" s="1">
        <f t="shared" si="35"/>
        <v>43</v>
      </c>
    </row>
    <row r="740" spans="2:13" x14ac:dyDescent="0.25">
      <c r="B740">
        <v>726</v>
      </c>
      <c r="C740" s="1" t="s">
        <v>9</v>
      </c>
      <c r="D740">
        <v>48602</v>
      </c>
      <c r="E740" s="1" t="s">
        <v>10</v>
      </c>
      <c r="F740" s="1" t="s">
        <v>16</v>
      </c>
      <c r="G740" s="1" t="s">
        <v>12</v>
      </c>
      <c r="H740" s="1" t="s">
        <v>13</v>
      </c>
      <c r="I740" s="1" t="s">
        <v>13</v>
      </c>
      <c r="J740">
        <v>33</v>
      </c>
      <c r="K740" s="1">
        <f t="shared" si="33"/>
        <v>48602</v>
      </c>
      <c r="L740" s="1" t="str">
        <f t="shared" si="34"/>
        <v>ASALARIADO</v>
      </c>
      <c r="M740" s="1">
        <f t="shared" si="35"/>
        <v>33</v>
      </c>
    </row>
    <row r="741" spans="2:13" x14ac:dyDescent="0.25">
      <c r="B741">
        <v>727</v>
      </c>
      <c r="C741" s="1" t="s">
        <v>15</v>
      </c>
      <c r="D741">
        <v>375000</v>
      </c>
      <c r="E741" s="1" t="s">
        <v>10</v>
      </c>
      <c r="F741" s="1" t="s">
        <v>16</v>
      </c>
      <c r="G741" s="1" t="s">
        <v>12</v>
      </c>
      <c r="H741" s="1" t="s">
        <v>13</v>
      </c>
      <c r="I741" s="1" t="s">
        <v>13</v>
      </c>
      <c r="J741">
        <v>36</v>
      </c>
      <c r="K741" s="1">
        <f t="shared" si="33"/>
        <v>375000</v>
      </c>
      <c r="L741" s="1" t="str">
        <f t="shared" si="34"/>
        <v>ASALARIADO</v>
      </c>
      <c r="M741" s="1">
        <f t="shared" si="35"/>
        <v>36</v>
      </c>
    </row>
    <row r="742" spans="2:13" x14ac:dyDescent="0.25">
      <c r="B742">
        <v>728</v>
      </c>
      <c r="C742" s="1" t="s">
        <v>9</v>
      </c>
      <c r="D742">
        <v>630761.15</v>
      </c>
      <c r="E742" s="1" t="s">
        <v>10</v>
      </c>
      <c r="F742" s="1" t="s">
        <v>16</v>
      </c>
      <c r="G742" s="1" t="s">
        <v>12</v>
      </c>
      <c r="H742" s="1" t="s">
        <v>13</v>
      </c>
      <c r="I742" s="1" t="s">
        <v>13</v>
      </c>
      <c r="J742">
        <v>20</v>
      </c>
      <c r="K742" s="1">
        <f t="shared" si="33"/>
        <v>630761.15</v>
      </c>
      <c r="L742" s="1" t="str">
        <f t="shared" si="34"/>
        <v>ASALARIADO</v>
      </c>
      <c r="M742" s="1">
        <f t="shared" si="35"/>
        <v>20</v>
      </c>
    </row>
    <row r="743" spans="2:13" x14ac:dyDescent="0.25">
      <c r="B743">
        <v>729</v>
      </c>
      <c r="C743" s="1" t="s">
        <v>15</v>
      </c>
      <c r="D743">
        <v>195874.42</v>
      </c>
      <c r="E743" s="1" t="s">
        <v>14</v>
      </c>
      <c r="F743" s="1" t="s">
        <v>11</v>
      </c>
      <c r="G743" s="1" t="s">
        <v>12</v>
      </c>
      <c r="H743" s="1" t="s">
        <v>13</v>
      </c>
      <c r="I743" s="1" t="s">
        <v>13</v>
      </c>
      <c r="J743">
        <v>67</v>
      </c>
      <c r="K743" s="1">
        <f t="shared" si="33"/>
        <v>195874.42</v>
      </c>
      <c r="L743" s="1" t="str">
        <f t="shared" si="34"/>
        <v>PENSIONADOS EN SU PROPIO SISTEMA</v>
      </c>
      <c r="M743" s="1">
        <f t="shared" si="35"/>
        <v>67</v>
      </c>
    </row>
    <row r="744" spans="2:13" x14ac:dyDescent="0.25">
      <c r="B744">
        <v>730</v>
      </c>
      <c r="C744" s="1" t="s">
        <v>15</v>
      </c>
      <c r="D744">
        <v>650000</v>
      </c>
      <c r="E744" s="1" t="s">
        <v>10</v>
      </c>
      <c r="F744" s="1" t="s">
        <v>16</v>
      </c>
      <c r="G744" s="1" t="s">
        <v>12</v>
      </c>
      <c r="H744" s="1" t="s">
        <v>13</v>
      </c>
      <c r="I744" s="1" t="s">
        <v>13</v>
      </c>
      <c r="J744">
        <v>39</v>
      </c>
      <c r="K744" s="1">
        <f t="shared" si="33"/>
        <v>650000</v>
      </c>
      <c r="L744" s="1" t="str">
        <f t="shared" si="34"/>
        <v>ASALARIADO</v>
      </c>
      <c r="M744" s="1">
        <f t="shared" si="35"/>
        <v>39</v>
      </c>
    </row>
    <row r="745" spans="2:13" x14ac:dyDescent="0.25">
      <c r="B745">
        <v>731</v>
      </c>
      <c r="C745" s="1" t="s">
        <v>9</v>
      </c>
      <c r="D745">
        <v>1005435.78</v>
      </c>
      <c r="E745" s="1" t="s">
        <v>14</v>
      </c>
      <c r="F745" s="1" t="s">
        <v>11</v>
      </c>
      <c r="G745" s="1" t="s">
        <v>12</v>
      </c>
      <c r="H745" s="1" t="s">
        <v>13</v>
      </c>
      <c r="I745" s="1" t="s">
        <v>13</v>
      </c>
      <c r="J745">
        <v>60</v>
      </c>
      <c r="K745" s="1">
        <f t="shared" si="33"/>
        <v>1005435.78</v>
      </c>
      <c r="L745" s="1" t="str">
        <f t="shared" si="34"/>
        <v>PENSIONADOS EN SU PROPIO SISTEMA</v>
      </c>
      <c r="M745" s="1">
        <f t="shared" si="35"/>
        <v>60</v>
      </c>
    </row>
    <row r="746" spans="2:13" x14ac:dyDescent="0.25">
      <c r="B746">
        <v>732</v>
      </c>
      <c r="C746" s="1" t="s">
        <v>15</v>
      </c>
      <c r="D746">
        <v>639148</v>
      </c>
      <c r="E746" s="1" t="s">
        <v>18</v>
      </c>
      <c r="F746" s="1" t="s">
        <v>16</v>
      </c>
      <c r="G746" s="1" t="s">
        <v>12</v>
      </c>
      <c r="H746" s="1" t="s">
        <v>12</v>
      </c>
      <c r="I746" s="1" t="s">
        <v>12</v>
      </c>
      <c r="J746">
        <v>49</v>
      </c>
      <c r="K746" s="1">
        <f t="shared" si="33"/>
        <v>639148</v>
      </c>
      <c r="L746" s="1" t="str">
        <f t="shared" si="34"/>
        <v>TRABAJADOR INDEPENDIENTE</v>
      </c>
      <c r="M746" s="1">
        <f t="shared" si="35"/>
        <v>49</v>
      </c>
    </row>
    <row r="747" spans="2:13" x14ac:dyDescent="0.25">
      <c r="B747">
        <v>733</v>
      </c>
      <c r="C747" s="1" t="s">
        <v>9</v>
      </c>
      <c r="D747">
        <v>1329203.8999999999</v>
      </c>
      <c r="E747" s="1" t="s">
        <v>10</v>
      </c>
      <c r="F747" s="1" t="s">
        <v>11</v>
      </c>
      <c r="G747" s="1" t="s">
        <v>12</v>
      </c>
      <c r="H747" s="1" t="s">
        <v>13</v>
      </c>
      <c r="I747" s="1" t="s">
        <v>13</v>
      </c>
      <c r="J747">
        <v>45</v>
      </c>
      <c r="K747" s="1">
        <f t="shared" si="33"/>
        <v>1329203.8999999999</v>
      </c>
      <c r="L747" s="1" t="str">
        <f t="shared" si="34"/>
        <v>ASALARIADO</v>
      </c>
      <c r="M747" s="1">
        <f t="shared" si="35"/>
        <v>45</v>
      </c>
    </row>
    <row r="748" spans="2:13" x14ac:dyDescent="0.25">
      <c r="B748">
        <v>734</v>
      </c>
      <c r="C748" s="1" t="s">
        <v>15</v>
      </c>
      <c r="D748">
        <v>370861.03</v>
      </c>
      <c r="E748" s="1" t="s">
        <v>10</v>
      </c>
      <c r="F748" s="1" t="s">
        <v>16</v>
      </c>
      <c r="G748" s="1" t="s">
        <v>12</v>
      </c>
      <c r="H748" s="1" t="s">
        <v>13</v>
      </c>
      <c r="I748" s="1" t="s">
        <v>13</v>
      </c>
      <c r="J748">
        <v>48</v>
      </c>
      <c r="K748" s="1">
        <f t="shared" si="33"/>
        <v>370861.03</v>
      </c>
      <c r="L748" s="1" t="str">
        <f t="shared" si="34"/>
        <v>ASALARIADO</v>
      </c>
      <c r="M748" s="1">
        <f t="shared" si="35"/>
        <v>48</v>
      </c>
    </row>
    <row r="749" spans="2:13" x14ac:dyDescent="0.25">
      <c r="B749">
        <v>735</v>
      </c>
      <c r="C749" s="1" t="s">
        <v>9</v>
      </c>
      <c r="D749">
        <v>266312</v>
      </c>
      <c r="E749" s="1" t="s">
        <v>10</v>
      </c>
      <c r="F749" s="1" t="s">
        <v>16</v>
      </c>
      <c r="G749" s="1" t="s">
        <v>12</v>
      </c>
      <c r="H749" s="1" t="s">
        <v>13</v>
      </c>
      <c r="I749" s="1" t="s">
        <v>13</v>
      </c>
      <c r="J749">
        <v>22</v>
      </c>
      <c r="K749" s="1">
        <f t="shared" si="33"/>
        <v>266312</v>
      </c>
      <c r="L749" s="1" t="str">
        <f t="shared" si="34"/>
        <v>ASALARIADO</v>
      </c>
      <c r="M749" s="1">
        <f t="shared" si="35"/>
        <v>22</v>
      </c>
    </row>
    <row r="750" spans="2:13" x14ac:dyDescent="0.25">
      <c r="B750">
        <v>736</v>
      </c>
      <c r="C750" s="1" t="s">
        <v>15</v>
      </c>
      <c r="D750">
        <v>841070</v>
      </c>
      <c r="E750" s="1" t="s">
        <v>10</v>
      </c>
      <c r="F750" s="1" t="s">
        <v>16</v>
      </c>
      <c r="G750" s="1" t="s">
        <v>12</v>
      </c>
      <c r="H750" s="1" t="s">
        <v>13</v>
      </c>
      <c r="I750" s="1" t="s">
        <v>13</v>
      </c>
      <c r="J750">
        <v>25</v>
      </c>
      <c r="K750" s="1">
        <f t="shared" si="33"/>
        <v>841070</v>
      </c>
      <c r="L750" s="1" t="str">
        <f t="shared" si="34"/>
        <v>ASALARIADO</v>
      </c>
      <c r="M750" s="1">
        <f t="shared" si="35"/>
        <v>25</v>
      </c>
    </row>
    <row r="751" spans="2:13" x14ac:dyDescent="0.25">
      <c r="B751">
        <v>737</v>
      </c>
      <c r="C751" s="1" t="s">
        <v>9</v>
      </c>
      <c r="D751">
        <v>278035</v>
      </c>
      <c r="E751" s="1" t="s">
        <v>18</v>
      </c>
      <c r="F751" s="1" t="s">
        <v>16</v>
      </c>
      <c r="G751" s="1" t="s">
        <v>12</v>
      </c>
      <c r="H751" s="1" t="s">
        <v>13</v>
      </c>
      <c r="I751" s="1" t="s">
        <v>13</v>
      </c>
      <c r="J751">
        <v>30</v>
      </c>
      <c r="K751" s="1">
        <f t="shared" si="33"/>
        <v>278035</v>
      </c>
      <c r="L751" s="1" t="str">
        <f t="shared" si="34"/>
        <v>TRABAJADOR INDEPENDIENTE</v>
      </c>
      <c r="M751" s="1">
        <f t="shared" si="35"/>
        <v>30</v>
      </c>
    </row>
    <row r="752" spans="2:13" x14ac:dyDescent="0.25">
      <c r="B752">
        <v>738</v>
      </c>
      <c r="C752" s="1" t="s">
        <v>15</v>
      </c>
      <c r="D752">
        <v>310124</v>
      </c>
      <c r="E752" s="1" t="s">
        <v>18</v>
      </c>
      <c r="F752" s="1" t="s">
        <v>16</v>
      </c>
      <c r="G752" s="1" t="s">
        <v>12</v>
      </c>
      <c r="H752" s="1" t="s">
        <v>13</v>
      </c>
      <c r="I752" s="1" t="s">
        <v>13</v>
      </c>
      <c r="J752">
        <v>44</v>
      </c>
      <c r="K752" s="1">
        <f t="shared" si="33"/>
        <v>310124</v>
      </c>
      <c r="L752" s="1" t="str">
        <f t="shared" si="34"/>
        <v>TRABAJADOR INDEPENDIENTE</v>
      </c>
      <c r="M752" s="1">
        <f t="shared" si="35"/>
        <v>44</v>
      </c>
    </row>
    <row r="753" spans="2:13" x14ac:dyDescent="0.25">
      <c r="B753">
        <v>739</v>
      </c>
      <c r="C753" s="1" t="s">
        <v>9</v>
      </c>
      <c r="D753">
        <v>299647</v>
      </c>
      <c r="E753" s="1" t="s">
        <v>17</v>
      </c>
      <c r="F753" s="1" t="s">
        <v>16</v>
      </c>
      <c r="G753" s="1" t="s">
        <v>12</v>
      </c>
      <c r="H753" s="1" t="s">
        <v>13</v>
      </c>
      <c r="I753" s="1" t="s">
        <v>13</v>
      </c>
      <c r="J753">
        <v>67</v>
      </c>
      <c r="K753" s="1">
        <f t="shared" si="33"/>
        <v>299647</v>
      </c>
      <c r="L753" s="1" t="str">
        <f t="shared" si="34"/>
        <v>ASEGURADO VOLUNTARIO</v>
      </c>
      <c r="M753" s="1">
        <f t="shared" si="35"/>
        <v>67</v>
      </c>
    </row>
    <row r="754" spans="2:13" x14ac:dyDescent="0.25">
      <c r="B754">
        <v>740</v>
      </c>
      <c r="C754" s="1" t="s">
        <v>15</v>
      </c>
      <c r="D754">
        <v>300018</v>
      </c>
      <c r="E754" s="1" t="s">
        <v>17</v>
      </c>
      <c r="F754" s="1" t="s">
        <v>16</v>
      </c>
      <c r="G754" s="1" t="s">
        <v>12</v>
      </c>
      <c r="H754" s="1" t="s">
        <v>13</v>
      </c>
      <c r="I754" s="1" t="s">
        <v>13</v>
      </c>
      <c r="J754">
        <v>61</v>
      </c>
      <c r="K754" s="1">
        <f t="shared" si="33"/>
        <v>300018</v>
      </c>
      <c r="L754" s="1" t="str">
        <f t="shared" si="34"/>
        <v>ASEGURADO VOLUNTARIO</v>
      </c>
      <c r="M754" s="1">
        <f t="shared" si="35"/>
        <v>61</v>
      </c>
    </row>
    <row r="755" spans="2:13" x14ac:dyDescent="0.25">
      <c r="B755">
        <v>741</v>
      </c>
      <c r="C755" s="1" t="s">
        <v>15</v>
      </c>
      <c r="D755">
        <v>278030</v>
      </c>
      <c r="E755" s="1" t="s">
        <v>19</v>
      </c>
      <c r="F755" s="1" t="s">
        <v>16</v>
      </c>
      <c r="G755" s="1" t="s">
        <v>12</v>
      </c>
      <c r="H755" s="1" t="s">
        <v>13</v>
      </c>
      <c r="I755" s="1" t="s">
        <v>13</v>
      </c>
      <c r="J755">
        <v>41</v>
      </c>
      <c r="K755" s="1">
        <f t="shared" si="33"/>
        <v>278030</v>
      </c>
      <c r="L755" s="1" t="str">
        <f t="shared" si="34"/>
        <v>CONVENIOS ESPECIALES DE TRABAJADORES INDEPENDIENTES</v>
      </c>
      <c r="M755" s="1">
        <f t="shared" si="35"/>
        <v>41</v>
      </c>
    </row>
    <row r="756" spans="2:13" x14ac:dyDescent="0.25">
      <c r="B756">
        <v>742</v>
      </c>
      <c r="C756" s="1" t="s">
        <v>15</v>
      </c>
      <c r="D756">
        <v>194000</v>
      </c>
      <c r="E756" s="1" t="s">
        <v>10</v>
      </c>
      <c r="F756" s="1" t="s">
        <v>16</v>
      </c>
      <c r="G756" s="1" t="s">
        <v>12</v>
      </c>
      <c r="H756" s="1" t="s">
        <v>12</v>
      </c>
      <c r="I756" s="1" t="s">
        <v>13</v>
      </c>
      <c r="J756">
        <v>33</v>
      </c>
      <c r="K756" s="1">
        <f t="shared" si="33"/>
        <v>194000</v>
      </c>
      <c r="L756" s="1" t="str">
        <f t="shared" si="34"/>
        <v>ASALARIADO</v>
      </c>
      <c r="M756" s="1">
        <f t="shared" si="35"/>
        <v>33</v>
      </c>
    </row>
    <row r="757" spans="2:13" x14ac:dyDescent="0.25">
      <c r="B757">
        <v>743</v>
      </c>
      <c r="C757" s="1" t="s">
        <v>9</v>
      </c>
      <c r="D757">
        <v>639148</v>
      </c>
      <c r="E757" s="1" t="s">
        <v>18</v>
      </c>
      <c r="F757" s="1" t="s">
        <v>16</v>
      </c>
      <c r="G757" s="1" t="s">
        <v>12</v>
      </c>
      <c r="H757" s="1" t="s">
        <v>13</v>
      </c>
      <c r="I757" s="1" t="s">
        <v>12</v>
      </c>
      <c r="J757">
        <v>39</v>
      </c>
      <c r="K757" s="1">
        <f t="shared" si="33"/>
        <v>639148</v>
      </c>
      <c r="L757" s="1" t="str">
        <f t="shared" si="34"/>
        <v>TRABAJADOR INDEPENDIENTE</v>
      </c>
      <c r="M757" s="1">
        <f t="shared" si="35"/>
        <v>39</v>
      </c>
    </row>
    <row r="758" spans="2:13" x14ac:dyDescent="0.25">
      <c r="B758">
        <v>744</v>
      </c>
      <c r="C758" s="1" t="s">
        <v>15</v>
      </c>
      <c r="D758">
        <v>232016.33</v>
      </c>
      <c r="E758" s="1" t="s">
        <v>10</v>
      </c>
      <c r="F758" s="1" t="s">
        <v>16</v>
      </c>
      <c r="G758" s="1" t="s">
        <v>12</v>
      </c>
      <c r="H758" s="1" t="s">
        <v>12</v>
      </c>
      <c r="I758" s="1" t="s">
        <v>12</v>
      </c>
      <c r="J758">
        <v>47</v>
      </c>
      <c r="K758" s="1">
        <f t="shared" si="33"/>
        <v>232016.33</v>
      </c>
      <c r="L758" s="1" t="str">
        <f t="shared" si="34"/>
        <v>ASALARIADO</v>
      </c>
      <c r="M758" s="1">
        <f t="shared" si="35"/>
        <v>47</v>
      </c>
    </row>
    <row r="759" spans="2:13" x14ac:dyDescent="0.25">
      <c r="B759">
        <v>745</v>
      </c>
      <c r="C759" s="1" t="s">
        <v>9</v>
      </c>
      <c r="D759">
        <v>255658.75</v>
      </c>
      <c r="E759" s="1" t="s">
        <v>10</v>
      </c>
      <c r="F759" s="1" t="s">
        <v>16</v>
      </c>
      <c r="G759" s="1" t="s">
        <v>12</v>
      </c>
      <c r="H759" s="1" t="s">
        <v>13</v>
      </c>
      <c r="I759" s="1" t="s">
        <v>13</v>
      </c>
      <c r="J759">
        <v>32</v>
      </c>
      <c r="K759" s="1">
        <f t="shared" si="33"/>
        <v>255658.75</v>
      </c>
      <c r="L759" s="1" t="str">
        <f t="shared" si="34"/>
        <v>ASALARIADO</v>
      </c>
      <c r="M759" s="1">
        <f t="shared" si="35"/>
        <v>32</v>
      </c>
    </row>
    <row r="760" spans="2:13" x14ac:dyDescent="0.25">
      <c r="B760">
        <v>746</v>
      </c>
      <c r="C760" s="1" t="s">
        <v>9</v>
      </c>
      <c r="D760">
        <v>311586</v>
      </c>
      <c r="E760" s="1" t="s">
        <v>10</v>
      </c>
      <c r="F760" s="1" t="s">
        <v>16</v>
      </c>
      <c r="G760" s="1" t="s">
        <v>12</v>
      </c>
      <c r="H760" s="1" t="s">
        <v>13</v>
      </c>
      <c r="I760" s="1" t="s">
        <v>13</v>
      </c>
      <c r="J760">
        <v>51</v>
      </c>
      <c r="K760" s="1">
        <f t="shared" si="33"/>
        <v>311586</v>
      </c>
      <c r="L760" s="1" t="str">
        <f t="shared" si="34"/>
        <v>ASALARIADO</v>
      </c>
      <c r="M760" s="1">
        <f t="shared" si="35"/>
        <v>51</v>
      </c>
    </row>
    <row r="761" spans="2:13" x14ac:dyDescent="0.25">
      <c r="B761">
        <v>747</v>
      </c>
      <c r="C761" s="1" t="s">
        <v>15</v>
      </c>
      <c r="D761">
        <v>933864.5</v>
      </c>
      <c r="E761" s="1" t="s">
        <v>10</v>
      </c>
      <c r="F761" s="1" t="s">
        <v>11</v>
      </c>
      <c r="G761" s="1" t="s">
        <v>12</v>
      </c>
      <c r="H761" s="1" t="s">
        <v>13</v>
      </c>
      <c r="I761" s="1" t="s">
        <v>13</v>
      </c>
      <c r="J761">
        <v>31</v>
      </c>
      <c r="K761" s="1">
        <f t="shared" si="33"/>
        <v>933864.5</v>
      </c>
      <c r="L761" s="1" t="str">
        <f t="shared" si="34"/>
        <v>ASALARIADO</v>
      </c>
      <c r="M761" s="1">
        <f t="shared" si="35"/>
        <v>31</v>
      </c>
    </row>
    <row r="762" spans="2:13" x14ac:dyDescent="0.25">
      <c r="B762">
        <v>748</v>
      </c>
      <c r="C762" s="1" t="s">
        <v>9</v>
      </c>
      <c r="D762">
        <v>310124</v>
      </c>
      <c r="E762" s="1" t="s">
        <v>18</v>
      </c>
      <c r="F762" s="1" t="s">
        <v>16</v>
      </c>
      <c r="G762" s="1" t="s">
        <v>12</v>
      </c>
      <c r="H762" s="1" t="s">
        <v>13</v>
      </c>
      <c r="I762" s="1" t="s">
        <v>13</v>
      </c>
      <c r="J762">
        <v>45</v>
      </c>
      <c r="K762" s="1">
        <f t="shared" si="33"/>
        <v>310124</v>
      </c>
      <c r="L762" s="1" t="str">
        <f t="shared" si="34"/>
        <v>TRABAJADOR INDEPENDIENTE</v>
      </c>
      <c r="M762" s="1">
        <f t="shared" si="35"/>
        <v>45</v>
      </c>
    </row>
    <row r="763" spans="2:13" x14ac:dyDescent="0.25">
      <c r="B763">
        <v>749</v>
      </c>
      <c r="C763" s="1" t="s">
        <v>15</v>
      </c>
      <c r="D763">
        <v>359544.27</v>
      </c>
      <c r="E763" s="1" t="s">
        <v>10</v>
      </c>
      <c r="F763" s="1" t="s">
        <v>16</v>
      </c>
      <c r="G763" s="1" t="s">
        <v>12</v>
      </c>
      <c r="H763" s="1" t="s">
        <v>13</v>
      </c>
      <c r="I763" s="1" t="s">
        <v>13</v>
      </c>
      <c r="J763">
        <v>25</v>
      </c>
      <c r="K763" s="1">
        <f t="shared" si="33"/>
        <v>359544.27</v>
      </c>
      <c r="L763" s="1" t="str">
        <f t="shared" si="34"/>
        <v>ASALARIADO</v>
      </c>
      <c r="M763" s="1">
        <f t="shared" si="35"/>
        <v>25</v>
      </c>
    </row>
    <row r="764" spans="2:13" x14ac:dyDescent="0.25">
      <c r="B764">
        <v>750</v>
      </c>
      <c r="C764" s="1" t="s">
        <v>9</v>
      </c>
      <c r="D764">
        <v>298000</v>
      </c>
      <c r="E764" s="1" t="s">
        <v>17</v>
      </c>
      <c r="F764" s="1" t="s">
        <v>16</v>
      </c>
      <c r="G764" s="1" t="s">
        <v>12</v>
      </c>
      <c r="H764" s="1" t="s">
        <v>13</v>
      </c>
      <c r="I764" s="1" t="s">
        <v>13</v>
      </c>
      <c r="J764">
        <v>63</v>
      </c>
      <c r="K764" s="1">
        <f t="shared" si="33"/>
        <v>298000</v>
      </c>
      <c r="L764" s="1" t="str">
        <f t="shared" si="34"/>
        <v>ASEGURADO VOLUNTARIO</v>
      </c>
      <c r="M764" s="1">
        <f t="shared" si="35"/>
        <v>63</v>
      </c>
    </row>
    <row r="765" spans="2:13" x14ac:dyDescent="0.25">
      <c r="B765">
        <v>751</v>
      </c>
      <c r="C765" s="1" t="s">
        <v>15</v>
      </c>
      <c r="D765">
        <v>990303</v>
      </c>
      <c r="E765" s="1" t="s">
        <v>14</v>
      </c>
      <c r="F765" s="1" t="s">
        <v>11</v>
      </c>
      <c r="G765" s="1" t="s">
        <v>12</v>
      </c>
      <c r="H765" s="1" t="s">
        <v>13</v>
      </c>
      <c r="I765" s="1" t="s">
        <v>13</v>
      </c>
      <c r="J765">
        <v>80</v>
      </c>
      <c r="K765" s="1">
        <f t="shared" si="33"/>
        <v>990303</v>
      </c>
      <c r="L765" s="1" t="str">
        <f t="shared" si="34"/>
        <v>PENSIONADOS EN SU PROPIO SISTEMA</v>
      </c>
      <c r="M765" s="1">
        <f t="shared" si="35"/>
        <v>80</v>
      </c>
    </row>
    <row r="766" spans="2:13" x14ac:dyDescent="0.25">
      <c r="B766">
        <v>752</v>
      </c>
      <c r="C766" s="1" t="s">
        <v>15</v>
      </c>
      <c r="D766">
        <v>297046</v>
      </c>
      <c r="E766" s="1" t="s">
        <v>17</v>
      </c>
      <c r="F766" s="1" t="s">
        <v>16</v>
      </c>
      <c r="G766" s="1" t="s">
        <v>12</v>
      </c>
      <c r="H766" s="1" t="s">
        <v>13</v>
      </c>
      <c r="I766" s="1" t="s">
        <v>13</v>
      </c>
      <c r="J766">
        <v>39</v>
      </c>
      <c r="K766" s="1">
        <f t="shared" si="33"/>
        <v>297046</v>
      </c>
      <c r="L766" s="1" t="str">
        <f t="shared" si="34"/>
        <v>ASEGURADO VOLUNTARIO</v>
      </c>
      <c r="M766" s="1">
        <f t="shared" si="35"/>
        <v>39</v>
      </c>
    </row>
    <row r="767" spans="2:13" x14ac:dyDescent="0.25">
      <c r="B767">
        <v>753</v>
      </c>
      <c r="C767" s="1" t="s">
        <v>9</v>
      </c>
      <c r="D767">
        <v>2760356.1</v>
      </c>
      <c r="E767" s="1" t="s">
        <v>10</v>
      </c>
      <c r="F767" s="1" t="s">
        <v>11</v>
      </c>
      <c r="G767" s="1" t="s">
        <v>12</v>
      </c>
      <c r="H767" s="1" t="s">
        <v>13</v>
      </c>
      <c r="I767" s="1" t="s">
        <v>13</v>
      </c>
      <c r="J767">
        <v>28</v>
      </c>
      <c r="K767" s="1">
        <f t="shared" si="33"/>
        <v>2760356.1</v>
      </c>
      <c r="L767" s="1" t="str">
        <f t="shared" si="34"/>
        <v>ASALARIADO</v>
      </c>
      <c r="M767" s="1">
        <f t="shared" si="35"/>
        <v>28</v>
      </c>
    </row>
    <row r="768" spans="2:13" x14ac:dyDescent="0.25">
      <c r="B768">
        <v>754</v>
      </c>
      <c r="C768" s="1" t="s">
        <v>9</v>
      </c>
      <c r="D768">
        <v>2244669.12</v>
      </c>
      <c r="E768" s="1" t="s">
        <v>10</v>
      </c>
      <c r="F768" s="1" t="s">
        <v>16</v>
      </c>
      <c r="G768" s="1" t="s">
        <v>12</v>
      </c>
      <c r="H768" s="1" t="s">
        <v>13</v>
      </c>
      <c r="I768" s="1" t="s">
        <v>13</v>
      </c>
      <c r="J768">
        <v>37</v>
      </c>
      <c r="K768" s="1">
        <f t="shared" si="33"/>
        <v>2244669.12</v>
      </c>
      <c r="L768" s="1" t="str">
        <f t="shared" si="34"/>
        <v>ASALARIADO</v>
      </c>
      <c r="M768" s="1">
        <f t="shared" si="35"/>
        <v>37</v>
      </c>
    </row>
    <row r="769" spans="2:13" x14ac:dyDescent="0.25">
      <c r="B769">
        <v>755</v>
      </c>
      <c r="C769" s="1" t="s">
        <v>15</v>
      </c>
      <c r="D769">
        <v>297045</v>
      </c>
      <c r="E769" s="1" t="s">
        <v>18</v>
      </c>
      <c r="F769" s="1" t="s">
        <v>16</v>
      </c>
      <c r="G769" s="1" t="s">
        <v>12</v>
      </c>
      <c r="H769" s="1" t="s">
        <v>13</v>
      </c>
      <c r="I769" s="1" t="s">
        <v>12</v>
      </c>
      <c r="J769">
        <v>53</v>
      </c>
      <c r="K769" s="1">
        <f t="shared" si="33"/>
        <v>297045</v>
      </c>
      <c r="L769" s="1" t="str">
        <f t="shared" si="34"/>
        <v>TRABAJADOR INDEPENDIENTE</v>
      </c>
      <c r="M769" s="1">
        <f t="shared" si="35"/>
        <v>53</v>
      </c>
    </row>
    <row r="770" spans="2:13" x14ac:dyDescent="0.25">
      <c r="B770">
        <v>756</v>
      </c>
      <c r="C770" s="1" t="s">
        <v>9</v>
      </c>
      <c r="D770">
        <v>1271852.72</v>
      </c>
      <c r="E770" s="1" t="s">
        <v>10</v>
      </c>
      <c r="F770" s="1" t="s">
        <v>16</v>
      </c>
      <c r="G770" s="1" t="s">
        <v>12</v>
      </c>
      <c r="H770" s="1" t="s">
        <v>13</v>
      </c>
      <c r="I770" s="1" t="s">
        <v>13</v>
      </c>
      <c r="J770">
        <v>34</v>
      </c>
      <c r="K770" s="1">
        <f t="shared" si="33"/>
        <v>1271852.72</v>
      </c>
      <c r="L770" s="1" t="str">
        <f t="shared" si="34"/>
        <v>ASALARIADO</v>
      </c>
      <c r="M770" s="1">
        <f t="shared" si="35"/>
        <v>34</v>
      </c>
    </row>
    <row r="771" spans="2:13" x14ac:dyDescent="0.25">
      <c r="B771">
        <v>757</v>
      </c>
      <c r="C771" s="1" t="s">
        <v>15</v>
      </c>
      <c r="D771">
        <v>2058548.97</v>
      </c>
      <c r="E771" s="1" t="s">
        <v>10</v>
      </c>
      <c r="F771" s="1" t="s">
        <v>11</v>
      </c>
      <c r="G771" s="1" t="s">
        <v>12</v>
      </c>
      <c r="H771" s="1" t="s">
        <v>13</v>
      </c>
      <c r="I771" s="1" t="s">
        <v>13</v>
      </c>
      <c r="J771">
        <v>38</v>
      </c>
      <c r="K771" s="1">
        <f t="shared" si="33"/>
        <v>2058548.97</v>
      </c>
      <c r="L771" s="1" t="str">
        <f t="shared" si="34"/>
        <v>ASALARIADO</v>
      </c>
      <c r="M771" s="1">
        <f t="shared" si="35"/>
        <v>38</v>
      </c>
    </row>
    <row r="772" spans="2:13" x14ac:dyDescent="0.25">
      <c r="B772">
        <v>758</v>
      </c>
      <c r="C772" s="1" t="s">
        <v>15</v>
      </c>
      <c r="D772">
        <v>352379</v>
      </c>
      <c r="E772" s="1" t="s">
        <v>10</v>
      </c>
      <c r="F772" s="1" t="s">
        <v>16</v>
      </c>
      <c r="G772" s="1" t="s">
        <v>12</v>
      </c>
      <c r="H772" s="1" t="s">
        <v>13</v>
      </c>
      <c r="I772" s="1" t="s">
        <v>13</v>
      </c>
      <c r="J772">
        <v>39</v>
      </c>
      <c r="K772" s="1">
        <f t="shared" si="33"/>
        <v>352379</v>
      </c>
      <c r="L772" s="1" t="str">
        <f t="shared" si="34"/>
        <v>ASALARIADO</v>
      </c>
      <c r="M772" s="1">
        <f t="shared" si="35"/>
        <v>39</v>
      </c>
    </row>
    <row r="773" spans="2:13" x14ac:dyDescent="0.25">
      <c r="B773">
        <v>759</v>
      </c>
      <c r="C773" s="1" t="s">
        <v>15</v>
      </c>
      <c r="D773">
        <v>2389951.08</v>
      </c>
      <c r="E773" s="1" t="s">
        <v>10</v>
      </c>
      <c r="F773" s="1" t="s">
        <v>11</v>
      </c>
      <c r="G773" s="1" t="s">
        <v>12</v>
      </c>
      <c r="H773" s="1" t="s">
        <v>13</v>
      </c>
      <c r="I773" s="1" t="s">
        <v>13</v>
      </c>
      <c r="J773">
        <v>61</v>
      </c>
      <c r="K773" s="1">
        <f t="shared" si="33"/>
        <v>2389951.08</v>
      </c>
      <c r="L773" s="1" t="str">
        <f t="shared" si="34"/>
        <v>ASALARIADO</v>
      </c>
      <c r="M773" s="1">
        <f t="shared" si="35"/>
        <v>61</v>
      </c>
    </row>
    <row r="774" spans="2:13" x14ac:dyDescent="0.25">
      <c r="B774">
        <v>760</v>
      </c>
      <c r="C774" s="1" t="s">
        <v>15</v>
      </c>
      <c r="D774">
        <v>450886</v>
      </c>
      <c r="E774" s="1" t="s">
        <v>18</v>
      </c>
      <c r="F774" s="1" t="s">
        <v>16</v>
      </c>
      <c r="G774" s="1" t="s">
        <v>12</v>
      </c>
      <c r="H774" s="1" t="s">
        <v>13</v>
      </c>
      <c r="I774" s="1" t="s">
        <v>12</v>
      </c>
      <c r="J774">
        <v>51</v>
      </c>
      <c r="K774" s="1">
        <f t="shared" si="33"/>
        <v>450886</v>
      </c>
      <c r="L774" s="1" t="str">
        <f t="shared" si="34"/>
        <v>TRABAJADOR INDEPENDIENTE</v>
      </c>
      <c r="M774" s="1">
        <f t="shared" si="35"/>
        <v>51</v>
      </c>
    </row>
    <row r="775" spans="2:13" x14ac:dyDescent="0.25">
      <c r="B775">
        <v>761</v>
      </c>
      <c r="C775" s="1" t="s">
        <v>9</v>
      </c>
      <c r="D775">
        <v>558635.76</v>
      </c>
      <c r="E775" s="1" t="s">
        <v>10</v>
      </c>
      <c r="F775" s="1" t="s">
        <v>16</v>
      </c>
      <c r="G775" s="1" t="s">
        <v>12</v>
      </c>
      <c r="H775" s="1" t="s">
        <v>13</v>
      </c>
      <c r="I775" s="1" t="s">
        <v>13</v>
      </c>
      <c r="J775">
        <v>34</v>
      </c>
      <c r="K775" s="1">
        <f t="shared" si="33"/>
        <v>558635.76</v>
      </c>
      <c r="L775" s="1" t="str">
        <f t="shared" si="34"/>
        <v>ASALARIADO</v>
      </c>
      <c r="M775" s="1">
        <f t="shared" si="35"/>
        <v>34</v>
      </c>
    </row>
    <row r="776" spans="2:13" x14ac:dyDescent="0.25">
      <c r="B776">
        <v>762</v>
      </c>
      <c r="C776" s="1" t="s">
        <v>9</v>
      </c>
      <c r="D776">
        <v>489159</v>
      </c>
      <c r="E776" s="1" t="s">
        <v>10</v>
      </c>
      <c r="F776" s="1" t="s">
        <v>16</v>
      </c>
      <c r="G776" s="1" t="s">
        <v>12</v>
      </c>
      <c r="H776" s="1" t="s">
        <v>12</v>
      </c>
      <c r="I776" s="1" t="s">
        <v>13</v>
      </c>
      <c r="J776">
        <v>34</v>
      </c>
      <c r="K776" s="1">
        <f t="shared" si="33"/>
        <v>489159</v>
      </c>
      <c r="L776" s="1" t="str">
        <f t="shared" si="34"/>
        <v>ASALARIADO</v>
      </c>
      <c r="M776" s="1">
        <f t="shared" si="35"/>
        <v>34</v>
      </c>
    </row>
    <row r="777" spans="2:13" x14ac:dyDescent="0.25">
      <c r="B777">
        <v>763</v>
      </c>
      <c r="C777" s="1" t="s">
        <v>15</v>
      </c>
      <c r="D777">
        <v>463300</v>
      </c>
      <c r="E777" s="1" t="s">
        <v>10</v>
      </c>
      <c r="F777" s="1" t="s">
        <v>16</v>
      </c>
      <c r="G777" s="1" t="s">
        <v>12</v>
      </c>
      <c r="H777" s="1" t="s">
        <v>13</v>
      </c>
      <c r="I777" s="1" t="s">
        <v>13</v>
      </c>
      <c r="J777">
        <v>40</v>
      </c>
      <c r="K777" s="1">
        <f t="shared" si="33"/>
        <v>463300</v>
      </c>
      <c r="L777" s="1" t="str">
        <f t="shared" si="34"/>
        <v>ASALARIADO</v>
      </c>
      <c r="M777" s="1">
        <f t="shared" si="35"/>
        <v>40</v>
      </c>
    </row>
    <row r="778" spans="2:13" x14ac:dyDescent="0.25">
      <c r="B778">
        <v>764</v>
      </c>
      <c r="C778" s="1" t="s">
        <v>9</v>
      </c>
      <c r="D778">
        <v>360904.76</v>
      </c>
      <c r="E778" s="1" t="s">
        <v>10</v>
      </c>
      <c r="F778" s="1" t="s">
        <v>16</v>
      </c>
      <c r="G778" s="1" t="s">
        <v>12</v>
      </c>
      <c r="H778" s="1" t="s">
        <v>12</v>
      </c>
      <c r="I778" s="1" t="s">
        <v>13</v>
      </c>
      <c r="J778">
        <v>43</v>
      </c>
      <c r="K778" s="1">
        <f t="shared" si="33"/>
        <v>360904.76</v>
      </c>
      <c r="L778" s="1" t="str">
        <f t="shared" si="34"/>
        <v>ASALARIADO</v>
      </c>
      <c r="M778" s="1">
        <f t="shared" si="35"/>
        <v>43</v>
      </c>
    </row>
    <row r="779" spans="2:13" x14ac:dyDescent="0.25">
      <c r="B779">
        <v>765</v>
      </c>
      <c r="C779" s="1" t="s">
        <v>15</v>
      </c>
      <c r="D779">
        <v>1156421</v>
      </c>
      <c r="E779" s="1" t="s">
        <v>10</v>
      </c>
      <c r="F779" s="1" t="s">
        <v>11</v>
      </c>
      <c r="G779" s="1" t="s">
        <v>12</v>
      </c>
      <c r="H779" s="1" t="s">
        <v>13</v>
      </c>
      <c r="I779" s="1" t="s">
        <v>12</v>
      </c>
      <c r="J779">
        <v>36</v>
      </c>
      <c r="K779" s="1">
        <f t="shared" si="33"/>
        <v>1156421</v>
      </c>
      <c r="L779" s="1" t="str">
        <f t="shared" si="34"/>
        <v>ASALARIADO</v>
      </c>
      <c r="M779" s="1">
        <f t="shared" si="35"/>
        <v>36</v>
      </c>
    </row>
    <row r="780" spans="2:13" x14ac:dyDescent="0.25">
      <c r="B780">
        <v>766</v>
      </c>
      <c r="C780" s="1" t="s">
        <v>9</v>
      </c>
      <c r="D780">
        <v>388293</v>
      </c>
      <c r="E780" s="1" t="s">
        <v>10</v>
      </c>
      <c r="F780" s="1" t="s">
        <v>16</v>
      </c>
      <c r="G780" s="1" t="s">
        <v>12</v>
      </c>
      <c r="H780" s="1" t="s">
        <v>13</v>
      </c>
      <c r="I780" s="1" t="s">
        <v>13</v>
      </c>
      <c r="J780">
        <v>53</v>
      </c>
      <c r="K780" s="1">
        <f t="shared" si="33"/>
        <v>388293</v>
      </c>
      <c r="L780" s="1" t="str">
        <f t="shared" si="34"/>
        <v>ASALARIADO</v>
      </c>
      <c r="M780" s="1">
        <f t="shared" si="35"/>
        <v>53</v>
      </c>
    </row>
    <row r="781" spans="2:13" x14ac:dyDescent="0.25">
      <c r="B781">
        <v>767</v>
      </c>
      <c r="C781" s="1" t="s">
        <v>9</v>
      </c>
      <c r="D781">
        <v>1214906</v>
      </c>
      <c r="E781" s="1" t="s">
        <v>10</v>
      </c>
      <c r="F781" s="1" t="s">
        <v>11</v>
      </c>
      <c r="G781" s="1" t="s">
        <v>12</v>
      </c>
      <c r="H781" s="1" t="s">
        <v>13</v>
      </c>
      <c r="I781" s="1" t="s">
        <v>13</v>
      </c>
      <c r="J781">
        <v>29</v>
      </c>
      <c r="K781" s="1">
        <f t="shared" si="33"/>
        <v>1214906</v>
      </c>
      <c r="L781" s="1" t="str">
        <f t="shared" si="34"/>
        <v>ASALARIADO</v>
      </c>
      <c r="M781" s="1">
        <f t="shared" si="35"/>
        <v>29</v>
      </c>
    </row>
    <row r="782" spans="2:13" x14ac:dyDescent="0.25">
      <c r="B782">
        <v>768</v>
      </c>
      <c r="C782" s="1" t="s">
        <v>9</v>
      </c>
      <c r="D782">
        <v>795801</v>
      </c>
      <c r="E782" s="1" t="s">
        <v>10</v>
      </c>
      <c r="F782" s="1" t="s">
        <v>11</v>
      </c>
      <c r="G782" s="1" t="s">
        <v>12</v>
      </c>
      <c r="H782" s="1" t="s">
        <v>13</v>
      </c>
      <c r="I782" s="1" t="s">
        <v>13</v>
      </c>
      <c r="J782">
        <v>36</v>
      </c>
      <c r="K782" s="1">
        <f t="shared" si="33"/>
        <v>795801</v>
      </c>
      <c r="L782" s="1" t="str">
        <f t="shared" si="34"/>
        <v>ASALARIADO</v>
      </c>
      <c r="M782" s="1">
        <f t="shared" si="35"/>
        <v>36</v>
      </c>
    </row>
    <row r="783" spans="2:13" x14ac:dyDescent="0.25">
      <c r="B783">
        <v>769</v>
      </c>
      <c r="C783" s="1" t="s">
        <v>15</v>
      </c>
      <c r="D783">
        <v>318619.2</v>
      </c>
      <c r="E783" s="1" t="s">
        <v>10</v>
      </c>
      <c r="F783" s="1" t="s">
        <v>16</v>
      </c>
      <c r="G783" s="1" t="s">
        <v>12</v>
      </c>
      <c r="H783" s="1" t="s">
        <v>12</v>
      </c>
      <c r="I783" s="1" t="s">
        <v>13</v>
      </c>
      <c r="J783">
        <v>42</v>
      </c>
      <c r="K783" s="1">
        <f t="shared" ref="K783:K846" si="36">IF(ISBLANK(D783),$B$8,D783)</f>
        <v>318619.2</v>
      </c>
      <c r="L783" s="1" t="str">
        <f t="shared" ref="L783:L846" si="37">IF(ISBLANK(E783),$B$4,E783)</f>
        <v>ASALARIADO</v>
      </c>
      <c r="M783" s="1">
        <f t="shared" ref="M783:M846" si="38">IF(ISBLANK(J783),$B$9,J783)</f>
        <v>42</v>
      </c>
    </row>
    <row r="784" spans="2:13" x14ac:dyDescent="0.25">
      <c r="B784">
        <v>770</v>
      </c>
      <c r="C784" s="1" t="s">
        <v>9</v>
      </c>
      <c r="D784">
        <v>650078.5</v>
      </c>
      <c r="E784" s="1" t="s">
        <v>10</v>
      </c>
      <c r="F784" s="1" t="s">
        <v>11</v>
      </c>
      <c r="G784" s="1" t="s">
        <v>12</v>
      </c>
      <c r="H784" s="1" t="s">
        <v>13</v>
      </c>
      <c r="I784" s="1" t="s">
        <v>13</v>
      </c>
      <c r="J784">
        <v>34</v>
      </c>
      <c r="K784" s="1">
        <f t="shared" si="36"/>
        <v>650078.5</v>
      </c>
      <c r="L784" s="1" t="str">
        <f t="shared" si="37"/>
        <v>ASALARIADO</v>
      </c>
      <c r="M784" s="1">
        <f t="shared" si="38"/>
        <v>34</v>
      </c>
    </row>
    <row r="785" spans="2:13" x14ac:dyDescent="0.25">
      <c r="B785">
        <v>771</v>
      </c>
      <c r="C785" s="1" t="s">
        <v>9</v>
      </c>
      <c r="D785">
        <v>433085</v>
      </c>
      <c r="E785" s="1" t="s">
        <v>18</v>
      </c>
      <c r="F785" s="1" t="s">
        <v>16</v>
      </c>
      <c r="G785" s="1" t="s">
        <v>12</v>
      </c>
      <c r="H785" s="1" t="s">
        <v>12</v>
      </c>
      <c r="I785" s="1" t="s">
        <v>12</v>
      </c>
      <c r="J785">
        <v>53</v>
      </c>
      <c r="K785" s="1">
        <f t="shared" si="36"/>
        <v>433085</v>
      </c>
      <c r="L785" s="1" t="str">
        <f t="shared" si="37"/>
        <v>TRABAJADOR INDEPENDIENTE</v>
      </c>
      <c r="M785" s="1">
        <f t="shared" si="38"/>
        <v>53</v>
      </c>
    </row>
    <row r="786" spans="2:13" x14ac:dyDescent="0.25">
      <c r="B786">
        <v>772</v>
      </c>
      <c r="C786" s="1" t="s">
        <v>15</v>
      </c>
      <c r="D786">
        <v>294000</v>
      </c>
      <c r="E786" s="1" t="s">
        <v>10</v>
      </c>
      <c r="F786" s="1" t="s">
        <v>16</v>
      </c>
      <c r="G786" s="1" t="s">
        <v>12</v>
      </c>
      <c r="H786" s="1" t="s">
        <v>13</v>
      </c>
      <c r="I786" s="1" t="s">
        <v>13</v>
      </c>
      <c r="J786">
        <v>24</v>
      </c>
      <c r="K786" s="1">
        <f t="shared" si="36"/>
        <v>294000</v>
      </c>
      <c r="L786" s="1" t="str">
        <f t="shared" si="37"/>
        <v>ASALARIADO</v>
      </c>
      <c r="M786" s="1">
        <f t="shared" si="38"/>
        <v>24</v>
      </c>
    </row>
    <row r="787" spans="2:13" x14ac:dyDescent="0.25">
      <c r="B787">
        <v>773</v>
      </c>
      <c r="C787" s="1" t="s">
        <v>9</v>
      </c>
      <c r="D787">
        <v>405063</v>
      </c>
      <c r="E787" s="1" t="s">
        <v>18</v>
      </c>
      <c r="F787" s="1" t="s">
        <v>16</v>
      </c>
      <c r="G787" s="1" t="s">
        <v>12</v>
      </c>
      <c r="H787" s="1" t="s">
        <v>13</v>
      </c>
      <c r="I787" s="1" t="s">
        <v>12</v>
      </c>
      <c r="J787">
        <v>72</v>
      </c>
      <c r="K787" s="1">
        <f t="shared" si="36"/>
        <v>405063</v>
      </c>
      <c r="L787" s="1" t="str">
        <f t="shared" si="37"/>
        <v>TRABAJADOR INDEPENDIENTE</v>
      </c>
      <c r="M787" s="1">
        <f t="shared" si="38"/>
        <v>72</v>
      </c>
    </row>
    <row r="788" spans="2:13" x14ac:dyDescent="0.25">
      <c r="B788">
        <v>774</v>
      </c>
      <c r="C788" s="1" t="s">
        <v>9</v>
      </c>
      <c r="D788">
        <v>299647</v>
      </c>
      <c r="E788" s="1" t="s">
        <v>17</v>
      </c>
      <c r="F788" s="1" t="s">
        <v>16</v>
      </c>
      <c r="G788" s="1" t="s">
        <v>12</v>
      </c>
      <c r="H788" s="1" t="s">
        <v>13</v>
      </c>
      <c r="I788" s="1" t="s">
        <v>13</v>
      </c>
      <c r="J788">
        <v>59</v>
      </c>
      <c r="K788" s="1">
        <f t="shared" si="36"/>
        <v>299647</v>
      </c>
      <c r="L788" s="1" t="str">
        <f t="shared" si="37"/>
        <v>ASEGURADO VOLUNTARIO</v>
      </c>
      <c r="M788" s="1">
        <f t="shared" si="38"/>
        <v>59</v>
      </c>
    </row>
    <row r="789" spans="2:13" x14ac:dyDescent="0.25">
      <c r="B789">
        <v>775</v>
      </c>
      <c r="C789" s="1" t="s">
        <v>9</v>
      </c>
      <c r="D789">
        <v>10000</v>
      </c>
      <c r="E789" s="1" t="s">
        <v>10</v>
      </c>
      <c r="F789" s="1" t="s">
        <v>16</v>
      </c>
      <c r="G789" s="1" t="s">
        <v>12</v>
      </c>
      <c r="H789" s="1" t="s">
        <v>12</v>
      </c>
      <c r="I789" s="1" t="s">
        <v>13</v>
      </c>
      <c r="J789">
        <v>51</v>
      </c>
      <c r="K789" s="1">
        <f t="shared" si="36"/>
        <v>10000</v>
      </c>
      <c r="L789" s="1" t="str">
        <f t="shared" si="37"/>
        <v>ASALARIADO</v>
      </c>
      <c r="M789" s="1">
        <f t="shared" si="38"/>
        <v>51</v>
      </c>
    </row>
    <row r="790" spans="2:13" x14ac:dyDescent="0.25">
      <c r="B790">
        <v>776</v>
      </c>
      <c r="C790" s="1" t="s">
        <v>9</v>
      </c>
      <c r="D790">
        <v>364976.92</v>
      </c>
      <c r="E790" s="1" t="s">
        <v>10</v>
      </c>
      <c r="F790" s="1" t="s">
        <v>16</v>
      </c>
      <c r="G790" s="1" t="s">
        <v>12</v>
      </c>
      <c r="H790" s="1" t="s">
        <v>13</v>
      </c>
      <c r="I790" s="1" t="s">
        <v>12</v>
      </c>
      <c r="J790">
        <v>51</v>
      </c>
      <c r="K790" s="1">
        <f t="shared" si="36"/>
        <v>364976.92</v>
      </c>
      <c r="L790" s="1" t="str">
        <f t="shared" si="37"/>
        <v>ASALARIADO</v>
      </c>
      <c r="M790" s="1">
        <f t="shared" si="38"/>
        <v>51</v>
      </c>
    </row>
    <row r="791" spans="2:13" x14ac:dyDescent="0.25">
      <c r="B791">
        <v>777</v>
      </c>
      <c r="C791" s="1" t="s">
        <v>15</v>
      </c>
      <c r="D791">
        <v>102524</v>
      </c>
      <c r="E791" s="1" t="s">
        <v>10</v>
      </c>
      <c r="F791" s="1" t="s">
        <v>16</v>
      </c>
      <c r="G791" s="1" t="s">
        <v>12</v>
      </c>
      <c r="H791" s="1" t="s">
        <v>13</v>
      </c>
      <c r="I791" s="1" t="s">
        <v>13</v>
      </c>
      <c r="J791">
        <v>47</v>
      </c>
      <c r="K791" s="1">
        <f t="shared" si="36"/>
        <v>102524</v>
      </c>
      <c r="L791" s="1" t="str">
        <f t="shared" si="37"/>
        <v>ASALARIADO</v>
      </c>
      <c r="M791" s="1">
        <f t="shared" si="38"/>
        <v>47</v>
      </c>
    </row>
    <row r="792" spans="2:13" x14ac:dyDescent="0.25">
      <c r="B792">
        <v>778</v>
      </c>
      <c r="C792" s="1" t="s">
        <v>9</v>
      </c>
      <c r="D792">
        <v>636512.32999999996</v>
      </c>
      <c r="E792" s="1" t="s">
        <v>10</v>
      </c>
      <c r="F792" s="1" t="s">
        <v>16</v>
      </c>
      <c r="G792" s="1" t="s">
        <v>12</v>
      </c>
      <c r="H792" s="1" t="s">
        <v>13</v>
      </c>
      <c r="I792" s="1" t="s">
        <v>13</v>
      </c>
      <c r="J792">
        <v>22</v>
      </c>
      <c r="K792" s="1">
        <f t="shared" si="36"/>
        <v>636512.32999999996</v>
      </c>
      <c r="L792" s="1" t="str">
        <f t="shared" si="37"/>
        <v>ASALARIADO</v>
      </c>
      <c r="M792" s="1">
        <f t="shared" si="38"/>
        <v>22</v>
      </c>
    </row>
    <row r="793" spans="2:13" x14ac:dyDescent="0.25">
      <c r="B793">
        <v>779</v>
      </c>
      <c r="C793" s="1" t="s">
        <v>9</v>
      </c>
      <c r="D793">
        <v>278030</v>
      </c>
      <c r="E793" s="1" t="s">
        <v>19</v>
      </c>
      <c r="F793" s="1" t="s">
        <v>16</v>
      </c>
      <c r="G793" s="1" t="s">
        <v>12</v>
      </c>
      <c r="H793" s="1" t="s">
        <v>13</v>
      </c>
      <c r="I793" s="1" t="s">
        <v>13</v>
      </c>
      <c r="J793">
        <v>55</v>
      </c>
      <c r="K793" s="1">
        <f t="shared" si="36"/>
        <v>278030</v>
      </c>
      <c r="L793" s="1" t="str">
        <f t="shared" si="37"/>
        <v>CONVENIOS ESPECIALES DE TRABAJADORES INDEPENDIENTES</v>
      </c>
      <c r="M793" s="1">
        <f t="shared" si="38"/>
        <v>55</v>
      </c>
    </row>
    <row r="794" spans="2:13" x14ac:dyDescent="0.25">
      <c r="B794">
        <v>780</v>
      </c>
      <c r="C794" s="1" t="s">
        <v>9</v>
      </c>
      <c r="D794">
        <v>453693.52</v>
      </c>
      <c r="E794" s="1" t="s">
        <v>10</v>
      </c>
      <c r="F794" s="1" t="s">
        <v>16</v>
      </c>
      <c r="G794" s="1" t="s">
        <v>12</v>
      </c>
      <c r="H794" s="1" t="s">
        <v>12</v>
      </c>
      <c r="I794" s="1" t="s">
        <v>13</v>
      </c>
      <c r="J794">
        <v>49</v>
      </c>
      <c r="K794" s="1">
        <f t="shared" si="36"/>
        <v>453693.52</v>
      </c>
      <c r="L794" s="1" t="str">
        <f t="shared" si="37"/>
        <v>ASALARIADO</v>
      </c>
      <c r="M794" s="1">
        <f t="shared" si="38"/>
        <v>49</v>
      </c>
    </row>
    <row r="795" spans="2:13" x14ac:dyDescent="0.25">
      <c r="B795">
        <v>781</v>
      </c>
      <c r="C795" s="1" t="s">
        <v>15</v>
      </c>
      <c r="D795">
        <v>1131487.6499999999</v>
      </c>
      <c r="E795" s="1" t="s">
        <v>14</v>
      </c>
      <c r="F795" s="1" t="s">
        <v>11</v>
      </c>
      <c r="G795" s="1" t="s">
        <v>12</v>
      </c>
      <c r="H795" s="1" t="s">
        <v>13</v>
      </c>
      <c r="I795" s="1" t="s">
        <v>13</v>
      </c>
      <c r="J795">
        <v>68</v>
      </c>
      <c r="K795" s="1">
        <f t="shared" si="36"/>
        <v>1131487.6499999999</v>
      </c>
      <c r="L795" s="1" t="str">
        <f t="shared" si="37"/>
        <v>PENSIONADOS EN SU PROPIO SISTEMA</v>
      </c>
      <c r="M795" s="1">
        <f t="shared" si="38"/>
        <v>68</v>
      </c>
    </row>
    <row r="796" spans="2:13" x14ac:dyDescent="0.25">
      <c r="B796">
        <v>782</v>
      </c>
      <c r="C796" s="1" t="s">
        <v>9</v>
      </c>
      <c r="D796">
        <v>297045</v>
      </c>
      <c r="E796" s="1" t="s">
        <v>17</v>
      </c>
      <c r="F796" s="1" t="s">
        <v>16</v>
      </c>
      <c r="G796" s="1" t="s">
        <v>12</v>
      </c>
      <c r="H796" s="1" t="s">
        <v>12</v>
      </c>
      <c r="I796" s="1" t="s">
        <v>13</v>
      </c>
      <c r="J796">
        <v>66</v>
      </c>
      <c r="K796" s="1">
        <f t="shared" si="36"/>
        <v>297045</v>
      </c>
      <c r="L796" s="1" t="str">
        <f t="shared" si="37"/>
        <v>ASEGURADO VOLUNTARIO</v>
      </c>
      <c r="M796" s="1">
        <f t="shared" si="38"/>
        <v>66</v>
      </c>
    </row>
    <row r="797" spans="2:13" x14ac:dyDescent="0.25">
      <c r="B797">
        <v>783</v>
      </c>
      <c r="C797" s="1" t="s">
        <v>15</v>
      </c>
      <c r="D797">
        <v>629382</v>
      </c>
      <c r="E797" s="1" t="s">
        <v>10</v>
      </c>
      <c r="F797" s="1" t="s">
        <v>16</v>
      </c>
      <c r="G797" s="1" t="s">
        <v>12</v>
      </c>
      <c r="H797" s="1" t="s">
        <v>13</v>
      </c>
      <c r="I797" s="1" t="s">
        <v>13</v>
      </c>
      <c r="J797">
        <v>29</v>
      </c>
      <c r="K797" s="1">
        <f t="shared" si="36"/>
        <v>629382</v>
      </c>
      <c r="L797" s="1" t="str">
        <f t="shared" si="37"/>
        <v>ASALARIADO</v>
      </c>
      <c r="M797" s="1">
        <f t="shared" si="38"/>
        <v>29</v>
      </c>
    </row>
    <row r="798" spans="2:13" x14ac:dyDescent="0.25">
      <c r="B798">
        <v>784</v>
      </c>
      <c r="C798" s="1" t="s">
        <v>9</v>
      </c>
      <c r="D798">
        <v>338166</v>
      </c>
      <c r="E798" s="1" t="s">
        <v>18</v>
      </c>
      <c r="F798" s="1" t="s">
        <v>16</v>
      </c>
      <c r="G798" s="1" t="s">
        <v>12</v>
      </c>
      <c r="H798" s="1" t="s">
        <v>13</v>
      </c>
      <c r="I798" s="1" t="s">
        <v>13</v>
      </c>
      <c r="J798">
        <v>36</v>
      </c>
      <c r="K798" s="1">
        <f t="shared" si="36"/>
        <v>338166</v>
      </c>
      <c r="L798" s="1" t="str">
        <f t="shared" si="37"/>
        <v>TRABAJADOR INDEPENDIENTE</v>
      </c>
      <c r="M798" s="1">
        <f t="shared" si="38"/>
        <v>36</v>
      </c>
    </row>
    <row r="799" spans="2:13" x14ac:dyDescent="0.25">
      <c r="B799">
        <v>785</v>
      </c>
      <c r="C799" s="1" t="s">
        <v>9</v>
      </c>
      <c r="D799">
        <v>350000</v>
      </c>
      <c r="E799" s="1" t="s">
        <v>10</v>
      </c>
      <c r="F799" s="1" t="s">
        <v>16</v>
      </c>
      <c r="G799" s="1" t="s">
        <v>12</v>
      </c>
      <c r="H799" s="1" t="s">
        <v>12</v>
      </c>
      <c r="I799" s="1" t="s">
        <v>13</v>
      </c>
      <c r="J799">
        <v>38</v>
      </c>
      <c r="K799" s="1">
        <f t="shared" si="36"/>
        <v>350000</v>
      </c>
      <c r="L799" s="1" t="str">
        <f t="shared" si="37"/>
        <v>ASALARIADO</v>
      </c>
      <c r="M799" s="1">
        <f t="shared" si="38"/>
        <v>38</v>
      </c>
    </row>
    <row r="800" spans="2:13" x14ac:dyDescent="0.25">
      <c r="B800">
        <v>786</v>
      </c>
      <c r="C800" s="1" t="s">
        <v>9</v>
      </c>
      <c r="D800">
        <v>85000</v>
      </c>
      <c r="E800" s="1" t="s">
        <v>10</v>
      </c>
      <c r="F800" s="1" t="s">
        <v>16</v>
      </c>
      <c r="G800" s="1" t="s">
        <v>12</v>
      </c>
      <c r="H800" s="1" t="s">
        <v>12</v>
      </c>
      <c r="I800" s="1" t="s">
        <v>12</v>
      </c>
      <c r="J800">
        <v>38</v>
      </c>
      <c r="K800" s="1">
        <f t="shared" si="36"/>
        <v>85000</v>
      </c>
      <c r="L800" s="1" t="str">
        <f t="shared" si="37"/>
        <v>ASALARIADO</v>
      </c>
      <c r="M800" s="1">
        <f t="shared" si="38"/>
        <v>38</v>
      </c>
    </row>
    <row r="801" spans="2:13" x14ac:dyDescent="0.25">
      <c r="B801">
        <v>787</v>
      </c>
      <c r="C801" s="1" t="s">
        <v>15</v>
      </c>
      <c r="D801">
        <v>675918.4</v>
      </c>
      <c r="E801" s="1" t="s">
        <v>10</v>
      </c>
      <c r="F801" s="1" t="s">
        <v>16</v>
      </c>
      <c r="G801" s="1" t="s">
        <v>12</v>
      </c>
      <c r="H801" s="1" t="s">
        <v>13</v>
      </c>
      <c r="I801" s="1" t="s">
        <v>13</v>
      </c>
      <c r="J801">
        <v>32</v>
      </c>
      <c r="K801" s="1">
        <f t="shared" si="36"/>
        <v>675918.4</v>
      </c>
      <c r="L801" s="1" t="str">
        <f t="shared" si="37"/>
        <v>ASALARIADO</v>
      </c>
      <c r="M801" s="1">
        <f t="shared" si="38"/>
        <v>32</v>
      </c>
    </row>
    <row r="802" spans="2:13" x14ac:dyDescent="0.25">
      <c r="B802">
        <v>788</v>
      </c>
      <c r="C802" s="1" t="s">
        <v>15</v>
      </c>
      <c r="D802">
        <v>250000</v>
      </c>
      <c r="E802" s="1" t="s">
        <v>10</v>
      </c>
      <c r="F802" s="1" t="s">
        <v>16</v>
      </c>
      <c r="G802" s="1" t="s">
        <v>12</v>
      </c>
      <c r="H802" s="1" t="s">
        <v>13</v>
      </c>
      <c r="I802" s="1" t="s">
        <v>13</v>
      </c>
      <c r="J802">
        <v>37</v>
      </c>
      <c r="K802" s="1">
        <f t="shared" si="36"/>
        <v>250000</v>
      </c>
      <c r="L802" s="1" t="str">
        <f t="shared" si="37"/>
        <v>ASALARIADO</v>
      </c>
      <c r="M802" s="1">
        <f t="shared" si="38"/>
        <v>37</v>
      </c>
    </row>
    <row r="803" spans="2:13" x14ac:dyDescent="0.25">
      <c r="B803">
        <v>789</v>
      </c>
      <c r="C803" s="1" t="s">
        <v>9</v>
      </c>
      <c r="D803">
        <v>1187649.48</v>
      </c>
      <c r="E803" s="1" t="s">
        <v>10</v>
      </c>
      <c r="F803" s="1" t="s">
        <v>11</v>
      </c>
      <c r="G803" s="1" t="s">
        <v>12</v>
      </c>
      <c r="H803" s="1" t="s">
        <v>13</v>
      </c>
      <c r="I803" s="1" t="s">
        <v>13</v>
      </c>
      <c r="J803">
        <v>51</v>
      </c>
      <c r="K803" s="1">
        <f t="shared" si="36"/>
        <v>1187649.48</v>
      </c>
      <c r="L803" s="1" t="str">
        <f t="shared" si="37"/>
        <v>ASALARIADO</v>
      </c>
      <c r="M803" s="1">
        <f t="shared" si="38"/>
        <v>51</v>
      </c>
    </row>
    <row r="804" spans="2:13" x14ac:dyDescent="0.25">
      <c r="B804">
        <v>790</v>
      </c>
      <c r="C804" s="1" t="s">
        <v>9</v>
      </c>
      <c r="D804">
        <v>337254.54</v>
      </c>
      <c r="E804" s="1" t="s">
        <v>10</v>
      </c>
      <c r="F804" s="1" t="s">
        <v>16</v>
      </c>
      <c r="G804" s="1" t="s">
        <v>12</v>
      </c>
      <c r="H804" s="1" t="s">
        <v>13</v>
      </c>
      <c r="I804" s="1" t="s">
        <v>13</v>
      </c>
      <c r="J804">
        <v>38</v>
      </c>
      <c r="K804" s="1">
        <f t="shared" si="36"/>
        <v>337254.54</v>
      </c>
      <c r="L804" s="1" t="str">
        <f t="shared" si="37"/>
        <v>ASALARIADO</v>
      </c>
      <c r="M804" s="1">
        <f t="shared" si="38"/>
        <v>38</v>
      </c>
    </row>
    <row r="805" spans="2:13" x14ac:dyDescent="0.25">
      <c r="B805">
        <v>791</v>
      </c>
      <c r="C805" s="1" t="s">
        <v>15</v>
      </c>
      <c r="D805">
        <v>297046</v>
      </c>
      <c r="E805" s="1" t="s">
        <v>17</v>
      </c>
      <c r="F805" s="1" t="s">
        <v>16</v>
      </c>
      <c r="G805" s="1" t="s">
        <v>12</v>
      </c>
      <c r="H805" s="1" t="s">
        <v>13</v>
      </c>
      <c r="I805" s="1" t="s">
        <v>13</v>
      </c>
      <c r="J805">
        <v>52</v>
      </c>
      <c r="K805" s="1">
        <f t="shared" si="36"/>
        <v>297046</v>
      </c>
      <c r="L805" s="1" t="str">
        <f t="shared" si="37"/>
        <v>ASEGURADO VOLUNTARIO</v>
      </c>
      <c r="M805" s="1">
        <f t="shared" si="38"/>
        <v>52</v>
      </c>
    </row>
    <row r="806" spans="2:13" x14ac:dyDescent="0.25">
      <c r="B806">
        <v>792</v>
      </c>
      <c r="C806" s="1" t="s">
        <v>15</v>
      </c>
      <c r="D806">
        <v>297102</v>
      </c>
      <c r="E806" s="1" t="s">
        <v>17</v>
      </c>
      <c r="F806" s="1" t="s">
        <v>16</v>
      </c>
      <c r="G806" s="1" t="s">
        <v>12</v>
      </c>
      <c r="H806" s="1" t="s">
        <v>13</v>
      </c>
      <c r="I806" s="1" t="s">
        <v>13</v>
      </c>
      <c r="J806">
        <v>53</v>
      </c>
      <c r="K806" s="1">
        <f t="shared" si="36"/>
        <v>297102</v>
      </c>
      <c r="L806" s="1" t="str">
        <f t="shared" si="37"/>
        <v>ASEGURADO VOLUNTARIO</v>
      </c>
      <c r="M806" s="1">
        <f t="shared" si="38"/>
        <v>53</v>
      </c>
    </row>
    <row r="807" spans="2:13" x14ac:dyDescent="0.25">
      <c r="B807">
        <v>793</v>
      </c>
      <c r="C807" s="1" t="s">
        <v>9</v>
      </c>
      <c r="D807">
        <v>1998877</v>
      </c>
      <c r="E807" s="1" t="s">
        <v>10</v>
      </c>
      <c r="F807" s="1" t="s">
        <v>11</v>
      </c>
      <c r="G807" s="1" t="s">
        <v>12</v>
      </c>
      <c r="H807" s="1" t="s">
        <v>13</v>
      </c>
      <c r="I807" s="1" t="s">
        <v>12</v>
      </c>
      <c r="J807">
        <v>50</v>
      </c>
      <c r="K807" s="1">
        <f t="shared" si="36"/>
        <v>1998877</v>
      </c>
      <c r="L807" s="1" t="str">
        <f t="shared" si="37"/>
        <v>ASALARIADO</v>
      </c>
      <c r="M807" s="1">
        <f t="shared" si="38"/>
        <v>50</v>
      </c>
    </row>
    <row r="808" spans="2:13" x14ac:dyDescent="0.25">
      <c r="B808">
        <v>794</v>
      </c>
      <c r="C808" s="1" t="s">
        <v>9</v>
      </c>
      <c r="D808">
        <v>208000</v>
      </c>
      <c r="E808" s="1" t="s">
        <v>10</v>
      </c>
      <c r="F808" s="1" t="s">
        <v>16</v>
      </c>
      <c r="G808" s="1" t="s">
        <v>12</v>
      </c>
      <c r="H808" s="1" t="s">
        <v>13</v>
      </c>
      <c r="I808" s="1" t="s">
        <v>13</v>
      </c>
      <c r="J808">
        <v>29</v>
      </c>
      <c r="K808" s="1">
        <f t="shared" si="36"/>
        <v>208000</v>
      </c>
      <c r="L808" s="1" t="str">
        <f t="shared" si="37"/>
        <v>ASALARIADO</v>
      </c>
      <c r="M808" s="1">
        <f t="shared" si="38"/>
        <v>29</v>
      </c>
    </row>
    <row r="809" spans="2:13" x14ac:dyDescent="0.25">
      <c r="B809">
        <v>795</v>
      </c>
      <c r="C809" s="1" t="s">
        <v>15</v>
      </c>
      <c r="D809">
        <v>479051.66</v>
      </c>
      <c r="E809" s="1" t="s">
        <v>10</v>
      </c>
      <c r="F809" s="1" t="s">
        <v>16</v>
      </c>
      <c r="G809" s="1" t="s">
        <v>12</v>
      </c>
      <c r="H809" s="1" t="s">
        <v>13</v>
      </c>
      <c r="I809" s="1" t="s">
        <v>13</v>
      </c>
      <c r="J809">
        <v>47</v>
      </c>
      <c r="K809" s="1">
        <f t="shared" si="36"/>
        <v>479051.66</v>
      </c>
      <c r="L809" s="1" t="str">
        <f t="shared" si="37"/>
        <v>ASALARIADO</v>
      </c>
      <c r="M809" s="1">
        <f t="shared" si="38"/>
        <v>47</v>
      </c>
    </row>
    <row r="810" spans="2:13" x14ac:dyDescent="0.25">
      <c r="B810">
        <v>796</v>
      </c>
      <c r="C810" s="1" t="s">
        <v>9</v>
      </c>
      <c r="D810">
        <v>1146094.07</v>
      </c>
      <c r="E810" s="1" t="s">
        <v>10</v>
      </c>
      <c r="F810" s="1" t="s">
        <v>11</v>
      </c>
      <c r="G810" s="1" t="s">
        <v>12</v>
      </c>
      <c r="H810" s="1" t="s">
        <v>13</v>
      </c>
      <c r="I810" s="1" t="s">
        <v>13</v>
      </c>
      <c r="J810">
        <v>48</v>
      </c>
      <c r="K810" s="1">
        <f t="shared" si="36"/>
        <v>1146094.07</v>
      </c>
      <c r="L810" s="1" t="str">
        <f t="shared" si="37"/>
        <v>ASALARIADO</v>
      </c>
      <c r="M810" s="1">
        <f t="shared" si="38"/>
        <v>48</v>
      </c>
    </row>
    <row r="811" spans="2:13" x14ac:dyDescent="0.25">
      <c r="B811">
        <v>797</v>
      </c>
      <c r="C811" s="1" t="s">
        <v>15</v>
      </c>
      <c r="D811">
        <v>720000</v>
      </c>
      <c r="E811" s="1" t="s">
        <v>10</v>
      </c>
      <c r="F811" s="1" t="s">
        <v>16</v>
      </c>
      <c r="G811" s="1" t="s">
        <v>12</v>
      </c>
      <c r="H811" s="1" t="s">
        <v>12</v>
      </c>
      <c r="I811" s="1" t="s">
        <v>13</v>
      </c>
      <c r="J811">
        <v>34</v>
      </c>
      <c r="K811" s="1">
        <f t="shared" si="36"/>
        <v>720000</v>
      </c>
      <c r="L811" s="1" t="str">
        <f t="shared" si="37"/>
        <v>ASALARIADO</v>
      </c>
      <c r="M811" s="1">
        <f t="shared" si="38"/>
        <v>34</v>
      </c>
    </row>
    <row r="812" spans="2:13" x14ac:dyDescent="0.25">
      <c r="B812">
        <v>798</v>
      </c>
      <c r="C812" s="1" t="s">
        <v>15</v>
      </c>
      <c r="D812">
        <v>451549.84</v>
      </c>
      <c r="E812" s="1" t="s">
        <v>10</v>
      </c>
      <c r="F812" s="1" t="s">
        <v>16</v>
      </c>
      <c r="G812" s="1" t="s">
        <v>12</v>
      </c>
      <c r="H812" s="1" t="s">
        <v>13</v>
      </c>
      <c r="I812" s="1" t="s">
        <v>13</v>
      </c>
      <c r="J812">
        <v>44</v>
      </c>
      <c r="K812" s="1">
        <f t="shared" si="36"/>
        <v>451549.84</v>
      </c>
      <c r="L812" s="1" t="str">
        <f t="shared" si="37"/>
        <v>ASALARIADO</v>
      </c>
      <c r="M812" s="1">
        <f t="shared" si="38"/>
        <v>44</v>
      </c>
    </row>
    <row r="813" spans="2:13" x14ac:dyDescent="0.25">
      <c r="B813">
        <v>799</v>
      </c>
      <c r="C813" s="1" t="s">
        <v>15</v>
      </c>
      <c r="D813">
        <v>382136</v>
      </c>
      <c r="E813" s="1" t="s">
        <v>18</v>
      </c>
      <c r="F813" s="1" t="s">
        <v>16</v>
      </c>
      <c r="G813" s="1" t="s">
        <v>12</v>
      </c>
      <c r="H813" s="1" t="s">
        <v>13</v>
      </c>
      <c r="I813" s="1" t="s">
        <v>12</v>
      </c>
      <c r="J813">
        <v>35</v>
      </c>
      <c r="K813" s="1">
        <f t="shared" si="36"/>
        <v>382136</v>
      </c>
      <c r="L813" s="1" t="str">
        <f t="shared" si="37"/>
        <v>TRABAJADOR INDEPENDIENTE</v>
      </c>
      <c r="M813" s="1">
        <f t="shared" si="38"/>
        <v>35</v>
      </c>
    </row>
    <row r="814" spans="2:13" x14ac:dyDescent="0.25">
      <c r="B814">
        <v>800</v>
      </c>
      <c r="C814" s="1" t="s">
        <v>9</v>
      </c>
      <c r="D814">
        <v>200000</v>
      </c>
      <c r="E814" s="1" t="s">
        <v>10</v>
      </c>
      <c r="F814" s="1" t="s">
        <v>16</v>
      </c>
      <c r="G814" s="1" t="s">
        <v>12</v>
      </c>
      <c r="H814" s="1" t="s">
        <v>13</v>
      </c>
      <c r="I814" s="1" t="s">
        <v>13</v>
      </c>
      <c r="J814">
        <v>38</v>
      </c>
      <c r="K814" s="1">
        <f t="shared" si="36"/>
        <v>200000</v>
      </c>
      <c r="L814" s="1" t="str">
        <f t="shared" si="37"/>
        <v>ASALARIADO</v>
      </c>
      <c r="M814" s="1">
        <f t="shared" si="38"/>
        <v>38</v>
      </c>
    </row>
    <row r="815" spans="2:13" x14ac:dyDescent="0.25">
      <c r="B815">
        <v>801</v>
      </c>
      <c r="C815" s="1" t="s">
        <v>9</v>
      </c>
      <c r="D815">
        <v>1017758</v>
      </c>
      <c r="E815" s="1" t="s">
        <v>18</v>
      </c>
      <c r="F815" s="1" t="s">
        <v>16</v>
      </c>
      <c r="G815" s="1" t="s">
        <v>12</v>
      </c>
      <c r="H815" s="1" t="s">
        <v>13</v>
      </c>
      <c r="I815" s="1" t="s">
        <v>13</v>
      </c>
      <c r="J815">
        <v>61</v>
      </c>
      <c r="K815" s="1">
        <f t="shared" si="36"/>
        <v>1017758</v>
      </c>
      <c r="L815" s="1" t="str">
        <f t="shared" si="37"/>
        <v>TRABAJADOR INDEPENDIENTE</v>
      </c>
      <c r="M815" s="1">
        <f t="shared" si="38"/>
        <v>61</v>
      </c>
    </row>
    <row r="816" spans="2:13" x14ac:dyDescent="0.25">
      <c r="B816">
        <v>802</v>
      </c>
      <c r="C816" s="1" t="s">
        <v>15</v>
      </c>
      <c r="D816">
        <v>769515.15</v>
      </c>
      <c r="E816" s="1" t="s">
        <v>10</v>
      </c>
      <c r="F816" s="1" t="s">
        <v>11</v>
      </c>
      <c r="G816" s="1" t="s">
        <v>12</v>
      </c>
      <c r="H816" s="1" t="s">
        <v>13</v>
      </c>
      <c r="I816" s="1" t="s">
        <v>13</v>
      </c>
      <c r="J816">
        <v>42</v>
      </c>
      <c r="K816" s="1">
        <f t="shared" si="36"/>
        <v>769515.15</v>
      </c>
      <c r="L816" s="1" t="str">
        <f t="shared" si="37"/>
        <v>ASALARIADO</v>
      </c>
      <c r="M816" s="1">
        <f t="shared" si="38"/>
        <v>42</v>
      </c>
    </row>
    <row r="817" spans="2:13" x14ac:dyDescent="0.25">
      <c r="B817">
        <v>803</v>
      </c>
      <c r="C817" s="1" t="s">
        <v>15</v>
      </c>
      <c r="D817">
        <v>938855</v>
      </c>
      <c r="E817" s="1" t="s">
        <v>14</v>
      </c>
      <c r="F817" s="1" t="s">
        <v>11</v>
      </c>
      <c r="G817" s="1" t="s">
        <v>12</v>
      </c>
      <c r="H817" s="1" t="s">
        <v>13</v>
      </c>
      <c r="I817" s="1" t="s">
        <v>13</v>
      </c>
      <c r="J817">
        <v>73</v>
      </c>
      <c r="K817" s="1">
        <f t="shared" si="36"/>
        <v>938855</v>
      </c>
      <c r="L817" s="1" t="str">
        <f t="shared" si="37"/>
        <v>PENSIONADOS EN SU PROPIO SISTEMA</v>
      </c>
      <c r="M817" s="1">
        <f t="shared" si="38"/>
        <v>73</v>
      </c>
    </row>
    <row r="818" spans="2:13" x14ac:dyDescent="0.25">
      <c r="B818">
        <v>804</v>
      </c>
      <c r="C818" s="1" t="s">
        <v>9</v>
      </c>
      <c r="D818">
        <v>75000</v>
      </c>
      <c r="E818" s="1" t="s">
        <v>10</v>
      </c>
      <c r="F818" s="1" t="s">
        <v>16</v>
      </c>
      <c r="G818" s="1" t="s">
        <v>12</v>
      </c>
      <c r="H818" s="1" t="s">
        <v>13</v>
      </c>
      <c r="I818" s="1" t="s">
        <v>13</v>
      </c>
      <c r="J818">
        <v>26</v>
      </c>
      <c r="K818" s="1">
        <f t="shared" si="36"/>
        <v>75000</v>
      </c>
      <c r="L818" s="1" t="str">
        <f t="shared" si="37"/>
        <v>ASALARIADO</v>
      </c>
      <c r="M818" s="1">
        <f t="shared" si="38"/>
        <v>26</v>
      </c>
    </row>
    <row r="819" spans="2:13" x14ac:dyDescent="0.25">
      <c r="B819">
        <v>805</v>
      </c>
      <c r="C819" s="1" t="s">
        <v>15</v>
      </c>
      <c r="D819">
        <v>430007.09</v>
      </c>
      <c r="E819" s="1" t="s">
        <v>10</v>
      </c>
      <c r="F819" s="1" t="s">
        <v>16</v>
      </c>
      <c r="G819" s="1" t="s">
        <v>12</v>
      </c>
      <c r="H819" s="1" t="s">
        <v>13</v>
      </c>
      <c r="I819" s="1" t="s">
        <v>13</v>
      </c>
      <c r="J819">
        <v>25</v>
      </c>
      <c r="K819" s="1">
        <f t="shared" si="36"/>
        <v>430007.09</v>
      </c>
      <c r="L819" s="1" t="str">
        <f t="shared" si="37"/>
        <v>ASALARIADO</v>
      </c>
      <c r="M819" s="1">
        <f t="shared" si="38"/>
        <v>25</v>
      </c>
    </row>
    <row r="820" spans="2:13" x14ac:dyDescent="0.25">
      <c r="B820">
        <v>806</v>
      </c>
      <c r="C820" s="1" t="s">
        <v>9</v>
      </c>
      <c r="D820">
        <v>533558</v>
      </c>
      <c r="E820" s="1" t="s">
        <v>18</v>
      </c>
      <c r="F820" s="1" t="s">
        <v>16</v>
      </c>
      <c r="G820" s="1" t="s">
        <v>12</v>
      </c>
      <c r="H820" s="1" t="s">
        <v>12</v>
      </c>
      <c r="I820" s="1" t="s">
        <v>12</v>
      </c>
      <c r="J820">
        <v>41</v>
      </c>
      <c r="K820" s="1">
        <f t="shared" si="36"/>
        <v>533558</v>
      </c>
      <c r="L820" s="1" t="str">
        <f t="shared" si="37"/>
        <v>TRABAJADOR INDEPENDIENTE</v>
      </c>
      <c r="M820" s="1">
        <f t="shared" si="38"/>
        <v>41</v>
      </c>
    </row>
    <row r="821" spans="2:13" x14ac:dyDescent="0.25">
      <c r="B821">
        <v>807</v>
      </c>
      <c r="C821" s="1" t="s">
        <v>15</v>
      </c>
      <c r="D821">
        <v>347514</v>
      </c>
      <c r="E821" s="1" t="s">
        <v>10</v>
      </c>
      <c r="F821" s="1" t="s">
        <v>16</v>
      </c>
      <c r="G821" s="1" t="s">
        <v>12</v>
      </c>
      <c r="H821" s="1" t="s">
        <v>13</v>
      </c>
      <c r="I821" s="1" t="s">
        <v>13</v>
      </c>
      <c r="J821">
        <v>20</v>
      </c>
      <c r="K821" s="1">
        <f t="shared" si="36"/>
        <v>347514</v>
      </c>
      <c r="L821" s="1" t="str">
        <f t="shared" si="37"/>
        <v>ASALARIADO</v>
      </c>
      <c r="M821" s="1">
        <f t="shared" si="38"/>
        <v>20</v>
      </c>
    </row>
    <row r="822" spans="2:13" x14ac:dyDescent="0.25">
      <c r="B822">
        <v>808</v>
      </c>
      <c r="C822" s="1" t="s">
        <v>9</v>
      </c>
      <c r="D822">
        <v>226500</v>
      </c>
      <c r="E822" s="1" t="s">
        <v>10</v>
      </c>
      <c r="F822" s="1" t="s">
        <v>16</v>
      </c>
      <c r="G822" s="1" t="s">
        <v>12</v>
      </c>
      <c r="H822" s="1" t="s">
        <v>13</v>
      </c>
      <c r="I822" s="1" t="s">
        <v>13</v>
      </c>
      <c r="J822">
        <v>35</v>
      </c>
      <c r="K822" s="1">
        <f t="shared" si="36"/>
        <v>226500</v>
      </c>
      <c r="L822" s="1" t="str">
        <f t="shared" si="37"/>
        <v>ASALARIADO</v>
      </c>
      <c r="M822" s="1">
        <f t="shared" si="38"/>
        <v>35</v>
      </c>
    </row>
    <row r="823" spans="2:13" x14ac:dyDescent="0.25">
      <c r="B823">
        <v>809</v>
      </c>
      <c r="C823" s="1" t="s">
        <v>15</v>
      </c>
      <c r="D823">
        <v>545926</v>
      </c>
      <c r="E823" s="1" t="s">
        <v>18</v>
      </c>
      <c r="F823" s="1" t="s">
        <v>16</v>
      </c>
      <c r="G823" s="1" t="s">
        <v>12</v>
      </c>
      <c r="H823" s="1" t="s">
        <v>13</v>
      </c>
      <c r="I823" s="1" t="s">
        <v>13</v>
      </c>
      <c r="J823">
        <v>40</v>
      </c>
      <c r="K823" s="1">
        <f t="shared" si="36"/>
        <v>545926</v>
      </c>
      <c r="L823" s="1" t="str">
        <f t="shared" si="37"/>
        <v>TRABAJADOR INDEPENDIENTE</v>
      </c>
      <c r="M823" s="1">
        <f t="shared" si="38"/>
        <v>40</v>
      </c>
    </row>
    <row r="824" spans="2:13" x14ac:dyDescent="0.25">
      <c r="B824">
        <v>810</v>
      </c>
      <c r="C824" s="1" t="s">
        <v>9</v>
      </c>
      <c r="D824">
        <v>289717</v>
      </c>
      <c r="E824" s="1" t="s">
        <v>18</v>
      </c>
      <c r="F824" s="1" t="s">
        <v>16</v>
      </c>
      <c r="G824" s="1" t="s">
        <v>12</v>
      </c>
      <c r="H824" s="1" t="s">
        <v>13</v>
      </c>
      <c r="I824" s="1" t="s">
        <v>12</v>
      </c>
      <c r="J824">
        <v>30</v>
      </c>
      <c r="K824" s="1">
        <f t="shared" si="36"/>
        <v>289717</v>
      </c>
      <c r="L824" s="1" t="str">
        <f t="shared" si="37"/>
        <v>TRABAJADOR INDEPENDIENTE</v>
      </c>
      <c r="M824" s="1">
        <f t="shared" si="38"/>
        <v>30</v>
      </c>
    </row>
    <row r="825" spans="2:13" x14ac:dyDescent="0.25">
      <c r="B825">
        <v>811</v>
      </c>
      <c r="C825" s="1" t="s">
        <v>9</v>
      </c>
      <c r="D825">
        <v>1765910</v>
      </c>
      <c r="E825" s="1" t="s">
        <v>10</v>
      </c>
      <c r="F825" s="1" t="s">
        <v>16</v>
      </c>
      <c r="G825" s="1" t="s">
        <v>12</v>
      </c>
      <c r="H825" s="1" t="s">
        <v>13</v>
      </c>
      <c r="I825" s="1" t="s">
        <v>13</v>
      </c>
      <c r="J825">
        <v>56</v>
      </c>
      <c r="K825" s="1">
        <f t="shared" si="36"/>
        <v>1765910</v>
      </c>
      <c r="L825" s="1" t="str">
        <f t="shared" si="37"/>
        <v>ASALARIADO</v>
      </c>
      <c r="M825" s="1">
        <f t="shared" si="38"/>
        <v>56</v>
      </c>
    </row>
    <row r="826" spans="2:13" x14ac:dyDescent="0.25">
      <c r="B826">
        <v>812</v>
      </c>
      <c r="C826" s="1" t="s">
        <v>9</v>
      </c>
      <c r="D826">
        <v>353119.82</v>
      </c>
      <c r="E826" s="1" t="s">
        <v>10</v>
      </c>
      <c r="F826" s="1" t="s">
        <v>16</v>
      </c>
      <c r="G826" s="1" t="s">
        <v>12</v>
      </c>
      <c r="H826" s="1" t="s">
        <v>13</v>
      </c>
      <c r="I826" s="1" t="s">
        <v>13</v>
      </c>
      <c r="J826">
        <v>36</v>
      </c>
      <c r="K826" s="1">
        <f t="shared" si="36"/>
        <v>353119.82</v>
      </c>
      <c r="L826" s="1" t="str">
        <f t="shared" si="37"/>
        <v>ASALARIADO</v>
      </c>
      <c r="M826" s="1">
        <f t="shared" si="38"/>
        <v>36</v>
      </c>
    </row>
    <row r="827" spans="2:13" x14ac:dyDescent="0.25">
      <c r="B827">
        <v>813</v>
      </c>
      <c r="C827" s="1" t="s">
        <v>15</v>
      </c>
      <c r="D827">
        <v>44230.75</v>
      </c>
      <c r="E827" s="1" t="s">
        <v>10</v>
      </c>
      <c r="F827" s="1" t="s">
        <v>16</v>
      </c>
      <c r="G827" s="1" t="s">
        <v>12</v>
      </c>
      <c r="H827" s="1" t="s">
        <v>13</v>
      </c>
      <c r="I827" s="1" t="s">
        <v>13</v>
      </c>
      <c r="J827">
        <v>32</v>
      </c>
      <c r="K827" s="1">
        <f t="shared" si="36"/>
        <v>44230.75</v>
      </c>
      <c r="L827" s="1" t="str">
        <f t="shared" si="37"/>
        <v>ASALARIADO</v>
      </c>
      <c r="M827" s="1">
        <f t="shared" si="38"/>
        <v>32</v>
      </c>
    </row>
    <row r="828" spans="2:13" x14ac:dyDescent="0.25">
      <c r="B828">
        <v>814</v>
      </c>
      <c r="C828" s="1" t="s">
        <v>9</v>
      </c>
      <c r="D828">
        <v>382136</v>
      </c>
      <c r="E828" s="1" t="s">
        <v>18</v>
      </c>
      <c r="F828" s="1" t="s">
        <v>16</v>
      </c>
      <c r="G828" s="1" t="s">
        <v>12</v>
      </c>
      <c r="H828" s="1" t="s">
        <v>13</v>
      </c>
      <c r="I828" s="1" t="s">
        <v>12</v>
      </c>
      <c r="J828">
        <v>46</v>
      </c>
      <c r="K828" s="1">
        <f t="shared" si="36"/>
        <v>382136</v>
      </c>
      <c r="L828" s="1" t="str">
        <f t="shared" si="37"/>
        <v>TRABAJADOR INDEPENDIENTE</v>
      </c>
      <c r="M828" s="1">
        <f t="shared" si="38"/>
        <v>46</v>
      </c>
    </row>
    <row r="829" spans="2:13" x14ac:dyDescent="0.25">
      <c r="B829">
        <v>815</v>
      </c>
      <c r="C829" s="1" t="s">
        <v>15</v>
      </c>
      <c r="D829">
        <v>115500</v>
      </c>
      <c r="E829" s="1" t="s">
        <v>10</v>
      </c>
      <c r="F829" s="1" t="s">
        <v>16</v>
      </c>
      <c r="G829" s="1" t="s">
        <v>12</v>
      </c>
      <c r="H829" s="1" t="s">
        <v>13</v>
      </c>
      <c r="I829" s="1" t="s">
        <v>13</v>
      </c>
      <c r="J829">
        <v>51</v>
      </c>
      <c r="K829" s="1">
        <f t="shared" si="36"/>
        <v>115500</v>
      </c>
      <c r="L829" s="1" t="str">
        <f t="shared" si="37"/>
        <v>ASALARIADO</v>
      </c>
      <c r="M829" s="1">
        <f t="shared" si="38"/>
        <v>51</v>
      </c>
    </row>
    <row r="830" spans="2:13" x14ac:dyDescent="0.25">
      <c r="B830">
        <v>816</v>
      </c>
      <c r="C830" s="1" t="s">
        <v>15</v>
      </c>
      <c r="D830">
        <v>3289892.56</v>
      </c>
      <c r="E830" s="1" t="s">
        <v>10</v>
      </c>
      <c r="F830" s="1" t="s">
        <v>11</v>
      </c>
      <c r="G830" s="1" t="s">
        <v>12</v>
      </c>
      <c r="H830" s="1" t="s">
        <v>13</v>
      </c>
      <c r="I830" s="1" t="s">
        <v>13</v>
      </c>
      <c r="J830">
        <v>43</v>
      </c>
      <c r="K830" s="1">
        <f t="shared" si="36"/>
        <v>3289892.56</v>
      </c>
      <c r="L830" s="1" t="str">
        <f t="shared" si="37"/>
        <v>ASALARIADO</v>
      </c>
      <c r="M830" s="1">
        <f t="shared" si="38"/>
        <v>43</v>
      </c>
    </row>
    <row r="831" spans="2:13" x14ac:dyDescent="0.25">
      <c r="B831">
        <v>817</v>
      </c>
      <c r="C831" s="1" t="s">
        <v>9</v>
      </c>
      <c r="D831">
        <v>892687.5</v>
      </c>
      <c r="E831" s="1" t="s">
        <v>10</v>
      </c>
      <c r="F831" s="1" t="s">
        <v>16</v>
      </c>
      <c r="G831" s="1" t="s">
        <v>12</v>
      </c>
      <c r="H831" s="1" t="s">
        <v>13</v>
      </c>
      <c r="I831" s="1" t="s">
        <v>13</v>
      </c>
      <c r="J831">
        <v>35</v>
      </c>
      <c r="K831" s="1">
        <f t="shared" si="36"/>
        <v>892687.5</v>
      </c>
      <c r="L831" s="1" t="str">
        <f t="shared" si="37"/>
        <v>ASALARIADO</v>
      </c>
      <c r="M831" s="1">
        <f t="shared" si="38"/>
        <v>35</v>
      </c>
    </row>
    <row r="832" spans="2:13" x14ac:dyDescent="0.25">
      <c r="B832">
        <v>818</v>
      </c>
      <c r="C832" s="1" t="s">
        <v>15</v>
      </c>
      <c r="D832">
        <v>261476.98</v>
      </c>
      <c r="E832" s="1" t="s">
        <v>10</v>
      </c>
      <c r="F832" s="1" t="s">
        <v>11</v>
      </c>
      <c r="G832" s="1" t="s">
        <v>12</v>
      </c>
      <c r="H832" s="1" t="s">
        <v>13</v>
      </c>
      <c r="I832" s="1" t="s">
        <v>13</v>
      </c>
      <c r="J832">
        <v>33</v>
      </c>
      <c r="K832" s="1">
        <f t="shared" si="36"/>
        <v>261476.98</v>
      </c>
      <c r="L832" s="1" t="str">
        <f t="shared" si="37"/>
        <v>ASALARIADO</v>
      </c>
      <c r="M832" s="1">
        <f t="shared" si="38"/>
        <v>33</v>
      </c>
    </row>
    <row r="833" spans="2:13" x14ac:dyDescent="0.25">
      <c r="B833">
        <v>819</v>
      </c>
      <c r="C833" s="1" t="s">
        <v>9</v>
      </c>
      <c r="D833">
        <v>229395.18</v>
      </c>
      <c r="E833" s="1" t="s">
        <v>10</v>
      </c>
      <c r="F833" s="1" t="s">
        <v>16</v>
      </c>
      <c r="G833" s="1" t="s">
        <v>12</v>
      </c>
      <c r="H833" s="1" t="s">
        <v>13</v>
      </c>
      <c r="I833" s="1" t="s">
        <v>13</v>
      </c>
      <c r="J833">
        <v>57</v>
      </c>
      <c r="K833" s="1">
        <f t="shared" si="36"/>
        <v>229395.18</v>
      </c>
      <c r="L833" s="1" t="str">
        <f t="shared" si="37"/>
        <v>ASALARIADO</v>
      </c>
      <c r="M833" s="1">
        <f t="shared" si="38"/>
        <v>57</v>
      </c>
    </row>
    <row r="834" spans="2:13" x14ac:dyDescent="0.25">
      <c r="B834">
        <v>820</v>
      </c>
      <c r="C834" s="1" t="s">
        <v>15</v>
      </c>
      <c r="D834">
        <v>854646.84</v>
      </c>
      <c r="E834" s="1" t="s">
        <v>10</v>
      </c>
      <c r="F834" s="1" t="s">
        <v>11</v>
      </c>
      <c r="G834" s="1" t="s">
        <v>12</v>
      </c>
      <c r="H834" s="1" t="s">
        <v>13</v>
      </c>
      <c r="I834" s="1" t="s">
        <v>13</v>
      </c>
      <c r="J834">
        <v>24</v>
      </c>
      <c r="K834" s="1">
        <f t="shared" si="36"/>
        <v>854646.84</v>
      </c>
      <c r="L834" s="1" t="str">
        <f t="shared" si="37"/>
        <v>ASALARIADO</v>
      </c>
      <c r="M834" s="1">
        <f t="shared" si="38"/>
        <v>24</v>
      </c>
    </row>
    <row r="835" spans="2:13" x14ac:dyDescent="0.25">
      <c r="B835">
        <v>821</v>
      </c>
      <c r="C835" s="1" t="s">
        <v>9</v>
      </c>
      <c r="D835">
        <v>438402.25</v>
      </c>
      <c r="E835" s="1" t="s">
        <v>10</v>
      </c>
      <c r="F835" s="1" t="s">
        <v>16</v>
      </c>
      <c r="G835" s="1" t="s">
        <v>12</v>
      </c>
      <c r="H835" s="1" t="s">
        <v>13</v>
      </c>
      <c r="I835" s="1" t="s">
        <v>13</v>
      </c>
      <c r="J835">
        <v>28</v>
      </c>
      <c r="K835" s="1">
        <f t="shared" si="36"/>
        <v>438402.25</v>
      </c>
      <c r="L835" s="1" t="str">
        <f t="shared" si="37"/>
        <v>ASALARIADO</v>
      </c>
      <c r="M835" s="1">
        <f t="shared" si="38"/>
        <v>28</v>
      </c>
    </row>
    <row r="836" spans="2:13" x14ac:dyDescent="0.25">
      <c r="B836">
        <v>822</v>
      </c>
      <c r="C836" s="1" t="s">
        <v>9</v>
      </c>
      <c r="D836">
        <v>440612.25</v>
      </c>
      <c r="E836" s="1" t="s">
        <v>10</v>
      </c>
      <c r="F836" s="1" t="s">
        <v>16</v>
      </c>
      <c r="G836" s="1" t="s">
        <v>12</v>
      </c>
      <c r="H836" s="1" t="s">
        <v>13</v>
      </c>
      <c r="I836" s="1" t="s">
        <v>13</v>
      </c>
      <c r="J836">
        <v>24</v>
      </c>
      <c r="K836" s="1">
        <f t="shared" si="36"/>
        <v>440612.25</v>
      </c>
      <c r="L836" s="1" t="str">
        <f t="shared" si="37"/>
        <v>ASALARIADO</v>
      </c>
      <c r="M836" s="1">
        <f t="shared" si="38"/>
        <v>24</v>
      </c>
    </row>
    <row r="837" spans="2:13" x14ac:dyDescent="0.25">
      <c r="B837">
        <v>823</v>
      </c>
      <c r="C837" s="1" t="s">
        <v>9</v>
      </c>
      <c r="D837">
        <v>299784</v>
      </c>
      <c r="E837" s="1" t="s">
        <v>17</v>
      </c>
      <c r="F837" s="1" t="s">
        <v>16</v>
      </c>
      <c r="G837" s="1" t="s">
        <v>12</v>
      </c>
      <c r="H837" s="1" t="s">
        <v>13</v>
      </c>
      <c r="I837" s="1" t="s">
        <v>13</v>
      </c>
      <c r="J837">
        <v>50</v>
      </c>
      <c r="K837" s="1">
        <f t="shared" si="36"/>
        <v>299784</v>
      </c>
      <c r="L837" s="1" t="str">
        <f t="shared" si="37"/>
        <v>ASEGURADO VOLUNTARIO</v>
      </c>
      <c r="M837" s="1">
        <f t="shared" si="38"/>
        <v>50</v>
      </c>
    </row>
    <row r="838" spans="2:13" x14ac:dyDescent="0.25">
      <c r="B838">
        <v>824</v>
      </c>
      <c r="C838" s="1" t="s">
        <v>9</v>
      </c>
      <c r="D838">
        <v>320283</v>
      </c>
      <c r="E838" s="1" t="s">
        <v>18</v>
      </c>
      <c r="F838" s="1" t="s">
        <v>16</v>
      </c>
      <c r="G838" s="1" t="s">
        <v>12</v>
      </c>
      <c r="H838" s="1" t="s">
        <v>13</v>
      </c>
      <c r="I838" s="1" t="s">
        <v>12</v>
      </c>
      <c r="J838">
        <v>36</v>
      </c>
      <c r="K838" s="1">
        <f t="shared" si="36"/>
        <v>320283</v>
      </c>
      <c r="L838" s="1" t="str">
        <f t="shared" si="37"/>
        <v>TRABAJADOR INDEPENDIENTE</v>
      </c>
      <c r="M838" s="1">
        <f t="shared" si="38"/>
        <v>36</v>
      </c>
    </row>
    <row r="839" spans="2:13" x14ac:dyDescent="0.25">
      <c r="B839">
        <v>825</v>
      </c>
      <c r="C839" s="1" t="s">
        <v>9</v>
      </c>
      <c r="D839">
        <v>255360</v>
      </c>
      <c r="E839" s="1" t="s">
        <v>10</v>
      </c>
      <c r="F839" s="1" t="s">
        <v>16</v>
      </c>
      <c r="G839" s="1" t="s">
        <v>12</v>
      </c>
      <c r="H839" s="1" t="s">
        <v>13</v>
      </c>
      <c r="I839" s="1" t="s">
        <v>13</v>
      </c>
      <c r="J839">
        <v>25</v>
      </c>
      <c r="K839" s="1">
        <f t="shared" si="36"/>
        <v>255360</v>
      </c>
      <c r="L839" s="1" t="str">
        <f t="shared" si="37"/>
        <v>ASALARIADO</v>
      </c>
      <c r="M839" s="1">
        <f t="shared" si="38"/>
        <v>25</v>
      </c>
    </row>
    <row r="840" spans="2:13" x14ac:dyDescent="0.25">
      <c r="B840">
        <v>826</v>
      </c>
      <c r="C840" s="1" t="s">
        <v>15</v>
      </c>
      <c r="D840">
        <v>387500</v>
      </c>
      <c r="E840" s="1" t="s">
        <v>10</v>
      </c>
      <c r="F840" s="1" t="s">
        <v>16</v>
      </c>
      <c r="G840" s="1" t="s">
        <v>12</v>
      </c>
      <c r="H840" s="1" t="s">
        <v>13</v>
      </c>
      <c r="I840" s="1" t="s">
        <v>13</v>
      </c>
      <c r="J840">
        <v>38</v>
      </c>
      <c r="K840" s="1">
        <f t="shared" si="36"/>
        <v>387500</v>
      </c>
      <c r="L840" s="1" t="str">
        <f t="shared" si="37"/>
        <v>ASALARIADO</v>
      </c>
      <c r="M840" s="1">
        <f t="shared" si="38"/>
        <v>38</v>
      </c>
    </row>
    <row r="841" spans="2:13" x14ac:dyDescent="0.25">
      <c r="B841">
        <v>827</v>
      </c>
      <c r="C841" s="1" t="s">
        <v>9</v>
      </c>
      <c r="D841">
        <v>310124</v>
      </c>
      <c r="E841" s="1" t="s">
        <v>18</v>
      </c>
      <c r="F841" s="1" t="s">
        <v>16</v>
      </c>
      <c r="G841" s="1" t="s">
        <v>12</v>
      </c>
      <c r="H841" s="1" t="s">
        <v>13</v>
      </c>
      <c r="I841" s="1" t="s">
        <v>13</v>
      </c>
      <c r="J841">
        <v>65</v>
      </c>
      <c r="K841" s="1">
        <f t="shared" si="36"/>
        <v>310124</v>
      </c>
      <c r="L841" s="1" t="str">
        <f t="shared" si="37"/>
        <v>TRABAJADOR INDEPENDIENTE</v>
      </c>
      <c r="M841" s="1">
        <f t="shared" si="38"/>
        <v>65</v>
      </c>
    </row>
    <row r="842" spans="2:13" x14ac:dyDescent="0.25">
      <c r="B842">
        <v>828</v>
      </c>
      <c r="C842" s="1" t="s">
        <v>15</v>
      </c>
      <c r="D842">
        <v>343390.86</v>
      </c>
      <c r="E842" s="1" t="s">
        <v>10</v>
      </c>
      <c r="F842" s="1" t="s">
        <v>16</v>
      </c>
      <c r="G842" s="1" t="s">
        <v>12</v>
      </c>
      <c r="H842" s="1" t="s">
        <v>13</v>
      </c>
      <c r="I842" s="1" t="s">
        <v>13</v>
      </c>
      <c r="J842">
        <v>28</v>
      </c>
      <c r="K842" s="1">
        <f t="shared" si="36"/>
        <v>343390.86</v>
      </c>
      <c r="L842" s="1" t="str">
        <f t="shared" si="37"/>
        <v>ASALARIADO</v>
      </c>
      <c r="M842" s="1">
        <f t="shared" si="38"/>
        <v>28</v>
      </c>
    </row>
    <row r="843" spans="2:13" x14ac:dyDescent="0.25">
      <c r="B843">
        <v>829</v>
      </c>
      <c r="C843" s="1" t="s">
        <v>15</v>
      </c>
      <c r="D843">
        <v>391062</v>
      </c>
      <c r="E843" s="1" t="s">
        <v>10</v>
      </c>
      <c r="F843" s="1" t="s">
        <v>16</v>
      </c>
      <c r="G843" s="1" t="s">
        <v>12</v>
      </c>
      <c r="H843" s="1" t="s">
        <v>13</v>
      </c>
      <c r="I843" s="1" t="s">
        <v>13</v>
      </c>
      <c r="J843">
        <v>33</v>
      </c>
      <c r="K843" s="1">
        <f t="shared" si="36"/>
        <v>391062</v>
      </c>
      <c r="L843" s="1" t="str">
        <f t="shared" si="37"/>
        <v>ASALARIADO</v>
      </c>
      <c r="M843" s="1">
        <f t="shared" si="38"/>
        <v>33</v>
      </c>
    </row>
    <row r="844" spans="2:13" x14ac:dyDescent="0.25">
      <c r="B844">
        <v>830</v>
      </c>
      <c r="C844" s="1" t="s">
        <v>9</v>
      </c>
      <c r="D844">
        <v>584267</v>
      </c>
      <c r="E844" s="1" t="s">
        <v>10</v>
      </c>
      <c r="F844" s="1" t="s">
        <v>11</v>
      </c>
      <c r="G844" s="1" t="s">
        <v>12</v>
      </c>
      <c r="H844" s="1" t="s">
        <v>13</v>
      </c>
      <c r="I844" s="1" t="s">
        <v>13</v>
      </c>
      <c r="J844">
        <v>29</v>
      </c>
      <c r="K844" s="1">
        <f t="shared" si="36"/>
        <v>584267</v>
      </c>
      <c r="L844" s="1" t="str">
        <f t="shared" si="37"/>
        <v>ASALARIADO</v>
      </c>
      <c r="M844" s="1">
        <f t="shared" si="38"/>
        <v>29</v>
      </c>
    </row>
    <row r="845" spans="2:13" x14ac:dyDescent="0.25">
      <c r="B845">
        <v>831</v>
      </c>
      <c r="C845" s="1" t="s">
        <v>9</v>
      </c>
      <c r="D845">
        <v>1034936.1</v>
      </c>
      <c r="E845" s="1" t="s">
        <v>10</v>
      </c>
      <c r="F845" s="1" t="s">
        <v>11</v>
      </c>
      <c r="G845" s="1" t="s">
        <v>12</v>
      </c>
      <c r="H845" s="1" t="s">
        <v>13</v>
      </c>
      <c r="I845" s="1" t="s">
        <v>13</v>
      </c>
      <c r="J845">
        <v>49</v>
      </c>
      <c r="K845" s="1">
        <f t="shared" si="36"/>
        <v>1034936.1</v>
      </c>
      <c r="L845" s="1" t="str">
        <f t="shared" si="37"/>
        <v>ASALARIADO</v>
      </c>
      <c r="M845" s="1">
        <f t="shared" si="38"/>
        <v>49</v>
      </c>
    </row>
    <row r="846" spans="2:13" x14ac:dyDescent="0.25">
      <c r="B846">
        <v>832</v>
      </c>
      <c r="C846" s="1" t="s">
        <v>9</v>
      </c>
      <c r="D846">
        <v>410000</v>
      </c>
      <c r="E846" s="1" t="s">
        <v>10</v>
      </c>
      <c r="F846" s="1" t="s">
        <v>16</v>
      </c>
      <c r="G846" s="1" t="s">
        <v>12</v>
      </c>
      <c r="H846" s="1" t="s">
        <v>13</v>
      </c>
      <c r="I846" s="1" t="s">
        <v>13</v>
      </c>
      <c r="J846">
        <v>32</v>
      </c>
      <c r="K846" s="1">
        <f t="shared" si="36"/>
        <v>410000</v>
      </c>
      <c r="L846" s="1" t="str">
        <f t="shared" si="37"/>
        <v>ASALARIADO</v>
      </c>
      <c r="M846" s="1">
        <f t="shared" si="38"/>
        <v>32</v>
      </c>
    </row>
    <row r="847" spans="2:13" x14ac:dyDescent="0.25">
      <c r="B847">
        <v>833</v>
      </c>
      <c r="C847" s="1" t="s">
        <v>9</v>
      </c>
      <c r="D847">
        <v>297046</v>
      </c>
      <c r="E847" s="1" t="s">
        <v>17</v>
      </c>
      <c r="F847" s="1" t="s">
        <v>16</v>
      </c>
      <c r="G847" s="1" t="s">
        <v>12</v>
      </c>
      <c r="H847" s="1" t="s">
        <v>13</v>
      </c>
      <c r="I847" s="1" t="s">
        <v>13</v>
      </c>
      <c r="J847">
        <v>53</v>
      </c>
      <c r="K847" s="1">
        <f t="shared" ref="K847:K910" si="39">IF(ISBLANK(D847),$B$8,D847)</f>
        <v>297046</v>
      </c>
      <c r="L847" s="1" t="str">
        <f t="shared" ref="L847:L910" si="40">IF(ISBLANK(E847),$B$4,E847)</f>
        <v>ASEGURADO VOLUNTARIO</v>
      </c>
      <c r="M847" s="1">
        <f t="shared" ref="M847:M910" si="41">IF(ISBLANK(J847),$B$9,J847)</f>
        <v>53</v>
      </c>
    </row>
    <row r="848" spans="2:13" x14ac:dyDescent="0.25">
      <c r="B848">
        <v>834</v>
      </c>
      <c r="C848" s="1" t="s">
        <v>15</v>
      </c>
      <c r="D848">
        <v>622035.84</v>
      </c>
      <c r="E848" s="1" t="s">
        <v>10</v>
      </c>
      <c r="F848" s="1" t="s">
        <v>11</v>
      </c>
      <c r="G848" s="1" t="s">
        <v>12</v>
      </c>
      <c r="H848" s="1" t="s">
        <v>13</v>
      </c>
      <c r="I848" s="1" t="s">
        <v>13</v>
      </c>
      <c r="J848">
        <v>26</v>
      </c>
      <c r="K848" s="1">
        <f t="shared" si="39"/>
        <v>622035.84</v>
      </c>
      <c r="L848" s="1" t="str">
        <f t="shared" si="40"/>
        <v>ASALARIADO</v>
      </c>
      <c r="M848" s="1">
        <f t="shared" si="41"/>
        <v>26</v>
      </c>
    </row>
    <row r="849" spans="2:13" x14ac:dyDescent="0.25">
      <c r="B849">
        <v>835</v>
      </c>
      <c r="C849" s="1" t="s">
        <v>15</v>
      </c>
      <c r="D849">
        <v>917703</v>
      </c>
      <c r="E849" s="1" t="s">
        <v>10</v>
      </c>
      <c r="F849" s="1" t="s">
        <v>11</v>
      </c>
      <c r="G849" s="1" t="s">
        <v>12</v>
      </c>
      <c r="H849" s="1" t="s">
        <v>13</v>
      </c>
      <c r="I849" s="1" t="s">
        <v>13</v>
      </c>
      <c r="J849">
        <v>44</v>
      </c>
      <c r="K849" s="1">
        <f t="shared" si="39"/>
        <v>917703</v>
      </c>
      <c r="L849" s="1" t="str">
        <f t="shared" si="40"/>
        <v>ASALARIADO</v>
      </c>
      <c r="M849" s="1">
        <f t="shared" si="41"/>
        <v>44</v>
      </c>
    </row>
    <row r="850" spans="2:13" x14ac:dyDescent="0.25">
      <c r="B850">
        <v>836</v>
      </c>
      <c r="C850" s="1" t="s">
        <v>9</v>
      </c>
      <c r="D850">
        <v>241454.4</v>
      </c>
      <c r="E850" s="1" t="s">
        <v>10</v>
      </c>
      <c r="F850" s="1" t="s">
        <v>16</v>
      </c>
      <c r="G850" s="1" t="s">
        <v>12</v>
      </c>
      <c r="H850" s="1" t="s">
        <v>12</v>
      </c>
      <c r="I850" s="1" t="s">
        <v>13</v>
      </c>
      <c r="J850">
        <v>23</v>
      </c>
      <c r="K850" s="1">
        <f t="shared" si="39"/>
        <v>241454.4</v>
      </c>
      <c r="L850" s="1" t="str">
        <f t="shared" si="40"/>
        <v>ASALARIADO</v>
      </c>
      <c r="M850" s="1">
        <f t="shared" si="41"/>
        <v>23</v>
      </c>
    </row>
    <row r="851" spans="2:13" x14ac:dyDescent="0.25">
      <c r="B851">
        <v>837</v>
      </c>
      <c r="C851" s="1" t="s">
        <v>15</v>
      </c>
      <c r="D851">
        <v>440000</v>
      </c>
      <c r="E851" s="1" t="s">
        <v>10</v>
      </c>
      <c r="F851" s="1" t="s">
        <v>16</v>
      </c>
      <c r="G851" s="1" t="s">
        <v>12</v>
      </c>
      <c r="H851" s="1" t="s">
        <v>12</v>
      </c>
      <c r="I851" s="1" t="s">
        <v>13</v>
      </c>
      <c r="J851">
        <v>39</v>
      </c>
      <c r="K851" s="1">
        <f t="shared" si="39"/>
        <v>440000</v>
      </c>
      <c r="L851" s="1" t="str">
        <f t="shared" si="40"/>
        <v>ASALARIADO</v>
      </c>
      <c r="M851" s="1">
        <f t="shared" si="41"/>
        <v>39</v>
      </c>
    </row>
    <row r="852" spans="2:13" x14ac:dyDescent="0.25">
      <c r="B852">
        <v>838</v>
      </c>
      <c r="C852" s="1" t="s">
        <v>15</v>
      </c>
      <c r="D852">
        <v>623738</v>
      </c>
      <c r="E852" s="1" t="s">
        <v>10</v>
      </c>
      <c r="F852" s="1" t="s">
        <v>16</v>
      </c>
      <c r="G852" s="1" t="s">
        <v>12</v>
      </c>
      <c r="H852" s="1" t="s">
        <v>13</v>
      </c>
      <c r="I852" s="1" t="s">
        <v>13</v>
      </c>
      <c r="J852">
        <v>26</v>
      </c>
      <c r="K852" s="1">
        <f t="shared" si="39"/>
        <v>623738</v>
      </c>
      <c r="L852" s="1" t="str">
        <f t="shared" si="40"/>
        <v>ASALARIADO</v>
      </c>
      <c r="M852" s="1">
        <f t="shared" si="41"/>
        <v>26</v>
      </c>
    </row>
    <row r="853" spans="2:13" x14ac:dyDescent="0.25">
      <c r="B853">
        <v>839</v>
      </c>
      <c r="C853" s="1" t="s">
        <v>9</v>
      </c>
      <c r="D853">
        <v>599294</v>
      </c>
      <c r="E853" s="1" t="s">
        <v>17</v>
      </c>
      <c r="F853" s="1" t="s">
        <v>16</v>
      </c>
      <c r="G853" s="1" t="s">
        <v>12</v>
      </c>
      <c r="H853" s="1" t="s">
        <v>13</v>
      </c>
      <c r="I853" s="1" t="s">
        <v>13</v>
      </c>
      <c r="J853">
        <v>54</v>
      </c>
      <c r="K853" s="1">
        <f t="shared" si="39"/>
        <v>599294</v>
      </c>
      <c r="L853" s="1" t="str">
        <f t="shared" si="40"/>
        <v>ASEGURADO VOLUNTARIO</v>
      </c>
      <c r="M853" s="1">
        <f t="shared" si="41"/>
        <v>54</v>
      </c>
    </row>
    <row r="854" spans="2:13" x14ac:dyDescent="0.25">
      <c r="B854">
        <v>840</v>
      </c>
      <c r="C854" s="1" t="s">
        <v>15</v>
      </c>
      <c r="D854">
        <v>555095.79</v>
      </c>
      <c r="E854" s="1" t="s">
        <v>10</v>
      </c>
      <c r="F854" s="1" t="s">
        <v>16</v>
      </c>
      <c r="G854" s="1" t="s">
        <v>12</v>
      </c>
      <c r="H854" s="1" t="s">
        <v>13</v>
      </c>
      <c r="I854" s="1" t="s">
        <v>13</v>
      </c>
      <c r="J854">
        <v>33</v>
      </c>
      <c r="K854" s="1">
        <f t="shared" si="39"/>
        <v>555095.79</v>
      </c>
      <c r="L854" s="1" t="str">
        <f t="shared" si="40"/>
        <v>ASALARIADO</v>
      </c>
      <c r="M854" s="1">
        <f t="shared" si="41"/>
        <v>33</v>
      </c>
    </row>
    <row r="855" spans="2:13" x14ac:dyDescent="0.25">
      <c r="B855">
        <v>841</v>
      </c>
      <c r="C855" s="1" t="s">
        <v>15</v>
      </c>
      <c r="D855">
        <v>330550</v>
      </c>
      <c r="E855" s="1" t="s">
        <v>10</v>
      </c>
      <c r="F855" s="1" t="s">
        <v>16</v>
      </c>
      <c r="G855" s="1" t="s">
        <v>12</v>
      </c>
      <c r="H855" s="1" t="s">
        <v>13</v>
      </c>
      <c r="I855" s="1" t="s">
        <v>13</v>
      </c>
      <c r="J855">
        <v>59</v>
      </c>
      <c r="K855" s="1">
        <f t="shared" si="39"/>
        <v>330550</v>
      </c>
      <c r="L855" s="1" t="str">
        <f t="shared" si="40"/>
        <v>ASALARIADO</v>
      </c>
      <c r="M855" s="1">
        <f t="shared" si="41"/>
        <v>59</v>
      </c>
    </row>
    <row r="856" spans="2:13" x14ac:dyDescent="0.25">
      <c r="B856">
        <v>842</v>
      </c>
      <c r="C856" s="1" t="s">
        <v>15</v>
      </c>
      <c r="D856">
        <v>291759.3</v>
      </c>
      <c r="E856" s="1" t="s">
        <v>10</v>
      </c>
      <c r="F856" s="1" t="s">
        <v>16</v>
      </c>
      <c r="G856" s="1" t="s">
        <v>12</v>
      </c>
      <c r="H856" s="1" t="s">
        <v>13</v>
      </c>
      <c r="I856" s="1" t="s">
        <v>12</v>
      </c>
      <c r="J856">
        <v>51</v>
      </c>
      <c r="K856" s="1">
        <f t="shared" si="39"/>
        <v>291759.3</v>
      </c>
      <c r="L856" s="1" t="str">
        <f t="shared" si="40"/>
        <v>ASALARIADO</v>
      </c>
      <c r="M856" s="1">
        <f t="shared" si="41"/>
        <v>51</v>
      </c>
    </row>
    <row r="857" spans="2:13" x14ac:dyDescent="0.25">
      <c r="B857">
        <v>843</v>
      </c>
      <c r="C857" s="1" t="s">
        <v>15</v>
      </c>
      <c r="D857">
        <v>842365.76</v>
      </c>
      <c r="E857" s="1" t="s">
        <v>10</v>
      </c>
      <c r="F857" s="1" t="s">
        <v>16</v>
      </c>
      <c r="G857" s="1" t="s">
        <v>12</v>
      </c>
      <c r="H857" s="1" t="s">
        <v>13</v>
      </c>
      <c r="I857" s="1" t="s">
        <v>13</v>
      </c>
      <c r="J857">
        <v>29</v>
      </c>
      <c r="K857" s="1">
        <f t="shared" si="39"/>
        <v>842365.76</v>
      </c>
      <c r="L857" s="1" t="str">
        <f t="shared" si="40"/>
        <v>ASALARIADO</v>
      </c>
      <c r="M857" s="1">
        <f t="shared" si="41"/>
        <v>29</v>
      </c>
    </row>
    <row r="858" spans="2:13" x14ac:dyDescent="0.25">
      <c r="B858">
        <v>844</v>
      </c>
      <c r="C858" s="1" t="s">
        <v>15</v>
      </c>
      <c r="D858">
        <v>432916.67</v>
      </c>
      <c r="E858" s="1" t="s">
        <v>10</v>
      </c>
      <c r="F858" s="1" t="s">
        <v>16</v>
      </c>
      <c r="G858" s="1" t="s">
        <v>12</v>
      </c>
      <c r="H858" s="1" t="s">
        <v>13</v>
      </c>
      <c r="I858" s="1" t="s">
        <v>13</v>
      </c>
      <c r="J858">
        <v>23</v>
      </c>
      <c r="K858" s="1">
        <f t="shared" si="39"/>
        <v>432916.67</v>
      </c>
      <c r="L858" s="1" t="str">
        <f t="shared" si="40"/>
        <v>ASALARIADO</v>
      </c>
      <c r="M858" s="1">
        <f t="shared" si="41"/>
        <v>23</v>
      </c>
    </row>
    <row r="859" spans="2:13" x14ac:dyDescent="0.25">
      <c r="B859">
        <v>845</v>
      </c>
      <c r="C859" s="1" t="s">
        <v>9</v>
      </c>
      <c r="D859">
        <v>319224</v>
      </c>
      <c r="E859" s="1" t="s">
        <v>10</v>
      </c>
      <c r="F859" s="1" t="s">
        <v>16</v>
      </c>
      <c r="G859" s="1" t="s">
        <v>12</v>
      </c>
      <c r="H859" s="1" t="s">
        <v>13</v>
      </c>
      <c r="I859" s="1" t="s">
        <v>13</v>
      </c>
      <c r="J859">
        <v>27</v>
      </c>
      <c r="K859" s="1">
        <f t="shared" si="39"/>
        <v>319224</v>
      </c>
      <c r="L859" s="1" t="str">
        <f t="shared" si="40"/>
        <v>ASALARIADO</v>
      </c>
      <c r="M859" s="1">
        <f t="shared" si="41"/>
        <v>27</v>
      </c>
    </row>
    <row r="860" spans="2:13" x14ac:dyDescent="0.25">
      <c r="B860">
        <v>846</v>
      </c>
      <c r="C860" s="1" t="s">
        <v>15</v>
      </c>
      <c r="D860">
        <v>3697124</v>
      </c>
      <c r="E860" s="1" t="s">
        <v>14</v>
      </c>
      <c r="F860" s="1" t="s">
        <v>11</v>
      </c>
      <c r="G860" s="1" t="s">
        <v>12</v>
      </c>
      <c r="H860" s="1" t="s">
        <v>13</v>
      </c>
      <c r="I860" s="1" t="s">
        <v>13</v>
      </c>
      <c r="J860">
        <v>73</v>
      </c>
      <c r="K860" s="1">
        <f t="shared" si="39"/>
        <v>3697124</v>
      </c>
      <c r="L860" s="1" t="str">
        <f t="shared" si="40"/>
        <v>PENSIONADOS EN SU PROPIO SISTEMA</v>
      </c>
      <c r="M860" s="1">
        <f t="shared" si="41"/>
        <v>73</v>
      </c>
    </row>
    <row r="861" spans="2:13" x14ac:dyDescent="0.25">
      <c r="B861">
        <v>847</v>
      </c>
      <c r="C861" s="1" t="s">
        <v>15</v>
      </c>
      <c r="D861">
        <v>278030</v>
      </c>
      <c r="E861" s="1" t="s">
        <v>17</v>
      </c>
      <c r="F861" s="1" t="s">
        <v>16</v>
      </c>
      <c r="G861" s="1" t="s">
        <v>12</v>
      </c>
      <c r="H861" s="1" t="s">
        <v>13</v>
      </c>
      <c r="I861" s="1" t="s">
        <v>12</v>
      </c>
      <c r="J861">
        <v>56</v>
      </c>
      <c r="K861" s="1">
        <f t="shared" si="39"/>
        <v>278030</v>
      </c>
      <c r="L861" s="1" t="str">
        <f t="shared" si="40"/>
        <v>ASEGURADO VOLUNTARIO</v>
      </c>
      <c r="M861" s="1">
        <f t="shared" si="41"/>
        <v>56</v>
      </c>
    </row>
    <row r="862" spans="2:13" x14ac:dyDescent="0.25">
      <c r="B862">
        <v>848</v>
      </c>
      <c r="C862" s="1" t="s">
        <v>15</v>
      </c>
      <c r="D862">
        <v>416328.46</v>
      </c>
      <c r="E862" s="1" t="s">
        <v>10</v>
      </c>
      <c r="F862" s="1" t="s">
        <v>11</v>
      </c>
      <c r="G862" s="1" t="s">
        <v>12</v>
      </c>
      <c r="H862" s="1" t="s">
        <v>13</v>
      </c>
      <c r="I862" s="1" t="s">
        <v>13</v>
      </c>
      <c r="J862">
        <v>55</v>
      </c>
      <c r="K862" s="1">
        <f t="shared" si="39"/>
        <v>416328.46</v>
      </c>
      <c r="L862" s="1" t="str">
        <f t="shared" si="40"/>
        <v>ASALARIADO</v>
      </c>
      <c r="M862" s="1">
        <f t="shared" si="41"/>
        <v>55</v>
      </c>
    </row>
    <row r="863" spans="2:13" x14ac:dyDescent="0.25">
      <c r="B863">
        <v>849</v>
      </c>
      <c r="C863" s="1" t="s">
        <v>9</v>
      </c>
      <c r="D863">
        <v>1907539.5</v>
      </c>
      <c r="E863" s="1" t="s">
        <v>10</v>
      </c>
      <c r="F863" s="1" t="s">
        <v>11</v>
      </c>
      <c r="G863" s="1" t="s">
        <v>12</v>
      </c>
      <c r="H863" s="1" t="s">
        <v>13</v>
      </c>
      <c r="I863" s="1" t="s">
        <v>13</v>
      </c>
      <c r="J863">
        <v>56</v>
      </c>
      <c r="K863" s="1">
        <f t="shared" si="39"/>
        <v>1907539.5</v>
      </c>
      <c r="L863" s="1" t="str">
        <f t="shared" si="40"/>
        <v>ASALARIADO</v>
      </c>
      <c r="M863" s="1">
        <f t="shared" si="41"/>
        <v>56</v>
      </c>
    </row>
    <row r="864" spans="2:13" x14ac:dyDescent="0.25">
      <c r="B864">
        <v>850</v>
      </c>
      <c r="C864" s="1" t="s">
        <v>15</v>
      </c>
      <c r="D864">
        <v>350000</v>
      </c>
      <c r="E864" s="1" t="s">
        <v>10</v>
      </c>
      <c r="F864" s="1" t="s">
        <v>16</v>
      </c>
      <c r="G864" s="1" t="s">
        <v>12</v>
      </c>
      <c r="H864" s="1" t="s">
        <v>13</v>
      </c>
      <c r="I864" s="1" t="s">
        <v>13</v>
      </c>
      <c r="J864">
        <v>51</v>
      </c>
      <c r="K864" s="1">
        <f t="shared" si="39"/>
        <v>350000</v>
      </c>
      <c r="L864" s="1" t="str">
        <f t="shared" si="40"/>
        <v>ASALARIADO</v>
      </c>
      <c r="M864" s="1">
        <f t="shared" si="41"/>
        <v>51</v>
      </c>
    </row>
    <row r="865" spans="2:13" x14ac:dyDescent="0.25">
      <c r="B865">
        <v>851</v>
      </c>
      <c r="C865" s="1" t="s">
        <v>9</v>
      </c>
      <c r="D865">
        <v>310124</v>
      </c>
      <c r="E865" s="1" t="s">
        <v>18</v>
      </c>
      <c r="F865" s="1" t="s">
        <v>16</v>
      </c>
      <c r="G865" s="1" t="s">
        <v>12</v>
      </c>
      <c r="H865" s="1" t="s">
        <v>12</v>
      </c>
      <c r="I865" s="1" t="s">
        <v>13</v>
      </c>
      <c r="J865">
        <v>41</v>
      </c>
      <c r="K865" s="1">
        <f t="shared" si="39"/>
        <v>310124</v>
      </c>
      <c r="L865" s="1" t="str">
        <f t="shared" si="40"/>
        <v>TRABAJADOR INDEPENDIENTE</v>
      </c>
      <c r="M865" s="1">
        <f t="shared" si="41"/>
        <v>41</v>
      </c>
    </row>
    <row r="866" spans="2:13" x14ac:dyDescent="0.25">
      <c r="B866">
        <v>852</v>
      </c>
      <c r="C866" s="1" t="s">
        <v>15</v>
      </c>
      <c r="D866">
        <v>400000</v>
      </c>
      <c r="E866" s="1" t="s">
        <v>10</v>
      </c>
      <c r="F866" s="1" t="s">
        <v>16</v>
      </c>
      <c r="G866" s="1" t="s">
        <v>12</v>
      </c>
      <c r="H866" s="1" t="s">
        <v>13</v>
      </c>
      <c r="I866" s="1" t="s">
        <v>13</v>
      </c>
      <c r="J866">
        <v>41</v>
      </c>
      <c r="K866" s="1">
        <f t="shared" si="39"/>
        <v>400000</v>
      </c>
      <c r="L866" s="1" t="str">
        <f t="shared" si="40"/>
        <v>ASALARIADO</v>
      </c>
      <c r="M866" s="1">
        <f t="shared" si="41"/>
        <v>41</v>
      </c>
    </row>
    <row r="867" spans="2:13" x14ac:dyDescent="0.25">
      <c r="B867">
        <v>853</v>
      </c>
      <c r="C867" s="1" t="s">
        <v>9</v>
      </c>
      <c r="D867">
        <v>353469</v>
      </c>
      <c r="E867" s="1" t="s">
        <v>10</v>
      </c>
      <c r="F867" s="1" t="s">
        <v>16</v>
      </c>
      <c r="G867" s="1" t="s">
        <v>12</v>
      </c>
      <c r="H867" s="1" t="s">
        <v>13</v>
      </c>
      <c r="I867" s="1" t="s">
        <v>13</v>
      </c>
      <c r="J867">
        <v>44</v>
      </c>
      <c r="K867" s="1">
        <f t="shared" si="39"/>
        <v>353469</v>
      </c>
      <c r="L867" s="1" t="str">
        <f t="shared" si="40"/>
        <v>ASALARIADO</v>
      </c>
      <c r="M867" s="1">
        <f t="shared" si="41"/>
        <v>44</v>
      </c>
    </row>
    <row r="868" spans="2:13" x14ac:dyDescent="0.25">
      <c r="B868">
        <v>854</v>
      </c>
      <c r="C868" s="1" t="s">
        <v>9</v>
      </c>
      <c r="D868">
        <v>362010</v>
      </c>
      <c r="E868" s="1" t="s">
        <v>10</v>
      </c>
      <c r="F868" s="1" t="s">
        <v>16</v>
      </c>
      <c r="G868" s="1" t="s">
        <v>12</v>
      </c>
      <c r="H868" s="1" t="s">
        <v>13</v>
      </c>
      <c r="I868" s="1" t="s">
        <v>12</v>
      </c>
      <c r="J868">
        <v>72</v>
      </c>
      <c r="K868" s="1">
        <f t="shared" si="39"/>
        <v>362010</v>
      </c>
      <c r="L868" s="1" t="str">
        <f t="shared" si="40"/>
        <v>ASALARIADO</v>
      </c>
      <c r="M868" s="1">
        <f t="shared" si="41"/>
        <v>72</v>
      </c>
    </row>
    <row r="869" spans="2:13" x14ac:dyDescent="0.25">
      <c r="B869">
        <v>855</v>
      </c>
      <c r="C869" s="1" t="s">
        <v>9</v>
      </c>
      <c r="D869">
        <v>1547953.43</v>
      </c>
      <c r="E869" s="1" t="s">
        <v>10</v>
      </c>
      <c r="F869" s="1" t="s">
        <v>16</v>
      </c>
      <c r="G869" s="1" t="s">
        <v>12</v>
      </c>
      <c r="H869" s="1" t="s">
        <v>13</v>
      </c>
      <c r="I869" s="1" t="s">
        <v>13</v>
      </c>
      <c r="J869">
        <v>25</v>
      </c>
      <c r="K869" s="1">
        <f t="shared" si="39"/>
        <v>1547953.43</v>
      </c>
      <c r="L869" s="1" t="str">
        <f t="shared" si="40"/>
        <v>ASALARIADO</v>
      </c>
      <c r="M869" s="1">
        <f t="shared" si="41"/>
        <v>25</v>
      </c>
    </row>
    <row r="870" spans="2:13" x14ac:dyDescent="0.25">
      <c r="B870">
        <v>856</v>
      </c>
      <c r="C870" s="1" t="s">
        <v>15</v>
      </c>
      <c r="D870">
        <v>297046</v>
      </c>
      <c r="E870" s="1" t="s">
        <v>18</v>
      </c>
      <c r="F870" s="1" t="s">
        <v>16</v>
      </c>
      <c r="G870" s="1" t="s">
        <v>12</v>
      </c>
      <c r="H870" s="1" t="s">
        <v>13</v>
      </c>
      <c r="I870" s="1" t="s">
        <v>13</v>
      </c>
      <c r="J870">
        <v>34</v>
      </c>
      <c r="K870" s="1">
        <f t="shared" si="39"/>
        <v>297046</v>
      </c>
      <c r="L870" s="1" t="str">
        <f t="shared" si="40"/>
        <v>TRABAJADOR INDEPENDIENTE</v>
      </c>
      <c r="M870" s="1">
        <f t="shared" si="41"/>
        <v>34</v>
      </c>
    </row>
    <row r="871" spans="2:13" x14ac:dyDescent="0.25">
      <c r="B871">
        <v>857</v>
      </c>
      <c r="C871" s="1" t="s">
        <v>9</v>
      </c>
      <c r="D871">
        <v>653810.62</v>
      </c>
      <c r="E871" s="1" t="s">
        <v>10</v>
      </c>
      <c r="F871" s="1" t="s">
        <v>16</v>
      </c>
      <c r="G871" s="1" t="s">
        <v>12</v>
      </c>
      <c r="H871" s="1" t="s">
        <v>13</v>
      </c>
      <c r="I871" s="1" t="s">
        <v>13</v>
      </c>
      <c r="J871">
        <v>59</v>
      </c>
      <c r="K871" s="1">
        <f t="shared" si="39"/>
        <v>653810.62</v>
      </c>
      <c r="L871" s="1" t="str">
        <f t="shared" si="40"/>
        <v>ASALARIADO</v>
      </c>
      <c r="M871" s="1">
        <f t="shared" si="41"/>
        <v>59</v>
      </c>
    </row>
    <row r="872" spans="2:13" x14ac:dyDescent="0.25">
      <c r="B872">
        <v>858</v>
      </c>
      <c r="C872" s="1" t="s">
        <v>15</v>
      </c>
      <c r="D872">
        <v>790070</v>
      </c>
      <c r="E872" s="1" t="s">
        <v>14</v>
      </c>
      <c r="F872" s="1" t="s">
        <v>11</v>
      </c>
      <c r="G872" s="1" t="s">
        <v>12</v>
      </c>
      <c r="H872" s="1" t="s">
        <v>13</v>
      </c>
      <c r="I872" s="1" t="s">
        <v>13</v>
      </c>
      <c r="J872">
        <v>69</v>
      </c>
      <c r="K872" s="1">
        <f t="shared" si="39"/>
        <v>790070</v>
      </c>
      <c r="L872" s="1" t="str">
        <f t="shared" si="40"/>
        <v>PENSIONADOS EN SU PROPIO SISTEMA</v>
      </c>
      <c r="M872" s="1">
        <f t="shared" si="41"/>
        <v>69</v>
      </c>
    </row>
    <row r="873" spans="2:13" x14ac:dyDescent="0.25">
      <c r="B873">
        <v>859</v>
      </c>
      <c r="C873" s="1" t="s">
        <v>9</v>
      </c>
      <c r="D873">
        <v>546563</v>
      </c>
      <c r="E873" s="1" t="s">
        <v>18</v>
      </c>
      <c r="F873" s="1" t="s">
        <v>16</v>
      </c>
      <c r="G873" s="1" t="s">
        <v>12</v>
      </c>
      <c r="H873" s="1" t="s">
        <v>13</v>
      </c>
      <c r="I873" s="1" t="s">
        <v>12</v>
      </c>
      <c r="J873">
        <v>51</v>
      </c>
      <c r="K873" s="1">
        <f t="shared" si="39"/>
        <v>546563</v>
      </c>
      <c r="L873" s="1" t="str">
        <f t="shared" si="40"/>
        <v>TRABAJADOR INDEPENDIENTE</v>
      </c>
      <c r="M873" s="1">
        <f t="shared" si="41"/>
        <v>51</v>
      </c>
    </row>
    <row r="874" spans="2:13" x14ac:dyDescent="0.25">
      <c r="B874">
        <v>860</v>
      </c>
      <c r="C874" s="1" t="s">
        <v>15</v>
      </c>
      <c r="D874">
        <v>260000</v>
      </c>
      <c r="E874" s="1" t="s">
        <v>10</v>
      </c>
      <c r="F874" s="1" t="s">
        <v>16</v>
      </c>
      <c r="G874" s="1" t="s">
        <v>12</v>
      </c>
      <c r="H874" s="1" t="s">
        <v>13</v>
      </c>
      <c r="I874" s="1" t="s">
        <v>12</v>
      </c>
      <c r="J874">
        <v>37</v>
      </c>
      <c r="K874" s="1">
        <f t="shared" si="39"/>
        <v>260000</v>
      </c>
      <c r="L874" s="1" t="str">
        <f t="shared" si="40"/>
        <v>ASALARIADO</v>
      </c>
      <c r="M874" s="1">
        <f t="shared" si="41"/>
        <v>37</v>
      </c>
    </row>
    <row r="875" spans="2:13" x14ac:dyDescent="0.25">
      <c r="B875">
        <v>861</v>
      </c>
      <c r="C875" s="1" t="s">
        <v>9</v>
      </c>
      <c r="D875">
        <v>343391</v>
      </c>
      <c r="E875" s="1" t="s">
        <v>10</v>
      </c>
      <c r="F875" s="1" t="s">
        <v>16</v>
      </c>
      <c r="G875" s="1" t="s">
        <v>12</v>
      </c>
      <c r="H875" s="1" t="s">
        <v>13</v>
      </c>
      <c r="I875" s="1" t="s">
        <v>13</v>
      </c>
      <c r="J875">
        <v>32</v>
      </c>
      <c r="K875" s="1">
        <f t="shared" si="39"/>
        <v>343391</v>
      </c>
      <c r="L875" s="1" t="str">
        <f t="shared" si="40"/>
        <v>ASALARIADO</v>
      </c>
      <c r="M875" s="1">
        <f t="shared" si="41"/>
        <v>32</v>
      </c>
    </row>
    <row r="876" spans="2:13" x14ac:dyDescent="0.25">
      <c r="B876">
        <v>862</v>
      </c>
      <c r="C876" s="1" t="s">
        <v>15</v>
      </c>
      <c r="D876">
        <v>114247</v>
      </c>
      <c r="E876" s="1" t="s">
        <v>10</v>
      </c>
      <c r="F876" s="1" t="s">
        <v>11</v>
      </c>
      <c r="G876" s="1" t="s">
        <v>12</v>
      </c>
      <c r="H876" s="1" t="s">
        <v>13</v>
      </c>
      <c r="I876" s="1" t="s">
        <v>13</v>
      </c>
      <c r="J876">
        <v>29</v>
      </c>
      <c r="K876" s="1">
        <f t="shared" si="39"/>
        <v>114247</v>
      </c>
      <c r="L876" s="1" t="str">
        <f t="shared" si="40"/>
        <v>ASALARIADO</v>
      </c>
      <c r="M876" s="1">
        <f t="shared" si="41"/>
        <v>29</v>
      </c>
    </row>
    <row r="877" spans="2:13" x14ac:dyDescent="0.25">
      <c r="B877">
        <v>863</v>
      </c>
      <c r="C877" s="1" t="s">
        <v>15</v>
      </c>
      <c r="D877">
        <v>100186</v>
      </c>
      <c r="E877" s="1" t="s">
        <v>10</v>
      </c>
      <c r="F877" s="1" t="s">
        <v>16</v>
      </c>
      <c r="G877" s="1" t="s">
        <v>12</v>
      </c>
      <c r="H877" s="1" t="s">
        <v>13</v>
      </c>
      <c r="I877" s="1" t="s">
        <v>13</v>
      </c>
      <c r="J877">
        <v>48</v>
      </c>
      <c r="K877" s="1">
        <f t="shared" si="39"/>
        <v>100186</v>
      </c>
      <c r="L877" s="1" t="str">
        <f t="shared" si="40"/>
        <v>ASALARIADO</v>
      </c>
      <c r="M877" s="1">
        <f t="shared" si="41"/>
        <v>48</v>
      </c>
    </row>
    <row r="878" spans="2:13" x14ac:dyDescent="0.25">
      <c r="B878">
        <v>864</v>
      </c>
      <c r="C878" s="1" t="s">
        <v>9</v>
      </c>
      <c r="D878">
        <v>1500000</v>
      </c>
      <c r="E878" s="1" t="s">
        <v>10</v>
      </c>
      <c r="F878" s="1" t="s">
        <v>16</v>
      </c>
      <c r="G878" s="1" t="s">
        <v>12</v>
      </c>
      <c r="H878" s="1" t="s">
        <v>12</v>
      </c>
      <c r="I878" s="1" t="s">
        <v>13</v>
      </c>
      <c r="J878">
        <v>62</v>
      </c>
      <c r="K878" s="1">
        <f t="shared" si="39"/>
        <v>1500000</v>
      </c>
      <c r="L878" s="1" t="str">
        <f t="shared" si="40"/>
        <v>ASALARIADO</v>
      </c>
      <c r="M878" s="1">
        <f t="shared" si="41"/>
        <v>62</v>
      </c>
    </row>
    <row r="879" spans="2:13" x14ac:dyDescent="0.25">
      <c r="B879">
        <v>865</v>
      </c>
      <c r="C879" s="1" t="s">
        <v>15</v>
      </c>
      <c r="D879">
        <v>278030</v>
      </c>
      <c r="E879" s="1" t="s">
        <v>18</v>
      </c>
      <c r="F879" s="1" t="s">
        <v>16</v>
      </c>
      <c r="G879" s="1" t="s">
        <v>12</v>
      </c>
      <c r="H879" s="1" t="s">
        <v>12</v>
      </c>
      <c r="I879" s="1" t="s">
        <v>12</v>
      </c>
      <c r="J879">
        <v>40</v>
      </c>
      <c r="K879" s="1">
        <f t="shared" si="39"/>
        <v>278030</v>
      </c>
      <c r="L879" s="1" t="str">
        <f t="shared" si="40"/>
        <v>TRABAJADOR INDEPENDIENTE</v>
      </c>
      <c r="M879" s="1">
        <f t="shared" si="41"/>
        <v>40</v>
      </c>
    </row>
    <row r="880" spans="2:13" x14ac:dyDescent="0.25">
      <c r="B880">
        <v>866</v>
      </c>
      <c r="C880" s="1" t="s">
        <v>9</v>
      </c>
      <c r="D880">
        <v>445258.23999999999</v>
      </c>
      <c r="E880" s="1" t="s">
        <v>10</v>
      </c>
      <c r="F880" s="1" t="s">
        <v>16</v>
      </c>
      <c r="G880" s="1" t="s">
        <v>12</v>
      </c>
      <c r="H880" s="1" t="s">
        <v>13</v>
      </c>
      <c r="I880" s="1" t="s">
        <v>13</v>
      </c>
      <c r="J880">
        <v>45</v>
      </c>
      <c r="K880" s="1">
        <f t="shared" si="39"/>
        <v>445258.23999999999</v>
      </c>
      <c r="L880" s="1" t="str">
        <f t="shared" si="40"/>
        <v>ASALARIADO</v>
      </c>
      <c r="M880" s="1">
        <f t="shared" si="41"/>
        <v>45</v>
      </c>
    </row>
    <row r="881" spans="2:13" x14ac:dyDescent="0.25">
      <c r="B881">
        <v>867</v>
      </c>
      <c r="C881" s="1" t="s">
        <v>9</v>
      </c>
      <c r="D881">
        <v>257920</v>
      </c>
      <c r="E881" s="1" t="s">
        <v>10</v>
      </c>
      <c r="F881" s="1" t="s">
        <v>16</v>
      </c>
      <c r="G881" s="1" t="s">
        <v>12</v>
      </c>
      <c r="H881" s="1" t="s">
        <v>12</v>
      </c>
      <c r="I881" s="1" t="s">
        <v>13</v>
      </c>
      <c r="J881">
        <v>58</v>
      </c>
      <c r="K881" s="1">
        <f t="shared" si="39"/>
        <v>257920</v>
      </c>
      <c r="L881" s="1" t="str">
        <f t="shared" si="40"/>
        <v>ASALARIADO</v>
      </c>
      <c r="M881" s="1">
        <f t="shared" si="41"/>
        <v>58</v>
      </c>
    </row>
    <row r="882" spans="2:13" x14ac:dyDescent="0.25">
      <c r="B882">
        <v>868</v>
      </c>
      <c r="C882" s="1" t="s">
        <v>9</v>
      </c>
      <c r="D882">
        <v>1776922.56</v>
      </c>
      <c r="E882" s="1" t="s">
        <v>10</v>
      </c>
      <c r="F882" s="1" t="s">
        <v>16</v>
      </c>
      <c r="G882" s="1" t="s">
        <v>12</v>
      </c>
      <c r="H882" s="1" t="s">
        <v>13</v>
      </c>
      <c r="I882" s="1" t="s">
        <v>13</v>
      </c>
      <c r="J882">
        <v>27</v>
      </c>
      <c r="K882" s="1">
        <f t="shared" si="39"/>
        <v>1776922.56</v>
      </c>
      <c r="L882" s="1" t="str">
        <f t="shared" si="40"/>
        <v>ASALARIADO</v>
      </c>
      <c r="M882" s="1">
        <f t="shared" si="41"/>
        <v>27</v>
      </c>
    </row>
    <row r="883" spans="2:13" x14ac:dyDescent="0.25">
      <c r="B883">
        <v>869</v>
      </c>
      <c r="C883" s="1" t="s">
        <v>9</v>
      </c>
      <c r="D883">
        <v>757568</v>
      </c>
      <c r="E883" s="1" t="s">
        <v>10</v>
      </c>
      <c r="F883" s="1" t="s">
        <v>11</v>
      </c>
      <c r="G883" s="1" t="s">
        <v>12</v>
      </c>
      <c r="H883" s="1" t="s">
        <v>13</v>
      </c>
      <c r="I883" s="1" t="s">
        <v>13</v>
      </c>
      <c r="J883">
        <v>47</v>
      </c>
      <c r="K883" s="1">
        <f t="shared" si="39"/>
        <v>757568</v>
      </c>
      <c r="L883" s="1" t="str">
        <f t="shared" si="40"/>
        <v>ASALARIADO</v>
      </c>
      <c r="M883" s="1">
        <f t="shared" si="41"/>
        <v>47</v>
      </c>
    </row>
    <row r="884" spans="2:13" x14ac:dyDescent="0.25">
      <c r="B884">
        <v>870</v>
      </c>
      <c r="C884" s="1" t="s">
        <v>9</v>
      </c>
      <c r="D884">
        <v>509509</v>
      </c>
      <c r="E884" s="1" t="s">
        <v>18</v>
      </c>
      <c r="F884" s="1" t="s">
        <v>16</v>
      </c>
      <c r="G884" s="1" t="s">
        <v>12</v>
      </c>
      <c r="H884" s="1" t="s">
        <v>13</v>
      </c>
      <c r="I884" s="1" t="s">
        <v>12</v>
      </c>
      <c r="J884">
        <v>63</v>
      </c>
      <c r="K884" s="1">
        <f t="shared" si="39"/>
        <v>509509</v>
      </c>
      <c r="L884" s="1" t="str">
        <f t="shared" si="40"/>
        <v>TRABAJADOR INDEPENDIENTE</v>
      </c>
      <c r="M884" s="1">
        <f t="shared" si="41"/>
        <v>63</v>
      </c>
    </row>
    <row r="885" spans="2:13" x14ac:dyDescent="0.25">
      <c r="B885">
        <v>871</v>
      </c>
      <c r="C885" s="1" t="s">
        <v>9</v>
      </c>
      <c r="D885">
        <v>805518</v>
      </c>
      <c r="E885" s="1" t="s">
        <v>10</v>
      </c>
      <c r="F885" s="1" t="s">
        <v>16</v>
      </c>
      <c r="G885" s="1" t="s">
        <v>12</v>
      </c>
      <c r="H885" s="1" t="s">
        <v>13</v>
      </c>
      <c r="I885" s="1" t="s">
        <v>13</v>
      </c>
      <c r="J885">
        <v>61</v>
      </c>
      <c r="K885" s="1">
        <f t="shared" si="39"/>
        <v>805518</v>
      </c>
      <c r="L885" s="1" t="str">
        <f t="shared" si="40"/>
        <v>ASALARIADO</v>
      </c>
      <c r="M885" s="1">
        <f t="shared" si="41"/>
        <v>61</v>
      </c>
    </row>
    <row r="886" spans="2:13" x14ac:dyDescent="0.25">
      <c r="B886">
        <v>872</v>
      </c>
      <c r="C886" s="1" t="s">
        <v>9</v>
      </c>
      <c r="D886">
        <v>255660</v>
      </c>
      <c r="E886" s="1" t="s">
        <v>10</v>
      </c>
      <c r="F886" s="1" t="s">
        <v>16</v>
      </c>
      <c r="G886" s="1" t="s">
        <v>12</v>
      </c>
      <c r="H886" s="1" t="s">
        <v>13</v>
      </c>
      <c r="I886" s="1" t="s">
        <v>13</v>
      </c>
      <c r="J886">
        <v>30</v>
      </c>
      <c r="K886" s="1">
        <f t="shared" si="39"/>
        <v>255660</v>
      </c>
      <c r="L886" s="1" t="str">
        <f t="shared" si="40"/>
        <v>ASALARIADO</v>
      </c>
      <c r="M886" s="1">
        <f t="shared" si="41"/>
        <v>30</v>
      </c>
    </row>
    <row r="887" spans="2:13" x14ac:dyDescent="0.25">
      <c r="B887">
        <v>873</v>
      </c>
      <c r="C887" s="1" t="s">
        <v>15</v>
      </c>
      <c r="D887">
        <v>517272</v>
      </c>
      <c r="E887" s="1" t="s">
        <v>18</v>
      </c>
      <c r="F887" s="1" t="s">
        <v>16</v>
      </c>
      <c r="G887" s="1" t="s">
        <v>12</v>
      </c>
      <c r="H887" s="1" t="s">
        <v>13</v>
      </c>
      <c r="I887" s="1" t="s">
        <v>13</v>
      </c>
      <c r="J887">
        <v>60</v>
      </c>
      <c r="K887" s="1">
        <f t="shared" si="39"/>
        <v>517272</v>
      </c>
      <c r="L887" s="1" t="str">
        <f t="shared" si="40"/>
        <v>TRABAJADOR INDEPENDIENTE</v>
      </c>
      <c r="M887" s="1">
        <f t="shared" si="41"/>
        <v>60</v>
      </c>
    </row>
    <row r="888" spans="2:13" x14ac:dyDescent="0.25">
      <c r="B888">
        <v>874</v>
      </c>
      <c r="C888" s="1" t="s">
        <v>9</v>
      </c>
      <c r="D888">
        <v>297050</v>
      </c>
      <c r="E888" s="1" t="s">
        <v>17</v>
      </c>
      <c r="F888" s="1" t="s">
        <v>16</v>
      </c>
      <c r="G888" s="1" t="s">
        <v>12</v>
      </c>
      <c r="H888" s="1" t="s">
        <v>13</v>
      </c>
      <c r="I888" s="1" t="s">
        <v>12</v>
      </c>
      <c r="J888">
        <v>37</v>
      </c>
      <c r="K888" s="1">
        <f t="shared" si="39"/>
        <v>297050</v>
      </c>
      <c r="L888" s="1" t="str">
        <f t="shared" si="40"/>
        <v>ASEGURADO VOLUNTARIO</v>
      </c>
      <c r="M888" s="1">
        <f t="shared" si="41"/>
        <v>37</v>
      </c>
    </row>
    <row r="889" spans="2:13" x14ac:dyDescent="0.25">
      <c r="B889">
        <v>875</v>
      </c>
      <c r="C889" s="1" t="s">
        <v>9</v>
      </c>
      <c r="D889">
        <v>315687</v>
      </c>
      <c r="E889" s="1" t="s">
        <v>10</v>
      </c>
      <c r="F889" s="1" t="s">
        <v>16</v>
      </c>
      <c r="G889" s="1" t="s">
        <v>12</v>
      </c>
      <c r="H889" s="1" t="s">
        <v>12</v>
      </c>
      <c r="I889" s="1" t="s">
        <v>12</v>
      </c>
      <c r="J889">
        <v>45</v>
      </c>
      <c r="K889" s="1">
        <f t="shared" si="39"/>
        <v>315687</v>
      </c>
      <c r="L889" s="1" t="str">
        <f t="shared" si="40"/>
        <v>ASALARIADO</v>
      </c>
      <c r="M889" s="1">
        <f t="shared" si="41"/>
        <v>45</v>
      </c>
    </row>
    <row r="890" spans="2:13" x14ac:dyDescent="0.25">
      <c r="B890">
        <v>876</v>
      </c>
      <c r="C890" s="1" t="s">
        <v>15</v>
      </c>
      <c r="D890">
        <v>372300</v>
      </c>
      <c r="E890" s="1" t="s">
        <v>10</v>
      </c>
      <c r="F890" s="1" t="s">
        <v>16</v>
      </c>
      <c r="G890" s="1" t="s">
        <v>12</v>
      </c>
      <c r="H890" s="1" t="s">
        <v>13</v>
      </c>
      <c r="I890" s="1" t="s">
        <v>12</v>
      </c>
      <c r="J890">
        <v>26</v>
      </c>
      <c r="K890" s="1">
        <f t="shared" si="39"/>
        <v>372300</v>
      </c>
      <c r="L890" s="1" t="str">
        <f t="shared" si="40"/>
        <v>ASALARIADO</v>
      </c>
      <c r="M890" s="1">
        <f t="shared" si="41"/>
        <v>26</v>
      </c>
    </row>
    <row r="891" spans="2:13" x14ac:dyDescent="0.25">
      <c r="B891">
        <v>877</v>
      </c>
      <c r="C891" s="1" t="s">
        <v>9</v>
      </c>
      <c r="D891">
        <v>678734.05</v>
      </c>
      <c r="E891" s="1" t="s">
        <v>10</v>
      </c>
      <c r="F891" s="1" t="s">
        <v>16</v>
      </c>
      <c r="G891" s="1" t="s">
        <v>12</v>
      </c>
      <c r="H891" s="1" t="s">
        <v>13</v>
      </c>
      <c r="I891" s="1" t="s">
        <v>13</v>
      </c>
      <c r="J891">
        <v>33</v>
      </c>
      <c r="K891" s="1">
        <f t="shared" si="39"/>
        <v>678734.05</v>
      </c>
      <c r="L891" s="1" t="str">
        <f t="shared" si="40"/>
        <v>ASALARIADO</v>
      </c>
      <c r="M891" s="1">
        <f t="shared" si="41"/>
        <v>33</v>
      </c>
    </row>
    <row r="892" spans="2:13" x14ac:dyDescent="0.25">
      <c r="B892">
        <v>878</v>
      </c>
      <c r="C892" s="1" t="s">
        <v>15</v>
      </c>
      <c r="D892">
        <v>315617</v>
      </c>
      <c r="E892" s="1" t="s">
        <v>17</v>
      </c>
      <c r="F892" s="1" t="s">
        <v>16</v>
      </c>
      <c r="G892" s="1" t="s">
        <v>12</v>
      </c>
      <c r="H892" s="1" t="s">
        <v>13</v>
      </c>
      <c r="I892" s="1" t="s">
        <v>13</v>
      </c>
      <c r="J892">
        <v>35</v>
      </c>
      <c r="K892" s="1">
        <f t="shared" si="39"/>
        <v>315617</v>
      </c>
      <c r="L892" s="1" t="str">
        <f t="shared" si="40"/>
        <v>ASEGURADO VOLUNTARIO</v>
      </c>
      <c r="M892" s="1">
        <f t="shared" si="41"/>
        <v>35</v>
      </c>
    </row>
    <row r="893" spans="2:13" x14ac:dyDescent="0.25">
      <c r="B893">
        <v>879</v>
      </c>
      <c r="C893" s="1" t="s">
        <v>9</v>
      </c>
      <c r="D893">
        <v>1455906.15</v>
      </c>
      <c r="E893" s="1" t="s">
        <v>19</v>
      </c>
      <c r="F893" s="1" t="s">
        <v>16</v>
      </c>
      <c r="G893" s="1" t="s">
        <v>12</v>
      </c>
      <c r="H893" s="1" t="s">
        <v>13</v>
      </c>
      <c r="I893" s="1" t="s">
        <v>13</v>
      </c>
      <c r="J893">
        <v>38</v>
      </c>
      <c r="K893" s="1">
        <f t="shared" si="39"/>
        <v>1455906.15</v>
      </c>
      <c r="L893" s="1" t="str">
        <f t="shared" si="40"/>
        <v>CONVENIOS ESPECIALES DE TRABAJADORES INDEPENDIENTES</v>
      </c>
      <c r="M893" s="1">
        <f t="shared" si="41"/>
        <v>38</v>
      </c>
    </row>
    <row r="894" spans="2:13" x14ac:dyDescent="0.25">
      <c r="B894">
        <v>880</v>
      </c>
      <c r="C894" s="1" t="s">
        <v>15</v>
      </c>
      <c r="D894">
        <v>166295</v>
      </c>
      <c r="E894" s="1" t="s">
        <v>10</v>
      </c>
      <c r="F894" s="1" t="s">
        <v>16</v>
      </c>
      <c r="G894" s="1" t="s">
        <v>12</v>
      </c>
      <c r="H894" s="1" t="s">
        <v>13</v>
      </c>
      <c r="I894" s="1" t="s">
        <v>13</v>
      </c>
      <c r="J894">
        <v>50</v>
      </c>
      <c r="K894" s="1">
        <f t="shared" si="39"/>
        <v>166295</v>
      </c>
      <c r="L894" s="1" t="str">
        <f t="shared" si="40"/>
        <v>ASALARIADO</v>
      </c>
      <c r="M894" s="1">
        <f t="shared" si="41"/>
        <v>50</v>
      </c>
    </row>
    <row r="895" spans="2:13" x14ac:dyDescent="0.25">
      <c r="B895">
        <v>881</v>
      </c>
      <c r="C895" s="1" t="s">
        <v>15</v>
      </c>
      <c r="D895">
        <v>5887012.5</v>
      </c>
      <c r="E895" s="1" t="s">
        <v>10</v>
      </c>
      <c r="F895" s="1" t="s">
        <v>16</v>
      </c>
      <c r="G895" s="1" t="s">
        <v>12</v>
      </c>
      <c r="H895" s="1" t="s">
        <v>13</v>
      </c>
      <c r="I895" s="1" t="s">
        <v>13</v>
      </c>
      <c r="J895">
        <v>27</v>
      </c>
      <c r="K895" s="1">
        <f t="shared" si="39"/>
        <v>5887012.5</v>
      </c>
      <c r="L895" s="1" t="str">
        <f t="shared" si="40"/>
        <v>ASALARIADO</v>
      </c>
      <c r="M895" s="1">
        <f t="shared" si="41"/>
        <v>27</v>
      </c>
    </row>
    <row r="896" spans="2:13" x14ac:dyDescent="0.25">
      <c r="B896">
        <v>882</v>
      </c>
      <c r="C896" s="1" t="s">
        <v>15</v>
      </c>
      <c r="D896">
        <v>297046</v>
      </c>
      <c r="E896" s="1" t="s">
        <v>17</v>
      </c>
      <c r="F896" s="1" t="s">
        <v>16</v>
      </c>
      <c r="G896" s="1" t="s">
        <v>12</v>
      </c>
      <c r="H896" s="1" t="s">
        <v>13</v>
      </c>
      <c r="I896" s="1" t="s">
        <v>13</v>
      </c>
      <c r="J896">
        <v>61</v>
      </c>
      <c r="K896" s="1">
        <f t="shared" si="39"/>
        <v>297046</v>
      </c>
      <c r="L896" s="1" t="str">
        <f t="shared" si="40"/>
        <v>ASEGURADO VOLUNTARIO</v>
      </c>
      <c r="M896" s="1">
        <f t="shared" si="41"/>
        <v>61</v>
      </c>
    </row>
    <row r="897" spans="2:13" x14ac:dyDescent="0.25">
      <c r="B897">
        <v>883</v>
      </c>
      <c r="C897" s="1" t="s">
        <v>9</v>
      </c>
      <c r="D897">
        <v>503465</v>
      </c>
      <c r="E897" s="1" t="s">
        <v>10</v>
      </c>
      <c r="F897" s="1" t="s">
        <v>11</v>
      </c>
      <c r="G897" s="1" t="s">
        <v>12</v>
      </c>
      <c r="H897" s="1" t="s">
        <v>13</v>
      </c>
      <c r="I897" s="1" t="s">
        <v>12</v>
      </c>
      <c r="J897">
        <v>56</v>
      </c>
      <c r="K897" s="1">
        <f t="shared" si="39"/>
        <v>503465</v>
      </c>
      <c r="L897" s="1" t="str">
        <f t="shared" si="40"/>
        <v>ASALARIADO</v>
      </c>
      <c r="M897" s="1">
        <f t="shared" si="41"/>
        <v>56</v>
      </c>
    </row>
    <row r="898" spans="2:13" x14ac:dyDescent="0.25">
      <c r="B898">
        <v>884</v>
      </c>
      <c r="C898" s="1" t="s">
        <v>15</v>
      </c>
      <c r="D898">
        <v>534815.5</v>
      </c>
      <c r="E898" s="1" t="s">
        <v>10</v>
      </c>
      <c r="F898" s="1" t="s">
        <v>11</v>
      </c>
      <c r="G898" s="1" t="s">
        <v>12</v>
      </c>
      <c r="H898" s="1" t="s">
        <v>13</v>
      </c>
      <c r="I898" s="1" t="s">
        <v>13</v>
      </c>
      <c r="J898">
        <v>29</v>
      </c>
      <c r="K898" s="1">
        <f t="shared" si="39"/>
        <v>534815.5</v>
      </c>
      <c r="L898" s="1" t="str">
        <f t="shared" si="40"/>
        <v>ASALARIADO</v>
      </c>
      <c r="M898" s="1">
        <f t="shared" si="41"/>
        <v>29</v>
      </c>
    </row>
    <row r="899" spans="2:13" x14ac:dyDescent="0.25">
      <c r="B899">
        <v>885</v>
      </c>
      <c r="C899" s="1" t="s">
        <v>15</v>
      </c>
      <c r="D899">
        <v>401010</v>
      </c>
      <c r="E899" s="1" t="s">
        <v>18</v>
      </c>
      <c r="F899" s="1" t="s">
        <v>16</v>
      </c>
      <c r="G899" s="1" t="s">
        <v>12</v>
      </c>
      <c r="H899" s="1" t="s">
        <v>13</v>
      </c>
      <c r="I899" s="1" t="s">
        <v>12</v>
      </c>
      <c r="J899">
        <v>50</v>
      </c>
      <c r="K899" s="1">
        <f t="shared" si="39"/>
        <v>401010</v>
      </c>
      <c r="L899" s="1" t="str">
        <f t="shared" si="40"/>
        <v>TRABAJADOR INDEPENDIENTE</v>
      </c>
      <c r="M899" s="1">
        <f t="shared" si="41"/>
        <v>50</v>
      </c>
    </row>
    <row r="900" spans="2:13" x14ac:dyDescent="0.25">
      <c r="B900">
        <v>886</v>
      </c>
      <c r="C900" s="1" t="s">
        <v>9</v>
      </c>
      <c r="D900">
        <v>325000</v>
      </c>
      <c r="E900" s="1" t="s">
        <v>10</v>
      </c>
      <c r="F900" s="1" t="s">
        <v>16</v>
      </c>
      <c r="G900" s="1" t="s">
        <v>12</v>
      </c>
      <c r="H900" s="1" t="s">
        <v>13</v>
      </c>
      <c r="I900" s="1" t="s">
        <v>13</v>
      </c>
      <c r="J900">
        <v>37</v>
      </c>
      <c r="K900" s="1">
        <f t="shared" si="39"/>
        <v>325000</v>
      </c>
      <c r="L900" s="1" t="str">
        <f t="shared" si="40"/>
        <v>ASALARIADO</v>
      </c>
      <c r="M900" s="1">
        <f t="shared" si="41"/>
        <v>37</v>
      </c>
    </row>
    <row r="901" spans="2:13" x14ac:dyDescent="0.25">
      <c r="B901">
        <v>887</v>
      </c>
      <c r="C901" s="1" t="s">
        <v>9</v>
      </c>
      <c r="D901">
        <v>1142714</v>
      </c>
      <c r="E901" s="1" t="s">
        <v>10</v>
      </c>
      <c r="F901" s="1" t="s">
        <v>16</v>
      </c>
      <c r="G901" s="1" t="s">
        <v>12</v>
      </c>
      <c r="H901" s="1" t="s">
        <v>13</v>
      </c>
      <c r="I901" s="1" t="s">
        <v>13</v>
      </c>
      <c r="J901">
        <v>37</v>
      </c>
      <c r="K901" s="1">
        <f t="shared" si="39"/>
        <v>1142714</v>
      </c>
      <c r="L901" s="1" t="str">
        <f t="shared" si="40"/>
        <v>ASALARIADO</v>
      </c>
      <c r="M901" s="1">
        <f t="shared" si="41"/>
        <v>37</v>
      </c>
    </row>
    <row r="902" spans="2:13" x14ac:dyDescent="0.25">
      <c r="B902">
        <v>888</v>
      </c>
      <c r="C902" s="1" t="s">
        <v>9</v>
      </c>
      <c r="D902">
        <v>553642.06000000006</v>
      </c>
      <c r="E902" s="1" t="s">
        <v>10</v>
      </c>
      <c r="F902" s="1" t="s">
        <v>16</v>
      </c>
      <c r="G902" s="1" t="s">
        <v>12</v>
      </c>
      <c r="H902" s="1" t="s">
        <v>13</v>
      </c>
      <c r="I902" s="1" t="s">
        <v>13</v>
      </c>
      <c r="J902">
        <v>27</v>
      </c>
      <c r="K902" s="1">
        <f t="shared" si="39"/>
        <v>553642.06000000006</v>
      </c>
      <c r="L902" s="1" t="str">
        <f t="shared" si="40"/>
        <v>ASALARIADO</v>
      </c>
      <c r="M902" s="1">
        <f t="shared" si="41"/>
        <v>27</v>
      </c>
    </row>
    <row r="903" spans="2:13" x14ac:dyDescent="0.25">
      <c r="B903">
        <v>889</v>
      </c>
      <c r="C903" s="1" t="s">
        <v>9</v>
      </c>
      <c r="D903">
        <v>168300</v>
      </c>
      <c r="E903" s="1" t="s">
        <v>10</v>
      </c>
      <c r="F903" s="1" t="s">
        <v>16</v>
      </c>
      <c r="G903" s="1" t="s">
        <v>12</v>
      </c>
      <c r="H903" s="1" t="s">
        <v>12</v>
      </c>
      <c r="I903" s="1" t="s">
        <v>13</v>
      </c>
      <c r="J903">
        <v>23</v>
      </c>
      <c r="K903" s="1">
        <f t="shared" si="39"/>
        <v>168300</v>
      </c>
      <c r="L903" s="1" t="str">
        <f t="shared" si="40"/>
        <v>ASALARIADO</v>
      </c>
      <c r="M903" s="1">
        <f t="shared" si="41"/>
        <v>23</v>
      </c>
    </row>
    <row r="904" spans="2:13" x14ac:dyDescent="0.25">
      <c r="B904">
        <v>890</v>
      </c>
      <c r="C904" s="1" t="s">
        <v>9</v>
      </c>
      <c r="D904">
        <v>290371</v>
      </c>
      <c r="E904" s="1" t="s">
        <v>18</v>
      </c>
      <c r="F904" s="1" t="s">
        <v>16</v>
      </c>
      <c r="G904" s="1" t="s">
        <v>12</v>
      </c>
      <c r="H904" s="1" t="s">
        <v>13</v>
      </c>
      <c r="I904" s="1" t="s">
        <v>13</v>
      </c>
      <c r="J904">
        <v>34</v>
      </c>
      <c r="K904" s="1">
        <f t="shared" si="39"/>
        <v>290371</v>
      </c>
      <c r="L904" s="1" t="str">
        <f t="shared" si="40"/>
        <v>TRABAJADOR INDEPENDIENTE</v>
      </c>
      <c r="M904" s="1">
        <f t="shared" si="41"/>
        <v>34</v>
      </c>
    </row>
    <row r="905" spans="2:13" x14ac:dyDescent="0.25">
      <c r="B905">
        <v>891</v>
      </c>
      <c r="C905" s="1" t="s">
        <v>9</v>
      </c>
      <c r="D905">
        <v>2687778.85</v>
      </c>
      <c r="E905" s="1" t="s">
        <v>10</v>
      </c>
      <c r="F905" s="1" t="s">
        <v>16</v>
      </c>
      <c r="G905" s="1" t="s">
        <v>12</v>
      </c>
      <c r="H905" s="1" t="s">
        <v>13</v>
      </c>
      <c r="I905" s="1" t="s">
        <v>13</v>
      </c>
      <c r="J905">
        <v>51</v>
      </c>
      <c r="K905" s="1">
        <f t="shared" si="39"/>
        <v>2687778.85</v>
      </c>
      <c r="L905" s="1" t="str">
        <f t="shared" si="40"/>
        <v>ASALARIADO</v>
      </c>
      <c r="M905" s="1">
        <f t="shared" si="41"/>
        <v>51</v>
      </c>
    </row>
    <row r="906" spans="2:13" x14ac:dyDescent="0.25">
      <c r="B906">
        <v>892</v>
      </c>
      <c r="C906" s="1" t="s">
        <v>9</v>
      </c>
      <c r="D906">
        <v>130000</v>
      </c>
      <c r="E906" s="1" t="s">
        <v>10</v>
      </c>
      <c r="F906" s="1" t="s">
        <v>16</v>
      </c>
      <c r="G906" s="1" t="s">
        <v>12</v>
      </c>
      <c r="H906" s="1" t="s">
        <v>12</v>
      </c>
      <c r="I906" s="1" t="s">
        <v>13</v>
      </c>
      <c r="J906">
        <v>22</v>
      </c>
      <c r="K906" s="1">
        <f t="shared" si="39"/>
        <v>130000</v>
      </c>
      <c r="L906" s="1" t="str">
        <f t="shared" si="40"/>
        <v>ASALARIADO</v>
      </c>
      <c r="M906" s="1">
        <f t="shared" si="41"/>
        <v>22</v>
      </c>
    </row>
    <row r="907" spans="2:13" x14ac:dyDescent="0.25">
      <c r="B907">
        <v>893</v>
      </c>
      <c r="C907" s="1" t="s">
        <v>9</v>
      </c>
      <c r="D907">
        <v>575032.5</v>
      </c>
      <c r="E907" s="1" t="s">
        <v>10</v>
      </c>
      <c r="F907" s="1" t="s">
        <v>16</v>
      </c>
      <c r="G907" s="1" t="s">
        <v>12</v>
      </c>
      <c r="H907" s="1" t="s">
        <v>13</v>
      </c>
      <c r="I907" s="1" t="s">
        <v>13</v>
      </c>
      <c r="J907">
        <v>35</v>
      </c>
      <c r="K907" s="1">
        <f t="shared" si="39"/>
        <v>575032.5</v>
      </c>
      <c r="L907" s="1" t="str">
        <f t="shared" si="40"/>
        <v>ASALARIADO</v>
      </c>
      <c r="M907" s="1">
        <f t="shared" si="41"/>
        <v>35</v>
      </c>
    </row>
    <row r="908" spans="2:13" x14ac:dyDescent="0.25">
      <c r="B908">
        <v>894</v>
      </c>
      <c r="C908" s="1" t="s">
        <v>9</v>
      </c>
      <c r="D908">
        <v>423268.13</v>
      </c>
      <c r="E908" s="1" t="s">
        <v>10</v>
      </c>
      <c r="F908" s="1" t="s">
        <v>16</v>
      </c>
      <c r="G908" s="1" t="s">
        <v>12</v>
      </c>
      <c r="H908" s="1" t="s">
        <v>13</v>
      </c>
      <c r="I908" s="1" t="s">
        <v>13</v>
      </c>
      <c r="J908">
        <v>59</v>
      </c>
      <c r="K908" s="1">
        <f t="shared" si="39"/>
        <v>423268.13</v>
      </c>
      <c r="L908" s="1" t="str">
        <f t="shared" si="40"/>
        <v>ASALARIADO</v>
      </c>
      <c r="M908" s="1">
        <f t="shared" si="41"/>
        <v>59</v>
      </c>
    </row>
    <row r="909" spans="2:13" x14ac:dyDescent="0.25">
      <c r="B909">
        <v>895</v>
      </c>
      <c r="C909" s="1" t="s">
        <v>9</v>
      </c>
      <c r="D909">
        <v>447541.9</v>
      </c>
      <c r="E909" s="1" t="s">
        <v>10</v>
      </c>
      <c r="F909" s="1" t="s">
        <v>16</v>
      </c>
      <c r="G909" s="1" t="s">
        <v>12</v>
      </c>
      <c r="H909" s="1" t="s">
        <v>12</v>
      </c>
      <c r="I909" s="1" t="s">
        <v>13</v>
      </c>
      <c r="J909">
        <v>31</v>
      </c>
      <c r="K909" s="1">
        <f t="shared" si="39"/>
        <v>447541.9</v>
      </c>
      <c r="L909" s="1" t="str">
        <f t="shared" si="40"/>
        <v>ASALARIADO</v>
      </c>
      <c r="M909" s="1">
        <f t="shared" si="41"/>
        <v>31</v>
      </c>
    </row>
    <row r="910" spans="2:13" x14ac:dyDescent="0.25">
      <c r="B910">
        <v>896</v>
      </c>
      <c r="C910" s="1" t="s">
        <v>9</v>
      </c>
      <c r="D910">
        <v>639148</v>
      </c>
      <c r="E910" s="1" t="s">
        <v>18</v>
      </c>
      <c r="F910" s="1" t="s">
        <v>16</v>
      </c>
      <c r="G910" s="1" t="s">
        <v>12</v>
      </c>
      <c r="H910" s="1" t="s">
        <v>12</v>
      </c>
      <c r="I910" s="1" t="s">
        <v>13</v>
      </c>
      <c r="J910">
        <v>70</v>
      </c>
      <c r="K910" s="1">
        <f t="shared" si="39"/>
        <v>639148</v>
      </c>
      <c r="L910" s="1" t="str">
        <f t="shared" si="40"/>
        <v>TRABAJADOR INDEPENDIENTE</v>
      </c>
      <c r="M910" s="1">
        <f t="shared" si="41"/>
        <v>70</v>
      </c>
    </row>
    <row r="911" spans="2:13" x14ac:dyDescent="0.25">
      <c r="B911">
        <v>897</v>
      </c>
      <c r="C911" s="1" t="s">
        <v>15</v>
      </c>
      <c r="D911">
        <v>406742.56</v>
      </c>
      <c r="E911" s="1" t="s">
        <v>10</v>
      </c>
      <c r="F911" s="1" t="s">
        <v>16</v>
      </c>
      <c r="G911" s="1" t="s">
        <v>12</v>
      </c>
      <c r="H911" s="1" t="s">
        <v>13</v>
      </c>
      <c r="I911" s="1" t="s">
        <v>13</v>
      </c>
      <c r="J911">
        <v>28</v>
      </c>
      <c r="K911" s="1">
        <f t="shared" ref="K911:K974" si="42">IF(ISBLANK(D911),$B$8,D911)</f>
        <v>406742.56</v>
      </c>
      <c r="L911" s="1" t="str">
        <f t="shared" ref="L911:L974" si="43">IF(ISBLANK(E911),$B$4,E911)</f>
        <v>ASALARIADO</v>
      </c>
      <c r="M911" s="1">
        <f t="shared" ref="M911:M974" si="44">IF(ISBLANK(J911),$B$9,J911)</f>
        <v>28</v>
      </c>
    </row>
    <row r="912" spans="2:13" x14ac:dyDescent="0.25">
      <c r="B912">
        <v>898</v>
      </c>
      <c r="C912" s="1" t="s">
        <v>9</v>
      </c>
      <c r="D912">
        <v>356653</v>
      </c>
      <c r="E912" s="1" t="s">
        <v>18</v>
      </c>
      <c r="F912" s="1" t="s">
        <v>16</v>
      </c>
      <c r="G912" s="1" t="s">
        <v>12</v>
      </c>
      <c r="H912" s="1" t="s">
        <v>13</v>
      </c>
      <c r="I912" s="1" t="s">
        <v>12</v>
      </c>
      <c r="J912">
        <v>47</v>
      </c>
      <c r="K912" s="1">
        <f t="shared" si="42"/>
        <v>356653</v>
      </c>
      <c r="L912" s="1" t="str">
        <f t="shared" si="43"/>
        <v>TRABAJADOR INDEPENDIENTE</v>
      </c>
      <c r="M912" s="1">
        <f t="shared" si="44"/>
        <v>47</v>
      </c>
    </row>
    <row r="913" spans="2:13" x14ac:dyDescent="0.25">
      <c r="B913">
        <v>899</v>
      </c>
      <c r="C913" s="1" t="s">
        <v>9</v>
      </c>
      <c r="D913">
        <v>550000</v>
      </c>
      <c r="E913" s="1" t="s">
        <v>10</v>
      </c>
      <c r="F913" s="1" t="s">
        <v>16</v>
      </c>
      <c r="G913" s="1" t="s">
        <v>12</v>
      </c>
      <c r="H913" s="1" t="s">
        <v>13</v>
      </c>
      <c r="I913" s="1" t="s">
        <v>12</v>
      </c>
      <c r="J913">
        <v>25</v>
      </c>
      <c r="K913" s="1">
        <f t="shared" si="42"/>
        <v>550000</v>
      </c>
      <c r="L913" s="1" t="str">
        <f t="shared" si="43"/>
        <v>ASALARIADO</v>
      </c>
      <c r="M913" s="1">
        <f t="shared" si="44"/>
        <v>25</v>
      </c>
    </row>
    <row r="914" spans="2:13" x14ac:dyDescent="0.25">
      <c r="B914">
        <v>900</v>
      </c>
      <c r="C914" s="1" t="s">
        <v>9</v>
      </c>
      <c r="D914">
        <v>1813773.65</v>
      </c>
      <c r="E914" s="1" t="s">
        <v>10</v>
      </c>
      <c r="F914" s="1" t="s">
        <v>16</v>
      </c>
      <c r="G914" s="1" t="s">
        <v>12</v>
      </c>
      <c r="H914" s="1" t="s">
        <v>13</v>
      </c>
      <c r="I914" s="1" t="s">
        <v>13</v>
      </c>
      <c r="J914">
        <v>58</v>
      </c>
      <c r="K914" s="1">
        <f t="shared" si="42"/>
        <v>1813773.65</v>
      </c>
      <c r="L914" s="1" t="str">
        <f t="shared" si="43"/>
        <v>ASALARIADO</v>
      </c>
      <c r="M914" s="1">
        <f t="shared" si="44"/>
        <v>58</v>
      </c>
    </row>
    <row r="915" spans="2:13" x14ac:dyDescent="0.25">
      <c r="B915">
        <v>901</v>
      </c>
      <c r="C915" s="1" t="s">
        <v>15</v>
      </c>
      <c r="D915">
        <v>1807234</v>
      </c>
      <c r="E915" s="1" t="s">
        <v>10</v>
      </c>
      <c r="F915" s="1" t="s">
        <v>16</v>
      </c>
      <c r="G915" s="1" t="s">
        <v>12</v>
      </c>
      <c r="H915" s="1" t="s">
        <v>13</v>
      </c>
      <c r="I915" s="1" t="s">
        <v>13</v>
      </c>
      <c r="J915">
        <v>39</v>
      </c>
      <c r="K915" s="1">
        <f t="shared" si="42"/>
        <v>1807234</v>
      </c>
      <c r="L915" s="1" t="str">
        <f t="shared" si="43"/>
        <v>ASALARIADO</v>
      </c>
      <c r="M915" s="1">
        <f t="shared" si="44"/>
        <v>39</v>
      </c>
    </row>
    <row r="916" spans="2:13" x14ac:dyDescent="0.25">
      <c r="B916">
        <v>902</v>
      </c>
      <c r="C916" s="1" t="s">
        <v>9</v>
      </c>
      <c r="D916">
        <v>450000</v>
      </c>
      <c r="E916" s="1" t="s">
        <v>10</v>
      </c>
      <c r="F916" s="1" t="s">
        <v>16</v>
      </c>
      <c r="G916" s="1" t="s">
        <v>12</v>
      </c>
      <c r="H916" s="1" t="s">
        <v>13</v>
      </c>
      <c r="I916" s="1" t="s">
        <v>13</v>
      </c>
      <c r="J916">
        <v>58</v>
      </c>
      <c r="K916" s="1">
        <f t="shared" si="42"/>
        <v>450000</v>
      </c>
      <c r="L916" s="1" t="str">
        <f t="shared" si="43"/>
        <v>ASALARIADO</v>
      </c>
      <c r="M916" s="1">
        <f t="shared" si="44"/>
        <v>58</v>
      </c>
    </row>
    <row r="917" spans="2:13" x14ac:dyDescent="0.25">
      <c r="B917">
        <v>903</v>
      </c>
      <c r="C917" s="1" t="s">
        <v>15</v>
      </c>
      <c r="D917">
        <v>297046</v>
      </c>
      <c r="E917" s="1" t="s">
        <v>18</v>
      </c>
      <c r="F917" s="1" t="s">
        <v>16</v>
      </c>
      <c r="G917" s="1" t="s">
        <v>12</v>
      </c>
      <c r="H917" s="1" t="s">
        <v>13</v>
      </c>
      <c r="I917" s="1" t="s">
        <v>13</v>
      </c>
      <c r="J917">
        <v>34</v>
      </c>
      <c r="K917" s="1">
        <f t="shared" si="42"/>
        <v>297046</v>
      </c>
      <c r="L917" s="1" t="str">
        <f t="shared" si="43"/>
        <v>TRABAJADOR INDEPENDIENTE</v>
      </c>
      <c r="M917" s="1">
        <f t="shared" si="44"/>
        <v>34</v>
      </c>
    </row>
    <row r="918" spans="2:13" x14ac:dyDescent="0.25">
      <c r="B918">
        <v>904</v>
      </c>
      <c r="C918" s="1" t="s">
        <v>9</v>
      </c>
      <c r="D918">
        <v>785016.42</v>
      </c>
      <c r="E918" s="1" t="s">
        <v>10</v>
      </c>
      <c r="F918" s="1" t="s">
        <v>16</v>
      </c>
      <c r="G918" s="1" t="s">
        <v>12</v>
      </c>
      <c r="H918" s="1" t="s">
        <v>13</v>
      </c>
      <c r="I918" s="1" t="s">
        <v>13</v>
      </c>
      <c r="J918">
        <v>22</v>
      </c>
      <c r="K918" s="1">
        <f t="shared" si="42"/>
        <v>785016.42</v>
      </c>
      <c r="L918" s="1" t="str">
        <f t="shared" si="43"/>
        <v>ASALARIADO</v>
      </c>
      <c r="M918" s="1">
        <f t="shared" si="44"/>
        <v>22</v>
      </c>
    </row>
    <row r="919" spans="2:13" x14ac:dyDescent="0.25">
      <c r="B919">
        <v>905</v>
      </c>
      <c r="C919" s="1" t="s">
        <v>9</v>
      </c>
      <c r="D919">
        <v>299065</v>
      </c>
      <c r="E919" s="1" t="s">
        <v>10</v>
      </c>
      <c r="F919" s="1" t="s">
        <v>16</v>
      </c>
      <c r="G919" s="1" t="s">
        <v>12</v>
      </c>
      <c r="H919" s="1" t="s">
        <v>13</v>
      </c>
      <c r="I919" s="1" t="s">
        <v>13</v>
      </c>
      <c r="J919">
        <v>36</v>
      </c>
      <c r="K919" s="1">
        <f t="shared" si="42"/>
        <v>299065</v>
      </c>
      <c r="L919" s="1" t="str">
        <f t="shared" si="43"/>
        <v>ASALARIADO</v>
      </c>
      <c r="M919" s="1">
        <f t="shared" si="44"/>
        <v>36</v>
      </c>
    </row>
    <row r="920" spans="2:13" x14ac:dyDescent="0.25">
      <c r="B920">
        <v>906</v>
      </c>
      <c r="C920" s="1" t="s">
        <v>15</v>
      </c>
      <c r="D920">
        <v>338166</v>
      </c>
      <c r="E920" s="1" t="s">
        <v>18</v>
      </c>
      <c r="F920" s="1" t="s">
        <v>16</v>
      </c>
      <c r="G920" s="1" t="s">
        <v>12</v>
      </c>
      <c r="H920" s="1" t="s">
        <v>13</v>
      </c>
      <c r="I920" s="1" t="s">
        <v>12</v>
      </c>
      <c r="J920">
        <v>29</v>
      </c>
      <c r="K920" s="1">
        <f t="shared" si="42"/>
        <v>338166</v>
      </c>
      <c r="L920" s="1" t="str">
        <f t="shared" si="43"/>
        <v>TRABAJADOR INDEPENDIENTE</v>
      </c>
      <c r="M920" s="1">
        <f t="shared" si="44"/>
        <v>29</v>
      </c>
    </row>
    <row r="921" spans="2:13" x14ac:dyDescent="0.25">
      <c r="B921">
        <v>907</v>
      </c>
      <c r="C921" s="1" t="s">
        <v>15</v>
      </c>
      <c r="D921">
        <v>2623756.52</v>
      </c>
      <c r="E921" s="1" t="s">
        <v>10</v>
      </c>
      <c r="F921" s="1" t="s">
        <v>11</v>
      </c>
      <c r="G921" s="1" t="s">
        <v>12</v>
      </c>
      <c r="H921" s="1" t="s">
        <v>13</v>
      </c>
      <c r="I921" s="1" t="s">
        <v>13</v>
      </c>
      <c r="J921">
        <v>42</v>
      </c>
      <c r="K921" s="1">
        <f t="shared" si="42"/>
        <v>2623756.52</v>
      </c>
      <c r="L921" s="1" t="str">
        <f t="shared" si="43"/>
        <v>ASALARIADO</v>
      </c>
      <c r="M921" s="1">
        <f t="shared" si="44"/>
        <v>42</v>
      </c>
    </row>
    <row r="922" spans="2:13" x14ac:dyDescent="0.25">
      <c r="B922">
        <v>908</v>
      </c>
      <c r="C922" s="1" t="s">
        <v>15</v>
      </c>
      <c r="D922">
        <v>2085526.5</v>
      </c>
      <c r="E922" s="1" t="s">
        <v>10</v>
      </c>
      <c r="F922" s="1" t="s">
        <v>11</v>
      </c>
      <c r="G922" s="1" t="s">
        <v>12</v>
      </c>
      <c r="H922" s="1" t="s">
        <v>13</v>
      </c>
      <c r="I922" s="1" t="s">
        <v>13</v>
      </c>
      <c r="J922">
        <v>56</v>
      </c>
      <c r="K922" s="1">
        <f t="shared" si="42"/>
        <v>2085526.5</v>
      </c>
      <c r="L922" s="1" t="str">
        <f t="shared" si="43"/>
        <v>ASALARIADO</v>
      </c>
      <c r="M922" s="1">
        <f t="shared" si="44"/>
        <v>56</v>
      </c>
    </row>
    <row r="923" spans="2:13" x14ac:dyDescent="0.25">
      <c r="B923">
        <v>909</v>
      </c>
      <c r="C923" s="1" t="s">
        <v>9</v>
      </c>
      <c r="D923">
        <v>930427.8</v>
      </c>
      <c r="E923" s="1" t="s">
        <v>10</v>
      </c>
      <c r="F923" s="1" t="s">
        <v>16</v>
      </c>
      <c r="G923" s="1" t="s">
        <v>12</v>
      </c>
      <c r="H923" s="1" t="s">
        <v>13</v>
      </c>
      <c r="I923" s="1" t="s">
        <v>13</v>
      </c>
      <c r="J923">
        <v>33</v>
      </c>
      <c r="K923" s="1">
        <f t="shared" si="42"/>
        <v>930427.8</v>
      </c>
      <c r="L923" s="1" t="str">
        <f t="shared" si="43"/>
        <v>ASALARIADO</v>
      </c>
      <c r="M923" s="1">
        <f t="shared" si="44"/>
        <v>33</v>
      </c>
    </row>
    <row r="924" spans="2:13" x14ac:dyDescent="0.25">
      <c r="B924">
        <v>910</v>
      </c>
      <c r="C924" s="1" t="s">
        <v>9</v>
      </c>
      <c r="D924">
        <v>150000</v>
      </c>
      <c r="E924" s="1" t="s">
        <v>10</v>
      </c>
      <c r="F924" s="1" t="s">
        <v>16</v>
      </c>
      <c r="G924" s="1" t="s">
        <v>12</v>
      </c>
      <c r="H924" s="1" t="s">
        <v>13</v>
      </c>
      <c r="I924" s="1" t="s">
        <v>13</v>
      </c>
      <c r="J924">
        <v>43</v>
      </c>
      <c r="K924" s="1">
        <f t="shared" si="42"/>
        <v>150000</v>
      </c>
      <c r="L924" s="1" t="str">
        <f t="shared" si="43"/>
        <v>ASALARIADO</v>
      </c>
      <c r="M924" s="1">
        <f t="shared" si="44"/>
        <v>43</v>
      </c>
    </row>
    <row r="925" spans="2:13" x14ac:dyDescent="0.25">
      <c r="B925">
        <v>911</v>
      </c>
      <c r="C925" s="1" t="s">
        <v>9</v>
      </c>
      <c r="D925">
        <v>299647</v>
      </c>
      <c r="E925" s="1" t="s">
        <v>17</v>
      </c>
      <c r="F925" s="1" t="s">
        <v>16</v>
      </c>
      <c r="G925" s="1" t="s">
        <v>12</v>
      </c>
      <c r="H925" s="1" t="s">
        <v>13</v>
      </c>
      <c r="I925" s="1" t="s">
        <v>13</v>
      </c>
      <c r="J925">
        <v>75</v>
      </c>
      <c r="K925" s="1">
        <f t="shared" si="42"/>
        <v>299647</v>
      </c>
      <c r="L925" s="1" t="str">
        <f t="shared" si="43"/>
        <v>ASEGURADO VOLUNTARIO</v>
      </c>
      <c r="M925" s="1">
        <f t="shared" si="44"/>
        <v>75</v>
      </c>
    </row>
    <row r="926" spans="2:13" x14ac:dyDescent="0.25">
      <c r="B926">
        <v>912</v>
      </c>
      <c r="C926" s="1" t="s">
        <v>9</v>
      </c>
      <c r="D926">
        <v>385548</v>
      </c>
      <c r="E926" s="1" t="s">
        <v>18</v>
      </c>
      <c r="F926" s="1" t="s">
        <v>16</v>
      </c>
      <c r="G926" s="1" t="s">
        <v>12</v>
      </c>
      <c r="H926" s="1" t="s">
        <v>13</v>
      </c>
      <c r="I926" s="1" t="s">
        <v>12</v>
      </c>
      <c r="J926">
        <v>66</v>
      </c>
      <c r="K926" s="1">
        <f t="shared" si="42"/>
        <v>385548</v>
      </c>
      <c r="L926" s="1" t="str">
        <f t="shared" si="43"/>
        <v>TRABAJADOR INDEPENDIENTE</v>
      </c>
      <c r="M926" s="1">
        <f t="shared" si="44"/>
        <v>66</v>
      </c>
    </row>
    <row r="927" spans="2:13" x14ac:dyDescent="0.25">
      <c r="B927">
        <v>913</v>
      </c>
      <c r="C927" s="1" t="s">
        <v>9</v>
      </c>
      <c r="D927">
        <v>2894048.26</v>
      </c>
      <c r="E927" s="1" t="s">
        <v>14</v>
      </c>
      <c r="F927" s="1" t="s">
        <v>11</v>
      </c>
      <c r="G927" s="1" t="s">
        <v>12</v>
      </c>
      <c r="H927" s="1" t="s">
        <v>13</v>
      </c>
      <c r="I927" s="1" t="s">
        <v>13</v>
      </c>
      <c r="J927">
        <v>63</v>
      </c>
      <c r="K927" s="1">
        <f t="shared" si="42"/>
        <v>2894048.26</v>
      </c>
      <c r="L927" s="1" t="str">
        <f t="shared" si="43"/>
        <v>PENSIONADOS EN SU PROPIO SISTEMA</v>
      </c>
      <c r="M927" s="1">
        <f t="shared" si="44"/>
        <v>63</v>
      </c>
    </row>
    <row r="928" spans="2:13" x14ac:dyDescent="0.25">
      <c r="B928">
        <v>914</v>
      </c>
      <c r="C928" s="1" t="s">
        <v>15</v>
      </c>
      <c r="D928">
        <v>297046</v>
      </c>
      <c r="E928" s="1" t="s">
        <v>17</v>
      </c>
      <c r="F928" s="1" t="s">
        <v>16</v>
      </c>
      <c r="G928" s="1" t="s">
        <v>12</v>
      </c>
      <c r="H928" s="1" t="s">
        <v>13</v>
      </c>
      <c r="I928" s="1" t="s">
        <v>12</v>
      </c>
      <c r="J928">
        <v>60</v>
      </c>
      <c r="K928" s="1">
        <f t="shared" si="42"/>
        <v>297046</v>
      </c>
      <c r="L928" s="1" t="str">
        <f t="shared" si="43"/>
        <v>ASEGURADO VOLUNTARIO</v>
      </c>
      <c r="M928" s="1">
        <f t="shared" si="44"/>
        <v>60</v>
      </c>
    </row>
    <row r="929" spans="2:13" x14ac:dyDescent="0.25">
      <c r="B929">
        <v>915</v>
      </c>
      <c r="C929" s="1" t="s">
        <v>15</v>
      </c>
      <c r="D929">
        <v>451350</v>
      </c>
      <c r="E929" s="1" t="s">
        <v>10</v>
      </c>
      <c r="F929" s="1" t="s">
        <v>16</v>
      </c>
      <c r="G929" s="1" t="s">
        <v>12</v>
      </c>
      <c r="H929" s="1" t="s">
        <v>13</v>
      </c>
      <c r="I929" s="1" t="s">
        <v>13</v>
      </c>
      <c r="J929">
        <v>25</v>
      </c>
      <c r="K929" s="1">
        <f t="shared" si="42"/>
        <v>451350</v>
      </c>
      <c r="L929" s="1" t="str">
        <f t="shared" si="43"/>
        <v>ASALARIADO</v>
      </c>
      <c r="M929" s="1">
        <f t="shared" si="44"/>
        <v>25</v>
      </c>
    </row>
    <row r="930" spans="2:13" x14ac:dyDescent="0.25">
      <c r="B930">
        <v>916</v>
      </c>
      <c r="C930" s="1" t="s">
        <v>15</v>
      </c>
      <c r="D930">
        <v>639148</v>
      </c>
      <c r="E930" s="1" t="s">
        <v>18</v>
      </c>
      <c r="F930" s="1" t="s">
        <v>16</v>
      </c>
      <c r="G930" s="1" t="s">
        <v>12</v>
      </c>
      <c r="H930" s="1" t="s">
        <v>12</v>
      </c>
      <c r="I930" s="1" t="s">
        <v>13</v>
      </c>
      <c r="J930">
        <v>66</v>
      </c>
      <c r="K930" s="1">
        <f t="shared" si="42"/>
        <v>639148</v>
      </c>
      <c r="L930" s="1" t="str">
        <f t="shared" si="43"/>
        <v>TRABAJADOR INDEPENDIENTE</v>
      </c>
      <c r="M930" s="1">
        <f t="shared" si="44"/>
        <v>66</v>
      </c>
    </row>
    <row r="931" spans="2:13" x14ac:dyDescent="0.25">
      <c r="B931">
        <v>917</v>
      </c>
      <c r="C931" s="1" t="s">
        <v>9</v>
      </c>
      <c r="D931">
        <v>1529085.26</v>
      </c>
      <c r="E931" s="1" t="s">
        <v>10</v>
      </c>
      <c r="F931" s="1" t="s">
        <v>11</v>
      </c>
      <c r="G931" s="1" t="s">
        <v>12</v>
      </c>
      <c r="H931" s="1" t="s">
        <v>13</v>
      </c>
      <c r="I931" s="1" t="s">
        <v>13</v>
      </c>
      <c r="J931">
        <v>28</v>
      </c>
      <c r="K931" s="1">
        <f t="shared" si="42"/>
        <v>1529085.26</v>
      </c>
      <c r="L931" s="1" t="str">
        <f t="shared" si="43"/>
        <v>ASALARIADO</v>
      </c>
      <c r="M931" s="1">
        <f t="shared" si="44"/>
        <v>28</v>
      </c>
    </row>
    <row r="932" spans="2:13" x14ac:dyDescent="0.25">
      <c r="B932">
        <v>918</v>
      </c>
      <c r="C932" s="1" t="s">
        <v>9</v>
      </c>
      <c r="D932">
        <v>230212.72</v>
      </c>
      <c r="E932" s="1" t="s">
        <v>10</v>
      </c>
      <c r="F932" s="1" t="s">
        <v>16</v>
      </c>
      <c r="G932" s="1" t="s">
        <v>12</v>
      </c>
      <c r="H932" s="1" t="s">
        <v>13</v>
      </c>
      <c r="I932" s="1" t="s">
        <v>13</v>
      </c>
      <c r="J932">
        <v>20</v>
      </c>
      <c r="K932" s="1">
        <f t="shared" si="42"/>
        <v>230212.72</v>
      </c>
      <c r="L932" s="1" t="str">
        <f t="shared" si="43"/>
        <v>ASALARIADO</v>
      </c>
      <c r="M932" s="1">
        <f t="shared" si="44"/>
        <v>20</v>
      </c>
    </row>
    <row r="933" spans="2:13" x14ac:dyDescent="0.25">
      <c r="B933">
        <v>919</v>
      </c>
      <c r="C933" s="1" t="s">
        <v>9</v>
      </c>
      <c r="D933">
        <v>620245</v>
      </c>
      <c r="E933" s="1" t="s">
        <v>18</v>
      </c>
      <c r="F933" s="1" t="s">
        <v>16</v>
      </c>
      <c r="G933" s="1" t="s">
        <v>12</v>
      </c>
      <c r="H933" s="1" t="s">
        <v>13</v>
      </c>
      <c r="I933" s="1" t="s">
        <v>12</v>
      </c>
      <c r="J933">
        <v>37</v>
      </c>
      <c r="K933" s="1">
        <f t="shared" si="42"/>
        <v>620245</v>
      </c>
      <c r="L933" s="1" t="str">
        <f t="shared" si="43"/>
        <v>TRABAJADOR INDEPENDIENTE</v>
      </c>
      <c r="M933" s="1">
        <f t="shared" si="44"/>
        <v>37</v>
      </c>
    </row>
    <row r="934" spans="2:13" x14ac:dyDescent="0.25">
      <c r="B934">
        <v>920</v>
      </c>
      <c r="C934" s="1" t="s">
        <v>9</v>
      </c>
      <c r="D934">
        <v>353240</v>
      </c>
      <c r="E934" s="1" t="s">
        <v>10</v>
      </c>
      <c r="F934" s="1" t="s">
        <v>11</v>
      </c>
      <c r="G934" s="1" t="s">
        <v>12</v>
      </c>
      <c r="H934" s="1" t="s">
        <v>13</v>
      </c>
      <c r="I934" s="1" t="s">
        <v>13</v>
      </c>
      <c r="J934">
        <v>35</v>
      </c>
      <c r="K934" s="1">
        <f t="shared" si="42"/>
        <v>353240</v>
      </c>
      <c r="L934" s="1" t="str">
        <f t="shared" si="43"/>
        <v>ASALARIADO</v>
      </c>
      <c r="M934" s="1">
        <f t="shared" si="44"/>
        <v>35</v>
      </c>
    </row>
    <row r="935" spans="2:13" x14ac:dyDescent="0.25">
      <c r="B935">
        <v>921</v>
      </c>
      <c r="C935" s="1" t="s">
        <v>9</v>
      </c>
      <c r="D935">
        <v>523001.59999999998</v>
      </c>
      <c r="E935" s="1" t="s">
        <v>10</v>
      </c>
      <c r="F935" s="1" t="s">
        <v>16</v>
      </c>
      <c r="G935" s="1" t="s">
        <v>12</v>
      </c>
      <c r="H935" s="1" t="s">
        <v>13</v>
      </c>
      <c r="I935" s="1" t="s">
        <v>13</v>
      </c>
      <c r="J935">
        <v>38</v>
      </c>
      <c r="K935" s="1">
        <f t="shared" si="42"/>
        <v>523001.59999999998</v>
      </c>
      <c r="L935" s="1" t="str">
        <f t="shared" si="43"/>
        <v>ASALARIADO</v>
      </c>
      <c r="M935" s="1">
        <f t="shared" si="44"/>
        <v>38</v>
      </c>
    </row>
    <row r="936" spans="2:13" x14ac:dyDescent="0.25">
      <c r="B936">
        <v>922</v>
      </c>
      <c r="C936" s="1" t="s">
        <v>9</v>
      </c>
      <c r="D936">
        <v>477172.1</v>
      </c>
      <c r="E936" s="1" t="s">
        <v>10</v>
      </c>
      <c r="F936" s="1" t="s">
        <v>16</v>
      </c>
      <c r="G936" s="1" t="s">
        <v>12</v>
      </c>
      <c r="H936" s="1" t="s">
        <v>13</v>
      </c>
      <c r="I936" s="1" t="s">
        <v>13</v>
      </c>
      <c r="J936">
        <v>20</v>
      </c>
      <c r="K936" s="1">
        <f t="shared" si="42"/>
        <v>477172.1</v>
      </c>
      <c r="L936" s="1" t="str">
        <f t="shared" si="43"/>
        <v>ASALARIADO</v>
      </c>
      <c r="M936" s="1">
        <f t="shared" si="44"/>
        <v>20</v>
      </c>
    </row>
    <row r="937" spans="2:13" x14ac:dyDescent="0.25">
      <c r="B937">
        <v>923</v>
      </c>
      <c r="C937" s="1" t="s">
        <v>9</v>
      </c>
      <c r="D937">
        <v>297046</v>
      </c>
      <c r="E937" s="1" t="s">
        <v>18</v>
      </c>
      <c r="F937" s="1" t="s">
        <v>16</v>
      </c>
      <c r="G937" s="1" t="s">
        <v>12</v>
      </c>
      <c r="H937" s="1" t="s">
        <v>13</v>
      </c>
      <c r="I937" s="1" t="s">
        <v>13</v>
      </c>
      <c r="J937">
        <v>35</v>
      </c>
      <c r="K937" s="1">
        <f t="shared" si="42"/>
        <v>297046</v>
      </c>
      <c r="L937" s="1" t="str">
        <f t="shared" si="43"/>
        <v>TRABAJADOR INDEPENDIENTE</v>
      </c>
      <c r="M937" s="1">
        <f t="shared" si="44"/>
        <v>35</v>
      </c>
    </row>
    <row r="938" spans="2:13" x14ac:dyDescent="0.25">
      <c r="B938">
        <v>924</v>
      </c>
      <c r="C938" s="1" t="s">
        <v>9</v>
      </c>
      <c r="D938">
        <v>458557</v>
      </c>
      <c r="E938" s="1" t="s">
        <v>18</v>
      </c>
      <c r="F938" s="1" t="s">
        <v>16</v>
      </c>
      <c r="G938" s="1" t="s">
        <v>12</v>
      </c>
      <c r="H938" s="1" t="s">
        <v>12</v>
      </c>
      <c r="I938" s="1" t="s">
        <v>12</v>
      </c>
      <c r="J938">
        <v>41</v>
      </c>
      <c r="K938" s="1">
        <f t="shared" si="42"/>
        <v>458557</v>
      </c>
      <c r="L938" s="1" t="str">
        <f t="shared" si="43"/>
        <v>TRABAJADOR INDEPENDIENTE</v>
      </c>
      <c r="M938" s="1">
        <f t="shared" si="44"/>
        <v>41</v>
      </c>
    </row>
    <row r="939" spans="2:13" x14ac:dyDescent="0.25">
      <c r="B939">
        <v>925</v>
      </c>
      <c r="C939" s="1" t="s">
        <v>9</v>
      </c>
      <c r="D939">
        <v>639148</v>
      </c>
      <c r="E939" s="1" t="s">
        <v>18</v>
      </c>
      <c r="F939" s="1" t="s">
        <v>16</v>
      </c>
      <c r="G939" s="1" t="s">
        <v>12</v>
      </c>
      <c r="H939" s="1" t="s">
        <v>13</v>
      </c>
      <c r="I939" s="1" t="s">
        <v>12</v>
      </c>
      <c r="J939">
        <v>50</v>
      </c>
      <c r="K939" s="1">
        <f t="shared" si="42"/>
        <v>639148</v>
      </c>
      <c r="L939" s="1" t="str">
        <f t="shared" si="43"/>
        <v>TRABAJADOR INDEPENDIENTE</v>
      </c>
      <c r="M939" s="1">
        <f t="shared" si="44"/>
        <v>50</v>
      </c>
    </row>
    <row r="940" spans="2:13" x14ac:dyDescent="0.25">
      <c r="B940">
        <v>926</v>
      </c>
      <c r="C940" s="1" t="s">
        <v>15</v>
      </c>
      <c r="D940">
        <v>299647</v>
      </c>
      <c r="E940" s="1" t="s">
        <v>17</v>
      </c>
      <c r="F940" s="1" t="s">
        <v>16</v>
      </c>
      <c r="G940" s="1" t="s">
        <v>12</v>
      </c>
      <c r="H940" s="1" t="s">
        <v>13</v>
      </c>
      <c r="I940" s="1" t="s">
        <v>13</v>
      </c>
      <c r="J940">
        <v>68</v>
      </c>
      <c r="K940" s="1">
        <f t="shared" si="42"/>
        <v>299647</v>
      </c>
      <c r="L940" s="1" t="str">
        <f t="shared" si="43"/>
        <v>ASEGURADO VOLUNTARIO</v>
      </c>
      <c r="M940" s="1">
        <f t="shared" si="44"/>
        <v>68</v>
      </c>
    </row>
    <row r="941" spans="2:13" x14ac:dyDescent="0.25">
      <c r="B941">
        <v>927</v>
      </c>
      <c r="C941" s="1" t="s">
        <v>15</v>
      </c>
      <c r="D941">
        <v>996543.9</v>
      </c>
      <c r="E941" s="1" t="s">
        <v>10</v>
      </c>
      <c r="F941" s="1" t="s">
        <v>11</v>
      </c>
      <c r="G941" s="1" t="s">
        <v>12</v>
      </c>
      <c r="H941" s="1" t="s">
        <v>13</v>
      </c>
      <c r="I941" s="1" t="s">
        <v>13</v>
      </c>
      <c r="J941">
        <v>54</v>
      </c>
      <c r="K941" s="1">
        <f t="shared" si="42"/>
        <v>996543.9</v>
      </c>
      <c r="L941" s="1" t="str">
        <f t="shared" si="43"/>
        <v>ASALARIADO</v>
      </c>
      <c r="M941" s="1">
        <f t="shared" si="44"/>
        <v>54</v>
      </c>
    </row>
    <row r="942" spans="2:13" x14ac:dyDescent="0.25">
      <c r="B942">
        <v>928</v>
      </c>
      <c r="C942" s="1" t="s">
        <v>9</v>
      </c>
      <c r="D942">
        <v>355000</v>
      </c>
      <c r="E942" s="1" t="s">
        <v>10</v>
      </c>
      <c r="F942" s="1" t="s">
        <v>16</v>
      </c>
      <c r="G942" s="1" t="s">
        <v>12</v>
      </c>
      <c r="H942" s="1" t="s">
        <v>13</v>
      </c>
      <c r="I942" s="1" t="s">
        <v>13</v>
      </c>
      <c r="J942">
        <v>60</v>
      </c>
      <c r="K942" s="1">
        <f t="shared" si="42"/>
        <v>355000</v>
      </c>
      <c r="L942" s="1" t="str">
        <f t="shared" si="43"/>
        <v>ASALARIADO</v>
      </c>
      <c r="M942" s="1">
        <f t="shared" si="44"/>
        <v>60</v>
      </c>
    </row>
    <row r="943" spans="2:13" x14ac:dyDescent="0.25">
      <c r="B943">
        <v>929</v>
      </c>
      <c r="C943" s="1" t="s">
        <v>15</v>
      </c>
      <c r="D943">
        <v>319590</v>
      </c>
      <c r="E943" s="1" t="s">
        <v>10</v>
      </c>
      <c r="F943" s="1" t="s">
        <v>16</v>
      </c>
      <c r="G943" s="1" t="s">
        <v>12</v>
      </c>
      <c r="H943" s="1" t="s">
        <v>13</v>
      </c>
      <c r="I943" s="1" t="s">
        <v>13</v>
      </c>
      <c r="J943">
        <v>35</v>
      </c>
      <c r="K943" s="1">
        <f t="shared" si="42"/>
        <v>319590</v>
      </c>
      <c r="L943" s="1" t="str">
        <f t="shared" si="43"/>
        <v>ASALARIADO</v>
      </c>
      <c r="M943" s="1">
        <f t="shared" si="44"/>
        <v>35</v>
      </c>
    </row>
    <row r="944" spans="2:13" x14ac:dyDescent="0.25">
      <c r="B944">
        <v>930</v>
      </c>
      <c r="C944" s="1" t="s">
        <v>15</v>
      </c>
      <c r="D944">
        <v>74000</v>
      </c>
      <c r="E944" s="1" t="s">
        <v>10</v>
      </c>
      <c r="F944" s="1" t="s">
        <v>16</v>
      </c>
      <c r="G944" s="1" t="s">
        <v>12</v>
      </c>
      <c r="H944" s="1" t="s">
        <v>13</v>
      </c>
      <c r="I944" s="1" t="s">
        <v>13</v>
      </c>
      <c r="J944">
        <v>34</v>
      </c>
      <c r="K944" s="1">
        <f t="shared" si="42"/>
        <v>74000</v>
      </c>
      <c r="L944" s="1" t="str">
        <f t="shared" si="43"/>
        <v>ASALARIADO</v>
      </c>
      <c r="M944" s="1">
        <f t="shared" si="44"/>
        <v>34</v>
      </c>
    </row>
    <row r="945" spans="2:13" x14ac:dyDescent="0.25">
      <c r="B945">
        <v>931</v>
      </c>
      <c r="C945" s="1" t="s">
        <v>9</v>
      </c>
      <c r="D945">
        <v>442546.73</v>
      </c>
      <c r="E945" s="1" t="s">
        <v>10</v>
      </c>
      <c r="F945" s="1" t="s">
        <v>16</v>
      </c>
      <c r="G945" s="1" t="s">
        <v>12</v>
      </c>
      <c r="H945" s="1" t="s">
        <v>13</v>
      </c>
      <c r="I945" s="1" t="s">
        <v>13</v>
      </c>
      <c r="J945">
        <v>40</v>
      </c>
      <c r="K945" s="1">
        <f t="shared" si="42"/>
        <v>442546.73</v>
      </c>
      <c r="L945" s="1" t="str">
        <f t="shared" si="43"/>
        <v>ASALARIADO</v>
      </c>
      <c r="M945" s="1">
        <f t="shared" si="44"/>
        <v>40</v>
      </c>
    </row>
    <row r="946" spans="2:13" x14ac:dyDescent="0.25">
      <c r="B946">
        <v>932</v>
      </c>
      <c r="C946" s="1" t="s">
        <v>9</v>
      </c>
      <c r="D946">
        <v>1249086</v>
      </c>
      <c r="E946" s="1" t="s">
        <v>14</v>
      </c>
      <c r="F946" s="1" t="s">
        <v>11</v>
      </c>
      <c r="G946" s="1" t="s">
        <v>12</v>
      </c>
      <c r="H946" s="1" t="s">
        <v>13</v>
      </c>
      <c r="I946" s="1" t="s">
        <v>13</v>
      </c>
      <c r="J946">
        <v>73</v>
      </c>
      <c r="K946" s="1">
        <f t="shared" si="42"/>
        <v>1249086</v>
      </c>
      <c r="L946" s="1" t="str">
        <f t="shared" si="43"/>
        <v>PENSIONADOS EN SU PROPIO SISTEMA</v>
      </c>
      <c r="M946" s="1">
        <f t="shared" si="44"/>
        <v>73</v>
      </c>
    </row>
    <row r="947" spans="2:13" x14ac:dyDescent="0.25">
      <c r="B947">
        <v>933</v>
      </c>
      <c r="C947" s="1" t="s">
        <v>9</v>
      </c>
      <c r="D947">
        <v>505000</v>
      </c>
      <c r="E947" s="1" t="s">
        <v>10</v>
      </c>
      <c r="F947" s="1" t="s">
        <v>16</v>
      </c>
      <c r="G947" s="1" t="s">
        <v>12</v>
      </c>
      <c r="H947" s="1" t="s">
        <v>13</v>
      </c>
      <c r="I947" s="1" t="s">
        <v>13</v>
      </c>
      <c r="J947">
        <v>21</v>
      </c>
      <c r="K947" s="1">
        <f t="shared" si="42"/>
        <v>505000</v>
      </c>
      <c r="L947" s="1" t="str">
        <f t="shared" si="43"/>
        <v>ASALARIADO</v>
      </c>
      <c r="M947" s="1">
        <f t="shared" si="44"/>
        <v>21</v>
      </c>
    </row>
    <row r="948" spans="2:13" x14ac:dyDescent="0.25">
      <c r="B948">
        <v>934</v>
      </c>
      <c r="C948" s="1" t="s">
        <v>9</v>
      </c>
      <c r="D948">
        <v>2471797</v>
      </c>
      <c r="E948" s="1" t="s">
        <v>14</v>
      </c>
      <c r="F948" s="1" t="s">
        <v>11</v>
      </c>
      <c r="G948" s="1" t="s">
        <v>12</v>
      </c>
      <c r="H948" s="1" t="s">
        <v>13</v>
      </c>
      <c r="I948" s="1" t="s">
        <v>13</v>
      </c>
      <c r="J948">
        <v>78</v>
      </c>
      <c r="K948" s="1">
        <f t="shared" si="42"/>
        <v>2471797</v>
      </c>
      <c r="L948" s="1" t="str">
        <f t="shared" si="43"/>
        <v>PENSIONADOS EN SU PROPIO SISTEMA</v>
      </c>
      <c r="M948" s="1">
        <f t="shared" si="44"/>
        <v>78</v>
      </c>
    </row>
    <row r="949" spans="2:13" x14ac:dyDescent="0.25">
      <c r="B949">
        <v>935</v>
      </c>
      <c r="C949" s="1" t="s">
        <v>15</v>
      </c>
      <c r="D949">
        <v>146600</v>
      </c>
      <c r="E949" s="1" t="s">
        <v>10</v>
      </c>
      <c r="F949" s="1" t="s">
        <v>16</v>
      </c>
      <c r="G949" s="1" t="s">
        <v>12</v>
      </c>
      <c r="H949" s="1" t="s">
        <v>13</v>
      </c>
      <c r="I949" s="1" t="s">
        <v>13</v>
      </c>
      <c r="J949">
        <v>36</v>
      </c>
      <c r="K949" s="1">
        <f t="shared" si="42"/>
        <v>146600</v>
      </c>
      <c r="L949" s="1" t="str">
        <f t="shared" si="43"/>
        <v>ASALARIADO</v>
      </c>
      <c r="M949" s="1">
        <f t="shared" si="44"/>
        <v>36</v>
      </c>
    </row>
    <row r="950" spans="2:13" x14ac:dyDescent="0.25">
      <c r="B950">
        <v>936</v>
      </c>
      <c r="C950" s="1" t="s">
        <v>15</v>
      </c>
      <c r="D950">
        <v>300932.62</v>
      </c>
      <c r="E950" s="1" t="s">
        <v>10</v>
      </c>
      <c r="F950" s="1" t="s">
        <v>16</v>
      </c>
      <c r="G950" s="1" t="s">
        <v>12</v>
      </c>
      <c r="H950" s="1" t="s">
        <v>13</v>
      </c>
      <c r="I950" s="1" t="s">
        <v>13</v>
      </c>
      <c r="J950">
        <v>52</v>
      </c>
      <c r="K950" s="1">
        <f t="shared" si="42"/>
        <v>300932.62</v>
      </c>
      <c r="L950" s="1" t="str">
        <f t="shared" si="43"/>
        <v>ASALARIADO</v>
      </c>
      <c r="M950" s="1">
        <f t="shared" si="44"/>
        <v>52</v>
      </c>
    </row>
    <row r="951" spans="2:13" x14ac:dyDescent="0.25">
      <c r="B951">
        <v>937</v>
      </c>
      <c r="C951" s="1" t="s">
        <v>9</v>
      </c>
      <c r="D951">
        <v>275000</v>
      </c>
      <c r="E951" s="1" t="s">
        <v>10</v>
      </c>
      <c r="F951" s="1" t="s">
        <v>16</v>
      </c>
      <c r="G951" s="1" t="s">
        <v>12</v>
      </c>
      <c r="H951" s="1" t="s">
        <v>13</v>
      </c>
      <c r="I951" s="1" t="s">
        <v>13</v>
      </c>
      <c r="J951">
        <v>42</v>
      </c>
      <c r="K951" s="1">
        <f t="shared" si="42"/>
        <v>275000</v>
      </c>
      <c r="L951" s="1" t="str">
        <f t="shared" si="43"/>
        <v>ASALARIADO</v>
      </c>
      <c r="M951" s="1">
        <f t="shared" si="44"/>
        <v>42</v>
      </c>
    </row>
    <row r="952" spans="2:13" x14ac:dyDescent="0.25">
      <c r="B952">
        <v>938</v>
      </c>
      <c r="C952" s="1" t="s">
        <v>9</v>
      </c>
      <c r="D952">
        <v>515165</v>
      </c>
      <c r="E952" s="1" t="s">
        <v>10</v>
      </c>
      <c r="F952" s="1" t="s">
        <v>16</v>
      </c>
      <c r="G952" s="1" t="s">
        <v>12</v>
      </c>
      <c r="H952" s="1" t="s">
        <v>13</v>
      </c>
      <c r="I952" s="1" t="s">
        <v>13</v>
      </c>
      <c r="J952">
        <v>46</v>
      </c>
      <c r="K952" s="1">
        <f t="shared" si="42"/>
        <v>515165</v>
      </c>
      <c r="L952" s="1" t="str">
        <f t="shared" si="43"/>
        <v>ASALARIADO</v>
      </c>
      <c r="M952" s="1">
        <f t="shared" si="44"/>
        <v>46</v>
      </c>
    </row>
    <row r="953" spans="2:13" x14ac:dyDescent="0.25">
      <c r="B953">
        <v>939</v>
      </c>
      <c r="C953" s="1" t="s">
        <v>15</v>
      </c>
      <c r="D953">
        <v>297046</v>
      </c>
      <c r="E953" s="1" t="s">
        <v>17</v>
      </c>
      <c r="F953" s="1" t="s">
        <v>16</v>
      </c>
      <c r="G953" s="1" t="s">
        <v>12</v>
      </c>
      <c r="H953" s="1" t="s">
        <v>13</v>
      </c>
      <c r="I953" s="1" t="s">
        <v>13</v>
      </c>
      <c r="J953">
        <v>56</v>
      </c>
      <c r="K953" s="1">
        <f t="shared" si="42"/>
        <v>297046</v>
      </c>
      <c r="L953" s="1" t="str">
        <f t="shared" si="43"/>
        <v>ASEGURADO VOLUNTARIO</v>
      </c>
      <c r="M953" s="1">
        <f t="shared" si="44"/>
        <v>56</v>
      </c>
    </row>
    <row r="954" spans="2:13" x14ac:dyDescent="0.25">
      <c r="B954">
        <v>940</v>
      </c>
      <c r="C954" s="1" t="s">
        <v>15</v>
      </c>
      <c r="D954">
        <v>1205262.5</v>
      </c>
      <c r="E954" s="1" t="s">
        <v>10</v>
      </c>
      <c r="F954" s="1" t="s">
        <v>11</v>
      </c>
      <c r="G954" s="1" t="s">
        <v>12</v>
      </c>
      <c r="H954" s="1" t="s">
        <v>13</v>
      </c>
      <c r="I954" s="1" t="s">
        <v>13</v>
      </c>
      <c r="J954">
        <v>31</v>
      </c>
      <c r="K954" s="1">
        <f t="shared" si="42"/>
        <v>1205262.5</v>
      </c>
      <c r="L954" s="1" t="str">
        <f t="shared" si="43"/>
        <v>ASALARIADO</v>
      </c>
      <c r="M954" s="1">
        <f t="shared" si="44"/>
        <v>31</v>
      </c>
    </row>
    <row r="955" spans="2:13" x14ac:dyDescent="0.25">
      <c r="B955">
        <v>941</v>
      </c>
      <c r="C955" s="1" t="s">
        <v>9</v>
      </c>
      <c r="D955">
        <v>1578046.6</v>
      </c>
      <c r="E955" s="1" t="s">
        <v>10</v>
      </c>
      <c r="F955" s="1" t="s">
        <v>16</v>
      </c>
      <c r="G955" s="1" t="s">
        <v>12</v>
      </c>
      <c r="H955" s="1" t="s">
        <v>13</v>
      </c>
      <c r="I955" s="1" t="s">
        <v>13</v>
      </c>
      <c r="J955">
        <v>35</v>
      </c>
      <c r="K955" s="1">
        <f t="shared" si="42"/>
        <v>1578046.6</v>
      </c>
      <c r="L955" s="1" t="str">
        <f t="shared" si="43"/>
        <v>ASALARIADO</v>
      </c>
      <c r="M955" s="1">
        <f t="shared" si="44"/>
        <v>35</v>
      </c>
    </row>
    <row r="956" spans="2:13" x14ac:dyDescent="0.25">
      <c r="B956">
        <v>942</v>
      </c>
      <c r="C956" s="1" t="s">
        <v>15</v>
      </c>
      <c r="D956">
        <v>271673.09000000003</v>
      </c>
      <c r="E956" s="1" t="s">
        <v>10</v>
      </c>
      <c r="F956" s="1" t="s">
        <v>16</v>
      </c>
      <c r="G956" s="1" t="s">
        <v>12</v>
      </c>
      <c r="H956" s="1" t="s">
        <v>13</v>
      </c>
      <c r="I956" s="1" t="s">
        <v>13</v>
      </c>
      <c r="J956">
        <v>24</v>
      </c>
      <c r="K956" s="1">
        <f t="shared" si="42"/>
        <v>271673.09000000003</v>
      </c>
      <c r="L956" s="1" t="str">
        <f t="shared" si="43"/>
        <v>ASALARIADO</v>
      </c>
      <c r="M956" s="1">
        <f t="shared" si="44"/>
        <v>24</v>
      </c>
    </row>
    <row r="957" spans="2:13" x14ac:dyDescent="0.25">
      <c r="B957">
        <v>943</v>
      </c>
      <c r="C957" s="1" t="s">
        <v>9</v>
      </c>
      <c r="D957">
        <v>297050</v>
      </c>
      <c r="E957" s="1" t="s">
        <v>17</v>
      </c>
      <c r="F957" s="1" t="s">
        <v>16</v>
      </c>
      <c r="G957" s="1" t="s">
        <v>12</v>
      </c>
      <c r="H957" s="1" t="s">
        <v>13</v>
      </c>
      <c r="I957" s="1" t="s">
        <v>13</v>
      </c>
      <c r="J957">
        <v>46</v>
      </c>
      <c r="K957" s="1">
        <f t="shared" si="42"/>
        <v>297050</v>
      </c>
      <c r="L957" s="1" t="str">
        <f t="shared" si="43"/>
        <v>ASEGURADO VOLUNTARIO</v>
      </c>
      <c r="M957" s="1">
        <f t="shared" si="44"/>
        <v>46</v>
      </c>
    </row>
    <row r="958" spans="2:13" x14ac:dyDescent="0.25">
      <c r="B958">
        <v>944</v>
      </c>
      <c r="C958" s="1" t="s">
        <v>15</v>
      </c>
      <c r="D958">
        <v>691550</v>
      </c>
      <c r="E958" s="1" t="s">
        <v>10</v>
      </c>
      <c r="F958" s="1" t="s">
        <v>16</v>
      </c>
      <c r="G958" s="1" t="s">
        <v>12</v>
      </c>
      <c r="H958" s="1" t="s">
        <v>13</v>
      </c>
      <c r="I958" s="1" t="s">
        <v>12</v>
      </c>
      <c r="J958">
        <v>43</v>
      </c>
      <c r="K958" s="1">
        <f t="shared" si="42"/>
        <v>691550</v>
      </c>
      <c r="L958" s="1" t="str">
        <f t="shared" si="43"/>
        <v>ASALARIADO</v>
      </c>
      <c r="M958" s="1">
        <f t="shared" si="44"/>
        <v>43</v>
      </c>
    </row>
    <row r="959" spans="2:13" x14ac:dyDescent="0.25">
      <c r="B959">
        <v>945</v>
      </c>
      <c r="C959" s="1" t="s">
        <v>15</v>
      </c>
      <c r="D959">
        <v>322474</v>
      </c>
      <c r="E959" s="1" t="s">
        <v>17</v>
      </c>
      <c r="F959" s="1" t="s">
        <v>16</v>
      </c>
      <c r="G959" s="1" t="s">
        <v>12</v>
      </c>
      <c r="H959" s="1" t="s">
        <v>13</v>
      </c>
      <c r="I959" s="1" t="s">
        <v>13</v>
      </c>
      <c r="J959">
        <v>28</v>
      </c>
      <c r="K959" s="1">
        <f t="shared" si="42"/>
        <v>322474</v>
      </c>
      <c r="L959" s="1" t="str">
        <f t="shared" si="43"/>
        <v>ASEGURADO VOLUNTARIO</v>
      </c>
      <c r="M959" s="1">
        <f t="shared" si="44"/>
        <v>28</v>
      </c>
    </row>
    <row r="960" spans="2:13" x14ac:dyDescent="0.25">
      <c r="B960">
        <v>946</v>
      </c>
      <c r="C960" s="1" t="s">
        <v>9</v>
      </c>
      <c r="D960">
        <v>540083</v>
      </c>
      <c r="E960" s="1" t="s">
        <v>18</v>
      </c>
      <c r="F960" s="1" t="s">
        <v>16</v>
      </c>
      <c r="G960" s="1" t="s">
        <v>12</v>
      </c>
      <c r="H960" s="1" t="s">
        <v>13</v>
      </c>
      <c r="I960" s="1" t="s">
        <v>12</v>
      </c>
      <c r="J960">
        <v>60</v>
      </c>
      <c r="K960" s="1">
        <f t="shared" si="42"/>
        <v>540083</v>
      </c>
      <c r="L960" s="1" t="str">
        <f t="shared" si="43"/>
        <v>TRABAJADOR INDEPENDIENTE</v>
      </c>
      <c r="M960" s="1">
        <f t="shared" si="44"/>
        <v>60</v>
      </c>
    </row>
    <row r="961" spans="2:13" x14ac:dyDescent="0.25">
      <c r="B961">
        <v>947</v>
      </c>
      <c r="C961" s="1" t="s">
        <v>15</v>
      </c>
      <c r="D961">
        <v>291108</v>
      </c>
      <c r="E961" s="1" t="s">
        <v>10</v>
      </c>
      <c r="F961" s="1" t="s">
        <v>16</v>
      </c>
      <c r="G961" s="1" t="s">
        <v>12</v>
      </c>
      <c r="H961" s="1" t="s">
        <v>12</v>
      </c>
      <c r="I961" s="1" t="s">
        <v>13</v>
      </c>
      <c r="J961">
        <v>40</v>
      </c>
      <c r="K961" s="1">
        <f t="shared" si="42"/>
        <v>291108</v>
      </c>
      <c r="L961" s="1" t="str">
        <f t="shared" si="43"/>
        <v>ASALARIADO</v>
      </c>
      <c r="M961" s="1">
        <f t="shared" si="44"/>
        <v>40</v>
      </c>
    </row>
    <row r="962" spans="2:13" x14ac:dyDescent="0.25">
      <c r="B962">
        <v>948</v>
      </c>
      <c r="C962" s="1" t="s">
        <v>15</v>
      </c>
      <c r="D962">
        <v>557449.5</v>
      </c>
      <c r="E962" s="1" t="s">
        <v>10</v>
      </c>
      <c r="F962" s="1" t="s">
        <v>11</v>
      </c>
      <c r="G962" s="1" t="s">
        <v>12</v>
      </c>
      <c r="H962" s="1" t="s">
        <v>13</v>
      </c>
      <c r="I962" s="1" t="s">
        <v>13</v>
      </c>
      <c r="J962">
        <v>36</v>
      </c>
      <c r="K962" s="1">
        <f t="shared" si="42"/>
        <v>557449.5</v>
      </c>
      <c r="L962" s="1" t="str">
        <f t="shared" si="43"/>
        <v>ASALARIADO</v>
      </c>
      <c r="M962" s="1">
        <f t="shared" si="44"/>
        <v>36</v>
      </c>
    </row>
    <row r="963" spans="2:13" x14ac:dyDescent="0.25">
      <c r="B963">
        <v>949</v>
      </c>
      <c r="C963" s="1" t="s">
        <v>9</v>
      </c>
      <c r="D963">
        <v>682612</v>
      </c>
      <c r="E963" s="1" t="s">
        <v>10</v>
      </c>
      <c r="F963" s="1" t="s">
        <v>16</v>
      </c>
      <c r="G963" s="1" t="s">
        <v>12</v>
      </c>
      <c r="H963" s="1" t="s">
        <v>13</v>
      </c>
      <c r="I963" s="1" t="s">
        <v>13</v>
      </c>
      <c r="J963">
        <v>31</v>
      </c>
      <c r="K963" s="1">
        <f t="shared" si="42"/>
        <v>682612</v>
      </c>
      <c r="L963" s="1" t="str">
        <f t="shared" si="43"/>
        <v>ASALARIADO</v>
      </c>
      <c r="M963" s="1">
        <f t="shared" si="44"/>
        <v>31</v>
      </c>
    </row>
    <row r="964" spans="2:13" x14ac:dyDescent="0.25">
      <c r="B964">
        <v>950</v>
      </c>
      <c r="C964" s="1" t="s">
        <v>15</v>
      </c>
      <c r="D964">
        <v>359550</v>
      </c>
      <c r="E964" s="1" t="s">
        <v>10</v>
      </c>
      <c r="F964" s="1" t="s">
        <v>16</v>
      </c>
      <c r="G964" s="1" t="s">
        <v>12</v>
      </c>
      <c r="H964" s="1" t="s">
        <v>13</v>
      </c>
      <c r="I964" s="1" t="s">
        <v>13</v>
      </c>
      <c r="J964">
        <v>54</v>
      </c>
      <c r="K964" s="1">
        <f t="shared" si="42"/>
        <v>359550</v>
      </c>
      <c r="L964" s="1" t="str">
        <f t="shared" si="43"/>
        <v>ASALARIADO</v>
      </c>
      <c r="M964" s="1">
        <f t="shared" si="44"/>
        <v>54</v>
      </c>
    </row>
    <row r="965" spans="2:13" x14ac:dyDescent="0.25">
      <c r="B965">
        <v>951</v>
      </c>
      <c r="C965" s="1" t="s">
        <v>15</v>
      </c>
      <c r="D965">
        <v>444886.15</v>
      </c>
      <c r="E965" s="1" t="s">
        <v>10</v>
      </c>
      <c r="F965" s="1" t="s">
        <v>16</v>
      </c>
      <c r="G965" s="1" t="s">
        <v>12</v>
      </c>
      <c r="H965" s="1" t="s">
        <v>13</v>
      </c>
      <c r="I965" s="1" t="s">
        <v>13</v>
      </c>
      <c r="J965">
        <v>43</v>
      </c>
      <c r="K965" s="1">
        <f t="shared" si="42"/>
        <v>444886.15</v>
      </c>
      <c r="L965" s="1" t="str">
        <f t="shared" si="43"/>
        <v>ASALARIADO</v>
      </c>
      <c r="M965" s="1">
        <f t="shared" si="44"/>
        <v>43</v>
      </c>
    </row>
    <row r="966" spans="2:13" x14ac:dyDescent="0.25">
      <c r="B966">
        <v>952</v>
      </c>
      <c r="C966" s="1" t="s">
        <v>9</v>
      </c>
      <c r="D966">
        <v>1027375.02</v>
      </c>
      <c r="E966" s="1" t="s">
        <v>14</v>
      </c>
      <c r="F966" s="1" t="s">
        <v>11</v>
      </c>
      <c r="G966" s="1" t="s">
        <v>12</v>
      </c>
      <c r="H966" s="1" t="s">
        <v>13</v>
      </c>
      <c r="I966" s="1" t="s">
        <v>13</v>
      </c>
      <c r="J966">
        <v>65</v>
      </c>
      <c r="K966" s="1">
        <f t="shared" si="42"/>
        <v>1027375.02</v>
      </c>
      <c r="L966" s="1" t="str">
        <f t="shared" si="43"/>
        <v>PENSIONADOS EN SU PROPIO SISTEMA</v>
      </c>
      <c r="M966" s="1">
        <f t="shared" si="44"/>
        <v>65</v>
      </c>
    </row>
    <row r="967" spans="2:13" x14ac:dyDescent="0.25">
      <c r="B967">
        <v>953</v>
      </c>
      <c r="C967" s="1" t="s">
        <v>9</v>
      </c>
      <c r="D967">
        <v>297046</v>
      </c>
      <c r="E967" s="1" t="s">
        <v>17</v>
      </c>
      <c r="F967" s="1" t="s">
        <v>16</v>
      </c>
      <c r="G967" s="1" t="s">
        <v>12</v>
      </c>
      <c r="H967" s="1" t="s">
        <v>13</v>
      </c>
      <c r="I967" s="1" t="s">
        <v>13</v>
      </c>
      <c r="J967">
        <v>24</v>
      </c>
      <c r="K967" s="1">
        <f t="shared" si="42"/>
        <v>297046</v>
      </c>
      <c r="L967" s="1" t="str">
        <f t="shared" si="43"/>
        <v>ASEGURADO VOLUNTARIO</v>
      </c>
      <c r="M967" s="1">
        <f t="shared" si="44"/>
        <v>24</v>
      </c>
    </row>
    <row r="968" spans="2:13" x14ac:dyDescent="0.25">
      <c r="B968">
        <v>954</v>
      </c>
      <c r="C968" s="1" t="s">
        <v>9</v>
      </c>
      <c r="D968">
        <v>266831.25</v>
      </c>
      <c r="E968" s="1" t="s">
        <v>10</v>
      </c>
      <c r="F968" s="1" t="s">
        <v>16</v>
      </c>
      <c r="G968" s="1" t="s">
        <v>12</v>
      </c>
      <c r="H968" s="1" t="s">
        <v>13</v>
      </c>
      <c r="I968" s="1" t="s">
        <v>13</v>
      </c>
      <c r="J968">
        <v>21</v>
      </c>
      <c r="K968" s="1">
        <f t="shared" si="42"/>
        <v>266831.25</v>
      </c>
      <c r="L968" s="1" t="str">
        <f t="shared" si="43"/>
        <v>ASALARIADO</v>
      </c>
      <c r="M968" s="1">
        <f t="shared" si="44"/>
        <v>21</v>
      </c>
    </row>
    <row r="969" spans="2:13" x14ac:dyDescent="0.25">
      <c r="B969">
        <v>955</v>
      </c>
      <c r="C969" s="1" t="s">
        <v>9</v>
      </c>
      <c r="D969">
        <v>943684.2</v>
      </c>
      <c r="E969" s="1" t="s">
        <v>10</v>
      </c>
      <c r="F969" s="1" t="s">
        <v>11</v>
      </c>
      <c r="G969" s="1" t="s">
        <v>12</v>
      </c>
      <c r="H969" s="1" t="s">
        <v>13</v>
      </c>
      <c r="I969" s="1" t="s">
        <v>13</v>
      </c>
      <c r="J969">
        <v>39</v>
      </c>
      <c r="K969" s="1">
        <f t="shared" si="42"/>
        <v>943684.2</v>
      </c>
      <c r="L969" s="1" t="str">
        <f t="shared" si="43"/>
        <v>ASALARIADO</v>
      </c>
      <c r="M969" s="1">
        <f t="shared" si="44"/>
        <v>39</v>
      </c>
    </row>
    <row r="970" spans="2:13" x14ac:dyDescent="0.25">
      <c r="B970">
        <v>956</v>
      </c>
      <c r="C970" s="1" t="s">
        <v>9</v>
      </c>
      <c r="D970">
        <v>814208</v>
      </c>
      <c r="E970" s="1" t="s">
        <v>18</v>
      </c>
      <c r="F970" s="1" t="s">
        <v>16</v>
      </c>
      <c r="G970" s="1" t="s">
        <v>12</v>
      </c>
      <c r="H970" s="1" t="s">
        <v>13</v>
      </c>
      <c r="I970" s="1" t="s">
        <v>13</v>
      </c>
      <c r="J970">
        <v>49</v>
      </c>
      <c r="K970" s="1">
        <f t="shared" si="42"/>
        <v>814208</v>
      </c>
      <c r="L970" s="1" t="str">
        <f t="shared" si="43"/>
        <v>TRABAJADOR INDEPENDIENTE</v>
      </c>
      <c r="M970" s="1">
        <f t="shared" si="44"/>
        <v>49</v>
      </c>
    </row>
    <row r="971" spans="2:13" x14ac:dyDescent="0.25">
      <c r="B971">
        <v>957</v>
      </c>
      <c r="C971" s="1" t="s">
        <v>9</v>
      </c>
      <c r="D971">
        <v>298155</v>
      </c>
      <c r="E971" s="1" t="s">
        <v>18</v>
      </c>
      <c r="F971" s="1" t="s">
        <v>16</v>
      </c>
      <c r="G971" s="1" t="s">
        <v>12</v>
      </c>
      <c r="H971" s="1" t="s">
        <v>13</v>
      </c>
      <c r="I971" s="1" t="s">
        <v>13</v>
      </c>
      <c r="J971">
        <v>63</v>
      </c>
      <c r="K971" s="1">
        <f t="shared" si="42"/>
        <v>298155</v>
      </c>
      <c r="L971" s="1" t="str">
        <f t="shared" si="43"/>
        <v>TRABAJADOR INDEPENDIENTE</v>
      </c>
      <c r="M971" s="1">
        <f t="shared" si="44"/>
        <v>63</v>
      </c>
    </row>
    <row r="972" spans="2:13" x14ac:dyDescent="0.25">
      <c r="B972">
        <v>958</v>
      </c>
      <c r="C972" s="1" t="s">
        <v>15</v>
      </c>
      <c r="D972">
        <v>1102583.95</v>
      </c>
      <c r="E972" s="1" t="s">
        <v>10</v>
      </c>
      <c r="F972" s="1" t="s">
        <v>16</v>
      </c>
      <c r="G972" s="1" t="s">
        <v>12</v>
      </c>
      <c r="H972" s="1" t="s">
        <v>13</v>
      </c>
      <c r="I972" s="1" t="s">
        <v>13</v>
      </c>
      <c r="J972">
        <v>36</v>
      </c>
      <c r="K972" s="1">
        <f t="shared" si="42"/>
        <v>1102583.95</v>
      </c>
      <c r="L972" s="1" t="str">
        <f t="shared" si="43"/>
        <v>ASALARIADO</v>
      </c>
      <c r="M972" s="1">
        <f t="shared" si="44"/>
        <v>36</v>
      </c>
    </row>
    <row r="973" spans="2:13" x14ac:dyDescent="0.25">
      <c r="B973">
        <v>959</v>
      </c>
      <c r="C973" s="1" t="s">
        <v>9</v>
      </c>
      <c r="D973">
        <v>326749</v>
      </c>
      <c r="E973" s="1" t="s">
        <v>17</v>
      </c>
      <c r="F973" s="1" t="s">
        <v>16</v>
      </c>
      <c r="G973" s="1" t="s">
        <v>12</v>
      </c>
      <c r="H973" s="1" t="s">
        <v>13</v>
      </c>
      <c r="I973" s="1" t="s">
        <v>13</v>
      </c>
      <c r="J973">
        <v>47</v>
      </c>
      <c r="K973" s="1">
        <f t="shared" si="42"/>
        <v>326749</v>
      </c>
      <c r="L973" s="1" t="str">
        <f t="shared" si="43"/>
        <v>ASEGURADO VOLUNTARIO</v>
      </c>
      <c r="M973" s="1">
        <f t="shared" si="44"/>
        <v>47</v>
      </c>
    </row>
    <row r="974" spans="2:13" x14ac:dyDescent="0.25">
      <c r="B974">
        <v>960</v>
      </c>
      <c r="C974" s="1" t="s">
        <v>9</v>
      </c>
      <c r="D974">
        <v>419576</v>
      </c>
      <c r="E974" s="1" t="s">
        <v>18</v>
      </c>
      <c r="F974" s="1" t="s">
        <v>16</v>
      </c>
      <c r="G974" s="1" t="s">
        <v>12</v>
      </c>
      <c r="H974" s="1" t="s">
        <v>13</v>
      </c>
      <c r="I974" s="1" t="s">
        <v>13</v>
      </c>
      <c r="J974">
        <v>59</v>
      </c>
      <c r="K974" s="1">
        <f t="shared" si="42"/>
        <v>419576</v>
      </c>
      <c r="L974" s="1" t="str">
        <f t="shared" si="43"/>
        <v>TRABAJADOR INDEPENDIENTE</v>
      </c>
      <c r="M974" s="1">
        <f t="shared" si="44"/>
        <v>59</v>
      </c>
    </row>
    <row r="975" spans="2:13" x14ac:dyDescent="0.25">
      <c r="B975">
        <v>961</v>
      </c>
      <c r="C975" s="1" t="s">
        <v>15</v>
      </c>
      <c r="D975">
        <v>1828056.75</v>
      </c>
      <c r="E975" s="1" t="s">
        <v>10</v>
      </c>
      <c r="F975" s="1" t="s">
        <v>16</v>
      </c>
      <c r="G975" s="1" t="s">
        <v>12</v>
      </c>
      <c r="H975" s="1" t="s">
        <v>13</v>
      </c>
      <c r="I975" s="1" t="s">
        <v>13</v>
      </c>
      <c r="J975">
        <v>40</v>
      </c>
      <c r="K975" s="1">
        <f t="shared" ref="K975:K1038" si="45">IF(ISBLANK(D975),$B$8,D975)</f>
        <v>1828056.75</v>
      </c>
      <c r="L975" s="1" t="str">
        <f t="shared" ref="L975:L1038" si="46">IF(ISBLANK(E975),$B$4,E975)</f>
        <v>ASALARIADO</v>
      </c>
      <c r="M975" s="1">
        <f t="shared" ref="M975:M1038" si="47">IF(ISBLANK(J975),$B$9,J975)</f>
        <v>40</v>
      </c>
    </row>
    <row r="976" spans="2:13" x14ac:dyDescent="0.25">
      <c r="B976">
        <v>962</v>
      </c>
      <c r="C976" s="1" t="s">
        <v>9</v>
      </c>
      <c r="D976">
        <v>1335784.1399999999</v>
      </c>
      <c r="E976" s="1" t="s">
        <v>10</v>
      </c>
      <c r="F976" s="1" t="s">
        <v>16</v>
      </c>
      <c r="G976" s="1" t="s">
        <v>12</v>
      </c>
      <c r="H976" s="1" t="s">
        <v>13</v>
      </c>
      <c r="I976" s="1" t="s">
        <v>13</v>
      </c>
      <c r="J976">
        <v>36</v>
      </c>
      <c r="K976" s="1">
        <f t="shared" si="45"/>
        <v>1335784.1399999999</v>
      </c>
      <c r="L976" s="1" t="str">
        <f t="shared" si="46"/>
        <v>ASALARIADO</v>
      </c>
      <c r="M976" s="1">
        <f t="shared" si="47"/>
        <v>36</v>
      </c>
    </row>
    <row r="977" spans="2:13" x14ac:dyDescent="0.25">
      <c r="B977">
        <v>963</v>
      </c>
      <c r="C977" s="1" t="s">
        <v>9</v>
      </c>
      <c r="D977">
        <v>302470</v>
      </c>
      <c r="E977" s="1" t="s">
        <v>17</v>
      </c>
      <c r="F977" s="1" t="s">
        <v>16</v>
      </c>
      <c r="G977" s="1" t="s">
        <v>12</v>
      </c>
      <c r="H977" s="1" t="s">
        <v>13</v>
      </c>
      <c r="I977" s="1" t="s">
        <v>13</v>
      </c>
      <c r="J977">
        <v>43</v>
      </c>
      <c r="K977" s="1">
        <f t="shared" si="45"/>
        <v>302470</v>
      </c>
      <c r="L977" s="1" t="str">
        <f t="shared" si="46"/>
        <v>ASEGURADO VOLUNTARIO</v>
      </c>
      <c r="M977" s="1">
        <f t="shared" si="47"/>
        <v>43</v>
      </c>
    </row>
    <row r="978" spans="2:13" x14ac:dyDescent="0.25">
      <c r="B978">
        <v>964</v>
      </c>
      <c r="C978" s="1" t="s">
        <v>15</v>
      </c>
      <c r="D978">
        <v>538365</v>
      </c>
      <c r="E978" s="1" t="s">
        <v>14</v>
      </c>
      <c r="F978" s="1" t="s">
        <v>11</v>
      </c>
      <c r="G978" s="1" t="s">
        <v>12</v>
      </c>
      <c r="H978" s="1" t="s">
        <v>13</v>
      </c>
      <c r="I978" s="1" t="s">
        <v>13</v>
      </c>
      <c r="J978">
        <v>71</v>
      </c>
      <c r="K978" s="1">
        <f t="shared" si="45"/>
        <v>538365</v>
      </c>
      <c r="L978" s="1" t="str">
        <f t="shared" si="46"/>
        <v>PENSIONADOS EN SU PROPIO SISTEMA</v>
      </c>
      <c r="M978" s="1">
        <f t="shared" si="47"/>
        <v>71</v>
      </c>
    </row>
    <row r="979" spans="2:13" x14ac:dyDescent="0.25">
      <c r="B979">
        <v>965</v>
      </c>
      <c r="C979" s="1" t="s">
        <v>15</v>
      </c>
      <c r="D979">
        <v>383420.24</v>
      </c>
      <c r="E979" s="1" t="s">
        <v>10</v>
      </c>
      <c r="F979" s="1" t="s">
        <v>16</v>
      </c>
      <c r="G979" s="1" t="s">
        <v>12</v>
      </c>
      <c r="H979" s="1" t="s">
        <v>13</v>
      </c>
      <c r="I979" s="1" t="s">
        <v>13</v>
      </c>
      <c r="J979">
        <v>23</v>
      </c>
      <c r="K979" s="1">
        <f t="shared" si="45"/>
        <v>383420.24</v>
      </c>
      <c r="L979" s="1" t="str">
        <f t="shared" si="46"/>
        <v>ASALARIADO</v>
      </c>
      <c r="M979" s="1">
        <f t="shared" si="47"/>
        <v>23</v>
      </c>
    </row>
    <row r="980" spans="2:13" x14ac:dyDescent="0.25">
      <c r="B980">
        <v>966</v>
      </c>
      <c r="C980" s="1" t="s">
        <v>15</v>
      </c>
      <c r="D980">
        <v>2385230</v>
      </c>
      <c r="E980" s="1" t="s">
        <v>10</v>
      </c>
      <c r="F980" s="1" t="s">
        <v>16</v>
      </c>
      <c r="G980" s="1" t="s">
        <v>12</v>
      </c>
      <c r="H980" s="1" t="s">
        <v>13</v>
      </c>
      <c r="I980" s="1" t="s">
        <v>13</v>
      </c>
      <c r="J980">
        <v>61</v>
      </c>
      <c r="K980" s="1">
        <f t="shared" si="45"/>
        <v>2385230</v>
      </c>
      <c r="L980" s="1" t="str">
        <f t="shared" si="46"/>
        <v>ASALARIADO</v>
      </c>
      <c r="M980" s="1">
        <f t="shared" si="47"/>
        <v>61</v>
      </c>
    </row>
    <row r="981" spans="2:13" x14ac:dyDescent="0.25">
      <c r="B981">
        <v>967</v>
      </c>
      <c r="C981" s="1" t="s">
        <v>15</v>
      </c>
      <c r="D981">
        <v>300018</v>
      </c>
      <c r="E981" s="1" t="s">
        <v>17</v>
      </c>
      <c r="F981" s="1" t="s">
        <v>16</v>
      </c>
      <c r="G981" s="1" t="s">
        <v>12</v>
      </c>
      <c r="H981" s="1" t="s">
        <v>13</v>
      </c>
      <c r="I981" s="1" t="s">
        <v>13</v>
      </c>
      <c r="J981">
        <v>47</v>
      </c>
      <c r="K981" s="1">
        <f t="shared" si="45"/>
        <v>300018</v>
      </c>
      <c r="L981" s="1" t="str">
        <f t="shared" si="46"/>
        <v>ASEGURADO VOLUNTARIO</v>
      </c>
      <c r="M981" s="1">
        <f t="shared" si="47"/>
        <v>47</v>
      </c>
    </row>
    <row r="982" spans="2:13" x14ac:dyDescent="0.25">
      <c r="B982">
        <v>968</v>
      </c>
      <c r="C982" s="1" t="s">
        <v>15</v>
      </c>
      <c r="D982">
        <v>309100.09999999998</v>
      </c>
      <c r="E982" s="1" t="s">
        <v>10</v>
      </c>
      <c r="F982" s="1" t="s">
        <v>16</v>
      </c>
      <c r="G982" s="1" t="s">
        <v>12</v>
      </c>
      <c r="H982" s="1" t="s">
        <v>13</v>
      </c>
      <c r="I982" s="1" t="s">
        <v>13</v>
      </c>
      <c r="J982">
        <v>20</v>
      </c>
      <c r="K982" s="1">
        <f t="shared" si="45"/>
        <v>309100.09999999998</v>
      </c>
      <c r="L982" s="1" t="str">
        <f t="shared" si="46"/>
        <v>ASALARIADO</v>
      </c>
      <c r="M982" s="1">
        <f t="shared" si="47"/>
        <v>20</v>
      </c>
    </row>
    <row r="983" spans="2:13" x14ac:dyDescent="0.25">
      <c r="B983">
        <v>969</v>
      </c>
      <c r="C983" s="1" t="s">
        <v>9</v>
      </c>
      <c r="D983">
        <v>300000</v>
      </c>
      <c r="E983" s="1" t="s">
        <v>10</v>
      </c>
      <c r="F983" s="1" t="s">
        <v>16</v>
      </c>
      <c r="G983" s="1" t="s">
        <v>12</v>
      </c>
      <c r="H983" s="1" t="s">
        <v>13</v>
      </c>
      <c r="I983" s="1" t="s">
        <v>13</v>
      </c>
      <c r="J983">
        <v>60</v>
      </c>
      <c r="K983" s="1">
        <f t="shared" si="45"/>
        <v>300000</v>
      </c>
      <c r="L983" s="1" t="str">
        <f t="shared" si="46"/>
        <v>ASALARIADO</v>
      </c>
      <c r="M983" s="1">
        <f t="shared" si="47"/>
        <v>60</v>
      </c>
    </row>
    <row r="984" spans="2:13" x14ac:dyDescent="0.25">
      <c r="B984">
        <v>970</v>
      </c>
      <c r="C984" s="1" t="s">
        <v>9</v>
      </c>
      <c r="D984">
        <v>420000</v>
      </c>
      <c r="E984" s="1" t="s">
        <v>10</v>
      </c>
      <c r="F984" s="1" t="s">
        <v>16</v>
      </c>
      <c r="G984" s="1" t="s">
        <v>12</v>
      </c>
      <c r="H984" s="1" t="s">
        <v>13</v>
      </c>
      <c r="I984" s="1" t="s">
        <v>13</v>
      </c>
      <c r="J984">
        <v>25</v>
      </c>
      <c r="K984" s="1">
        <f t="shared" si="45"/>
        <v>420000</v>
      </c>
      <c r="L984" s="1" t="str">
        <f t="shared" si="46"/>
        <v>ASALARIADO</v>
      </c>
      <c r="M984" s="1">
        <f t="shared" si="47"/>
        <v>25</v>
      </c>
    </row>
    <row r="985" spans="2:13" x14ac:dyDescent="0.25">
      <c r="B985">
        <v>971</v>
      </c>
      <c r="C985" s="1" t="s">
        <v>9</v>
      </c>
      <c r="D985">
        <v>1326988.8</v>
      </c>
      <c r="E985" s="1" t="s">
        <v>10</v>
      </c>
      <c r="F985" s="1" t="s">
        <v>11</v>
      </c>
      <c r="G985" s="1" t="s">
        <v>12</v>
      </c>
      <c r="H985" s="1" t="s">
        <v>13</v>
      </c>
      <c r="I985" s="1" t="s">
        <v>13</v>
      </c>
      <c r="J985">
        <v>38</v>
      </c>
      <c r="K985" s="1">
        <f t="shared" si="45"/>
        <v>1326988.8</v>
      </c>
      <c r="L985" s="1" t="str">
        <f t="shared" si="46"/>
        <v>ASALARIADO</v>
      </c>
      <c r="M985" s="1">
        <f t="shared" si="47"/>
        <v>38</v>
      </c>
    </row>
    <row r="986" spans="2:13" x14ac:dyDescent="0.25">
      <c r="B986">
        <v>972</v>
      </c>
      <c r="C986" s="1" t="s">
        <v>9</v>
      </c>
      <c r="D986">
        <v>405798</v>
      </c>
      <c r="E986" s="1" t="s">
        <v>18</v>
      </c>
      <c r="F986" s="1" t="s">
        <v>16</v>
      </c>
      <c r="G986" s="1" t="s">
        <v>12</v>
      </c>
      <c r="H986" s="1" t="s">
        <v>13</v>
      </c>
      <c r="I986" s="1" t="s">
        <v>12</v>
      </c>
      <c r="J986">
        <v>60</v>
      </c>
      <c r="K986" s="1">
        <f t="shared" si="45"/>
        <v>405798</v>
      </c>
      <c r="L986" s="1" t="str">
        <f t="shared" si="46"/>
        <v>TRABAJADOR INDEPENDIENTE</v>
      </c>
      <c r="M986" s="1">
        <f t="shared" si="47"/>
        <v>60</v>
      </c>
    </row>
    <row r="987" spans="2:13" x14ac:dyDescent="0.25">
      <c r="B987">
        <v>973</v>
      </c>
      <c r="C987" s="1" t="s">
        <v>15</v>
      </c>
      <c r="D987">
        <v>299647</v>
      </c>
      <c r="E987" s="1" t="s">
        <v>17</v>
      </c>
      <c r="F987" s="1" t="s">
        <v>16</v>
      </c>
      <c r="G987" s="1" t="s">
        <v>12</v>
      </c>
      <c r="H987" s="1" t="s">
        <v>13</v>
      </c>
      <c r="I987" s="1" t="s">
        <v>13</v>
      </c>
      <c r="J987">
        <v>40</v>
      </c>
      <c r="K987" s="1">
        <f t="shared" si="45"/>
        <v>299647</v>
      </c>
      <c r="L987" s="1" t="str">
        <f t="shared" si="46"/>
        <v>ASEGURADO VOLUNTARIO</v>
      </c>
      <c r="M987" s="1">
        <f t="shared" si="47"/>
        <v>40</v>
      </c>
    </row>
    <row r="988" spans="2:13" x14ac:dyDescent="0.25">
      <c r="B988">
        <v>974</v>
      </c>
      <c r="C988" s="1" t="s">
        <v>15</v>
      </c>
      <c r="D988">
        <v>837414</v>
      </c>
      <c r="E988" s="1" t="s">
        <v>18</v>
      </c>
      <c r="F988" s="1" t="s">
        <v>16</v>
      </c>
      <c r="G988" s="1" t="s">
        <v>12</v>
      </c>
      <c r="H988" s="1" t="s">
        <v>13</v>
      </c>
      <c r="I988" s="1" t="s">
        <v>13</v>
      </c>
      <c r="J988">
        <v>65</v>
      </c>
      <c r="K988" s="1">
        <f t="shared" si="45"/>
        <v>837414</v>
      </c>
      <c r="L988" s="1" t="str">
        <f t="shared" si="46"/>
        <v>TRABAJADOR INDEPENDIENTE</v>
      </c>
      <c r="M988" s="1">
        <f t="shared" si="47"/>
        <v>65</v>
      </c>
    </row>
    <row r="989" spans="2:13" x14ac:dyDescent="0.25">
      <c r="B989">
        <v>975</v>
      </c>
      <c r="C989" s="1" t="s">
        <v>9</v>
      </c>
      <c r="D989">
        <v>329119.93</v>
      </c>
      <c r="E989" s="1" t="s">
        <v>10</v>
      </c>
      <c r="F989" s="1" t="s">
        <v>16</v>
      </c>
      <c r="G989" s="1" t="s">
        <v>12</v>
      </c>
      <c r="H989" s="1" t="s">
        <v>13</v>
      </c>
      <c r="I989" s="1" t="s">
        <v>13</v>
      </c>
      <c r="J989">
        <v>28</v>
      </c>
      <c r="K989" s="1">
        <f t="shared" si="45"/>
        <v>329119.93</v>
      </c>
      <c r="L989" s="1" t="str">
        <f t="shared" si="46"/>
        <v>ASALARIADO</v>
      </c>
      <c r="M989" s="1">
        <f t="shared" si="47"/>
        <v>28</v>
      </c>
    </row>
    <row r="990" spans="2:13" x14ac:dyDescent="0.25">
      <c r="B990">
        <v>976</v>
      </c>
      <c r="C990" s="1" t="s">
        <v>9</v>
      </c>
      <c r="D990">
        <v>966467.2</v>
      </c>
      <c r="E990" s="1" t="s">
        <v>10</v>
      </c>
      <c r="F990" s="1" t="s">
        <v>16</v>
      </c>
      <c r="G990" s="1" t="s">
        <v>12</v>
      </c>
      <c r="H990" s="1" t="s">
        <v>12</v>
      </c>
      <c r="I990" s="1" t="s">
        <v>13</v>
      </c>
      <c r="J990">
        <v>29</v>
      </c>
      <c r="K990" s="1">
        <f t="shared" si="45"/>
        <v>966467.2</v>
      </c>
      <c r="L990" s="1" t="str">
        <f t="shared" si="46"/>
        <v>ASALARIADO</v>
      </c>
      <c r="M990" s="1">
        <f t="shared" si="47"/>
        <v>29</v>
      </c>
    </row>
    <row r="991" spans="2:13" x14ac:dyDescent="0.25">
      <c r="B991">
        <v>977</v>
      </c>
      <c r="C991" s="1" t="s">
        <v>15</v>
      </c>
      <c r="D991">
        <v>424747.4</v>
      </c>
      <c r="E991" s="1" t="s">
        <v>10</v>
      </c>
      <c r="F991" s="1" t="s">
        <v>16</v>
      </c>
      <c r="G991" s="1" t="s">
        <v>12</v>
      </c>
      <c r="H991" s="1" t="s">
        <v>13</v>
      </c>
      <c r="I991" s="1" t="s">
        <v>13</v>
      </c>
      <c r="J991">
        <v>49</v>
      </c>
      <c r="K991" s="1">
        <f t="shared" si="45"/>
        <v>424747.4</v>
      </c>
      <c r="L991" s="1" t="str">
        <f t="shared" si="46"/>
        <v>ASALARIADO</v>
      </c>
      <c r="M991" s="1">
        <f t="shared" si="47"/>
        <v>49</v>
      </c>
    </row>
    <row r="992" spans="2:13" x14ac:dyDescent="0.25">
      <c r="B992">
        <v>978</v>
      </c>
      <c r="C992" s="1" t="s">
        <v>15</v>
      </c>
      <c r="D992">
        <v>951165</v>
      </c>
      <c r="E992" s="1" t="s">
        <v>14</v>
      </c>
      <c r="F992" s="1" t="s">
        <v>11</v>
      </c>
      <c r="G992" s="1" t="s">
        <v>12</v>
      </c>
      <c r="H992" s="1" t="s">
        <v>13</v>
      </c>
      <c r="I992" s="1" t="s">
        <v>13</v>
      </c>
      <c r="J992">
        <v>69</v>
      </c>
      <c r="K992" s="1">
        <f t="shared" si="45"/>
        <v>951165</v>
      </c>
      <c r="L992" s="1" t="str">
        <f t="shared" si="46"/>
        <v>PENSIONADOS EN SU PROPIO SISTEMA</v>
      </c>
      <c r="M992" s="1">
        <f t="shared" si="47"/>
        <v>69</v>
      </c>
    </row>
    <row r="993" spans="2:13" x14ac:dyDescent="0.25">
      <c r="B993">
        <v>979</v>
      </c>
      <c r="C993" s="1" t="s">
        <v>9</v>
      </c>
      <c r="D993">
        <v>480560.24</v>
      </c>
      <c r="E993" s="1" t="s">
        <v>10</v>
      </c>
      <c r="F993" s="1" t="s">
        <v>16</v>
      </c>
      <c r="G993" s="1" t="s">
        <v>12</v>
      </c>
      <c r="H993" s="1" t="s">
        <v>13</v>
      </c>
      <c r="I993" s="1" t="s">
        <v>13</v>
      </c>
      <c r="J993">
        <v>25</v>
      </c>
      <c r="K993" s="1">
        <f t="shared" si="45"/>
        <v>480560.24</v>
      </c>
      <c r="L993" s="1" t="str">
        <f t="shared" si="46"/>
        <v>ASALARIADO</v>
      </c>
      <c r="M993" s="1">
        <f t="shared" si="47"/>
        <v>25</v>
      </c>
    </row>
    <row r="994" spans="2:13" x14ac:dyDescent="0.25">
      <c r="B994">
        <v>980</v>
      </c>
      <c r="C994" s="1" t="s">
        <v>15</v>
      </c>
      <c r="D994">
        <v>1713724</v>
      </c>
      <c r="E994" s="1" t="s">
        <v>14</v>
      </c>
      <c r="F994" s="1" t="s">
        <v>11</v>
      </c>
      <c r="G994" s="1" t="s">
        <v>12</v>
      </c>
      <c r="H994" s="1" t="s">
        <v>13</v>
      </c>
      <c r="I994" s="1" t="s">
        <v>13</v>
      </c>
      <c r="J994">
        <v>63</v>
      </c>
      <c r="K994" s="1">
        <f t="shared" si="45"/>
        <v>1713724</v>
      </c>
      <c r="L994" s="1" t="str">
        <f t="shared" si="46"/>
        <v>PENSIONADOS EN SU PROPIO SISTEMA</v>
      </c>
      <c r="M994" s="1">
        <f t="shared" si="47"/>
        <v>63</v>
      </c>
    </row>
    <row r="995" spans="2:13" x14ac:dyDescent="0.25">
      <c r="B995">
        <v>981</v>
      </c>
      <c r="C995" s="1" t="s">
        <v>9</v>
      </c>
      <c r="D995">
        <v>848691.7</v>
      </c>
      <c r="E995" s="1" t="s">
        <v>10</v>
      </c>
      <c r="F995" s="1" t="s">
        <v>16</v>
      </c>
      <c r="G995" s="1" t="s">
        <v>12</v>
      </c>
      <c r="H995" s="1" t="s">
        <v>13</v>
      </c>
      <c r="I995" s="1" t="s">
        <v>13</v>
      </c>
      <c r="J995">
        <v>49</v>
      </c>
      <c r="K995" s="1">
        <f t="shared" si="45"/>
        <v>848691.7</v>
      </c>
      <c r="L995" s="1" t="str">
        <f t="shared" si="46"/>
        <v>ASALARIADO</v>
      </c>
      <c r="M995" s="1">
        <f t="shared" si="47"/>
        <v>49</v>
      </c>
    </row>
    <row r="996" spans="2:13" x14ac:dyDescent="0.25">
      <c r="B996">
        <v>982</v>
      </c>
      <c r="C996" s="1" t="s">
        <v>15</v>
      </c>
      <c r="D996">
        <v>297046</v>
      </c>
      <c r="E996" s="1" t="s">
        <v>17</v>
      </c>
      <c r="F996" s="1" t="s">
        <v>16</v>
      </c>
      <c r="G996" s="1" t="s">
        <v>12</v>
      </c>
      <c r="H996" s="1" t="s">
        <v>12</v>
      </c>
      <c r="I996" s="1" t="s">
        <v>13</v>
      </c>
      <c r="J996">
        <v>51</v>
      </c>
      <c r="K996" s="1">
        <f t="shared" si="45"/>
        <v>297046</v>
      </c>
      <c r="L996" s="1" t="str">
        <f t="shared" si="46"/>
        <v>ASEGURADO VOLUNTARIO</v>
      </c>
      <c r="M996" s="1">
        <f t="shared" si="47"/>
        <v>51</v>
      </c>
    </row>
    <row r="997" spans="2:13" x14ac:dyDescent="0.25">
      <c r="B997">
        <v>983</v>
      </c>
      <c r="C997" s="1" t="s">
        <v>9</v>
      </c>
      <c r="D997">
        <v>278030.99</v>
      </c>
      <c r="E997" s="1" t="s">
        <v>19</v>
      </c>
      <c r="F997" s="1" t="s">
        <v>16</v>
      </c>
      <c r="G997" s="1" t="s">
        <v>12</v>
      </c>
      <c r="H997" s="1" t="s">
        <v>13</v>
      </c>
      <c r="I997" s="1" t="s">
        <v>13</v>
      </c>
      <c r="J997">
        <v>30</v>
      </c>
      <c r="K997" s="1">
        <f t="shared" si="45"/>
        <v>278030.99</v>
      </c>
      <c r="L997" s="1" t="str">
        <f t="shared" si="46"/>
        <v>CONVENIOS ESPECIALES DE TRABAJADORES INDEPENDIENTES</v>
      </c>
      <c r="M997" s="1">
        <f t="shared" si="47"/>
        <v>30</v>
      </c>
    </row>
    <row r="998" spans="2:13" x14ac:dyDescent="0.25">
      <c r="B998">
        <v>984</v>
      </c>
      <c r="C998" s="1" t="s">
        <v>15</v>
      </c>
      <c r="D998">
        <v>297045</v>
      </c>
      <c r="E998" s="1" t="s">
        <v>17</v>
      </c>
      <c r="F998" s="1" t="s">
        <v>16</v>
      </c>
      <c r="G998" s="1" t="s">
        <v>12</v>
      </c>
      <c r="H998" s="1" t="s">
        <v>13</v>
      </c>
      <c r="I998" s="1" t="s">
        <v>13</v>
      </c>
      <c r="J998">
        <v>59</v>
      </c>
      <c r="K998" s="1">
        <f t="shared" si="45"/>
        <v>297045</v>
      </c>
      <c r="L998" s="1" t="str">
        <f t="shared" si="46"/>
        <v>ASEGURADO VOLUNTARIO</v>
      </c>
      <c r="M998" s="1">
        <f t="shared" si="47"/>
        <v>59</v>
      </c>
    </row>
    <row r="999" spans="2:13" x14ac:dyDescent="0.25">
      <c r="B999">
        <v>985</v>
      </c>
      <c r="C999" s="1" t="s">
        <v>15</v>
      </c>
      <c r="D999">
        <v>297973.5</v>
      </c>
      <c r="E999" s="1" t="s">
        <v>10</v>
      </c>
      <c r="F999" s="1" t="s">
        <v>11</v>
      </c>
      <c r="G999" s="1" t="s">
        <v>12</v>
      </c>
      <c r="H999" s="1" t="s">
        <v>13</v>
      </c>
      <c r="I999" s="1" t="s">
        <v>12</v>
      </c>
      <c r="J999">
        <v>42</v>
      </c>
      <c r="K999" s="1">
        <f t="shared" si="45"/>
        <v>297973.5</v>
      </c>
      <c r="L999" s="1" t="str">
        <f t="shared" si="46"/>
        <v>ASALARIADO</v>
      </c>
      <c r="M999" s="1">
        <f t="shared" si="47"/>
        <v>42</v>
      </c>
    </row>
    <row r="1000" spans="2:13" x14ac:dyDescent="0.25">
      <c r="B1000">
        <v>986</v>
      </c>
      <c r="C1000" s="1" t="s">
        <v>15</v>
      </c>
      <c r="D1000">
        <v>1079349.94</v>
      </c>
      <c r="E1000" s="1" t="s">
        <v>10</v>
      </c>
      <c r="F1000" s="1" t="s">
        <v>16</v>
      </c>
      <c r="G1000" s="1" t="s">
        <v>12</v>
      </c>
      <c r="H1000" s="1" t="s">
        <v>13</v>
      </c>
      <c r="I1000" s="1" t="s">
        <v>13</v>
      </c>
      <c r="J1000">
        <v>37</v>
      </c>
      <c r="K1000" s="1">
        <f t="shared" si="45"/>
        <v>1079349.94</v>
      </c>
      <c r="L1000" s="1" t="str">
        <f t="shared" si="46"/>
        <v>ASALARIADO</v>
      </c>
      <c r="M1000" s="1">
        <f t="shared" si="47"/>
        <v>37</v>
      </c>
    </row>
    <row r="1001" spans="2:13" x14ac:dyDescent="0.25">
      <c r="B1001">
        <v>987</v>
      </c>
      <c r="C1001" s="1" t="s">
        <v>9</v>
      </c>
      <c r="D1001">
        <v>326749</v>
      </c>
      <c r="E1001" s="1" t="s">
        <v>17</v>
      </c>
      <c r="F1001" s="1" t="s">
        <v>16</v>
      </c>
      <c r="G1001" s="1" t="s">
        <v>12</v>
      </c>
      <c r="H1001" s="1" t="s">
        <v>13</v>
      </c>
      <c r="I1001" s="1" t="s">
        <v>13</v>
      </c>
      <c r="J1001">
        <v>56</v>
      </c>
      <c r="K1001" s="1">
        <f t="shared" si="45"/>
        <v>326749</v>
      </c>
      <c r="L1001" s="1" t="str">
        <f t="shared" si="46"/>
        <v>ASEGURADO VOLUNTARIO</v>
      </c>
      <c r="M1001" s="1">
        <f t="shared" si="47"/>
        <v>56</v>
      </c>
    </row>
    <row r="1002" spans="2:13" x14ac:dyDescent="0.25">
      <c r="B1002">
        <v>988</v>
      </c>
      <c r="C1002" s="1" t="s">
        <v>9</v>
      </c>
      <c r="D1002">
        <v>377926.85</v>
      </c>
      <c r="E1002" s="1" t="s">
        <v>10</v>
      </c>
      <c r="F1002" s="1" t="s">
        <v>16</v>
      </c>
      <c r="G1002" s="1" t="s">
        <v>12</v>
      </c>
      <c r="H1002" s="1" t="s">
        <v>13</v>
      </c>
      <c r="I1002" s="1" t="s">
        <v>13</v>
      </c>
      <c r="J1002">
        <v>22</v>
      </c>
      <c r="K1002" s="1">
        <f t="shared" si="45"/>
        <v>377926.85</v>
      </c>
      <c r="L1002" s="1" t="str">
        <f t="shared" si="46"/>
        <v>ASALARIADO</v>
      </c>
      <c r="M1002" s="1">
        <f t="shared" si="47"/>
        <v>22</v>
      </c>
    </row>
    <row r="1003" spans="2:13" x14ac:dyDescent="0.25">
      <c r="B1003">
        <v>989</v>
      </c>
      <c r="C1003" s="1" t="s">
        <v>9</v>
      </c>
      <c r="D1003">
        <v>324047</v>
      </c>
      <c r="E1003" s="1" t="s">
        <v>18</v>
      </c>
      <c r="F1003" s="1" t="s">
        <v>16</v>
      </c>
      <c r="G1003" s="1" t="s">
        <v>12</v>
      </c>
      <c r="H1003" s="1" t="s">
        <v>12</v>
      </c>
      <c r="I1003" s="1" t="s">
        <v>12</v>
      </c>
      <c r="J1003">
        <v>48</v>
      </c>
      <c r="K1003" s="1">
        <f t="shared" si="45"/>
        <v>324047</v>
      </c>
      <c r="L1003" s="1" t="str">
        <f t="shared" si="46"/>
        <v>TRABAJADOR INDEPENDIENTE</v>
      </c>
      <c r="M1003" s="1">
        <f t="shared" si="47"/>
        <v>48</v>
      </c>
    </row>
    <row r="1004" spans="2:13" x14ac:dyDescent="0.25">
      <c r="B1004">
        <v>990</v>
      </c>
      <c r="C1004" s="1" t="s">
        <v>15</v>
      </c>
      <c r="D1004">
        <v>374301</v>
      </c>
      <c r="E1004" s="1" t="s">
        <v>18</v>
      </c>
      <c r="F1004" s="1" t="s">
        <v>16</v>
      </c>
      <c r="G1004" s="1" t="s">
        <v>12</v>
      </c>
      <c r="H1004" s="1" t="s">
        <v>13</v>
      </c>
      <c r="I1004" s="1" t="s">
        <v>13</v>
      </c>
      <c r="J1004">
        <v>33</v>
      </c>
      <c r="K1004" s="1">
        <f t="shared" si="45"/>
        <v>374301</v>
      </c>
      <c r="L1004" s="1" t="str">
        <f t="shared" si="46"/>
        <v>TRABAJADOR INDEPENDIENTE</v>
      </c>
      <c r="M1004" s="1">
        <f t="shared" si="47"/>
        <v>33</v>
      </c>
    </row>
    <row r="1005" spans="2:13" x14ac:dyDescent="0.25">
      <c r="B1005">
        <v>991</v>
      </c>
      <c r="C1005" s="1" t="s">
        <v>15</v>
      </c>
      <c r="D1005">
        <v>297973.8</v>
      </c>
      <c r="E1005" s="1" t="s">
        <v>10</v>
      </c>
      <c r="F1005" s="1" t="s">
        <v>11</v>
      </c>
      <c r="G1005" s="1" t="s">
        <v>12</v>
      </c>
      <c r="H1005" s="1" t="s">
        <v>13</v>
      </c>
      <c r="I1005" s="1" t="s">
        <v>13</v>
      </c>
      <c r="J1005">
        <v>60</v>
      </c>
      <c r="K1005" s="1">
        <f t="shared" si="45"/>
        <v>297973.8</v>
      </c>
      <c r="L1005" s="1" t="str">
        <f t="shared" si="46"/>
        <v>ASALARIADO</v>
      </c>
      <c r="M1005" s="1">
        <f t="shared" si="47"/>
        <v>60</v>
      </c>
    </row>
    <row r="1006" spans="2:13" x14ac:dyDescent="0.25">
      <c r="B1006">
        <v>992</v>
      </c>
      <c r="C1006" s="1" t="s">
        <v>15</v>
      </c>
      <c r="D1006">
        <v>355060</v>
      </c>
      <c r="E1006" s="1" t="s">
        <v>10</v>
      </c>
      <c r="F1006" s="1" t="s">
        <v>16</v>
      </c>
      <c r="G1006" s="1" t="s">
        <v>12</v>
      </c>
      <c r="H1006" s="1" t="s">
        <v>12</v>
      </c>
      <c r="I1006" s="1" t="s">
        <v>13</v>
      </c>
      <c r="J1006">
        <v>56</v>
      </c>
      <c r="K1006" s="1">
        <f t="shared" si="45"/>
        <v>355060</v>
      </c>
      <c r="L1006" s="1" t="str">
        <f t="shared" si="46"/>
        <v>ASALARIADO</v>
      </c>
      <c r="M1006" s="1">
        <f t="shared" si="47"/>
        <v>56</v>
      </c>
    </row>
    <row r="1007" spans="2:13" x14ac:dyDescent="0.25">
      <c r="B1007">
        <v>993</v>
      </c>
      <c r="C1007" s="1" t="s">
        <v>15</v>
      </c>
      <c r="D1007">
        <v>297046</v>
      </c>
      <c r="E1007" s="1" t="s">
        <v>17</v>
      </c>
      <c r="F1007" s="1" t="s">
        <v>16</v>
      </c>
      <c r="G1007" s="1" t="s">
        <v>12</v>
      </c>
      <c r="H1007" s="1" t="s">
        <v>13</v>
      </c>
      <c r="I1007" s="1" t="s">
        <v>13</v>
      </c>
      <c r="J1007">
        <v>19</v>
      </c>
      <c r="K1007" s="1">
        <f t="shared" si="45"/>
        <v>297046</v>
      </c>
      <c r="L1007" s="1" t="str">
        <f t="shared" si="46"/>
        <v>ASEGURADO VOLUNTARIO</v>
      </c>
      <c r="M1007" s="1">
        <f t="shared" si="47"/>
        <v>19</v>
      </c>
    </row>
    <row r="1008" spans="2:13" x14ac:dyDescent="0.25">
      <c r="B1008">
        <v>994</v>
      </c>
      <c r="C1008" s="1" t="s">
        <v>9</v>
      </c>
      <c r="D1008">
        <v>342028</v>
      </c>
      <c r="E1008" s="1" t="s">
        <v>10</v>
      </c>
      <c r="F1008" s="1" t="s">
        <v>16</v>
      </c>
      <c r="G1008" s="1" t="s">
        <v>12</v>
      </c>
      <c r="H1008" s="1" t="s">
        <v>13</v>
      </c>
      <c r="I1008" s="1" t="s">
        <v>13</v>
      </c>
      <c r="J1008">
        <v>35</v>
      </c>
      <c r="K1008" s="1">
        <f t="shared" si="45"/>
        <v>342028</v>
      </c>
      <c r="L1008" s="1" t="str">
        <f t="shared" si="46"/>
        <v>ASALARIADO</v>
      </c>
      <c r="M1008" s="1">
        <f t="shared" si="47"/>
        <v>35</v>
      </c>
    </row>
    <row r="1009" spans="2:13" x14ac:dyDescent="0.25">
      <c r="B1009">
        <v>995</v>
      </c>
      <c r="C1009" s="1" t="s">
        <v>9</v>
      </c>
      <c r="D1009">
        <v>343836</v>
      </c>
      <c r="E1009" s="1" t="s">
        <v>18</v>
      </c>
      <c r="F1009" s="1" t="s">
        <v>16</v>
      </c>
      <c r="G1009" s="1" t="s">
        <v>12</v>
      </c>
      <c r="H1009" s="1" t="s">
        <v>12</v>
      </c>
      <c r="I1009" s="1" t="s">
        <v>12</v>
      </c>
      <c r="J1009">
        <v>40</v>
      </c>
      <c r="K1009" s="1">
        <f t="shared" si="45"/>
        <v>343836</v>
      </c>
      <c r="L1009" s="1" t="str">
        <f t="shared" si="46"/>
        <v>TRABAJADOR INDEPENDIENTE</v>
      </c>
      <c r="M1009" s="1">
        <f t="shared" si="47"/>
        <v>40</v>
      </c>
    </row>
    <row r="1010" spans="2:13" x14ac:dyDescent="0.25">
      <c r="B1010">
        <v>996</v>
      </c>
      <c r="C1010" s="1" t="s">
        <v>9</v>
      </c>
      <c r="D1010">
        <v>430591.65</v>
      </c>
      <c r="E1010" s="1" t="s">
        <v>10</v>
      </c>
      <c r="F1010" s="1" t="s">
        <v>16</v>
      </c>
      <c r="G1010" s="1" t="s">
        <v>12</v>
      </c>
      <c r="H1010" s="1" t="s">
        <v>13</v>
      </c>
      <c r="I1010" s="1" t="s">
        <v>13</v>
      </c>
      <c r="J1010">
        <v>23</v>
      </c>
      <c r="K1010" s="1">
        <f t="shared" si="45"/>
        <v>430591.65</v>
      </c>
      <c r="L1010" s="1" t="str">
        <f t="shared" si="46"/>
        <v>ASALARIADO</v>
      </c>
      <c r="M1010" s="1">
        <f t="shared" si="47"/>
        <v>23</v>
      </c>
    </row>
    <row r="1011" spans="2:13" x14ac:dyDescent="0.25">
      <c r="B1011">
        <v>997</v>
      </c>
      <c r="C1011" s="1" t="s">
        <v>9</v>
      </c>
      <c r="D1011">
        <v>979079.94</v>
      </c>
      <c r="E1011" s="1" t="s">
        <v>10</v>
      </c>
      <c r="F1011" s="1" t="s">
        <v>11</v>
      </c>
      <c r="G1011" s="1" t="s">
        <v>12</v>
      </c>
      <c r="H1011" s="1" t="s">
        <v>13</v>
      </c>
      <c r="I1011" s="1" t="s">
        <v>13</v>
      </c>
      <c r="J1011">
        <v>48</v>
      </c>
      <c r="K1011" s="1">
        <f t="shared" si="45"/>
        <v>979079.94</v>
      </c>
      <c r="L1011" s="1" t="str">
        <f t="shared" si="46"/>
        <v>ASALARIADO</v>
      </c>
      <c r="M1011" s="1">
        <f t="shared" si="47"/>
        <v>48</v>
      </c>
    </row>
    <row r="1012" spans="2:13" x14ac:dyDescent="0.25">
      <c r="B1012">
        <v>998</v>
      </c>
      <c r="C1012" s="1" t="s">
        <v>15</v>
      </c>
      <c r="D1012">
        <v>428662.7</v>
      </c>
      <c r="E1012" s="1" t="s">
        <v>10</v>
      </c>
      <c r="F1012" s="1" t="s">
        <v>16</v>
      </c>
      <c r="G1012" s="1" t="s">
        <v>12</v>
      </c>
      <c r="H1012" s="1" t="s">
        <v>12</v>
      </c>
      <c r="I1012" s="1" t="s">
        <v>13</v>
      </c>
      <c r="J1012">
        <v>45</v>
      </c>
      <c r="K1012" s="1">
        <f t="shared" si="45"/>
        <v>428662.7</v>
      </c>
      <c r="L1012" s="1" t="str">
        <f t="shared" si="46"/>
        <v>ASALARIADO</v>
      </c>
      <c r="M1012" s="1">
        <f t="shared" si="47"/>
        <v>45</v>
      </c>
    </row>
    <row r="1013" spans="2:13" x14ac:dyDescent="0.25">
      <c r="B1013">
        <v>999</v>
      </c>
      <c r="C1013" s="1" t="s">
        <v>9</v>
      </c>
      <c r="D1013">
        <v>278030</v>
      </c>
      <c r="E1013" s="1" t="s">
        <v>19</v>
      </c>
      <c r="F1013" s="1" t="s">
        <v>16</v>
      </c>
      <c r="G1013" s="1" t="s">
        <v>12</v>
      </c>
      <c r="H1013" s="1" t="s">
        <v>13</v>
      </c>
      <c r="I1013" s="1" t="s">
        <v>13</v>
      </c>
      <c r="J1013">
        <v>62</v>
      </c>
      <c r="K1013" s="1">
        <f t="shared" si="45"/>
        <v>278030</v>
      </c>
      <c r="L1013" s="1" t="str">
        <f t="shared" si="46"/>
        <v>CONVENIOS ESPECIALES DE TRABAJADORES INDEPENDIENTES</v>
      </c>
      <c r="M1013" s="1">
        <f t="shared" si="47"/>
        <v>62</v>
      </c>
    </row>
    <row r="1014" spans="2:13" x14ac:dyDescent="0.25">
      <c r="B1014">
        <v>1000</v>
      </c>
      <c r="C1014" s="1" t="s">
        <v>9</v>
      </c>
      <c r="D1014">
        <v>324741.92</v>
      </c>
      <c r="E1014" s="1" t="s">
        <v>10</v>
      </c>
      <c r="F1014" s="1" t="s">
        <v>16</v>
      </c>
      <c r="G1014" s="1" t="s">
        <v>12</v>
      </c>
      <c r="H1014" s="1" t="s">
        <v>12</v>
      </c>
      <c r="I1014" s="1" t="s">
        <v>13</v>
      </c>
      <c r="J1014">
        <v>47</v>
      </c>
      <c r="K1014" s="1">
        <f t="shared" si="45"/>
        <v>324741.92</v>
      </c>
      <c r="L1014" s="1" t="str">
        <f t="shared" si="46"/>
        <v>ASALARIADO</v>
      </c>
      <c r="M1014" s="1">
        <f t="shared" si="47"/>
        <v>47</v>
      </c>
    </row>
    <row r="1015" spans="2:13" x14ac:dyDescent="0.25">
      <c r="B1015">
        <v>1001</v>
      </c>
      <c r="C1015" s="1" t="s">
        <v>9</v>
      </c>
      <c r="D1015">
        <v>390128.11</v>
      </c>
      <c r="E1015" s="1" t="s">
        <v>10</v>
      </c>
      <c r="F1015" s="1" t="s">
        <v>16</v>
      </c>
      <c r="G1015" s="1" t="s">
        <v>12</v>
      </c>
      <c r="H1015" s="1" t="s">
        <v>13</v>
      </c>
      <c r="I1015" s="1" t="s">
        <v>13</v>
      </c>
      <c r="J1015">
        <v>30</v>
      </c>
      <c r="K1015" s="1">
        <f t="shared" si="45"/>
        <v>390128.11</v>
      </c>
      <c r="L1015" s="1" t="str">
        <f t="shared" si="46"/>
        <v>ASALARIADO</v>
      </c>
      <c r="M1015" s="1">
        <f t="shared" si="47"/>
        <v>30</v>
      </c>
    </row>
    <row r="1016" spans="2:13" x14ac:dyDescent="0.25">
      <c r="B1016">
        <v>1002</v>
      </c>
      <c r="C1016" s="1" t="s">
        <v>9</v>
      </c>
      <c r="D1016">
        <v>713928</v>
      </c>
      <c r="E1016" s="1" t="s">
        <v>10</v>
      </c>
      <c r="F1016" s="1" t="s">
        <v>16</v>
      </c>
      <c r="G1016" s="1" t="s">
        <v>12</v>
      </c>
      <c r="H1016" s="1" t="s">
        <v>12</v>
      </c>
      <c r="I1016" s="1" t="s">
        <v>13</v>
      </c>
      <c r="J1016">
        <v>24</v>
      </c>
      <c r="K1016" s="1">
        <f t="shared" si="45"/>
        <v>713928</v>
      </c>
      <c r="L1016" s="1" t="str">
        <f t="shared" si="46"/>
        <v>ASALARIADO</v>
      </c>
      <c r="M1016" s="1">
        <f t="shared" si="47"/>
        <v>24</v>
      </c>
    </row>
    <row r="1017" spans="2:13" x14ac:dyDescent="0.25">
      <c r="B1017">
        <v>1003</v>
      </c>
      <c r="C1017" s="1" t="s">
        <v>9</v>
      </c>
      <c r="D1017">
        <v>1077120</v>
      </c>
      <c r="E1017" s="1" t="s">
        <v>10</v>
      </c>
      <c r="F1017" s="1" t="s">
        <v>16</v>
      </c>
      <c r="G1017" s="1" t="s">
        <v>12</v>
      </c>
      <c r="H1017" s="1" t="s">
        <v>13</v>
      </c>
      <c r="I1017" s="1" t="s">
        <v>13</v>
      </c>
      <c r="J1017">
        <v>44</v>
      </c>
      <c r="K1017" s="1">
        <f t="shared" si="45"/>
        <v>1077120</v>
      </c>
      <c r="L1017" s="1" t="str">
        <f t="shared" si="46"/>
        <v>ASALARIADO</v>
      </c>
      <c r="M1017" s="1">
        <f t="shared" si="47"/>
        <v>44</v>
      </c>
    </row>
    <row r="1018" spans="2:13" x14ac:dyDescent="0.25">
      <c r="B1018">
        <v>1004</v>
      </c>
      <c r="C1018" s="1" t="s">
        <v>15</v>
      </c>
      <c r="D1018">
        <v>433738.95</v>
      </c>
      <c r="E1018" s="1" t="s">
        <v>10</v>
      </c>
      <c r="F1018" s="1" t="s">
        <v>16</v>
      </c>
      <c r="G1018" s="1" t="s">
        <v>12</v>
      </c>
      <c r="H1018" s="1" t="s">
        <v>13</v>
      </c>
      <c r="I1018" s="1" t="s">
        <v>13</v>
      </c>
      <c r="J1018">
        <v>45</v>
      </c>
      <c r="K1018" s="1">
        <f t="shared" si="45"/>
        <v>433738.95</v>
      </c>
      <c r="L1018" s="1" t="str">
        <f t="shared" si="46"/>
        <v>ASALARIADO</v>
      </c>
      <c r="M1018" s="1">
        <f t="shared" si="47"/>
        <v>45</v>
      </c>
    </row>
    <row r="1019" spans="2:13" x14ac:dyDescent="0.25">
      <c r="B1019">
        <v>1005</v>
      </c>
      <c r="C1019" s="1" t="s">
        <v>15</v>
      </c>
      <c r="D1019">
        <v>176387.09</v>
      </c>
      <c r="E1019" s="1" t="s">
        <v>14</v>
      </c>
      <c r="F1019" s="1" t="s">
        <v>11</v>
      </c>
      <c r="G1019" s="1" t="s">
        <v>12</v>
      </c>
      <c r="H1019" s="1" t="s">
        <v>13</v>
      </c>
      <c r="I1019" s="1" t="s">
        <v>13</v>
      </c>
      <c r="J1019">
        <v>88</v>
      </c>
      <c r="K1019" s="1">
        <f t="shared" si="45"/>
        <v>176387.09</v>
      </c>
      <c r="L1019" s="1" t="str">
        <f t="shared" si="46"/>
        <v>PENSIONADOS EN SU PROPIO SISTEMA</v>
      </c>
      <c r="M1019" s="1">
        <f t="shared" si="47"/>
        <v>88</v>
      </c>
    </row>
    <row r="1020" spans="2:13" x14ac:dyDescent="0.25">
      <c r="B1020">
        <v>1006</v>
      </c>
      <c r="C1020" s="1" t="s">
        <v>9</v>
      </c>
      <c r="D1020">
        <v>278030</v>
      </c>
      <c r="E1020" s="1" t="s">
        <v>19</v>
      </c>
      <c r="F1020" s="1" t="s">
        <v>16</v>
      </c>
      <c r="G1020" s="1" t="s">
        <v>12</v>
      </c>
      <c r="H1020" s="1" t="s">
        <v>13</v>
      </c>
      <c r="I1020" s="1" t="s">
        <v>13</v>
      </c>
      <c r="J1020">
        <v>50</v>
      </c>
      <c r="K1020" s="1">
        <f t="shared" si="45"/>
        <v>278030</v>
      </c>
      <c r="L1020" s="1" t="str">
        <f t="shared" si="46"/>
        <v>CONVENIOS ESPECIALES DE TRABAJADORES INDEPENDIENTES</v>
      </c>
      <c r="M1020" s="1">
        <f t="shared" si="47"/>
        <v>50</v>
      </c>
    </row>
    <row r="1021" spans="2:13" x14ac:dyDescent="0.25">
      <c r="B1021">
        <v>1007</v>
      </c>
      <c r="C1021" s="1" t="s">
        <v>15</v>
      </c>
      <c r="D1021">
        <v>1407034.2</v>
      </c>
      <c r="E1021" s="1" t="s">
        <v>10</v>
      </c>
      <c r="F1021" s="1" t="s">
        <v>16</v>
      </c>
      <c r="G1021" s="1" t="s">
        <v>12</v>
      </c>
      <c r="H1021" s="1" t="s">
        <v>13</v>
      </c>
      <c r="I1021" s="1" t="s">
        <v>13</v>
      </c>
      <c r="J1021">
        <v>31</v>
      </c>
      <c r="K1021" s="1">
        <f t="shared" si="45"/>
        <v>1407034.2</v>
      </c>
      <c r="L1021" s="1" t="str">
        <f t="shared" si="46"/>
        <v>ASALARIADO</v>
      </c>
      <c r="M1021" s="1">
        <f t="shared" si="47"/>
        <v>31</v>
      </c>
    </row>
    <row r="1022" spans="2:13" x14ac:dyDescent="0.25">
      <c r="B1022">
        <v>1008</v>
      </c>
      <c r="C1022" s="1" t="s">
        <v>9</v>
      </c>
      <c r="D1022">
        <v>1656666.67</v>
      </c>
      <c r="E1022" s="1" t="s">
        <v>10</v>
      </c>
      <c r="F1022" s="1" t="s">
        <v>16</v>
      </c>
      <c r="G1022" s="1" t="s">
        <v>12</v>
      </c>
      <c r="H1022" s="1" t="s">
        <v>13</v>
      </c>
      <c r="I1022" s="1" t="s">
        <v>13</v>
      </c>
      <c r="J1022">
        <v>37</v>
      </c>
      <c r="K1022" s="1">
        <f t="shared" si="45"/>
        <v>1656666.67</v>
      </c>
      <c r="L1022" s="1" t="str">
        <f t="shared" si="46"/>
        <v>ASALARIADO</v>
      </c>
      <c r="M1022" s="1">
        <f t="shared" si="47"/>
        <v>37</v>
      </c>
    </row>
    <row r="1023" spans="2:13" x14ac:dyDescent="0.25">
      <c r="B1023">
        <v>1009</v>
      </c>
      <c r="C1023" s="1" t="s">
        <v>15</v>
      </c>
      <c r="D1023">
        <v>199161</v>
      </c>
      <c r="E1023" s="1" t="s">
        <v>10</v>
      </c>
      <c r="F1023" s="1" t="s">
        <v>16</v>
      </c>
      <c r="G1023" s="1" t="s">
        <v>12</v>
      </c>
      <c r="H1023" s="1" t="s">
        <v>12</v>
      </c>
      <c r="I1023" s="1" t="s">
        <v>12</v>
      </c>
      <c r="J1023">
        <v>54</v>
      </c>
      <c r="K1023" s="1">
        <f t="shared" si="45"/>
        <v>199161</v>
      </c>
      <c r="L1023" s="1" t="str">
        <f t="shared" si="46"/>
        <v>ASALARIADO</v>
      </c>
      <c r="M1023" s="1">
        <f t="shared" si="47"/>
        <v>54</v>
      </c>
    </row>
    <row r="1024" spans="2:13" x14ac:dyDescent="0.25">
      <c r="B1024">
        <v>1010</v>
      </c>
      <c r="C1024" s="1" t="s">
        <v>9</v>
      </c>
      <c r="D1024">
        <v>600473</v>
      </c>
      <c r="E1024" s="1" t="s">
        <v>10</v>
      </c>
      <c r="F1024" s="1" t="s">
        <v>11</v>
      </c>
      <c r="G1024" s="1" t="s">
        <v>12</v>
      </c>
      <c r="H1024" s="1" t="s">
        <v>13</v>
      </c>
      <c r="I1024" s="1" t="s">
        <v>13</v>
      </c>
      <c r="J1024">
        <v>32</v>
      </c>
      <c r="K1024" s="1">
        <f t="shared" si="45"/>
        <v>600473</v>
      </c>
      <c r="L1024" s="1" t="str">
        <f t="shared" si="46"/>
        <v>ASALARIADO</v>
      </c>
      <c r="M1024" s="1">
        <f t="shared" si="47"/>
        <v>32</v>
      </c>
    </row>
    <row r="1025" spans="2:13" x14ac:dyDescent="0.25">
      <c r="B1025">
        <v>1011</v>
      </c>
      <c r="C1025" s="1" t="s">
        <v>9</v>
      </c>
      <c r="D1025">
        <v>544648</v>
      </c>
      <c r="E1025" s="1" t="s">
        <v>18</v>
      </c>
      <c r="F1025" s="1" t="s">
        <v>16</v>
      </c>
      <c r="G1025" s="1" t="s">
        <v>12</v>
      </c>
      <c r="H1025" s="1" t="s">
        <v>13</v>
      </c>
      <c r="I1025" s="1" t="s">
        <v>13</v>
      </c>
      <c r="J1025">
        <v>39</v>
      </c>
      <c r="K1025" s="1">
        <f t="shared" si="45"/>
        <v>544648</v>
      </c>
      <c r="L1025" s="1" t="str">
        <f t="shared" si="46"/>
        <v>TRABAJADOR INDEPENDIENTE</v>
      </c>
      <c r="M1025" s="1">
        <f t="shared" si="47"/>
        <v>39</v>
      </c>
    </row>
    <row r="1026" spans="2:13" x14ac:dyDescent="0.25">
      <c r="B1026">
        <v>1012</v>
      </c>
      <c r="C1026" s="1" t="s">
        <v>15</v>
      </c>
      <c r="D1026">
        <v>757952.07</v>
      </c>
      <c r="E1026" s="1" t="s">
        <v>10</v>
      </c>
      <c r="F1026" s="1" t="s">
        <v>11</v>
      </c>
      <c r="G1026" s="1" t="s">
        <v>12</v>
      </c>
      <c r="H1026" s="1" t="s">
        <v>13</v>
      </c>
      <c r="I1026" s="1" t="s">
        <v>13</v>
      </c>
      <c r="J1026">
        <v>34</v>
      </c>
      <c r="K1026" s="1">
        <f t="shared" si="45"/>
        <v>757952.07</v>
      </c>
      <c r="L1026" s="1" t="str">
        <f t="shared" si="46"/>
        <v>ASALARIADO</v>
      </c>
      <c r="M1026" s="1">
        <f t="shared" si="47"/>
        <v>34</v>
      </c>
    </row>
    <row r="1027" spans="2:13" x14ac:dyDescent="0.25">
      <c r="B1027">
        <v>1013</v>
      </c>
      <c r="C1027" s="1" t="s">
        <v>9</v>
      </c>
      <c r="D1027">
        <v>297045</v>
      </c>
      <c r="E1027" s="1" t="s">
        <v>17</v>
      </c>
      <c r="F1027" s="1" t="s">
        <v>16</v>
      </c>
      <c r="G1027" s="1" t="s">
        <v>12</v>
      </c>
      <c r="H1027" s="1" t="s">
        <v>13</v>
      </c>
      <c r="I1027" s="1" t="s">
        <v>13</v>
      </c>
      <c r="J1027">
        <v>60</v>
      </c>
      <c r="K1027" s="1">
        <f t="shared" si="45"/>
        <v>297045</v>
      </c>
      <c r="L1027" s="1" t="str">
        <f t="shared" si="46"/>
        <v>ASEGURADO VOLUNTARIO</v>
      </c>
      <c r="M1027" s="1">
        <f t="shared" si="47"/>
        <v>60</v>
      </c>
    </row>
    <row r="1028" spans="2:13" x14ac:dyDescent="0.25">
      <c r="B1028">
        <v>1014</v>
      </c>
      <c r="C1028" s="1" t="s">
        <v>15</v>
      </c>
      <c r="D1028">
        <v>514678</v>
      </c>
      <c r="E1028" s="1" t="s">
        <v>14</v>
      </c>
      <c r="F1028" s="1" t="s">
        <v>11</v>
      </c>
      <c r="G1028" s="1" t="s">
        <v>12</v>
      </c>
      <c r="H1028" s="1" t="s">
        <v>13</v>
      </c>
      <c r="I1028" s="1" t="s">
        <v>13</v>
      </c>
      <c r="J1028">
        <v>73</v>
      </c>
      <c r="K1028" s="1">
        <f t="shared" si="45"/>
        <v>514678</v>
      </c>
      <c r="L1028" s="1" t="str">
        <f t="shared" si="46"/>
        <v>PENSIONADOS EN SU PROPIO SISTEMA</v>
      </c>
      <c r="M1028" s="1">
        <f t="shared" si="47"/>
        <v>73</v>
      </c>
    </row>
    <row r="1029" spans="2:13" x14ac:dyDescent="0.25">
      <c r="B1029">
        <v>1015</v>
      </c>
      <c r="C1029" s="1" t="s">
        <v>9</v>
      </c>
      <c r="D1029">
        <v>207840</v>
      </c>
      <c r="E1029" s="1" t="s">
        <v>10</v>
      </c>
      <c r="F1029" s="1" t="s">
        <v>16</v>
      </c>
      <c r="G1029" s="1" t="s">
        <v>12</v>
      </c>
      <c r="H1029" s="1" t="s">
        <v>12</v>
      </c>
      <c r="I1029" s="1" t="s">
        <v>13</v>
      </c>
      <c r="J1029">
        <v>41</v>
      </c>
      <c r="K1029" s="1">
        <f t="shared" si="45"/>
        <v>207840</v>
      </c>
      <c r="L1029" s="1" t="str">
        <f t="shared" si="46"/>
        <v>ASALARIADO</v>
      </c>
      <c r="M1029" s="1">
        <f t="shared" si="47"/>
        <v>41</v>
      </c>
    </row>
    <row r="1030" spans="2:13" x14ac:dyDescent="0.25">
      <c r="B1030">
        <v>1016</v>
      </c>
      <c r="C1030" s="1" t="s">
        <v>15</v>
      </c>
      <c r="D1030">
        <v>592970</v>
      </c>
      <c r="E1030" s="1" t="s">
        <v>10</v>
      </c>
      <c r="F1030" s="1" t="s">
        <v>11</v>
      </c>
      <c r="G1030" s="1" t="s">
        <v>12</v>
      </c>
      <c r="H1030" s="1" t="s">
        <v>13</v>
      </c>
      <c r="I1030" s="1" t="s">
        <v>12</v>
      </c>
      <c r="J1030">
        <v>37</v>
      </c>
      <c r="K1030" s="1">
        <f t="shared" si="45"/>
        <v>592970</v>
      </c>
      <c r="L1030" s="1" t="str">
        <f t="shared" si="46"/>
        <v>ASALARIADO</v>
      </c>
      <c r="M1030" s="1">
        <f t="shared" si="47"/>
        <v>37</v>
      </c>
    </row>
    <row r="1031" spans="2:13" x14ac:dyDescent="0.25">
      <c r="B1031">
        <v>1017</v>
      </c>
      <c r="C1031" s="1" t="s">
        <v>9</v>
      </c>
      <c r="D1031">
        <v>418054</v>
      </c>
      <c r="E1031" s="1" t="s">
        <v>18</v>
      </c>
      <c r="F1031" s="1" t="s">
        <v>16</v>
      </c>
      <c r="G1031" s="1" t="s">
        <v>12</v>
      </c>
      <c r="H1031" s="1" t="s">
        <v>13</v>
      </c>
      <c r="I1031" s="1" t="s">
        <v>12</v>
      </c>
      <c r="J1031">
        <v>48</v>
      </c>
      <c r="K1031" s="1">
        <f t="shared" si="45"/>
        <v>418054</v>
      </c>
      <c r="L1031" s="1" t="str">
        <f t="shared" si="46"/>
        <v>TRABAJADOR INDEPENDIENTE</v>
      </c>
      <c r="M1031" s="1">
        <f t="shared" si="47"/>
        <v>48</v>
      </c>
    </row>
    <row r="1032" spans="2:13" x14ac:dyDescent="0.25">
      <c r="B1032">
        <v>1018</v>
      </c>
      <c r="C1032" s="1" t="s">
        <v>9</v>
      </c>
      <c r="D1032">
        <v>140375</v>
      </c>
      <c r="E1032" s="1" t="s">
        <v>10</v>
      </c>
      <c r="F1032" s="1" t="s">
        <v>16</v>
      </c>
      <c r="G1032" s="1" t="s">
        <v>12</v>
      </c>
      <c r="H1032" s="1" t="s">
        <v>13</v>
      </c>
      <c r="I1032" s="1" t="s">
        <v>13</v>
      </c>
      <c r="J1032">
        <v>54</v>
      </c>
      <c r="K1032" s="1">
        <f t="shared" si="45"/>
        <v>140375</v>
      </c>
      <c r="L1032" s="1" t="str">
        <f t="shared" si="46"/>
        <v>ASALARIADO</v>
      </c>
      <c r="M1032" s="1">
        <f t="shared" si="47"/>
        <v>54</v>
      </c>
    </row>
    <row r="1033" spans="2:13" x14ac:dyDescent="0.25">
      <c r="B1033">
        <v>1019</v>
      </c>
      <c r="C1033" s="1" t="s">
        <v>15</v>
      </c>
      <c r="D1033">
        <v>2152089.7000000002</v>
      </c>
      <c r="E1033" s="1" t="s">
        <v>10</v>
      </c>
      <c r="F1033" s="1" t="s">
        <v>11</v>
      </c>
      <c r="G1033" s="1" t="s">
        <v>12</v>
      </c>
      <c r="H1033" s="1" t="s">
        <v>13</v>
      </c>
      <c r="I1033" s="1" t="s">
        <v>13</v>
      </c>
      <c r="J1033">
        <v>42</v>
      </c>
      <c r="K1033" s="1">
        <f t="shared" si="45"/>
        <v>2152089.7000000002</v>
      </c>
      <c r="L1033" s="1" t="str">
        <f t="shared" si="46"/>
        <v>ASALARIADO</v>
      </c>
      <c r="M1033" s="1">
        <f t="shared" si="47"/>
        <v>42</v>
      </c>
    </row>
    <row r="1034" spans="2:13" x14ac:dyDescent="0.25">
      <c r="B1034">
        <v>1020</v>
      </c>
      <c r="C1034" s="1" t="s">
        <v>15</v>
      </c>
      <c r="D1034">
        <v>1444541</v>
      </c>
      <c r="E1034" s="1" t="s">
        <v>14</v>
      </c>
      <c r="F1034" s="1" t="s">
        <v>11</v>
      </c>
      <c r="G1034" s="1" t="s">
        <v>12</v>
      </c>
      <c r="H1034" s="1" t="s">
        <v>13</v>
      </c>
      <c r="I1034" s="1" t="s">
        <v>13</v>
      </c>
      <c r="J1034">
        <v>69</v>
      </c>
      <c r="K1034" s="1">
        <f t="shared" si="45"/>
        <v>1444541</v>
      </c>
      <c r="L1034" s="1" t="str">
        <f t="shared" si="46"/>
        <v>PENSIONADOS EN SU PROPIO SISTEMA</v>
      </c>
      <c r="M1034" s="1">
        <f t="shared" si="47"/>
        <v>69</v>
      </c>
    </row>
    <row r="1035" spans="2:13" x14ac:dyDescent="0.25">
      <c r="B1035">
        <v>1021</v>
      </c>
      <c r="C1035" s="1" t="s">
        <v>9</v>
      </c>
      <c r="D1035">
        <v>326749</v>
      </c>
      <c r="E1035" s="1" t="s">
        <v>18</v>
      </c>
      <c r="F1035" s="1" t="s">
        <v>16</v>
      </c>
      <c r="G1035" s="1" t="s">
        <v>12</v>
      </c>
      <c r="H1035" s="1" t="s">
        <v>13</v>
      </c>
      <c r="I1035" s="1" t="s">
        <v>12</v>
      </c>
      <c r="J1035">
        <v>58</v>
      </c>
      <c r="K1035" s="1">
        <f t="shared" si="45"/>
        <v>326749</v>
      </c>
      <c r="L1035" s="1" t="str">
        <f t="shared" si="46"/>
        <v>TRABAJADOR INDEPENDIENTE</v>
      </c>
      <c r="M1035" s="1">
        <f t="shared" si="47"/>
        <v>58</v>
      </c>
    </row>
    <row r="1036" spans="2:13" x14ac:dyDescent="0.25">
      <c r="B1036">
        <v>1022</v>
      </c>
      <c r="C1036" s="1" t="s">
        <v>9</v>
      </c>
      <c r="D1036">
        <v>4644820.8</v>
      </c>
      <c r="E1036" s="1" t="s">
        <v>10</v>
      </c>
      <c r="F1036" s="1" t="s">
        <v>11</v>
      </c>
      <c r="G1036" s="1" t="s">
        <v>12</v>
      </c>
      <c r="H1036" s="1" t="s">
        <v>13</v>
      </c>
      <c r="I1036" s="1" t="s">
        <v>13</v>
      </c>
      <c r="J1036">
        <v>37</v>
      </c>
      <c r="K1036" s="1">
        <f t="shared" si="45"/>
        <v>4644820.8</v>
      </c>
      <c r="L1036" s="1" t="str">
        <f t="shared" si="46"/>
        <v>ASALARIADO</v>
      </c>
      <c r="M1036" s="1">
        <f t="shared" si="47"/>
        <v>37</v>
      </c>
    </row>
    <row r="1037" spans="2:13" x14ac:dyDescent="0.25">
      <c r="B1037">
        <v>1023</v>
      </c>
      <c r="C1037" s="1" t="s">
        <v>15</v>
      </c>
      <c r="D1037">
        <v>517053.85</v>
      </c>
      <c r="E1037" s="1" t="s">
        <v>10</v>
      </c>
      <c r="F1037" s="1" t="s">
        <v>16</v>
      </c>
      <c r="G1037" s="1" t="s">
        <v>12</v>
      </c>
      <c r="H1037" s="1" t="s">
        <v>13</v>
      </c>
      <c r="I1037" s="1" t="s">
        <v>12</v>
      </c>
      <c r="J1037">
        <v>28</v>
      </c>
      <c r="K1037" s="1">
        <f t="shared" si="45"/>
        <v>517053.85</v>
      </c>
      <c r="L1037" s="1" t="str">
        <f t="shared" si="46"/>
        <v>ASALARIADO</v>
      </c>
      <c r="M1037" s="1">
        <f t="shared" si="47"/>
        <v>28</v>
      </c>
    </row>
    <row r="1038" spans="2:13" x14ac:dyDescent="0.25">
      <c r="B1038">
        <v>1024</v>
      </c>
      <c r="C1038" s="1" t="s">
        <v>9</v>
      </c>
      <c r="D1038">
        <v>3692520</v>
      </c>
      <c r="E1038" s="1" t="s">
        <v>10</v>
      </c>
      <c r="F1038" s="1" t="s">
        <v>16</v>
      </c>
      <c r="G1038" s="1" t="s">
        <v>12</v>
      </c>
      <c r="H1038" s="1" t="s">
        <v>13</v>
      </c>
      <c r="I1038" s="1" t="s">
        <v>13</v>
      </c>
      <c r="J1038">
        <v>47</v>
      </c>
      <c r="K1038" s="1">
        <f t="shared" si="45"/>
        <v>3692520</v>
      </c>
      <c r="L1038" s="1" t="str">
        <f t="shared" si="46"/>
        <v>ASALARIADO</v>
      </c>
      <c r="M1038" s="1">
        <f t="shared" si="47"/>
        <v>47</v>
      </c>
    </row>
    <row r="1039" spans="2:13" x14ac:dyDescent="0.25">
      <c r="B1039">
        <v>1025</v>
      </c>
      <c r="C1039" s="1" t="s">
        <v>9</v>
      </c>
      <c r="D1039">
        <v>333671</v>
      </c>
      <c r="E1039" s="1" t="s">
        <v>10</v>
      </c>
      <c r="F1039" s="1" t="s">
        <v>16</v>
      </c>
      <c r="G1039" s="1" t="s">
        <v>12</v>
      </c>
      <c r="H1039" s="1" t="s">
        <v>12</v>
      </c>
      <c r="I1039" s="1" t="s">
        <v>13</v>
      </c>
      <c r="J1039">
        <v>23</v>
      </c>
      <c r="K1039" s="1">
        <f t="shared" ref="K1039:K1102" si="48">IF(ISBLANK(D1039),$B$8,D1039)</f>
        <v>333671</v>
      </c>
      <c r="L1039" s="1" t="str">
        <f t="shared" ref="L1039:L1102" si="49">IF(ISBLANK(E1039),$B$4,E1039)</f>
        <v>ASALARIADO</v>
      </c>
      <c r="M1039" s="1">
        <f t="shared" ref="M1039:M1102" si="50">IF(ISBLANK(J1039),$B$9,J1039)</f>
        <v>23</v>
      </c>
    </row>
    <row r="1040" spans="2:13" x14ac:dyDescent="0.25">
      <c r="B1040">
        <v>1026</v>
      </c>
      <c r="C1040" s="1" t="s">
        <v>15</v>
      </c>
      <c r="D1040">
        <v>504571.88</v>
      </c>
      <c r="E1040" s="1" t="s">
        <v>10</v>
      </c>
      <c r="F1040" s="1" t="s">
        <v>16</v>
      </c>
      <c r="G1040" s="1" t="s">
        <v>12</v>
      </c>
      <c r="H1040" s="1" t="s">
        <v>13</v>
      </c>
      <c r="I1040" s="1" t="s">
        <v>13</v>
      </c>
      <c r="J1040">
        <v>31</v>
      </c>
      <c r="K1040" s="1">
        <f t="shared" si="48"/>
        <v>504571.88</v>
      </c>
      <c r="L1040" s="1" t="str">
        <f t="shared" si="49"/>
        <v>ASALARIADO</v>
      </c>
      <c r="M1040" s="1">
        <f t="shared" si="50"/>
        <v>31</v>
      </c>
    </row>
    <row r="1041" spans="2:13" x14ac:dyDescent="0.25">
      <c r="B1041">
        <v>1027</v>
      </c>
      <c r="C1041" s="1" t="s">
        <v>15</v>
      </c>
      <c r="D1041">
        <v>264120</v>
      </c>
      <c r="E1041" s="1" t="s">
        <v>10</v>
      </c>
      <c r="F1041" s="1" t="s">
        <v>16</v>
      </c>
      <c r="G1041" s="1" t="s">
        <v>12</v>
      </c>
      <c r="H1041" s="1" t="s">
        <v>13</v>
      </c>
      <c r="I1041" s="1" t="s">
        <v>12</v>
      </c>
      <c r="J1041">
        <v>32</v>
      </c>
      <c r="K1041" s="1">
        <f t="shared" si="48"/>
        <v>264120</v>
      </c>
      <c r="L1041" s="1" t="str">
        <f t="shared" si="49"/>
        <v>ASALARIADO</v>
      </c>
      <c r="M1041" s="1">
        <f t="shared" si="50"/>
        <v>32</v>
      </c>
    </row>
    <row r="1042" spans="2:13" x14ac:dyDescent="0.25">
      <c r="B1042">
        <v>1028</v>
      </c>
      <c r="C1042" s="1" t="s">
        <v>15</v>
      </c>
      <c r="D1042">
        <v>766575.22</v>
      </c>
      <c r="E1042" s="1" t="s">
        <v>14</v>
      </c>
      <c r="F1042" s="1" t="s">
        <v>11</v>
      </c>
      <c r="G1042" s="1" t="s">
        <v>12</v>
      </c>
      <c r="H1042" s="1" t="s">
        <v>13</v>
      </c>
      <c r="I1042" s="1" t="s">
        <v>13</v>
      </c>
      <c r="J1042">
        <v>71</v>
      </c>
      <c r="K1042" s="1">
        <f t="shared" si="48"/>
        <v>766575.22</v>
      </c>
      <c r="L1042" s="1" t="str">
        <f t="shared" si="49"/>
        <v>PENSIONADOS EN SU PROPIO SISTEMA</v>
      </c>
      <c r="M1042" s="1">
        <f t="shared" si="50"/>
        <v>71</v>
      </c>
    </row>
    <row r="1043" spans="2:13" x14ac:dyDescent="0.25">
      <c r="B1043">
        <v>1029</v>
      </c>
      <c r="C1043" s="1" t="s">
        <v>9</v>
      </c>
      <c r="D1043">
        <v>1020006.8</v>
      </c>
      <c r="E1043" s="1" t="s">
        <v>10</v>
      </c>
      <c r="F1043" s="1" t="s">
        <v>16</v>
      </c>
      <c r="G1043" s="1" t="s">
        <v>12</v>
      </c>
      <c r="H1043" s="1" t="s">
        <v>13</v>
      </c>
      <c r="I1043" s="1" t="s">
        <v>13</v>
      </c>
      <c r="J1043">
        <v>30</v>
      </c>
      <c r="K1043" s="1">
        <f t="shared" si="48"/>
        <v>1020006.8</v>
      </c>
      <c r="L1043" s="1" t="str">
        <f t="shared" si="49"/>
        <v>ASALARIADO</v>
      </c>
      <c r="M1043" s="1">
        <f t="shared" si="50"/>
        <v>30</v>
      </c>
    </row>
    <row r="1044" spans="2:13" x14ac:dyDescent="0.25">
      <c r="B1044">
        <v>1030</v>
      </c>
      <c r="C1044" s="1" t="s">
        <v>9</v>
      </c>
      <c r="D1044">
        <v>701742</v>
      </c>
      <c r="E1044" s="1" t="s">
        <v>10</v>
      </c>
      <c r="F1044" s="1" t="s">
        <v>11</v>
      </c>
      <c r="G1044" s="1" t="s">
        <v>12</v>
      </c>
      <c r="H1044" s="1" t="s">
        <v>13</v>
      </c>
      <c r="I1044" s="1" t="s">
        <v>13</v>
      </c>
      <c r="J1044">
        <v>30</v>
      </c>
      <c r="K1044" s="1">
        <f t="shared" si="48"/>
        <v>701742</v>
      </c>
      <c r="L1044" s="1" t="str">
        <f t="shared" si="49"/>
        <v>ASALARIADO</v>
      </c>
      <c r="M1044" s="1">
        <f t="shared" si="50"/>
        <v>30</v>
      </c>
    </row>
    <row r="1045" spans="2:13" x14ac:dyDescent="0.25">
      <c r="B1045">
        <v>1031</v>
      </c>
      <c r="C1045" s="1" t="s">
        <v>9</v>
      </c>
      <c r="D1045">
        <v>320000</v>
      </c>
      <c r="E1045" s="1" t="s">
        <v>10</v>
      </c>
      <c r="F1045" s="1" t="s">
        <v>16</v>
      </c>
      <c r="G1045" s="1" t="s">
        <v>12</v>
      </c>
      <c r="H1045" s="1" t="s">
        <v>12</v>
      </c>
      <c r="I1045" s="1" t="s">
        <v>13</v>
      </c>
      <c r="J1045">
        <v>41</v>
      </c>
      <c r="K1045" s="1">
        <f t="shared" si="48"/>
        <v>320000</v>
      </c>
      <c r="L1045" s="1" t="str">
        <f t="shared" si="49"/>
        <v>ASALARIADO</v>
      </c>
      <c r="M1045" s="1">
        <f t="shared" si="50"/>
        <v>41</v>
      </c>
    </row>
    <row r="1046" spans="2:13" x14ac:dyDescent="0.25">
      <c r="B1046">
        <v>1032</v>
      </c>
      <c r="C1046" s="1" t="s">
        <v>9</v>
      </c>
      <c r="D1046">
        <v>1340270.3400000001</v>
      </c>
      <c r="E1046" s="1" t="s">
        <v>10</v>
      </c>
      <c r="F1046" s="1" t="s">
        <v>16</v>
      </c>
      <c r="G1046" s="1" t="s">
        <v>12</v>
      </c>
      <c r="H1046" s="1" t="s">
        <v>13</v>
      </c>
      <c r="I1046" s="1" t="s">
        <v>13</v>
      </c>
      <c r="J1046">
        <v>32</v>
      </c>
      <c r="K1046" s="1">
        <f t="shared" si="48"/>
        <v>1340270.3400000001</v>
      </c>
      <c r="L1046" s="1" t="str">
        <f t="shared" si="49"/>
        <v>ASALARIADO</v>
      </c>
      <c r="M1046" s="1">
        <f t="shared" si="50"/>
        <v>32</v>
      </c>
    </row>
    <row r="1047" spans="2:13" x14ac:dyDescent="0.25">
      <c r="B1047">
        <v>1033</v>
      </c>
      <c r="C1047" s="1" t="s">
        <v>9</v>
      </c>
      <c r="D1047">
        <v>639148</v>
      </c>
      <c r="E1047" s="1" t="s">
        <v>18</v>
      </c>
      <c r="F1047" s="1" t="s">
        <v>16</v>
      </c>
      <c r="G1047" s="1" t="s">
        <v>12</v>
      </c>
      <c r="H1047" s="1" t="s">
        <v>13</v>
      </c>
      <c r="I1047" s="1" t="s">
        <v>12</v>
      </c>
      <c r="J1047">
        <v>73</v>
      </c>
      <c r="K1047" s="1">
        <f t="shared" si="48"/>
        <v>639148</v>
      </c>
      <c r="L1047" s="1" t="str">
        <f t="shared" si="49"/>
        <v>TRABAJADOR INDEPENDIENTE</v>
      </c>
      <c r="M1047" s="1">
        <f t="shared" si="50"/>
        <v>73</v>
      </c>
    </row>
    <row r="1048" spans="2:13" x14ac:dyDescent="0.25">
      <c r="B1048">
        <v>1034</v>
      </c>
      <c r="C1048" s="1" t="s">
        <v>15</v>
      </c>
      <c r="D1048">
        <v>1790761</v>
      </c>
      <c r="E1048" s="1" t="s">
        <v>10</v>
      </c>
      <c r="F1048" s="1" t="s">
        <v>11</v>
      </c>
      <c r="G1048" s="1" t="s">
        <v>12</v>
      </c>
      <c r="H1048" s="1" t="s">
        <v>13</v>
      </c>
      <c r="I1048" s="1" t="s">
        <v>12</v>
      </c>
      <c r="J1048">
        <v>54</v>
      </c>
      <c r="K1048" s="1">
        <f t="shared" si="48"/>
        <v>1790761</v>
      </c>
      <c r="L1048" s="1" t="str">
        <f t="shared" si="49"/>
        <v>ASALARIADO</v>
      </c>
      <c r="M1048" s="1">
        <f t="shared" si="50"/>
        <v>54</v>
      </c>
    </row>
    <row r="1049" spans="2:13" x14ac:dyDescent="0.25">
      <c r="B1049">
        <v>1035</v>
      </c>
      <c r="C1049" s="1" t="s">
        <v>9</v>
      </c>
      <c r="D1049">
        <v>1170360</v>
      </c>
      <c r="E1049" s="1" t="s">
        <v>19</v>
      </c>
      <c r="F1049" s="1" t="s">
        <v>16</v>
      </c>
      <c r="G1049" s="1" t="s">
        <v>12</v>
      </c>
      <c r="H1049" s="1" t="s">
        <v>13</v>
      </c>
      <c r="I1049" s="1" t="s">
        <v>13</v>
      </c>
      <c r="J1049">
        <v>61</v>
      </c>
      <c r="K1049" s="1">
        <f t="shared" si="48"/>
        <v>1170360</v>
      </c>
      <c r="L1049" s="1" t="str">
        <f t="shared" si="49"/>
        <v>CONVENIOS ESPECIALES DE TRABAJADORES INDEPENDIENTES</v>
      </c>
      <c r="M1049" s="1">
        <f t="shared" si="50"/>
        <v>61</v>
      </c>
    </row>
    <row r="1050" spans="2:13" x14ac:dyDescent="0.25">
      <c r="B1050">
        <v>1036</v>
      </c>
      <c r="C1050" s="1" t="s">
        <v>15</v>
      </c>
      <c r="D1050">
        <v>196106.25</v>
      </c>
      <c r="E1050" s="1" t="s">
        <v>10</v>
      </c>
      <c r="F1050" s="1" t="s">
        <v>11</v>
      </c>
      <c r="G1050" s="1" t="s">
        <v>12</v>
      </c>
      <c r="H1050" s="1" t="s">
        <v>13</v>
      </c>
      <c r="I1050" s="1" t="s">
        <v>13</v>
      </c>
      <c r="J1050">
        <v>38</v>
      </c>
      <c r="K1050" s="1">
        <f t="shared" si="48"/>
        <v>196106.25</v>
      </c>
      <c r="L1050" s="1" t="str">
        <f t="shared" si="49"/>
        <v>ASALARIADO</v>
      </c>
      <c r="M1050" s="1">
        <f t="shared" si="50"/>
        <v>38</v>
      </c>
    </row>
    <row r="1051" spans="2:13" x14ac:dyDescent="0.25">
      <c r="B1051">
        <v>1037</v>
      </c>
      <c r="C1051" s="1" t="s">
        <v>15</v>
      </c>
      <c r="D1051">
        <v>1510021</v>
      </c>
      <c r="E1051" s="1" t="s">
        <v>10</v>
      </c>
      <c r="F1051" s="1" t="s">
        <v>11</v>
      </c>
      <c r="G1051" s="1" t="s">
        <v>12</v>
      </c>
      <c r="H1051" s="1" t="s">
        <v>13</v>
      </c>
      <c r="I1051" s="1" t="s">
        <v>12</v>
      </c>
      <c r="J1051">
        <v>46</v>
      </c>
      <c r="K1051" s="1">
        <f t="shared" si="48"/>
        <v>1510021</v>
      </c>
      <c r="L1051" s="1" t="str">
        <f t="shared" si="49"/>
        <v>ASALARIADO</v>
      </c>
      <c r="M1051" s="1">
        <f t="shared" si="50"/>
        <v>46</v>
      </c>
    </row>
    <row r="1052" spans="2:13" x14ac:dyDescent="0.25">
      <c r="B1052">
        <v>1038</v>
      </c>
      <c r="C1052" s="1" t="s">
        <v>9</v>
      </c>
      <c r="D1052">
        <v>297058</v>
      </c>
      <c r="E1052" s="1" t="s">
        <v>17</v>
      </c>
      <c r="F1052" s="1" t="s">
        <v>16</v>
      </c>
      <c r="G1052" s="1" t="s">
        <v>13</v>
      </c>
      <c r="H1052" s="1" t="s">
        <v>13</v>
      </c>
      <c r="I1052" s="1" t="s">
        <v>12</v>
      </c>
      <c r="J1052">
        <v>43</v>
      </c>
      <c r="K1052" s="1">
        <f t="shared" si="48"/>
        <v>297058</v>
      </c>
      <c r="L1052" s="1" t="str">
        <f t="shared" si="49"/>
        <v>ASEGURADO VOLUNTARIO</v>
      </c>
      <c r="M1052" s="1">
        <f t="shared" si="50"/>
        <v>43</v>
      </c>
    </row>
    <row r="1053" spans="2:13" x14ac:dyDescent="0.25">
      <c r="B1053">
        <v>1039</v>
      </c>
      <c r="C1053" s="1" t="s">
        <v>15</v>
      </c>
      <c r="D1053">
        <v>465916</v>
      </c>
      <c r="E1053" s="1" t="s">
        <v>10</v>
      </c>
      <c r="F1053" s="1" t="s">
        <v>11</v>
      </c>
      <c r="G1053" s="1" t="s">
        <v>12</v>
      </c>
      <c r="H1053" s="1" t="s">
        <v>13</v>
      </c>
      <c r="I1053" s="1" t="s">
        <v>13</v>
      </c>
      <c r="J1053">
        <v>36</v>
      </c>
      <c r="K1053" s="1">
        <f t="shared" si="48"/>
        <v>465916</v>
      </c>
      <c r="L1053" s="1" t="str">
        <f t="shared" si="49"/>
        <v>ASALARIADO</v>
      </c>
      <c r="M1053" s="1">
        <f t="shared" si="50"/>
        <v>36</v>
      </c>
    </row>
    <row r="1054" spans="2:13" x14ac:dyDescent="0.25">
      <c r="B1054">
        <v>1040</v>
      </c>
      <c r="C1054" s="1" t="s">
        <v>15</v>
      </c>
      <c r="D1054">
        <v>632704.4</v>
      </c>
      <c r="E1054" s="1" t="s">
        <v>10</v>
      </c>
      <c r="F1054" s="1" t="s">
        <v>11</v>
      </c>
      <c r="G1054" s="1" t="s">
        <v>12</v>
      </c>
      <c r="H1054" s="1" t="s">
        <v>13</v>
      </c>
      <c r="I1054" s="1" t="s">
        <v>13</v>
      </c>
      <c r="J1054">
        <v>35</v>
      </c>
      <c r="K1054" s="1">
        <f t="shared" si="48"/>
        <v>632704.4</v>
      </c>
      <c r="L1054" s="1" t="str">
        <f t="shared" si="49"/>
        <v>ASALARIADO</v>
      </c>
      <c r="M1054" s="1">
        <f t="shared" si="50"/>
        <v>35</v>
      </c>
    </row>
    <row r="1055" spans="2:13" x14ac:dyDescent="0.25">
      <c r="B1055">
        <v>1041</v>
      </c>
      <c r="C1055" s="1" t="s">
        <v>15</v>
      </c>
      <c r="D1055">
        <v>952206</v>
      </c>
      <c r="E1055" s="1" t="s">
        <v>10</v>
      </c>
      <c r="F1055" s="1" t="s">
        <v>11</v>
      </c>
      <c r="G1055" s="1" t="s">
        <v>12</v>
      </c>
      <c r="H1055" s="1" t="s">
        <v>13</v>
      </c>
      <c r="I1055" s="1" t="s">
        <v>12</v>
      </c>
      <c r="J1055">
        <v>57</v>
      </c>
      <c r="K1055" s="1">
        <f t="shared" si="48"/>
        <v>952206</v>
      </c>
      <c r="L1055" s="1" t="str">
        <f t="shared" si="49"/>
        <v>ASALARIADO</v>
      </c>
      <c r="M1055" s="1">
        <f t="shared" si="50"/>
        <v>57</v>
      </c>
    </row>
    <row r="1056" spans="2:13" x14ac:dyDescent="0.25">
      <c r="B1056">
        <v>1042</v>
      </c>
      <c r="C1056" s="1" t="s">
        <v>9</v>
      </c>
      <c r="D1056">
        <v>1902994.84</v>
      </c>
      <c r="E1056" s="1" t="s">
        <v>10</v>
      </c>
      <c r="F1056" s="1" t="s">
        <v>11</v>
      </c>
      <c r="G1056" s="1" t="s">
        <v>12</v>
      </c>
      <c r="H1056" s="1" t="s">
        <v>13</v>
      </c>
      <c r="I1056" s="1" t="s">
        <v>13</v>
      </c>
      <c r="J1056">
        <v>40</v>
      </c>
      <c r="K1056" s="1">
        <f t="shared" si="48"/>
        <v>1902994.84</v>
      </c>
      <c r="L1056" s="1" t="str">
        <f t="shared" si="49"/>
        <v>ASALARIADO</v>
      </c>
      <c r="M1056" s="1">
        <f t="shared" si="50"/>
        <v>40</v>
      </c>
    </row>
    <row r="1057" spans="2:13" x14ac:dyDescent="0.25">
      <c r="B1057">
        <v>1043</v>
      </c>
      <c r="C1057" s="1" t="s">
        <v>15</v>
      </c>
      <c r="D1057">
        <v>1215206.99</v>
      </c>
      <c r="E1057" s="1" t="s">
        <v>10</v>
      </c>
      <c r="F1057" s="1" t="s">
        <v>16</v>
      </c>
      <c r="G1057" s="1" t="s">
        <v>12</v>
      </c>
      <c r="H1057" s="1" t="s">
        <v>13</v>
      </c>
      <c r="I1057" s="1" t="s">
        <v>13</v>
      </c>
      <c r="J1057">
        <v>36</v>
      </c>
      <c r="K1057" s="1">
        <f t="shared" si="48"/>
        <v>1215206.99</v>
      </c>
      <c r="L1057" s="1" t="str">
        <f t="shared" si="49"/>
        <v>ASALARIADO</v>
      </c>
      <c r="M1057" s="1">
        <f t="shared" si="50"/>
        <v>36</v>
      </c>
    </row>
    <row r="1058" spans="2:13" x14ac:dyDescent="0.25">
      <c r="B1058">
        <v>1044</v>
      </c>
      <c r="C1058" s="1" t="s">
        <v>15</v>
      </c>
      <c r="D1058">
        <v>518584.68</v>
      </c>
      <c r="E1058" s="1" t="s">
        <v>10</v>
      </c>
      <c r="F1058" s="1" t="s">
        <v>16</v>
      </c>
      <c r="G1058" s="1" t="s">
        <v>12</v>
      </c>
      <c r="H1058" s="1" t="s">
        <v>13</v>
      </c>
      <c r="I1058" s="1" t="s">
        <v>13</v>
      </c>
      <c r="J1058">
        <v>19</v>
      </c>
      <c r="K1058" s="1">
        <f t="shared" si="48"/>
        <v>518584.68</v>
      </c>
      <c r="L1058" s="1" t="str">
        <f t="shared" si="49"/>
        <v>ASALARIADO</v>
      </c>
      <c r="M1058" s="1">
        <f t="shared" si="50"/>
        <v>19</v>
      </c>
    </row>
    <row r="1059" spans="2:13" x14ac:dyDescent="0.25">
      <c r="B1059">
        <v>1045</v>
      </c>
      <c r="C1059" s="1" t="s">
        <v>15</v>
      </c>
      <c r="D1059">
        <v>426767.25</v>
      </c>
      <c r="E1059" s="1" t="s">
        <v>10</v>
      </c>
      <c r="F1059" s="1" t="s">
        <v>16</v>
      </c>
      <c r="G1059" s="1" t="s">
        <v>12</v>
      </c>
      <c r="H1059" s="1" t="s">
        <v>13</v>
      </c>
      <c r="I1059" s="1" t="s">
        <v>13</v>
      </c>
      <c r="J1059">
        <v>27</v>
      </c>
      <c r="K1059" s="1">
        <f t="shared" si="48"/>
        <v>426767.25</v>
      </c>
      <c r="L1059" s="1" t="str">
        <f t="shared" si="49"/>
        <v>ASALARIADO</v>
      </c>
      <c r="M1059" s="1">
        <f t="shared" si="50"/>
        <v>27</v>
      </c>
    </row>
    <row r="1060" spans="2:13" x14ac:dyDescent="0.25">
      <c r="B1060">
        <v>1046</v>
      </c>
      <c r="C1060" s="1" t="s">
        <v>9</v>
      </c>
      <c r="D1060">
        <v>325779.37</v>
      </c>
      <c r="E1060" s="1" t="s">
        <v>10</v>
      </c>
      <c r="F1060" s="1" t="s">
        <v>16</v>
      </c>
      <c r="G1060" s="1" t="s">
        <v>12</v>
      </c>
      <c r="H1060" s="1" t="s">
        <v>13</v>
      </c>
      <c r="I1060" s="1" t="s">
        <v>13</v>
      </c>
      <c r="J1060">
        <v>20</v>
      </c>
      <c r="K1060" s="1">
        <f t="shared" si="48"/>
        <v>325779.37</v>
      </c>
      <c r="L1060" s="1" t="str">
        <f t="shared" si="49"/>
        <v>ASALARIADO</v>
      </c>
      <c r="M1060" s="1">
        <f t="shared" si="50"/>
        <v>20</v>
      </c>
    </row>
    <row r="1061" spans="2:13" x14ac:dyDescent="0.25">
      <c r="B1061">
        <v>1047</v>
      </c>
      <c r="C1061" s="1" t="s">
        <v>9</v>
      </c>
      <c r="D1061">
        <v>355776</v>
      </c>
      <c r="E1061" s="1" t="s">
        <v>10</v>
      </c>
      <c r="F1061" s="1" t="s">
        <v>16</v>
      </c>
      <c r="G1061" s="1" t="s">
        <v>12</v>
      </c>
      <c r="H1061" s="1" t="s">
        <v>13</v>
      </c>
      <c r="I1061" s="1" t="s">
        <v>13</v>
      </c>
      <c r="J1061">
        <v>22</v>
      </c>
      <c r="K1061" s="1">
        <f t="shared" si="48"/>
        <v>355776</v>
      </c>
      <c r="L1061" s="1" t="str">
        <f t="shared" si="49"/>
        <v>ASALARIADO</v>
      </c>
      <c r="M1061" s="1">
        <f t="shared" si="50"/>
        <v>22</v>
      </c>
    </row>
    <row r="1062" spans="2:13" x14ac:dyDescent="0.25">
      <c r="B1062">
        <v>1048</v>
      </c>
      <c r="C1062" s="1" t="s">
        <v>9</v>
      </c>
      <c r="D1062">
        <v>150000</v>
      </c>
      <c r="E1062" s="1" t="s">
        <v>10</v>
      </c>
      <c r="F1062" s="1" t="s">
        <v>16</v>
      </c>
      <c r="G1062" s="1" t="s">
        <v>12</v>
      </c>
      <c r="H1062" s="1" t="s">
        <v>12</v>
      </c>
      <c r="I1062" s="1" t="s">
        <v>13</v>
      </c>
      <c r="J1062">
        <v>31</v>
      </c>
      <c r="K1062" s="1">
        <f t="shared" si="48"/>
        <v>150000</v>
      </c>
      <c r="L1062" s="1" t="str">
        <f t="shared" si="49"/>
        <v>ASALARIADO</v>
      </c>
      <c r="M1062" s="1">
        <f t="shared" si="50"/>
        <v>31</v>
      </c>
    </row>
    <row r="1063" spans="2:13" x14ac:dyDescent="0.25">
      <c r="B1063">
        <v>1049</v>
      </c>
      <c r="C1063" s="1" t="s">
        <v>9</v>
      </c>
      <c r="D1063">
        <v>297429</v>
      </c>
      <c r="E1063" s="1" t="s">
        <v>18</v>
      </c>
      <c r="F1063" s="1" t="s">
        <v>16</v>
      </c>
      <c r="G1063" s="1" t="s">
        <v>12</v>
      </c>
      <c r="H1063" s="1" t="s">
        <v>13</v>
      </c>
      <c r="I1063" s="1" t="s">
        <v>12</v>
      </c>
      <c r="J1063">
        <v>28</v>
      </c>
      <c r="K1063" s="1">
        <f t="shared" si="48"/>
        <v>297429</v>
      </c>
      <c r="L1063" s="1" t="str">
        <f t="shared" si="49"/>
        <v>TRABAJADOR INDEPENDIENTE</v>
      </c>
      <c r="M1063" s="1">
        <f t="shared" si="50"/>
        <v>28</v>
      </c>
    </row>
    <row r="1064" spans="2:13" x14ac:dyDescent="0.25">
      <c r="B1064">
        <v>1050</v>
      </c>
      <c r="C1064" s="1" t="s">
        <v>9</v>
      </c>
      <c r="D1064">
        <v>327400</v>
      </c>
      <c r="E1064" s="1" t="s">
        <v>10</v>
      </c>
      <c r="F1064" s="1" t="s">
        <v>16</v>
      </c>
      <c r="G1064" s="1" t="s">
        <v>12</v>
      </c>
      <c r="H1064" s="1" t="s">
        <v>13</v>
      </c>
      <c r="I1064" s="1" t="s">
        <v>13</v>
      </c>
      <c r="J1064">
        <v>27</v>
      </c>
      <c r="K1064" s="1">
        <f t="shared" si="48"/>
        <v>327400</v>
      </c>
      <c r="L1064" s="1" t="str">
        <f t="shared" si="49"/>
        <v>ASALARIADO</v>
      </c>
      <c r="M1064" s="1">
        <f t="shared" si="50"/>
        <v>27</v>
      </c>
    </row>
    <row r="1065" spans="2:13" x14ac:dyDescent="0.25">
      <c r="B1065">
        <v>1051</v>
      </c>
      <c r="C1065" s="1" t="s">
        <v>9</v>
      </c>
      <c r="D1065">
        <v>4742229.6399999997</v>
      </c>
      <c r="E1065" s="1" t="s">
        <v>10</v>
      </c>
      <c r="F1065" s="1" t="s">
        <v>16</v>
      </c>
      <c r="G1065" s="1" t="s">
        <v>12</v>
      </c>
      <c r="H1065" s="1" t="s">
        <v>13</v>
      </c>
      <c r="I1065" s="1" t="s">
        <v>13</v>
      </c>
      <c r="J1065">
        <v>49</v>
      </c>
      <c r="K1065" s="1">
        <f t="shared" si="48"/>
        <v>4742229.6399999997</v>
      </c>
      <c r="L1065" s="1" t="str">
        <f t="shared" si="49"/>
        <v>ASALARIADO</v>
      </c>
      <c r="M1065" s="1">
        <f t="shared" si="50"/>
        <v>49</v>
      </c>
    </row>
    <row r="1066" spans="2:13" x14ac:dyDescent="0.25">
      <c r="B1066">
        <v>1052</v>
      </c>
      <c r="C1066" s="1" t="s">
        <v>15</v>
      </c>
      <c r="D1066">
        <v>396057</v>
      </c>
      <c r="E1066" s="1" t="s">
        <v>18</v>
      </c>
      <c r="F1066" s="1" t="s">
        <v>16</v>
      </c>
      <c r="G1066" s="1" t="s">
        <v>12</v>
      </c>
      <c r="H1066" s="1" t="s">
        <v>13</v>
      </c>
      <c r="I1066" s="1" t="s">
        <v>13</v>
      </c>
      <c r="J1066">
        <v>19</v>
      </c>
      <c r="K1066" s="1">
        <f t="shared" si="48"/>
        <v>396057</v>
      </c>
      <c r="L1066" s="1" t="str">
        <f t="shared" si="49"/>
        <v>TRABAJADOR INDEPENDIENTE</v>
      </c>
      <c r="M1066" s="1">
        <f t="shared" si="50"/>
        <v>19</v>
      </c>
    </row>
    <row r="1067" spans="2:13" x14ac:dyDescent="0.25">
      <c r="B1067">
        <v>1053</v>
      </c>
      <c r="C1067" s="1" t="s">
        <v>9</v>
      </c>
      <c r="D1067">
        <v>1492126.5</v>
      </c>
      <c r="E1067" s="1" t="s">
        <v>10</v>
      </c>
      <c r="F1067" s="1" t="s">
        <v>11</v>
      </c>
      <c r="G1067" s="1" t="s">
        <v>12</v>
      </c>
      <c r="H1067" s="1" t="s">
        <v>13</v>
      </c>
      <c r="I1067" s="1" t="s">
        <v>13</v>
      </c>
      <c r="J1067">
        <v>41</v>
      </c>
      <c r="K1067" s="1">
        <f t="shared" si="48"/>
        <v>1492126.5</v>
      </c>
      <c r="L1067" s="1" t="str">
        <f t="shared" si="49"/>
        <v>ASALARIADO</v>
      </c>
      <c r="M1067" s="1">
        <f t="shared" si="50"/>
        <v>41</v>
      </c>
    </row>
    <row r="1068" spans="2:13" x14ac:dyDescent="0.25">
      <c r="B1068">
        <v>1054</v>
      </c>
      <c r="C1068" s="1" t="s">
        <v>9</v>
      </c>
      <c r="D1068">
        <v>1301239</v>
      </c>
      <c r="E1068" s="1" t="s">
        <v>14</v>
      </c>
      <c r="F1068" s="1" t="s">
        <v>11</v>
      </c>
      <c r="G1068" s="1" t="s">
        <v>12</v>
      </c>
      <c r="H1068" s="1" t="s">
        <v>13</v>
      </c>
      <c r="I1068" s="1" t="s">
        <v>13</v>
      </c>
      <c r="J1068">
        <v>76</v>
      </c>
      <c r="K1068" s="1">
        <f t="shared" si="48"/>
        <v>1301239</v>
      </c>
      <c r="L1068" s="1" t="str">
        <f t="shared" si="49"/>
        <v>PENSIONADOS EN SU PROPIO SISTEMA</v>
      </c>
      <c r="M1068" s="1">
        <f t="shared" si="50"/>
        <v>76</v>
      </c>
    </row>
    <row r="1069" spans="2:13" x14ac:dyDescent="0.25">
      <c r="B1069">
        <v>1055</v>
      </c>
      <c r="C1069" s="1" t="s">
        <v>15</v>
      </c>
      <c r="D1069">
        <v>359544.27</v>
      </c>
      <c r="E1069" s="1" t="s">
        <v>21</v>
      </c>
      <c r="F1069" s="1" t="s">
        <v>16</v>
      </c>
      <c r="G1069" s="1" t="s">
        <v>12</v>
      </c>
      <c r="H1069" s="1" t="s">
        <v>12</v>
      </c>
      <c r="I1069" s="1" t="s">
        <v>13</v>
      </c>
      <c r="J1069">
        <v>26</v>
      </c>
      <c r="K1069" s="1">
        <f t="shared" si="48"/>
        <v>359544.27</v>
      </c>
      <c r="L1069" s="1" t="str">
        <f t="shared" si="49"/>
        <v>CONVENIOS ESPECIALES DE ASEGURADOS VOLUNTARIOS</v>
      </c>
      <c r="M1069" s="1">
        <f t="shared" si="50"/>
        <v>26</v>
      </c>
    </row>
    <row r="1070" spans="2:13" x14ac:dyDescent="0.25">
      <c r="B1070">
        <v>1056</v>
      </c>
      <c r="C1070" s="1" t="s">
        <v>15</v>
      </c>
      <c r="D1070">
        <v>297110</v>
      </c>
      <c r="E1070" s="1" t="s">
        <v>18</v>
      </c>
      <c r="F1070" s="1" t="s">
        <v>16</v>
      </c>
      <c r="G1070" s="1" t="s">
        <v>12</v>
      </c>
      <c r="H1070" s="1" t="s">
        <v>13</v>
      </c>
      <c r="I1070" s="1" t="s">
        <v>12</v>
      </c>
      <c r="J1070">
        <v>35</v>
      </c>
      <c r="K1070" s="1">
        <f t="shared" si="48"/>
        <v>297110</v>
      </c>
      <c r="L1070" s="1" t="str">
        <f t="shared" si="49"/>
        <v>TRABAJADOR INDEPENDIENTE</v>
      </c>
      <c r="M1070" s="1">
        <f t="shared" si="50"/>
        <v>35</v>
      </c>
    </row>
    <row r="1071" spans="2:13" x14ac:dyDescent="0.25">
      <c r="B1071">
        <v>1057</v>
      </c>
      <c r="C1071" s="1" t="s">
        <v>15</v>
      </c>
      <c r="D1071">
        <v>467500.65</v>
      </c>
      <c r="E1071" s="1" t="s">
        <v>10</v>
      </c>
      <c r="F1071" s="1" t="s">
        <v>16</v>
      </c>
      <c r="G1071" s="1" t="s">
        <v>12</v>
      </c>
      <c r="H1071" s="1" t="s">
        <v>13</v>
      </c>
      <c r="I1071" s="1" t="s">
        <v>13</v>
      </c>
      <c r="J1071">
        <v>43</v>
      </c>
      <c r="K1071" s="1">
        <f t="shared" si="48"/>
        <v>467500.65</v>
      </c>
      <c r="L1071" s="1" t="str">
        <f t="shared" si="49"/>
        <v>ASALARIADO</v>
      </c>
      <c r="M1071" s="1">
        <f t="shared" si="50"/>
        <v>43</v>
      </c>
    </row>
    <row r="1072" spans="2:13" x14ac:dyDescent="0.25">
      <c r="B1072">
        <v>1058</v>
      </c>
      <c r="C1072" s="1" t="s">
        <v>15</v>
      </c>
      <c r="D1072">
        <v>297046</v>
      </c>
      <c r="E1072" s="1" t="s">
        <v>17</v>
      </c>
      <c r="F1072" s="1" t="s">
        <v>16</v>
      </c>
      <c r="G1072" s="1" t="s">
        <v>12</v>
      </c>
      <c r="H1072" s="1" t="s">
        <v>12</v>
      </c>
      <c r="I1072" s="1" t="s">
        <v>13</v>
      </c>
      <c r="J1072">
        <v>22</v>
      </c>
      <c r="K1072" s="1">
        <f t="shared" si="48"/>
        <v>297046</v>
      </c>
      <c r="L1072" s="1" t="str">
        <f t="shared" si="49"/>
        <v>ASEGURADO VOLUNTARIO</v>
      </c>
      <c r="M1072" s="1">
        <f t="shared" si="50"/>
        <v>22</v>
      </c>
    </row>
    <row r="1073" spans="2:13" x14ac:dyDescent="0.25">
      <c r="B1073">
        <v>1059</v>
      </c>
      <c r="C1073" s="1" t="s">
        <v>9</v>
      </c>
      <c r="D1073">
        <v>276964.83</v>
      </c>
      <c r="E1073" s="1" t="s">
        <v>10</v>
      </c>
      <c r="F1073" s="1" t="s">
        <v>16</v>
      </c>
      <c r="G1073" s="1" t="s">
        <v>12</v>
      </c>
      <c r="H1073" s="1" t="s">
        <v>13</v>
      </c>
      <c r="I1073" s="1" t="s">
        <v>13</v>
      </c>
      <c r="J1073">
        <v>58</v>
      </c>
      <c r="K1073" s="1">
        <f t="shared" si="48"/>
        <v>276964.83</v>
      </c>
      <c r="L1073" s="1" t="str">
        <f t="shared" si="49"/>
        <v>ASALARIADO</v>
      </c>
      <c r="M1073" s="1">
        <f t="shared" si="50"/>
        <v>58</v>
      </c>
    </row>
    <row r="1074" spans="2:13" x14ac:dyDescent="0.25">
      <c r="B1074">
        <v>1060</v>
      </c>
      <c r="C1074" s="1" t="s">
        <v>9</v>
      </c>
      <c r="D1074">
        <v>360000</v>
      </c>
      <c r="E1074" s="1" t="s">
        <v>10</v>
      </c>
      <c r="F1074" s="1" t="s">
        <v>16</v>
      </c>
      <c r="G1074" s="1" t="s">
        <v>12</v>
      </c>
      <c r="H1074" s="1" t="s">
        <v>13</v>
      </c>
      <c r="I1074" s="1" t="s">
        <v>13</v>
      </c>
      <c r="J1074">
        <v>40</v>
      </c>
      <c r="K1074" s="1">
        <f t="shared" si="48"/>
        <v>360000</v>
      </c>
      <c r="L1074" s="1" t="str">
        <f t="shared" si="49"/>
        <v>ASALARIADO</v>
      </c>
      <c r="M1074" s="1">
        <f t="shared" si="50"/>
        <v>40</v>
      </c>
    </row>
    <row r="1075" spans="2:13" x14ac:dyDescent="0.25">
      <c r="B1075">
        <v>1061</v>
      </c>
      <c r="C1075" s="1" t="s">
        <v>9</v>
      </c>
      <c r="D1075">
        <v>491540.23</v>
      </c>
      <c r="E1075" s="1" t="s">
        <v>10</v>
      </c>
      <c r="F1075" s="1" t="s">
        <v>16</v>
      </c>
      <c r="G1075" s="1" t="s">
        <v>12</v>
      </c>
      <c r="H1075" s="1" t="s">
        <v>13</v>
      </c>
      <c r="I1075" s="1" t="s">
        <v>13</v>
      </c>
      <c r="J1075">
        <v>50</v>
      </c>
      <c r="K1075" s="1">
        <f t="shared" si="48"/>
        <v>491540.23</v>
      </c>
      <c r="L1075" s="1" t="str">
        <f t="shared" si="49"/>
        <v>ASALARIADO</v>
      </c>
      <c r="M1075" s="1">
        <f t="shared" si="50"/>
        <v>50</v>
      </c>
    </row>
    <row r="1076" spans="2:13" x14ac:dyDescent="0.25">
      <c r="B1076">
        <v>1062</v>
      </c>
      <c r="C1076" s="1" t="s">
        <v>15</v>
      </c>
      <c r="D1076">
        <v>307401</v>
      </c>
      <c r="E1076" s="1" t="s">
        <v>10</v>
      </c>
      <c r="F1076" s="1" t="s">
        <v>11</v>
      </c>
      <c r="G1076" s="1" t="s">
        <v>12</v>
      </c>
      <c r="H1076" s="1" t="s">
        <v>13</v>
      </c>
      <c r="I1076" s="1" t="s">
        <v>12</v>
      </c>
      <c r="J1076">
        <v>28</v>
      </c>
      <c r="K1076" s="1">
        <f t="shared" si="48"/>
        <v>307401</v>
      </c>
      <c r="L1076" s="1" t="str">
        <f t="shared" si="49"/>
        <v>ASALARIADO</v>
      </c>
      <c r="M1076" s="1">
        <f t="shared" si="50"/>
        <v>28</v>
      </c>
    </row>
    <row r="1077" spans="2:13" x14ac:dyDescent="0.25">
      <c r="B1077">
        <v>1063</v>
      </c>
      <c r="C1077" s="1" t="s">
        <v>9</v>
      </c>
      <c r="D1077">
        <v>141510.22</v>
      </c>
      <c r="E1077" s="1" t="s">
        <v>14</v>
      </c>
      <c r="F1077" s="1" t="s">
        <v>11</v>
      </c>
      <c r="G1077" s="1" t="s">
        <v>12</v>
      </c>
      <c r="H1077" s="1" t="s">
        <v>13</v>
      </c>
      <c r="I1077" s="1" t="s">
        <v>13</v>
      </c>
      <c r="J1077">
        <v>90</v>
      </c>
      <c r="K1077" s="1">
        <f t="shared" si="48"/>
        <v>141510.22</v>
      </c>
      <c r="L1077" s="1" t="str">
        <f t="shared" si="49"/>
        <v>PENSIONADOS EN SU PROPIO SISTEMA</v>
      </c>
      <c r="M1077" s="1">
        <f t="shared" si="50"/>
        <v>90</v>
      </c>
    </row>
    <row r="1078" spans="2:13" x14ac:dyDescent="0.25">
      <c r="B1078">
        <v>1064</v>
      </c>
      <c r="C1078" s="1" t="s">
        <v>15</v>
      </c>
      <c r="D1078">
        <v>721809</v>
      </c>
      <c r="E1078" s="1" t="s">
        <v>10</v>
      </c>
      <c r="F1078" s="1" t="s">
        <v>11</v>
      </c>
      <c r="G1078" s="1" t="s">
        <v>12</v>
      </c>
      <c r="H1078" s="1" t="s">
        <v>13</v>
      </c>
      <c r="I1078" s="1" t="s">
        <v>12</v>
      </c>
      <c r="J1078">
        <v>46</v>
      </c>
      <c r="K1078" s="1">
        <f t="shared" si="48"/>
        <v>721809</v>
      </c>
      <c r="L1078" s="1" t="str">
        <f t="shared" si="49"/>
        <v>ASALARIADO</v>
      </c>
      <c r="M1078" s="1">
        <f t="shared" si="50"/>
        <v>46</v>
      </c>
    </row>
    <row r="1079" spans="2:13" x14ac:dyDescent="0.25">
      <c r="B1079">
        <v>1065</v>
      </c>
      <c r="C1079" s="1" t="s">
        <v>9</v>
      </c>
      <c r="D1079">
        <v>363793</v>
      </c>
      <c r="E1079" s="1" t="s">
        <v>10</v>
      </c>
      <c r="F1079" s="1" t="s">
        <v>16</v>
      </c>
      <c r="G1079" s="1" t="s">
        <v>12</v>
      </c>
      <c r="H1079" s="1" t="s">
        <v>12</v>
      </c>
      <c r="I1079" s="1" t="s">
        <v>13</v>
      </c>
      <c r="J1079">
        <v>51</v>
      </c>
      <c r="K1079" s="1">
        <f t="shared" si="48"/>
        <v>363793</v>
      </c>
      <c r="L1079" s="1" t="str">
        <f t="shared" si="49"/>
        <v>ASALARIADO</v>
      </c>
      <c r="M1079" s="1">
        <f t="shared" si="50"/>
        <v>51</v>
      </c>
    </row>
    <row r="1080" spans="2:13" x14ac:dyDescent="0.25">
      <c r="B1080">
        <v>1066</v>
      </c>
      <c r="C1080" s="1" t="s">
        <v>9</v>
      </c>
      <c r="D1080">
        <v>592200</v>
      </c>
      <c r="E1080" s="1" t="s">
        <v>10</v>
      </c>
      <c r="F1080" s="1" t="s">
        <v>16</v>
      </c>
      <c r="G1080" s="1" t="s">
        <v>12</v>
      </c>
      <c r="H1080" s="1" t="s">
        <v>12</v>
      </c>
      <c r="I1080" s="1" t="s">
        <v>13</v>
      </c>
      <c r="J1080">
        <v>53</v>
      </c>
      <c r="K1080" s="1">
        <f t="shared" si="48"/>
        <v>592200</v>
      </c>
      <c r="L1080" s="1" t="str">
        <f t="shared" si="49"/>
        <v>ASALARIADO</v>
      </c>
      <c r="M1080" s="1">
        <f t="shared" si="50"/>
        <v>53</v>
      </c>
    </row>
    <row r="1081" spans="2:13" x14ac:dyDescent="0.25">
      <c r="B1081">
        <v>1067</v>
      </c>
      <c r="C1081" s="1" t="s">
        <v>15</v>
      </c>
      <c r="D1081">
        <v>2196851</v>
      </c>
      <c r="E1081" s="1" t="s">
        <v>10</v>
      </c>
      <c r="F1081" s="1" t="s">
        <v>16</v>
      </c>
      <c r="G1081" s="1" t="s">
        <v>12</v>
      </c>
      <c r="H1081" s="1" t="s">
        <v>13</v>
      </c>
      <c r="I1081" s="1" t="s">
        <v>13</v>
      </c>
      <c r="J1081">
        <v>41</v>
      </c>
      <c r="K1081" s="1">
        <f t="shared" si="48"/>
        <v>2196851</v>
      </c>
      <c r="L1081" s="1" t="str">
        <f t="shared" si="49"/>
        <v>ASALARIADO</v>
      </c>
      <c r="M1081" s="1">
        <f t="shared" si="50"/>
        <v>41</v>
      </c>
    </row>
    <row r="1082" spans="2:13" x14ac:dyDescent="0.25">
      <c r="B1082">
        <v>1068</v>
      </c>
      <c r="C1082" s="1" t="s">
        <v>9</v>
      </c>
      <c r="D1082">
        <v>495108.62</v>
      </c>
      <c r="E1082" s="1" t="s">
        <v>10</v>
      </c>
      <c r="F1082" s="1" t="s">
        <v>11</v>
      </c>
      <c r="G1082" s="1" t="s">
        <v>12</v>
      </c>
      <c r="H1082" s="1" t="s">
        <v>13</v>
      </c>
      <c r="I1082" s="1" t="s">
        <v>13</v>
      </c>
      <c r="J1082">
        <v>25</v>
      </c>
      <c r="K1082" s="1">
        <f t="shared" si="48"/>
        <v>495108.62</v>
      </c>
      <c r="L1082" s="1" t="str">
        <f t="shared" si="49"/>
        <v>ASALARIADO</v>
      </c>
      <c r="M1082" s="1">
        <f t="shared" si="50"/>
        <v>25</v>
      </c>
    </row>
    <row r="1083" spans="2:13" x14ac:dyDescent="0.25">
      <c r="B1083">
        <v>1069</v>
      </c>
      <c r="C1083" s="1" t="s">
        <v>15</v>
      </c>
      <c r="D1083">
        <v>380000</v>
      </c>
      <c r="E1083" s="1" t="s">
        <v>10</v>
      </c>
      <c r="F1083" s="1" t="s">
        <v>16</v>
      </c>
      <c r="G1083" s="1" t="s">
        <v>12</v>
      </c>
      <c r="H1083" s="1" t="s">
        <v>13</v>
      </c>
      <c r="I1083" s="1" t="s">
        <v>13</v>
      </c>
      <c r="J1083">
        <v>57</v>
      </c>
      <c r="K1083" s="1">
        <f t="shared" si="48"/>
        <v>380000</v>
      </c>
      <c r="L1083" s="1" t="str">
        <f t="shared" si="49"/>
        <v>ASALARIADO</v>
      </c>
      <c r="M1083" s="1">
        <f t="shared" si="50"/>
        <v>57</v>
      </c>
    </row>
    <row r="1084" spans="2:13" x14ac:dyDescent="0.25">
      <c r="B1084">
        <v>1070</v>
      </c>
      <c r="C1084" s="1" t="s">
        <v>15</v>
      </c>
      <c r="D1084">
        <v>2183054.04</v>
      </c>
      <c r="E1084" s="1" t="s">
        <v>10</v>
      </c>
      <c r="F1084" s="1" t="s">
        <v>16</v>
      </c>
      <c r="G1084" s="1" t="s">
        <v>12</v>
      </c>
      <c r="H1084" s="1" t="s">
        <v>13</v>
      </c>
      <c r="I1084" s="1" t="s">
        <v>13</v>
      </c>
      <c r="J1084">
        <v>32</v>
      </c>
      <c r="K1084" s="1">
        <f t="shared" si="48"/>
        <v>2183054.04</v>
      </c>
      <c r="L1084" s="1" t="str">
        <f t="shared" si="49"/>
        <v>ASALARIADO</v>
      </c>
      <c r="M1084" s="1">
        <f t="shared" si="50"/>
        <v>32</v>
      </c>
    </row>
    <row r="1085" spans="2:13" x14ac:dyDescent="0.25">
      <c r="B1085">
        <v>1071</v>
      </c>
      <c r="C1085" s="1" t="s">
        <v>9</v>
      </c>
      <c r="D1085">
        <v>651535</v>
      </c>
      <c r="E1085" s="1" t="s">
        <v>10</v>
      </c>
      <c r="F1085" s="1" t="s">
        <v>16</v>
      </c>
      <c r="G1085" s="1" t="s">
        <v>12</v>
      </c>
      <c r="H1085" s="1" t="s">
        <v>13</v>
      </c>
      <c r="I1085" s="1" t="s">
        <v>13</v>
      </c>
      <c r="J1085">
        <v>34</v>
      </c>
      <c r="K1085" s="1">
        <f t="shared" si="48"/>
        <v>651535</v>
      </c>
      <c r="L1085" s="1" t="str">
        <f t="shared" si="49"/>
        <v>ASALARIADO</v>
      </c>
      <c r="M1085" s="1">
        <f t="shared" si="50"/>
        <v>34</v>
      </c>
    </row>
    <row r="1086" spans="2:13" x14ac:dyDescent="0.25">
      <c r="B1086">
        <v>1072</v>
      </c>
      <c r="C1086" s="1" t="s">
        <v>15</v>
      </c>
      <c r="D1086">
        <v>278030</v>
      </c>
      <c r="E1086" s="1" t="s">
        <v>19</v>
      </c>
      <c r="F1086" s="1" t="s">
        <v>16</v>
      </c>
      <c r="G1086" s="1" t="s">
        <v>12</v>
      </c>
      <c r="H1086" s="1" t="s">
        <v>13</v>
      </c>
      <c r="I1086" s="1" t="s">
        <v>13</v>
      </c>
      <c r="J1086">
        <v>29</v>
      </c>
      <c r="K1086" s="1">
        <f t="shared" si="48"/>
        <v>278030</v>
      </c>
      <c r="L1086" s="1" t="str">
        <f t="shared" si="49"/>
        <v>CONVENIOS ESPECIALES DE TRABAJADORES INDEPENDIENTES</v>
      </c>
      <c r="M1086" s="1">
        <f t="shared" si="50"/>
        <v>29</v>
      </c>
    </row>
    <row r="1087" spans="2:13" x14ac:dyDescent="0.25">
      <c r="B1087">
        <v>1073</v>
      </c>
      <c r="C1087" s="1" t="s">
        <v>9</v>
      </c>
      <c r="D1087">
        <v>299647</v>
      </c>
      <c r="E1087" s="1" t="s">
        <v>17</v>
      </c>
      <c r="F1087" s="1" t="s">
        <v>16</v>
      </c>
      <c r="G1087" s="1" t="s">
        <v>12</v>
      </c>
      <c r="H1087" s="1" t="s">
        <v>13</v>
      </c>
      <c r="I1087" s="1" t="s">
        <v>13</v>
      </c>
      <c r="J1087">
        <v>64</v>
      </c>
      <c r="K1087" s="1">
        <f t="shared" si="48"/>
        <v>299647</v>
      </c>
      <c r="L1087" s="1" t="str">
        <f t="shared" si="49"/>
        <v>ASEGURADO VOLUNTARIO</v>
      </c>
      <c r="M1087" s="1">
        <f t="shared" si="50"/>
        <v>64</v>
      </c>
    </row>
    <row r="1088" spans="2:13" x14ac:dyDescent="0.25">
      <c r="B1088">
        <v>1074</v>
      </c>
      <c r="C1088" s="1" t="s">
        <v>15</v>
      </c>
      <c r="D1088">
        <v>347520</v>
      </c>
      <c r="E1088" s="1" t="s">
        <v>10</v>
      </c>
      <c r="F1088" s="1" t="s">
        <v>16</v>
      </c>
      <c r="G1088" s="1" t="s">
        <v>12</v>
      </c>
      <c r="H1088" s="1" t="s">
        <v>13</v>
      </c>
      <c r="I1088" s="1" t="s">
        <v>13</v>
      </c>
      <c r="J1088">
        <v>35</v>
      </c>
      <c r="K1088" s="1">
        <f t="shared" si="48"/>
        <v>347520</v>
      </c>
      <c r="L1088" s="1" t="str">
        <f t="shared" si="49"/>
        <v>ASALARIADO</v>
      </c>
      <c r="M1088" s="1">
        <f t="shared" si="50"/>
        <v>35</v>
      </c>
    </row>
    <row r="1089" spans="2:13" x14ac:dyDescent="0.25">
      <c r="B1089">
        <v>1075</v>
      </c>
      <c r="C1089" s="1" t="s">
        <v>9</v>
      </c>
      <c r="D1089">
        <v>594640</v>
      </c>
      <c r="E1089" s="1" t="s">
        <v>10</v>
      </c>
      <c r="F1089" s="1" t="s">
        <v>16</v>
      </c>
      <c r="G1089" s="1" t="s">
        <v>12</v>
      </c>
      <c r="H1089" s="1" t="s">
        <v>13</v>
      </c>
      <c r="I1089" s="1" t="s">
        <v>13</v>
      </c>
      <c r="J1089">
        <v>36</v>
      </c>
      <c r="K1089" s="1">
        <f t="shared" si="48"/>
        <v>594640</v>
      </c>
      <c r="L1089" s="1" t="str">
        <f t="shared" si="49"/>
        <v>ASALARIADO</v>
      </c>
      <c r="M1089" s="1">
        <f t="shared" si="50"/>
        <v>36</v>
      </c>
    </row>
    <row r="1090" spans="2:13" x14ac:dyDescent="0.25">
      <c r="B1090">
        <v>1076</v>
      </c>
      <c r="C1090" s="1" t="s">
        <v>9</v>
      </c>
      <c r="D1090">
        <v>207858</v>
      </c>
      <c r="E1090" s="1" t="s">
        <v>10</v>
      </c>
      <c r="F1090" s="1" t="s">
        <v>16</v>
      </c>
      <c r="G1090" s="1" t="s">
        <v>12</v>
      </c>
      <c r="H1090" s="1" t="s">
        <v>13</v>
      </c>
      <c r="I1090" s="1" t="s">
        <v>13</v>
      </c>
      <c r="J1090">
        <v>55</v>
      </c>
      <c r="K1090" s="1">
        <f t="shared" si="48"/>
        <v>207858</v>
      </c>
      <c r="L1090" s="1" t="str">
        <f t="shared" si="49"/>
        <v>ASALARIADO</v>
      </c>
      <c r="M1090" s="1">
        <f t="shared" si="50"/>
        <v>55</v>
      </c>
    </row>
    <row r="1091" spans="2:13" x14ac:dyDescent="0.25">
      <c r="B1091">
        <v>1077</v>
      </c>
      <c r="C1091" s="1" t="s">
        <v>9</v>
      </c>
      <c r="D1091">
        <v>3211392</v>
      </c>
      <c r="E1091" s="1" t="s">
        <v>10</v>
      </c>
      <c r="F1091" s="1" t="s">
        <v>11</v>
      </c>
      <c r="G1091" s="1" t="s">
        <v>12</v>
      </c>
      <c r="H1091" s="1" t="s">
        <v>13</v>
      </c>
      <c r="I1091" s="1" t="s">
        <v>13</v>
      </c>
      <c r="J1091">
        <v>60</v>
      </c>
      <c r="K1091" s="1">
        <f t="shared" si="48"/>
        <v>3211392</v>
      </c>
      <c r="L1091" s="1" t="str">
        <f t="shared" si="49"/>
        <v>ASALARIADO</v>
      </c>
      <c r="M1091" s="1">
        <f t="shared" si="50"/>
        <v>60</v>
      </c>
    </row>
    <row r="1092" spans="2:13" x14ac:dyDescent="0.25">
      <c r="B1092">
        <v>1078</v>
      </c>
      <c r="C1092" s="1" t="s">
        <v>9</v>
      </c>
      <c r="D1092">
        <v>631550.63</v>
      </c>
      <c r="E1092" s="1" t="s">
        <v>10</v>
      </c>
      <c r="F1092" s="1" t="s">
        <v>16</v>
      </c>
      <c r="G1092" s="1" t="s">
        <v>12</v>
      </c>
      <c r="H1092" s="1" t="s">
        <v>13</v>
      </c>
      <c r="I1092" s="1" t="s">
        <v>13</v>
      </c>
      <c r="J1092">
        <v>38</v>
      </c>
      <c r="K1092" s="1">
        <f t="shared" si="48"/>
        <v>631550.63</v>
      </c>
      <c r="L1092" s="1" t="str">
        <f t="shared" si="49"/>
        <v>ASALARIADO</v>
      </c>
      <c r="M1092" s="1">
        <f t="shared" si="50"/>
        <v>38</v>
      </c>
    </row>
    <row r="1093" spans="2:13" x14ac:dyDescent="0.25">
      <c r="B1093">
        <v>1079</v>
      </c>
      <c r="C1093" s="1" t="s">
        <v>9</v>
      </c>
      <c r="D1093">
        <v>374222.12</v>
      </c>
      <c r="E1093" s="1" t="s">
        <v>10</v>
      </c>
      <c r="F1093" s="1" t="s">
        <v>16</v>
      </c>
      <c r="G1093" s="1" t="s">
        <v>12</v>
      </c>
      <c r="H1093" s="1" t="s">
        <v>13</v>
      </c>
      <c r="I1093" s="1" t="s">
        <v>13</v>
      </c>
      <c r="J1093">
        <v>31</v>
      </c>
      <c r="K1093" s="1">
        <f t="shared" si="48"/>
        <v>374222.12</v>
      </c>
      <c r="L1093" s="1" t="str">
        <f t="shared" si="49"/>
        <v>ASALARIADO</v>
      </c>
      <c r="M1093" s="1">
        <f t="shared" si="50"/>
        <v>31</v>
      </c>
    </row>
    <row r="1094" spans="2:13" x14ac:dyDescent="0.25">
      <c r="B1094">
        <v>1080</v>
      </c>
      <c r="C1094" s="1" t="s">
        <v>15</v>
      </c>
      <c r="D1094">
        <v>338166</v>
      </c>
      <c r="E1094" s="1" t="s">
        <v>17</v>
      </c>
      <c r="F1094" s="1" t="s">
        <v>16</v>
      </c>
      <c r="G1094" s="1" t="s">
        <v>12</v>
      </c>
      <c r="H1094" s="1" t="s">
        <v>13</v>
      </c>
      <c r="I1094" s="1" t="s">
        <v>13</v>
      </c>
      <c r="J1094">
        <v>63</v>
      </c>
      <c r="K1094" s="1">
        <f t="shared" si="48"/>
        <v>338166</v>
      </c>
      <c r="L1094" s="1" t="str">
        <f t="shared" si="49"/>
        <v>ASEGURADO VOLUNTARIO</v>
      </c>
      <c r="M1094" s="1">
        <f t="shared" si="50"/>
        <v>63</v>
      </c>
    </row>
    <row r="1095" spans="2:13" x14ac:dyDescent="0.25">
      <c r="B1095">
        <v>1081</v>
      </c>
      <c r="C1095" s="1" t="s">
        <v>15</v>
      </c>
      <c r="D1095">
        <v>180000</v>
      </c>
      <c r="E1095" s="1" t="s">
        <v>10</v>
      </c>
      <c r="F1095" s="1" t="s">
        <v>16</v>
      </c>
      <c r="G1095" s="1" t="s">
        <v>12</v>
      </c>
      <c r="H1095" s="1" t="s">
        <v>12</v>
      </c>
      <c r="I1095" s="1" t="s">
        <v>13</v>
      </c>
      <c r="J1095">
        <v>78</v>
      </c>
      <c r="K1095" s="1">
        <f t="shared" si="48"/>
        <v>180000</v>
      </c>
      <c r="L1095" s="1" t="str">
        <f t="shared" si="49"/>
        <v>ASALARIADO</v>
      </c>
      <c r="M1095" s="1">
        <f t="shared" si="50"/>
        <v>78</v>
      </c>
    </row>
    <row r="1096" spans="2:13" x14ac:dyDescent="0.25">
      <c r="B1096">
        <v>1082</v>
      </c>
      <c r="C1096" s="1" t="s">
        <v>15</v>
      </c>
      <c r="D1096">
        <v>582638</v>
      </c>
      <c r="E1096" s="1" t="s">
        <v>18</v>
      </c>
      <c r="F1096" s="1" t="s">
        <v>16</v>
      </c>
      <c r="G1096" s="1" t="s">
        <v>12</v>
      </c>
      <c r="H1096" s="1" t="s">
        <v>12</v>
      </c>
      <c r="I1096" s="1" t="s">
        <v>12</v>
      </c>
      <c r="J1096">
        <v>60</v>
      </c>
      <c r="K1096" s="1">
        <f t="shared" si="48"/>
        <v>582638</v>
      </c>
      <c r="L1096" s="1" t="str">
        <f t="shared" si="49"/>
        <v>TRABAJADOR INDEPENDIENTE</v>
      </c>
      <c r="M1096" s="1">
        <f t="shared" si="50"/>
        <v>60</v>
      </c>
    </row>
    <row r="1097" spans="2:13" x14ac:dyDescent="0.25">
      <c r="B1097">
        <v>1083</v>
      </c>
      <c r="C1097" s="1" t="s">
        <v>15</v>
      </c>
      <c r="D1097">
        <v>818240.4</v>
      </c>
      <c r="E1097" s="1" t="s">
        <v>10</v>
      </c>
      <c r="F1097" s="1" t="s">
        <v>16</v>
      </c>
      <c r="G1097" s="1" t="s">
        <v>12</v>
      </c>
      <c r="H1097" s="1" t="s">
        <v>13</v>
      </c>
      <c r="I1097" s="1" t="s">
        <v>13</v>
      </c>
      <c r="J1097">
        <v>26</v>
      </c>
      <c r="K1097" s="1">
        <f t="shared" si="48"/>
        <v>818240.4</v>
      </c>
      <c r="L1097" s="1" t="str">
        <f t="shared" si="49"/>
        <v>ASALARIADO</v>
      </c>
      <c r="M1097" s="1">
        <f t="shared" si="50"/>
        <v>26</v>
      </c>
    </row>
    <row r="1098" spans="2:13" x14ac:dyDescent="0.25">
      <c r="B1098">
        <v>1084</v>
      </c>
      <c r="C1098" s="1" t="s">
        <v>15</v>
      </c>
      <c r="D1098">
        <v>317915</v>
      </c>
      <c r="E1098" s="1" t="s">
        <v>10</v>
      </c>
      <c r="F1098" s="1" t="s">
        <v>16</v>
      </c>
      <c r="G1098" s="1" t="s">
        <v>12</v>
      </c>
      <c r="H1098" s="1" t="s">
        <v>13</v>
      </c>
      <c r="I1098" s="1" t="s">
        <v>13</v>
      </c>
      <c r="J1098">
        <v>41</v>
      </c>
      <c r="K1098" s="1">
        <f t="shared" si="48"/>
        <v>317915</v>
      </c>
      <c r="L1098" s="1" t="str">
        <f t="shared" si="49"/>
        <v>ASALARIADO</v>
      </c>
      <c r="M1098" s="1">
        <f t="shared" si="50"/>
        <v>41</v>
      </c>
    </row>
    <row r="1099" spans="2:13" x14ac:dyDescent="0.25">
      <c r="B1099">
        <v>1085</v>
      </c>
      <c r="C1099" s="1" t="s">
        <v>9</v>
      </c>
      <c r="D1099">
        <v>449694.75</v>
      </c>
      <c r="E1099" s="1" t="s">
        <v>10</v>
      </c>
      <c r="F1099" s="1" t="s">
        <v>16</v>
      </c>
      <c r="G1099" s="1" t="s">
        <v>12</v>
      </c>
      <c r="H1099" s="1" t="s">
        <v>13</v>
      </c>
      <c r="I1099" s="1" t="s">
        <v>13</v>
      </c>
      <c r="J1099">
        <v>21</v>
      </c>
      <c r="K1099" s="1">
        <f t="shared" si="48"/>
        <v>449694.75</v>
      </c>
      <c r="L1099" s="1" t="str">
        <f t="shared" si="49"/>
        <v>ASALARIADO</v>
      </c>
      <c r="M1099" s="1">
        <f t="shared" si="50"/>
        <v>21</v>
      </c>
    </row>
    <row r="1100" spans="2:13" x14ac:dyDescent="0.25">
      <c r="B1100">
        <v>1086</v>
      </c>
      <c r="C1100" s="1" t="s">
        <v>15</v>
      </c>
      <c r="D1100">
        <v>607000</v>
      </c>
      <c r="E1100" s="1" t="s">
        <v>10</v>
      </c>
      <c r="F1100" s="1" t="s">
        <v>16</v>
      </c>
      <c r="G1100" s="1" t="s">
        <v>12</v>
      </c>
      <c r="H1100" s="1" t="s">
        <v>13</v>
      </c>
      <c r="I1100" s="1" t="s">
        <v>13</v>
      </c>
      <c r="J1100">
        <v>41</v>
      </c>
      <c r="K1100" s="1">
        <f t="shared" si="48"/>
        <v>607000</v>
      </c>
      <c r="L1100" s="1" t="str">
        <f t="shared" si="49"/>
        <v>ASALARIADO</v>
      </c>
      <c r="M1100" s="1">
        <f t="shared" si="50"/>
        <v>41</v>
      </c>
    </row>
    <row r="1101" spans="2:13" x14ac:dyDescent="0.25">
      <c r="B1101">
        <v>1087</v>
      </c>
      <c r="C1101" s="1" t="s">
        <v>9</v>
      </c>
      <c r="D1101">
        <v>302470</v>
      </c>
      <c r="E1101" s="1" t="s">
        <v>18</v>
      </c>
      <c r="F1101" s="1" t="s">
        <v>16</v>
      </c>
      <c r="G1101" s="1" t="s">
        <v>12</v>
      </c>
      <c r="H1101" s="1" t="s">
        <v>13</v>
      </c>
      <c r="I1101" s="1" t="s">
        <v>12</v>
      </c>
      <c r="J1101">
        <v>31</v>
      </c>
      <c r="K1101" s="1">
        <f t="shared" si="48"/>
        <v>302470</v>
      </c>
      <c r="L1101" s="1" t="str">
        <f t="shared" si="49"/>
        <v>TRABAJADOR INDEPENDIENTE</v>
      </c>
      <c r="M1101" s="1">
        <f t="shared" si="50"/>
        <v>31</v>
      </c>
    </row>
    <row r="1102" spans="2:13" x14ac:dyDescent="0.25">
      <c r="B1102">
        <v>1088</v>
      </c>
      <c r="C1102" s="1" t="s">
        <v>9</v>
      </c>
      <c r="D1102">
        <v>300000</v>
      </c>
      <c r="E1102" s="1" t="s">
        <v>10</v>
      </c>
      <c r="F1102" s="1" t="s">
        <v>16</v>
      </c>
      <c r="G1102" s="1" t="s">
        <v>12</v>
      </c>
      <c r="H1102" s="1" t="s">
        <v>13</v>
      </c>
      <c r="I1102" s="1" t="s">
        <v>13</v>
      </c>
      <c r="J1102">
        <v>58</v>
      </c>
      <c r="K1102" s="1">
        <f t="shared" si="48"/>
        <v>300000</v>
      </c>
      <c r="L1102" s="1" t="str">
        <f t="shared" si="49"/>
        <v>ASALARIADO</v>
      </c>
      <c r="M1102" s="1">
        <f t="shared" si="50"/>
        <v>58</v>
      </c>
    </row>
    <row r="1103" spans="2:13" x14ac:dyDescent="0.25">
      <c r="B1103">
        <v>1089</v>
      </c>
      <c r="C1103" s="1" t="s">
        <v>9</v>
      </c>
      <c r="D1103">
        <v>359543</v>
      </c>
      <c r="E1103" s="1" t="s">
        <v>10</v>
      </c>
      <c r="F1103" s="1" t="s">
        <v>16</v>
      </c>
      <c r="G1103" s="1" t="s">
        <v>12</v>
      </c>
      <c r="H1103" s="1" t="s">
        <v>13</v>
      </c>
      <c r="I1103" s="1" t="s">
        <v>13</v>
      </c>
      <c r="J1103">
        <v>20</v>
      </c>
      <c r="K1103" s="1">
        <f t="shared" ref="K1103:K1166" si="51">IF(ISBLANK(D1103),$B$8,D1103)</f>
        <v>359543</v>
      </c>
      <c r="L1103" s="1" t="str">
        <f t="shared" ref="L1103:L1166" si="52">IF(ISBLANK(E1103),$B$4,E1103)</f>
        <v>ASALARIADO</v>
      </c>
      <c r="M1103" s="1">
        <f t="shared" ref="M1103:M1166" si="53">IF(ISBLANK(J1103),$B$9,J1103)</f>
        <v>20</v>
      </c>
    </row>
    <row r="1104" spans="2:13" x14ac:dyDescent="0.25">
      <c r="B1104">
        <v>1090</v>
      </c>
      <c r="C1104" s="1" t="s">
        <v>15</v>
      </c>
      <c r="D1104">
        <v>717302</v>
      </c>
      <c r="E1104" s="1" t="s">
        <v>10</v>
      </c>
      <c r="F1104" s="1" t="s">
        <v>16</v>
      </c>
      <c r="G1104" s="1" t="s">
        <v>12</v>
      </c>
      <c r="H1104" s="1" t="s">
        <v>13</v>
      </c>
      <c r="I1104" s="1" t="s">
        <v>13</v>
      </c>
      <c r="J1104">
        <v>42</v>
      </c>
      <c r="K1104" s="1">
        <f t="shared" si="51"/>
        <v>717302</v>
      </c>
      <c r="L1104" s="1" t="str">
        <f t="shared" si="52"/>
        <v>ASALARIADO</v>
      </c>
      <c r="M1104" s="1">
        <f t="shared" si="53"/>
        <v>42</v>
      </c>
    </row>
    <row r="1105" spans="2:13" x14ac:dyDescent="0.25">
      <c r="B1105">
        <v>1091</v>
      </c>
      <c r="C1105" s="1" t="s">
        <v>9</v>
      </c>
      <c r="D1105">
        <v>301597.40000000002</v>
      </c>
      <c r="E1105" s="1" t="s">
        <v>10</v>
      </c>
      <c r="F1105" s="1" t="s">
        <v>16</v>
      </c>
      <c r="G1105" s="1" t="s">
        <v>12</v>
      </c>
      <c r="H1105" s="1" t="s">
        <v>12</v>
      </c>
      <c r="I1105" s="1" t="s">
        <v>13</v>
      </c>
      <c r="J1105">
        <v>46</v>
      </c>
      <c r="K1105" s="1">
        <f t="shared" si="51"/>
        <v>301597.40000000002</v>
      </c>
      <c r="L1105" s="1" t="str">
        <f t="shared" si="52"/>
        <v>ASALARIADO</v>
      </c>
      <c r="M1105" s="1">
        <f t="shared" si="53"/>
        <v>46</v>
      </c>
    </row>
    <row r="1106" spans="2:13" x14ac:dyDescent="0.25">
      <c r="B1106">
        <v>1092</v>
      </c>
      <c r="C1106" s="1" t="s">
        <v>15</v>
      </c>
      <c r="D1106">
        <v>297046</v>
      </c>
      <c r="E1106" s="1" t="s">
        <v>17</v>
      </c>
      <c r="F1106" s="1" t="s">
        <v>16</v>
      </c>
      <c r="G1106" s="1" t="s">
        <v>12</v>
      </c>
      <c r="H1106" s="1" t="s">
        <v>13</v>
      </c>
      <c r="I1106" s="1" t="s">
        <v>13</v>
      </c>
      <c r="J1106">
        <v>34</v>
      </c>
      <c r="K1106" s="1">
        <f t="shared" si="51"/>
        <v>297046</v>
      </c>
      <c r="L1106" s="1" t="str">
        <f t="shared" si="52"/>
        <v>ASEGURADO VOLUNTARIO</v>
      </c>
      <c r="M1106" s="1">
        <f t="shared" si="53"/>
        <v>34</v>
      </c>
    </row>
    <row r="1107" spans="2:13" x14ac:dyDescent="0.25">
      <c r="B1107">
        <v>1093</v>
      </c>
      <c r="C1107" s="1" t="s">
        <v>9</v>
      </c>
      <c r="D1107">
        <v>700000</v>
      </c>
      <c r="E1107" s="1" t="s">
        <v>10</v>
      </c>
      <c r="F1107" s="1" t="s">
        <v>16</v>
      </c>
      <c r="G1107" s="1" t="s">
        <v>12</v>
      </c>
      <c r="H1107" s="1" t="s">
        <v>13</v>
      </c>
      <c r="I1107" s="1" t="s">
        <v>13</v>
      </c>
      <c r="J1107">
        <v>22</v>
      </c>
      <c r="K1107" s="1">
        <f t="shared" si="51"/>
        <v>700000</v>
      </c>
      <c r="L1107" s="1" t="str">
        <f t="shared" si="52"/>
        <v>ASALARIADO</v>
      </c>
      <c r="M1107" s="1">
        <f t="shared" si="53"/>
        <v>22</v>
      </c>
    </row>
    <row r="1108" spans="2:13" x14ac:dyDescent="0.25">
      <c r="B1108">
        <v>1094</v>
      </c>
      <c r="C1108" s="1" t="s">
        <v>15</v>
      </c>
      <c r="D1108">
        <v>384000</v>
      </c>
      <c r="E1108" s="1" t="s">
        <v>10</v>
      </c>
      <c r="F1108" s="1" t="s">
        <v>16</v>
      </c>
      <c r="G1108" s="1" t="s">
        <v>12</v>
      </c>
      <c r="H1108" s="1" t="s">
        <v>13</v>
      </c>
      <c r="I1108" s="1" t="s">
        <v>13</v>
      </c>
      <c r="J1108">
        <v>48</v>
      </c>
      <c r="K1108" s="1">
        <f t="shared" si="51"/>
        <v>384000</v>
      </c>
      <c r="L1108" s="1" t="str">
        <f t="shared" si="52"/>
        <v>ASALARIADO</v>
      </c>
      <c r="M1108" s="1">
        <f t="shared" si="53"/>
        <v>48</v>
      </c>
    </row>
    <row r="1109" spans="2:13" x14ac:dyDescent="0.25">
      <c r="B1109">
        <v>1095</v>
      </c>
      <c r="C1109" s="1" t="s">
        <v>9</v>
      </c>
      <c r="D1109">
        <v>783349.9</v>
      </c>
      <c r="E1109" s="1" t="s">
        <v>10</v>
      </c>
      <c r="F1109" s="1" t="s">
        <v>11</v>
      </c>
      <c r="G1109" s="1" t="s">
        <v>12</v>
      </c>
      <c r="H1109" s="1" t="s">
        <v>13</v>
      </c>
      <c r="I1109" s="1" t="s">
        <v>13</v>
      </c>
      <c r="J1109">
        <v>45</v>
      </c>
      <c r="K1109" s="1">
        <f t="shared" si="51"/>
        <v>783349.9</v>
      </c>
      <c r="L1109" s="1" t="str">
        <f t="shared" si="52"/>
        <v>ASALARIADO</v>
      </c>
      <c r="M1109" s="1">
        <f t="shared" si="53"/>
        <v>45</v>
      </c>
    </row>
    <row r="1110" spans="2:13" x14ac:dyDescent="0.25">
      <c r="B1110">
        <v>1096</v>
      </c>
      <c r="C1110" s="1" t="s">
        <v>9</v>
      </c>
      <c r="D1110">
        <v>1615550.07</v>
      </c>
      <c r="E1110" s="1" t="s">
        <v>10</v>
      </c>
      <c r="F1110" s="1" t="s">
        <v>16</v>
      </c>
      <c r="G1110" s="1" t="s">
        <v>12</v>
      </c>
      <c r="H1110" s="1" t="s">
        <v>13</v>
      </c>
      <c r="I1110" s="1" t="s">
        <v>12</v>
      </c>
      <c r="J1110">
        <v>37</v>
      </c>
      <c r="K1110" s="1">
        <f t="shared" si="51"/>
        <v>1615550.07</v>
      </c>
      <c r="L1110" s="1" t="str">
        <f t="shared" si="52"/>
        <v>ASALARIADO</v>
      </c>
      <c r="M1110" s="1">
        <f t="shared" si="53"/>
        <v>37</v>
      </c>
    </row>
    <row r="1111" spans="2:13" x14ac:dyDescent="0.25">
      <c r="B1111">
        <v>1097</v>
      </c>
      <c r="C1111" s="1" t="s">
        <v>15</v>
      </c>
      <c r="D1111">
        <v>247663</v>
      </c>
      <c r="E1111" s="1" t="s">
        <v>10</v>
      </c>
      <c r="F1111" s="1" t="s">
        <v>16</v>
      </c>
      <c r="G1111" s="1" t="s">
        <v>12</v>
      </c>
      <c r="H1111" s="1" t="s">
        <v>13</v>
      </c>
      <c r="I1111" s="1" t="s">
        <v>13</v>
      </c>
      <c r="J1111">
        <v>19</v>
      </c>
      <c r="K1111" s="1">
        <f t="shared" si="51"/>
        <v>247663</v>
      </c>
      <c r="L1111" s="1" t="str">
        <f t="shared" si="52"/>
        <v>ASALARIADO</v>
      </c>
      <c r="M1111" s="1">
        <f t="shared" si="53"/>
        <v>19</v>
      </c>
    </row>
    <row r="1112" spans="2:13" x14ac:dyDescent="0.25">
      <c r="B1112">
        <v>1098</v>
      </c>
      <c r="C1112" s="1" t="s">
        <v>15</v>
      </c>
      <c r="D1112">
        <v>1267616.3899999999</v>
      </c>
      <c r="E1112" s="1" t="s">
        <v>10</v>
      </c>
      <c r="F1112" s="1" t="s">
        <v>16</v>
      </c>
      <c r="G1112" s="1" t="s">
        <v>12</v>
      </c>
      <c r="H1112" s="1" t="s">
        <v>13</v>
      </c>
      <c r="I1112" s="1" t="s">
        <v>13</v>
      </c>
      <c r="J1112">
        <v>35</v>
      </c>
      <c r="K1112" s="1">
        <f t="shared" si="51"/>
        <v>1267616.3899999999</v>
      </c>
      <c r="L1112" s="1" t="str">
        <f t="shared" si="52"/>
        <v>ASALARIADO</v>
      </c>
      <c r="M1112" s="1">
        <f t="shared" si="53"/>
        <v>35</v>
      </c>
    </row>
    <row r="1113" spans="2:13" x14ac:dyDescent="0.25">
      <c r="B1113">
        <v>1099</v>
      </c>
      <c r="C1113" s="1" t="s">
        <v>9</v>
      </c>
      <c r="D1113">
        <v>377999</v>
      </c>
      <c r="E1113" s="1" t="s">
        <v>18</v>
      </c>
      <c r="F1113" s="1" t="s">
        <v>16</v>
      </c>
      <c r="G1113" s="1" t="s">
        <v>12</v>
      </c>
      <c r="H1113" s="1" t="s">
        <v>13</v>
      </c>
      <c r="I1113" s="1" t="s">
        <v>12</v>
      </c>
      <c r="J1113">
        <v>37</v>
      </c>
      <c r="K1113" s="1">
        <f t="shared" si="51"/>
        <v>377999</v>
      </c>
      <c r="L1113" s="1" t="str">
        <f t="shared" si="52"/>
        <v>TRABAJADOR INDEPENDIENTE</v>
      </c>
      <c r="M1113" s="1">
        <f t="shared" si="53"/>
        <v>37</v>
      </c>
    </row>
    <row r="1114" spans="2:13" x14ac:dyDescent="0.25">
      <c r="B1114">
        <v>1100</v>
      </c>
      <c r="C1114" s="1" t="s">
        <v>15</v>
      </c>
      <c r="D1114">
        <v>297044</v>
      </c>
      <c r="E1114" s="1" t="s">
        <v>17</v>
      </c>
      <c r="F1114" s="1" t="s">
        <v>16</v>
      </c>
      <c r="G1114" s="1" t="s">
        <v>12</v>
      </c>
      <c r="H1114" s="1" t="s">
        <v>13</v>
      </c>
      <c r="I1114" s="1" t="s">
        <v>13</v>
      </c>
      <c r="J1114">
        <v>53</v>
      </c>
      <c r="K1114" s="1">
        <f t="shared" si="51"/>
        <v>297044</v>
      </c>
      <c r="L1114" s="1" t="str">
        <f t="shared" si="52"/>
        <v>ASEGURADO VOLUNTARIO</v>
      </c>
      <c r="M1114" s="1">
        <f t="shared" si="53"/>
        <v>53</v>
      </c>
    </row>
    <row r="1115" spans="2:13" x14ac:dyDescent="0.25">
      <c r="B1115">
        <v>1101</v>
      </c>
      <c r="C1115" s="1" t="s">
        <v>9</v>
      </c>
      <c r="D1115">
        <v>278030</v>
      </c>
      <c r="E1115" s="1" t="s">
        <v>19</v>
      </c>
      <c r="F1115" s="1" t="s">
        <v>16</v>
      </c>
      <c r="G1115" s="1" t="s">
        <v>12</v>
      </c>
      <c r="H1115" s="1" t="s">
        <v>13</v>
      </c>
      <c r="I1115" s="1" t="s">
        <v>13</v>
      </c>
      <c r="J1115">
        <v>24</v>
      </c>
      <c r="K1115" s="1">
        <f t="shared" si="51"/>
        <v>278030</v>
      </c>
      <c r="L1115" s="1" t="str">
        <f t="shared" si="52"/>
        <v>CONVENIOS ESPECIALES DE TRABAJADORES INDEPENDIENTES</v>
      </c>
      <c r="M1115" s="1">
        <f t="shared" si="53"/>
        <v>24</v>
      </c>
    </row>
    <row r="1116" spans="2:13" x14ac:dyDescent="0.25">
      <c r="B1116">
        <v>1102</v>
      </c>
      <c r="C1116" s="1" t="s">
        <v>9</v>
      </c>
      <c r="D1116">
        <v>297045</v>
      </c>
      <c r="E1116" s="1" t="s">
        <v>18</v>
      </c>
      <c r="F1116" s="1" t="s">
        <v>16</v>
      </c>
      <c r="G1116" s="1" t="s">
        <v>12</v>
      </c>
      <c r="H1116" s="1" t="s">
        <v>13</v>
      </c>
      <c r="I1116" s="1" t="s">
        <v>12</v>
      </c>
      <c r="J1116">
        <v>33</v>
      </c>
      <c r="K1116" s="1">
        <f t="shared" si="51"/>
        <v>297045</v>
      </c>
      <c r="L1116" s="1" t="str">
        <f t="shared" si="52"/>
        <v>TRABAJADOR INDEPENDIENTE</v>
      </c>
      <c r="M1116" s="1">
        <f t="shared" si="53"/>
        <v>33</v>
      </c>
    </row>
    <row r="1117" spans="2:13" x14ac:dyDescent="0.25">
      <c r="B1117">
        <v>1103</v>
      </c>
      <c r="C1117" s="1" t="s">
        <v>9</v>
      </c>
      <c r="D1117">
        <v>239460</v>
      </c>
      <c r="E1117" s="1" t="s">
        <v>10</v>
      </c>
      <c r="F1117" s="1" t="s">
        <v>16</v>
      </c>
      <c r="G1117" s="1" t="s">
        <v>12</v>
      </c>
      <c r="H1117" s="1" t="s">
        <v>13</v>
      </c>
      <c r="I1117" s="1" t="s">
        <v>13</v>
      </c>
      <c r="J1117">
        <v>26</v>
      </c>
      <c r="K1117" s="1">
        <f t="shared" si="51"/>
        <v>239460</v>
      </c>
      <c r="L1117" s="1" t="str">
        <f t="shared" si="52"/>
        <v>ASALARIADO</v>
      </c>
      <c r="M1117" s="1">
        <f t="shared" si="53"/>
        <v>26</v>
      </c>
    </row>
    <row r="1118" spans="2:13" x14ac:dyDescent="0.25">
      <c r="B1118">
        <v>1104</v>
      </c>
      <c r="C1118" s="1" t="s">
        <v>9</v>
      </c>
      <c r="D1118">
        <v>331181</v>
      </c>
      <c r="E1118" s="1" t="s">
        <v>18</v>
      </c>
      <c r="F1118" s="1" t="s">
        <v>16</v>
      </c>
      <c r="G1118" s="1" t="s">
        <v>12</v>
      </c>
      <c r="H1118" s="1" t="s">
        <v>12</v>
      </c>
      <c r="I1118" s="1" t="s">
        <v>12</v>
      </c>
      <c r="J1118">
        <v>30</v>
      </c>
      <c r="K1118" s="1">
        <f t="shared" si="51"/>
        <v>331181</v>
      </c>
      <c r="L1118" s="1" t="str">
        <f t="shared" si="52"/>
        <v>TRABAJADOR INDEPENDIENTE</v>
      </c>
      <c r="M1118" s="1">
        <f t="shared" si="53"/>
        <v>30</v>
      </c>
    </row>
    <row r="1119" spans="2:13" x14ac:dyDescent="0.25">
      <c r="B1119">
        <v>1105</v>
      </c>
      <c r="C1119" s="1" t="s">
        <v>9</v>
      </c>
      <c r="D1119">
        <v>580840.93999999994</v>
      </c>
      <c r="E1119" s="1" t="s">
        <v>10</v>
      </c>
      <c r="F1119" s="1" t="s">
        <v>16</v>
      </c>
      <c r="G1119" s="1" t="s">
        <v>12</v>
      </c>
      <c r="H1119" s="1" t="s">
        <v>13</v>
      </c>
      <c r="I1119" s="1" t="s">
        <v>13</v>
      </c>
      <c r="J1119">
        <v>37</v>
      </c>
      <c r="K1119" s="1">
        <f t="shared" si="51"/>
        <v>580840.93999999994</v>
      </c>
      <c r="L1119" s="1" t="str">
        <f t="shared" si="52"/>
        <v>ASALARIADO</v>
      </c>
      <c r="M1119" s="1">
        <f t="shared" si="53"/>
        <v>37</v>
      </c>
    </row>
    <row r="1120" spans="2:13" x14ac:dyDescent="0.25">
      <c r="B1120">
        <v>1106</v>
      </c>
      <c r="C1120" s="1" t="s">
        <v>15</v>
      </c>
      <c r="D1120">
        <v>850000</v>
      </c>
      <c r="E1120" s="1" t="s">
        <v>10</v>
      </c>
      <c r="F1120" s="1" t="s">
        <v>16</v>
      </c>
      <c r="G1120" s="1" t="s">
        <v>12</v>
      </c>
      <c r="H1120" s="1" t="s">
        <v>13</v>
      </c>
      <c r="I1120" s="1" t="s">
        <v>13</v>
      </c>
      <c r="J1120">
        <v>38</v>
      </c>
      <c r="K1120" s="1">
        <f t="shared" si="51"/>
        <v>850000</v>
      </c>
      <c r="L1120" s="1" t="str">
        <f t="shared" si="52"/>
        <v>ASALARIADO</v>
      </c>
      <c r="M1120" s="1">
        <f t="shared" si="53"/>
        <v>38</v>
      </c>
    </row>
    <row r="1121" spans="2:13" x14ac:dyDescent="0.25">
      <c r="B1121">
        <v>1107</v>
      </c>
      <c r="C1121" s="1" t="s">
        <v>9</v>
      </c>
      <c r="D1121">
        <v>367500</v>
      </c>
      <c r="E1121" s="1" t="s">
        <v>10</v>
      </c>
      <c r="F1121" s="1" t="s">
        <v>16</v>
      </c>
      <c r="G1121" s="1" t="s">
        <v>12</v>
      </c>
      <c r="H1121" s="1" t="s">
        <v>13</v>
      </c>
      <c r="I1121" s="1" t="s">
        <v>13</v>
      </c>
      <c r="J1121">
        <v>32</v>
      </c>
      <c r="K1121" s="1">
        <f t="shared" si="51"/>
        <v>367500</v>
      </c>
      <c r="L1121" s="1" t="str">
        <f t="shared" si="52"/>
        <v>ASALARIADO</v>
      </c>
      <c r="M1121" s="1">
        <f t="shared" si="53"/>
        <v>32</v>
      </c>
    </row>
    <row r="1122" spans="2:13" x14ac:dyDescent="0.25">
      <c r="B1122">
        <v>1108</v>
      </c>
      <c r="C1122" s="1" t="s">
        <v>9</v>
      </c>
      <c r="D1122">
        <v>594092</v>
      </c>
      <c r="E1122" s="1" t="s">
        <v>18</v>
      </c>
      <c r="F1122" s="1" t="s">
        <v>16</v>
      </c>
      <c r="G1122" s="1" t="s">
        <v>12</v>
      </c>
      <c r="H1122" s="1" t="s">
        <v>13</v>
      </c>
      <c r="I1122" s="1" t="s">
        <v>13</v>
      </c>
      <c r="J1122">
        <v>62</v>
      </c>
      <c r="K1122" s="1">
        <f t="shared" si="51"/>
        <v>594092</v>
      </c>
      <c r="L1122" s="1" t="str">
        <f t="shared" si="52"/>
        <v>TRABAJADOR INDEPENDIENTE</v>
      </c>
      <c r="M1122" s="1">
        <f t="shared" si="53"/>
        <v>62</v>
      </c>
    </row>
    <row r="1123" spans="2:13" x14ac:dyDescent="0.25">
      <c r="B1123">
        <v>1109</v>
      </c>
      <c r="C1123" s="1" t="s">
        <v>15</v>
      </c>
      <c r="D1123">
        <v>297046</v>
      </c>
      <c r="E1123" s="1" t="s">
        <v>18</v>
      </c>
      <c r="F1123" s="1" t="s">
        <v>16</v>
      </c>
      <c r="G1123" s="1" t="s">
        <v>12</v>
      </c>
      <c r="H1123" s="1" t="s">
        <v>13</v>
      </c>
      <c r="I1123" s="1" t="s">
        <v>13</v>
      </c>
      <c r="J1123">
        <v>33</v>
      </c>
      <c r="K1123" s="1">
        <f t="shared" si="51"/>
        <v>297046</v>
      </c>
      <c r="L1123" s="1" t="str">
        <f t="shared" si="52"/>
        <v>TRABAJADOR INDEPENDIENTE</v>
      </c>
      <c r="M1123" s="1">
        <f t="shared" si="53"/>
        <v>33</v>
      </c>
    </row>
    <row r="1124" spans="2:13" x14ac:dyDescent="0.25">
      <c r="B1124">
        <v>1110</v>
      </c>
      <c r="C1124" s="1" t="s">
        <v>9</v>
      </c>
      <c r="D1124">
        <v>429000</v>
      </c>
      <c r="E1124" s="1" t="s">
        <v>10</v>
      </c>
      <c r="F1124" s="1" t="s">
        <v>16</v>
      </c>
      <c r="G1124" s="1" t="s">
        <v>12</v>
      </c>
      <c r="H1124" s="1" t="s">
        <v>12</v>
      </c>
      <c r="I1124" s="1" t="s">
        <v>13</v>
      </c>
      <c r="J1124">
        <v>53</v>
      </c>
      <c r="K1124" s="1">
        <f t="shared" si="51"/>
        <v>429000</v>
      </c>
      <c r="L1124" s="1" t="str">
        <f t="shared" si="52"/>
        <v>ASALARIADO</v>
      </c>
      <c r="M1124" s="1">
        <f t="shared" si="53"/>
        <v>53</v>
      </c>
    </row>
    <row r="1125" spans="2:13" x14ac:dyDescent="0.25">
      <c r="B1125">
        <v>1111</v>
      </c>
      <c r="C1125" s="1" t="s">
        <v>9</v>
      </c>
      <c r="D1125">
        <v>460742.68</v>
      </c>
      <c r="E1125" s="1" t="s">
        <v>10</v>
      </c>
      <c r="F1125" s="1" t="s">
        <v>16</v>
      </c>
      <c r="G1125" s="1" t="s">
        <v>12</v>
      </c>
      <c r="H1125" s="1" t="s">
        <v>13</v>
      </c>
      <c r="I1125" s="1" t="s">
        <v>13</v>
      </c>
      <c r="J1125">
        <v>34</v>
      </c>
      <c r="K1125" s="1">
        <f t="shared" si="51"/>
        <v>460742.68</v>
      </c>
      <c r="L1125" s="1" t="str">
        <f t="shared" si="52"/>
        <v>ASALARIADO</v>
      </c>
      <c r="M1125" s="1">
        <f t="shared" si="53"/>
        <v>34</v>
      </c>
    </row>
    <row r="1126" spans="2:13" x14ac:dyDescent="0.25">
      <c r="B1126">
        <v>1112</v>
      </c>
      <c r="C1126" s="1" t="s">
        <v>15</v>
      </c>
      <c r="D1126">
        <v>469397.06</v>
      </c>
      <c r="E1126" s="1" t="s">
        <v>10</v>
      </c>
      <c r="F1126" s="1" t="s">
        <v>16</v>
      </c>
      <c r="G1126" s="1" t="s">
        <v>12</v>
      </c>
      <c r="H1126" s="1" t="s">
        <v>13</v>
      </c>
      <c r="I1126" s="1" t="s">
        <v>13</v>
      </c>
      <c r="J1126">
        <v>21</v>
      </c>
      <c r="K1126" s="1">
        <f t="shared" si="51"/>
        <v>469397.06</v>
      </c>
      <c r="L1126" s="1" t="str">
        <f t="shared" si="52"/>
        <v>ASALARIADO</v>
      </c>
      <c r="M1126" s="1">
        <f t="shared" si="53"/>
        <v>21</v>
      </c>
    </row>
    <row r="1127" spans="2:13" x14ac:dyDescent="0.25">
      <c r="B1127">
        <v>1113</v>
      </c>
      <c r="C1127" s="1" t="s">
        <v>9</v>
      </c>
      <c r="D1127">
        <v>509509</v>
      </c>
      <c r="E1127" s="1" t="s">
        <v>18</v>
      </c>
      <c r="F1127" s="1" t="s">
        <v>16</v>
      </c>
      <c r="G1127" s="1" t="s">
        <v>12</v>
      </c>
      <c r="H1127" s="1" t="s">
        <v>13</v>
      </c>
      <c r="I1127" s="1" t="s">
        <v>12</v>
      </c>
      <c r="J1127">
        <v>48</v>
      </c>
      <c r="K1127" s="1">
        <f t="shared" si="51"/>
        <v>509509</v>
      </c>
      <c r="L1127" s="1" t="str">
        <f t="shared" si="52"/>
        <v>TRABAJADOR INDEPENDIENTE</v>
      </c>
      <c r="M1127" s="1">
        <f t="shared" si="53"/>
        <v>48</v>
      </c>
    </row>
    <row r="1128" spans="2:13" x14ac:dyDescent="0.25">
      <c r="B1128">
        <v>1114</v>
      </c>
      <c r="C1128" s="1" t="s">
        <v>15</v>
      </c>
      <c r="D1128">
        <v>297046</v>
      </c>
      <c r="E1128" s="1" t="s">
        <v>17</v>
      </c>
      <c r="F1128" s="1" t="s">
        <v>16</v>
      </c>
      <c r="G1128" s="1" t="s">
        <v>12</v>
      </c>
      <c r="H1128" s="1" t="s">
        <v>13</v>
      </c>
      <c r="I1128" s="1" t="s">
        <v>13</v>
      </c>
      <c r="J1128">
        <v>43</v>
      </c>
      <c r="K1128" s="1">
        <f t="shared" si="51"/>
        <v>297046</v>
      </c>
      <c r="L1128" s="1" t="str">
        <f t="shared" si="52"/>
        <v>ASEGURADO VOLUNTARIO</v>
      </c>
      <c r="M1128" s="1">
        <f t="shared" si="53"/>
        <v>43</v>
      </c>
    </row>
    <row r="1129" spans="2:13" x14ac:dyDescent="0.25">
      <c r="B1129">
        <v>1115</v>
      </c>
      <c r="C1129" s="1" t="s">
        <v>15</v>
      </c>
      <c r="D1129">
        <v>326036</v>
      </c>
      <c r="E1129" s="1" t="s">
        <v>10</v>
      </c>
      <c r="F1129" s="1" t="s">
        <v>16</v>
      </c>
      <c r="G1129" s="1" t="s">
        <v>12</v>
      </c>
      <c r="H1129" s="1" t="s">
        <v>13</v>
      </c>
      <c r="I1129" s="1" t="s">
        <v>12</v>
      </c>
      <c r="J1129">
        <v>54</v>
      </c>
      <c r="K1129" s="1">
        <f t="shared" si="51"/>
        <v>326036</v>
      </c>
      <c r="L1129" s="1" t="str">
        <f t="shared" si="52"/>
        <v>ASALARIADO</v>
      </c>
      <c r="M1129" s="1">
        <f t="shared" si="53"/>
        <v>54</v>
      </c>
    </row>
    <row r="1130" spans="2:13" x14ac:dyDescent="0.25">
      <c r="B1130">
        <v>1116</v>
      </c>
      <c r="C1130" s="1" t="s">
        <v>9</v>
      </c>
      <c r="D1130">
        <v>297046</v>
      </c>
      <c r="E1130" s="1" t="s">
        <v>18</v>
      </c>
      <c r="F1130" s="1" t="s">
        <v>16</v>
      </c>
      <c r="G1130" s="1" t="s">
        <v>12</v>
      </c>
      <c r="H1130" s="1" t="s">
        <v>13</v>
      </c>
      <c r="I1130" s="1" t="s">
        <v>13</v>
      </c>
      <c r="J1130">
        <v>53</v>
      </c>
      <c r="K1130" s="1">
        <f t="shared" si="51"/>
        <v>297046</v>
      </c>
      <c r="L1130" s="1" t="str">
        <f t="shared" si="52"/>
        <v>TRABAJADOR INDEPENDIENTE</v>
      </c>
      <c r="M1130" s="1">
        <f t="shared" si="53"/>
        <v>53</v>
      </c>
    </row>
    <row r="1131" spans="2:13" x14ac:dyDescent="0.25">
      <c r="B1131">
        <v>1117</v>
      </c>
      <c r="C1131" s="1" t="s">
        <v>9</v>
      </c>
      <c r="D1131">
        <v>425000</v>
      </c>
      <c r="E1131" s="1" t="s">
        <v>10</v>
      </c>
      <c r="F1131" s="1" t="s">
        <v>16</v>
      </c>
      <c r="G1131" s="1" t="s">
        <v>12</v>
      </c>
      <c r="H1131" s="1" t="s">
        <v>13</v>
      </c>
      <c r="I1131" s="1" t="s">
        <v>13</v>
      </c>
      <c r="J1131">
        <v>20</v>
      </c>
      <c r="K1131" s="1">
        <f t="shared" si="51"/>
        <v>425000</v>
      </c>
      <c r="L1131" s="1" t="str">
        <f t="shared" si="52"/>
        <v>ASALARIADO</v>
      </c>
      <c r="M1131" s="1">
        <f t="shared" si="53"/>
        <v>20</v>
      </c>
    </row>
    <row r="1132" spans="2:13" x14ac:dyDescent="0.25">
      <c r="B1132">
        <v>1118</v>
      </c>
      <c r="C1132" s="1" t="s">
        <v>9</v>
      </c>
      <c r="D1132">
        <v>1427100.52</v>
      </c>
      <c r="E1132" s="1" t="s">
        <v>10</v>
      </c>
      <c r="F1132" s="1" t="s">
        <v>11</v>
      </c>
      <c r="G1132" s="1" t="s">
        <v>12</v>
      </c>
      <c r="H1132" s="1" t="s">
        <v>13</v>
      </c>
      <c r="I1132" s="1" t="s">
        <v>13</v>
      </c>
      <c r="J1132">
        <v>44</v>
      </c>
      <c r="K1132" s="1">
        <f t="shared" si="51"/>
        <v>1427100.52</v>
      </c>
      <c r="L1132" s="1" t="str">
        <f t="shared" si="52"/>
        <v>ASALARIADO</v>
      </c>
      <c r="M1132" s="1">
        <f t="shared" si="53"/>
        <v>44</v>
      </c>
    </row>
    <row r="1133" spans="2:13" x14ac:dyDescent="0.25">
      <c r="B1133">
        <v>1119</v>
      </c>
      <c r="C1133" s="1" t="s">
        <v>9</v>
      </c>
      <c r="D1133">
        <v>321287</v>
      </c>
      <c r="E1133" s="1" t="s">
        <v>17</v>
      </c>
      <c r="F1133" s="1" t="s">
        <v>16</v>
      </c>
      <c r="G1133" s="1" t="s">
        <v>12</v>
      </c>
      <c r="H1133" s="1" t="s">
        <v>13</v>
      </c>
      <c r="I1133" s="1" t="s">
        <v>13</v>
      </c>
      <c r="J1133">
        <v>54</v>
      </c>
      <c r="K1133" s="1">
        <f t="shared" si="51"/>
        <v>321287</v>
      </c>
      <c r="L1133" s="1" t="str">
        <f t="shared" si="52"/>
        <v>ASEGURADO VOLUNTARIO</v>
      </c>
      <c r="M1133" s="1">
        <f t="shared" si="53"/>
        <v>54</v>
      </c>
    </row>
    <row r="1134" spans="2:13" x14ac:dyDescent="0.25">
      <c r="B1134">
        <v>1120</v>
      </c>
      <c r="C1134" s="1" t="s">
        <v>9</v>
      </c>
      <c r="D1134">
        <v>610142</v>
      </c>
      <c r="E1134" s="1" t="s">
        <v>18</v>
      </c>
      <c r="F1134" s="1" t="s">
        <v>16</v>
      </c>
      <c r="G1134" s="1" t="s">
        <v>12</v>
      </c>
      <c r="H1134" s="1" t="s">
        <v>13</v>
      </c>
      <c r="I1134" s="1" t="s">
        <v>13</v>
      </c>
      <c r="J1134">
        <v>61</v>
      </c>
      <c r="K1134" s="1">
        <f t="shared" si="51"/>
        <v>610142</v>
      </c>
      <c r="L1134" s="1" t="str">
        <f t="shared" si="52"/>
        <v>TRABAJADOR INDEPENDIENTE</v>
      </c>
      <c r="M1134" s="1">
        <f t="shared" si="53"/>
        <v>61</v>
      </c>
    </row>
    <row r="1135" spans="2:13" x14ac:dyDescent="0.25">
      <c r="B1135">
        <v>1121</v>
      </c>
      <c r="C1135" s="1" t="s">
        <v>9</v>
      </c>
      <c r="D1135">
        <v>1602501</v>
      </c>
      <c r="E1135" s="1" t="s">
        <v>14</v>
      </c>
      <c r="F1135" s="1" t="s">
        <v>11</v>
      </c>
      <c r="G1135" s="1" t="s">
        <v>12</v>
      </c>
      <c r="H1135" s="1" t="s">
        <v>13</v>
      </c>
      <c r="I1135" s="1" t="s">
        <v>13</v>
      </c>
      <c r="J1135">
        <v>60</v>
      </c>
      <c r="K1135" s="1">
        <f t="shared" si="51"/>
        <v>1602501</v>
      </c>
      <c r="L1135" s="1" t="str">
        <f t="shared" si="52"/>
        <v>PENSIONADOS EN SU PROPIO SISTEMA</v>
      </c>
      <c r="M1135" s="1">
        <f t="shared" si="53"/>
        <v>60</v>
      </c>
    </row>
    <row r="1136" spans="2:13" x14ac:dyDescent="0.25">
      <c r="B1136">
        <v>1122</v>
      </c>
      <c r="C1136" s="1" t="s">
        <v>9</v>
      </c>
      <c r="D1136">
        <v>440086.31</v>
      </c>
      <c r="E1136" s="1" t="s">
        <v>10</v>
      </c>
      <c r="F1136" s="1" t="s">
        <v>16</v>
      </c>
      <c r="G1136" s="1" t="s">
        <v>12</v>
      </c>
      <c r="H1136" s="1" t="s">
        <v>13</v>
      </c>
      <c r="I1136" s="1" t="s">
        <v>13</v>
      </c>
      <c r="J1136">
        <v>53</v>
      </c>
      <c r="K1136" s="1">
        <f t="shared" si="51"/>
        <v>440086.31</v>
      </c>
      <c r="L1136" s="1" t="str">
        <f t="shared" si="52"/>
        <v>ASALARIADO</v>
      </c>
      <c r="M1136" s="1">
        <f t="shared" si="53"/>
        <v>53</v>
      </c>
    </row>
    <row r="1137" spans="2:13" x14ac:dyDescent="0.25">
      <c r="B1137">
        <v>1123</v>
      </c>
      <c r="C1137" s="1" t="s">
        <v>9</v>
      </c>
      <c r="D1137">
        <v>812849</v>
      </c>
      <c r="E1137" s="1" t="s">
        <v>17</v>
      </c>
      <c r="F1137" s="1" t="s">
        <v>16</v>
      </c>
      <c r="G1137" s="1" t="s">
        <v>12</v>
      </c>
      <c r="H1137" s="1" t="s">
        <v>12</v>
      </c>
      <c r="I1137" s="1" t="s">
        <v>13</v>
      </c>
      <c r="J1137">
        <v>74</v>
      </c>
      <c r="K1137" s="1">
        <f t="shared" si="51"/>
        <v>812849</v>
      </c>
      <c r="L1137" s="1" t="str">
        <f t="shared" si="52"/>
        <v>ASEGURADO VOLUNTARIO</v>
      </c>
      <c r="M1137" s="1">
        <f t="shared" si="53"/>
        <v>74</v>
      </c>
    </row>
    <row r="1138" spans="2:13" x14ac:dyDescent="0.25">
      <c r="B1138">
        <v>1124</v>
      </c>
      <c r="C1138" s="1" t="s">
        <v>9</v>
      </c>
      <c r="D1138">
        <v>449060</v>
      </c>
      <c r="E1138" s="1" t="s">
        <v>10</v>
      </c>
      <c r="F1138" s="1" t="s">
        <v>11</v>
      </c>
      <c r="G1138" s="1" t="s">
        <v>12</v>
      </c>
      <c r="H1138" s="1" t="s">
        <v>13</v>
      </c>
      <c r="I1138" s="1" t="s">
        <v>12</v>
      </c>
      <c r="J1138">
        <v>58</v>
      </c>
      <c r="K1138" s="1">
        <f t="shared" si="51"/>
        <v>449060</v>
      </c>
      <c r="L1138" s="1" t="str">
        <f t="shared" si="52"/>
        <v>ASALARIADO</v>
      </c>
      <c r="M1138" s="1">
        <f t="shared" si="53"/>
        <v>58</v>
      </c>
    </row>
    <row r="1139" spans="2:13" x14ac:dyDescent="0.25">
      <c r="B1139">
        <v>1125</v>
      </c>
      <c r="C1139" s="1" t="s">
        <v>9</v>
      </c>
      <c r="D1139">
        <v>326753</v>
      </c>
      <c r="E1139" s="1" t="s">
        <v>17</v>
      </c>
      <c r="F1139" s="1" t="s">
        <v>16</v>
      </c>
      <c r="G1139" s="1" t="s">
        <v>12</v>
      </c>
      <c r="H1139" s="1" t="s">
        <v>13</v>
      </c>
      <c r="I1139" s="1" t="s">
        <v>13</v>
      </c>
      <c r="J1139">
        <v>42</v>
      </c>
      <c r="K1139" s="1">
        <f t="shared" si="51"/>
        <v>326753</v>
      </c>
      <c r="L1139" s="1" t="str">
        <f t="shared" si="52"/>
        <v>ASEGURADO VOLUNTARIO</v>
      </c>
      <c r="M1139" s="1">
        <f t="shared" si="53"/>
        <v>42</v>
      </c>
    </row>
    <row r="1140" spans="2:13" x14ac:dyDescent="0.25">
      <c r="B1140">
        <v>1126</v>
      </c>
      <c r="C1140" s="1" t="s">
        <v>9</v>
      </c>
      <c r="D1140">
        <v>364062.51</v>
      </c>
      <c r="E1140" s="1" t="s">
        <v>10</v>
      </c>
      <c r="F1140" s="1" t="s">
        <v>16</v>
      </c>
      <c r="G1140" s="1" t="s">
        <v>12</v>
      </c>
      <c r="H1140" s="1" t="s">
        <v>13</v>
      </c>
      <c r="I1140" s="1" t="s">
        <v>13</v>
      </c>
      <c r="J1140">
        <v>27</v>
      </c>
      <c r="K1140" s="1">
        <f t="shared" si="51"/>
        <v>364062.51</v>
      </c>
      <c r="L1140" s="1" t="str">
        <f t="shared" si="52"/>
        <v>ASALARIADO</v>
      </c>
      <c r="M1140" s="1">
        <f t="shared" si="53"/>
        <v>27</v>
      </c>
    </row>
    <row r="1141" spans="2:13" x14ac:dyDescent="0.25">
      <c r="B1141">
        <v>1127</v>
      </c>
      <c r="C1141" s="1" t="s">
        <v>9</v>
      </c>
      <c r="D1141">
        <v>278030.99</v>
      </c>
      <c r="E1141" s="1" t="s">
        <v>19</v>
      </c>
      <c r="F1141" s="1" t="s">
        <v>16</v>
      </c>
      <c r="G1141" s="1" t="s">
        <v>12</v>
      </c>
      <c r="H1141" s="1" t="s">
        <v>13</v>
      </c>
      <c r="I1141" s="1" t="s">
        <v>13</v>
      </c>
      <c r="J1141">
        <v>31</v>
      </c>
      <c r="K1141" s="1">
        <f t="shared" si="51"/>
        <v>278030.99</v>
      </c>
      <c r="L1141" s="1" t="str">
        <f t="shared" si="52"/>
        <v>CONVENIOS ESPECIALES DE TRABAJADORES INDEPENDIENTES</v>
      </c>
      <c r="M1141" s="1">
        <f t="shared" si="53"/>
        <v>31</v>
      </c>
    </row>
    <row r="1142" spans="2:13" x14ac:dyDescent="0.25">
      <c r="B1142">
        <v>1128</v>
      </c>
      <c r="C1142" s="1" t="s">
        <v>9</v>
      </c>
      <c r="D1142">
        <v>876640.38</v>
      </c>
      <c r="E1142" s="1" t="s">
        <v>10</v>
      </c>
      <c r="F1142" s="1" t="s">
        <v>16</v>
      </c>
      <c r="G1142" s="1" t="s">
        <v>12</v>
      </c>
      <c r="H1142" s="1" t="s">
        <v>13</v>
      </c>
      <c r="I1142" s="1" t="s">
        <v>13</v>
      </c>
      <c r="J1142">
        <v>49</v>
      </c>
      <c r="K1142" s="1">
        <f t="shared" si="51"/>
        <v>876640.38</v>
      </c>
      <c r="L1142" s="1" t="str">
        <f t="shared" si="52"/>
        <v>ASALARIADO</v>
      </c>
      <c r="M1142" s="1">
        <f t="shared" si="53"/>
        <v>49</v>
      </c>
    </row>
    <row r="1143" spans="2:13" x14ac:dyDescent="0.25">
      <c r="B1143">
        <v>1129</v>
      </c>
      <c r="C1143" s="1" t="s">
        <v>9</v>
      </c>
      <c r="D1143">
        <v>288203</v>
      </c>
      <c r="E1143" s="1" t="s">
        <v>10</v>
      </c>
      <c r="F1143" s="1" t="s">
        <v>11</v>
      </c>
      <c r="G1143" s="1" t="s">
        <v>12</v>
      </c>
      <c r="H1143" s="1" t="s">
        <v>13</v>
      </c>
      <c r="I1143" s="1" t="s">
        <v>12</v>
      </c>
      <c r="J1143">
        <v>26</v>
      </c>
      <c r="K1143" s="1">
        <f t="shared" si="51"/>
        <v>288203</v>
      </c>
      <c r="L1143" s="1" t="str">
        <f t="shared" si="52"/>
        <v>ASALARIADO</v>
      </c>
      <c r="M1143" s="1">
        <f t="shared" si="53"/>
        <v>26</v>
      </c>
    </row>
    <row r="1144" spans="2:13" x14ac:dyDescent="0.25">
      <c r="B1144">
        <v>1130</v>
      </c>
      <c r="C1144" s="1" t="s">
        <v>9</v>
      </c>
      <c r="D1144">
        <v>51450.83</v>
      </c>
      <c r="E1144" s="1" t="s">
        <v>10</v>
      </c>
      <c r="F1144" s="1" t="s">
        <v>16</v>
      </c>
      <c r="G1144" s="1" t="s">
        <v>12</v>
      </c>
      <c r="H1144" s="1" t="s">
        <v>12</v>
      </c>
      <c r="I1144" s="1" t="s">
        <v>13</v>
      </c>
      <c r="J1144">
        <v>50</v>
      </c>
      <c r="K1144" s="1">
        <f t="shared" si="51"/>
        <v>51450.83</v>
      </c>
      <c r="L1144" s="1" t="str">
        <f t="shared" si="52"/>
        <v>ASALARIADO</v>
      </c>
      <c r="M1144" s="1">
        <f t="shared" si="53"/>
        <v>50</v>
      </c>
    </row>
    <row r="1145" spans="2:13" x14ac:dyDescent="0.25">
      <c r="B1145">
        <v>1131</v>
      </c>
      <c r="C1145" s="1" t="s">
        <v>9</v>
      </c>
      <c r="D1145">
        <v>538446.65</v>
      </c>
      <c r="E1145" s="1" t="s">
        <v>10</v>
      </c>
      <c r="F1145" s="1" t="s">
        <v>16</v>
      </c>
      <c r="G1145" s="1" t="s">
        <v>12</v>
      </c>
      <c r="H1145" s="1" t="s">
        <v>13</v>
      </c>
      <c r="I1145" s="1" t="s">
        <v>13</v>
      </c>
      <c r="J1145">
        <v>28</v>
      </c>
      <c r="K1145" s="1">
        <f t="shared" si="51"/>
        <v>538446.65</v>
      </c>
      <c r="L1145" s="1" t="str">
        <f t="shared" si="52"/>
        <v>ASALARIADO</v>
      </c>
      <c r="M1145" s="1">
        <f t="shared" si="53"/>
        <v>28</v>
      </c>
    </row>
    <row r="1146" spans="2:13" x14ac:dyDescent="0.25">
      <c r="B1146">
        <v>1132</v>
      </c>
      <c r="C1146" s="1" t="s">
        <v>15</v>
      </c>
      <c r="D1146">
        <v>198257.15</v>
      </c>
      <c r="E1146" s="1" t="s">
        <v>14</v>
      </c>
      <c r="F1146" s="1" t="s">
        <v>11</v>
      </c>
      <c r="G1146" s="1" t="s">
        <v>12</v>
      </c>
      <c r="H1146" s="1" t="s">
        <v>13</v>
      </c>
      <c r="I1146" s="1" t="s">
        <v>13</v>
      </c>
      <c r="J1146">
        <v>97</v>
      </c>
      <c r="K1146" s="1">
        <f t="shared" si="51"/>
        <v>198257.15</v>
      </c>
      <c r="L1146" s="1" t="str">
        <f t="shared" si="52"/>
        <v>PENSIONADOS EN SU PROPIO SISTEMA</v>
      </c>
      <c r="M1146" s="1">
        <f t="shared" si="53"/>
        <v>97</v>
      </c>
    </row>
    <row r="1147" spans="2:13" x14ac:dyDescent="0.25">
      <c r="B1147">
        <v>1133</v>
      </c>
      <c r="C1147" s="1" t="s">
        <v>9</v>
      </c>
      <c r="D1147">
        <v>278030</v>
      </c>
      <c r="E1147" s="1" t="s">
        <v>19</v>
      </c>
      <c r="F1147" s="1" t="s">
        <v>16</v>
      </c>
      <c r="G1147" s="1" t="s">
        <v>12</v>
      </c>
      <c r="H1147" s="1" t="s">
        <v>12</v>
      </c>
      <c r="I1147" s="1" t="s">
        <v>13</v>
      </c>
      <c r="J1147">
        <v>39</v>
      </c>
      <c r="K1147" s="1">
        <f t="shared" si="51"/>
        <v>278030</v>
      </c>
      <c r="L1147" s="1" t="str">
        <f t="shared" si="52"/>
        <v>CONVENIOS ESPECIALES DE TRABAJADORES INDEPENDIENTES</v>
      </c>
      <c r="M1147" s="1">
        <f t="shared" si="53"/>
        <v>39</v>
      </c>
    </row>
    <row r="1148" spans="2:13" x14ac:dyDescent="0.25">
      <c r="B1148">
        <v>1134</v>
      </c>
      <c r="C1148" s="1" t="s">
        <v>9</v>
      </c>
      <c r="D1148">
        <v>636889</v>
      </c>
      <c r="E1148" s="1" t="s">
        <v>18</v>
      </c>
      <c r="F1148" s="1" t="s">
        <v>16</v>
      </c>
      <c r="G1148" s="1" t="s">
        <v>12</v>
      </c>
      <c r="H1148" s="1" t="s">
        <v>13</v>
      </c>
      <c r="I1148" s="1" t="s">
        <v>12</v>
      </c>
      <c r="J1148">
        <v>49</v>
      </c>
      <c r="K1148" s="1">
        <f t="shared" si="51"/>
        <v>636889</v>
      </c>
      <c r="L1148" s="1" t="str">
        <f t="shared" si="52"/>
        <v>TRABAJADOR INDEPENDIENTE</v>
      </c>
      <c r="M1148" s="1">
        <f t="shared" si="53"/>
        <v>49</v>
      </c>
    </row>
    <row r="1149" spans="2:13" x14ac:dyDescent="0.25">
      <c r="B1149">
        <v>1135</v>
      </c>
      <c r="C1149" s="1" t="s">
        <v>9</v>
      </c>
      <c r="D1149">
        <v>600000</v>
      </c>
      <c r="E1149" s="1" t="s">
        <v>10</v>
      </c>
      <c r="F1149" s="1" t="s">
        <v>16</v>
      </c>
      <c r="G1149" s="1" t="s">
        <v>12</v>
      </c>
      <c r="H1149" s="1" t="s">
        <v>12</v>
      </c>
      <c r="I1149" s="1" t="s">
        <v>12</v>
      </c>
      <c r="J1149">
        <v>58</v>
      </c>
      <c r="K1149" s="1">
        <f t="shared" si="51"/>
        <v>600000</v>
      </c>
      <c r="L1149" s="1" t="str">
        <f t="shared" si="52"/>
        <v>ASALARIADO</v>
      </c>
      <c r="M1149" s="1">
        <f t="shared" si="53"/>
        <v>58</v>
      </c>
    </row>
    <row r="1150" spans="2:13" x14ac:dyDescent="0.25">
      <c r="B1150">
        <v>1136</v>
      </c>
      <c r="C1150" s="1" t="s">
        <v>15</v>
      </c>
      <c r="D1150">
        <v>297139</v>
      </c>
      <c r="E1150" s="1" t="s">
        <v>17</v>
      </c>
      <c r="F1150" s="1" t="s">
        <v>16</v>
      </c>
      <c r="G1150" s="1" t="s">
        <v>13</v>
      </c>
      <c r="H1150" s="1" t="s">
        <v>13</v>
      </c>
      <c r="I1150" s="1" t="s">
        <v>12</v>
      </c>
      <c r="J1150">
        <v>41</v>
      </c>
      <c r="K1150" s="1">
        <f t="shared" si="51"/>
        <v>297139</v>
      </c>
      <c r="L1150" s="1" t="str">
        <f t="shared" si="52"/>
        <v>ASEGURADO VOLUNTARIO</v>
      </c>
      <c r="M1150" s="1">
        <f t="shared" si="53"/>
        <v>41</v>
      </c>
    </row>
    <row r="1151" spans="2:13" x14ac:dyDescent="0.25">
      <c r="B1151">
        <v>1137</v>
      </c>
      <c r="C1151" s="1" t="s">
        <v>15</v>
      </c>
      <c r="D1151">
        <v>277000</v>
      </c>
      <c r="E1151" s="1" t="s">
        <v>10</v>
      </c>
      <c r="F1151" s="1" t="s">
        <v>16</v>
      </c>
      <c r="G1151" s="1" t="s">
        <v>12</v>
      </c>
      <c r="H1151" s="1" t="s">
        <v>13</v>
      </c>
      <c r="I1151" s="1" t="s">
        <v>13</v>
      </c>
      <c r="J1151">
        <v>46</v>
      </c>
      <c r="K1151" s="1">
        <f t="shared" si="51"/>
        <v>277000</v>
      </c>
      <c r="L1151" s="1" t="str">
        <f t="shared" si="52"/>
        <v>ASALARIADO</v>
      </c>
      <c r="M1151" s="1">
        <f t="shared" si="53"/>
        <v>46</v>
      </c>
    </row>
    <row r="1152" spans="2:13" x14ac:dyDescent="0.25">
      <c r="B1152">
        <v>1138</v>
      </c>
      <c r="C1152" s="1" t="s">
        <v>9</v>
      </c>
      <c r="D1152">
        <v>635014</v>
      </c>
      <c r="E1152" s="1" t="s">
        <v>18</v>
      </c>
      <c r="F1152" s="1" t="s">
        <v>16</v>
      </c>
      <c r="G1152" s="1" t="s">
        <v>12</v>
      </c>
      <c r="H1152" s="1" t="s">
        <v>13</v>
      </c>
      <c r="I1152" s="1" t="s">
        <v>13</v>
      </c>
      <c r="J1152">
        <v>51</v>
      </c>
      <c r="K1152" s="1">
        <f t="shared" si="51"/>
        <v>635014</v>
      </c>
      <c r="L1152" s="1" t="str">
        <f t="shared" si="52"/>
        <v>TRABAJADOR INDEPENDIENTE</v>
      </c>
      <c r="M1152" s="1">
        <f t="shared" si="53"/>
        <v>51</v>
      </c>
    </row>
    <row r="1153" spans="2:13" x14ac:dyDescent="0.25">
      <c r="B1153">
        <v>1139</v>
      </c>
      <c r="C1153" s="1" t="s">
        <v>9</v>
      </c>
      <c r="D1153">
        <v>79912</v>
      </c>
      <c r="E1153" s="1" t="s">
        <v>10</v>
      </c>
      <c r="F1153" s="1" t="s">
        <v>16</v>
      </c>
      <c r="G1153" s="1" t="s">
        <v>12</v>
      </c>
      <c r="H1153" s="1" t="s">
        <v>13</v>
      </c>
      <c r="I1153" s="1" t="s">
        <v>13</v>
      </c>
      <c r="J1153">
        <v>19</v>
      </c>
      <c r="K1153" s="1">
        <f t="shared" si="51"/>
        <v>79912</v>
      </c>
      <c r="L1153" s="1" t="str">
        <f t="shared" si="52"/>
        <v>ASALARIADO</v>
      </c>
      <c r="M1153" s="1">
        <f t="shared" si="53"/>
        <v>19</v>
      </c>
    </row>
    <row r="1154" spans="2:13" x14ac:dyDescent="0.25">
      <c r="B1154">
        <v>1140</v>
      </c>
      <c r="C1154" s="1" t="s">
        <v>9</v>
      </c>
      <c r="D1154">
        <v>393512.27</v>
      </c>
      <c r="E1154" s="1" t="s">
        <v>10</v>
      </c>
      <c r="F1154" s="1" t="s">
        <v>16</v>
      </c>
      <c r="G1154" s="1" t="s">
        <v>12</v>
      </c>
      <c r="H1154" s="1" t="s">
        <v>13</v>
      </c>
      <c r="I1154" s="1" t="s">
        <v>13</v>
      </c>
      <c r="J1154">
        <v>44</v>
      </c>
      <c r="K1154" s="1">
        <f t="shared" si="51"/>
        <v>393512.27</v>
      </c>
      <c r="L1154" s="1" t="str">
        <f t="shared" si="52"/>
        <v>ASALARIADO</v>
      </c>
      <c r="M1154" s="1">
        <f t="shared" si="53"/>
        <v>44</v>
      </c>
    </row>
    <row r="1155" spans="2:13" x14ac:dyDescent="0.25">
      <c r="B1155">
        <v>1141</v>
      </c>
      <c r="C1155" s="1" t="s">
        <v>15</v>
      </c>
      <c r="D1155">
        <v>297046</v>
      </c>
      <c r="E1155" s="1" t="s">
        <v>17</v>
      </c>
      <c r="F1155" s="1" t="s">
        <v>16</v>
      </c>
      <c r="G1155" s="1" t="s">
        <v>12</v>
      </c>
      <c r="H1155" s="1" t="s">
        <v>13</v>
      </c>
      <c r="I1155" s="1" t="s">
        <v>12</v>
      </c>
      <c r="J1155">
        <v>21</v>
      </c>
      <c r="K1155" s="1">
        <f t="shared" si="51"/>
        <v>297046</v>
      </c>
      <c r="L1155" s="1" t="str">
        <f t="shared" si="52"/>
        <v>ASEGURADO VOLUNTARIO</v>
      </c>
      <c r="M1155" s="1">
        <f t="shared" si="53"/>
        <v>21</v>
      </c>
    </row>
    <row r="1156" spans="2:13" x14ac:dyDescent="0.25">
      <c r="B1156">
        <v>1142</v>
      </c>
      <c r="C1156" s="1" t="s">
        <v>15</v>
      </c>
      <c r="D1156">
        <v>125736.88</v>
      </c>
      <c r="E1156" s="1" t="s">
        <v>10</v>
      </c>
      <c r="F1156" s="1" t="s">
        <v>11</v>
      </c>
      <c r="G1156" s="1" t="s">
        <v>12</v>
      </c>
      <c r="H1156" s="1" t="s">
        <v>13</v>
      </c>
      <c r="I1156" s="1" t="s">
        <v>13</v>
      </c>
      <c r="J1156">
        <v>34</v>
      </c>
      <c r="K1156" s="1">
        <f t="shared" si="51"/>
        <v>125736.88</v>
      </c>
      <c r="L1156" s="1" t="str">
        <f t="shared" si="52"/>
        <v>ASALARIADO</v>
      </c>
      <c r="M1156" s="1">
        <f t="shared" si="53"/>
        <v>34</v>
      </c>
    </row>
    <row r="1157" spans="2:13" x14ac:dyDescent="0.25">
      <c r="B1157">
        <v>1143</v>
      </c>
      <c r="C1157" s="1" t="s">
        <v>9</v>
      </c>
      <c r="D1157">
        <v>1279854.5</v>
      </c>
      <c r="E1157" s="1" t="s">
        <v>10</v>
      </c>
      <c r="F1157" s="1" t="s">
        <v>11</v>
      </c>
      <c r="G1157" s="1" t="s">
        <v>12</v>
      </c>
      <c r="H1157" s="1" t="s">
        <v>13</v>
      </c>
      <c r="I1157" s="1" t="s">
        <v>13</v>
      </c>
      <c r="J1157">
        <v>39</v>
      </c>
      <c r="K1157" s="1">
        <f t="shared" si="51"/>
        <v>1279854.5</v>
      </c>
      <c r="L1157" s="1" t="str">
        <f t="shared" si="52"/>
        <v>ASALARIADO</v>
      </c>
      <c r="M1157" s="1">
        <f t="shared" si="53"/>
        <v>39</v>
      </c>
    </row>
    <row r="1158" spans="2:13" x14ac:dyDescent="0.25">
      <c r="B1158">
        <v>1144</v>
      </c>
      <c r="C1158" s="1" t="s">
        <v>15</v>
      </c>
      <c r="D1158">
        <v>385000</v>
      </c>
      <c r="E1158" s="1" t="s">
        <v>10</v>
      </c>
      <c r="F1158" s="1" t="s">
        <v>16</v>
      </c>
      <c r="G1158" s="1" t="s">
        <v>12</v>
      </c>
      <c r="H1158" s="1" t="s">
        <v>13</v>
      </c>
      <c r="I1158" s="1" t="s">
        <v>13</v>
      </c>
      <c r="J1158">
        <v>25</v>
      </c>
      <c r="K1158" s="1">
        <f t="shared" si="51"/>
        <v>385000</v>
      </c>
      <c r="L1158" s="1" t="str">
        <f t="shared" si="52"/>
        <v>ASALARIADO</v>
      </c>
      <c r="M1158" s="1">
        <f t="shared" si="53"/>
        <v>25</v>
      </c>
    </row>
    <row r="1159" spans="2:13" x14ac:dyDescent="0.25">
      <c r="B1159">
        <v>1145</v>
      </c>
      <c r="C1159" s="1" t="s">
        <v>9</v>
      </c>
      <c r="D1159">
        <v>555522</v>
      </c>
      <c r="E1159" s="1" t="s">
        <v>10</v>
      </c>
      <c r="F1159" s="1" t="s">
        <v>16</v>
      </c>
      <c r="G1159" s="1" t="s">
        <v>12</v>
      </c>
      <c r="H1159" s="1" t="s">
        <v>13</v>
      </c>
      <c r="I1159" s="1" t="s">
        <v>13</v>
      </c>
      <c r="J1159">
        <v>53</v>
      </c>
      <c r="K1159" s="1">
        <f t="shared" si="51"/>
        <v>555522</v>
      </c>
      <c r="L1159" s="1" t="str">
        <f t="shared" si="52"/>
        <v>ASALARIADO</v>
      </c>
      <c r="M1159" s="1">
        <f t="shared" si="53"/>
        <v>53</v>
      </c>
    </row>
    <row r="1160" spans="2:13" x14ac:dyDescent="0.25">
      <c r="B1160">
        <v>1146</v>
      </c>
      <c r="C1160" s="1" t="s">
        <v>9</v>
      </c>
      <c r="D1160">
        <v>1190185.8999999999</v>
      </c>
      <c r="E1160" s="1" t="s">
        <v>10</v>
      </c>
      <c r="F1160" s="1" t="s">
        <v>11</v>
      </c>
      <c r="G1160" s="1" t="s">
        <v>12</v>
      </c>
      <c r="H1160" s="1" t="s">
        <v>13</v>
      </c>
      <c r="I1160" s="1" t="s">
        <v>13</v>
      </c>
      <c r="J1160">
        <v>44</v>
      </c>
      <c r="K1160" s="1">
        <f t="shared" si="51"/>
        <v>1190185.8999999999</v>
      </c>
      <c r="L1160" s="1" t="str">
        <f t="shared" si="52"/>
        <v>ASALARIADO</v>
      </c>
      <c r="M1160" s="1">
        <f t="shared" si="53"/>
        <v>44</v>
      </c>
    </row>
    <row r="1161" spans="2:13" x14ac:dyDescent="0.25">
      <c r="B1161">
        <v>1147</v>
      </c>
      <c r="C1161" s="1" t="s">
        <v>15</v>
      </c>
      <c r="D1161">
        <v>550590.5</v>
      </c>
      <c r="E1161" s="1" t="s">
        <v>10</v>
      </c>
      <c r="F1161" s="1" t="s">
        <v>11</v>
      </c>
      <c r="G1161" s="1" t="s">
        <v>12</v>
      </c>
      <c r="H1161" s="1" t="s">
        <v>13</v>
      </c>
      <c r="I1161" s="1" t="s">
        <v>13</v>
      </c>
      <c r="J1161">
        <v>26</v>
      </c>
      <c r="K1161" s="1">
        <f t="shared" si="51"/>
        <v>550590.5</v>
      </c>
      <c r="L1161" s="1" t="str">
        <f t="shared" si="52"/>
        <v>ASALARIADO</v>
      </c>
      <c r="M1161" s="1">
        <f t="shared" si="53"/>
        <v>26</v>
      </c>
    </row>
    <row r="1162" spans="2:13" x14ac:dyDescent="0.25">
      <c r="B1162">
        <v>1148</v>
      </c>
      <c r="C1162" s="1" t="s">
        <v>9</v>
      </c>
      <c r="D1162">
        <v>297046</v>
      </c>
      <c r="E1162" s="1" t="s">
        <v>18</v>
      </c>
      <c r="F1162" s="1" t="s">
        <v>16</v>
      </c>
      <c r="G1162" s="1" t="s">
        <v>12</v>
      </c>
      <c r="H1162" s="1" t="s">
        <v>13</v>
      </c>
      <c r="I1162" s="1" t="s">
        <v>13</v>
      </c>
      <c r="J1162">
        <v>50</v>
      </c>
      <c r="K1162" s="1">
        <f t="shared" si="51"/>
        <v>297046</v>
      </c>
      <c r="L1162" s="1" t="str">
        <f t="shared" si="52"/>
        <v>TRABAJADOR INDEPENDIENTE</v>
      </c>
      <c r="M1162" s="1">
        <f t="shared" si="53"/>
        <v>50</v>
      </c>
    </row>
    <row r="1163" spans="2:13" x14ac:dyDescent="0.25">
      <c r="B1163">
        <v>1149</v>
      </c>
      <c r="C1163" s="1" t="s">
        <v>15</v>
      </c>
      <c r="D1163">
        <v>475006</v>
      </c>
      <c r="E1163" s="1" t="s">
        <v>10</v>
      </c>
      <c r="F1163" s="1" t="s">
        <v>16</v>
      </c>
      <c r="G1163" s="1" t="s">
        <v>12</v>
      </c>
      <c r="H1163" s="1" t="s">
        <v>13</v>
      </c>
      <c r="I1163" s="1" t="s">
        <v>13</v>
      </c>
      <c r="J1163">
        <v>24</v>
      </c>
      <c r="K1163" s="1">
        <f t="shared" si="51"/>
        <v>475006</v>
      </c>
      <c r="L1163" s="1" t="str">
        <f t="shared" si="52"/>
        <v>ASALARIADO</v>
      </c>
      <c r="M1163" s="1">
        <f t="shared" si="53"/>
        <v>24</v>
      </c>
    </row>
    <row r="1164" spans="2:13" x14ac:dyDescent="0.25">
      <c r="B1164">
        <v>1150</v>
      </c>
      <c r="C1164" s="1" t="s">
        <v>15</v>
      </c>
      <c r="D1164">
        <v>356649</v>
      </c>
      <c r="E1164" s="1" t="s">
        <v>18</v>
      </c>
      <c r="F1164" s="1" t="s">
        <v>16</v>
      </c>
      <c r="G1164" s="1" t="s">
        <v>12</v>
      </c>
      <c r="H1164" s="1" t="s">
        <v>13</v>
      </c>
      <c r="I1164" s="1" t="s">
        <v>12</v>
      </c>
      <c r="J1164">
        <v>48</v>
      </c>
      <c r="K1164" s="1">
        <f t="shared" si="51"/>
        <v>356649</v>
      </c>
      <c r="L1164" s="1" t="str">
        <f t="shared" si="52"/>
        <v>TRABAJADOR INDEPENDIENTE</v>
      </c>
      <c r="M1164" s="1">
        <f t="shared" si="53"/>
        <v>48</v>
      </c>
    </row>
    <row r="1165" spans="2:13" x14ac:dyDescent="0.25">
      <c r="B1165">
        <v>1151</v>
      </c>
      <c r="C1165" s="1" t="s">
        <v>9</v>
      </c>
      <c r="D1165">
        <v>278030</v>
      </c>
      <c r="E1165" s="1" t="s">
        <v>19</v>
      </c>
      <c r="F1165" s="1" t="s">
        <v>16</v>
      </c>
      <c r="G1165" s="1" t="s">
        <v>12</v>
      </c>
      <c r="H1165" s="1" t="s">
        <v>13</v>
      </c>
      <c r="I1165" s="1" t="s">
        <v>13</v>
      </c>
      <c r="J1165">
        <v>38</v>
      </c>
      <c r="K1165" s="1">
        <f t="shared" si="51"/>
        <v>278030</v>
      </c>
      <c r="L1165" s="1" t="str">
        <f t="shared" si="52"/>
        <v>CONVENIOS ESPECIALES DE TRABAJADORES INDEPENDIENTES</v>
      </c>
      <c r="M1165" s="1">
        <f t="shared" si="53"/>
        <v>38</v>
      </c>
    </row>
    <row r="1166" spans="2:13" x14ac:dyDescent="0.25">
      <c r="B1166">
        <v>1152</v>
      </c>
      <c r="C1166" s="1" t="s">
        <v>15</v>
      </c>
      <c r="D1166">
        <v>290000</v>
      </c>
      <c r="E1166" s="1" t="s">
        <v>10</v>
      </c>
      <c r="F1166" s="1" t="s">
        <v>16</v>
      </c>
      <c r="G1166" s="1" t="s">
        <v>12</v>
      </c>
      <c r="H1166" s="1" t="s">
        <v>13</v>
      </c>
      <c r="I1166" s="1" t="s">
        <v>13</v>
      </c>
      <c r="J1166">
        <v>57</v>
      </c>
      <c r="K1166" s="1">
        <f t="shared" si="51"/>
        <v>290000</v>
      </c>
      <c r="L1166" s="1" t="str">
        <f t="shared" si="52"/>
        <v>ASALARIADO</v>
      </c>
      <c r="M1166" s="1">
        <f t="shared" si="53"/>
        <v>57</v>
      </c>
    </row>
    <row r="1167" spans="2:13" x14ac:dyDescent="0.25">
      <c r="B1167">
        <v>1153</v>
      </c>
      <c r="C1167" s="1" t="s">
        <v>15</v>
      </c>
      <c r="D1167">
        <v>1122731</v>
      </c>
      <c r="E1167" s="1" t="s">
        <v>14</v>
      </c>
      <c r="F1167" s="1" t="s">
        <v>11</v>
      </c>
      <c r="G1167" s="1" t="s">
        <v>12</v>
      </c>
      <c r="H1167" s="1" t="s">
        <v>13</v>
      </c>
      <c r="I1167" s="1" t="s">
        <v>13</v>
      </c>
      <c r="J1167">
        <v>63</v>
      </c>
      <c r="K1167" s="1">
        <f t="shared" ref="K1167:K1230" si="54">IF(ISBLANK(D1167),$B$8,D1167)</f>
        <v>1122731</v>
      </c>
      <c r="L1167" s="1" t="str">
        <f t="shared" ref="L1167:L1230" si="55">IF(ISBLANK(E1167),$B$4,E1167)</f>
        <v>PENSIONADOS EN SU PROPIO SISTEMA</v>
      </c>
      <c r="M1167" s="1">
        <f t="shared" ref="M1167:M1230" si="56">IF(ISBLANK(J1167),$B$9,J1167)</f>
        <v>63</v>
      </c>
    </row>
    <row r="1168" spans="2:13" x14ac:dyDescent="0.25">
      <c r="B1168">
        <v>1154</v>
      </c>
      <c r="C1168" s="1" t="s">
        <v>15</v>
      </c>
      <c r="D1168">
        <v>1551166.5</v>
      </c>
      <c r="E1168" s="1" t="s">
        <v>10</v>
      </c>
      <c r="F1168" s="1" t="s">
        <v>11</v>
      </c>
      <c r="G1168" s="1" t="s">
        <v>12</v>
      </c>
      <c r="H1168" s="1" t="s">
        <v>13</v>
      </c>
      <c r="I1168" s="1" t="s">
        <v>13</v>
      </c>
      <c r="J1168">
        <v>31</v>
      </c>
      <c r="K1168" s="1">
        <f t="shared" si="54"/>
        <v>1551166.5</v>
      </c>
      <c r="L1168" s="1" t="str">
        <f t="shared" si="55"/>
        <v>ASALARIADO</v>
      </c>
      <c r="M1168" s="1">
        <f t="shared" si="56"/>
        <v>31</v>
      </c>
    </row>
    <row r="1169" spans="2:13" x14ac:dyDescent="0.25">
      <c r="B1169">
        <v>1155</v>
      </c>
      <c r="C1169" s="1" t="s">
        <v>15</v>
      </c>
      <c r="D1169">
        <v>479260</v>
      </c>
      <c r="E1169" s="1" t="s">
        <v>10</v>
      </c>
      <c r="F1169" s="1" t="s">
        <v>16</v>
      </c>
      <c r="G1169" s="1" t="s">
        <v>12</v>
      </c>
      <c r="H1169" s="1" t="s">
        <v>13</v>
      </c>
      <c r="I1169" s="1" t="s">
        <v>13</v>
      </c>
      <c r="J1169">
        <v>28</v>
      </c>
      <c r="K1169" s="1">
        <f t="shared" si="54"/>
        <v>479260</v>
      </c>
      <c r="L1169" s="1" t="str">
        <f t="shared" si="55"/>
        <v>ASALARIADO</v>
      </c>
      <c r="M1169" s="1">
        <f t="shared" si="56"/>
        <v>28</v>
      </c>
    </row>
    <row r="1170" spans="2:13" x14ac:dyDescent="0.25">
      <c r="B1170">
        <v>1156</v>
      </c>
      <c r="C1170" s="1" t="s">
        <v>15</v>
      </c>
      <c r="D1170">
        <v>1235915</v>
      </c>
      <c r="E1170" s="1" t="s">
        <v>14</v>
      </c>
      <c r="F1170" s="1" t="s">
        <v>11</v>
      </c>
      <c r="G1170" s="1" t="s">
        <v>12</v>
      </c>
      <c r="H1170" s="1" t="s">
        <v>13</v>
      </c>
      <c r="I1170" s="1" t="s">
        <v>13</v>
      </c>
      <c r="J1170">
        <v>64</v>
      </c>
      <c r="K1170" s="1">
        <f t="shared" si="54"/>
        <v>1235915</v>
      </c>
      <c r="L1170" s="1" t="str">
        <f t="shared" si="55"/>
        <v>PENSIONADOS EN SU PROPIO SISTEMA</v>
      </c>
      <c r="M1170" s="1">
        <f t="shared" si="56"/>
        <v>64</v>
      </c>
    </row>
    <row r="1171" spans="2:13" x14ac:dyDescent="0.25">
      <c r="B1171">
        <v>1157</v>
      </c>
      <c r="C1171" s="1" t="s">
        <v>9</v>
      </c>
      <c r="D1171">
        <v>454230.29</v>
      </c>
      <c r="E1171" s="1" t="s">
        <v>10</v>
      </c>
      <c r="F1171" s="1" t="s">
        <v>11</v>
      </c>
      <c r="G1171" s="1" t="s">
        <v>12</v>
      </c>
      <c r="H1171" s="1" t="s">
        <v>13</v>
      </c>
      <c r="I1171" s="1" t="s">
        <v>13</v>
      </c>
      <c r="J1171">
        <v>42</v>
      </c>
      <c r="K1171" s="1">
        <f t="shared" si="54"/>
        <v>454230.29</v>
      </c>
      <c r="L1171" s="1" t="str">
        <f t="shared" si="55"/>
        <v>ASALARIADO</v>
      </c>
      <c r="M1171" s="1">
        <f t="shared" si="56"/>
        <v>42</v>
      </c>
    </row>
    <row r="1172" spans="2:13" x14ac:dyDescent="0.25">
      <c r="B1172">
        <v>1158</v>
      </c>
      <c r="C1172" s="1" t="s">
        <v>9</v>
      </c>
      <c r="D1172">
        <v>767326.7</v>
      </c>
      <c r="E1172" s="1" t="s">
        <v>10</v>
      </c>
      <c r="F1172" s="1" t="s">
        <v>11</v>
      </c>
      <c r="G1172" s="1" t="s">
        <v>12</v>
      </c>
      <c r="H1172" s="1" t="s">
        <v>13</v>
      </c>
      <c r="I1172" s="1" t="s">
        <v>13</v>
      </c>
      <c r="J1172">
        <v>37</v>
      </c>
      <c r="K1172" s="1">
        <f t="shared" si="54"/>
        <v>767326.7</v>
      </c>
      <c r="L1172" s="1" t="str">
        <f t="shared" si="55"/>
        <v>ASALARIADO</v>
      </c>
      <c r="M1172" s="1">
        <f t="shared" si="56"/>
        <v>37</v>
      </c>
    </row>
    <row r="1173" spans="2:13" x14ac:dyDescent="0.25">
      <c r="B1173">
        <v>1159</v>
      </c>
      <c r="C1173" s="1" t="s">
        <v>9</v>
      </c>
      <c r="D1173">
        <v>322474</v>
      </c>
      <c r="E1173" s="1" t="s">
        <v>18</v>
      </c>
      <c r="F1173" s="1" t="s">
        <v>16</v>
      </c>
      <c r="G1173" s="1" t="s">
        <v>12</v>
      </c>
      <c r="H1173" s="1" t="s">
        <v>13</v>
      </c>
      <c r="I1173" s="1" t="s">
        <v>12</v>
      </c>
      <c r="J1173">
        <v>28</v>
      </c>
      <c r="K1173" s="1">
        <f t="shared" si="54"/>
        <v>322474</v>
      </c>
      <c r="L1173" s="1" t="str">
        <f t="shared" si="55"/>
        <v>TRABAJADOR INDEPENDIENTE</v>
      </c>
      <c r="M1173" s="1">
        <f t="shared" si="56"/>
        <v>28</v>
      </c>
    </row>
    <row r="1174" spans="2:13" x14ac:dyDescent="0.25">
      <c r="B1174">
        <v>1160</v>
      </c>
      <c r="C1174" s="1" t="s">
        <v>15</v>
      </c>
      <c r="D1174">
        <v>400000</v>
      </c>
      <c r="E1174" s="1" t="s">
        <v>10</v>
      </c>
      <c r="F1174" s="1" t="s">
        <v>16</v>
      </c>
      <c r="G1174" s="1" t="s">
        <v>12</v>
      </c>
      <c r="H1174" s="1" t="s">
        <v>13</v>
      </c>
      <c r="I1174" s="1" t="s">
        <v>12</v>
      </c>
      <c r="J1174">
        <v>37</v>
      </c>
      <c r="K1174" s="1">
        <f t="shared" si="54"/>
        <v>400000</v>
      </c>
      <c r="L1174" s="1" t="str">
        <f t="shared" si="55"/>
        <v>ASALARIADO</v>
      </c>
      <c r="M1174" s="1">
        <f t="shared" si="56"/>
        <v>37</v>
      </c>
    </row>
    <row r="1175" spans="2:13" x14ac:dyDescent="0.25">
      <c r="B1175">
        <v>1161</v>
      </c>
      <c r="C1175" s="1" t="s">
        <v>9</v>
      </c>
      <c r="D1175">
        <v>445799.84</v>
      </c>
      <c r="E1175" s="1" t="s">
        <v>10</v>
      </c>
      <c r="F1175" s="1" t="s">
        <v>16</v>
      </c>
      <c r="G1175" s="1" t="s">
        <v>12</v>
      </c>
      <c r="H1175" s="1" t="s">
        <v>12</v>
      </c>
      <c r="I1175" s="1" t="s">
        <v>13</v>
      </c>
      <c r="J1175">
        <v>34</v>
      </c>
      <c r="K1175" s="1">
        <f t="shared" si="54"/>
        <v>445799.84</v>
      </c>
      <c r="L1175" s="1" t="str">
        <f t="shared" si="55"/>
        <v>ASALARIADO</v>
      </c>
      <c r="M1175" s="1">
        <f t="shared" si="56"/>
        <v>34</v>
      </c>
    </row>
    <row r="1176" spans="2:13" x14ac:dyDescent="0.25">
      <c r="B1176">
        <v>1162</v>
      </c>
      <c r="C1176" s="1" t="s">
        <v>9</v>
      </c>
      <c r="D1176">
        <v>297046</v>
      </c>
      <c r="E1176" s="1" t="s">
        <v>17</v>
      </c>
      <c r="F1176" s="1" t="s">
        <v>16</v>
      </c>
      <c r="G1176" s="1" t="s">
        <v>12</v>
      </c>
      <c r="H1176" s="1" t="s">
        <v>13</v>
      </c>
      <c r="I1176" s="1" t="s">
        <v>13</v>
      </c>
      <c r="J1176">
        <v>48</v>
      </c>
      <c r="K1176" s="1">
        <f t="shared" si="54"/>
        <v>297046</v>
      </c>
      <c r="L1176" s="1" t="str">
        <f t="shared" si="55"/>
        <v>ASEGURADO VOLUNTARIO</v>
      </c>
      <c r="M1176" s="1">
        <f t="shared" si="56"/>
        <v>48</v>
      </c>
    </row>
    <row r="1177" spans="2:13" x14ac:dyDescent="0.25">
      <c r="B1177">
        <v>1163</v>
      </c>
      <c r="C1177" s="1" t="s">
        <v>15</v>
      </c>
      <c r="D1177">
        <v>627720.31000000006</v>
      </c>
      <c r="E1177" s="1" t="s">
        <v>10</v>
      </c>
      <c r="F1177" s="1" t="s">
        <v>16</v>
      </c>
      <c r="G1177" s="1" t="s">
        <v>12</v>
      </c>
      <c r="H1177" s="1" t="s">
        <v>13</v>
      </c>
      <c r="I1177" s="1" t="s">
        <v>13</v>
      </c>
      <c r="J1177">
        <v>20</v>
      </c>
      <c r="K1177" s="1">
        <f t="shared" si="54"/>
        <v>627720.31000000006</v>
      </c>
      <c r="L1177" s="1" t="str">
        <f t="shared" si="55"/>
        <v>ASALARIADO</v>
      </c>
      <c r="M1177" s="1">
        <f t="shared" si="56"/>
        <v>20</v>
      </c>
    </row>
    <row r="1178" spans="2:13" x14ac:dyDescent="0.25">
      <c r="B1178">
        <v>1164</v>
      </c>
      <c r="C1178" s="1" t="s">
        <v>9</v>
      </c>
      <c r="D1178">
        <v>540000</v>
      </c>
      <c r="E1178" s="1" t="s">
        <v>10</v>
      </c>
      <c r="F1178" s="1" t="s">
        <v>16</v>
      </c>
      <c r="G1178" s="1" t="s">
        <v>12</v>
      </c>
      <c r="H1178" s="1" t="s">
        <v>13</v>
      </c>
      <c r="I1178" s="1" t="s">
        <v>13</v>
      </c>
      <c r="J1178">
        <v>28</v>
      </c>
      <c r="K1178" s="1">
        <f t="shared" si="54"/>
        <v>540000</v>
      </c>
      <c r="L1178" s="1" t="str">
        <f t="shared" si="55"/>
        <v>ASALARIADO</v>
      </c>
      <c r="M1178" s="1">
        <f t="shared" si="56"/>
        <v>28</v>
      </c>
    </row>
    <row r="1179" spans="2:13" x14ac:dyDescent="0.25">
      <c r="B1179">
        <v>1165</v>
      </c>
      <c r="C1179" s="1" t="s">
        <v>15</v>
      </c>
      <c r="D1179">
        <v>475832.5</v>
      </c>
      <c r="E1179" s="1" t="s">
        <v>10</v>
      </c>
      <c r="F1179" s="1" t="s">
        <v>16</v>
      </c>
      <c r="G1179" s="1" t="s">
        <v>12</v>
      </c>
      <c r="H1179" s="1" t="s">
        <v>13</v>
      </c>
      <c r="I1179" s="1" t="s">
        <v>13</v>
      </c>
      <c r="J1179">
        <v>26</v>
      </c>
      <c r="K1179" s="1">
        <f t="shared" si="54"/>
        <v>475832.5</v>
      </c>
      <c r="L1179" s="1" t="str">
        <f t="shared" si="55"/>
        <v>ASALARIADO</v>
      </c>
      <c r="M1179" s="1">
        <f t="shared" si="56"/>
        <v>26</v>
      </c>
    </row>
    <row r="1180" spans="2:13" x14ac:dyDescent="0.25">
      <c r="B1180">
        <v>1166</v>
      </c>
      <c r="C1180" s="1" t="s">
        <v>9</v>
      </c>
      <c r="D1180">
        <v>324516.38</v>
      </c>
      <c r="E1180" s="1" t="s">
        <v>10</v>
      </c>
      <c r="F1180" s="1" t="s">
        <v>11</v>
      </c>
      <c r="G1180" s="1" t="s">
        <v>12</v>
      </c>
      <c r="H1180" s="1" t="s">
        <v>13</v>
      </c>
      <c r="I1180" s="1" t="s">
        <v>13</v>
      </c>
      <c r="J1180">
        <v>54</v>
      </c>
      <c r="K1180" s="1">
        <f t="shared" si="54"/>
        <v>324516.38</v>
      </c>
      <c r="L1180" s="1" t="str">
        <f t="shared" si="55"/>
        <v>ASALARIADO</v>
      </c>
      <c r="M1180" s="1">
        <f t="shared" si="56"/>
        <v>54</v>
      </c>
    </row>
    <row r="1181" spans="2:13" x14ac:dyDescent="0.25">
      <c r="B1181">
        <v>1167</v>
      </c>
      <c r="C1181" s="1" t="s">
        <v>15</v>
      </c>
      <c r="D1181">
        <v>3300500</v>
      </c>
      <c r="E1181" s="1" t="s">
        <v>10</v>
      </c>
      <c r="F1181" s="1" t="s">
        <v>16</v>
      </c>
      <c r="G1181" s="1" t="s">
        <v>12</v>
      </c>
      <c r="H1181" s="1" t="s">
        <v>13</v>
      </c>
      <c r="I1181" s="1" t="s">
        <v>13</v>
      </c>
      <c r="J1181">
        <v>48</v>
      </c>
      <c r="K1181" s="1">
        <f t="shared" si="54"/>
        <v>3300500</v>
      </c>
      <c r="L1181" s="1" t="str">
        <f t="shared" si="55"/>
        <v>ASALARIADO</v>
      </c>
      <c r="M1181" s="1">
        <f t="shared" si="56"/>
        <v>48</v>
      </c>
    </row>
    <row r="1182" spans="2:13" x14ac:dyDescent="0.25">
      <c r="B1182">
        <v>1168</v>
      </c>
      <c r="C1182" s="1" t="s">
        <v>9</v>
      </c>
      <c r="D1182">
        <v>387626</v>
      </c>
      <c r="E1182" s="1" t="s">
        <v>18</v>
      </c>
      <c r="F1182" s="1" t="s">
        <v>16</v>
      </c>
      <c r="G1182" s="1" t="s">
        <v>12</v>
      </c>
      <c r="H1182" s="1" t="s">
        <v>13</v>
      </c>
      <c r="I1182" s="1" t="s">
        <v>12</v>
      </c>
      <c r="J1182">
        <v>32</v>
      </c>
      <c r="K1182" s="1">
        <f t="shared" si="54"/>
        <v>387626</v>
      </c>
      <c r="L1182" s="1" t="str">
        <f t="shared" si="55"/>
        <v>TRABAJADOR INDEPENDIENTE</v>
      </c>
      <c r="M1182" s="1">
        <f t="shared" si="56"/>
        <v>32</v>
      </c>
    </row>
    <row r="1183" spans="2:13" x14ac:dyDescent="0.25">
      <c r="B1183">
        <v>1169</v>
      </c>
      <c r="C1183" s="1" t="s">
        <v>9</v>
      </c>
      <c r="D1183">
        <v>802029</v>
      </c>
      <c r="E1183" s="1" t="s">
        <v>18</v>
      </c>
      <c r="F1183" s="1" t="s">
        <v>16</v>
      </c>
      <c r="G1183" s="1" t="s">
        <v>12</v>
      </c>
      <c r="H1183" s="1" t="s">
        <v>13</v>
      </c>
      <c r="I1183" s="1" t="s">
        <v>13</v>
      </c>
      <c r="J1183">
        <v>60</v>
      </c>
      <c r="K1183" s="1">
        <f t="shared" si="54"/>
        <v>802029</v>
      </c>
      <c r="L1183" s="1" t="str">
        <f t="shared" si="55"/>
        <v>TRABAJADOR INDEPENDIENTE</v>
      </c>
      <c r="M1183" s="1">
        <f t="shared" si="56"/>
        <v>60</v>
      </c>
    </row>
    <row r="1184" spans="2:13" x14ac:dyDescent="0.25">
      <c r="B1184">
        <v>1170</v>
      </c>
      <c r="C1184" s="1" t="s">
        <v>9</v>
      </c>
      <c r="D1184">
        <v>331171</v>
      </c>
      <c r="E1184" s="1" t="s">
        <v>10</v>
      </c>
      <c r="F1184" s="1" t="s">
        <v>16</v>
      </c>
      <c r="G1184" s="1" t="s">
        <v>12</v>
      </c>
      <c r="H1184" s="1" t="s">
        <v>13</v>
      </c>
      <c r="I1184" s="1" t="s">
        <v>13</v>
      </c>
      <c r="J1184">
        <v>47</v>
      </c>
      <c r="K1184" s="1">
        <f t="shared" si="54"/>
        <v>331171</v>
      </c>
      <c r="L1184" s="1" t="str">
        <f t="shared" si="55"/>
        <v>ASALARIADO</v>
      </c>
      <c r="M1184" s="1">
        <f t="shared" si="56"/>
        <v>47</v>
      </c>
    </row>
    <row r="1185" spans="2:13" x14ac:dyDescent="0.25">
      <c r="B1185">
        <v>1171</v>
      </c>
      <c r="C1185" s="1" t="s">
        <v>9</v>
      </c>
      <c r="D1185">
        <v>3652052.72</v>
      </c>
      <c r="E1185" s="1" t="s">
        <v>14</v>
      </c>
      <c r="F1185" s="1" t="s">
        <v>11</v>
      </c>
      <c r="G1185" s="1" t="s">
        <v>12</v>
      </c>
      <c r="H1185" s="1" t="s">
        <v>13</v>
      </c>
      <c r="I1185" s="1" t="s">
        <v>13</v>
      </c>
      <c r="J1185">
        <v>67</v>
      </c>
      <c r="K1185" s="1">
        <f t="shared" si="54"/>
        <v>3652052.72</v>
      </c>
      <c r="L1185" s="1" t="str">
        <f t="shared" si="55"/>
        <v>PENSIONADOS EN SU PROPIO SISTEMA</v>
      </c>
      <c r="M1185" s="1">
        <f t="shared" si="56"/>
        <v>67</v>
      </c>
    </row>
    <row r="1186" spans="2:13" x14ac:dyDescent="0.25">
      <c r="B1186">
        <v>1172</v>
      </c>
      <c r="C1186" s="1" t="s">
        <v>9</v>
      </c>
      <c r="D1186">
        <v>2036980.28</v>
      </c>
      <c r="E1186" s="1" t="s">
        <v>10</v>
      </c>
      <c r="F1186" s="1" t="s">
        <v>16</v>
      </c>
      <c r="G1186" s="1" t="s">
        <v>12</v>
      </c>
      <c r="H1186" s="1" t="s">
        <v>13</v>
      </c>
      <c r="I1186" s="1" t="s">
        <v>13</v>
      </c>
      <c r="J1186">
        <v>36</v>
      </c>
      <c r="K1186" s="1">
        <f t="shared" si="54"/>
        <v>2036980.28</v>
      </c>
      <c r="L1186" s="1" t="str">
        <f t="shared" si="55"/>
        <v>ASALARIADO</v>
      </c>
      <c r="M1186" s="1">
        <f t="shared" si="56"/>
        <v>36</v>
      </c>
    </row>
    <row r="1187" spans="2:13" x14ac:dyDescent="0.25">
      <c r="B1187">
        <v>1173</v>
      </c>
      <c r="C1187" s="1" t="s">
        <v>9</v>
      </c>
      <c r="D1187">
        <v>279463.71999999997</v>
      </c>
      <c r="E1187" s="1" t="s">
        <v>14</v>
      </c>
      <c r="F1187" s="1" t="s">
        <v>11</v>
      </c>
      <c r="G1187" s="1" t="s">
        <v>12</v>
      </c>
      <c r="H1187" s="1" t="s">
        <v>13</v>
      </c>
      <c r="I1187" s="1" t="s">
        <v>13</v>
      </c>
      <c r="J1187">
        <v>72</v>
      </c>
      <c r="K1187" s="1">
        <f t="shared" si="54"/>
        <v>279463.71999999997</v>
      </c>
      <c r="L1187" s="1" t="str">
        <f t="shared" si="55"/>
        <v>PENSIONADOS EN SU PROPIO SISTEMA</v>
      </c>
      <c r="M1187" s="1">
        <f t="shared" si="56"/>
        <v>72</v>
      </c>
    </row>
    <row r="1188" spans="2:13" x14ac:dyDescent="0.25">
      <c r="B1188">
        <v>1174</v>
      </c>
      <c r="C1188" s="1" t="s">
        <v>9</v>
      </c>
      <c r="D1188">
        <v>170013.99</v>
      </c>
      <c r="E1188" s="1" t="s">
        <v>10</v>
      </c>
      <c r="F1188" s="1" t="s">
        <v>16</v>
      </c>
      <c r="G1188" s="1" t="s">
        <v>12</v>
      </c>
      <c r="H1188" s="1" t="s">
        <v>13</v>
      </c>
      <c r="I1188" s="1" t="s">
        <v>13</v>
      </c>
      <c r="J1188">
        <v>40</v>
      </c>
      <c r="K1188" s="1">
        <f t="shared" si="54"/>
        <v>170013.99</v>
      </c>
      <c r="L1188" s="1" t="str">
        <f t="shared" si="55"/>
        <v>ASALARIADO</v>
      </c>
      <c r="M1188" s="1">
        <f t="shared" si="56"/>
        <v>40</v>
      </c>
    </row>
    <row r="1189" spans="2:13" x14ac:dyDescent="0.25">
      <c r="B1189">
        <v>1175</v>
      </c>
      <c r="C1189" s="1" t="s">
        <v>15</v>
      </c>
      <c r="D1189">
        <v>307580</v>
      </c>
      <c r="E1189" s="1" t="s">
        <v>10</v>
      </c>
      <c r="F1189" s="1" t="s">
        <v>16</v>
      </c>
      <c r="G1189" s="1" t="s">
        <v>12</v>
      </c>
      <c r="H1189" s="1" t="s">
        <v>13</v>
      </c>
      <c r="I1189" s="1" t="s">
        <v>13</v>
      </c>
      <c r="J1189">
        <v>19</v>
      </c>
      <c r="K1189" s="1">
        <f t="shared" si="54"/>
        <v>307580</v>
      </c>
      <c r="L1189" s="1" t="str">
        <f t="shared" si="55"/>
        <v>ASALARIADO</v>
      </c>
      <c r="M1189" s="1">
        <f t="shared" si="56"/>
        <v>19</v>
      </c>
    </row>
    <row r="1190" spans="2:13" x14ac:dyDescent="0.25">
      <c r="B1190">
        <v>1176</v>
      </c>
      <c r="C1190" s="1" t="s">
        <v>9</v>
      </c>
      <c r="D1190">
        <v>729689.4</v>
      </c>
      <c r="E1190" s="1" t="s">
        <v>10</v>
      </c>
      <c r="F1190" s="1" t="s">
        <v>16</v>
      </c>
      <c r="G1190" s="1" t="s">
        <v>12</v>
      </c>
      <c r="H1190" s="1" t="s">
        <v>12</v>
      </c>
      <c r="I1190" s="1" t="s">
        <v>13</v>
      </c>
      <c r="J1190">
        <v>38</v>
      </c>
      <c r="K1190" s="1">
        <f t="shared" si="54"/>
        <v>729689.4</v>
      </c>
      <c r="L1190" s="1" t="str">
        <f t="shared" si="55"/>
        <v>ASALARIADO</v>
      </c>
      <c r="M1190" s="1">
        <f t="shared" si="56"/>
        <v>38</v>
      </c>
    </row>
    <row r="1191" spans="2:13" x14ac:dyDescent="0.25">
      <c r="B1191">
        <v>1177</v>
      </c>
      <c r="C1191" s="1" t="s">
        <v>15</v>
      </c>
      <c r="D1191">
        <v>287862.75</v>
      </c>
      <c r="E1191" s="1" t="s">
        <v>10</v>
      </c>
      <c r="F1191" s="1" t="s">
        <v>11</v>
      </c>
      <c r="G1191" s="1" t="s">
        <v>12</v>
      </c>
      <c r="H1191" s="1" t="s">
        <v>13</v>
      </c>
      <c r="I1191" s="1" t="s">
        <v>13</v>
      </c>
      <c r="J1191">
        <v>56</v>
      </c>
      <c r="K1191" s="1">
        <f t="shared" si="54"/>
        <v>287862.75</v>
      </c>
      <c r="L1191" s="1" t="str">
        <f t="shared" si="55"/>
        <v>ASALARIADO</v>
      </c>
      <c r="M1191" s="1">
        <f t="shared" si="56"/>
        <v>56</v>
      </c>
    </row>
    <row r="1192" spans="2:13" x14ac:dyDescent="0.25">
      <c r="B1192">
        <v>1178</v>
      </c>
      <c r="C1192" s="1" t="s">
        <v>9</v>
      </c>
      <c r="D1192">
        <v>420583.35</v>
      </c>
      <c r="E1192" s="1" t="s">
        <v>10</v>
      </c>
      <c r="F1192" s="1" t="s">
        <v>16</v>
      </c>
      <c r="G1192" s="1" t="s">
        <v>12</v>
      </c>
      <c r="H1192" s="1" t="s">
        <v>13</v>
      </c>
      <c r="I1192" s="1" t="s">
        <v>13</v>
      </c>
      <c r="J1192">
        <v>42</v>
      </c>
      <c r="K1192" s="1">
        <f t="shared" si="54"/>
        <v>420583.35</v>
      </c>
      <c r="L1192" s="1" t="str">
        <f t="shared" si="55"/>
        <v>ASALARIADO</v>
      </c>
      <c r="M1192" s="1">
        <f t="shared" si="56"/>
        <v>42</v>
      </c>
    </row>
    <row r="1193" spans="2:13" x14ac:dyDescent="0.25">
      <c r="B1193">
        <v>1179</v>
      </c>
      <c r="C1193" s="1" t="s">
        <v>15</v>
      </c>
      <c r="D1193">
        <v>716640</v>
      </c>
      <c r="E1193" s="1" t="s">
        <v>10</v>
      </c>
      <c r="F1193" s="1" t="s">
        <v>16</v>
      </c>
      <c r="G1193" s="1" t="s">
        <v>12</v>
      </c>
      <c r="H1193" s="1" t="s">
        <v>13</v>
      </c>
      <c r="I1193" s="1" t="s">
        <v>13</v>
      </c>
      <c r="J1193">
        <v>31</v>
      </c>
      <c r="K1193" s="1">
        <f t="shared" si="54"/>
        <v>716640</v>
      </c>
      <c r="L1193" s="1" t="str">
        <f t="shared" si="55"/>
        <v>ASALARIADO</v>
      </c>
      <c r="M1193" s="1">
        <f t="shared" si="56"/>
        <v>31</v>
      </c>
    </row>
    <row r="1194" spans="2:13" x14ac:dyDescent="0.25">
      <c r="B1194">
        <v>1180</v>
      </c>
      <c r="C1194" s="1" t="s">
        <v>9</v>
      </c>
      <c r="D1194">
        <v>330000</v>
      </c>
      <c r="E1194" s="1" t="s">
        <v>10</v>
      </c>
      <c r="F1194" s="1" t="s">
        <v>16</v>
      </c>
      <c r="G1194" s="1" t="s">
        <v>12</v>
      </c>
      <c r="H1194" s="1" t="s">
        <v>12</v>
      </c>
      <c r="I1194" s="1" t="s">
        <v>12</v>
      </c>
      <c r="J1194">
        <v>56</v>
      </c>
      <c r="K1194" s="1">
        <f t="shared" si="54"/>
        <v>330000</v>
      </c>
      <c r="L1194" s="1" t="str">
        <f t="shared" si="55"/>
        <v>ASALARIADO</v>
      </c>
      <c r="M1194" s="1">
        <f t="shared" si="56"/>
        <v>56</v>
      </c>
    </row>
    <row r="1195" spans="2:13" x14ac:dyDescent="0.25">
      <c r="B1195">
        <v>1181</v>
      </c>
      <c r="C1195" s="1" t="s">
        <v>9</v>
      </c>
      <c r="D1195">
        <v>389716.32</v>
      </c>
      <c r="E1195" s="1" t="s">
        <v>10</v>
      </c>
      <c r="F1195" s="1" t="s">
        <v>16</v>
      </c>
      <c r="G1195" s="1" t="s">
        <v>12</v>
      </c>
      <c r="H1195" s="1" t="s">
        <v>13</v>
      </c>
      <c r="I1195" s="1" t="s">
        <v>13</v>
      </c>
      <c r="J1195">
        <v>50</v>
      </c>
      <c r="K1195" s="1">
        <f t="shared" si="54"/>
        <v>389716.32</v>
      </c>
      <c r="L1195" s="1" t="str">
        <f t="shared" si="55"/>
        <v>ASALARIADO</v>
      </c>
      <c r="M1195" s="1">
        <f t="shared" si="56"/>
        <v>50</v>
      </c>
    </row>
    <row r="1196" spans="2:13" x14ac:dyDescent="0.25">
      <c r="B1196">
        <v>1182</v>
      </c>
      <c r="C1196" s="1" t="s">
        <v>15</v>
      </c>
      <c r="D1196">
        <v>297046</v>
      </c>
      <c r="E1196" s="1" t="s">
        <v>17</v>
      </c>
      <c r="F1196" s="1" t="s">
        <v>16</v>
      </c>
      <c r="G1196" s="1" t="s">
        <v>12</v>
      </c>
      <c r="H1196" s="1" t="s">
        <v>13</v>
      </c>
      <c r="I1196" s="1" t="s">
        <v>13</v>
      </c>
      <c r="J1196">
        <v>42</v>
      </c>
      <c r="K1196" s="1">
        <f t="shared" si="54"/>
        <v>297046</v>
      </c>
      <c r="L1196" s="1" t="str">
        <f t="shared" si="55"/>
        <v>ASEGURADO VOLUNTARIO</v>
      </c>
      <c r="M1196" s="1">
        <f t="shared" si="56"/>
        <v>42</v>
      </c>
    </row>
    <row r="1197" spans="2:13" x14ac:dyDescent="0.25">
      <c r="B1197">
        <v>1183</v>
      </c>
      <c r="C1197" s="1" t="s">
        <v>15</v>
      </c>
      <c r="D1197">
        <v>299647</v>
      </c>
      <c r="E1197" s="1" t="s">
        <v>17</v>
      </c>
      <c r="F1197" s="1" t="s">
        <v>16</v>
      </c>
      <c r="G1197" s="1" t="s">
        <v>12</v>
      </c>
      <c r="H1197" s="1" t="s">
        <v>13</v>
      </c>
      <c r="I1197" s="1" t="s">
        <v>13</v>
      </c>
      <c r="J1197">
        <v>83</v>
      </c>
      <c r="K1197" s="1">
        <f t="shared" si="54"/>
        <v>299647</v>
      </c>
      <c r="L1197" s="1" t="str">
        <f t="shared" si="55"/>
        <v>ASEGURADO VOLUNTARIO</v>
      </c>
      <c r="M1197" s="1">
        <f t="shared" si="56"/>
        <v>83</v>
      </c>
    </row>
    <row r="1198" spans="2:13" x14ac:dyDescent="0.25">
      <c r="B1198">
        <v>1184</v>
      </c>
      <c r="C1198" s="1" t="s">
        <v>15</v>
      </c>
      <c r="D1198">
        <v>530654.96</v>
      </c>
      <c r="E1198" s="1" t="s">
        <v>10</v>
      </c>
      <c r="F1198" s="1" t="s">
        <v>16</v>
      </c>
      <c r="G1198" s="1" t="s">
        <v>12</v>
      </c>
      <c r="H1198" s="1" t="s">
        <v>13</v>
      </c>
      <c r="I1198" s="1" t="s">
        <v>13</v>
      </c>
      <c r="J1198">
        <v>26</v>
      </c>
      <c r="K1198" s="1">
        <f t="shared" si="54"/>
        <v>530654.96</v>
      </c>
      <c r="L1198" s="1" t="str">
        <f t="shared" si="55"/>
        <v>ASALARIADO</v>
      </c>
      <c r="M1198" s="1">
        <f t="shared" si="56"/>
        <v>26</v>
      </c>
    </row>
    <row r="1199" spans="2:13" x14ac:dyDescent="0.25">
      <c r="B1199">
        <v>1185</v>
      </c>
      <c r="C1199" s="1" t="s">
        <v>15</v>
      </c>
      <c r="D1199">
        <v>580000</v>
      </c>
      <c r="E1199" s="1" t="s">
        <v>10</v>
      </c>
      <c r="F1199" s="1" t="s">
        <v>16</v>
      </c>
      <c r="G1199" s="1" t="s">
        <v>12</v>
      </c>
      <c r="H1199" s="1" t="s">
        <v>13</v>
      </c>
      <c r="I1199" s="1" t="s">
        <v>13</v>
      </c>
      <c r="J1199">
        <v>29</v>
      </c>
      <c r="K1199" s="1">
        <f t="shared" si="54"/>
        <v>580000</v>
      </c>
      <c r="L1199" s="1" t="str">
        <f t="shared" si="55"/>
        <v>ASALARIADO</v>
      </c>
      <c r="M1199" s="1">
        <f t="shared" si="56"/>
        <v>29</v>
      </c>
    </row>
    <row r="1200" spans="2:13" x14ac:dyDescent="0.25">
      <c r="B1200">
        <v>1186</v>
      </c>
      <c r="C1200" s="1" t="s">
        <v>15</v>
      </c>
      <c r="D1200">
        <v>590156.81999999995</v>
      </c>
      <c r="E1200" s="1" t="s">
        <v>10</v>
      </c>
      <c r="F1200" s="1" t="s">
        <v>16</v>
      </c>
      <c r="G1200" s="1" t="s">
        <v>12</v>
      </c>
      <c r="H1200" s="1" t="s">
        <v>13</v>
      </c>
      <c r="I1200" s="1" t="s">
        <v>13</v>
      </c>
      <c r="J1200">
        <v>27</v>
      </c>
      <c r="K1200" s="1">
        <f t="shared" si="54"/>
        <v>590156.81999999995</v>
      </c>
      <c r="L1200" s="1" t="str">
        <f t="shared" si="55"/>
        <v>ASALARIADO</v>
      </c>
      <c r="M1200" s="1">
        <f t="shared" si="56"/>
        <v>27</v>
      </c>
    </row>
    <row r="1201" spans="2:13" x14ac:dyDescent="0.25">
      <c r="B1201">
        <v>1187</v>
      </c>
      <c r="C1201" s="1" t="s">
        <v>15</v>
      </c>
      <c r="D1201">
        <v>1136716.6599999999</v>
      </c>
      <c r="E1201" s="1" t="s">
        <v>10</v>
      </c>
      <c r="F1201" s="1" t="s">
        <v>16</v>
      </c>
      <c r="G1201" s="1" t="s">
        <v>12</v>
      </c>
      <c r="H1201" s="1" t="s">
        <v>13</v>
      </c>
      <c r="I1201" s="1" t="s">
        <v>13</v>
      </c>
      <c r="J1201">
        <v>27</v>
      </c>
      <c r="K1201" s="1">
        <f t="shared" si="54"/>
        <v>1136716.6599999999</v>
      </c>
      <c r="L1201" s="1" t="str">
        <f t="shared" si="55"/>
        <v>ASALARIADO</v>
      </c>
      <c r="M1201" s="1">
        <f t="shared" si="56"/>
        <v>27</v>
      </c>
    </row>
    <row r="1202" spans="2:13" x14ac:dyDescent="0.25">
      <c r="B1202">
        <v>1188</v>
      </c>
      <c r="C1202" s="1" t="s">
        <v>9</v>
      </c>
      <c r="D1202">
        <v>458557</v>
      </c>
      <c r="E1202" s="1" t="s">
        <v>18</v>
      </c>
      <c r="F1202" s="1" t="s">
        <v>16</v>
      </c>
      <c r="G1202" s="1" t="s">
        <v>12</v>
      </c>
      <c r="H1202" s="1" t="s">
        <v>13</v>
      </c>
      <c r="I1202" s="1" t="s">
        <v>13</v>
      </c>
      <c r="J1202">
        <v>42</v>
      </c>
      <c r="K1202" s="1">
        <f t="shared" si="54"/>
        <v>458557</v>
      </c>
      <c r="L1202" s="1" t="str">
        <f t="shared" si="55"/>
        <v>TRABAJADOR INDEPENDIENTE</v>
      </c>
      <c r="M1202" s="1">
        <f t="shared" si="56"/>
        <v>42</v>
      </c>
    </row>
    <row r="1203" spans="2:13" x14ac:dyDescent="0.25">
      <c r="B1203">
        <v>1189</v>
      </c>
      <c r="C1203" s="1" t="s">
        <v>9</v>
      </c>
      <c r="D1203">
        <v>1273490.6299999999</v>
      </c>
      <c r="E1203" s="1" t="s">
        <v>10</v>
      </c>
      <c r="F1203" s="1" t="s">
        <v>16</v>
      </c>
      <c r="G1203" s="1" t="s">
        <v>12</v>
      </c>
      <c r="H1203" s="1" t="s">
        <v>13</v>
      </c>
      <c r="I1203" s="1" t="s">
        <v>13</v>
      </c>
      <c r="J1203">
        <v>27</v>
      </c>
      <c r="K1203" s="1">
        <f t="shared" si="54"/>
        <v>1273490.6299999999</v>
      </c>
      <c r="L1203" s="1" t="str">
        <f t="shared" si="55"/>
        <v>ASALARIADO</v>
      </c>
      <c r="M1203" s="1">
        <f t="shared" si="56"/>
        <v>27</v>
      </c>
    </row>
    <row r="1204" spans="2:13" x14ac:dyDescent="0.25">
      <c r="B1204">
        <v>1190</v>
      </c>
      <c r="C1204" s="1" t="s">
        <v>9</v>
      </c>
      <c r="D1204">
        <v>403983</v>
      </c>
      <c r="E1204" s="1" t="s">
        <v>18</v>
      </c>
      <c r="F1204" s="1" t="s">
        <v>16</v>
      </c>
      <c r="G1204" s="1" t="s">
        <v>12</v>
      </c>
      <c r="H1204" s="1" t="s">
        <v>13</v>
      </c>
      <c r="I1204" s="1" t="s">
        <v>12</v>
      </c>
      <c r="J1204">
        <v>43</v>
      </c>
      <c r="K1204" s="1">
        <f t="shared" si="54"/>
        <v>403983</v>
      </c>
      <c r="L1204" s="1" t="str">
        <f t="shared" si="55"/>
        <v>TRABAJADOR INDEPENDIENTE</v>
      </c>
      <c r="M1204" s="1">
        <f t="shared" si="56"/>
        <v>43</v>
      </c>
    </row>
    <row r="1205" spans="2:13" x14ac:dyDescent="0.25">
      <c r="B1205">
        <v>1191</v>
      </c>
      <c r="C1205" s="1" t="s">
        <v>9</v>
      </c>
      <c r="D1205">
        <v>1646695</v>
      </c>
      <c r="E1205" s="1" t="s">
        <v>10</v>
      </c>
      <c r="F1205" s="1" t="s">
        <v>11</v>
      </c>
      <c r="G1205" s="1" t="s">
        <v>12</v>
      </c>
      <c r="H1205" s="1" t="s">
        <v>13</v>
      </c>
      <c r="I1205" s="1" t="s">
        <v>12</v>
      </c>
      <c r="J1205">
        <v>54</v>
      </c>
      <c r="K1205" s="1">
        <f t="shared" si="54"/>
        <v>1646695</v>
      </c>
      <c r="L1205" s="1" t="str">
        <f t="shared" si="55"/>
        <v>ASALARIADO</v>
      </c>
      <c r="M1205" s="1">
        <f t="shared" si="56"/>
        <v>54</v>
      </c>
    </row>
    <row r="1206" spans="2:13" x14ac:dyDescent="0.25">
      <c r="B1206">
        <v>1192</v>
      </c>
      <c r="C1206" s="1" t="s">
        <v>15</v>
      </c>
      <c r="D1206">
        <v>634764</v>
      </c>
      <c r="E1206" s="1" t="s">
        <v>14</v>
      </c>
      <c r="F1206" s="1" t="s">
        <v>11</v>
      </c>
      <c r="G1206" s="1" t="s">
        <v>12</v>
      </c>
      <c r="H1206" s="1" t="s">
        <v>13</v>
      </c>
      <c r="I1206" s="1" t="s">
        <v>13</v>
      </c>
      <c r="J1206">
        <v>69</v>
      </c>
      <c r="K1206" s="1">
        <f t="shared" si="54"/>
        <v>634764</v>
      </c>
      <c r="L1206" s="1" t="str">
        <f t="shared" si="55"/>
        <v>PENSIONADOS EN SU PROPIO SISTEMA</v>
      </c>
      <c r="M1206" s="1">
        <f t="shared" si="56"/>
        <v>69</v>
      </c>
    </row>
    <row r="1207" spans="2:13" x14ac:dyDescent="0.25">
      <c r="B1207">
        <v>1193</v>
      </c>
      <c r="C1207" s="1" t="s">
        <v>9</v>
      </c>
      <c r="D1207">
        <v>303131</v>
      </c>
      <c r="E1207" s="1" t="s">
        <v>14</v>
      </c>
      <c r="F1207" s="1" t="s">
        <v>11</v>
      </c>
      <c r="G1207" s="1" t="s">
        <v>12</v>
      </c>
      <c r="H1207" s="1" t="s">
        <v>13</v>
      </c>
      <c r="I1207" s="1" t="s">
        <v>13</v>
      </c>
      <c r="J1207">
        <v>88</v>
      </c>
      <c r="K1207" s="1">
        <f t="shared" si="54"/>
        <v>303131</v>
      </c>
      <c r="L1207" s="1" t="str">
        <f t="shared" si="55"/>
        <v>PENSIONADOS EN SU PROPIO SISTEMA</v>
      </c>
      <c r="M1207" s="1">
        <f t="shared" si="56"/>
        <v>88</v>
      </c>
    </row>
    <row r="1208" spans="2:13" x14ac:dyDescent="0.25">
      <c r="B1208">
        <v>1194</v>
      </c>
      <c r="C1208" s="1" t="s">
        <v>15</v>
      </c>
      <c r="D1208">
        <v>298751</v>
      </c>
      <c r="E1208" s="1" t="s">
        <v>18</v>
      </c>
      <c r="F1208" s="1" t="s">
        <v>16</v>
      </c>
      <c r="G1208" s="1" t="s">
        <v>12</v>
      </c>
      <c r="H1208" s="1" t="s">
        <v>13</v>
      </c>
      <c r="I1208" s="1" t="s">
        <v>12</v>
      </c>
      <c r="J1208">
        <v>36</v>
      </c>
      <c r="K1208" s="1">
        <f t="shared" si="54"/>
        <v>298751</v>
      </c>
      <c r="L1208" s="1" t="str">
        <f t="shared" si="55"/>
        <v>TRABAJADOR INDEPENDIENTE</v>
      </c>
      <c r="M1208" s="1">
        <f t="shared" si="56"/>
        <v>36</v>
      </c>
    </row>
    <row r="1209" spans="2:13" x14ac:dyDescent="0.25">
      <c r="B1209">
        <v>1195</v>
      </c>
      <c r="C1209" s="1" t="s">
        <v>15</v>
      </c>
      <c r="D1209">
        <v>220000</v>
      </c>
      <c r="E1209" s="1" t="s">
        <v>10</v>
      </c>
      <c r="F1209" s="1" t="s">
        <v>16</v>
      </c>
      <c r="G1209" s="1" t="s">
        <v>12</v>
      </c>
      <c r="H1209" s="1" t="s">
        <v>13</v>
      </c>
      <c r="I1209" s="1" t="s">
        <v>13</v>
      </c>
      <c r="J1209">
        <v>25</v>
      </c>
      <c r="K1209" s="1">
        <f t="shared" si="54"/>
        <v>220000</v>
      </c>
      <c r="L1209" s="1" t="str">
        <f t="shared" si="55"/>
        <v>ASALARIADO</v>
      </c>
      <c r="M1209" s="1">
        <f t="shared" si="56"/>
        <v>25</v>
      </c>
    </row>
    <row r="1210" spans="2:13" x14ac:dyDescent="0.25">
      <c r="B1210">
        <v>1196</v>
      </c>
      <c r="C1210" s="1" t="s">
        <v>9</v>
      </c>
      <c r="D1210">
        <v>446228</v>
      </c>
      <c r="E1210" s="1" t="s">
        <v>10</v>
      </c>
      <c r="F1210" s="1" t="s">
        <v>16</v>
      </c>
      <c r="G1210" s="1" t="s">
        <v>12</v>
      </c>
      <c r="H1210" s="1" t="s">
        <v>13</v>
      </c>
      <c r="I1210" s="1" t="s">
        <v>13</v>
      </c>
      <c r="J1210">
        <v>30</v>
      </c>
      <c r="K1210" s="1">
        <f t="shared" si="54"/>
        <v>446228</v>
      </c>
      <c r="L1210" s="1" t="str">
        <f t="shared" si="55"/>
        <v>ASALARIADO</v>
      </c>
      <c r="M1210" s="1">
        <f t="shared" si="56"/>
        <v>30</v>
      </c>
    </row>
    <row r="1211" spans="2:13" x14ac:dyDescent="0.25">
      <c r="B1211">
        <v>1197</v>
      </c>
      <c r="C1211" s="1" t="s">
        <v>9</v>
      </c>
      <c r="D1211">
        <v>24000</v>
      </c>
      <c r="E1211" s="1" t="s">
        <v>10</v>
      </c>
      <c r="F1211" s="1" t="s">
        <v>16</v>
      </c>
      <c r="G1211" s="1" t="s">
        <v>12</v>
      </c>
      <c r="H1211" s="1" t="s">
        <v>12</v>
      </c>
      <c r="I1211" s="1" t="s">
        <v>13</v>
      </c>
      <c r="J1211">
        <v>35</v>
      </c>
      <c r="K1211" s="1">
        <f t="shared" si="54"/>
        <v>24000</v>
      </c>
      <c r="L1211" s="1" t="str">
        <f t="shared" si="55"/>
        <v>ASALARIADO</v>
      </c>
      <c r="M1211" s="1">
        <f t="shared" si="56"/>
        <v>35</v>
      </c>
    </row>
    <row r="1212" spans="2:13" x14ac:dyDescent="0.25">
      <c r="B1212">
        <v>1198</v>
      </c>
      <c r="C1212" s="1" t="s">
        <v>9</v>
      </c>
      <c r="D1212">
        <v>120159.3</v>
      </c>
      <c r="E1212" s="1" t="s">
        <v>10</v>
      </c>
      <c r="F1212" s="1" t="s">
        <v>16</v>
      </c>
      <c r="G1212" s="1" t="s">
        <v>12</v>
      </c>
      <c r="H1212" s="1" t="s">
        <v>13</v>
      </c>
      <c r="I1212" s="1" t="s">
        <v>13</v>
      </c>
      <c r="J1212">
        <v>66</v>
      </c>
      <c r="K1212" s="1">
        <f t="shared" si="54"/>
        <v>120159.3</v>
      </c>
      <c r="L1212" s="1" t="str">
        <f t="shared" si="55"/>
        <v>ASALARIADO</v>
      </c>
      <c r="M1212" s="1">
        <f t="shared" si="56"/>
        <v>66</v>
      </c>
    </row>
    <row r="1213" spans="2:13" x14ac:dyDescent="0.25">
      <c r="B1213">
        <v>1199</v>
      </c>
      <c r="C1213" s="1" t="s">
        <v>9</v>
      </c>
      <c r="D1213">
        <v>296822.51</v>
      </c>
      <c r="E1213" s="1" t="s">
        <v>10</v>
      </c>
      <c r="F1213" s="1" t="s">
        <v>16</v>
      </c>
      <c r="G1213" s="1" t="s">
        <v>12</v>
      </c>
      <c r="H1213" s="1" t="s">
        <v>12</v>
      </c>
      <c r="I1213" s="1" t="s">
        <v>13</v>
      </c>
      <c r="J1213">
        <v>27</v>
      </c>
      <c r="K1213" s="1">
        <f t="shared" si="54"/>
        <v>296822.51</v>
      </c>
      <c r="L1213" s="1" t="str">
        <f t="shared" si="55"/>
        <v>ASALARIADO</v>
      </c>
      <c r="M1213" s="1">
        <f t="shared" si="56"/>
        <v>27</v>
      </c>
    </row>
    <row r="1214" spans="2:13" x14ac:dyDescent="0.25">
      <c r="B1214">
        <v>1200</v>
      </c>
      <c r="C1214" s="1" t="s">
        <v>15</v>
      </c>
      <c r="D1214">
        <v>278031</v>
      </c>
      <c r="E1214" s="1" t="s">
        <v>17</v>
      </c>
      <c r="F1214" s="1" t="s">
        <v>16</v>
      </c>
      <c r="G1214" s="1" t="s">
        <v>12</v>
      </c>
      <c r="H1214" s="1" t="s">
        <v>13</v>
      </c>
      <c r="I1214" s="1" t="s">
        <v>12</v>
      </c>
      <c r="J1214">
        <v>46</v>
      </c>
      <c r="K1214" s="1">
        <f t="shared" si="54"/>
        <v>278031</v>
      </c>
      <c r="L1214" s="1" t="str">
        <f t="shared" si="55"/>
        <v>ASEGURADO VOLUNTARIO</v>
      </c>
      <c r="M1214" s="1">
        <f t="shared" si="56"/>
        <v>46</v>
      </c>
    </row>
    <row r="1215" spans="2:13" x14ac:dyDescent="0.25">
      <c r="B1215">
        <v>1201</v>
      </c>
      <c r="C1215" s="1" t="s">
        <v>9</v>
      </c>
      <c r="D1215">
        <v>305704</v>
      </c>
      <c r="E1215" s="1" t="s">
        <v>18</v>
      </c>
      <c r="F1215" s="1" t="s">
        <v>16</v>
      </c>
      <c r="G1215" s="1" t="s">
        <v>12</v>
      </c>
      <c r="H1215" s="1" t="s">
        <v>13</v>
      </c>
      <c r="I1215" s="1" t="s">
        <v>12</v>
      </c>
      <c r="J1215">
        <v>62</v>
      </c>
      <c r="K1215" s="1">
        <f t="shared" si="54"/>
        <v>305704</v>
      </c>
      <c r="L1215" s="1" t="str">
        <f t="shared" si="55"/>
        <v>TRABAJADOR INDEPENDIENTE</v>
      </c>
      <c r="M1215" s="1">
        <f t="shared" si="56"/>
        <v>62</v>
      </c>
    </row>
    <row r="1216" spans="2:13" x14ac:dyDescent="0.25">
      <c r="B1216">
        <v>1202</v>
      </c>
      <c r="C1216" s="1" t="s">
        <v>15</v>
      </c>
      <c r="D1216">
        <v>164917</v>
      </c>
      <c r="E1216" s="1" t="s">
        <v>10</v>
      </c>
      <c r="F1216" s="1" t="s">
        <v>11</v>
      </c>
      <c r="G1216" s="1" t="s">
        <v>12</v>
      </c>
      <c r="H1216" s="1" t="s">
        <v>13</v>
      </c>
      <c r="I1216" s="1" t="s">
        <v>13</v>
      </c>
      <c r="J1216">
        <v>42</v>
      </c>
      <c r="K1216" s="1">
        <f t="shared" si="54"/>
        <v>164917</v>
      </c>
      <c r="L1216" s="1" t="str">
        <f t="shared" si="55"/>
        <v>ASALARIADO</v>
      </c>
      <c r="M1216" s="1">
        <f t="shared" si="56"/>
        <v>42</v>
      </c>
    </row>
    <row r="1217" spans="2:13" x14ac:dyDescent="0.25">
      <c r="B1217">
        <v>1203</v>
      </c>
      <c r="C1217" s="1" t="s">
        <v>9</v>
      </c>
      <c r="D1217">
        <v>278030</v>
      </c>
      <c r="E1217" s="1" t="s">
        <v>19</v>
      </c>
      <c r="F1217" s="1" t="s">
        <v>16</v>
      </c>
      <c r="G1217" s="1" t="s">
        <v>12</v>
      </c>
      <c r="H1217" s="1" t="s">
        <v>13</v>
      </c>
      <c r="I1217" s="1" t="s">
        <v>12</v>
      </c>
      <c r="J1217">
        <v>68</v>
      </c>
      <c r="K1217" s="1">
        <f t="shared" si="54"/>
        <v>278030</v>
      </c>
      <c r="L1217" s="1" t="str">
        <f t="shared" si="55"/>
        <v>CONVENIOS ESPECIALES DE TRABAJADORES INDEPENDIENTES</v>
      </c>
      <c r="M1217" s="1">
        <f t="shared" si="56"/>
        <v>68</v>
      </c>
    </row>
    <row r="1218" spans="2:13" x14ac:dyDescent="0.25">
      <c r="B1218">
        <v>1204</v>
      </c>
      <c r="C1218" s="1" t="s">
        <v>9</v>
      </c>
      <c r="D1218">
        <v>297046</v>
      </c>
      <c r="E1218" s="1" t="s">
        <v>18</v>
      </c>
      <c r="F1218" s="1" t="s">
        <v>16</v>
      </c>
      <c r="G1218" s="1" t="s">
        <v>12</v>
      </c>
      <c r="H1218" s="1" t="s">
        <v>12</v>
      </c>
      <c r="I1218" s="1" t="s">
        <v>12</v>
      </c>
      <c r="J1218">
        <v>51</v>
      </c>
      <c r="K1218" s="1">
        <f t="shared" si="54"/>
        <v>297046</v>
      </c>
      <c r="L1218" s="1" t="str">
        <f t="shared" si="55"/>
        <v>TRABAJADOR INDEPENDIENTE</v>
      </c>
      <c r="M1218" s="1">
        <f t="shared" si="56"/>
        <v>51</v>
      </c>
    </row>
    <row r="1219" spans="2:13" x14ac:dyDescent="0.25">
      <c r="B1219">
        <v>1205</v>
      </c>
      <c r="C1219" s="1" t="s">
        <v>9</v>
      </c>
      <c r="D1219">
        <v>1489400.5</v>
      </c>
      <c r="E1219" s="1" t="s">
        <v>10</v>
      </c>
      <c r="F1219" s="1" t="s">
        <v>11</v>
      </c>
      <c r="G1219" s="1" t="s">
        <v>12</v>
      </c>
      <c r="H1219" s="1" t="s">
        <v>13</v>
      </c>
      <c r="I1219" s="1" t="s">
        <v>13</v>
      </c>
      <c r="J1219">
        <v>33</v>
      </c>
      <c r="K1219" s="1">
        <f t="shared" si="54"/>
        <v>1489400.5</v>
      </c>
      <c r="L1219" s="1" t="str">
        <f t="shared" si="55"/>
        <v>ASALARIADO</v>
      </c>
      <c r="M1219" s="1">
        <f t="shared" si="56"/>
        <v>33</v>
      </c>
    </row>
    <row r="1220" spans="2:13" x14ac:dyDescent="0.25">
      <c r="B1220">
        <v>1206</v>
      </c>
      <c r="C1220" s="1" t="s">
        <v>9</v>
      </c>
      <c r="D1220">
        <v>355741</v>
      </c>
      <c r="E1220" s="1" t="s">
        <v>18</v>
      </c>
      <c r="F1220" s="1" t="s">
        <v>16</v>
      </c>
      <c r="G1220" s="1" t="s">
        <v>12</v>
      </c>
      <c r="H1220" s="1" t="s">
        <v>13</v>
      </c>
      <c r="I1220" s="1" t="s">
        <v>12</v>
      </c>
      <c r="J1220">
        <v>66</v>
      </c>
      <c r="K1220" s="1">
        <f t="shared" si="54"/>
        <v>355741</v>
      </c>
      <c r="L1220" s="1" t="str">
        <f t="shared" si="55"/>
        <v>TRABAJADOR INDEPENDIENTE</v>
      </c>
      <c r="M1220" s="1">
        <f t="shared" si="56"/>
        <v>66</v>
      </c>
    </row>
    <row r="1221" spans="2:13" x14ac:dyDescent="0.25">
      <c r="B1221">
        <v>1207</v>
      </c>
      <c r="C1221" s="1" t="s">
        <v>15</v>
      </c>
      <c r="D1221">
        <v>314828.5</v>
      </c>
      <c r="E1221" s="1" t="s">
        <v>10</v>
      </c>
      <c r="F1221" s="1" t="s">
        <v>16</v>
      </c>
      <c r="G1221" s="1" t="s">
        <v>12</v>
      </c>
      <c r="H1221" s="1" t="s">
        <v>12</v>
      </c>
      <c r="I1221" s="1" t="s">
        <v>13</v>
      </c>
      <c r="J1221">
        <v>22</v>
      </c>
      <c r="K1221" s="1">
        <f t="shared" si="54"/>
        <v>314828.5</v>
      </c>
      <c r="L1221" s="1" t="str">
        <f t="shared" si="55"/>
        <v>ASALARIADO</v>
      </c>
      <c r="M1221" s="1">
        <f t="shared" si="56"/>
        <v>22</v>
      </c>
    </row>
    <row r="1222" spans="2:13" x14ac:dyDescent="0.25">
      <c r="B1222">
        <v>1208</v>
      </c>
      <c r="C1222" s="1" t="s">
        <v>15</v>
      </c>
      <c r="D1222">
        <v>297045</v>
      </c>
      <c r="E1222" s="1" t="s">
        <v>17</v>
      </c>
      <c r="F1222" s="1" t="s">
        <v>16</v>
      </c>
      <c r="G1222" s="1" t="s">
        <v>12</v>
      </c>
      <c r="H1222" s="1" t="s">
        <v>13</v>
      </c>
      <c r="I1222" s="1" t="s">
        <v>13</v>
      </c>
      <c r="J1222">
        <v>49</v>
      </c>
      <c r="K1222" s="1">
        <f t="shared" si="54"/>
        <v>297045</v>
      </c>
      <c r="L1222" s="1" t="str">
        <f t="shared" si="55"/>
        <v>ASEGURADO VOLUNTARIO</v>
      </c>
      <c r="M1222" s="1">
        <f t="shared" si="56"/>
        <v>49</v>
      </c>
    </row>
    <row r="1223" spans="2:13" x14ac:dyDescent="0.25">
      <c r="B1223">
        <v>1209</v>
      </c>
      <c r="C1223" s="1" t="s">
        <v>9</v>
      </c>
      <c r="D1223">
        <v>3355438.16</v>
      </c>
      <c r="E1223" s="1" t="s">
        <v>10</v>
      </c>
      <c r="F1223" s="1" t="s">
        <v>11</v>
      </c>
      <c r="G1223" s="1" t="s">
        <v>12</v>
      </c>
      <c r="H1223" s="1" t="s">
        <v>13</v>
      </c>
      <c r="I1223" s="1" t="s">
        <v>13</v>
      </c>
      <c r="J1223">
        <v>34</v>
      </c>
      <c r="K1223" s="1">
        <f t="shared" si="54"/>
        <v>3355438.16</v>
      </c>
      <c r="L1223" s="1" t="str">
        <f t="shared" si="55"/>
        <v>ASALARIADO</v>
      </c>
      <c r="M1223" s="1">
        <f t="shared" si="56"/>
        <v>34</v>
      </c>
    </row>
    <row r="1224" spans="2:13" x14ac:dyDescent="0.25">
      <c r="B1224">
        <v>1210</v>
      </c>
      <c r="C1224" s="1" t="s">
        <v>9</v>
      </c>
      <c r="D1224">
        <v>278030</v>
      </c>
      <c r="E1224" s="1" t="s">
        <v>19</v>
      </c>
      <c r="F1224" s="1" t="s">
        <v>16</v>
      </c>
      <c r="G1224" s="1" t="s">
        <v>12</v>
      </c>
      <c r="H1224" s="1" t="s">
        <v>13</v>
      </c>
      <c r="I1224" s="1" t="s">
        <v>13</v>
      </c>
      <c r="J1224">
        <v>42</v>
      </c>
      <c r="K1224" s="1">
        <f t="shared" si="54"/>
        <v>278030</v>
      </c>
      <c r="L1224" s="1" t="str">
        <f t="shared" si="55"/>
        <v>CONVENIOS ESPECIALES DE TRABAJADORES INDEPENDIENTES</v>
      </c>
      <c r="M1224" s="1">
        <f t="shared" si="56"/>
        <v>42</v>
      </c>
    </row>
    <row r="1225" spans="2:13" x14ac:dyDescent="0.25">
      <c r="B1225">
        <v>1211</v>
      </c>
      <c r="C1225" s="1" t="s">
        <v>9</v>
      </c>
      <c r="D1225">
        <v>1177801</v>
      </c>
      <c r="E1225" s="1" t="s">
        <v>14</v>
      </c>
      <c r="F1225" s="1" t="s">
        <v>11</v>
      </c>
      <c r="G1225" s="1" t="s">
        <v>12</v>
      </c>
      <c r="H1225" s="1" t="s">
        <v>13</v>
      </c>
      <c r="I1225" s="1" t="s">
        <v>13</v>
      </c>
      <c r="J1225">
        <v>82</v>
      </c>
      <c r="K1225" s="1">
        <f t="shared" si="54"/>
        <v>1177801</v>
      </c>
      <c r="L1225" s="1" t="str">
        <f t="shared" si="55"/>
        <v>PENSIONADOS EN SU PROPIO SISTEMA</v>
      </c>
      <c r="M1225" s="1">
        <f t="shared" si="56"/>
        <v>82</v>
      </c>
    </row>
    <row r="1226" spans="2:13" x14ac:dyDescent="0.25">
      <c r="B1226">
        <v>1212</v>
      </c>
      <c r="C1226" s="1" t="s">
        <v>9</v>
      </c>
      <c r="D1226">
        <v>297046</v>
      </c>
      <c r="E1226" s="1" t="s">
        <v>18</v>
      </c>
      <c r="F1226" s="1" t="s">
        <v>16</v>
      </c>
      <c r="G1226" s="1" t="s">
        <v>12</v>
      </c>
      <c r="H1226" s="1" t="s">
        <v>13</v>
      </c>
      <c r="I1226" s="1" t="s">
        <v>13</v>
      </c>
      <c r="J1226">
        <v>38</v>
      </c>
      <c r="K1226" s="1">
        <f t="shared" si="54"/>
        <v>297046</v>
      </c>
      <c r="L1226" s="1" t="str">
        <f t="shared" si="55"/>
        <v>TRABAJADOR INDEPENDIENTE</v>
      </c>
      <c r="M1226" s="1">
        <f t="shared" si="56"/>
        <v>38</v>
      </c>
    </row>
    <row r="1227" spans="2:13" x14ac:dyDescent="0.25">
      <c r="B1227">
        <v>1213</v>
      </c>
      <c r="C1227" s="1" t="s">
        <v>9</v>
      </c>
      <c r="D1227">
        <v>278030</v>
      </c>
      <c r="E1227" s="1" t="s">
        <v>19</v>
      </c>
      <c r="F1227" s="1" t="s">
        <v>16</v>
      </c>
      <c r="G1227" s="1" t="s">
        <v>12</v>
      </c>
      <c r="H1227" s="1" t="s">
        <v>13</v>
      </c>
      <c r="I1227" s="1" t="s">
        <v>13</v>
      </c>
      <c r="J1227">
        <v>64</v>
      </c>
      <c r="K1227" s="1">
        <f t="shared" si="54"/>
        <v>278030</v>
      </c>
      <c r="L1227" s="1" t="str">
        <f t="shared" si="55"/>
        <v>CONVENIOS ESPECIALES DE TRABAJADORES INDEPENDIENTES</v>
      </c>
      <c r="M1227" s="1">
        <f t="shared" si="56"/>
        <v>64</v>
      </c>
    </row>
    <row r="1228" spans="2:13" x14ac:dyDescent="0.25">
      <c r="B1228">
        <v>1214</v>
      </c>
      <c r="C1228" s="1" t="s">
        <v>9</v>
      </c>
      <c r="D1228">
        <v>3580557</v>
      </c>
      <c r="E1228" s="1" t="s">
        <v>14</v>
      </c>
      <c r="F1228" s="1" t="s">
        <v>11</v>
      </c>
      <c r="G1228" s="1" t="s">
        <v>12</v>
      </c>
      <c r="H1228" s="1" t="s">
        <v>13</v>
      </c>
      <c r="I1228" s="1" t="s">
        <v>13</v>
      </c>
      <c r="J1228">
        <v>82</v>
      </c>
      <c r="K1228" s="1">
        <f t="shared" si="54"/>
        <v>3580557</v>
      </c>
      <c r="L1228" s="1" t="str">
        <f t="shared" si="55"/>
        <v>PENSIONADOS EN SU PROPIO SISTEMA</v>
      </c>
      <c r="M1228" s="1">
        <f t="shared" si="56"/>
        <v>82</v>
      </c>
    </row>
    <row r="1229" spans="2:13" x14ac:dyDescent="0.25">
      <c r="B1229">
        <v>1215</v>
      </c>
      <c r="C1229" s="1" t="s">
        <v>9</v>
      </c>
      <c r="D1229">
        <v>159780</v>
      </c>
      <c r="E1229" s="1" t="s">
        <v>10</v>
      </c>
      <c r="F1229" s="1" t="s">
        <v>16</v>
      </c>
      <c r="G1229" s="1" t="s">
        <v>12</v>
      </c>
      <c r="H1229" s="1" t="s">
        <v>12</v>
      </c>
      <c r="I1229" s="1" t="s">
        <v>12</v>
      </c>
      <c r="J1229">
        <v>37</v>
      </c>
      <c r="K1229" s="1">
        <f t="shared" si="54"/>
        <v>159780</v>
      </c>
      <c r="L1229" s="1" t="str">
        <f t="shared" si="55"/>
        <v>ASALARIADO</v>
      </c>
      <c r="M1229" s="1">
        <f t="shared" si="56"/>
        <v>37</v>
      </c>
    </row>
    <row r="1230" spans="2:13" x14ac:dyDescent="0.25">
      <c r="B1230">
        <v>1216</v>
      </c>
      <c r="C1230" s="1" t="s">
        <v>9</v>
      </c>
      <c r="D1230">
        <v>592110</v>
      </c>
      <c r="E1230" s="1" t="s">
        <v>10</v>
      </c>
      <c r="F1230" s="1" t="s">
        <v>16</v>
      </c>
      <c r="G1230" s="1" t="s">
        <v>12</v>
      </c>
      <c r="H1230" s="1" t="s">
        <v>13</v>
      </c>
      <c r="I1230" s="1" t="s">
        <v>13</v>
      </c>
      <c r="J1230">
        <v>21</v>
      </c>
      <c r="K1230" s="1">
        <f t="shared" si="54"/>
        <v>592110</v>
      </c>
      <c r="L1230" s="1" t="str">
        <f t="shared" si="55"/>
        <v>ASALARIADO</v>
      </c>
      <c r="M1230" s="1">
        <f t="shared" si="56"/>
        <v>21</v>
      </c>
    </row>
    <row r="1231" spans="2:13" x14ac:dyDescent="0.25">
      <c r="B1231">
        <v>1217</v>
      </c>
      <c r="C1231" s="1" t="s">
        <v>9</v>
      </c>
      <c r="D1231">
        <v>640705.61</v>
      </c>
      <c r="E1231" s="1" t="s">
        <v>10</v>
      </c>
      <c r="F1231" s="1" t="s">
        <v>16</v>
      </c>
      <c r="G1231" s="1" t="s">
        <v>12</v>
      </c>
      <c r="H1231" s="1" t="s">
        <v>12</v>
      </c>
      <c r="I1231" s="1" t="s">
        <v>13</v>
      </c>
      <c r="J1231">
        <v>25</v>
      </c>
      <c r="K1231" s="1">
        <f t="shared" ref="K1231:K1294" si="57">IF(ISBLANK(D1231),$B$8,D1231)</f>
        <v>640705.61</v>
      </c>
      <c r="L1231" s="1" t="str">
        <f t="shared" ref="L1231:L1294" si="58">IF(ISBLANK(E1231),$B$4,E1231)</f>
        <v>ASALARIADO</v>
      </c>
      <c r="M1231" s="1">
        <f t="shared" ref="M1231:M1294" si="59">IF(ISBLANK(J1231),$B$9,J1231)</f>
        <v>25</v>
      </c>
    </row>
    <row r="1232" spans="2:13" x14ac:dyDescent="0.25">
      <c r="B1232">
        <v>1218</v>
      </c>
      <c r="C1232" s="1" t="s">
        <v>9</v>
      </c>
      <c r="D1232">
        <v>3000000</v>
      </c>
      <c r="E1232" s="1" t="s">
        <v>10</v>
      </c>
      <c r="F1232" s="1" t="s">
        <v>16</v>
      </c>
      <c r="G1232" s="1" t="s">
        <v>12</v>
      </c>
      <c r="H1232" s="1" t="s">
        <v>13</v>
      </c>
      <c r="I1232" s="1" t="s">
        <v>13</v>
      </c>
      <c r="J1232">
        <v>53</v>
      </c>
      <c r="K1232" s="1">
        <f t="shared" si="57"/>
        <v>3000000</v>
      </c>
      <c r="L1232" s="1" t="str">
        <f t="shared" si="58"/>
        <v>ASALARIADO</v>
      </c>
      <c r="M1232" s="1">
        <f t="shared" si="59"/>
        <v>53</v>
      </c>
    </row>
    <row r="1233" spans="2:13" x14ac:dyDescent="0.25">
      <c r="B1233">
        <v>1219</v>
      </c>
      <c r="C1233" s="1" t="s">
        <v>9</v>
      </c>
      <c r="D1233">
        <v>286990.48</v>
      </c>
      <c r="E1233" s="1" t="s">
        <v>10</v>
      </c>
      <c r="F1233" s="1" t="s">
        <v>16</v>
      </c>
      <c r="G1233" s="1" t="s">
        <v>12</v>
      </c>
      <c r="H1233" s="1" t="s">
        <v>13</v>
      </c>
      <c r="I1233" s="1" t="s">
        <v>13</v>
      </c>
      <c r="J1233">
        <v>20</v>
      </c>
      <c r="K1233" s="1">
        <f t="shared" si="57"/>
        <v>286990.48</v>
      </c>
      <c r="L1233" s="1" t="str">
        <f t="shared" si="58"/>
        <v>ASALARIADO</v>
      </c>
      <c r="M1233" s="1">
        <f t="shared" si="59"/>
        <v>20</v>
      </c>
    </row>
    <row r="1234" spans="2:13" x14ac:dyDescent="0.25">
      <c r="B1234">
        <v>1220</v>
      </c>
      <c r="C1234" s="1" t="s">
        <v>15</v>
      </c>
      <c r="D1234">
        <v>297046</v>
      </c>
      <c r="E1234" s="1" t="s">
        <v>17</v>
      </c>
      <c r="F1234" s="1" t="s">
        <v>16</v>
      </c>
      <c r="G1234" s="1" t="s">
        <v>12</v>
      </c>
      <c r="H1234" s="1" t="s">
        <v>12</v>
      </c>
      <c r="I1234" s="1" t="s">
        <v>13</v>
      </c>
      <c r="J1234">
        <v>19</v>
      </c>
      <c r="K1234" s="1">
        <f t="shared" si="57"/>
        <v>297046</v>
      </c>
      <c r="L1234" s="1" t="str">
        <f t="shared" si="58"/>
        <v>ASEGURADO VOLUNTARIO</v>
      </c>
      <c r="M1234" s="1">
        <f t="shared" si="59"/>
        <v>19</v>
      </c>
    </row>
    <row r="1235" spans="2:13" x14ac:dyDescent="0.25">
      <c r="B1235">
        <v>1221</v>
      </c>
      <c r="C1235" s="1" t="s">
        <v>15</v>
      </c>
      <c r="D1235">
        <v>486139.05</v>
      </c>
      <c r="E1235" s="1" t="s">
        <v>10</v>
      </c>
      <c r="F1235" s="1" t="s">
        <v>16</v>
      </c>
      <c r="G1235" s="1" t="s">
        <v>12</v>
      </c>
      <c r="H1235" s="1" t="s">
        <v>13</v>
      </c>
      <c r="I1235" s="1" t="s">
        <v>13</v>
      </c>
      <c r="J1235">
        <v>48</v>
      </c>
      <c r="K1235" s="1">
        <f t="shared" si="57"/>
        <v>486139.05</v>
      </c>
      <c r="L1235" s="1" t="str">
        <f t="shared" si="58"/>
        <v>ASALARIADO</v>
      </c>
      <c r="M1235" s="1">
        <f t="shared" si="59"/>
        <v>48</v>
      </c>
    </row>
    <row r="1236" spans="2:13" x14ac:dyDescent="0.25">
      <c r="B1236">
        <v>1222</v>
      </c>
      <c r="C1236" s="1" t="s">
        <v>9</v>
      </c>
      <c r="D1236">
        <v>404181.98</v>
      </c>
      <c r="E1236" s="1" t="s">
        <v>10</v>
      </c>
      <c r="F1236" s="1" t="s">
        <v>16</v>
      </c>
      <c r="G1236" s="1" t="s">
        <v>12</v>
      </c>
      <c r="H1236" s="1" t="s">
        <v>12</v>
      </c>
      <c r="I1236" s="1" t="s">
        <v>13</v>
      </c>
      <c r="J1236">
        <v>57</v>
      </c>
      <c r="K1236" s="1">
        <f t="shared" si="57"/>
        <v>404181.98</v>
      </c>
      <c r="L1236" s="1" t="str">
        <f t="shared" si="58"/>
        <v>ASALARIADO</v>
      </c>
      <c r="M1236" s="1">
        <f t="shared" si="59"/>
        <v>57</v>
      </c>
    </row>
    <row r="1237" spans="2:13" x14ac:dyDescent="0.25">
      <c r="B1237">
        <v>1223</v>
      </c>
      <c r="C1237" s="1" t="s">
        <v>9</v>
      </c>
      <c r="D1237">
        <v>297046</v>
      </c>
      <c r="E1237" s="1" t="s">
        <v>17</v>
      </c>
      <c r="F1237" s="1" t="s">
        <v>16</v>
      </c>
      <c r="G1237" s="1" t="s">
        <v>12</v>
      </c>
      <c r="H1237" s="1" t="s">
        <v>13</v>
      </c>
      <c r="I1237" s="1" t="s">
        <v>13</v>
      </c>
      <c r="J1237">
        <v>31</v>
      </c>
      <c r="K1237" s="1">
        <f t="shared" si="57"/>
        <v>297046</v>
      </c>
      <c r="L1237" s="1" t="str">
        <f t="shared" si="58"/>
        <v>ASEGURADO VOLUNTARIO</v>
      </c>
      <c r="M1237" s="1">
        <f t="shared" si="59"/>
        <v>31</v>
      </c>
    </row>
    <row r="1238" spans="2:13" x14ac:dyDescent="0.25">
      <c r="B1238">
        <v>1224</v>
      </c>
      <c r="C1238" s="1" t="s">
        <v>15</v>
      </c>
      <c r="D1238">
        <v>227097.48</v>
      </c>
      <c r="E1238" s="1" t="s">
        <v>10</v>
      </c>
      <c r="F1238" s="1" t="s">
        <v>16</v>
      </c>
      <c r="G1238" s="1" t="s">
        <v>12</v>
      </c>
      <c r="H1238" s="1" t="s">
        <v>13</v>
      </c>
      <c r="I1238" s="1" t="s">
        <v>13</v>
      </c>
      <c r="J1238">
        <v>36</v>
      </c>
      <c r="K1238" s="1">
        <f t="shared" si="57"/>
        <v>227097.48</v>
      </c>
      <c r="L1238" s="1" t="str">
        <f t="shared" si="58"/>
        <v>ASALARIADO</v>
      </c>
      <c r="M1238" s="1">
        <f t="shared" si="59"/>
        <v>36</v>
      </c>
    </row>
    <row r="1239" spans="2:13" x14ac:dyDescent="0.25">
      <c r="B1239">
        <v>1225</v>
      </c>
      <c r="C1239" s="1" t="s">
        <v>9</v>
      </c>
      <c r="D1239">
        <v>415869</v>
      </c>
      <c r="E1239" s="1" t="s">
        <v>18</v>
      </c>
      <c r="F1239" s="1" t="s">
        <v>16</v>
      </c>
      <c r="G1239" s="1" t="s">
        <v>12</v>
      </c>
      <c r="H1239" s="1" t="s">
        <v>12</v>
      </c>
      <c r="I1239" s="1" t="s">
        <v>12</v>
      </c>
      <c r="J1239">
        <v>61</v>
      </c>
      <c r="K1239" s="1">
        <f t="shared" si="57"/>
        <v>415869</v>
      </c>
      <c r="L1239" s="1" t="str">
        <f t="shared" si="58"/>
        <v>TRABAJADOR INDEPENDIENTE</v>
      </c>
      <c r="M1239" s="1">
        <f t="shared" si="59"/>
        <v>61</v>
      </c>
    </row>
    <row r="1240" spans="2:13" x14ac:dyDescent="0.25">
      <c r="B1240">
        <v>1226</v>
      </c>
      <c r="C1240" s="1" t="s">
        <v>15</v>
      </c>
      <c r="D1240">
        <v>418017</v>
      </c>
      <c r="E1240" s="1" t="s">
        <v>10</v>
      </c>
      <c r="F1240" s="1" t="s">
        <v>16</v>
      </c>
      <c r="G1240" s="1" t="s">
        <v>12</v>
      </c>
      <c r="H1240" s="1" t="s">
        <v>13</v>
      </c>
      <c r="I1240" s="1" t="s">
        <v>13</v>
      </c>
      <c r="J1240">
        <v>33</v>
      </c>
      <c r="K1240" s="1">
        <f t="shared" si="57"/>
        <v>418017</v>
      </c>
      <c r="L1240" s="1" t="str">
        <f t="shared" si="58"/>
        <v>ASALARIADO</v>
      </c>
      <c r="M1240" s="1">
        <f t="shared" si="59"/>
        <v>33</v>
      </c>
    </row>
    <row r="1241" spans="2:13" x14ac:dyDescent="0.25">
      <c r="B1241">
        <v>1227</v>
      </c>
      <c r="C1241" s="1" t="s">
        <v>9</v>
      </c>
      <c r="D1241">
        <v>403320.12</v>
      </c>
      <c r="E1241" s="1" t="s">
        <v>10</v>
      </c>
      <c r="F1241" s="1" t="s">
        <v>16</v>
      </c>
      <c r="G1241" s="1" t="s">
        <v>12</v>
      </c>
      <c r="H1241" s="1" t="s">
        <v>13</v>
      </c>
      <c r="I1241" s="1" t="s">
        <v>13</v>
      </c>
      <c r="J1241">
        <v>40</v>
      </c>
      <c r="K1241" s="1">
        <f t="shared" si="57"/>
        <v>403320.12</v>
      </c>
      <c r="L1241" s="1" t="str">
        <f t="shared" si="58"/>
        <v>ASALARIADO</v>
      </c>
      <c r="M1241" s="1">
        <f t="shared" si="59"/>
        <v>40</v>
      </c>
    </row>
    <row r="1242" spans="2:13" x14ac:dyDescent="0.25">
      <c r="B1242">
        <v>1228</v>
      </c>
      <c r="C1242" s="1" t="s">
        <v>15</v>
      </c>
      <c r="D1242">
        <v>293611</v>
      </c>
      <c r="E1242" s="1" t="s">
        <v>18</v>
      </c>
      <c r="F1242" s="1" t="s">
        <v>16</v>
      </c>
      <c r="G1242" s="1" t="s">
        <v>12</v>
      </c>
      <c r="H1242" s="1" t="s">
        <v>13</v>
      </c>
      <c r="I1242" s="1" t="s">
        <v>13</v>
      </c>
      <c r="J1242">
        <v>29</v>
      </c>
      <c r="K1242" s="1">
        <f t="shared" si="57"/>
        <v>293611</v>
      </c>
      <c r="L1242" s="1" t="str">
        <f t="shared" si="58"/>
        <v>TRABAJADOR INDEPENDIENTE</v>
      </c>
      <c r="M1242" s="1">
        <f t="shared" si="59"/>
        <v>29</v>
      </c>
    </row>
    <row r="1243" spans="2:13" x14ac:dyDescent="0.25">
      <c r="B1243">
        <v>1229</v>
      </c>
      <c r="C1243" s="1" t="s">
        <v>9</v>
      </c>
      <c r="D1243">
        <v>404463</v>
      </c>
      <c r="E1243" s="1" t="s">
        <v>18</v>
      </c>
      <c r="F1243" s="1" t="s">
        <v>16</v>
      </c>
      <c r="G1243" s="1" t="s">
        <v>12</v>
      </c>
      <c r="H1243" s="1" t="s">
        <v>13</v>
      </c>
      <c r="I1243" s="1" t="s">
        <v>12</v>
      </c>
      <c r="J1243">
        <v>57</v>
      </c>
      <c r="K1243" s="1">
        <f t="shared" si="57"/>
        <v>404463</v>
      </c>
      <c r="L1243" s="1" t="str">
        <f t="shared" si="58"/>
        <v>TRABAJADOR INDEPENDIENTE</v>
      </c>
      <c r="M1243" s="1">
        <f t="shared" si="59"/>
        <v>57</v>
      </c>
    </row>
    <row r="1244" spans="2:13" x14ac:dyDescent="0.25">
      <c r="B1244">
        <v>1230</v>
      </c>
      <c r="C1244" s="1" t="s">
        <v>9</v>
      </c>
      <c r="D1244">
        <v>790612.8</v>
      </c>
      <c r="E1244" s="1" t="s">
        <v>10</v>
      </c>
      <c r="F1244" s="1" t="s">
        <v>16</v>
      </c>
      <c r="G1244" s="1" t="s">
        <v>12</v>
      </c>
      <c r="H1244" s="1" t="s">
        <v>13</v>
      </c>
      <c r="I1244" s="1" t="s">
        <v>13</v>
      </c>
      <c r="J1244">
        <v>45</v>
      </c>
      <c r="K1244" s="1">
        <f t="shared" si="57"/>
        <v>790612.8</v>
      </c>
      <c r="L1244" s="1" t="str">
        <f t="shared" si="58"/>
        <v>ASALARIADO</v>
      </c>
      <c r="M1244" s="1">
        <f t="shared" si="59"/>
        <v>45</v>
      </c>
    </row>
    <row r="1245" spans="2:13" x14ac:dyDescent="0.25">
      <c r="B1245">
        <v>1231</v>
      </c>
      <c r="C1245" s="1" t="s">
        <v>15</v>
      </c>
      <c r="D1245">
        <v>351475.79</v>
      </c>
      <c r="E1245" s="1" t="s">
        <v>10</v>
      </c>
      <c r="F1245" s="1" t="s">
        <v>16</v>
      </c>
      <c r="G1245" s="1" t="s">
        <v>12</v>
      </c>
      <c r="H1245" s="1" t="s">
        <v>13</v>
      </c>
      <c r="I1245" s="1" t="s">
        <v>13</v>
      </c>
      <c r="J1245">
        <v>33</v>
      </c>
      <c r="K1245" s="1">
        <f t="shared" si="57"/>
        <v>351475.79</v>
      </c>
      <c r="L1245" s="1" t="str">
        <f t="shared" si="58"/>
        <v>ASALARIADO</v>
      </c>
      <c r="M1245" s="1">
        <f t="shared" si="59"/>
        <v>33</v>
      </c>
    </row>
    <row r="1246" spans="2:13" x14ac:dyDescent="0.25">
      <c r="B1246">
        <v>1232</v>
      </c>
      <c r="C1246" s="1" t="s">
        <v>9</v>
      </c>
      <c r="D1246">
        <v>140000</v>
      </c>
      <c r="E1246" s="1" t="s">
        <v>10</v>
      </c>
      <c r="F1246" s="1" t="s">
        <v>16</v>
      </c>
      <c r="G1246" s="1" t="s">
        <v>12</v>
      </c>
      <c r="H1246" s="1" t="s">
        <v>13</v>
      </c>
      <c r="I1246" s="1" t="s">
        <v>13</v>
      </c>
      <c r="J1246">
        <v>24</v>
      </c>
      <c r="K1246" s="1">
        <f t="shared" si="57"/>
        <v>140000</v>
      </c>
      <c r="L1246" s="1" t="str">
        <f t="shared" si="58"/>
        <v>ASALARIADO</v>
      </c>
      <c r="M1246" s="1">
        <f t="shared" si="59"/>
        <v>24</v>
      </c>
    </row>
    <row r="1247" spans="2:13" x14ac:dyDescent="0.25">
      <c r="B1247">
        <v>1233</v>
      </c>
      <c r="C1247" s="1" t="s">
        <v>9</v>
      </c>
      <c r="D1247">
        <v>367656</v>
      </c>
      <c r="E1247" s="1" t="s">
        <v>10</v>
      </c>
      <c r="F1247" s="1" t="s">
        <v>16</v>
      </c>
      <c r="G1247" s="1" t="s">
        <v>12</v>
      </c>
      <c r="H1247" s="1" t="s">
        <v>13</v>
      </c>
      <c r="I1247" s="1" t="s">
        <v>13</v>
      </c>
      <c r="J1247">
        <v>46</v>
      </c>
      <c r="K1247" s="1">
        <f t="shared" si="57"/>
        <v>367656</v>
      </c>
      <c r="L1247" s="1" t="str">
        <f t="shared" si="58"/>
        <v>ASALARIADO</v>
      </c>
      <c r="M1247" s="1">
        <f t="shared" si="59"/>
        <v>46</v>
      </c>
    </row>
    <row r="1248" spans="2:13" x14ac:dyDescent="0.25">
      <c r="B1248">
        <v>1234</v>
      </c>
      <c r="C1248" s="1" t="s">
        <v>9</v>
      </c>
      <c r="D1248">
        <v>437356.05</v>
      </c>
      <c r="E1248" s="1" t="s">
        <v>10</v>
      </c>
      <c r="F1248" s="1" t="s">
        <v>16</v>
      </c>
      <c r="G1248" s="1" t="s">
        <v>12</v>
      </c>
      <c r="H1248" s="1" t="s">
        <v>12</v>
      </c>
      <c r="I1248" s="1" t="s">
        <v>13</v>
      </c>
      <c r="J1248">
        <v>29</v>
      </c>
      <c r="K1248" s="1">
        <f t="shared" si="57"/>
        <v>437356.05</v>
      </c>
      <c r="L1248" s="1" t="str">
        <f t="shared" si="58"/>
        <v>ASALARIADO</v>
      </c>
      <c r="M1248" s="1">
        <f t="shared" si="59"/>
        <v>29</v>
      </c>
    </row>
    <row r="1249" spans="2:13" x14ac:dyDescent="0.25">
      <c r="B1249">
        <v>1235</v>
      </c>
      <c r="C1249" s="1" t="s">
        <v>15</v>
      </c>
      <c r="D1249">
        <v>650000</v>
      </c>
      <c r="E1249" s="1" t="s">
        <v>10</v>
      </c>
      <c r="F1249" s="1" t="s">
        <v>16</v>
      </c>
      <c r="G1249" s="1" t="s">
        <v>12</v>
      </c>
      <c r="H1249" s="1" t="s">
        <v>13</v>
      </c>
      <c r="I1249" s="1" t="s">
        <v>13</v>
      </c>
      <c r="J1249">
        <v>39</v>
      </c>
      <c r="K1249" s="1">
        <f t="shared" si="57"/>
        <v>650000</v>
      </c>
      <c r="L1249" s="1" t="str">
        <f t="shared" si="58"/>
        <v>ASALARIADO</v>
      </c>
      <c r="M1249" s="1">
        <f t="shared" si="59"/>
        <v>39</v>
      </c>
    </row>
    <row r="1250" spans="2:13" x14ac:dyDescent="0.25">
      <c r="B1250">
        <v>1236</v>
      </c>
      <c r="C1250" s="1" t="s">
        <v>9</v>
      </c>
      <c r="D1250">
        <v>297046</v>
      </c>
      <c r="E1250" s="1" t="s">
        <v>18</v>
      </c>
      <c r="F1250" s="1" t="s">
        <v>16</v>
      </c>
      <c r="G1250" s="1" t="s">
        <v>12</v>
      </c>
      <c r="H1250" s="1" t="s">
        <v>13</v>
      </c>
      <c r="I1250" s="1" t="s">
        <v>12</v>
      </c>
      <c r="J1250">
        <v>30</v>
      </c>
      <c r="K1250" s="1">
        <f t="shared" si="57"/>
        <v>297046</v>
      </c>
      <c r="L1250" s="1" t="str">
        <f t="shared" si="58"/>
        <v>TRABAJADOR INDEPENDIENTE</v>
      </c>
      <c r="M1250" s="1">
        <f t="shared" si="59"/>
        <v>30</v>
      </c>
    </row>
    <row r="1251" spans="2:13" x14ac:dyDescent="0.25">
      <c r="B1251">
        <v>1237</v>
      </c>
      <c r="C1251" s="1" t="s">
        <v>15</v>
      </c>
      <c r="D1251">
        <v>694194</v>
      </c>
      <c r="E1251" s="1" t="s">
        <v>10</v>
      </c>
      <c r="F1251" s="1" t="s">
        <v>11</v>
      </c>
      <c r="G1251" s="1" t="s">
        <v>12</v>
      </c>
      <c r="H1251" s="1" t="s">
        <v>13</v>
      </c>
      <c r="I1251" s="1" t="s">
        <v>13</v>
      </c>
      <c r="J1251">
        <v>33</v>
      </c>
      <c r="K1251" s="1">
        <f t="shared" si="57"/>
        <v>694194</v>
      </c>
      <c r="L1251" s="1" t="str">
        <f t="shared" si="58"/>
        <v>ASALARIADO</v>
      </c>
      <c r="M1251" s="1">
        <f t="shared" si="59"/>
        <v>33</v>
      </c>
    </row>
    <row r="1252" spans="2:13" x14ac:dyDescent="0.25">
      <c r="B1252">
        <v>1238</v>
      </c>
      <c r="C1252" s="1" t="s">
        <v>9</v>
      </c>
      <c r="D1252">
        <v>297046</v>
      </c>
      <c r="E1252" s="1" t="s">
        <v>17</v>
      </c>
      <c r="F1252" s="1" t="s">
        <v>16</v>
      </c>
      <c r="G1252" s="1" t="s">
        <v>12</v>
      </c>
      <c r="H1252" s="1" t="s">
        <v>12</v>
      </c>
      <c r="I1252" s="1" t="s">
        <v>13</v>
      </c>
      <c r="J1252">
        <v>26</v>
      </c>
      <c r="K1252" s="1">
        <f t="shared" si="57"/>
        <v>297046</v>
      </c>
      <c r="L1252" s="1" t="str">
        <f t="shared" si="58"/>
        <v>ASEGURADO VOLUNTARIO</v>
      </c>
      <c r="M1252" s="1">
        <f t="shared" si="59"/>
        <v>26</v>
      </c>
    </row>
    <row r="1253" spans="2:13" x14ac:dyDescent="0.25">
      <c r="B1253">
        <v>1239</v>
      </c>
      <c r="C1253" s="1" t="s">
        <v>15</v>
      </c>
      <c r="D1253">
        <v>1990669.08</v>
      </c>
      <c r="E1253" s="1" t="s">
        <v>10</v>
      </c>
      <c r="F1253" s="1" t="s">
        <v>11</v>
      </c>
      <c r="G1253" s="1" t="s">
        <v>12</v>
      </c>
      <c r="H1253" s="1" t="s">
        <v>13</v>
      </c>
      <c r="I1253" s="1" t="s">
        <v>13</v>
      </c>
      <c r="J1253">
        <v>38</v>
      </c>
      <c r="K1253" s="1">
        <f t="shared" si="57"/>
        <v>1990669.08</v>
      </c>
      <c r="L1253" s="1" t="str">
        <f t="shared" si="58"/>
        <v>ASALARIADO</v>
      </c>
      <c r="M1253" s="1">
        <f t="shared" si="59"/>
        <v>38</v>
      </c>
    </row>
    <row r="1254" spans="2:13" x14ac:dyDescent="0.25">
      <c r="B1254">
        <v>1240</v>
      </c>
      <c r="C1254" s="1" t="s">
        <v>9</v>
      </c>
      <c r="D1254">
        <v>716480.5</v>
      </c>
      <c r="E1254" s="1" t="s">
        <v>10</v>
      </c>
      <c r="F1254" s="1" t="s">
        <v>11</v>
      </c>
      <c r="G1254" s="1" t="s">
        <v>12</v>
      </c>
      <c r="H1254" s="1" t="s">
        <v>13</v>
      </c>
      <c r="I1254" s="1" t="s">
        <v>13</v>
      </c>
      <c r="J1254">
        <v>59</v>
      </c>
      <c r="K1254" s="1">
        <f t="shared" si="57"/>
        <v>716480.5</v>
      </c>
      <c r="L1254" s="1" t="str">
        <f t="shared" si="58"/>
        <v>ASALARIADO</v>
      </c>
      <c r="M1254" s="1">
        <f t="shared" si="59"/>
        <v>59</v>
      </c>
    </row>
    <row r="1255" spans="2:13" x14ac:dyDescent="0.25">
      <c r="B1255">
        <v>1241</v>
      </c>
      <c r="C1255" s="1" t="s">
        <v>9</v>
      </c>
      <c r="D1255">
        <v>629602.69999999995</v>
      </c>
      <c r="E1255" s="1" t="s">
        <v>10</v>
      </c>
      <c r="F1255" s="1" t="s">
        <v>16</v>
      </c>
      <c r="G1255" s="1" t="s">
        <v>12</v>
      </c>
      <c r="H1255" s="1" t="s">
        <v>13</v>
      </c>
      <c r="I1255" s="1" t="s">
        <v>13</v>
      </c>
      <c r="J1255">
        <v>36</v>
      </c>
      <c r="K1255" s="1">
        <f t="shared" si="57"/>
        <v>629602.69999999995</v>
      </c>
      <c r="L1255" s="1" t="str">
        <f t="shared" si="58"/>
        <v>ASALARIADO</v>
      </c>
      <c r="M1255" s="1">
        <f t="shared" si="59"/>
        <v>36</v>
      </c>
    </row>
    <row r="1256" spans="2:13" x14ac:dyDescent="0.25">
      <c r="B1256">
        <v>1242</v>
      </c>
      <c r="C1256" s="1" t="s">
        <v>15</v>
      </c>
      <c r="D1256">
        <v>139857.5</v>
      </c>
      <c r="E1256" s="1" t="s">
        <v>10</v>
      </c>
      <c r="F1256" s="1" t="s">
        <v>16</v>
      </c>
      <c r="G1256" s="1" t="s">
        <v>12</v>
      </c>
      <c r="H1256" s="1" t="s">
        <v>13</v>
      </c>
      <c r="I1256" s="1" t="s">
        <v>13</v>
      </c>
      <c r="J1256">
        <v>33</v>
      </c>
      <c r="K1256" s="1">
        <f t="shared" si="57"/>
        <v>139857.5</v>
      </c>
      <c r="L1256" s="1" t="str">
        <f t="shared" si="58"/>
        <v>ASALARIADO</v>
      </c>
      <c r="M1256" s="1">
        <f t="shared" si="59"/>
        <v>33</v>
      </c>
    </row>
    <row r="1257" spans="2:13" x14ac:dyDescent="0.25">
      <c r="B1257">
        <v>1243</v>
      </c>
      <c r="C1257" s="1" t="s">
        <v>15</v>
      </c>
      <c r="D1257">
        <v>627456</v>
      </c>
      <c r="E1257" s="1" t="s">
        <v>10</v>
      </c>
      <c r="F1257" s="1" t="s">
        <v>16</v>
      </c>
      <c r="G1257" s="1" t="s">
        <v>12</v>
      </c>
      <c r="H1257" s="1" t="s">
        <v>13</v>
      </c>
      <c r="I1257" s="1" t="s">
        <v>13</v>
      </c>
      <c r="J1257">
        <v>50</v>
      </c>
      <c r="K1257" s="1">
        <f t="shared" si="57"/>
        <v>627456</v>
      </c>
      <c r="L1257" s="1" t="str">
        <f t="shared" si="58"/>
        <v>ASALARIADO</v>
      </c>
      <c r="M1257" s="1">
        <f t="shared" si="59"/>
        <v>50</v>
      </c>
    </row>
    <row r="1258" spans="2:13" x14ac:dyDescent="0.25">
      <c r="B1258">
        <v>1244</v>
      </c>
      <c r="C1258" s="1" t="s">
        <v>9</v>
      </c>
      <c r="D1258">
        <v>387148.05</v>
      </c>
      <c r="E1258" s="1" t="s">
        <v>10</v>
      </c>
      <c r="F1258" s="1" t="s">
        <v>16</v>
      </c>
      <c r="G1258" s="1" t="s">
        <v>12</v>
      </c>
      <c r="H1258" s="1" t="s">
        <v>13</v>
      </c>
      <c r="I1258" s="1" t="s">
        <v>13</v>
      </c>
      <c r="J1258">
        <v>61</v>
      </c>
      <c r="K1258" s="1">
        <f t="shared" si="57"/>
        <v>387148.05</v>
      </c>
      <c r="L1258" s="1" t="str">
        <f t="shared" si="58"/>
        <v>ASALARIADO</v>
      </c>
      <c r="M1258" s="1">
        <f t="shared" si="59"/>
        <v>61</v>
      </c>
    </row>
    <row r="1259" spans="2:13" x14ac:dyDescent="0.25">
      <c r="B1259">
        <v>1245</v>
      </c>
      <c r="C1259" s="1" t="s">
        <v>9</v>
      </c>
      <c r="D1259">
        <v>1021093.09</v>
      </c>
      <c r="E1259" s="1" t="s">
        <v>10</v>
      </c>
      <c r="F1259" s="1" t="s">
        <v>16</v>
      </c>
      <c r="G1259" s="1" t="s">
        <v>12</v>
      </c>
      <c r="H1259" s="1" t="s">
        <v>13</v>
      </c>
      <c r="I1259" s="1" t="s">
        <v>13</v>
      </c>
      <c r="J1259">
        <v>61</v>
      </c>
      <c r="K1259" s="1">
        <f t="shared" si="57"/>
        <v>1021093.09</v>
      </c>
      <c r="L1259" s="1" t="str">
        <f t="shared" si="58"/>
        <v>ASALARIADO</v>
      </c>
      <c r="M1259" s="1">
        <f t="shared" si="59"/>
        <v>61</v>
      </c>
    </row>
    <row r="1260" spans="2:13" x14ac:dyDescent="0.25">
      <c r="B1260">
        <v>1246</v>
      </c>
      <c r="C1260" s="1" t="s">
        <v>9</v>
      </c>
      <c r="D1260">
        <v>350000</v>
      </c>
      <c r="E1260" s="1" t="s">
        <v>10</v>
      </c>
      <c r="F1260" s="1" t="s">
        <v>16</v>
      </c>
      <c r="G1260" s="1" t="s">
        <v>12</v>
      </c>
      <c r="H1260" s="1" t="s">
        <v>13</v>
      </c>
      <c r="I1260" s="1" t="s">
        <v>13</v>
      </c>
      <c r="J1260">
        <v>38</v>
      </c>
      <c r="K1260" s="1">
        <f t="shared" si="57"/>
        <v>350000</v>
      </c>
      <c r="L1260" s="1" t="str">
        <f t="shared" si="58"/>
        <v>ASALARIADO</v>
      </c>
      <c r="M1260" s="1">
        <f t="shared" si="59"/>
        <v>38</v>
      </c>
    </row>
    <row r="1261" spans="2:13" x14ac:dyDescent="0.25">
      <c r="B1261">
        <v>1247</v>
      </c>
      <c r="C1261" s="1" t="s">
        <v>9</v>
      </c>
      <c r="D1261">
        <v>260000</v>
      </c>
      <c r="E1261" s="1" t="s">
        <v>10</v>
      </c>
      <c r="F1261" s="1" t="s">
        <v>16</v>
      </c>
      <c r="G1261" s="1" t="s">
        <v>12</v>
      </c>
      <c r="H1261" s="1" t="s">
        <v>13</v>
      </c>
      <c r="I1261" s="1" t="s">
        <v>12</v>
      </c>
      <c r="J1261">
        <v>40</v>
      </c>
      <c r="K1261" s="1">
        <f t="shared" si="57"/>
        <v>260000</v>
      </c>
      <c r="L1261" s="1" t="str">
        <f t="shared" si="58"/>
        <v>ASALARIADO</v>
      </c>
      <c r="M1261" s="1">
        <f t="shared" si="59"/>
        <v>40</v>
      </c>
    </row>
    <row r="1262" spans="2:13" x14ac:dyDescent="0.25">
      <c r="B1262">
        <v>1248</v>
      </c>
      <c r="C1262" s="1" t="s">
        <v>9</v>
      </c>
      <c r="D1262">
        <v>2276454.04</v>
      </c>
      <c r="E1262" s="1" t="s">
        <v>10</v>
      </c>
      <c r="F1262" s="1" t="s">
        <v>16</v>
      </c>
      <c r="G1262" s="1" t="s">
        <v>12</v>
      </c>
      <c r="H1262" s="1" t="s">
        <v>13</v>
      </c>
      <c r="I1262" s="1" t="s">
        <v>13</v>
      </c>
      <c r="J1262">
        <v>49</v>
      </c>
      <c r="K1262" s="1">
        <f t="shared" si="57"/>
        <v>2276454.04</v>
      </c>
      <c r="L1262" s="1" t="str">
        <f t="shared" si="58"/>
        <v>ASALARIADO</v>
      </c>
      <c r="M1262" s="1">
        <f t="shared" si="59"/>
        <v>49</v>
      </c>
    </row>
    <row r="1263" spans="2:13" x14ac:dyDescent="0.25">
      <c r="B1263">
        <v>1249</v>
      </c>
      <c r="C1263" s="1" t="s">
        <v>15</v>
      </c>
      <c r="D1263">
        <v>278030</v>
      </c>
      <c r="E1263" s="1" t="s">
        <v>17</v>
      </c>
      <c r="F1263" s="1" t="s">
        <v>16</v>
      </c>
      <c r="G1263" s="1" t="s">
        <v>12</v>
      </c>
      <c r="H1263" s="1" t="s">
        <v>12</v>
      </c>
      <c r="I1263" s="1" t="s">
        <v>13</v>
      </c>
      <c r="J1263">
        <v>67</v>
      </c>
      <c r="K1263" s="1">
        <f t="shared" si="57"/>
        <v>278030</v>
      </c>
      <c r="L1263" s="1" t="str">
        <f t="shared" si="58"/>
        <v>ASEGURADO VOLUNTARIO</v>
      </c>
      <c r="M1263" s="1">
        <f t="shared" si="59"/>
        <v>67</v>
      </c>
    </row>
    <row r="1264" spans="2:13" x14ac:dyDescent="0.25">
      <c r="B1264">
        <v>1250</v>
      </c>
      <c r="C1264" s="1" t="s">
        <v>15</v>
      </c>
      <c r="D1264">
        <v>346913</v>
      </c>
      <c r="E1264" s="1" t="s">
        <v>10</v>
      </c>
      <c r="F1264" s="1" t="s">
        <v>16</v>
      </c>
      <c r="G1264" s="1" t="s">
        <v>12</v>
      </c>
      <c r="H1264" s="1" t="s">
        <v>13</v>
      </c>
      <c r="I1264" s="1" t="s">
        <v>13</v>
      </c>
      <c r="J1264">
        <v>52</v>
      </c>
      <c r="K1264" s="1">
        <f t="shared" si="57"/>
        <v>346913</v>
      </c>
      <c r="L1264" s="1" t="str">
        <f t="shared" si="58"/>
        <v>ASALARIADO</v>
      </c>
      <c r="M1264" s="1">
        <f t="shared" si="59"/>
        <v>52</v>
      </c>
    </row>
    <row r="1265" spans="2:13" x14ac:dyDescent="0.25">
      <c r="B1265">
        <v>1251</v>
      </c>
      <c r="C1265" s="1" t="s">
        <v>9</v>
      </c>
      <c r="D1265">
        <v>426096.65</v>
      </c>
      <c r="E1265" s="1" t="s">
        <v>10</v>
      </c>
      <c r="F1265" s="1" t="s">
        <v>16</v>
      </c>
      <c r="G1265" s="1" t="s">
        <v>12</v>
      </c>
      <c r="H1265" s="1" t="s">
        <v>13</v>
      </c>
      <c r="I1265" s="1" t="s">
        <v>13</v>
      </c>
      <c r="J1265">
        <v>63</v>
      </c>
      <c r="K1265" s="1">
        <f t="shared" si="57"/>
        <v>426096.65</v>
      </c>
      <c r="L1265" s="1" t="str">
        <f t="shared" si="58"/>
        <v>ASALARIADO</v>
      </c>
      <c r="M1265" s="1">
        <f t="shared" si="59"/>
        <v>63</v>
      </c>
    </row>
    <row r="1266" spans="2:13" x14ac:dyDescent="0.25">
      <c r="B1266">
        <v>1252</v>
      </c>
      <c r="C1266" s="1" t="s">
        <v>15</v>
      </c>
      <c r="D1266">
        <v>251072.18</v>
      </c>
      <c r="E1266" s="1" t="s">
        <v>14</v>
      </c>
      <c r="F1266" s="1" t="s">
        <v>11</v>
      </c>
      <c r="G1266" s="1" t="s">
        <v>12</v>
      </c>
      <c r="H1266" s="1" t="s">
        <v>13</v>
      </c>
      <c r="I1266" s="1" t="s">
        <v>13</v>
      </c>
      <c r="J1266">
        <v>14</v>
      </c>
      <c r="K1266" s="1">
        <f t="shared" si="57"/>
        <v>251072.18</v>
      </c>
      <c r="L1266" s="1" t="str">
        <f t="shared" si="58"/>
        <v>PENSIONADOS EN SU PROPIO SISTEMA</v>
      </c>
      <c r="M1266" s="1">
        <f t="shared" si="59"/>
        <v>14</v>
      </c>
    </row>
    <row r="1267" spans="2:13" x14ac:dyDescent="0.25">
      <c r="B1267">
        <v>1253</v>
      </c>
      <c r="C1267" s="1" t="s">
        <v>15</v>
      </c>
      <c r="D1267">
        <v>747594</v>
      </c>
      <c r="E1267" s="1" t="s">
        <v>10</v>
      </c>
      <c r="F1267" s="1" t="s">
        <v>11</v>
      </c>
      <c r="G1267" s="1" t="s">
        <v>12</v>
      </c>
      <c r="H1267" s="1" t="s">
        <v>13</v>
      </c>
      <c r="I1267" s="1" t="s">
        <v>13</v>
      </c>
      <c r="J1267">
        <v>31</v>
      </c>
      <c r="K1267" s="1">
        <f t="shared" si="57"/>
        <v>747594</v>
      </c>
      <c r="L1267" s="1" t="str">
        <f t="shared" si="58"/>
        <v>ASALARIADO</v>
      </c>
      <c r="M1267" s="1">
        <f t="shared" si="59"/>
        <v>31</v>
      </c>
    </row>
    <row r="1268" spans="2:13" x14ac:dyDescent="0.25">
      <c r="B1268">
        <v>1254</v>
      </c>
      <c r="C1268" s="1" t="s">
        <v>9</v>
      </c>
      <c r="D1268">
        <v>593740.05000000005</v>
      </c>
      <c r="E1268" s="1" t="s">
        <v>10</v>
      </c>
      <c r="F1268" s="1" t="s">
        <v>16</v>
      </c>
      <c r="G1268" s="1" t="s">
        <v>12</v>
      </c>
      <c r="H1268" s="1" t="s">
        <v>13</v>
      </c>
      <c r="I1268" s="1" t="s">
        <v>13</v>
      </c>
      <c r="J1268">
        <v>26</v>
      </c>
      <c r="K1268" s="1">
        <f t="shared" si="57"/>
        <v>593740.05000000005</v>
      </c>
      <c r="L1268" s="1" t="str">
        <f t="shared" si="58"/>
        <v>ASALARIADO</v>
      </c>
      <c r="M1268" s="1">
        <f t="shared" si="59"/>
        <v>26</v>
      </c>
    </row>
    <row r="1269" spans="2:13" x14ac:dyDescent="0.25">
      <c r="B1269">
        <v>1255</v>
      </c>
      <c r="C1269" s="1" t="s">
        <v>9</v>
      </c>
      <c r="D1269">
        <v>714425</v>
      </c>
      <c r="E1269" s="1" t="s">
        <v>10</v>
      </c>
      <c r="F1269" s="1" t="s">
        <v>16</v>
      </c>
      <c r="G1269" s="1" t="s">
        <v>12</v>
      </c>
      <c r="H1269" s="1" t="s">
        <v>13</v>
      </c>
      <c r="I1269" s="1" t="s">
        <v>13</v>
      </c>
      <c r="J1269">
        <v>33</v>
      </c>
      <c r="K1269" s="1">
        <f t="shared" si="57"/>
        <v>714425</v>
      </c>
      <c r="L1269" s="1" t="str">
        <f t="shared" si="58"/>
        <v>ASALARIADO</v>
      </c>
      <c r="M1269" s="1">
        <f t="shared" si="59"/>
        <v>33</v>
      </c>
    </row>
    <row r="1270" spans="2:13" x14ac:dyDescent="0.25">
      <c r="B1270">
        <v>1256</v>
      </c>
      <c r="C1270" s="1" t="s">
        <v>9</v>
      </c>
      <c r="D1270">
        <v>1176482.04</v>
      </c>
      <c r="E1270" s="1" t="s">
        <v>10</v>
      </c>
      <c r="F1270" s="1" t="s">
        <v>16</v>
      </c>
      <c r="G1270" s="1" t="s">
        <v>12</v>
      </c>
      <c r="H1270" s="1" t="s">
        <v>13</v>
      </c>
      <c r="I1270" s="1" t="s">
        <v>13</v>
      </c>
      <c r="J1270">
        <v>52</v>
      </c>
      <c r="K1270" s="1">
        <f t="shared" si="57"/>
        <v>1176482.04</v>
      </c>
      <c r="L1270" s="1" t="str">
        <f t="shared" si="58"/>
        <v>ASALARIADO</v>
      </c>
      <c r="M1270" s="1">
        <f t="shared" si="59"/>
        <v>52</v>
      </c>
    </row>
    <row r="1271" spans="2:13" x14ac:dyDescent="0.25">
      <c r="B1271">
        <v>1257</v>
      </c>
      <c r="C1271" s="1" t="s">
        <v>9</v>
      </c>
      <c r="D1271">
        <v>1006388.25</v>
      </c>
      <c r="E1271" s="1" t="s">
        <v>10</v>
      </c>
      <c r="F1271" s="1" t="s">
        <v>16</v>
      </c>
      <c r="G1271" s="1" t="s">
        <v>12</v>
      </c>
      <c r="H1271" s="1" t="s">
        <v>13</v>
      </c>
      <c r="I1271" s="1" t="s">
        <v>13</v>
      </c>
      <c r="J1271">
        <v>52</v>
      </c>
      <c r="K1271" s="1">
        <f t="shared" si="57"/>
        <v>1006388.25</v>
      </c>
      <c r="L1271" s="1" t="str">
        <f t="shared" si="58"/>
        <v>ASALARIADO</v>
      </c>
      <c r="M1271" s="1">
        <f t="shared" si="59"/>
        <v>52</v>
      </c>
    </row>
    <row r="1272" spans="2:13" x14ac:dyDescent="0.25">
      <c r="B1272">
        <v>1258</v>
      </c>
      <c r="C1272" s="1" t="s">
        <v>9</v>
      </c>
      <c r="D1272">
        <v>278035</v>
      </c>
      <c r="E1272" s="1" t="s">
        <v>18</v>
      </c>
      <c r="F1272" s="1" t="s">
        <v>16</v>
      </c>
      <c r="G1272" s="1" t="s">
        <v>12</v>
      </c>
      <c r="H1272" s="1" t="s">
        <v>13</v>
      </c>
      <c r="I1272" s="1" t="s">
        <v>13</v>
      </c>
      <c r="J1272">
        <v>32</v>
      </c>
      <c r="K1272" s="1">
        <f t="shared" si="57"/>
        <v>278035</v>
      </c>
      <c r="L1272" s="1" t="str">
        <f t="shared" si="58"/>
        <v>TRABAJADOR INDEPENDIENTE</v>
      </c>
      <c r="M1272" s="1">
        <f t="shared" si="59"/>
        <v>32</v>
      </c>
    </row>
    <row r="1273" spans="2:13" x14ac:dyDescent="0.25">
      <c r="B1273">
        <v>1259</v>
      </c>
      <c r="C1273" s="1" t="s">
        <v>15</v>
      </c>
      <c r="D1273">
        <v>353398.58</v>
      </c>
      <c r="E1273" s="1" t="s">
        <v>10</v>
      </c>
      <c r="F1273" s="1" t="s">
        <v>16</v>
      </c>
      <c r="G1273" s="1" t="s">
        <v>12</v>
      </c>
      <c r="H1273" s="1" t="s">
        <v>13</v>
      </c>
      <c r="I1273" s="1" t="s">
        <v>13</v>
      </c>
      <c r="J1273">
        <v>27</v>
      </c>
      <c r="K1273" s="1">
        <f t="shared" si="57"/>
        <v>353398.58</v>
      </c>
      <c r="L1273" s="1" t="str">
        <f t="shared" si="58"/>
        <v>ASALARIADO</v>
      </c>
      <c r="M1273" s="1">
        <f t="shared" si="59"/>
        <v>27</v>
      </c>
    </row>
    <row r="1274" spans="2:13" x14ac:dyDescent="0.25">
      <c r="B1274">
        <v>1260</v>
      </c>
      <c r="C1274" s="1" t="s">
        <v>9</v>
      </c>
      <c r="D1274">
        <v>278030</v>
      </c>
      <c r="E1274" s="1" t="s">
        <v>19</v>
      </c>
      <c r="F1274" s="1" t="s">
        <v>16</v>
      </c>
      <c r="G1274" s="1" t="s">
        <v>12</v>
      </c>
      <c r="H1274" s="1" t="s">
        <v>13</v>
      </c>
      <c r="I1274" s="1" t="s">
        <v>13</v>
      </c>
      <c r="J1274">
        <v>68</v>
      </c>
      <c r="K1274" s="1">
        <f t="shared" si="57"/>
        <v>278030</v>
      </c>
      <c r="L1274" s="1" t="str">
        <f t="shared" si="58"/>
        <v>CONVENIOS ESPECIALES DE TRABAJADORES INDEPENDIENTES</v>
      </c>
      <c r="M1274" s="1">
        <f t="shared" si="59"/>
        <v>68</v>
      </c>
    </row>
    <row r="1275" spans="2:13" x14ac:dyDescent="0.25">
      <c r="B1275">
        <v>1261</v>
      </c>
      <c r="C1275" s="1" t="s">
        <v>9</v>
      </c>
      <c r="D1275">
        <v>531911.06000000006</v>
      </c>
      <c r="E1275" s="1" t="s">
        <v>10</v>
      </c>
      <c r="F1275" s="1" t="s">
        <v>16</v>
      </c>
      <c r="G1275" s="1" t="s">
        <v>12</v>
      </c>
      <c r="H1275" s="1" t="s">
        <v>13</v>
      </c>
      <c r="I1275" s="1" t="s">
        <v>13</v>
      </c>
      <c r="J1275">
        <v>27</v>
      </c>
      <c r="K1275" s="1">
        <f t="shared" si="57"/>
        <v>531911.06000000006</v>
      </c>
      <c r="L1275" s="1" t="str">
        <f t="shared" si="58"/>
        <v>ASALARIADO</v>
      </c>
      <c r="M1275" s="1">
        <f t="shared" si="59"/>
        <v>27</v>
      </c>
    </row>
    <row r="1276" spans="2:13" x14ac:dyDescent="0.25">
      <c r="B1276">
        <v>1262</v>
      </c>
      <c r="C1276" s="1" t="s">
        <v>15</v>
      </c>
      <c r="D1276">
        <v>273622</v>
      </c>
      <c r="E1276" s="1" t="s">
        <v>10</v>
      </c>
      <c r="F1276" s="1" t="s">
        <v>16</v>
      </c>
      <c r="G1276" s="1" t="s">
        <v>12</v>
      </c>
      <c r="H1276" s="1" t="s">
        <v>13</v>
      </c>
      <c r="I1276" s="1" t="s">
        <v>13</v>
      </c>
      <c r="J1276">
        <v>47</v>
      </c>
      <c r="K1276" s="1">
        <f t="shared" si="57"/>
        <v>273622</v>
      </c>
      <c r="L1276" s="1" t="str">
        <f t="shared" si="58"/>
        <v>ASALARIADO</v>
      </c>
      <c r="M1276" s="1">
        <f t="shared" si="59"/>
        <v>47</v>
      </c>
    </row>
    <row r="1277" spans="2:13" x14ac:dyDescent="0.25">
      <c r="B1277">
        <v>1263</v>
      </c>
      <c r="C1277" s="1" t="s">
        <v>9</v>
      </c>
      <c r="D1277">
        <v>347320</v>
      </c>
      <c r="E1277" s="1" t="s">
        <v>10</v>
      </c>
      <c r="F1277" s="1" t="s">
        <v>16</v>
      </c>
      <c r="G1277" s="1" t="s">
        <v>12</v>
      </c>
      <c r="H1277" s="1" t="s">
        <v>12</v>
      </c>
      <c r="I1277" s="1" t="s">
        <v>13</v>
      </c>
      <c r="J1277">
        <v>42</v>
      </c>
      <c r="K1277" s="1">
        <f t="shared" si="57"/>
        <v>347320</v>
      </c>
      <c r="L1277" s="1" t="str">
        <f t="shared" si="58"/>
        <v>ASALARIADO</v>
      </c>
      <c r="M1277" s="1">
        <f t="shared" si="59"/>
        <v>42</v>
      </c>
    </row>
    <row r="1278" spans="2:13" x14ac:dyDescent="0.25">
      <c r="B1278">
        <v>1264</v>
      </c>
      <c r="C1278" s="1" t="s">
        <v>15</v>
      </c>
      <c r="D1278">
        <v>1124791.5</v>
      </c>
      <c r="E1278" s="1" t="s">
        <v>10</v>
      </c>
      <c r="F1278" s="1" t="s">
        <v>16</v>
      </c>
      <c r="G1278" s="1" t="s">
        <v>12</v>
      </c>
      <c r="H1278" s="1" t="s">
        <v>13</v>
      </c>
      <c r="I1278" s="1" t="s">
        <v>13</v>
      </c>
      <c r="J1278">
        <v>28</v>
      </c>
      <c r="K1278" s="1">
        <f t="shared" si="57"/>
        <v>1124791.5</v>
      </c>
      <c r="L1278" s="1" t="str">
        <f t="shared" si="58"/>
        <v>ASALARIADO</v>
      </c>
      <c r="M1278" s="1">
        <f t="shared" si="59"/>
        <v>28</v>
      </c>
    </row>
    <row r="1279" spans="2:13" x14ac:dyDescent="0.25">
      <c r="B1279">
        <v>1265</v>
      </c>
      <c r="C1279" s="1" t="s">
        <v>15</v>
      </c>
      <c r="D1279">
        <v>205000</v>
      </c>
      <c r="E1279" s="1" t="s">
        <v>10</v>
      </c>
      <c r="F1279" s="1" t="s">
        <v>16</v>
      </c>
      <c r="G1279" s="1" t="s">
        <v>12</v>
      </c>
      <c r="H1279" s="1" t="s">
        <v>13</v>
      </c>
      <c r="I1279" s="1" t="s">
        <v>13</v>
      </c>
      <c r="J1279">
        <v>45</v>
      </c>
      <c r="K1279" s="1">
        <f t="shared" si="57"/>
        <v>205000</v>
      </c>
      <c r="L1279" s="1" t="str">
        <f t="shared" si="58"/>
        <v>ASALARIADO</v>
      </c>
      <c r="M1279" s="1">
        <f t="shared" si="59"/>
        <v>45</v>
      </c>
    </row>
    <row r="1280" spans="2:13" x14ac:dyDescent="0.25">
      <c r="B1280">
        <v>1266</v>
      </c>
      <c r="C1280" s="1" t="s">
        <v>15</v>
      </c>
      <c r="D1280">
        <v>630000</v>
      </c>
      <c r="E1280" s="1" t="s">
        <v>10</v>
      </c>
      <c r="F1280" s="1" t="s">
        <v>16</v>
      </c>
      <c r="G1280" s="1" t="s">
        <v>12</v>
      </c>
      <c r="H1280" s="1" t="s">
        <v>13</v>
      </c>
      <c r="I1280" s="1" t="s">
        <v>13</v>
      </c>
      <c r="J1280">
        <v>64</v>
      </c>
      <c r="K1280" s="1">
        <f t="shared" si="57"/>
        <v>630000</v>
      </c>
      <c r="L1280" s="1" t="str">
        <f t="shared" si="58"/>
        <v>ASALARIADO</v>
      </c>
      <c r="M1280" s="1">
        <f t="shared" si="59"/>
        <v>64</v>
      </c>
    </row>
    <row r="1281" spans="2:13" x14ac:dyDescent="0.25">
      <c r="B1281">
        <v>1267</v>
      </c>
      <c r="C1281" s="1" t="s">
        <v>9</v>
      </c>
      <c r="D1281">
        <v>920750</v>
      </c>
      <c r="E1281" s="1" t="s">
        <v>10</v>
      </c>
      <c r="F1281" s="1" t="s">
        <v>16</v>
      </c>
      <c r="G1281" s="1" t="s">
        <v>12</v>
      </c>
      <c r="H1281" s="1" t="s">
        <v>13</v>
      </c>
      <c r="I1281" s="1" t="s">
        <v>12</v>
      </c>
      <c r="J1281">
        <v>46</v>
      </c>
      <c r="K1281" s="1">
        <f t="shared" si="57"/>
        <v>920750</v>
      </c>
      <c r="L1281" s="1" t="str">
        <f t="shared" si="58"/>
        <v>ASALARIADO</v>
      </c>
      <c r="M1281" s="1">
        <f t="shared" si="59"/>
        <v>46</v>
      </c>
    </row>
    <row r="1282" spans="2:13" x14ac:dyDescent="0.25">
      <c r="B1282">
        <v>1268</v>
      </c>
      <c r="C1282" s="1" t="s">
        <v>9</v>
      </c>
      <c r="D1282">
        <v>703681</v>
      </c>
      <c r="E1282" s="1" t="s">
        <v>10</v>
      </c>
      <c r="F1282" s="1" t="s">
        <v>16</v>
      </c>
      <c r="G1282" s="1" t="s">
        <v>12</v>
      </c>
      <c r="H1282" s="1" t="s">
        <v>13</v>
      </c>
      <c r="I1282" s="1" t="s">
        <v>13</v>
      </c>
      <c r="J1282">
        <v>32</v>
      </c>
      <c r="K1282" s="1">
        <f t="shared" si="57"/>
        <v>703681</v>
      </c>
      <c r="L1282" s="1" t="str">
        <f t="shared" si="58"/>
        <v>ASALARIADO</v>
      </c>
      <c r="M1282" s="1">
        <f t="shared" si="59"/>
        <v>32</v>
      </c>
    </row>
    <row r="1283" spans="2:13" x14ac:dyDescent="0.25">
      <c r="B1283">
        <v>1269</v>
      </c>
      <c r="C1283" s="1" t="s">
        <v>15</v>
      </c>
      <c r="D1283">
        <v>365528</v>
      </c>
      <c r="E1283" s="1" t="s">
        <v>10</v>
      </c>
      <c r="F1283" s="1" t="s">
        <v>11</v>
      </c>
      <c r="G1283" s="1" t="s">
        <v>12</v>
      </c>
      <c r="H1283" s="1" t="s">
        <v>13</v>
      </c>
      <c r="I1283" s="1" t="s">
        <v>13</v>
      </c>
      <c r="J1283">
        <v>34</v>
      </c>
      <c r="K1283" s="1">
        <f t="shared" si="57"/>
        <v>365528</v>
      </c>
      <c r="L1283" s="1" t="str">
        <f t="shared" si="58"/>
        <v>ASALARIADO</v>
      </c>
      <c r="M1283" s="1">
        <f t="shared" si="59"/>
        <v>34</v>
      </c>
    </row>
    <row r="1284" spans="2:13" x14ac:dyDescent="0.25">
      <c r="B1284">
        <v>1270</v>
      </c>
      <c r="C1284" s="1" t="s">
        <v>9</v>
      </c>
      <c r="D1284">
        <v>305704</v>
      </c>
      <c r="E1284" s="1" t="s">
        <v>18</v>
      </c>
      <c r="F1284" s="1" t="s">
        <v>16</v>
      </c>
      <c r="G1284" s="1" t="s">
        <v>12</v>
      </c>
      <c r="H1284" s="1" t="s">
        <v>13</v>
      </c>
      <c r="I1284" s="1" t="s">
        <v>13</v>
      </c>
      <c r="J1284">
        <v>57</v>
      </c>
      <c r="K1284" s="1">
        <f t="shared" si="57"/>
        <v>305704</v>
      </c>
      <c r="L1284" s="1" t="str">
        <f t="shared" si="58"/>
        <v>TRABAJADOR INDEPENDIENTE</v>
      </c>
      <c r="M1284" s="1">
        <f t="shared" si="59"/>
        <v>57</v>
      </c>
    </row>
    <row r="1285" spans="2:13" x14ac:dyDescent="0.25">
      <c r="B1285">
        <v>1271</v>
      </c>
      <c r="C1285" s="1" t="s">
        <v>9</v>
      </c>
      <c r="D1285">
        <v>179401.84</v>
      </c>
      <c r="E1285" s="1" t="s">
        <v>10</v>
      </c>
      <c r="F1285" s="1" t="s">
        <v>16</v>
      </c>
      <c r="G1285" s="1" t="s">
        <v>12</v>
      </c>
      <c r="H1285" s="1" t="s">
        <v>13</v>
      </c>
      <c r="I1285" s="1" t="s">
        <v>13</v>
      </c>
      <c r="J1285">
        <v>24</v>
      </c>
      <c r="K1285" s="1">
        <f t="shared" si="57"/>
        <v>179401.84</v>
      </c>
      <c r="L1285" s="1" t="str">
        <f t="shared" si="58"/>
        <v>ASALARIADO</v>
      </c>
      <c r="M1285" s="1">
        <f t="shared" si="59"/>
        <v>24</v>
      </c>
    </row>
    <row r="1286" spans="2:13" x14ac:dyDescent="0.25">
      <c r="B1286">
        <v>1272</v>
      </c>
      <c r="C1286" s="1" t="s">
        <v>9</v>
      </c>
      <c r="D1286">
        <v>308333</v>
      </c>
      <c r="E1286" s="1" t="s">
        <v>10</v>
      </c>
      <c r="F1286" s="1" t="s">
        <v>16</v>
      </c>
      <c r="G1286" s="1" t="s">
        <v>12</v>
      </c>
      <c r="H1286" s="1" t="s">
        <v>13</v>
      </c>
      <c r="I1286" s="1" t="s">
        <v>13</v>
      </c>
      <c r="J1286">
        <v>25</v>
      </c>
      <c r="K1286" s="1">
        <f t="shared" si="57"/>
        <v>308333</v>
      </c>
      <c r="L1286" s="1" t="str">
        <f t="shared" si="58"/>
        <v>ASALARIADO</v>
      </c>
      <c r="M1286" s="1">
        <f t="shared" si="59"/>
        <v>25</v>
      </c>
    </row>
    <row r="1287" spans="2:13" x14ac:dyDescent="0.25">
      <c r="B1287">
        <v>1273</v>
      </c>
      <c r="C1287" s="1" t="s">
        <v>9</v>
      </c>
      <c r="D1287">
        <v>2334718.75</v>
      </c>
      <c r="E1287" s="1" t="s">
        <v>10</v>
      </c>
      <c r="F1287" s="1" t="s">
        <v>16</v>
      </c>
      <c r="G1287" s="1" t="s">
        <v>12</v>
      </c>
      <c r="H1287" s="1" t="s">
        <v>13</v>
      </c>
      <c r="I1287" s="1" t="s">
        <v>13</v>
      </c>
      <c r="J1287">
        <v>33</v>
      </c>
      <c r="K1287" s="1">
        <f t="shared" si="57"/>
        <v>2334718.75</v>
      </c>
      <c r="L1287" s="1" t="str">
        <f t="shared" si="58"/>
        <v>ASALARIADO</v>
      </c>
      <c r="M1287" s="1">
        <f t="shared" si="59"/>
        <v>33</v>
      </c>
    </row>
    <row r="1288" spans="2:13" x14ac:dyDescent="0.25">
      <c r="B1288">
        <v>1274</v>
      </c>
      <c r="C1288" s="1" t="s">
        <v>15</v>
      </c>
      <c r="D1288">
        <v>1720445.3</v>
      </c>
      <c r="E1288" s="1" t="s">
        <v>10</v>
      </c>
      <c r="F1288" s="1" t="s">
        <v>11</v>
      </c>
      <c r="G1288" s="1" t="s">
        <v>12</v>
      </c>
      <c r="H1288" s="1" t="s">
        <v>13</v>
      </c>
      <c r="I1288" s="1" t="s">
        <v>13</v>
      </c>
      <c r="J1288">
        <v>43</v>
      </c>
      <c r="K1288" s="1">
        <f t="shared" si="57"/>
        <v>1720445.3</v>
      </c>
      <c r="L1288" s="1" t="str">
        <f t="shared" si="58"/>
        <v>ASALARIADO</v>
      </c>
      <c r="M1288" s="1">
        <f t="shared" si="59"/>
        <v>43</v>
      </c>
    </row>
    <row r="1289" spans="2:13" x14ac:dyDescent="0.25">
      <c r="B1289">
        <v>1275</v>
      </c>
      <c r="C1289" s="1" t="s">
        <v>15</v>
      </c>
      <c r="D1289">
        <v>542281.48</v>
      </c>
      <c r="E1289" s="1" t="s">
        <v>10</v>
      </c>
      <c r="F1289" s="1" t="s">
        <v>16</v>
      </c>
      <c r="G1289" s="1" t="s">
        <v>12</v>
      </c>
      <c r="H1289" s="1" t="s">
        <v>13</v>
      </c>
      <c r="I1289" s="1" t="s">
        <v>13</v>
      </c>
      <c r="J1289">
        <v>36</v>
      </c>
      <c r="K1289" s="1">
        <f t="shared" si="57"/>
        <v>542281.48</v>
      </c>
      <c r="L1289" s="1" t="str">
        <f t="shared" si="58"/>
        <v>ASALARIADO</v>
      </c>
      <c r="M1289" s="1">
        <f t="shared" si="59"/>
        <v>36</v>
      </c>
    </row>
    <row r="1290" spans="2:13" x14ac:dyDescent="0.25">
      <c r="B1290">
        <v>1276</v>
      </c>
      <c r="C1290" s="1" t="s">
        <v>9</v>
      </c>
      <c r="D1290">
        <v>486470.39</v>
      </c>
      <c r="E1290" s="1" t="s">
        <v>10</v>
      </c>
      <c r="F1290" s="1" t="s">
        <v>16</v>
      </c>
      <c r="G1290" s="1" t="s">
        <v>12</v>
      </c>
      <c r="H1290" s="1" t="s">
        <v>13</v>
      </c>
      <c r="I1290" s="1" t="s">
        <v>13</v>
      </c>
      <c r="J1290">
        <v>69</v>
      </c>
      <c r="K1290" s="1">
        <f t="shared" si="57"/>
        <v>486470.39</v>
      </c>
      <c r="L1290" s="1" t="str">
        <f t="shared" si="58"/>
        <v>ASALARIADO</v>
      </c>
      <c r="M1290" s="1">
        <f t="shared" si="59"/>
        <v>69</v>
      </c>
    </row>
    <row r="1291" spans="2:13" x14ac:dyDescent="0.25">
      <c r="B1291">
        <v>1277</v>
      </c>
      <c r="C1291" s="1" t="s">
        <v>9</v>
      </c>
      <c r="D1291">
        <v>170502</v>
      </c>
      <c r="E1291" s="1" t="s">
        <v>10</v>
      </c>
      <c r="F1291" s="1" t="s">
        <v>16</v>
      </c>
      <c r="G1291" s="1" t="s">
        <v>12</v>
      </c>
      <c r="H1291" s="1" t="s">
        <v>12</v>
      </c>
      <c r="I1291" s="1" t="s">
        <v>12</v>
      </c>
      <c r="J1291">
        <v>52</v>
      </c>
      <c r="K1291" s="1">
        <f t="shared" si="57"/>
        <v>170502</v>
      </c>
      <c r="L1291" s="1" t="str">
        <f t="shared" si="58"/>
        <v>ASALARIADO</v>
      </c>
      <c r="M1291" s="1">
        <f t="shared" si="59"/>
        <v>52</v>
      </c>
    </row>
    <row r="1292" spans="2:13" x14ac:dyDescent="0.25">
      <c r="B1292">
        <v>1278</v>
      </c>
      <c r="C1292" s="1" t="s">
        <v>9</v>
      </c>
      <c r="D1292">
        <v>762500</v>
      </c>
      <c r="E1292" s="1" t="s">
        <v>10</v>
      </c>
      <c r="F1292" s="1" t="s">
        <v>16</v>
      </c>
      <c r="G1292" s="1" t="s">
        <v>12</v>
      </c>
      <c r="H1292" s="1" t="s">
        <v>13</v>
      </c>
      <c r="I1292" s="1" t="s">
        <v>13</v>
      </c>
      <c r="J1292">
        <v>38</v>
      </c>
      <c r="K1292" s="1">
        <f t="shared" si="57"/>
        <v>762500</v>
      </c>
      <c r="L1292" s="1" t="str">
        <f t="shared" si="58"/>
        <v>ASALARIADO</v>
      </c>
      <c r="M1292" s="1">
        <f t="shared" si="59"/>
        <v>38</v>
      </c>
    </row>
    <row r="1293" spans="2:13" x14ac:dyDescent="0.25">
      <c r="B1293">
        <v>1279</v>
      </c>
      <c r="C1293" s="1" t="s">
        <v>9</v>
      </c>
      <c r="D1293">
        <v>282305</v>
      </c>
      <c r="E1293" s="1" t="s">
        <v>17</v>
      </c>
      <c r="F1293" s="1" t="s">
        <v>16</v>
      </c>
      <c r="G1293" s="1" t="s">
        <v>12</v>
      </c>
      <c r="H1293" s="1" t="s">
        <v>12</v>
      </c>
      <c r="I1293" s="1" t="s">
        <v>13</v>
      </c>
      <c r="J1293">
        <v>45</v>
      </c>
      <c r="K1293" s="1">
        <f t="shared" si="57"/>
        <v>282305</v>
      </c>
      <c r="L1293" s="1" t="str">
        <f t="shared" si="58"/>
        <v>ASEGURADO VOLUNTARIO</v>
      </c>
      <c r="M1293" s="1">
        <f t="shared" si="59"/>
        <v>45</v>
      </c>
    </row>
    <row r="1294" spans="2:13" x14ac:dyDescent="0.25">
      <c r="B1294">
        <v>1280</v>
      </c>
      <c r="C1294" s="1" t="s">
        <v>9</v>
      </c>
      <c r="D1294">
        <v>297045</v>
      </c>
      <c r="E1294" s="1" t="s">
        <v>17</v>
      </c>
      <c r="F1294" s="1" t="s">
        <v>16</v>
      </c>
      <c r="G1294" s="1" t="s">
        <v>12</v>
      </c>
      <c r="H1294" s="1" t="s">
        <v>13</v>
      </c>
      <c r="I1294" s="1" t="s">
        <v>13</v>
      </c>
      <c r="J1294">
        <v>42</v>
      </c>
      <c r="K1294" s="1">
        <f t="shared" si="57"/>
        <v>297045</v>
      </c>
      <c r="L1294" s="1" t="str">
        <f t="shared" si="58"/>
        <v>ASEGURADO VOLUNTARIO</v>
      </c>
      <c r="M1294" s="1">
        <f t="shared" si="59"/>
        <v>42</v>
      </c>
    </row>
    <row r="1295" spans="2:13" x14ac:dyDescent="0.25">
      <c r="B1295">
        <v>1281</v>
      </c>
      <c r="C1295" s="1" t="s">
        <v>15</v>
      </c>
      <c r="D1295">
        <v>400228.96</v>
      </c>
      <c r="E1295" s="1" t="s">
        <v>10</v>
      </c>
      <c r="F1295" s="1" t="s">
        <v>16</v>
      </c>
      <c r="G1295" s="1" t="s">
        <v>12</v>
      </c>
      <c r="H1295" s="1" t="s">
        <v>13</v>
      </c>
      <c r="I1295" s="1" t="s">
        <v>13</v>
      </c>
      <c r="J1295">
        <v>44</v>
      </c>
      <c r="K1295" s="1">
        <f t="shared" ref="K1295:K1358" si="60">IF(ISBLANK(D1295),$B$8,D1295)</f>
        <v>400228.96</v>
      </c>
      <c r="L1295" s="1" t="str">
        <f t="shared" ref="L1295:L1358" si="61">IF(ISBLANK(E1295),$B$4,E1295)</f>
        <v>ASALARIADO</v>
      </c>
      <c r="M1295" s="1">
        <f t="shared" ref="M1295:M1358" si="62">IF(ISBLANK(J1295),$B$9,J1295)</f>
        <v>44</v>
      </c>
    </row>
    <row r="1296" spans="2:13" x14ac:dyDescent="0.25">
      <c r="B1296">
        <v>1282</v>
      </c>
      <c r="C1296" s="1" t="s">
        <v>9</v>
      </c>
      <c r="D1296">
        <v>490013.49</v>
      </c>
      <c r="E1296" s="1" t="s">
        <v>10</v>
      </c>
      <c r="F1296" s="1" t="s">
        <v>16</v>
      </c>
      <c r="G1296" s="1" t="s">
        <v>12</v>
      </c>
      <c r="H1296" s="1" t="s">
        <v>12</v>
      </c>
      <c r="I1296" s="1" t="s">
        <v>13</v>
      </c>
      <c r="J1296">
        <v>40</v>
      </c>
      <c r="K1296" s="1">
        <f t="shared" si="60"/>
        <v>490013.49</v>
      </c>
      <c r="L1296" s="1" t="str">
        <f t="shared" si="61"/>
        <v>ASALARIADO</v>
      </c>
      <c r="M1296" s="1">
        <f t="shared" si="62"/>
        <v>40</v>
      </c>
    </row>
    <row r="1297" spans="2:13" x14ac:dyDescent="0.25">
      <c r="B1297">
        <v>1283</v>
      </c>
      <c r="C1297" s="1" t="s">
        <v>9</v>
      </c>
      <c r="D1297">
        <v>343391.57</v>
      </c>
      <c r="E1297" s="1" t="s">
        <v>10</v>
      </c>
      <c r="F1297" s="1" t="s">
        <v>16</v>
      </c>
      <c r="G1297" s="1" t="s">
        <v>12</v>
      </c>
      <c r="H1297" s="1" t="s">
        <v>13</v>
      </c>
      <c r="I1297" s="1" t="s">
        <v>13</v>
      </c>
      <c r="J1297">
        <v>36</v>
      </c>
      <c r="K1297" s="1">
        <f t="shared" si="60"/>
        <v>343391.57</v>
      </c>
      <c r="L1297" s="1" t="str">
        <f t="shared" si="61"/>
        <v>ASALARIADO</v>
      </c>
      <c r="M1297" s="1">
        <f t="shared" si="62"/>
        <v>36</v>
      </c>
    </row>
    <row r="1298" spans="2:13" x14ac:dyDescent="0.25">
      <c r="B1298">
        <v>1284</v>
      </c>
      <c r="C1298" s="1" t="s">
        <v>15</v>
      </c>
      <c r="D1298">
        <v>332161</v>
      </c>
      <c r="E1298" s="1" t="s">
        <v>17</v>
      </c>
      <c r="F1298" s="1" t="s">
        <v>16</v>
      </c>
      <c r="G1298" s="1" t="s">
        <v>12</v>
      </c>
      <c r="H1298" s="1" t="s">
        <v>12</v>
      </c>
      <c r="I1298" s="1" t="s">
        <v>13</v>
      </c>
      <c r="J1298">
        <v>40</v>
      </c>
      <c r="K1298" s="1">
        <f t="shared" si="60"/>
        <v>332161</v>
      </c>
      <c r="L1298" s="1" t="str">
        <f t="shared" si="61"/>
        <v>ASEGURADO VOLUNTARIO</v>
      </c>
      <c r="M1298" s="1">
        <f t="shared" si="62"/>
        <v>40</v>
      </c>
    </row>
    <row r="1299" spans="2:13" x14ac:dyDescent="0.25">
      <c r="B1299">
        <v>1285</v>
      </c>
      <c r="C1299" s="1" t="s">
        <v>9</v>
      </c>
      <c r="D1299">
        <v>1083336.99</v>
      </c>
      <c r="E1299" s="1" t="s">
        <v>10</v>
      </c>
      <c r="F1299" s="1" t="s">
        <v>16</v>
      </c>
      <c r="G1299" s="1" t="s">
        <v>12</v>
      </c>
      <c r="H1299" s="1" t="s">
        <v>12</v>
      </c>
      <c r="I1299" s="1" t="s">
        <v>13</v>
      </c>
      <c r="J1299">
        <v>48</v>
      </c>
      <c r="K1299" s="1">
        <f t="shared" si="60"/>
        <v>1083336.99</v>
      </c>
      <c r="L1299" s="1" t="str">
        <f t="shared" si="61"/>
        <v>ASALARIADO</v>
      </c>
      <c r="M1299" s="1">
        <f t="shared" si="62"/>
        <v>48</v>
      </c>
    </row>
    <row r="1300" spans="2:13" x14ac:dyDescent="0.25">
      <c r="B1300">
        <v>1286</v>
      </c>
      <c r="C1300" s="1" t="s">
        <v>9</v>
      </c>
      <c r="D1300">
        <v>289083.33</v>
      </c>
      <c r="E1300" s="1" t="s">
        <v>10</v>
      </c>
      <c r="F1300" s="1" t="s">
        <v>16</v>
      </c>
      <c r="G1300" s="1" t="s">
        <v>12</v>
      </c>
      <c r="H1300" s="1" t="s">
        <v>13</v>
      </c>
      <c r="I1300" s="1" t="s">
        <v>13</v>
      </c>
      <c r="J1300">
        <v>26</v>
      </c>
      <c r="K1300" s="1">
        <f t="shared" si="60"/>
        <v>289083.33</v>
      </c>
      <c r="L1300" s="1" t="str">
        <f t="shared" si="61"/>
        <v>ASALARIADO</v>
      </c>
      <c r="M1300" s="1">
        <f t="shared" si="62"/>
        <v>26</v>
      </c>
    </row>
    <row r="1301" spans="2:13" x14ac:dyDescent="0.25">
      <c r="B1301">
        <v>1287</v>
      </c>
      <c r="C1301" s="1" t="s">
        <v>15</v>
      </c>
      <c r="D1301">
        <v>377634.82</v>
      </c>
      <c r="E1301" s="1" t="s">
        <v>10</v>
      </c>
      <c r="F1301" s="1" t="s">
        <v>16</v>
      </c>
      <c r="G1301" s="1" t="s">
        <v>12</v>
      </c>
      <c r="H1301" s="1" t="s">
        <v>13</v>
      </c>
      <c r="I1301" s="1" t="s">
        <v>13</v>
      </c>
      <c r="J1301">
        <v>23</v>
      </c>
      <c r="K1301" s="1">
        <f t="shared" si="60"/>
        <v>377634.82</v>
      </c>
      <c r="L1301" s="1" t="str">
        <f t="shared" si="61"/>
        <v>ASALARIADO</v>
      </c>
      <c r="M1301" s="1">
        <f t="shared" si="62"/>
        <v>23</v>
      </c>
    </row>
    <row r="1302" spans="2:13" x14ac:dyDescent="0.25">
      <c r="B1302">
        <v>1288</v>
      </c>
      <c r="C1302" s="1" t="s">
        <v>9</v>
      </c>
      <c r="D1302">
        <v>278030</v>
      </c>
      <c r="E1302" s="1" t="s">
        <v>19</v>
      </c>
      <c r="F1302" s="1" t="s">
        <v>16</v>
      </c>
      <c r="G1302" s="1" t="s">
        <v>12</v>
      </c>
      <c r="H1302" s="1" t="s">
        <v>13</v>
      </c>
      <c r="I1302" s="1" t="s">
        <v>13</v>
      </c>
      <c r="J1302">
        <v>56</v>
      </c>
      <c r="K1302" s="1">
        <f t="shared" si="60"/>
        <v>278030</v>
      </c>
      <c r="L1302" s="1" t="str">
        <f t="shared" si="61"/>
        <v>CONVENIOS ESPECIALES DE TRABAJADORES INDEPENDIENTES</v>
      </c>
      <c r="M1302" s="1">
        <f t="shared" si="62"/>
        <v>56</v>
      </c>
    </row>
    <row r="1303" spans="2:13" x14ac:dyDescent="0.25">
      <c r="B1303">
        <v>1289</v>
      </c>
      <c r="C1303" s="1" t="s">
        <v>15</v>
      </c>
      <c r="D1303">
        <v>297046</v>
      </c>
      <c r="E1303" s="1" t="s">
        <v>18</v>
      </c>
      <c r="F1303" s="1" t="s">
        <v>16</v>
      </c>
      <c r="G1303" s="1" t="s">
        <v>12</v>
      </c>
      <c r="H1303" s="1" t="s">
        <v>13</v>
      </c>
      <c r="I1303" s="1" t="s">
        <v>13</v>
      </c>
      <c r="J1303">
        <v>40</v>
      </c>
      <c r="K1303" s="1">
        <f t="shared" si="60"/>
        <v>297046</v>
      </c>
      <c r="L1303" s="1" t="str">
        <f t="shared" si="61"/>
        <v>TRABAJADOR INDEPENDIENTE</v>
      </c>
      <c r="M1303" s="1">
        <f t="shared" si="62"/>
        <v>40</v>
      </c>
    </row>
    <row r="1304" spans="2:13" x14ac:dyDescent="0.25">
      <c r="B1304">
        <v>1290</v>
      </c>
      <c r="C1304" s="1" t="s">
        <v>9</v>
      </c>
      <c r="D1304">
        <v>382136</v>
      </c>
      <c r="E1304" s="1" t="s">
        <v>18</v>
      </c>
      <c r="F1304" s="1" t="s">
        <v>16</v>
      </c>
      <c r="G1304" s="1" t="s">
        <v>12</v>
      </c>
      <c r="H1304" s="1" t="s">
        <v>12</v>
      </c>
      <c r="I1304" s="1" t="s">
        <v>12</v>
      </c>
      <c r="J1304">
        <v>55</v>
      </c>
      <c r="K1304" s="1">
        <f t="shared" si="60"/>
        <v>382136</v>
      </c>
      <c r="L1304" s="1" t="str">
        <f t="shared" si="61"/>
        <v>TRABAJADOR INDEPENDIENTE</v>
      </c>
      <c r="M1304" s="1">
        <f t="shared" si="62"/>
        <v>55</v>
      </c>
    </row>
    <row r="1305" spans="2:13" x14ac:dyDescent="0.25">
      <c r="B1305">
        <v>1291</v>
      </c>
      <c r="C1305" s="1" t="s">
        <v>9</v>
      </c>
      <c r="D1305">
        <v>609030</v>
      </c>
      <c r="E1305" s="1" t="s">
        <v>18</v>
      </c>
      <c r="F1305" s="1" t="s">
        <v>16</v>
      </c>
      <c r="G1305" s="1" t="s">
        <v>12</v>
      </c>
      <c r="H1305" s="1" t="s">
        <v>13</v>
      </c>
      <c r="I1305" s="1" t="s">
        <v>12</v>
      </c>
      <c r="J1305">
        <v>57</v>
      </c>
      <c r="K1305" s="1">
        <f t="shared" si="60"/>
        <v>609030</v>
      </c>
      <c r="L1305" s="1" t="str">
        <f t="shared" si="61"/>
        <v>TRABAJADOR INDEPENDIENTE</v>
      </c>
      <c r="M1305" s="1">
        <f t="shared" si="62"/>
        <v>57</v>
      </c>
    </row>
    <row r="1306" spans="2:13" x14ac:dyDescent="0.25">
      <c r="B1306">
        <v>1292</v>
      </c>
      <c r="C1306" s="1" t="s">
        <v>9</v>
      </c>
      <c r="D1306">
        <v>465239</v>
      </c>
      <c r="E1306" s="1" t="s">
        <v>18</v>
      </c>
      <c r="F1306" s="1" t="s">
        <v>16</v>
      </c>
      <c r="G1306" s="1" t="s">
        <v>12</v>
      </c>
      <c r="H1306" s="1" t="s">
        <v>13</v>
      </c>
      <c r="I1306" s="1" t="s">
        <v>12</v>
      </c>
      <c r="J1306">
        <v>36</v>
      </c>
      <c r="K1306" s="1">
        <f t="shared" si="60"/>
        <v>465239</v>
      </c>
      <c r="L1306" s="1" t="str">
        <f t="shared" si="61"/>
        <v>TRABAJADOR INDEPENDIENTE</v>
      </c>
      <c r="M1306" s="1">
        <f t="shared" si="62"/>
        <v>36</v>
      </c>
    </row>
    <row r="1307" spans="2:13" x14ac:dyDescent="0.25">
      <c r="B1307">
        <v>1293</v>
      </c>
      <c r="C1307" s="1" t="s">
        <v>9</v>
      </c>
      <c r="D1307">
        <v>449243.84</v>
      </c>
      <c r="E1307" s="1" t="s">
        <v>10</v>
      </c>
      <c r="F1307" s="1" t="s">
        <v>16</v>
      </c>
      <c r="G1307" s="1" t="s">
        <v>12</v>
      </c>
      <c r="H1307" s="1" t="s">
        <v>13</v>
      </c>
      <c r="I1307" s="1" t="s">
        <v>13</v>
      </c>
      <c r="J1307">
        <v>34</v>
      </c>
      <c r="K1307" s="1">
        <f t="shared" si="60"/>
        <v>449243.84</v>
      </c>
      <c r="L1307" s="1" t="str">
        <f t="shared" si="61"/>
        <v>ASALARIADO</v>
      </c>
      <c r="M1307" s="1">
        <f t="shared" si="62"/>
        <v>34</v>
      </c>
    </row>
    <row r="1308" spans="2:13" x14ac:dyDescent="0.25">
      <c r="B1308">
        <v>1294</v>
      </c>
      <c r="C1308" s="1" t="s">
        <v>9</v>
      </c>
      <c r="D1308">
        <v>60000</v>
      </c>
      <c r="E1308" s="1" t="s">
        <v>10</v>
      </c>
      <c r="F1308" s="1" t="s">
        <v>16</v>
      </c>
      <c r="G1308" s="1" t="s">
        <v>12</v>
      </c>
      <c r="H1308" s="1" t="s">
        <v>13</v>
      </c>
      <c r="I1308" s="1" t="s">
        <v>12</v>
      </c>
      <c r="J1308">
        <v>18</v>
      </c>
      <c r="K1308" s="1">
        <f t="shared" si="60"/>
        <v>60000</v>
      </c>
      <c r="L1308" s="1" t="str">
        <f t="shared" si="61"/>
        <v>ASALARIADO</v>
      </c>
      <c r="M1308" s="1">
        <f t="shared" si="62"/>
        <v>18</v>
      </c>
    </row>
    <row r="1309" spans="2:13" x14ac:dyDescent="0.25">
      <c r="B1309">
        <v>1295</v>
      </c>
      <c r="C1309" s="1" t="s">
        <v>9</v>
      </c>
      <c r="D1309">
        <v>395499</v>
      </c>
      <c r="E1309" s="1" t="s">
        <v>10</v>
      </c>
      <c r="F1309" s="1" t="s">
        <v>16</v>
      </c>
      <c r="G1309" s="1" t="s">
        <v>12</v>
      </c>
      <c r="H1309" s="1" t="s">
        <v>13</v>
      </c>
      <c r="I1309" s="1" t="s">
        <v>13</v>
      </c>
      <c r="J1309">
        <v>27</v>
      </c>
      <c r="K1309" s="1">
        <f t="shared" si="60"/>
        <v>395499</v>
      </c>
      <c r="L1309" s="1" t="str">
        <f t="shared" si="61"/>
        <v>ASALARIADO</v>
      </c>
      <c r="M1309" s="1">
        <f t="shared" si="62"/>
        <v>27</v>
      </c>
    </row>
    <row r="1310" spans="2:13" x14ac:dyDescent="0.25">
      <c r="B1310">
        <v>1296</v>
      </c>
      <c r="C1310" s="1" t="s">
        <v>15</v>
      </c>
      <c r="D1310">
        <v>382136</v>
      </c>
      <c r="E1310" s="1" t="s">
        <v>18</v>
      </c>
      <c r="F1310" s="1" t="s">
        <v>16</v>
      </c>
      <c r="G1310" s="1" t="s">
        <v>12</v>
      </c>
      <c r="H1310" s="1" t="s">
        <v>13</v>
      </c>
      <c r="I1310" s="1" t="s">
        <v>12</v>
      </c>
      <c r="J1310">
        <v>62</v>
      </c>
      <c r="K1310" s="1">
        <f t="shared" si="60"/>
        <v>382136</v>
      </c>
      <c r="L1310" s="1" t="str">
        <f t="shared" si="61"/>
        <v>TRABAJADOR INDEPENDIENTE</v>
      </c>
      <c r="M1310" s="1">
        <f t="shared" si="62"/>
        <v>62</v>
      </c>
    </row>
    <row r="1311" spans="2:13" x14ac:dyDescent="0.25">
      <c r="B1311">
        <v>1297</v>
      </c>
      <c r="C1311" s="1" t="s">
        <v>15</v>
      </c>
      <c r="D1311">
        <v>558849</v>
      </c>
      <c r="E1311" s="1" t="s">
        <v>10</v>
      </c>
      <c r="F1311" s="1" t="s">
        <v>11</v>
      </c>
      <c r="G1311" s="1" t="s">
        <v>12</v>
      </c>
      <c r="H1311" s="1" t="s">
        <v>13</v>
      </c>
      <c r="I1311" s="1" t="s">
        <v>13</v>
      </c>
      <c r="J1311">
        <v>33</v>
      </c>
      <c r="K1311" s="1">
        <f t="shared" si="60"/>
        <v>558849</v>
      </c>
      <c r="L1311" s="1" t="str">
        <f t="shared" si="61"/>
        <v>ASALARIADO</v>
      </c>
      <c r="M1311" s="1">
        <f t="shared" si="62"/>
        <v>33</v>
      </c>
    </row>
    <row r="1312" spans="2:13" x14ac:dyDescent="0.25">
      <c r="B1312">
        <v>1298</v>
      </c>
      <c r="C1312" s="1" t="s">
        <v>9</v>
      </c>
      <c r="D1312">
        <v>300000</v>
      </c>
      <c r="E1312" s="1" t="s">
        <v>10</v>
      </c>
      <c r="F1312" s="1" t="s">
        <v>16</v>
      </c>
      <c r="G1312" s="1" t="s">
        <v>12</v>
      </c>
      <c r="H1312" s="1" t="s">
        <v>12</v>
      </c>
      <c r="I1312" s="1" t="s">
        <v>13</v>
      </c>
      <c r="J1312">
        <v>36</v>
      </c>
      <c r="K1312" s="1">
        <f t="shared" si="60"/>
        <v>300000</v>
      </c>
      <c r="L1312" s="1" t="str">
        <f t="shared" si="61"/>
        <v>ASALARIADO</v>
      </c>
      <c r="M1312" s="1">
        <f t="shared" si="62"/>
        <v>36</v>
      </c>
    </row>
    <row r="1313" spans="2:13" x14ac:dyDescent="0.25">
      <c r="B1313">
        <v>1299</v>
      </c>
      <c r="C1313" s="1" t="s">
        <v>15</v>
      </c>
      <c r="D1313">
        <v>280000</v>
      </c>
      <c r="E1313" s="1" t="s">
        <v>10</v>
      </c>
      <c r="F1313" s="1" t="s">
        <v>16</v>
      </c>
      <c r="G1313" s="1" t="s">
        <v>12</v>
      </c>
      <c r="H1313" s="1" t="s">
        <v>13</v>
      </c>
      <c r="I1313" s="1" t="s">
        <v>13</v>
      </c>
      <c r="J1313">
        <v>33</v>
      </c>
      <c r="K1313" s="1">
        <f t="shared" si="60"/>
        <v>280000</v>
      </c>
      <c r="L1313" s="1" t="str">
        <f t="shared" si="61"/>
        <v>ASALARIADO</v>
      </c>
      <c r="M1313" s="1">
        <f t="shared" si="62"/>
        <v>33</v>
      </c>
    </row>
    <row r="1314" spans="2:13" x14ac:dyDescent="0.25">
      <c r="B1314">
        <v>1300</v>
      </c>
      <c r="C1314" s="1" t="s">
        <v>15</v>
      </c>
      <c r="D1314">
        <v>448387.72</v>
      </c>
      <c r="E1314" s="1" t="s">
        <v>10</v>
      </c>
      <c r="F1314" s="1" t="s">
        <v>16</v>
      </c>
      <c r="G1314" s="1" t="s">
        <v>12</v>
      </c>
      <c r="H1314" s="1" t="s">
        <v>13</v>
      </c>
      <c r="I1314" s="1" t="s">
        <v>13</v>
      </c>
      <c r="J1314">
        <v>49</v>
      </c>
      <c r="K1314" s="1">
        <f t="shared" si="60"/>
        <v>448387.72</v>
      </c>
      <c r="L1314" s="1" t="str">
        <f t="shared" si="61"/>
        <v>ASALARIADO</v>
      </c>
      <c r="M1314" s="1">
        <f t="shared" si="62"/>
        <v>49</v>
      </c>
    </row>
    <row r="1315" spans="2:13" x14ac:dyDescent="0.25">
      <c r="B1315">
        <v>1301</v>
      </c>
      <c r="C1315" s="1" t="s">
        <v>15</v>
      </c>
      <c r="D1315">
        <v>302470</v>
      </c>
      <c r="E1315" s="1" t="s">
        <v>17</v>
      </c>
      <c r="F1315" s="1" t="s">
        <v>16</v>
      </c>
      <c r="G1315" s="1" t="s">
        <v>12</v>
      </c>
      <c r="H1315" s="1" t="s">
        <v>12</v>
      </c>
      <c r="I1315" s="1" t="s">
        <v>13</v>
      </c>
      <c r="J1315">
        <v>29</v>
      </c>
      <c r="K1315" s="1">
        <f t="shared" si="60"/>
        <v>302470</v>
      </c>
      <c r="L1315" s="1" t="str">
        <f t="shared" si="61"/>
        <v>ASEGURADO VOLUNTARIO</v>
      </c>
      <c r="M1315" s="1">
        <f t="shared" si="62"/>
        <v>29</v>
      </c>
    </row>
    <row r="1316" spans="2:13" x14ac:dyDescent="0.25">
      <c r="B1316">
        <v>1302</v>
      </c>
      <c r="C1316" s="1" t="s">
        <v>15</v>
      </c>
      <c r="D1316">
        <v>195143</v>
      </c>
      <c r="E1316" s="1" t="s">
        <v>10</v>
      </c>
      <c r="F1316" s="1" t="s">
        <v>11</v>
      </c>
      <c r="G1316" s="1" t="s">
        <v>12</v>
      </c>
      <c r="H1316" s="1" t="s">
        <v>13</v>
      </c>
      <c r="I1316" s="1" t="s">
        <v>13</v>
      </c>
      <c r="J1316">
        <v>39</v>
      </c>
      <c r="K1316" s="1">
        <f t="shared" si="60"/>
        <v>195143</v>
      </c>
      <c r="L1316" s="1" t="str">
        <f t="shared" si="61"/>
        <v>ASALARIADO</v>
      </c>
      <c r="M1316" s="1">
        <f t="shared" si="62"/>
        <v>39</v>
      </c>
    </row>
    <row r="1317" spans="2:13" x14ac:dyDescent="0.25">
      <c r="B1317">
        <v>1303</v>
      </c>
      <c r="C1317" s="1" t="s">
        <v>9</v>
      </c>
      <c r="D1317">
        <v>513383.02</v>
      </c>
      <c r="E1317" s="1" t="s">
        <v>10</v>
      </c>
      <c r="F1317" s="1" t="s">
        <v>16</v>
      </c>
      <c r="G1317" s="1" t="s">
        <v>12</v>
      </c>
      <c r="H1317" s="1" t="s">
        <v>13</v>
      </c>
      <c r="I1317" s="1" t="s">
        <v>13</v>
      </c>
      <c r="J1317">
        <v>42</v>
      </c>
      <c r="K1317" s="1">
        <f t="shared" si="60"/>
        <v>513383.02</v>
      </c>
      <c r="L1317" s="1" t="str">
        <f t="shared" si="61"/>
        <v>ASALARIADO</v>
      </c>
      <c r="M1317" s="1">
        <f t="shared" si="62"/>
        <v>42</v>
      </c>
    </row>
    <row r="1318" spans="2:13" x14ac:dyDescent="0.25">
      <c r="B1318">
        <v>1304</v>
      </c>
      <c r="C1318" s="1" t="s">
        <v>9</v>
      </c>
      <c r="D1318">
        <v>278030</v>
      </c>
      <c r="E1318" s="1" t="s">
        <v>19</v>
      </c>
      <c r="F1318" s="1" t="s">
        <v>16</v>
      </c>
      <c r="G1318" s="1" t="s">
        <v>12</v>
      </c>
      <c r="H1318" s="1" t="s">
        <v>13</v>
      </c>
      <c r="I1318" s="1" t="s">
        <v>13</v>
      </c>
      <c r="J1318">
        <v>61</v>
      </c>
      <c r="K1318" s="1">
        <f t="shared" si="60"/>
        <v>278030</v>
      </c>
      <c r="L1318" s="1" t="str">
        <f t="shared" si="61"/>
        <v>CONVENIOS ESPECIALES DE TRABAJADORES INDEPENDIENTES</v>
      </c>
      <c r="M1318" s="1">
        <f t="shared" si="62"/>
        <v>61</v>
      </c>
    </row>
    <row r="1319" spans="2:13" x14ac:dyDescent="0.25">
      <c r="B1319">
        <v>1305</v>
      </c>
      <c r="C1319" s="1" t="s">
        <v>9</v>
      </c>
      <c r="D1319">
        <v>343390</v>
      </c>
      <c r="E1319" s="1" t="s">
        <v>10</v>
      </c>
      <c r="F1319" s="1" t="s">
        <v>16</v>
      </c>
      <c r="G1319" s="1" t="s">
        <v>12</v>
      </c>
      <c r="H1319" s="1" t="s">
        <v>13</v>
      </c>
      <c r="I1319" s="1" t="s">
        <v>13</v>
      </c>
      <c r="J1319">
        <v>28</v>
      </c>
      <c r="K1319" s="1">
        <f t="shared" si="60"/>
        <v>343390</v>
      </c>
      <c r="L1319" s="1" t="str">
        <f t="shared" si="61"/>
        <v>ASALARIADO</v>
      </c>
      <c r="M1319" s="1">
        <f t="shared" si="62"/>
        <v>28</v>
      </c>
    </row>
    <row r="1320" spans="2:13" x14ac:dyDescent="0.25">
      <c r="B1320">
        <v>1306</v>
      </c>
      <c r="C1320" s="1" t="s">
        <v>15</v>
      </c>
      <c r="D1320">
        <v>1204805.5900000001</v>
      </c>
      <c r="E1320" s="1" t="s">
        <v>10</v>
      </c>
      <c r="F1320" s="1" t="s">
        <v>16</v>
      </c>
      <c r="G1320" s="1" t="s">
        <v>12</v>
      </c>
      <c r="H1320" s="1" t="s">
        <v>13</v>
      </c>
      <c r="I1320" s="1" t="s">
        <v>13</v>
      </c>
      <c r="J1320">
        <v>41</v>
      </c>
      <c r="K1320" s="1">
        <f t="shared" si="60"/>
        <v>1204805.5900000001</v>
      </c>
      <c r="L1320" s="1" t="str">
        <f t="shared" si="61"/>
        <v>ASALARIADO</v>
      </c>
      <c r="M1320" s="1">
        <f t="shared" si="62"/>
        <v>41</v>
      </c>
    </row>
    <row r="1321" spans="2:13" x14ac:dyDescent="0.25">
      <c r="B1321">
        <v>1307</v>
      </c>
      <c r="C1321" s="1" t="s">
        <v>9</v>
      </c>
      <c r="D1321">
        <v>1611500</v>
      </c>
      <c r="E1321" s="1" t="s">
        <v>10</v>
      </c>
      <c r="F1321" s="1" t="s">
        <v>16</v>
      </c>
      <c r="G1321" s="1" t="s">
        <v>12</v>
      </c>
      <c r="H1321" s="1" t="s">
        <v>13</v>
      </c>
      <c r="I1321" s="1" t="s">
        <v>13</v>
      </c>
      <c r="J1321">
        <v>26</v>
      </c>
      <c r="K1321" s="1">
        <f t="shared" si="60"/>
        <v>1611500</v>
      </c>
      <c r="L1321" s="1" t="str">
        <f t="shared" si="61"/>
        <v>ASALARIADO</v>
      </c>
      <c r="M1321" s="1">
        <f t="shared" si="62"/>
        <v>26</v>
      </c>
    </row>
    <row r="1322" spans="2:13" x14ac:dyDescent="0.25">
      <c r="B1322">
        <v>1308</v>
      </c>
      <c r="C1322" s="1" t="s">
        <v>15</v>
      </c>
      <c r="D1322">
        <v>1047569</v>
      </c>
      <c r="E1322" s="1" t="s">
        <v>10</v>
      </c>
      <c r="F1322" s="1" t="s">
        <v>11</v>
      </c>
      <c r="G1322" s="1" t="s">
        <v>12</v>
      </c>
      <c r="H1322" s="1" t="s">
        <v>13</v>
      </c>
      <c r="I1322" s="1" t="s">
        <v>13</v>
      </c>
      <c r="J1322">
        <v>47</v>
      </c>
      <c r="K1322" s="1">
        <f t="shared" si="60"/>
        <v>1047569</v>
      </c>
      <c r="L1322" s="1" t="str">
        <f t="shared" si="61"/>
        <v>ASALARIADO</v>
      </c>
      <c r="M1322" s="1">
        <f t="shared" si="62"/>
        <v>47</v>
      </c>
    </row>
    <row r="1323" spans="2:13" x14ac:dyDescent="0.25">
      <c r="B1323">
        <v>1309</v>
      </c>
      <c r="C1323" s="1" t="s">
        <v>9</v>
      </c>
      <c r="D1323">
        <v>526800</v>
      </c>
      <c r="E1323" s="1" t="s">
        <v>10</v>
      </c>
      <c r="F1323" s="1" t="s">
        <v>16</v>
      </c>
      <c r="G1323" s="1" t="s">
        <v>12</v>
      </c>
      <c r="H1323" s="1" t="s">
        <v>13</v>
      </c>
      <c r="I1323" s="1" t="s">
        <v>13</v>
      </c>
      <c r="J1323">
        <v>44</v>
      </c>
      <c r="K1323" s="1">
        <f t="shared" si="60"/>
        <v>526800</v>
      </c>
      <c r="L1323" s="1" t="str">
        <f t="shared" si="61"/>
        <v>ASALARIADO</v>
      </c>
      <c r="M1323" s="1">
        <f t="shared" si="62"/>
        <v>44</v>
      </c>
    </row>
    <row r="1324" spans="2:13" x14ac:dyDescent="0.25">
      <c r="B1324">
        <v>1310</v>
      </c>
      <c r="C1324" s="1" t="s">
        <v>9</v>
      </c>
      <c r="D1324">
        <v>580021.27</v>
      </c>
      <c r="E1324" s="1" t="s">
        <v>10</v>
      </c>
      <c r="F1324" s="1" t="s">
        <v>11</v>
      </c>
      <c r="G1324" s="1" t="s">
        <v>12</v>
      </c>
      <c r="H1324" s="1" t="s">
        <v>13</v>
      </c>
      <c r="I1324" s="1" t="s">
        <v>13</v>
      </c>
      <c r="J1324">
        <v>29</v>
      </c>
      <c r="K1324" s="1">
        <f t="shared" si="60"/>
        <v>580021.27</v>
      </c>
      <c r="L1324" s="1" t="str">
        <f t="shared" si="61"/>
        <v>ASALARIADO</v>
      </c>
      <c r="M1324" s="1">
        <f t="shared" si="62"/>
        <v>29</v>
      </c>
    </row>
    <row r="1325" spans="2:13" x14ac:dyDescent="0.25">
      <c r="B1325">
        <v>1311</v>
      </c>
      <c r="C1325" s="1" t="s">
        <v>9</v>
      </c>
      <c r="D1325">
        <v>526083.62</v>
      </c>
      <c r="E1325" s="1" t="s">
        <v>10</v>
      </c>
      <c r="F1325" s="1" t="s">
        <v>16</v>
      </c>
      <c r="G1325" s="1" t="s">
        <v>12</v>
      </c>
      <c r="H1325" s="1" t="s">
        <v>13</v>
      </c>
      <c r="I1325" s="1" t="s">
        <v>13</v>
      </c>
      <c r="J1325">
        <v>24</v>
      </c>
      <c r="K1325" s="1">
        <f t="shared" si="60"/>
        <v>526083.62</v>
      </c>
      <c r="L1325" s="1" t="str">
        <f t="shared" si="61"/>
        <v>ASALARIADO</v>
      </c>
      <c r="M1325" s="1">
        <f t="shared" si="62"/>
        <v>24</v>
      </c>
    </row>
    <row r="1326" spans="2:13" x14ac:dyDescent="0.25">
      <c r="B1326">
        <v>1312</v>
      </c>
      <c r="C1326" s="1" t="s">
        <v>15</v>
      </c>
      <c r="D1326">
        <v>910693.65</v>
      </c>
      <c r="E1326" s="1" t="s">
        <v>10</v>
      </c>
      <c r="F1326" s="1" t="s">
        <v>11</v>
      </c>
      <c r="G1326" s="1" t="s">
        <v>12</v>
      </c>
      <c r="H1326" s="1" t="s">
        <v>13</v>
      </c>
      <c r="I1326" s="1" t="s">
        <v>13</v>
      </c>
      <c r="J1326">
        <v>40</v>
      </c>
      <c r="K1326" s="1">
        <f t="shared" si="60"/>
        <v>910693.65</v>
      </c>
      <c r="L1326" s="1" t="str">
        <f t="shared" si="61"/>
        <v>ASALARIADO</v>
      </c>
      <c r="M1326" s="1">
        <f t="shared" si="62"/>
        <v>40</v>
      </c>
    </row>
    <row r="1327" spans="2:13" x14ac:dyDescent="0.25">
      <c r="B1327">
        <v>1313</v>
      </c>
      <c r="C1327" s="1" t="s">
        <v>9</v>
      </c>
      <c r="D1327">
        <v>493046.78</v>
      </c>
      <c r="E1327" s="1" t="s">
        <v>10</v>
      </c>
      <c r="F1327" s="1" t="s">
        <v>16</v>
      </c>
      <c r="G1327" s="1" t="s">
        <v>12</v>
      </c>
      <c r="H1327" s="1" t="s">
        <v>13</v>
      </c>
      <c r="I1327" s="1" t="s">
        <v>13</v>
      </c>
      <c r="J1327">
        <v>22</v>
      </c>
      <c r="K1327" s="1">
        <f t="shared" si="60"/>
        <v>493046.78</v>
      </c>
      <c r="L1327" s="1" t="str">
        <f t="shared" si="61"/>
        <v>ASALARIADO</v>
      </c>
      <c r="M1327" s="1">
        <f t="shared" si="62"/>
        <v>22</v>
      </c>
    </row>
    <row r="1328" spans="2:13" x14ac:dyDescent="0.25">
      <c r="B1328">
        <v>1314</v>
      </c>
      <c r="C1328" s="1" t="s">
        <v>9</v>
      </c>
      <c r="D1328">
        <v>330798</v>
      </c>
      <c r="E1328" s="1" t="s">
        <v>18</v>
      </c>
      <c r="F1328" s="1" t="s">
        <v>16</v>
      </c>
      <c r="G1328" s="1" t="s">
        <v>12</v>
      </c>
      <c r="H1328" s="1" t="s">
        <v>13</v>
      </c>
      <c r="I1328" s="1" t="s">
        <v>13</v>
      </c>
      <c r="J1328">
        <v>33</v>
      </c>
      <c r="K1328" s="1">
        <f t="shared" si="60"/>
        <v>330798</v>
      </c>
      <c r="L1328" s="1" t="str">
        <f t="shared" si="61"/>
        <v>TRABAJADOR INDEPENDIENTE</v>
      </c>
      <c r="M1328" s="1">
        <f t="shared" si="62"/>
        <v>33</v>
      </c>
    </row>
    <row r="1329" spans="2:13" x14ac:dyDescent="0.25">
      <c r="B1329">
        <v>1315</v>
      </c>
      <c r="C1329" s="1" t="s">
        <v>9</v>
      </c>
      <c r="D1329">
        <v>2520949.98</v>
      </c>
      <c r="E1329" s="1" t="s">
        <v>14</v>
      </c>
      <c r="F1329" s="1" t="s">
        <v>11</v>
      </c>
      <c r="G1329" s="1" t="s">
        <v>12</v>
      </c>
      <c r="H1329" s="1" t="s">
        <v>13</v>
      </c>
      <c r="I1329" s="1" t="s">
        <v>13</v>
      </c>
      <c r="J1329">
        <v>67</v>
      </c>
      <c r="K1329" s="1">
        <f t="shared" si="60"/>
        <v>2520949.98</v>
      </c>
      <c r="L1329" s="1" t="str">
        <f t="shared" si="61"/>
        <v>PENSIONADOS EN SU PROPIO SISTEMA</v>
      </c>
      <c r="M1329" s="1">
        <f t="shared" si="62"/>
        <v>67</v>
      </c>
    </row>
    <row r="1330" spans="2:13" x14ac:dyDescent="0.25">
      <c r="B1330">
        <v>1316</v>
      </c>
      <c r="C1330" s="1" t="s">
        <v>15</v>
      </c>
      <c r="D1330">
        <v>297045</v>
      </c>
      <c r="E1330" s="1" t="s">
        <v>17</v>
      </c>
      <c r="F1330" s="1" t="s">
        <v>16</v>
      </c>
      <c r="G1330" s="1" t="s">
        <v>12</v>
      </c>
      <c r="H1330" s="1" t="s">
        <v>13</v>
      </c>
      <c r="I1330" s="1" t="s">
        <v>13</v>
      </c>
      <c r="J1330">
        <v>28</v>
      </c>
      <c r="K1330" s="1">
        <f t="shared" si="60"/>
        <v>297045</v>
      </c>
      <c r="L1330" s="1" t="str">
        <f t="shared" si="61"/>
        <v>ASEGURADO VOLUNTARIO</v>
      </c>
      <c r="M1330" s="1">
        <f t="shared" si="62"/>
        <v>28</v>
      </c>
    </row>
    <row r="1331" spans="2:13" x14ac:dyDescent="0.25">
      <c r="B1331">
        <v>1317</v>
      </c>
      <c r="C1331" s="1" t="s">
        <v>9</v>
      </c>
      <c r="D1331">
        <v>306723.3</v>
      </c>
      <c r="E1331" s="1" t="s">
        <v>10</v>
      </c>
      <c r="F1331" s="1" t="s">
        <v>16</v>
      </c>
      <c r="G1331" s="1" t="s">
        <v>12</v>
      </c>
      <c r="H1331" s="1" t="s">
        <v>12</v>
      </c>
      <c r="I1331" s="1" t="s">
        <v>13</v>
      </c>
      <c r="J1331">
        <v>41</v>
      </c>
      <c r="K1331" s="1">
        <f t="shared" si="60"/>
        <v>306723.3</v>
      </c>
      <c r="L1331" s="1" t="str">
        <f t="shared" si="61"/>
        <v>ASALARIADO</v>
      </c>
      <c r="M1331" s="1">
        <f t="shared" si="62"/>
        <v>41</v>
      </c>
    </row>
    <row r="1332" spans="2:13" x14ac:dyDescent="0.25">
      <c r="B1332">
        <v>1318</v>
      </c>
      <c r="C1332" s="1" t="s">
        <v>15</v>
      </c>
      <c r="D1332">
        <v>300000</v>
      </c>
      <c r="E1332" s="1" t="s">
        <v>10</v>
      </c>
      <c r="F1332" s="1" t="s">
        <v>16</v>
      </c>
      <c r="G1332" s="1" t="s">
        <v>12</v>
      </c>
      <c r="H1332" s="1" t="s">
        <v>12</v>
      </c>
      <c r="I1332" s="1" t="s">
        <v>13</v>
      </c>
      <c r="J1332">
        <v>37</v>
      </c>
      <c r="K1332" s="1">
        <f t="shared" si="60"/>
        <v>300000</v>
      </c>
      <c r="L1332" s="1" t="str">
        <f t="shared" si="61"/>
        <v>ASALARIADO</v>
      </c>
      <c r="M1332" s="1">
        <f t="shared" si="62"/>
        <v>37</v>
      </c>
    </row>
    <row r="1333" spans="2:13" x14ac:dyDescent="0.25">
      <c r="B1333">
        <v>1319</v>
      </c>
      <c r="C1333" s="1" t="s">
        <v>9</v>
      </c>
      <c r="D1333">
        <v>666854.69999999995</v>
      </c>
      <c r="E1333" s="1" t="s">
        <v>10</v>
      </c>
      <c r="F1333" s="1" t="s">
        <v>16</v>
      </c>
      <c r="G1333" s="1" t="s">
        <v>12</v>
      </c>
      <c r="H1333" s="1" t="s">
        <v>13</v>
      </c>
      <c r="I1333" s="1" t="s">
        <v>13</v>
      </c>
      <c r="J1333">
        <v>23</v>
      </c>
      <c r="K1333" s="1">
        <f t="shared" si="60"/>
        <v>666854.69999999995</v>
      </c>
      <c r="L1333" s="1" t="str">
        <f t="shared" si="61"/>
        <v>ASALARIADO</v>
      </c>
      <c r="M1333" s="1">
        <f t="shared" si="62"/>
        <v>23</v>
      </c>
    </row>
    <row r="1334" spans="2:13" x14ac:dyDescent="0.25">
      <c r="B1334">
        <v>1320</v>
      </c>
      <c r="C1334" s="1" t="s">
        <v>15</v>
      </c>
      <c r="D1334">
        <v>397927</v>
      </c>
      <c r="E1334" s="1" t="s">
        <v>10</v>
      </c>
      <c r="F1334" s="1" t="s">
        <v>16</v>
      </c>
      <c r="G1334" s="1" t="s">
        <v>12</v>
      </c>
      <c r="H1334" s="1" t="s">
        <v>13</v>
      </c>
      <c r="I1334" s="1" t="s">
        <v>13</v>
      </c>
      <c r="J1334">
        <v>27</v>
      </c>
      <c r="K1334" s="1">
        <f t="shared" si="60"/>
        <v>397927</v>
      </c>
      <c r="L1334" s="1" t="str">
        <f t="shared" si="61"/>
        <v>ASALARIADO</v>
      </c>
      <c r="M1334" s="1">
        <f t="shared" si="62"/>
        <v>27</v>
      </c>
    </row>
    <row r="1335" spans="2:13" x14ac:dyDescent="0.25">
      <c r="B1335">
        <v>1321</v>
      </c>
      <c r="C1335" s="1" t="s">
        <v>9</v>
      </c>
      <c r="D1335">
        <v>1214487</v>
      </c>
      <c r="E1335" s="1" t="s">
        <v>10</v>
      </c>
      <c r="F1335" s="1" t="s">
        <v>11</v>
      </c>
      <c r="G1335" s="1" t="s">
        <v>12</v>
      </c>
      <c r="H1335" s="1" t="s">
        <v>13</v>
      </c>
      <c r="I1335" s="1" t="s">
        <v>13</v>
      </c>
      <c r="J1335">
        <v>47</v>
      </c>
      <c r="K1335" s="1">
        <f t="shared" si="60"/>
        <v>1214487</v>
      </c>
      <c r="L1335" s="1" t="str">
        <f t="shared" si="61"/>
        <v>ASALARIADO</v>
      </c>
      <c r="M1335" s="1">
        <f t="shared" si="62"/>
        <v>47</v>
      </c>
    </row>
    <row r="1336" spans="2:13" x14ac:dyDescent="0.25">
      <c r="B1336">
        <v>1322</v>
      </c>
      <c r="C1336" s="1" t="s">
        <v>15</v>
      </c>
      <c r="D1336">
        <v>778239</v>
      </c>
      <c r="E1336" s="1" t="s">
        <v>10</v>
      </c>
      <c r="F1336" s="1" t="s">
        <v>11</v>
      </c>
      <c r="G1336" s="1" t="s">
        <v>12</v>
      </c>
      <c r="H1336" s="1" t="s">
        <v>13</v>
      </c>
      <c r="I1336" s="1" t="s">
        <v>13</v>
      </c>
      <c r="J1336">
        <v>33</v>
      </c>
      <c r="K1336" s="1">
        <f t="shared" si="60"/>
        <v>778239</v>
      </c>
      <c r="L1336" s="1" t="str">
        <f t="shared" si="61"/>
        <v>ASALARIADO</v>
      </c>
      <c r="M1336" s="1">
        <f t="shared" si="62"/>
        <v>33</v>
      </c>
    </row>
    <row r="1337" spans="2:13" x14ac:dyDescent="0.25">
      <c r="B1337">
        <v>1323</v>
      </c>
      <c r="C1337" s="1" t="s">
        <v>9</v>
      </c>
      <c r="D1337">
        <v>870468.31</v>
      </c>
      <c r="E1337" s="1" t="s">
        <v>10</v>
      </c>
      <c r="F1337" s="1" t="s">
        <v>16</v>
      </c>
      <c r="G1337" s="1" t="s">
        <v>12</v>
      </c>
      <c r="H1337" s="1" t="s">
        <v>13</v>
      </c>
      <c r="I1337" s="1" t="s">
        <v>13</v>
      </c>
      <c r="J1337">
        <v>45</v>
      </c>
      <c r="K1337" s="1">
        <f t="shared" si="60"/>
        <v>870468.31</v>
      </c>
      <c r="L1337" s="1" t="str">
        <f t="shared" si="61"/>
        <v>ASALARIADO</v>
      </c>
      <c r="M1337" s="1">
        <f t="shared" si="62"/>
        <v>45</v>
      </c>
    </row>
    <row r="1338" spans="2:13" x14ac:dyDescent="0.25">
      <c r="B1338">
        <v>1324</v>
      </c>
      <c r="C1338" s="1" t="s">
        <v>9</v>
      </c>
      <c r="D1338">
        <v>370000</v>
      </c>
      <c r="E1338" s="1" t="s">
        <v>10</v>
      </c>
      <c r="F1338" s="1" t="s">
        <v>16</v>
      </c>
      <c r="G1338" s="1" t="s">
        <v>12</v>
      </c>
      <c r="H1338" s="1" t="s">
        <v>13</v>
      </c>
      <c r="I1338" s="1" t="s">
        <v>12</v>
      </c>
      <c r="J1338">
        <v>41</v>
      </c>
      <c r="K1338" s="1">
        <f t="shared" si="60"/>
        <v>370000</v>
      </c>
      <c r="L1338" s="1" t="str">
        <f t="shared" si="61"/>
        <v>ASALARIADO</v>
      </c>
      <c r="M1338" s="1">
        <f t="shared" si="62"/>
        <v>41</v>
      </c>
    </row>
    <row r="1339" spans="2:13" x14ac:dyDescent="0.25">
      <c r="B1339">
        <v>1325</v>
      </c>
      <c r="C1339" s="1" t="s">
        <v>15</v>
      </c>
      <c r="D1339">
        <v>289546.95</v>
      </c>
      <c r="E1339" s="1" t="s">
        <v>10</v>
      </c>
      <c r="F1339" s="1" t="s">
        <v>16</v>
      </c>
      <c r="G1339" s="1" t="s">
        <v>12</v>
      </c>
      <c r="H1339" s="1" t="s">
        <v>13</v>
      </c>
      <c r="I1339" s="1" t="s">
        <v>12</v>
      </c>
      <c r="J1339">
        <v>22</v>
      </c>
      <c r="K1339" s="1">
        <f t="shared" si="60"/>
        <v>289546.95</v>
      </c>
      <c r="L1339" s="1" t="str">
        <f t="shared" si="61"/>
        <v>ASALARIADO</v>
      </c>
      <c r="M1339" s="1">
        <f t="shared" si="62"/>
        <v>22</v>
      </c>
    </row>
    <row r="1340" spans="2:13" x14ac:dyDescent="0.25">
      <c r="B1340">
        <v>1326</v>
      </c>
      <c r="C1340" s="1" t="s">
        <v>9</v>
      </c>
      <c r="D1340">
        <v>278030</v>
      </c>
      <c r="E1340" s="1" t="s">
        <v>19</v>
      </c>
      <c r="F1340" s="1" t="s">
        <v>16</v>
      </c>
      <c r="G1340" s="1" t="s">
        <v>12</v>
      </c>
      <c r="H1340" s="1" t="s">
        <v>13</v>
      </c>
      <c r="I1340" s="1" t="s">
        <v>13</v>
      </c>
      <c r="J1340">
        <v>36</v>
      </c>
      <c r="K1340" s="1">
        <f t="shared" si="60"/>
        <v>278030</v>
      </c>
      <c r="L1340" s="1" t="str">
        <f t="shared" si="61"/>
        <v>CONVENIOS ESPECIALES DE TRABAJADORES INDEPENDIENTES</v>
      </c>
      <c r="M1340" s="1">
        <f t="shared" si="62"/>
        <v>36</v>
      </c>
    </row>
    <row r="1341" spans="2:13" x14ac:dyDescent="0.25">
      <c r="B1341">
        <v>1327</v>
      </c>
      <c r="C1341" s="1" t="s">
        <v>15</v>
      </c>
      <c r="D1341">
        <v>190000</v>
      </c>
      <c r="E1341" s="1" t="s">
        <v>10</v>
      </c>
      <c r="F1341" s="1" t="s">
        <v>16</v>
      </c>
      <c r="G1341" s="1" t="s">
        <v>12</v>
      </c>
      <c r="H1341" s="1" t="s">
        <v>12</v>
      </c>
      <c r="I1341" s="1" t="s">
        <v>13</v>
      </c>
      <c r="J1341">
        <v>45</v>
      </c>
      <c r="K1341" s="1">
        <f t="shared" si="60"/>
        <v>190000</v>
      </c>
      <c r="L1341" s="1" t="str">
        <f t="shared" si="61"/>
        <v>ASALARIADO</v>
      </c>
      <c r="M1341" s="1">
        <f t="shared" si="62"/>
        <v>45</v>
      </c>
    </row>
    <row r="1342" spans="2:13" x14ac:dyDescent="0.25">
      <c r="B1342">
        <v>1328</v>
      </c>
      <c r="C1342" s="1" t="s">
        <v>9</v>
      </c>
      <c r="D1342">
        <v>385702</v>
      </c>
      <c r="E1342" s="1" t="s">
        <v>18</v>
      </c>
      <c r="F1342" s="1" t="s">
        <v>16</v>
      </c>
      <c r="G1342" s="1" t="s">
        <v>12</v>
      </c>
      <c r="H1342" s="1" t="s">
        <v>13</v>
      </c>
      <c r="I1342" s="1" t="s">
        <v>12</v>
      </c>
      <c r="J1342">
        <v>60</v>
      </c>
      <c r="K1342" s="1">
        <f t="shared" si="60"/>
        <v>385702</v>
      </c>
      <c r="L1342" s="1" t="str">
        <f t="shared" si="61"/>
        <v>TRABAJADOR INDEPENDIENTE</v>
      </c>
      <c r="M1342" s="1">
        <f t="shared" si="62"/>
        <v>60</v>
      </c>
    </row>
    <row r="1343" spans="2:13" x14ac:dyDescent="0.25">
      <c r="B1343">
        <v>1329</v>
      </c>
      <c r="C1343" s="1" t="s">
        <v>9</v>
      </c>
      <c r="D1343">
        <v>278030</v>
      </c>
      <c r="E1343" s="1" t="s">
        <v>19</v>
      </c>
      <c r="F1343" s="1" t="s">
        <v>16</v>
      </c>
      <c r="G1343" s="1" t="s">
        <v>12</v>
      </c>
      <c r="H1343" s="1" t="s">
        <v>12</v>
      </c>
      <c r="I1343" s="1" t="s">
        <v>13</v>
      </c>
      <c r="J1343">
        <v>37</v>
      </c>
      <c r="K1343" s="1">
        <f t="shared" si="60"/>
        <v>278030</v>
      </c>
      <c r="L1343" s="1" t="str">
        <f t="shared" si="61"/>
        <v>CONVENIOS ESPECIALES DE TRABAJADORES INDEPENDIENTES</v>
      </c>
      <c r="M1343" s="1">
        <f t="shared" si="62"/>
        <v>37</v>
      </c>
    </row>
    <row r="1344" spans="2:13" x14ac:dyDescent="0.25">
      <c r="B1344">
        <v>1330</v>
      </c>
      <c r="C1344" s="1" t="s">
        <v>9</v>
      </c>
      <c r="D1344">
        <v>324390</v>
      </c>
      <c r="E1344" s="1" t="s">
        <v>10</v>
      </c>
      <c r="F1344" s="1" t="s">
        <v>16</v>
      </c>
      <c r="G1344" s="1" t="s">
        <v>12</v>
      </c>
      <c r="H1344" s="1" t="s">
        <v>13</v>
      </c>
      <c r="I1344" s="1" t="s">
        <v>13</v>
      </c>
      <c r="J1344">
        <v>24</v>
      </c>
      <c r="K1344" s="1">
        <f t="shared" si="60"/>
        <v>324390</v>
      </c>
      <c r="L1344" s="1" t="str">
        <f t="shared" si="61"/>
        <v>ASALARIADO</v>
      </c>
      <c r="M1344" s="1">
        <f t="shared" si="62"/>
        <v>24</v>
      </c>
    </row>
    <row r="1345" spans="2:13" x14ac:dyDescent="0.25">
      <c r="B1345">
        <v>1331</v>
      </c>
      <c r="C1345" s="1" t="s">
        <v>15</v>
      </c>
      <c r="D1345">
        <v>2187872</v>
      </c>
      <c r="E1345" s="1" t="s">
        <v>14</v>
      </c>
      <c r="F1345" s="1" t="s">
        <v>11</v>
      </c>
      <c r="G1345" s="1" t="s">
        <v>12</v>
      </c>
      <c r="H1345" s="1" t="s">
        <v>13</v>
      </c>
      <c r="I1345" s="1" t="s">
        <v>13</v>
      </c>
      <c r="J1345">
        <v>68</v>
      </c>
      <c r="K1345" s="1">
        <f t="shared" si="60"/>
        <v>2187872</v>
      </c>
      <c r="L1345" s="1" t="str">
        <f t="shared" si="61"/>
        <v>PENSIONADOS EN SU PROPIO SISTEMA</v>
      </c>
      <c r="M1345" s="1">
        <f t="shared" si="62"/>
        <v>68</v>
      </c>
    </row>
    <row r="1346" spans="2:13" x14ac:dyDescent="0.25">
      <c r="B1346">
        <v>1332</v>
      </c>
      <c r="C1346" s="1" t="s">
        <v>9</v>
      </c>
      <c r="D1346">
        <v>305704</v>
      </c>
      <c r="E1346" s="1" t="s">
        <v>17</v>
      </c>
      <c r="F1346" s="1" t="s">
        <v>16</v>
      </c>
      <c r="G1346" s="1" t="s">
        <v>12</v>
      </c>
      <c r="H1346" s="1" t="s">
        <v>12</v>
      </c>
      <c r="I1346" s="1" t="s">
        <v>13</v>
      </c>
      <c r="J1346">
        <v>87</v>
      </c>
      <c r="K1346" s="1">
        <f t="shared" si="60"/>
        <v>305704</v>
      </c>
      <c r="L1346" s="1" t="str">
        <f t="shared" si="61"/>
        <v>ASEGURADO VOLUNTARIO</v>
      </c>
      <c r="M1346" s="1">
        <f t="shared" si="62"/>
        <v>87</v>
      </c>
    </row>
    <row r="1347" spans="2:13" x14ac:dyDescent="0.25">
      <c r="B1347">
        <v>1333</v>
      </c>
      <c r="C1347" s="1" t="s">
        <v>15</v>
      </c>
      <c r="D1347">
        <v>389481.25</v>
      </c>
      <c r="E1347" s="1" t="s">
        <v>10</v>
      </c>
      <c r="F1347" s="1" t="s">
        <v>16</v>
      </c>
      <c r="G1347" s="1" t="s">
        <v>12</v>
      </c>
      <c r="H1347" s="1" t="s">
        <v>12</v>
      </c>
      <c r="I1347" s="1" t="s">
        <v>13</v>
      </c>
      <c r="J1347">
        <v>45</v>
      </c>
      <c r="K1347" s="1">
        <f t="shared" si="60"/>
        <v>389481.25</v>
      </c>
      <c r="L1347" s="1" t="str">
        <f t="shared" si="61"/>
        <v>ASALARIADO</v>
      </c>
      <c r="M1347" s="1">
        <f t="shared" si="62"/>
        <v>45</v>
      </c>
    </row>
    <row r="1348" spans="2:13" x14ac:dyDescent="0.25">
      <c r="B1348">
        <v>1334</v>
      </c>
      <c r="C1348" s="1" t="s">
        <v>9</v>
      </c>
      <c r="D1348">
        <v>450000</v>
      </c>
      <c r="E1348" s="1" t="s">
        <v>10</v>
      </c>
      <c r="F1348" s="1" t="s">
        <v>16</v>
      </c>
      <c r="G1348" s="1" t="s">
        <v>12</v>
      </c>
      <c r="H1348" s="1" t="s">
        <v>13</v>
      </c>
      <c r="I1348" s="1" t="s">
        <v>13</v>
      </c>
      <c r="J1348">
        <v>23</v>
      </c>
      <c r="K1348" s="1">
        <f t="shared" si="60"/>
        <v>450000</v>
      </c>
      <c r="L1348" s="1" t="str">
        <f t="shared" si="61"/>
        <v>ASALARIADO</v>
      </c>
      <c r="M1348" s="1">
        <f t="shared" si="62"/>
        <v>23</v>
      </c>
    </row>
    <row r="1349" spans="2:13" x14ac:dyDescent="0.25">
      <c r="B1349">
        <v>1335</v>
      </c>
      <c r="C1349" s="1" t="s">
        <v>15</v>
      </c>
      <c r="D1349">
        <v>48989.7</v>
      </c>
      <c r="E1349" s="1" t="s">
        <v>10</v>
      </c>
      <c r="F1349" s="1" t="s">
        <v>16</v>
      </c>
      <c r="G1349" s="1" t="s">
        <v>12</v>
      </c>
      <c r="H1349" s="1" t="s">
        <v>13</v>
      </c>
      <c r="I1349" s="1" t="s">
        <v>13</v>
      </c>
      <c r="J1349">
        <v>21</v>
      </c>
      <c r="K1349" s="1">
        <f t="shared" si="60"/>
        <v>48989.7</v>
      </c>
      <c r="L1349" s="1" t="str">
        <f t="shared" si="61"/>
        <v>ASALARIADO</v>
      </c>
      <c r="M1349" s="1">
        <f t="shared" si="62"/>
        <v>21</v>
      </c>
    </row>
    <row r="1350" spans="2:13" x14ac:dyDescent="0.25">
      <c r="B1350">
        <v>1336</v>
      </c>
      <c r="C1350" s="1" t="s">
        <v>9</v>
      </c>
      <c r="D1350">
        <v>977750</v>
      </c>
      <c r="E1350" s="1" t="s">
        <v>10</v>
      </c>
      <c r="F1350" s="1" t="s">
        <v>16</v>
      </c>
      <c r="G1350" s="1" t="s">
        <v>12</v>
      </c>
      <c r="H1350" s="1" t="s">
        <v>13</v>
      </c>
      <c r="I1350" s="1" t="s">
        <v>13</v>
      </c>
      <c r="J1350">
        <v>31</v>
      </c>
      <c r="K1350" s="1">
        <f t="shared" si="60"/>
        <v>977750</v>
      </c>
      <c r="L1350" s="1" t="str">
        <f t="shared" si="61"/>
        <v>ASALARIADO</v>
      </c>
      <c r="M1350" s="1">
        <f t="shared" si="62"/>
        <v>31</v>
      </c>
    </row>
    <row r="1351" spans="2:13" x14ac:dyDescent="0.25">
      <c r="B1351">
        <v>1337</v>
      </c>
      <c r="C1351" s="1" t="s">
        <v>9</v>
      </c>
      <c r="D1351">
        <v>305000</v>
      </c>
      <c r="E1351" s="1" t="s">
        <v>10</v>
      </c>
      <c r="F1351" s="1" t="s">
        <v>16</v>
      </c>
      <c r="G1351" s="1" t="s">
        <v>12</v>
      </c>
      <c r="H1351" s="1" t="s">
        <v>12</v>
      </c>
      <c r="I1351" s="1" t="s">
        <v>13</v>
      </c>
      <c r="J1351">
        <v>37</v>
      </c>
      <c r="K1351" s="1">
        <f t="shared" si="60"/>
        <v>305000</v>
      </c>
      <c r="L1351" s="1" t="str">
        <f t="shared" si="61"/>
        <v>ASALARIADO</v>
      </c>
      <c r="M1351" s="1">
        <f t="shared" si="62"/>
        <v>37</v>
      </c>
    </row>
    <row r="1352" spans="2:13" x14ac:dyDescent="0.25">
      <c r="B1352">
        <v>1338</v>
      </c>
      <c r="C1352" s="1" t="s">
        <v>15</v>
      </c>
      <c r="D1352">
        <v>297046</v>
      </c>
      <c r="E1352" s="1" t="s">
        <v>17</v>
      </c>
      <c r="F1352" s="1" t="s">
        <v>16</v>
      </c>
      <c r="G1352" s="1" t="s">
        <v>12</v>
      </c>
      <c r="H1352" s="1" t="s">
        <v>13</v>
      </c>
      <c r="I1352" s="1" t="s">
        <v>13</v>
      </c>
      <c r="J1352">
        <v>31</v>
      </c>
      <c r="K1352" s="1">
        <f t="shared" si="60"/>
        <v>297046</v>
      </c>
      <c r="L1352" s="1" t="str">
        <f t="shared" si="61"/>
        <v>ASEGURADO VOLUNTARIO</v>
      </c>
      <c r="M1352" s="1">
        <f t="shared" si="62"/>
        <v>31</v>
      </c>
    </row>
    <row r="1353" spans="2:13" x14ac:dyDescent="0.25">
      <c r="B1353">
        <v>1339</v>
      </c>
      <c r="C1353" s="1" t="s">
        <v>9</v>
      </c>
      <c r="D1353">
        <v>65249.56</v>
      </c>
      <c r="E1353" s="1" t="s">
        <v>10</v>
      </c>
      <c r="F1353" s="1" t="s">
        <v>16</v>
      </c>
      <c r="G1353" s="1" t="s">
        <v>12</v>
      </c>
      <c r="H1353" s="1" t="s">
        <v>12</v>
      </c>
      <c r="I1353" s="1" t="s">
        <v>13</v>
      </c>
      <c r="J1353">
        <v>26</v>
      </c>
      <c r="K1353" s="1">
        <f t="shared" si="60"/>
        <v>65249.56</v>
      </c>
      <c r="L1353" s="1" t="str">
        <f t="shared" si="61"/>
        <v>ASALARIADO</v>
      </c>
      <c r="M1353" s="1">
        <f t="shared" si="62"/>
        <v>26</v>
      </c>
    </row>
    <row r="1354" spans="2:13" x14ac:dyDescent="0.25">
      <c r="B1354">
        <v>1340</v>
      </c>
      <c r="C1354" s="1" t="s">
        <v>15</v>
      </c>
      <c r="D1354">
        <v>659264</v>
      </c>
      <c r="E1354" s="1" t="s">
        <v>10</v>
      </c>
      <c r="F1354" s="1" t="s">
        <v>11</v>
      </c>
      <c r="G1354" s="1" t="s">
        <v>12</v>
      </c>
      <c r="H1354" s="1" t="s">
        <v>13</v>
      </c>
      <c r="I1354" s="1" t="s">
        <v>13</v>
      </c>
      <c r="J1354">
        <v>40</v>
      </c>
      <c r="K1354" s="1">
        <f t="shared" si="60"/>
        <v>659264</v>
      </c>
      <c r="L1354" s="1" t="str">
        <f t="shared" si="61"/>
        <v>ASALARIADO</v>
      </c>
      <c r="M1354" s="1">
        <f t="shared" si="62"/>
        <v>40</v>
      </c>
    </row>
    <row r="1355" spans="2:13" x14ac:dyDescent="0.25">
      <c r="B1355">
        <v>1341</v>
      </c>
      <c r="C1355" s="1" t="s">
        <v>15</v>
      </c>
      <c r="D1355">
        <v>896802.93</v>
      </c>
      <c r="E1355" s="1" t="s">
        <v>10</v>
      </c>
      <c r="F1355" s="1" t="s">
        <v>11</v>
      </c>
      <c r="G1355" s="1" t="s">
        <v>12</v>
      </c>
      <c r="H1355" s="1" t="s">
        <v>13</v>
      </c>
      <c r="I1355" s="1" t="s">
        <v>13</v>
      </c>
      <c r="J1355">
        <v>38</v>
      </c>
      <c r="K1355" s="1">
        <f t="shared" si="60"/>
        <v>896802.93</v>
      </c>
      <c r="L1355" s="1" t="str">
        <f t="shared" si="61"/>
        <v>ASALARIADO</v>
      </c>
      <c r="M1355" s="1">
        <f t="shared" si="62"/>
        <v>38</v>
      </c>
    </row>
    <row r="1356" spans="2:13" x14ac:dyDescent="0.25">
      <c r="B1356">
        <v>1342</v>
      </c>
      <c r="C1356" s="1" t="s">
        <v>9</v>
      </c>
      <c r="D1356">
        <v>319572</v>
      </c>
      <c r="E1356" s="1" t="s">
        <v>10</v>
      </c>
      <c r="F1356" s="1" t="s">
        <v>16</v>
      </c>
      <c r="G1356" s="1" t="s">
        <v>12</v>
      </c>
      <c r="H1356" s="1" t="s">
        <v>13</v>
      </c>
      <c r="I1356" s="1" t="s">
        <v>12</v>
      </c>
      <c r="J1356">
        <v>38</v>
      </c>
      <c r="K1356" s="1">
        <f t="shared" si="60"/>
        <v>319572</v>
      </c>
      <c r="L1356" s="1" t="str">
        <f t="shared" si="61"/>
        <v>ASALARIADO</v>
      </c>
      <c r="M1356" s="1">
        <f t="shared" si="62"/>
        <v>38</v>
      </c>
    </row>
    <row r="1357" spans="2:13" x14ac:dyDescent="0.25">
      <c r="B1357">
        <v>1343</v>
      </c>
      <c r="C1357" s="1" t="s">
        <v>9</v>
      </c>
      <c r="D1357">
        <v>629292.61</v>
      </c>
      <c r="E1357" s="1" t="s">
        <v>10</v>
      </c>
      <c r="F1357" s="1" t="s">
        <v>16</v>
      </c>
      <c r="G1357" s="1" t="s">
        <v>12</v>
      </c>
      <c r="H1357" s="1" t="s">
        <v>13</v>
      </c>
      <c r="I1357" s="1" t="s">
        <v>13</v>
      </c>
      <c r="J1357">
        <v>42</v>
      </c>
      <c r="K1357" s="1">
        <f t="shared" si="60"/>
        <v>629292.61</v>
      </c>
      <c r="L1357" s="1" t="str">
        <f t="shared" si="61"/>
        <v>ASALARIADO</v>
      </c>
      <c r="M1357" s="1">
        <f t="shared" si="62"/>
        <v>42</v>
      </c>
    </row>
    <row r="1358" spans="2:13" x14ac:dyDescent="0.25">
      <c r="B1358">
        <v>1344</v>
      </c>
      <c r="C1358" s="1" t="s">
        <v>15</v>
      </c>
      <c r="D1358">
        <v>1408126</v>
      </c>
      <c r="E1358" s="1" t="s">
        <v>10</v>
      </c>
      <c r="F1358" s="1" t="s">
        <v>11</v>
      </c>
      <c r="G1358" s="1" t="s">
        <v>12</v>
      </c>
      <c r="H1358" s="1" t="s">
        <v>13</v>
      </c>
      <c r="I1358" s="1" t="s">
        <v>13</v>
      </c>
      <c r="J1358">
        <v>37</v>
      </c>
      <c r="K1358" s="1">
        <f t="shared" si="60"/>
        <v>1408126</v>
      </c>
      <c r="L1358" s="1" t="str">
        <f t="shared" si="61"/>
        <v>ASALARIADO</v>
      </c>
      <c r="M1358" s="1">
        <f t="shared" si="62"/>
        <v>37</v>
      </c>
    </row>
    <row r="1359" spans="2:13" x14ac:dyDescent="0.25">
      <c r="B1359">
        <v>1345</v>
      </c>
      <c r="C1359" s="1" t="s">
        <v>9</v>
      </c>
      <c r="D1359">
        <v>1575682</v>
      </c>
      <c r="E1359" s="1" t="s">
        <v>10</v>
      </c>
      <c r="F1359" s="1" t="s">
        <v>11</v>
      </c>
      <c r="G1359" s="1" t="s">
        <v>12</v>
      </c>
      <c r="H1359" s="1" t="s">
        <v>13</v>
      </c>
      <c r="I1359" s="1" t="s">
        <v>13</v>
      </c>
      <c r="J1359">
        <v>38</v>
      </c>
      <c r="K1359" s="1">
        <f t="shared" ref="K1359:K1422" si="63">IF(ISBLANK(D1359),$B$8,D1359)</f>
        <v>1575682</v>
      </c>
      <c r="L1359" s="1" t="str">
        <f t="shared" ref="L1359:L1422" si="64">IF(ISBLANK(E1359),$B$4,E1359)</f>
        <v>ASALARIADO</v>
      </c>
      <c r="M1359" s="1">
        <f t="shared" ref="M1359:M1422" si="65">IF(ISBLANK(J1359),$B$9,J1359)</f>
        <v>38</v>
      </c>
    </row>
    <row r="1360" spans="2:13" x14ac:dyDescent="0.25">
      <c r="B1360">
        <v>1346</v>
      </c>
      <c r="C1360" s="1" t="s">
        <v>15</v>
      </c>
      <c r="D1360">
        <v>268333.33</v>
      </c>
      <c r="E1360" s="1" t="s">
        <v>10</v>
      </c>
      <c r="F1360" s="1" t="s">
        <v>16</v>
      </c>
      <c r="G1360" s="1" t="s">
        <v>12</v>
      </c>
      <c r="H1360" s="1" t="s">
        <v>13</v>
      </c>
      <c r="I1360" s="1" t="s">
        <v>13</v>
      </c>
      <c r="J1360">
        <v>29</v>
      </c>
      <c r="K1360" s="1">
        <f t="shared" si="63"/>
        <v>268333.33</v>
      </c>
      <c r="L1360" s="1" t="str">
        <f t="shared" si="64"/>
        <v>ASALARIADO</v>
      </c>
      <c r="M1360" s="1">
        <f t="shared" si="65"/>
        <v>29</v>
      </c>
    </row>
    <row r="1361" spans="2:13" x14ac:dyDescent="0.25">
      <c r="B1361">
        <v>1347</v>
      </c>
      <c r="C1361" s="1" t="s">
        <v>15</v>
      </c>
      <c r="D1361">
        <v>308000</v>
      </c>
      <c r="E1361" s="1" t="s">
        <v>10</v>
      </c>
      <c r="F1361" s="1" t="s">
        <v>16</v>
      </c>
      <c r="G1361" s="1" t="s">
        <v>12</v>
      </c>
      <c r="H1361" s="1" t="s">
        <v>13</v>
      </c>
      <c r="I1361" s="1" t="s">
        <v>13</v>
      </c>
      <c r="J1361">
        <v>57</v>
      </c>
      <c r="K1361" s="1">
        <f t="shared" si="63"/>
        <v>308000</v>
      </c>
      <c r="L1361" s="1" t="str">
        <f t="shared" si="64"/>
        <v>ASALARIADO</v>
      </c>
      <c r="M1361" s="1">
        <f t="shared" si="65"/>
        <v>57</v>
      </c>
    </row>
    <row r="1362" spans="2:13" x14ac:dyDescent="0.25">
      <c r="B1362">
        <v>1348</v>
      </c>
      <c r="C1362" s="1" t="s">
        <v>9</v>
      </c>
      <c r="D1362">
        <v>350000</v>
      </c>
      <c r="E1362" s="1" t="s">
        <v>10</v>
      </c>
      <c r="F1362" s="1" t="s">
        <v>16</v>
      </c>
      <c r="G1362" s="1" t="s">
        <v>12</v>
      </c>
      <c r="H1362" s="1" t="s">
        <v>13</v>
      </c>
      <c r="I1362" s="1" t="s">
        <v>12</v>
      </c>
      <c r="J1362">
        <v>31</v>
      </c>
      <c r="K1362" s="1">
        <f t="shared" si="63"/>
        <v>350000</v>
      </c>
      <c r="L1362" s="1" t="str">
        <f t="shared" si="64"/>
        <v>ASALARIADO</v>
      </c>
      <c r="M1362" s="1">
        <f t="shared" si="65"/>
        <v>31</v>
      </c>
    </row>
    <row r="1363" spans="2:13" x14ac:dyDescent="0.25">
      <c r="B1363">
        <v>1349</v>
      </c>
      <c r="C1363" s="1" t="s">
        <v>15</v>
      </c>
      <c r="D1363">
        <v>590706.5</v>
      </c>
      <c r="E1363" s="1" t="s">
        <v>10</v>
      </c>
      <c r="F1363" s="1" t="s">
        <v>11</v>
      </c>
      <c r="G1363" s="1" t="s">
        <v>12</v>
      </c>
      <c r="H1363" s="1" t="s">
        <v>13</v>
      </c>
      <c r="I1363" s="1" t="s">
        <v>13</v>
      </c>
      <c r="J1363">
        <v>32</v>
      </c>
      <c r="K1363" s="1">
        <f t="shared" si="63"/>
        <v>590706.5</v>
      </c>
      <c r="L1363" s="1" t="str">
        <f t="shared" si="64"/>
        <v>ASALARIADO</v>
      </c>
      <c r="M1363" s="1">
        <f t="shared" si="65"/>
        <v>32</v>
      </c>
    </row>
    <row r="1364" spans="2:13" x14ac:dyDescent="0.25">
      <c r="B1364">
        <v>1350</v>
      </c>
      <c r="C1364" s="1" t="s">
        <v>15</v>
      </c>
      <c r="D1364">
        <v>759928</v>
      </c>
      <c r="E1364" s="1" t="s">
        <v>14</v>
      </c>
      <c r="F1364" s="1" t="s">
        <v>11</v>
      </c>
      <c r="G1364" s="1" t="s">
        <v>12</v>
      </c>
      <c r="H1364" s="1" t="s">
        <v>13</v>
      </c>
      <c r="I1364" s="1" t="s">
        <v>13</v>
      </c>
      <c r="J1364">
        <v>78</v>
      </c>
      <c r="K1364" s="1">
        <f t="shared" si="63"/>
        <v>759928</v>
      </c>
      <c r="L1364" s="1" t="str">
        <f t="shared" si="64"/>
        <v>PENSIONADOS EN SU PROPIO SISTEMA</v>
      </c>
      <c r="M1364" s="1">
        <f t="shared" si="65"/>
        <v>78</v>
      </c>
    </row>
    <row r="1365" spans="2:13" x14ac:dyDescent="0.25">
      <c r="B1365">
        <v>1351</v>
      </c>
      <c r="C1365" s="1" t="s">
        <v>9</v>
      </c>
      <c r="D1365">
        <v>182669.09</v>
      </c>
      <c r="E1365" s="1" t="s">
        <v>10</v>
      </c>
      <c r="F1365" s="1" t="s">
        <v>11</v>
      </c>
      <c r="G1365" s="1" t="s">
        <v>12</v>
      </c>
      <c r="H1365" s="1" t="s">
        <v>13</v>
      </c>
      <c r="I1365" s="1" t="s">
        <v>13</v>
      </c>
      <c r="J1365">
        <v>37</v>
      </c>
      <c r="K1365" s="1">
        <f t="shared" si="63"/>
        <v>182669.09</v>
      </c>
      <c r="L1365" s="1" t="str">
        <f t="shared" si="64"/>
        <v>ASALARIADO</v>
      </c>
      <c r="M1365" s="1">
        <f t="shared" si="65"/>
        <v>37</v>
      </c>
    </row>
    <row r="1366" spans="2:13" x14ac:dyDescent="0.25">
      <c r="B1366">
        <v>1352</v>
      </c>
      <c r="C1366" s="1" t="s">
        <v>9</v>
      </c>
      <c r="D1366">
        <v>1954127</v>
      </c>
      <c r="E1366" s="1" t="s">
        <v>10</v>
      </c>
      <c r="F1366" s="1" t="s">
        <v>11</v>
      </c>
      <c r="G1366" s="1" t="s">
        <v>12</v>
      </c>
      <c r="H1366" s="1" t="s">
        <v>13</v>
      </c>
      <c r="I1366" s="1" t="s">
        <v>13</v>
      </c>
      <c r="J1366">
        <v>63</v>
      </c>
      <c r="K1366" s="1">
        <f t="shared" si="63"/>
        <v>1954127</v>
      </c>
      <c r="L1366" s="1" t="str">
        <f t="shared" si="64"/>
        <v>ASALARIADO</v>
      </c>
      <c r="M1366" s="1">
        <f t="shared" si="65"/>
        <v>63</v>
      </c>
    </row>
    <row r="1367" spans="2:13" x14ac:dyDescent="0.25">
      <c r="B1367">
        <v>1353</v>
      </c>
      <c r="C1367" s="1" t="s">
        <v>15</v>
      </c>
      <c r="D1367">
        <v>727896.34</v>
      </c>
      <c r="E1367" s="1" t="s">
        <v>10</v>
      </c>
      <c r="F1367" s="1" t="s">
        <v>11</v>
      </c>
      <c r="G1367" s="1" t="s">
        <v>12</v>
      </c>
      <c r="H1367" s="1" t="s">
        <v>13</v>
      </c>
      <c r="I1367" s="1" t="s">
        <v>13</v>
      </c>
      <c r="J1367">
        <v>28</v>
      </c>
      <c r="K1367" s="1">
        <f t="shared" si="63"/>
        <v>727896.34</v>
      </c>
      <c r="L1367" s="1" t="str">
        <f t="shared" si="64"/>
        <v>ASALARIADO</v>
      </c>
      <c r="M1367" s="1">
        <f t="shared" si="65"/>
        <v>28</v>
      </c>
    </row>
    <row r="1368" spans="2:13" x14ac:dyDescent="0.25">
      <c r="B1368">
        <v>1354</v>
      </c>
      <c r="C1368" s="1" t="s">
        <v>9</v>
      </c>
      <c r="D1368">
        <v>300018</v>
      </c>
      <c r="E1368" s="1" t="s">
        <v>18</v>
      </c>
      <c r="F1368" s="1" t="s">
        <v>16</v>
      </c>
      <c r="G1368" s="1" t="s">
        <v>12</v>
      </c>
      <c r="H1368" s="1" t="s">
        <v>13</v>
      </c>
      <c r="I1368" s="1" t="s">
        <v>12</v>
      </c>
      <c r="J1368">
        <v>53</v>
      </c>
      <c r="K1368" s="1">
        <f t="shared" si="63"/>
        <v>300018</v>
      </c>
      <c r="L1368" s="1" t="str">
        <f t="shared" si="64"/>
        <v>TRABAJADOR INDEPENDIENTE</v>
      </c>
      <c r="M1368" s="1">
        <f t="shared" si="65"/>
        <v>53</v>
      </c>
    </row>
    <row r="1369" spans="2:13" x14ac:dyDescent="0.25">
      <c r="B1369">
        <v>1355</v>
      </c>
      <c r="C1369" s="1" t="s">
        <v>9</v>
      </c>
      <c r="D1369">
        <v>428100</v>
      </c>
      <c r="E1369" s="1" t="s">
        <v>10</v>
      </c>
      <c r="F1369" s="1" t="s">
        <v>11</v>
      </c>
      <c r="G1369" s="1" t="s">
        <v>12</v>
      </c>
      <c r="H1369" s="1" t="s">
        <v>13</v>
      </c>
      <c r="I1369" s="1" t="s">
        <v>13</v>
      </c>
      <c r="J1369">
        <v>22</v>
      </c>
      <c r="K1369" s="1">
        <f t="shared" si="63"/>
        <v>428100</v>
      </c>
      <c r="L1369" s="1" t="str">
        <f t="shared" si="64"/>
        <v>ASALARIADO</v>
      </c>
      <c r="M1369" s="1">
        <f t="shared" si="65"/>
        <v>22</v>
      </c>
    </row>
    <row r="1370" spans="2:13" x14ac:dyDescent="0.25">
      <c r="B1370">
        <v>1356</v>
      </c>
      <c r="C1370" s="1" t="s">
        <v>15</v>
      </c>
      <c r="D1370">
        <v>359544.27</v>
      </c>
      <c r="E1370" s="1" t="s">
        <v>21</v>
      </c>
      <c r="F1370" s="1" t="s">
        <v>16</v>
      </c>
      <c r="G1370" s="1" t="s">
        <v>12</v>
      </c>
      <c r="H1370" s="1" t="s">
        <v>12</v>
      </c>
      <c r="I1370" s="1" t="s">
        <v>13</v>
      </c>
      <c r="J1370">
        <v>35</v>
      </c>
      <c r="K1370" s="1">
        <f t="shared" si="63"/>
        <v>359544.27</v>
      </c>
      <c r="L1370" s="1" t="str">
        <f t="shared" si="64"/>
        <v>CONVENIOS ESPECIALES DE ASEGURADOS VOLUNTARIOS</v>
      </c>
      <c r="M1370" s="1">
        <f t="shared" si="65"/>
        <v>35</v>
      </c>
    </row>
    <row r="1371" spans="2:13" x14ac:dyDescent="0.25">
      <c r="B1371">
        <v>1357</v>
      </c>
      <c r="C1371" s="1" t="s">
        <v>15</v>
      </c>
      <c r="D1371">
        <v>297046</v>
      </c>
      <c r="E1371" s="1" t="s">
        <v>17</v>
      </c>
      <c r="F1371" s="1" t="s">
        <v>16</v>
      </c>
      <c r="G1371" s="1" t="s">
        <v>12</v>
      </c>
      <c r="H1371" s="1" t="s">
        <v>13</v>
      </c>
      <c r="I1371" s="1" t="s">
        <v>13</v>
      </c>
      <c r="J1371">
        <v>40</v>
      </c>
      <c r="K1371" s="1">
        <f t="shared" si="63"/>
        <v>297046</v>
      </c>
      <c r="L1371" s="1" t="str">
        <f t="shared" si="64"/>
        <v>ASEGURADO VOLUNTARIO</v>
      </c>
      <c r="M1371" s="1">
        <f t="shared" si="65"/>
        <v>40</v>
      </c>
    </row>
    <row r="1372" spans="2:13" x14ac:dyDescent="0.25">
      <c r="B1372">
        <v>1358</v>
      </c>
      <c r="C1372" s="1" t="s">
        <v>9</v>
      </c>
      <c r="D1372">
        <v>589282.56000000006</v>
      </c>
      <c r="E1372" s="1" t="s">
        <v>10</v>
      </c>
      <c r="F1372" s="1" t="s">
        <v>11</v>
      </c>
      <c r="G1372" s="1" t="s">
        <v>12</v>
      </c>
      <c r="H1372" s="1" t="s">
        <v>13</v>
      </c>
      <c r="I1372" s="1" t="s">
        <v>13</v>
      </c>
      <c r="J1372">
        <v>30</v>
      </c>
      <c r="K1372" s="1">
        <f t="shared" si="63"/>
        <v>589282.56000000006</v>
      </c>
      <c r="L1372" s="1" t="str">
        <f t="shared" si="64"/>
        <v>ASALARIADO</v>
      </c>
      <c r="M1372" s="1">
        <f t="shared" si="65"/>
        <v>30</v>
      </c>
    </row>
    <row r="1373" spans="2:13" x14ac:dyDescent="0.25">
      <c r="B1373">
        <v>1359</v>
      </c>
      <c r="C1373" s="1" t="s">
        <v>9</v>
      </c>
      <c r="D1373">
        <v>129988</v>
      </c>
      <c r="E1373" s="1" t="s">
        <v>10</v>
      </c>
      <c r="F1373" s="1" t="s">
        <v>11</v>
      </c>
      <c r="G1373" s="1" t="s">
        <v>12</v>
      </c>
      <c r="H1373" s="1" t="s">
        <v>13</v>
      </c>
      <c r="I1373" s="1" t="s">
        <v>12</v>
      </c>
      <c r="J1373">
        <v>32</v>
      </c>
      <c r="K1373" s="1">
        <f t="shared" si="63"/>
        <v>129988</v>
      </c>
      <c r="L1373" s="1" t="str">
        <f t="shared" si="64"/>
        <v>ASALARIADO</v>
      </c>
      <c r="M1373" s="1">
        <f t="shared" si="65"/>
        <v>32</v>
      </c>
    </row>
    <row r="1374" spans="2:13" x14ac:dyDescent="0.25">
      <c r="B1374">
        <v>1360</v>
      </c>
      <c r="C1374" s="1" t="s">
        <v>9</v>
      </c>
      <c r="D1374">
        <v>417954.15</v>
      </c>
      <c r="E1374" s="1" t="s">
        <v>10</v>
      </c>
      <c r="F1374" s="1" t="s">
        <v>16</v>
      </c>
      <c r="G1374" s="1" t="s">
        <v>12</v>
      </c>
      <c r="H1374" s="1" t="s">
        <v>13</v>
      </c>
      <c r="I1374" s="1" t="s">
        <v>12</v>
      </c>
      <c r="J1374">
        <v>31</v>
      </c>
      <c r="K1374" s="1">
        <f t="shared" si="63"/>
        <v>417954.15</v>
      </c>
      <c r="L1374" s="1" t="str">
        <f t="shared" si="64"/>
        <v>ASALARIADO</v>
      </c>
      <c r="M1374" s="1">
        <f t="shared" si="65"/>
        <v>31</v>
      </c>
    </row>
    <row r="1375" spans="2:13" x14ac:dyDescent="0.25">
      <c r="B1375">
        <v>1361</v>
      </c>
      <c r="C1375" s="1" t="s">
        <v>9</v>
      </c>
      <c r="D1375">
        <v>807282.52</v>
      </c>
      <c r="E1375" s="1" t="s">
        <v>10</v>
      </c>
      <c r="F1375" s="1" t="s">
        <v>16</v>
      </c>
      <c r="G1375" s="1" t="s">
        <v>12</v>
      </c>
      <c r="H1375" s="1" t="s">
        <v>13</v>
      </c>
      <c r="I1375" s="1" t="s">
        <v>13</v>
      </c>
      <c r="J1375">
        <v>24</v>
      </c>
      <c r="K1375" s="1">
        <f t="shared" si="63"/>
        <v>807282.52</v>
      </c>
      <c r="L1375" s="1" t="str">
        <f t="shared" si="64"/>
        <v>ASALARIADO</v>
      </c>
      <c r="M1375" s="1">
        <f t="shared" si="65"/>
        <v>24</v>
      </c>
    </row>
    <row r="1376" spans="2:13" x14ac:dyDescent="0.25">
      <c r="B1376">
        <v>1362</v>
      </c>
      <c r="C1376" s="1" t="s">
        <v>15</v>
      </c>
      <c r="D1376">
        <v>801760</v>
      </c>
      <c r="E1376" s="1" t="s">
        <v>10</v>
      </c>
      <c r="F1376" s="1" t="s">
        <v>16</v>
      </c>
      <c r="G1376" s="1" t="s">
        <v>12</v>
      </c>
      <c r="H1376" s="1" t="s">
        <v>13</v>
      </c>
      <c r="I1376" s="1" t="s">
        <v>12</v>
      </c>
      <c r="J1376">
        <v>45</v>
      </c>
      <c r="K1376" s="1">
        <f t="shared" si="63"/>
        <v>801760</v>
      </c>
      <c r="L1376" s="1" t="str">
        <f t="shared" si="64"/>
        <v>ASALARIADO</v>
      </c>
      <c r="M1376" s="1">
        <f t="shared" si="65"/>
        <v>45</v>
      </c>
    </row>
    <row r="1377" spans="2:13" x14ac:dyDescent="0.25">
      <c r="B1377">
        <v>1363</v>
      </c>
      <c r="C1377" s="1" t="s">
        <v>9</v>
      </c>
      <c r="D1377">
        <v>145670.5</v>
      </c>
      <c r="E1377" s="1" t="s">
        <v>10</v>
      </c>
      <c r="F1377" s="1" t="s">
        <v>16</v>
      </c>
      <c r="G1377" s="1" t="s">
        <v>12</v>
      </c>
      <c r="H1377" s="1" t="s">
        <v>13</v>
      </c>
      <c r="I1377" s="1" t="s">
        <v>13</v>
      </c>
      <c r="J1377">
        <v>51</v>
      </c>
      <c r="K1377" s="1">
        <f t="shared" si="63"/>
        <v>145670.5</v>
      </c>
      <c r="L1377" s="1" t="str">
        <f t="shared" si="64"/>
        <v>ASALARIADO</v>
      </c>
      <c r="M1377" s="1">
        <f t="shared" si="65"/>
        <v>51</v>
      </c>
    </row>
    <row r="1378" spans="2:13" x14ac:dyDescent="0.25">
      <c r="B1378">
        <v>1364</v>
      </c>
      <c r="C1378" s="1" t="s">
        <v>15</v>
      </c>
      <c r="D1378">
        <v>337920</v>
      </c>
      <c r="E1378" s="1" t="s">
        <v>10</v>
      </c>
      <c r="F1378" s="1" t="s">
        <v>16</v>
      </c>
      <c r="G1378" s="1" t="s">
        <v>12</v>
      </c>
      <c r="H1378" s="1" t="s">
        <v>13</v>
      </c>
      <c r="I1378" s="1" t="s">
        <v>12</v>
      </c>
      <c r="J1378">
        <v>27</v>
      </c>
      <c r="K1378" s="1">
        <f t="shared" si="63"/>
        <v>337920</v>
      </c>
      <c r="L1378" s="1" t="str">
        <f t="shared" si="64"/>
        <v>ASALARIADO</v>
      </c>
      <c r="M1378" s="1">
        <f t="shared" si="65"/>
        <v>27</v>
      </c>
    </row>
    <row r="1379" spans="2:13" x14ac:dyDescent="0.25">
      <c r="B1379">
        <v>1365</v>
      </c>
      <c r="C1379" s="1" t="s">
        <v>15</v>
      </c>
      <c r="D1379">
        <v>387279.29</v>
      </c>
      <c r="E1379" s="1" t="s">
        <v>10</v>
      </c>
      <c r="F1379" s="1" t="s">
        <v>16</v>
      </c>
      <c r="G1379" s="1" t="s">
        <v>12</v>
      </c>
      <c r="H1379" s="1" t="s">
        <v>13</v>
      </c>
      <c r="I1379" s="1" t="s">
        <v>13</v>
      </c>
      <c r="J1379">
        <v>35</v>
      </c>
      <c r="K1379" s="1">
        <f t="shared" si="63"/>
        <v>387279.29</v>
      </c>
      <c r="L1379" s="1" t="str">
        <f t="shared" si="64"/>
        <v>ASALARIADO</v>
      </c>
      <c r="M1379" s="1">
        <f t="shared" si="65"/>
        <v>35</v>
      </c>
    </row>
    <row r="1380" spans="2:13" x14ac:dyDescent="0.25">
      <c r="B1380">
        <v>1366</v>
      </c>
      <c r="C1380" s="1" t="s">
        <v>9</v>
      </c>
      <c r="D1380">
        <v>351604</v>
      </c>
      <c r="E1380" s="1" t="s">
        <v>10</v>
      </c>
      <c r="F1380" s="1" t="s">
        <v>16</v>
      </c>
      <c r="G1380" s="1" t="s">
        <v>12</v>
      </c>
      <c r="H1380" s="1" t="s">
        <v>13</v>
      </c>
      <c r="I1380" s="1" t="s">
        <v>13</v>
      </c>
      <c r="J1380">
        <v>22</v>
      </c>
      <c r="K1380" s="1">
        <f t="shared" si="63"/>
        <v>351604</v>
      </c>
      <c r="L1380" s="1" t="str">
        <f t="shared" si="64"/>
        <v>ASALARIADO</v>
      </c>
      <c r="M1380" s="1">
        <f t="shared" si="65"/>
        <v>22</v>
      </c>
    </row>
    <row r="1381" spans="2:13" x14ac:dyDescent="0.25">
      <c r="B1381">
        <v>1367</v>
      </c>
      <c r="C1381" s="1" t="s">
        <v>15</v>
      </c>
      <c r="D1381">
        <v>300018</v>
      </c>
      <c r="E1381" s="1" t="s">
        <v>17</v>
      </c>
      <c r="F1381" s="1" t="s">
        <v>16</v>
      </c>
      <c r="G1381" s="1" t="s">
        <v>12</v>
      </c>
      <c r="H1381" s="1" t="s">
        <v>12</v>
      </c>
      <c r="I1381" s="1" t="s">
        <v>13</v>
      </c>
      <c r="J1381">
        <v>45</v>
      </c>
      <c r="K1381" s="1">
        <f t="shared" si="63"/>
        <v>300018</v>
      </c>
      <c r="L1381" s="1" t="str">
        <f t="shared" si="64"/>
        <v>ASEGURADO VOLUNTARIO</v>
      </c>
      <c r="M1381" s="1">
        <f t="shared" si="65"/>
        <v>45</v>
      </c>
    </row>
    <row r="1382" spans="2:13" x14ac:dyDescent="0.25">
      <c r="B1382">
        <v>1368</v>
      </c>
      <c r="C1382" s="1" t="s">
        <v>9</v>
      </c>
      <c r="D1382">
        <v>232960</v>
      </c>
      <c r="E1382" s="1" t="s">
        <v>10</v>
      </c>
      <c r="F1382" s="1" t="s">
        <v>16</v>
      </c>
      <c r="G1382" s="1" t="s">
        <v>12</v>
      </c>
      <c r="H1382" s="1" t="s">
        <v>13</v>
      </c>
      <c r="I1382" s="1" t="s">
        <v>13</v>
      </c>
      <c r="J1382">
        <v>60</v>
      </c>
      <c r="K1382" s="1">
        <f t="shared" si="63"/>
        <v>232960</v>
      </c>
      <c r="L1382" s="1" t="str">
        <f t="shared" si="64"/>
        <v>ASALARIADO</v>
      </c>
      <c r="M1382" s="1">
        <f t="shared" si="65"/>
        <v>60</v>
      </c>
    </row>
    <row r="1383" spans="2:13" x14ac:dyDescent="0.25">
      <c r="B1383">
        <v>1369</v>
      </c>
      <c r="C1383" s="1" t="s">
        <v>15</v>
      </c>
      <c r="D1383">
        <v>297046</v>
      </c>
      <c r="E1383" s="1" t="s">
        <v>17</v>
      </c>
      <c r="F1383" s="1" t="s">
        <v>16</v>
      </c>
      <c r="G1383" s="1" t="s">
        <v>12</v>
      </c>
      <c r="H1383" s="1" t="s">
        <v>13</v>
      </c>
      <c r="I1383" s="1" t="s">
        <v>13</v>
      </c>
      <c r="J1383">
        <v>56</v>
      </c>
      <c r="K1383" s="1">
        <f t="shared" si="63"/>
        <v>297046</v>
      </c>
      <c r="L1383" s="1" t="str">
        <f t="shared" si="64"/>
        <v>ASEGURADO VOLUNTARIO</v>
      </c>
      <c r="M1383" s="1">
        <f t="shared" si="65"/>
        <v>56</v>
      </c>
    </row>
    <row r="1384" spans="2:13" x14ac:dyDescent="0.25">
      <c r="B1384">
        <v>1370</v>
      </c>
      <c r="C1384" s="1" t="s">
        <v>9</v>
      </c>
      <c r="D1384">
        <v>683000</v>
      </c>
      <c r="E1384" s="1" t="s">
        <v>10</v>
      </c>
      <c r="F1384" s="1" t="s">
        <v>16</v>
      </c>
      <c r="G1384" s="1" t="s">
        <v>12</v>
      </c>
      <c r="H1384" s="1" t="s">
        <v>13</v>
      </c>
      <c r="I1384" s="1" t="s">
        <v>13</v>
      </c>
      <c r="J1384">
        <v>38</v>
      </c>
      <c r="K1384" s="1">
        <f t="shared" si="63"/>
        <v>683000</v>
      </c>
      <c r="L1384" s="1" t="str">
        <f t="shared" si="64"/>
        <v>ASALARIADO</v>
      </c>
      <c r="M1384" s="1">
        <f t="shared" si="65"/>
        <v>38</v>
      </c>
    </row>
    <row r="1385" spans="2:13" x14ac:dyDescent="0.25">
      <c r="B1385">
        <v>1371</v>
      </c>
      <c r="C1385" s="1" t="s">
        <v>15</v>
      </c>
      <c r="D1385">
        <v>876520</v>
      </c>
      <c r="E1385" s="1" t="s">
        <v>10</v>
      </c>
      <c r="F1385" s="1" t="s">
        <v>16</v>
      </c>
      <c r="G1385" s="1" t="s">
        <v>12</v>
      </c>
      <c r="H1385" s="1" t="s">
        <v>13</v>
      </c>
      <c r="I1385" s="1" t="s">
        <v>13</v>
      </c>
      <c r="J1385">
        <v>32</v>
      </c>
      <c r="K1385" s="1">
        <f t="shared" si="63"/>
        <v>876520</v>
      </c>
      <c r="L1385" s="1" t="str">
        <f t="shared" si="64"/>
        <v>ASALARIADO</v>
      </c>
      <c r="M1385" s="1">
        <f t="shared" si="65"/>
        <v>32</v>
      </c>
    </row>
    <row r="1386" spans="2:13" x14ac:dyDescent="0.25">
      <c r="B1386">
        <v>1372</v>
      </c>
      <c r="C1386" s="1" t="s">
        <v>9</v>
      </c>
      <c r="D1386">
        <v>409455</v>
      </c>
      <c r="E1386" s="1" t="s">
        <v>10</v>
      </c>
      <c r="F1386" s="1" t="s">
        <v>16</v>
      </c>
      <c r="G1386" s="1" t="s">
        <v>12</v>
      </c>
      <c r="H1386" s="1" t="s">
        <v>13</v>
      </c>
      <c r="I1386" s="1" t="s">
        <v>13</v>
      </c>
      <c r="J1386">
        <v>25</v>
      </c>
      <c r="K1386" s="1">
        <f t="shared" si="63"/>
        <v>409455</v>
      </c>
      <c r="L1386" s="1" t="str">
        <f t="shared" si="64"/>
        <v>ASALARIADO</v>
      </c>
      <c r="M1386" s="1">
        <f t="shared" si="65"/>
        <v>25</v>
      </c>
    </row>
    <row r="1387" spans="2:13" x14ac:dyDescent="0.25">
      <c r="B1387">
        <v>1373</v>
      </c>
      <c r="C1387" s="1" t="s">
        <v>9</v>
      </c>
      <c r="D1387">
        <v>3654908.92</v>
      </c>
      <c r="E1387" s="1" t="s">
        <v>14</v>
      </c>
      <c r="F1387" s="1" t="s">
        <v>11</v>
      </c>
      <c r="G1387" s="1" t="s">
        <v>12</v>
      </c>
      <c r="H1387" s="1" t="s">
        <v>13</v>
      </c>
      <c r="I1387" s="1" t="s">
        <v>13</v>
      </c>
      <c r="J1387">
        <v>62</v>
      </c>
      <c r="K1387" s="1">
        <f t="shared" si="63"/>
        <v>3654908.92</v>
      </c>
      <c r="L1387" s="1" t="str">
        <f t="shared" si="64"/>
        <v>PENSIONADOS EN SU PROPIO SISTEMA</v>
      </c>
      <c r="M1387" s="1">
        <f t="shared" si="65"/>
        <v>62</v>
      </c>
    </row>
    <row r="1388" spans="2:13" x14ac:dyDescent="0.25">
      <c r="B1388">
        <v>1374</v>
      </c>
      <c r="C1388" s="1" t="s">
        <v>9</v>
      </c>
      <c r="D1388">
        <v>1202466.6200000001</v>
      </c>
      <c r="E1388" s="1" t="s">
        <v>10</v>
      </c>
      <c r="F1388" s="1" t="s">
        <v>16</v>
      </c>
      <c r="G1388" s="1" t="s">
        <v>12</v>
      </c>
      <c r="H1388" s="1" t="s">
        <v>13</v>
      </c>
      <c r="I1388" s="1" t="s">
        <v>13</v>
      </c>
      <c r="J1388">
        <v>39</v>
      </c>
      <c r="K1388" s="1">
        <f t="shared" si="63"/>
        <v>1202466.6200000001</v>
      </c>
      <c r="L1388" s="1" t="str">
        <f t="shared" si="64"/>
        <v>ASALARIADO</v>
      </c>
      <c r="M1388" s="1">
        <f t="shared" si="65"/>
        <v>39</v>
      </c>
    </row>
    <row r="1389" spans="2:13" x14ac:dyDescent="0.25">
      <c r="B1389">
        <v>1375</v>
      </c>
      <c r="C1389" s="1" t="s">
        <v>15</v>
      </c>
      <c r="D1389">
        <v>297082.46999999997</v>
      </c>
      <c r="E1389" s="1" t="s">
        <v>10</v>
      </c>
      <c r="F1389" s="1" t="s">
        <v>11</v>
      </c>
      <c r="G1389" s="1" t="s">
        <v>12</v>
      </c>
      <c r="H1389" s="1" t="s">
        <v>13</v>
      </c>
      <c r="I1389" s="1" t="s">
        <v>13</v>
      </c>
      <c r="J1389">
        <v>41</v>
      </c>
      <c r="K1389" s="1">
        <f t="shared" si="63"/>
        <v>297082.46999999997</v>
      </c>
      <c r="L1389" s="1" t="str">
        <f t="shared" si="64"/>
        <v>ASALARIADO</v>
      </c>
      <c r="M1389" s="1">
        <f t="shared" si="65"/>
        <v>41</v>
      </c>
    </row>
    <row r="1390" spans="2:13" x14ac:dyDescent="0.25">
      <c r="B1390">
        <v>1376</v>
      </c>
      <c r="C1390" s="1" t="s">
        <v>9</v>
      </c>
      <c r="D1390">
        <v>350000</v>
      </c>
      <c r="E1390" s="1" t="s">
        <v>10</v>
      </c>
      <c r="F1390" s="1" t="s">
        <v>16</v>
      </c>
      <c r="G1390" s="1" t="s">
        <v>12</v>
      </c>
      <c r="H1390" s="1" t="s">
        <v>13</v>
      </c>
      <c r="I1390" s="1" t="s">
        <v>13</v>
      </c>
      <c r="J1390">
        <v>53</v>
      </c>
      <c r="K1390" s="1">
        <f t="shared" si="63"/>
        <v>350000</v>
      </c>
      <c r="L1390" s="1" t="str">
        <f t="shared" si="64"/>
        <v>ASALARIADO</v>
      </c>
      <c r="M1390" s="1">
        <f t="shared" si="65"/>
        <v>53</v>
      </c>
    </row>
    <row r="1391" spans="2:13" x14ac:dyDescent="0.25">
      <c r="B1391">
        <v>1377</v>
      </c>
      <c r="C1391" s="1" t="s">
        <v>15</v>
      </c>
      <c r="D1391">
        <v>243000</v>
      </c>
      <c r="E1391" s="1" t="s">
        <v>10</v>
      </c>
      <c r="F1391" s="1" t="s">
        <v>16</v>
      </c>
      <c r="G1391" s="1" t="s">
        <v>12</v>
      </c>
      <c r="H1391" s="1" t="s">
        <v>13</v>
      </c>
      <c r="I1391" s="1" t="s">
        <v>13</v>
      </c>
      <c r="J1391">
        <v>46</v>
      </c>
      <c r="K1391" s="1">
        <f t="shared" si="63"/>
        <v>243000</v>
      </c>
      <c r="L1391" s="1" t="str">
        <f t="shared" si="64"/>
        <v>ASALARIADO</v>
      </c>
      <c r="M1391" s="1">
        <f t="shared" si="65"/>
        <v>46</v>
      </c>
    </row>
    <row r="1392" spans="2:13" x14ac:dyDescent="0.25">
      <c r="B1392">
        <v>1378</v>
      </c>
      <c r="C1392" s="1" t="s">
        <v>15</v>
      </c>
      <c r="D1392">
        <v>210000</v>
      </c>
      <c r="E1392" s="1" t="s">
        <v>10</v>
      </c>
      <c r="F1392" s="1" t="s">
        <v>16</v>
      </c>
      <c r="G1392" s="1" t="s">
        <v>12</v>
      </c>
      <c r="H1392" s="1" t="s">
        <v>12</v>
      </c>
      <c r="I1392" s="1" t="s">
        <v>13</v>
      </c>
      <c r="J1392">
        <v>38</v>
      </c>
      <c r="K1392" s="1">
        <f t="shared" si="63"/>
        <v>210000</v>
      </c>
      <c r="L1392" s="1" t="str">
        <f t="shared" si="64"/>
        <v>ASALARIADO</v>
      </c>
      <c r="M1392" s="1">
        <f t="shared" si="65"/>
        <v>38</v>
      </c>
    </row>
    <row r="1393" spans="2:13" x14ac:dyDescent="0.25">
      <c r="B1393">
        <v>1379</v>
      </c>
      <c r="C1393" s="1" t="s">
        <v>15</v>
      </c>
      <c r="D1393">
        <v>1154739.48</v>
      </c>
      <c r="E1393" s="1" t="s">
        <v>10</v>
      </c>
      <c r="F1393" s="1" t="s">
        <v>11</v>
      </c>
      <c r="G1393" s="1" t="s">
        <v>12</v>
      </c>
      <c r="H1393" s="1" t="s">
        <v>13</v>
      </c>
      <c r="I1393" s="1" t="s">
        <v>13</v>
      </c>
      <c r="J1393">
        <v>30</v>
      </c>
      <c r="K1393" s="1">
        <f t="shared" si="63"/>
        <v>1154739.48</v>
      </c>
      <c r="L1393" s="1" t="str">
        <f t="shared" si="64"/>
        <v>ASALARIADO</v>
      </c>
      <c r="M1393" s="1">
        <f t="shared" si="65"/>
        <v>30</v>
      </c>
    </row>
    <row r="1394" spans="2:13" x14ac:dyDescent="0.25">
      <c r="B1394">
        <v>1380</v>
      </c>
      <c r="C1394" s="1" t="s">
        <v>9</v>
      </c>
      <c r="D1394">
        <v>305704</v>
      </c>
      <c r="E1394" s="1" t="s">
        <v>18</v>
      </c>
      <c r="F1394" s="1" t="s">
        <v>16</v>
      </c>
      <c r="G1394" s="1" t="s">
        <v>12</v>
      </c>
      <c r="H1394" s="1" t="s">
        <v>13</v>
      </c>
      <c r="I1394" s="1" t="s">
        <v>12</v>
      </c>
      <c r="J1394">
        <v>41</v>
      </c>
      <c r="K1394" s="1">
        <f t="shared" si="63"/>
        <v>305704</v>
      </c>
      <c r="L1394" s="1" t="str">
        <f t="shared" si="64"/>
        <v>TRABAJADOR INDEPENDIENTE</v>
      </c>
      <c r="M1394" s="1">
        <f t="shared" si="65"/>
        <v>41</v>
      </c>
    </row>
    <row r="1395" spans="2:13" x14ac:dyDescent="0.25">
      <c r="B1395">
        <v>1381</v>
      </c>
      <c r="C1395" s="1" t="s">
        <v>9</v>
      </c>
      <c r="D1395">
        <v>2438887.83</v>
      </c>
      <c r="E1395" s="1" t="s">
        <v>10</v>
      </c>
      <c r="F1395" s="1" t="s">
        <v>16</v>
      </c>
      <c r="G1395" s="1" t="s">
        <v>12</v>
      </c>
      <c r="H1395" s="1" t="s">
        <v>13</v>
      </c>
      <c r="I1395" s="1" t="s">
        <v>13</v>
      </c>
      <c r="J1395">
        <v>32</v>
      </c>
      <c r="K1395" s="1">
        <f t="shared" si="63"/>
        <v>2438887.83</v>
      </c>
      <c r="L1395" s="1" t="str">
        <f t="shared" si="64"/>
        <v>ASALARIADO</v>
      </c>
      <c r="M1395" s="1">
        <f t="shared" si="65"/>
        <v>32</v>
      </c>
    </row>
    <row r="1396" spans="2:13" x14ac:dyDescent="0.25">
      <c r="B1396">
        <v>1382</v>
      </c>
      <c r="C1396" s="1" t="s">
        <v>15</v>
      </c>
      <c r="D1396">
        <v>285127</v>
      </c>
      <c r="E1396" s="1" t="s">
        <v>10</v>
      </c>
      <c r="F1396" s="1" t="s">
        <v>11</v>
      </c>
      <c r="G1396" s="1" t="s">
        <v>12</v>
      </c>
      <c r="H1396" s="1" t="s">
        <v>13</v>
      </c>
      <c r="I1396" s="1" t="s">
        <v>13</v>
      </c>
      <c r="J1396">
        <v>59</v>
      </c>
      <c r="K1396" s="1">
        <f t="shared" si="63"/>
        <v>285127</v>
      </c>
      <c r="L1396" s="1" t="str">
        <f t="shared" si="64"/>
        <v>ASALARIADO</v>
      </c>
      <c r="M1396" s="1">
        <f t="shared" si="65"/>
        <v>59</v>
      </c>
    </row>
    <row r="1397" spans="2:13" x14ac:dyDescent="0.25">
      <c r="B1397">
        <v>1383</v>
      </c>
      <c r="C1397" s="1" t="s">
        <v>9</v>
      </c>
      <c r="D1397">
        <v>278030.99</v>
      </c>
      <c r="E1397" s="1" t="s">
        <v>19</v>
      </c>
      <c r="F1397" s="1" t="s">
        <v>16</v>
      </c>
      <c r="G1397" s="1" t="s">
        <v>12</v>
      </c>
      <c r="H1397" s="1" t="s">
        <v>13</v>
      </c>
      <c r="I1397" s="1" t="s">
        <v>13</v>
      </c>
      <c r="J1397">
        <v>52</v>
      </c>
      <c r="K1397" s="1">
        <f t="shared" si="63"/>
        <v>278030.99</v>
      </c>
      <c r="L1397" s="1" t="str">
        <f t="shared" si="64"/>
        <v>CONVENIOS ESPECIALES DE TRABAJADORES INDEPENDIENTES</v>
      </c>
      <c r="M1397" s="1">
        <f t="shared" si="65"/>
        <v>52</v>
      </c>
    </row>
    <row r="1398" spans="2:13" x14ac:dyDescent="0.25">
      <c r="B1398">
        <v>1384</v>
      </c>
      <c r="C1398" s="1" t="s">
        <v>9</v>
      </c>
      <c r="D1398">
        <v>1580792</v>
      </c>
      <c r="E1398" s="1" t="s">
        <v>10</v>
      </c>
      <c r="F1398" s="1" t="s">
        <v>16</v>
      </c>
      <c r="G1398" s="1" t="s">
        <v>12</v>
      </c>
      <c r="H1398" s="1" t="s">
        <v>13</v>
      </c>
      <c r="I1398" s="1" t="s">
        <v>13</v>
      </c>
      <c r="J1398">
        <v>28</v>
      </c>
      <c r="K1398" s="1">
        <f t="shared" si="63"/>
        <v>1580792</v>
      </c>
      <c r="L1398" s="1" t="str">
        <f t="shared" si="64"/>
        <v>ASALARIADO</v>
      </c>
      <c r="M1398" s="1">
        <f t="shared" si="65"/>
        <v>28</v>
      </c>
    </row>
    <row r="1399" spans="2:13" x14ac:dyDescent="0.25">
      <c r="B1399">
        <v>1385</v>
      </c>
      <c r="C1399" s="1" t="s">
        <v>15</v>
      </c>
      <c r="D1399">
        <v>297139</v>
      </c>
      <c r="E1399" s="1" t="s">
        <v>17</v>
      </c>
      <c r="F1399" s="1" t="s">
        <v>16</v>
      </c>
      <c r="G1399" s="1" t="s">
        <v>12</v>
      </c>
      <c r="H1399" s="1" t="s">
        <v>12</v>
      </c>
      <c r="I1399" s="1" t="s">
        <v>13</v>
      </c>
      <c r="J1399">
        <v>43</v>
      </c>
      <c r="K1399" s="1">
        <f t="shared" si="63"/>
        <v>297139</v>
      </c>
      <c r="L1399" s="1" t="str">
        <f t="shared" si="64"/>
        <v>ASEGURADO VOLUNTARIO</v>
      </c>
      <c r="M1399" s="1">
        <f t="shared" si="65"/>
        <v>43</v>
      </c>
    </row>
    <row r="1400" spans="2:13" x14ac:dyDescent="0.25">
      <c r="B1400">
        <v>1386</v>
      </c>
      <c r="C1400" s="1" t="s">
        <v>15</v>
      </c>
      <c r="D1400">
        <v>297046</v>
      </c>
      <c r="E1400" s="1" t="s">
        <v>17</v>
      </c>
      <c r="F1400" s="1" t="s">
        <v>16</v>
      </c>
      <c r="G1400" s="1" t="s">
        <v>12</v>
      </c>
      <c r="H1400" s="1" t="s">
        <v>13</v>
      </c>
      <c r="I1400" s="1" t="s">
        <v>13</v>
      </c>
      <c r="J1400">
        <v>64</v>
      </c>
      <c r="K1400" s="1">
        <f t="shared" si="63"/>
        <v>297046</v>
      </c>
      <c r="L1400" s="1" t="str">
        <f t="shared" si="64"/>
        <v>ASEGURADO VOLUNTARIO</v>
      </c>
      <c r="M1400" s="1">
        <f t="shared" si="65"/>
        <v>64</v>
      </c>
    </row>
    <row r="1401" spans="2:13" x14ac:dyDescent="0.25">
      <c r="B1401">
        <v>1387</v>
      </c>
      <c r="C1401" s="1" t="s">
        <v>9</v>
      </c>
      <c r="D1401">
        <v>278030</v>
      </c>
      <c r="E1401" s="1" t="s">
        <v>19</v>
      </c>
      <c r="F1401" s="1" t="s">
        <v>16</v>
      </c>
      <c r="G1401" s="1" t="s">
        <v>12</v>
      </c>
      <c r="H1401" s="1" t="s">
        <v>13</v>
      </c>
      <c r="I1401" s="1" t="s">
        <v>13</v>
      </c>
      <c r="J1401">
        <v>32</v>
      </c>
      <c r="K1401" s="1">
        <f t="shared" si="63"/>
        <v>278030</v>
      </c>
      <c r="L1401" s="1" t="str">
        <f t="shared" si="64"/>
        <v>CONVENIOS ESPECIALES DE TRABAJADORES INDEPENDIENTES</v>
      </c>
      <c r="M1401" s="1">
        <f t="shared" si="65"/>
        <v>32</v>
      </c>
    </row>
    <row r="1402" spans="2:13" x14ac:dyDescent="0.25">
      <c r="B1402">
        <v>1388</v>
      </c>
      <c r="C1402" s="1" t="s">
        <v>9</v>
      </c>
      <c r="D1402">
        <v>580000</v>
      </c>
      <c r="E1402" s="1" t="s">
        <v>10</v>
      </c>
      <c r="F1402" s="1" t="s">
        <v>16</v>
      </c>
      <c r="G1402" s="1" t="s">
        <v>12</v>
      </c>
      <c r="H1402" s="1" t="s">
        <v>13</v>
      </c>
      <c r="I1402" s="1" t="s">
        <v>13</v>
      </c>
      <c r="J1402">
        <v>24</v>
      </c>
      <c r="K1402" s="1">
        <f t="shared" si="63"/>
        <v>580000</v>
      </c>
      <c r="L1402" s="1" t="str">
        <f t="shared" si="64"/>
        <v>ASALARIADO</v>
      </c>
      <c r="M1402" s="1">
        <f t="shared" si="65"/>
        <v>24</v>
      </c>
    </row>
    <row r="1403" spans="2:13" x14ac:dyDescent="0.25">
      <c r="B1403">
        <v>1389</v>
      </c>
      <c r="C1403" s="1" t="s">
        <v>15</v>
      </c>
      <c r="D1403">
        <v>504976</v>
      </c>
      <c r="E1403" s="1" t="s">
        <v>18</v>
      </c>
      <c r="F1403" s="1" t="s">
        <v>16</v>
      </c>
      <c r="G1403" s="1" t="s">
        <v>12</v>
      </c>
      <c r="H1403" s="1" t="s">
        <v>13</v>
      </c>
      <c r="I1403" s="1" t="s">
        <v>13</v>
      </c>
      <c r="J1403">
        <v>36</v>
      </c>
      <c r="K1403" s="1">
        <f t="shared" si="63"/>
        <v>504976</v>
      </c>
      <c r="L1403" s="1" t="str">
        <f t="shared" si="64"/>
        <v>TRABAJADOR INDEPENDIENTE</v>
      </c>
      <c r="M1403" s="1">
        <f t="shared" si="65"/>
        <v>36</v>
      </c>
    </row>
    <row r="1404" spans="2:13" x14ac:dyDescent="0.25">
      <c r="B1404">
        <v>1390</v>
      </c>
      <c r="C1404" s="1" t="s">
        <v>9</v>
      </c>
      <c r="D1404">
        <v>482000</v>
      </c>
      <c r="E1404" s="1" t="s">
        <v>10</v>
      </c>
      <c r="F1404" s="1" t="s">
        <v>16</v>
      </c>
      <c r="G1404" s="1" t="s">
        <v>12</v>
      </c>
      <c r="H1404" s="1" t="s">
        <v>13</v>
      </c>
      <c r="I1404" s="1" t="s">
        <v>12</v>
      </c>
      <c r="J1404">
        <v>36</v>
      </c>
      <c r="K1404" s="1">
        <f t="shared" si="63"/>
        <v>482000</v>
      </c>
      <c r="L1404" s="1" t="str">
        <f t="shared" si="64"/>
        <v>ASALARIADO</v>
      </c>
      <c r="M1404" s="1">
        <f t="shared" si="65"/>
        <v>36</v>
      </c>
    </row>
    <row r="1405" spans="2:13" x14ac:dyDescent="0.25">
      <c r="B1405">
        <v>1391</v>
      </c>
      <c r="C1405" s="1" t="s">
        <v>9</v>
      </c>
      <c r="D1405">
        <v>639148</v>
      </c>
      <c r="E1405" s="1" t="s">
        <v>17</v>
      </c>
      <c r="F1405" s="1" t="s">
        <v>16</v>
      </c>
      <c r="G1405" s="1" t="s">
        <v>12</v>
      </c>
      <c r="H1405" s="1" t="s">
        <v>13</v>
      </c>
      <c r="I1405" s="1" t="s">
        <v>13</v>
      </c>
      <c r="J1405">
        <v>79</v>
      </c>
      <c r="K1405" s="1">
        <f t="shared" si="63"/>
        <v>639148</v>
      </c>
      <c r="L1405" s="1" t="str">
        <f t="shared" si="64"/>
        <v>ASEGURADO VOLUNTARIO</v>
      </c>
      <c r="M1405" s="1">
        <f t="shared" si="65"/>
        <v>79</v>
      </c>
    </row>
    <row r="1406" spans="2:13" x14ac:dyDescent="0.25">
      <c r="B1406">
        <v>1392</v>
      </c>
      <c r="C1406" s="1" t="s">
        <v>9</v>
      </c>
      <c r="D1406">
        <v>263640</v>
      </c>
      <c r="E1406" s="1" t="s">
        <v>10</v>
      </c>
      <c r="F1406" s="1" t="s">
        <v>16</v>
      </c>
      <c r="G1406" s="1" t="s">
        <v>12</v>
      </c>
      <c r="H1406" s="1" t="s">
        <v>13</v>
      </c>
      <c r="I1406" s="1" t="s">
        <v>13</v>
      </c>
      <c r="J1406">
        <v>31</v>
      </c>
      <c r="K1406" s="1">
        <f t="shared" si="63"/>
        <v>263640</v>
      </c>
      <c r="L1406" s="1" t="str">
        <f t="shared" si="64"/>
        <v>ASALARIADO</v>
      </c>
      <c r="M1406" s="1">
        <f t="shared" si="65"/>
        <v>31</v>
      </c>
    </row>
    <row r="1407" spans="2:13" x14ac:dyDescent="0.25">
      <c r="B1407">
        <v>1393</v>
      </c>
      <c r="C1407" s="1" t="s">
        <v>15</v>
      </c>
      <c r="D1407">
        <v>846529</v>
      </c>
      <c r="E1407" s="1" t="s">
        <v>10</v>
      </c>
      <c r="F1407" s="1" t="s">
        <v>11</v>
      </c>
      <c r="G1407" s="1" t="s">
        <v>12</v>
      </c>
      <c r="H1407" s="1" t="s">
        <v>13</v>
      </c>
      <c r="I1407" s="1" t="s">
        <v>13</v>
      </c>
      <c r="J1407">
        <v>28</v>
      </c>
      <c r="K1407" s="1">
        <f t="shared" si="63"/>
        <v>846529</v>
      </c>
      <c r="L1407" s="1" t="str">
        <f t="shared" si="64"/>
        <v>ASALARIADO</v>
      </c>
      <c r="M1407" s="1">
        <f t="shared" si="65"/>
        <v>28</v>
      </c>
    </row>
    <row r="1408" spans="2:13" x14ac:dyDescent="0.25">
      <c r="B1408">
        <v>1394</v>
      </c>
      <c r="C1408" s="1" t="s">
        <v>15</v>
      </c>
      <c r="D1408">
        <v>240890.9</v>
      </c>
      <c r="E1408" s="1" t="s">
        <v>14</v>
      </c>
      <c r="F1408" s="1" t="s">
        <v>11</v>
      </c>
      <c r="G1408" s="1" t="s">
        <v>12</v>
      </c>
      <c r="H1408" s="1" t="s">
        <v>13</v>
      </c>
      <c r="I1408" s="1" t="s">
        <v>13</v>
      </c>
      <c r="J1408">
        <v>83</v>
      </c>
      <c r="K1408" s="1">
        <f t="shared" si="63"/>
        <v>240890.9</v>
      </c>
      <c r="L1408" s="1" t="str">
        <f t="shared" si="64"/>
        <v>PENSIONADOS EN SU PROPIO SISTEMA</v>
      </c>
      <c r="M1408" s="1">
        <f t="shared" si="65"/>
        <v>83</v>
      </c>
    </row>
    <row r="1409" spans="2:13" x14ac:dyDescent="0.25">
      <c r="B1409">
        <v>1395</v>
      </c>
      <c r="C1409" s="1" t="s">
        <v>9</v>
      </c>
      <c r="D1409">
        <v>924156</v>
      </c>
      <c r="E1409" s="1" t="s">
        <v>10</v>
      </c>
      <c r="F1409" s="1" t="s">
        <v>16</v>
      </c>
      <c r="G1409" s="1" t="s">
        <v>12</v>
      </c>
      <c r="H1409" s="1" t="s">
        <v>13</v>
      </c>
      <c r="I1409" s="1" t="s">
        <v>13</v>
      </c>
      <c r="J1409">
        <v>28</v>
      </c>
      <c r="K1409" s="1">
        <f t="shared" si="63"/>
        <v>924156</v>
      </c>
      <c r="L1409" s="1" t="str">
        <f t="shared" si="64"/>
        <v>ASALARIADO</v>
      </c>
      <c r="M1409" s="1">
        <f t="shared" si="65"/>
        <v>28</v>
      </c>
    </row>
    <row r="1410" spans="2:13" x14ac:dyDescent="0.25">
      <c r="B1410">
        <v>1396</v>
      </c>
      <c r="C1410" s="1" t="s">
        <v>15</v>
      </c>
      <c r="D1410">
        <v>1815071.5</v>
      </c>
      <c r="E1410" s="1" t="s">
        <v>10</v>
      </c>
      <c r="F1410" s="1" t="s">
        <v>11</v>
      </c>
      <c r="G1410" s="1" t="s">
        <v>12</v>
      </c>
      <c r="H1410" s="1" t="s">
        <v>13</v>
      </c>
      <c r="I1410" s="1" t="s">
        <v>13</v>
      </c>
      <c r="J1410">
        <v>35</v>
      </c>
      <c r="K1410" s="1">
        <f t="shared" si="63"/>
        <v>1815071.5</v>
      </c>
      <c r="L1410" s="1" t="str">
        <f t="shared" si="64"/>
        <v>ASALARIADO</v>
      </c>
      <c r="M1410" s="1">
        <f t="shared" si="65"/>
        <v>35</v>
      </c>
    </row>
    <row r="1411" spans="2:13" x14ac:dyDescent="0.25">
      <c r="B1411">
        <v>1397</v>
      </c>
      <c r="C1411" s="1" t="s">
        <v>9</v>
      </c>
      <c r="D1411">
        <v>585937</v>
      </c>
      <c r="E1411" s="1" t="s">
        <v>18</v>
      </c>
      <c r="F1411" s="1" t="s">
        <v>16</v>
      </c>
      <c r="G1411" s="1" t="s">
        <v>12</v>
      </c>
      <c r="H1411" s="1" t="s">
        <v>13</v>
      </c>
      <c r="I1411" s="1" t="s">
        <v>12</v>
      </c>
      <c r="J1411">
        <v>57</v>
      </c>
      <c r="K1411" s="1">
        <f t="shared" si="63"/>
        <v>585937</v>
      </c>
      <c r="L1411" s="1" t="str">
        <f t="shared" si="64"/>
        <v>TRABAJADOR INDEPENDIENTE</v>
      </c>
      <c r="M1411" s="1">
        <f t="shared" si="65"/>
        <v>57</v>
      </c>
    </row>
    <row r="1412" spans="2:13" x14ac:dyDescent="0.25">
      <c r="B1412">
        <v>1398</v>
      </c>
      <c r="C1412" s="1" t="s">
        <v>9</v>
      </c>
      <c r="D1412">
        <v>223702.12</v>
      </c>
      <c r="E1412" s="1" t="s">
        <v>10</v>
      </c>
      <c r="F1412" s="1" t="s">
        <v>16</v>
      </c>
      <c r="G1412" s="1" t="s">
        <v>12</v>
      </c>
      <c r="H1412" s="1" t="s">
        <v>13</v>
      </c>
      <c r="I1412" s="1" t="s">
        <v>13</v>
      </c>
      <c r="J1412">
        <v>53</v>
      </c>
      <c r="K1412" s="1">
        <f t="shared" si="63"/>
        <v>223702.12</v>
      </c>
      <c r="L1412" s="1" t="str">
        <f t="shared" si="64"/>
        <v>ASALARIADO</v>
      </c>
      <c r="M1412" s="1">
        <f t="shared" si="65"/>
        <v>53</v>
      </c>
    </row>
    <row r="1413" spans="2:13" x14ac:dyDescent="0.25">
      <c r="B1413">
        <v>1399</v>
      </c>
      <c r="C1413" s="1" t="s">
        <v>9</v>
      </c>
      <c r="D1413">
        <v>155807.99</v>
      </c>
      <c r="E1413" s="1" t="s">
        <v>10</v>
      </c>
      <c r="F1413" s="1" t="s">
        <v>16</v>
      </c>
      <c r="G1413" s="1" t="s">
        <v>12</v>
      </c>
      <c r="H1413" s="1" t="s">
        <v>13</v>
      </c>
      <c r="I1413" s="1" t="s">
        <v>13</v>
      </c>
      <c r="J1413">
        <v>42</v>
      </c>
      <c r="K1413" s="1">
        <f t="shared" si="63"/>
        <v>155807.99</v>
      </c>
      <c r="L1413" s="1" t="str">
        <f t="shared" si="64"/>
        <v>ASALARIADO</v>
      </c>
      <c r="M1413" s="1">
        <f t="shared" si="65"/>
        <v>42</v>
      </c>
    </row>
    <row r="1414" spans="2:13" x14ac:dyDescent="0.25">
      <c r="B1414">
        <v>1400</v>
      </c>
      <c r="C1414" s="1" t="s">
        <v>9</v>
      </c>
      <c r="D1414">
        <v>361976.88</v>
      </c>
      <c r="E1414" s="1" t="s">
        <v>10</v>
      </c>
      <c r="F1414" s="1" t="s">
        <v>16</v>
      </c>
      <c r="G1414" s="1" t="s">
        <v>12</v>
      </c>
      <c r="H1414" s="1" t="s">
        <v>13</v>
      </c>
      <c r="I1414" s="1" t="s">
        <v>13</v>
      </c>
      <c r="J1414">
        <v>48</v>
      </c>
      <c r="K1414" s="1">
        <f t="shared" si="63"/>
        <v>361976.88</v>
      </c>
      <c r="L1414" s="1" t="str">
        <f t="shared" si="64"/>
        <v>ASALARIADO</v>
      </c>
      <c r="M1414" s="1">
        <f t="shared" si="65"/>
        <v>48</v>
      </c>
    </row>
    <row r="1415" spans="2:13" x14ac:dyDescent="0.25">
      <c r="B1415">
        <v>1401</v>
      </c>
      <c r="C1415" s="1" t="s">
        <v>9</v>
      </c>
      <c r="D1415">
        <v>573500</v>
      </c>
      <c r="E1415" s="1" t="s">
        <v>10</v>
      </c>
      <c r="F1415" s="1" t="s">
        <v>16</v>
      </c>
      <c r="G1415" s="1" t="s">
        <v>12</v>
      </c>
      <c r="H1415" s="1" t="s">
        <v>13</v>
      </c>
      <c r="I1415" s="1" t="s">
        <v>13</v>
      </c>
      <c r="J1415">
        <v>26</v>
      </c>
      <c r="K1415" s="1">
        <f t="shared" si="63"/>
        <v>573500</v>
      </c>
      <c r="L1415" s="1" t="str">
        <f t="shared" si="64"/>
        <v>ASALARIADO</v>
      </c>
      <c r="M1415" s="1">
        <f t="shared" si="65"/>
        <v>26</v>
      </c>
    </row>
    <row r="1416" spans="2:13" x14ac:dyDescent="0.25">
      <c r="B1416">
        <v>1402</v>
      </c>
      <c r="C1416" s="1" t="s">
        <v>9</v>
      </c>
      <c r="D1416">
        <v>180000</v>
      </c>
      <c r="E1416" s="1" t="s">
        <v>10</v>
      </c>
      <c r="F1416" s="1" t="s">
        <v>16</v>
      </c>
      <c r="G1416" s="1" t="s">
        <v>12</v>
      </c>
      <c r="H1416" s="1" t="s">
        <v>13</v>
      </c>
      <c r="I1416" s="1" t="s">
        <v>12</v>
      </c>
      <c r="J1416">
        <v>47</v>
      </c>
      <c r="K1416" s="1">
        <f t="shared" si="63"/>
        <v>180000</v>
      </c>
      <c r="L1416" s="1" t="str">
        <f t="shared" si="64"/>
        <v>ASALARIADO</v>
      </c>
      <c r="M1416" s="1">
        <f t="shared" si="65"/>
        <v>47</v>
      </c>
    </row>
    <row r="1417" spans="2:13" x14ac:dyDescent="0.25">
      <c r="B1417">
        <v>1403</v>
      </c>
      <c r="C1417" s="1" t="s">
        <v>9</v>
      </c>
      <c r="D1417">
        <v>811540</v>
      </c>
      <c r="E1417" s="1" t="s">
        <v>10</v>
      </c>
      <c r="F1417" s="1" t="s">
        <v>16</v>
      </c>
      <c r="G1417" s="1" t="s">
        <v>12</v>
      </c>
      <c r="H1417" s="1" t="s">
        <v>13</v>
      </c>
      <c r="I1417" s="1" t="s">
        <v>13</v>
      </c>
      <c r="J1417">
        <v>21</v>
      </c>
      <c r="K1417" s="1">
        <f t="shared" si="63"/>
        <v>811540</v>
      </c>
      <c r="L1417" s="1" t="str">
        <f t="shared" si="64"/>
        <v>ASALARIADO</v>
      </c>
      <c r="M1417" s="1">
        <f t="shared" si="65"/>
        <v>21</v>
      </c>
    </row>
    <row r="1418" spans="2:13" x14ac:dyDescent="0.25">
      <c r="B1418">
        <v>1404</v>
      </c>
      <c r="C1418" s="1" t="s">
        <v>15</v>
      </c>
      <c r="D1418">
        <v>760842</v>
      </c>
      <c r="E1418" s="1" t="s">
        <v>14</v>
      </c>
      <c r="F1418" s="1" t="s">
        <v>11</v>
      </c>
      <c r="G1418" s="1" t="s">
        <v>12</v>
      </c>
      <c r="H1418" s="1" t="s">
        <v>13</v>
      </c>
      <c r="I1418" s="1" t="s">
        <v>13</v>
      </c>
      <c r="J1418">
        <v>75</v>
      </c>
      <c r="K1418" s="1">
        <f t="shared" si="63"/>
        <v>760842</v>
      </c>
      <c r="L1418" s="1" t="str">
        <f t="shared" si="64"/>
        <v>PENSIONADOS EN SU PROPIO SISTEMA</v>
      </c>
      <c r="M1418" s="1">
        <f t="shared" si="65"/>
        <v>75</v>
      </c>
    </row>
    <row r="1419" spans="2:13" x14ac:dyDescent="0.25">
      <c r="B1419">
        <v>1405</v>
      </c>
      <c r="C1419" s="1" t="s">
        <v>9</v>
      </c>
      <c r="D1419">
        <v>1255736.08</v>
      </c>
      <c r="E1419" s="1" t="s">
        <v>10</v>
      </c>
      <c r="F1419" s="1" t="s">
        <v>16</v>
      </c>
      <c r="G1419" s="1" t="s">
        <v>12</v>
      </c>
      <c r="H1419" s="1" t="s">
        <v>13</v>
      </c>
      <c r="I1419" s="1" t="s">
        <v>13</v>
      </c>
      <c r="J1419">
        <v>41</v>
      </c>
      <c r="K1419" s="1">
        <f t="shared" si="63"/>
        <v>1255736.08</v>
      </c>
      <c r="L1419" s="1" t="str">
        <f t="shared" si="64"/>
        <v>ASALARIADO</v>
      </c>
      <c r="M1419" s="1">
        <f t="shared" si="65"/>
        <v>41</v>
      </c>
    </row>
    <row r="1420" spans="2:13" x14ac:dyDescent="0.25">
      <c r="B1420">
        <v>1406</v>
      </c>
      <c r="C1420" s="1" t="s">
        <v>9</v>
      </c>
      <c r="D1420">
        <v>1146611.22</v>
      </c>
      <c r="E1420" s="1" t="s">
        <v>10</v>
      </c>
      <c r="F1420" s="1" t="s">
        <v>11</v>
      </c>
      <c r="G1420" s="1" t="s">
        <v>12</v>
      </c>
      <c r="H1420" s="1" t="s">
        <v>13</v>
      </c>
      <c r="I1420" s="1" t="s">
        <v>13</v>
      </c>
      <c r="J1420">
        <v>27</v>
      </c>
      <c r="K1420" s="1">
        <f t="shared" si="63"/>
        <v>1146611.22</v>
      </c>
      <c r="L1420" s="1" t="str">
        <f t="shared" si="64"/>
        <v>ASALARIADO</v>
      </c>
      <c r="M1420" s="1">
        <f t="shared" si="65"/>
        <v>27</v>
      </c>
    </row>
    <row r="1421" spans="2:13" x14ac:dyDescent="0.25">
      <c r="B1421">
        <v>1407</v>
      </c>
      <c r="C1421" s="1" t="s">
        <v>9</v>
      </c>
      <c r="D1421">
        <v>1497172.49</v>
      </c>
      <c r="E1421" s="1" t="s">
        <v>10</v>
      </c>
      <c r="F1421" s="1" t="s">
        <v>11</v>
      </c>
      <c r="G1421" s="1" t="s">
        <v>12</v>
      </c>
      <c r="H1421" s="1" t="s">
        <v>13</v>
      </c>
      <c r="I1421" s="1" t="s">
        <v>13</v>
      </c>
      <c r="J1421">
        <v>47</v>
      </c>
      <c r="K1421" s="1">
        <f t="shared" si="63"/>
        <v>1497172.49</v>
      </c>
      <c r="L1421" s="1" t="str">
        <f t="shared" si="64"/>
        <v>ASALARIADO</v>
      </c>
      <c r="M1421" s="1">
        <f t="shared" si="65"/>
        <v>47</v>
      </c>
    </row>
    <row r="1422" spans="2:13" x14ac:dyDescent="0.25">
      <c r="B1422">
        <v>1408</v>
      </c>
      <c r="C1422" s="1" t="s">
        <v>9</v>
      </c>
      <c r="D1422">
        <v>1372847.55</v>
      </c>
      <c r="E1422" s="1" t="s">
        <v>10</v>
      </c>
      <c r="F1422" s="1" t="s">
        <v>11</v>
      </c>
      <c r="G1422" s="1" t="s">
        <v>12</v>
      </c>
      <c r="H1422" s="1" t="s">
        <v>13</v>
      </c>
      <c r="I1422" s="1" t="s">
        <v>13</v>
      </c>
      <c r="J1422">
        <v>56</v>
      </c>
      <c r="K1422" s="1">
        <f t="shared" si="63"/>
        <v>1372847.55</v>
      </c>
      <c r="L1422" s="1" t="str">
        <f t="shared" si="64"/>
        <v>ASALARIADO</v>
      </c>
      <c r="M1422" s="1">
        <f t="shared" si="65"/>
        <v>56</v>
      </c>
    </row>
    <row r="1423" spans="2:13" x14ac:dyDescent="0.25">
      <c r="B1423">
        <v>1409</v>
      </c>
      <c r="C1423" s="1" t="s">
        <v>15</v>
      </c>
      <c r="D1423">
        <v>830543</v>
      </c>
      <c r="E1423" s="1" t="s">
        <v>10</v>
      </c>
      <c r="F1423" s="1" t="s">
        <v>11</v>
      </c>
      <c r="G1423" s="1" t="s">
        <v>12</v>
      </c>
      <c r="H1423" s="1" t="s">
        <v>13</v>
      </c>
      <c r="I1423" s="1" t="s">
        <v>12</v>
      </c>
      <c r="J1423">
        <v>39</v>
      </c>
      <c r="K1423" s="1">
        <f t="shared" ref="K1423:K1486" si="66">IF(ISBLANK(D1423),$B$8,D1423)</f>
        <v>830543</v>
      </c>
      <c r="L1423" s="1" t="str">
        <f t="shared" ref="L1423:L1486" si="67">IF(ISBLANK(E1423),$B$4,E1423)</f>
        <v>ASALARIADO</v>
      </c>
      <c r="M1423" s="1">
        <f t="shared" ref="M1423:M1486" si="68">IF(ISBLANK(J1423),$B$9,J1423)</f>
        <v>39</v>
      </c>
    </row>
    <row r="1424" spans="2:13" x14ac:dyDescent="0.25">
      <c r="B1424">
        <v>1410</v>
      </c>
      <c r="C1424" s="1" t="s">
        <v>9</v>
      </c>
      <c r="D1424">
        <v>650897.42000000004</v>
      </c>
      <c r="E1424" s="1" t="s">
        <v>10</v>
      </c>
      <c r="F1424" s="1" t="s">
        <v>16</v>
      </c>
      <c r="G1424" s="1" t="s">
        <v>12</v>
      </c>
      <c r="H1424" s="1" t="s">
        <v>13</v>
      </c>
      <c r="I1424" s="1" t="s">
        <v>13</v>
      </c>
      <c r="J1424">
        <v>38</v>
      </c>
      <c r="K1424" s="1">
        <f t="shared" si="66"/>
        <v>650897.42000000004</v>
      </c>
      <c r="L1424" s="1" t="str">
        <f t="shared" si="67"/>
        <v>ASALARIADO</v>
      </c>
      <c r="M1424" s="1">
        <f t="shared" si="68"/>
        <v>38</v>
      </c>
    </row>
    <row r="1425" spans="2:13" x14ac:dyDescent="0.25">
      <c r="B1425">
        <v>1411</v>
      </c>
      <c r="C1425" s="1" t="s">
        <v>9</v>
      </c>
      <c r="D1425">
        <v>463597.72</v>
      </c>
      <c r="E1425" s="1" t="s">
        <v>10</v>
      </c>
      <c r="F1425" s="1" t="s">
        <v>16</v>
      </c>
      <c r="G1425" s="1" t="s">
        <v>12</v>
      </c>
      <c r="H1425" s="1" t="s">
        <v>12</v>
      </c>
      <c r="I1425" s="1" t="s">
        <v>13</v>
      </c>
      <c r="J1425">
        <v>47</v>
      </c>
      <c r="K1425" s="1">
        <f t="shared" si="66"/>
        <v>463597.72</v>
      </c>
      <c r="L1425" s="1" t="str">
        <f t="shared" si="67"/>
        <v>ASALARIADO</v>
      </c>
      <c r="M1425" s="1">
        <f t="shared" si="68"/>
        <v>47</v>
      </c>
    </row>
    <row r="1426" spans="2:13" x14ac:dyDescent="0.25">
      <c r="B1426">
        <v>1412</v>
      </c>
      <c r="C1426" s="1" t="s">
        <v>15</v>
      </c>
      <c r="D1426">
        <v>297050</v>
      </c>
      <c r="E1426" s="1" t="s">
        <v>17</v>
      </c>
      <c r="F1426" s="1" t="s">
        <v>16</v>
      </c>
      <c r="G1426" s="1" t="s">
        <v>12</v>
      </c>
      <c r="H1426" s="1" t="s">
        <v>13</v>
      </c>
      <c r="I1426" s="1" t="s">
        <v>13</v>
      </c>
      <c r="J1426">
        <v>31</v>
      </c>
      <c r="K1426" s="1">
        <f t="shared" si="66"/>
        <v>297050</v>
      </c>
      <c r="L1426" s="1" t="str">
        <f t="shared" si="67"/>
        <v>ASEGURADO VOLUNTARIO</v>
      </c>
      <c r="M1426" s="1">
        <f t="shared" si="68"/>
        <v>31</v>
      </c>
    </row>
    <row r="1427" spans="2:13" x14ac:dyDescent="0.25">
      <c r="B1427">
        <v>1413</v>
      </c>
      <c r="C1427" s="1" t="s">
        <v>9</v>
      </c>
      <c r="D1427">
        <v>297110</v>
      </c>
      <c r="E1427" s="1" t="s">
        <v>17</v>
      </c>
      <c r="F1427" s="1" t="s">
        <v>16</v>
      </c>
      <c r="G1427" s="1" t="s">
        <v>12</v>
      </c>
      <c r="H1427" s="1" t="s">
        <v>13</v>
      </c>
      <c r="I1427" s="1" t="s">
        <v>13</v>
      </c>
      <c r="J1427">
        <v>36</v>
      </c>
      <c r="K1427" s="1">
        <f t="shared" si="66"/>
        <v>297110</v>
      </c>
      <c r="L1427" s="1" t="str">
        <f t="shared" si="67"/>
        <v>ASEGURADO VOLUNTARIO</v>
      </c>
      <c r="M1427" s="1">
        <f t="shared" si="68"/>
        <v>36</v>
      </c>
    </row>
    <row r="1428" spans="2:13" x14ac:dyDescent="0.25">
      <c r="B1428">
        <v>1414</v>
      </c>
      <c r="C1428" s="1" t="s">
        <v>15</v>
      </c>
      <c r="D1428">
        <v>297045</v>
      </c>
      <c r="E1428" s="1" t="s">
        <v>17</v>
      </c>
      <c r="F1428" s="1" t="s">
        <v>16</v>
      </c>
      <c r="G1428" s="1" t="s">
        <v>12</v>
      </c>
      <c r="H1428" s="1" t="s">
        <v>13</v>
      </c>
      <c r="I1428" s="1" t="s">
        <v>13</v>
      </c>
      <c r="J1428">
        <v>33</v>
      </c>
      <c r="K1428" s="1">
        <f t="shared" si="66"/>
        <v>297045</v>
      </c>
      <c r="L1428" s="1" t="str">
        <f t="shared" si="67"/>
        <v>ASEGURADO VOLUNTARIO</v>
      </c>
      <c r="M1428" s="1">
        <f t="shared" si="68"/>
        <v>33</v>
      </c>
    </row>
    <row r="1429" spans="2:13" x14ac:dyDescent="0.25">
      <c r="B1429">
        <v>1415</v>
      </c>
      <c r="C1429" s="1" t="s">
        <v>15</v>
      </c>
      <c r="D1429">
        <v>278030</v>
      </c>
      <c r="E1429" s="1" t="s">
        <v>19</v>
      </c>
      <c r="F1429" s="1" t="s">
        <v>16</v>
      </c>
      <c r="G1429" s="1" t="s">
        <v>12</v>
      </c>
      <c r="H1429" s="1" t="s">
        <v>13</v>
      </c>
      <c r="I1429" s="1" t="s">
        <v>13</v>
      </c>
      <c r="J1429">
        <v>35</v>
      </c>
      <c r="K1429" s="1">
        <f t="shared" si="66"/>
        <v>278030</v>
      </c>
      <c r="L1429" s="1" t="str">
        <f t="shared" si="67"/>
        <v>CONVENIOS ESPECIALES DE TRABAJADORES INDEPENDIENTES</v>
      </c>
      <c r="M1429" s="1">
        <f t="shared" si="68"/>
        <v>35</v>
      </c>
    </row>
    <row r="1430" spans="2:13" x14ac:dyDescent="0.25">
      <c r="B1430">
        <v>1416</v>
      </c>
      <c r="C1430" s="1" t="s">
        <v>15</v>
      </c>
      <c r="D1430">
        <v>11580185.98</v>
      </c>
      <c r="E1430" s="1" t="s">
        <v>10</v>
      </c>
      <c r="F1430" s="1" t="s">
        <v>16</v>
      </c>
      <c r="G1430" s="1" t="s">
        <v>12</v>
      </c>
      <c r="H1430" s="1" t="s">
        <v>13</v>
      </c>
      <c r="I1430" s="1" t="s">
        <v>13</v>
      </c>
      <c r="J1430">
        <v>46</v>
      </c>
      <c r="K1430" s="1">
        <f t="shared" si="66"/>
        <v>11580185.98</v>
      </c>
      <c r="L1430" s="1" t="str">
        <f t="shared" si="67"/>
        <v>ASALARIADO</v>
      </c>
      <c r="M1430" s="1">
        <f t="shared" si="68"/>
        <v>46</v>
      </c>
    </row>
    <row r="1431" spans="2:13" x14ac:dyDescent="0.25">
      <c r="B1431">
        <v>1417</v>
      </c>
      <c r="C1431" s="1" t="s">
        <v>9</v>
      </c>
      <c r="D1431">
        <v>2007029.76</v>
      </c>
      <c r="E1431" s="1" t="s">
        <v>10</v>
      </c>
      <c r="F1431" s="1" t="s">
        <v>11</v>
      </c>
      <c r="G1431" s="1" t="s">
        <v>12</v>
      </c>
      <c r="H1431" s="1" t="s">
        <v>13</v>
      </c>
      <c r="I1431" s="1" t="s">
        <v>13</v>
      </c>
      <c r="J1431">
        <v>54</v>
      </c>
      <c r="K1431" s="1">
        <f t="shared" si="66"/>
        <v>2007029.76</v>
      </c>
      <c r="L1431" s="1" t="str">
        <f t="shared" si="67"/>
        <v>ASALARIADO</v>
      </c>
      <c r="M1431" s="1">
        <f t="shared" si="68"/>
        <v>54</v>
      </c>
    </row>
    <row r="1432" spans="2:13" x14ac:dyDescent="0.25">
      <c r="B1432">
        <v>1418</v>
      </c>
      <c r="C1432" s="1" t="s">
        <v>9</v>
      </c>
      <c r="D1432">
        <v>740237.33</v>
      </c>
      <c r="E1432" s="1" t="s">
        <v>10</v>
      </c>
      <c r="F1432" s="1" t="s">
        <v>11</v>
      </c>
      <c r="G1432" s="1" t="s">
        <v>12</v>
      </c>
      <c r="H1432" s="1" t="s">
        <v>13</v>
      </c>
      <c r="I1432" s="1" t="s">
        <v>13</v>
      </c>
      <c r="J1432">
        <v>52</v>
      </c>
      <c r="K1432" s="1">
        <f t="shared" si="66"/>
        <v>740237.33</v>
      </c>
      <c r="L1432" s="1" t="str">
        <f t="shared" si="67"/>
        <v>ASALARIADO</v>
      </c>
      <c r="M1432" s="1">
        <f t="shared" si="68"/>
        <v>52</v>
      </c>
    </row>
    <row r="1433" spans="2:13" x14ac:dyDescent="0.25">
      <c r="B1433">
        <v>1419</v>
      </c>
      <c r="C1433" s="1" t="s">
        <v>9</v>
      </c>
      <c r="D1433">
        <v>140000</v>
      </c>
      <c r="E1433" s="1" t="s">
        <v>10</v>
      </c>
      <c r="F1433" s="1" t="s">
        <v>16</v>
      </c>
      <c r="G1433" s="1" t="s">
        <v>12</v>
      </c>
      <c r="H1433" s="1" t="s">
        <v>13</v>
      </c>
      <c r="I1433" s="1" t="s">
        <v>13</v>
      </c>
      <c r="J1433">
        <v>42</v>
      </c>
      <c r="K1433" s="1">
        <f t="shared" si="66"/>
        <v>140000</v>
      </c>
      <c r="L1433" s="1" t="str">
        <f t="shared" si="67"/>
        <v>ASALARIADO</v>
      </c>
      <c r="M1433" s="1">
        <f t="shared" si="68"/>
        <v>42</v>
      </c>
    </row>
    <row r="1434" spans="2:13" x14ac:dyDescent="0.25">
      <c r="B1434">
        <v>1420</v>
      </c>
      <c r="C1434" s="1" t="s">
        <v>15</v>
      </c>
      <c r="D1434">
        <v>300018</v>
      </c>
      <c r="E1434" s="1" t="s">
        <v>18</v>
      </c>
      <c r="F1434" s="1" t="s">
        <v>16</v>
      </c>
      <c r="G1434" s="1" t="s">
        <v>12</v>
      </c>
      <c r="H1434" s="1" t="s">
        <v>13</v>
      </c>
      <c r="I1434" s="1" t="s">
        <v>12</v>
      </c>
      <c r="J1434">
        <v>58</v>
      </c>
      <c r="K1434" s="1">
        <f t="shared" si="66"/>
        <v>300018</v>
      </c>
      <c r="L1434" s="1" t="str">
        <f t="shared" si="67"/>
        <v>TRABAJADOR INDEPENDIENTE</v>
      </c>
      <c r="M1434" s="1">
        <f t="shared" si="68"/>
        <v>58</v>
      </c>
    </row>
    <row r="1435" spans="2:13" x14ac:dyDescent="0.25">
      <c r="B1435">
        <v>1421</v>
      </c>
      <c r="C1435" s="1" t="s">
        <v>15</v>
      </c>
      <c r="D1435">
        <v>297045</v>
      </c>
      <c r="E1435" s="1" t="s">
        <v>17</v>
      </c>
      <c r="F1435" s="1" t="s">
        <v>16</v>
      </c>
      <c r="G1435" s="1" t="s">
        <v>12</v>
      </c>
      <c r="H1435" s="1" t="s">
        <v>13</v>
      </c>
      <c r="I1435" s="1" t="s">
        <v>12</v>
      </c>
      <c r="J1435">
        <v>27</v>
      </c>
      <c r="K1435" s="1">
        <f t="shared" si="66"/>
        <v>297045</v>
      </c>
      <c r="L1435" s="1" t="str">
        <f t="shared" si="67"/>
        <v>ASEGURADO VOLUNTARIO</v>
      </c>
      <c r="M1435" s="1">
        <f t="shared" si="68"/>
        <v>27</v>
      </c>
    </row>
    <row r="1436" spans="2:13" x14ac:dyDescent="0.25">
      <c r="B1436">
        <v>1422</v>
      </c>
      <c r="C1436" s="1" t="s">
        <v>9</v>
      </c>
      <c r="D1436">
        <v>266625</v>
      </c>
      <c r="E1436" s="1" t="s">
        <v>10</v>
      </c>
      <c r="F1436" s="1" t="s">
        <v>16</v>
      </c>
      <c r="G1436" s="1" t="s">
        <v>12</v>
      </c>
      <c r="H1436" s="1" t="s">
        <v>13</v>
      </c>
      <c r="I1436" s="1" t="s">
        <v>13</v>
      </c>
      <c r="J1436">
        <v>50</v>
      </c>
      <c r="K1436" s="1">
        <f t="shared" si="66"/>
        <v>266625</v>
      </c>
      <c r="L1436" s="1" t="str">
        <f t="shared" si="67"/>
        <v>ASALARIADO</v>
      </c>
      <c r="M1436" s="1">
        <f t="shared" si="68"/>
        <v>50</v>
      </c>
    </row>
    <row r="1437" spans="2:13" x14ac:dyDescent="0.25">
      <c r="B1437">
        <v>1423</v>
      </c>
      <c r="C1437" s="1" t="s">
        <v>9</v>
      </c>
      <c r="D1437">
        <v>282305</v>
      </c>
      <c r="E1437" s="1" t="s">
        <v>18</v>
      </c>
      <c r="F1437" s="1" t="s">
        <v>16</v>
      </c>
      <c r="G1437" s="1" t="s">
        <v>12</v>
      </c>
      <c r="H1437" s="1" t="s">
        <v>13</v>
      </c>
      <c r="I1437" s="1" t="s">
        <v>12</v>
      </c>
      <c r="J1437">
        <v>34</v>
      </c>
      <c r="K1437" s="1">
        <f t="shared" si="66"/>
        <v>282305</v>
      </c>
      <c r="L1437" s="1" t="str">
        <f t="shared" si="67"/>
        <v>TRABAJADOR INDEPENDIENTE</v>
      </c>
      <c r="M1437" s="1">
        <f t="shared" si="68"/>
        <v>34</v>
      </c>
    </row>
    <row r="1438" spans="2:13" x14ac:dyDescent="0.25">
      <c r="B1438">
        <v>1424</v>
      </c>
      <c r="C1438" s="1" t="s">
        <v>9</v>
      </c>
      <c r="D1438">
        <v>574141.48</v>
      </c>
      <c r="E1438" s="1" t="s">
        <v>10</v>
      </c>
      <c r="F1438" s="1" t="s">
        <v>16</v>
      </c>
      <c r="G1438" s="1" t="s">
        <v>12</v>
      </c>
      <c r="H1438" s="1" t="s">
        <v>13</v>
      </c>
      <c r="I1438" s="1" t="s">
        <v>13</v>
      </c>
      <c r="J1438">
        <v>22</v>
      </c>
      <c r="K1438" s="1">
        <f t="shared" si="66"/>
        <v>574141.48</v>
      </c>
      <c r="L1438" s="1" t="str">
        <f t="shared" si="67"/>
        <v>ASALARIADO</v>
      </c>
      <c r="M1438" s="1">
        <f t="shared" si="68"/>
        <v>22</v>
      </c>
    </row>
    <row r="1439" spans="2:13" x14ac:dyDescent="0.25">
      <c r="B1439">
        <v>1425</v>
      </c>
      <c r="C1439" s="1" t="s">
        <v>15</v>
      </c>
      <c r="D1439">
        <v>2072167</v>
      </c>
      <c r="E1439" s="1" t="s">
        <v>14</v>
      </c>
      <c r="F1439" s="1" t="s">
        <v>11</v>
      </c>
      <c r="G1439" s="1" t="s">
        <v>12</v>
      </c>
      <c r="H1439" s="1" t="s">
        <v>13</v>
      </c>
      <c r="I1439" s="1" t="s">
        <v>13</v>
      </c>
      <c r="J1439">
        <v>67</v>
      </c>
      <c r="K1439" s="1">
        <f t="shared" si="66"/>
        <v>2072167</v>
      </c>
      <c r="L1439" s="1" t="str">
        <f t="shared" si="67"/>
        <v>PENSIONADOS EN SU PROPIO SISTEMA</v>
      </c>
      <c r="M1439" s="1">
        <f t="shared" si="68"/>
        <v>67</v>
      </c>
    </row>
    <row r="1440" spans="2:13" x14ac:dyDescent="0.25">
      <c r="B1440">
        <v>1426</v>
      </c>
      <c r="C1440" s="1" t="s">
        <v>9</v>
      </c>
      <c r="D1440">
        <v>278030</v>
      </c>
      <c r="E1440" s="1" t="s">
        <v>19</v>
      </c>
      <c r="F1440" s="1" t="s">
        <v>16</v>
      </c>
      <c r="G1440" s="1" t="s">
        <v>12</v>
      </c>
      <c r="H1440" s="1" t="s">
        <v>13</v>
      </c>
      <c r="I1440" s="1" t="s">
        <v>13</v>
      </c>
      <c r="J1440">
        <v>56</v>
      </c>
      <c r="K1440" s="1">
        <f t="shared" si="66"/>
        <v>278030</v>
      </c>
      <c r="L1440" s="1" t="str">
        <f t="shared" si="67"/>
        <v>CONVENIOS ESPECIALES DE TRABAJADORES INDEPENDIENTES</v>
      </c>
      <c r="M1440" s="1">
        <f t="shared" si="68"/>
        <v>56</v>
      </c>
    </row>
    <row r="1441" spans="2:13" x14ac:dyDescent="0.25">
      <c r="B1441">
        <v>1427</v>
      </c>
      <c r="C1441" s="1" t="s">
        <v>15</v>
      </c>
      <c r="D1441">
        <v>2166746.5</v>
      </c>
      <c r="E1441" s="1" t="s">
        <v>10</v>
      </c>
      <c r="F1441" s="1" t="s">
        <v>11</v>
      </c>
      <c r="G1441" s="1" t="s">
        <v>12</v>
      </c>
      <c r="H1441" s="1" t="s">
        <v>13</v>
      </c>
      <c r="I1441" s="1" t="s">
        <v>13</v>
      </c>
      <c r="J1441">
        <v>32</v>
      </c>
      <c r="K1441" s="1">
        <f t="shared" si="66"/>
        <v>2166746.5</v>
      </c>
      <c r="L1441" s="1" t="str">
        <f t="shared" si="67"/>
        <v>ASALARIADO</v>
      </c>
      <c r="M1441" s="1">
        <f t="shared" si="68"/>
        <v>32</v>
      </c>
    </row>
    <row r="1442" spans="2:13" x14ac:dyDescent="0.25">
      <c r="B1442">
        <v>1428</v>
      </c>
      <c r="C1442" s="1" t="s">
        <v>15</v>
      </c>
      <c r="D1442">
        <v>532257.68999999994</v>
      </c>
      <c r="E1442" s="1" t="s">
        <v>10</v>
      </c>
      <c r="F1442" s="1" t="s">
        <v>16</v>
      </c>
      <c r="G1442" s="1" t="s">
        <v>12</v>
      </c>
      <c r="H1442" s="1" t="s">
        <v>13</v>
      </c>
      <c r="I1442" s="1" t="s">
        <v>13</v>
      </c>
      <c r="J1442">
        <v>42</v>
      </c>
      <c r="K1442" s="1">
        <f t="shared" si="66"/>
        <v>532257.68999999994</v>
      </c>
      <c r="L1442" s="1" t="str">
        <f t="shared" si="67"/>
        <v>ASALARIADO</v>
      </c>
      <c r="M1442" s="1">
        <f t="shared" si="68"/>
        <v>42</v>
      </c>
    </row>
    <row r="1443" spans="2:13" x14ac:dyDescent="0.25">
      <c r="B1443">
        <v>1429</v>
      </c>
      <c r="C1443" s="1" t="s">
        <v>9</v>
      </c>
      <c r="D1443">
        <v>2762536.65</v>
      </c>
      <c r="E1443" s="1" t="s">
        <v>10</v>
      </c>
      <c r="F1443" s="1" t="s">
        <v>16</v>
      </c>
      <c r="G1443" s="1" t="s">
        <v>12</v>
      </c>
      <c r="H1443" s="1" t="s">
        <v>12</v>
      </c>
      <c r="I1443" s="1" t="s">
        <v>13</v>
      </c>
      <c r="J1443">
        <v>42</v>
      </c>
      <c r="K1443" s="1">
        <f t="shared" si="66"/>
        <v>2762536.65</v>
      </c>
      <c r="L1443" s="1" t="str">
        <f t="shared" si="67"/>
        <v>ASALARIADO</v>
      </c>
      <c r="M1443" s="1">
        <f t="shared" si="68"/>
        <v>42</v>
      </c>
    </row>
    <row r="1444" spans="2:13" x14ac:dyDescent="0.25">
      <c r="B1444">
        <v>1430</v>
      </c>
      <c r="C1444" s="1" t="s">
        <v>15</v>
      </c>
      <c r="D1444">
        <v>278030</v>
      </c>
      <c r="E1444" s="1" t="s">
        <v>19</v>
      </c>
      <c r="F1444" s="1" t="s">
        <v>16</v>
      </c>
      <c r="G1444" s="1" t="s">
        <v>12</v>
      </c>
      <c r="H1444" s="1" t="s">
        <v>13</v>
      </c>
      <c r="I1444" s="1" t="s">
        <v>13</v>
      </c>
      <c r="J1444">
        <v>60</v>
      </c>
      <c r="K1444" s="1">
        <f t="shared" si="66"/>
        <v>278030</v>
      </c>
      <c r="L1444" s="1" t="str">
        <f t="shared" si="67"/>
        <v>CONVENIOS ESPECIALES DE TRABAJADORES INDEPENDIENTES</v>
      </c>
      <c r="M1444" s="1">
        <f t="shared" si="68"/>
        <v>60</v>
      </c>
    </row>
    <row r="1445" spans="2:13" x14ac:dyDescent="0.25">
      <c r="B1445">
        <v>1431</v>
      </c>
      <c r="C1445" s="1" t="s">
        <v>9</v>
      </c>
      <c r="D1445">
        <v>437183.54</v>
      </c>
      <c r="E1445" s="1" t="s">
        <v>10</v>
      </c>
      <c r="F1445" s="1" t="s">
        <v>16</v>
      </c>
      <c r="G1445" s="1" t="s">
        <v>12</v>
      </c>
      <c r="H1445" s="1" t="s">
        <v>13</v>
      </c>
      <c r="I1445" s="1" t="s">
        <v>13</v>
      </c>
      <c r="J1445">
        <v>46</v>
      </c>
      <c r="K1445" s="1">
        <f t="shared" si="66"/>
        <v>437183.54</v>
      </c>
      <c r="L1445" s="1" t="str">
        <f t="shared" si="67"/>
        <v>ASALARIADO</v>
      </c>
      <c r="M1445" s="1">
        <f t="shared" si="68"/>
        <v>46</v>
      </c>
    </row>
    <row r="1446" spans="2:13" x14ac:dyDescent="0.25">
      <c r="B1446">
        <v>1432</v>
      </c>
      <c r="C1446" s="1" t="s">
        <v>9</v>
      </c>
      <c r="D1446">
        <v>417623.03</v>
      </c>
      <c r="E1446" s="1" t="s">
        <v>10</v>
      </c>
      <c r="F1446" s="1" t="s">
        <v>16</v>
      </c>
      <c r="G1446" s="1" t="s">
        <v>12</v>
      </c>
      <c r="H1446" s="1" t="s">
        <v>13</v>
      </c>
      <c r="I1446" s="1" t="s">
        <v>13</v>
      </c>
      <c r="J1446">
        <v>27</v>
      </c>
      <c r="K1446" s="1">
        <f t="shared" si="66"/>
        <v>417623.03</v>
      </c>
      <c r="L1446" s="1" t="str">
        <f t="shared" si="67"/>
        <v>ASALARIADO</v>
      </c>
      <c r="M1446" s="1">
        <f t="shared" si="68"/>
        <v>27</v>
      </c>
    </row>
    <row r="1447" spans="2:13" x14ac:dyDescent="0.25">
      <c r="B1447">
        <v>1433</v>
      </c>
      <c r="C1447" s="1" t="s">
        <v>15</v>
      </c>
      <c r="D1447">
        <v>170502</v>
      </c>
      <c r="E1447" s="1" t="s">
        <v>10</v>
      </c>
      <c r="F1447" s="1" t="s">
        <v>16</v>
      </c>
      <c r="G1447" s="1" t="s">
        <v>12</v>
      </c>
      <c r="H1447" s="1" t="s">
        <v>13</v>
      </c>
      <c r="I1447" s="1" t="s">
        <v>13</v>
      </c>
      <c r="J1447">
        <v>47</v>
      </c>
      <c r="K1447" s="1">
        <f t="shared" si="66"/>
        <v>170502</v>
      </c>
      <c r="L1447" s="1" t="str">
        <f t="shared" si="67"/>
        <v>ASALARIADO</v>
      </c>
      <c r="M1447" s="1">
        <f t="shared" si="68"/>
        <v>47</v>
      </c>
    </row>
    <row r="1448" spans="2:13" x14ac:dyDescent="0.25">
      <c r="B1448">
        <v>1434</v>
      </c>
      <c r="C1448" s="1" t="s">
        <v>9</v>
      </c>
      <c r="D1448">
        <v>573826</v>
      </c>
      <c r="E1448" s="1" t="s">
        <v>18</v>
      </c>
      <c r="F1448" s="1" t="s">
        <v>16</v>
      </c>
      <c r="G1448" s="1" t="s">
        <v>12</v>
      </c>
      <c r="H1448" s="1" t="s">
        <v>13</v>
      </c>
      <c r="I1448" s="1" t="s">
        <v>12</v>
      </c>
      <c r="J1448">
        <v>61</v>
      </c>
      <c r="K1448" s="1">
        <f t="shared" si="66"/>
        <v>573826</v>
      </c>
      <c r="L1448" s="1" t="str">
        <f t="shared" si="67"/>
        <v>TRABAJADOR INDEPENDIENTE</v>
      </c>
      <c r="M1448" s="1">
        <f t="shared" si="68"/>
        <v>61</v>
      </c>
    </row>
    <row r="1449" spans="2:13" x14ac:dyDescent="0.25">
      <c r="B1449">
        <v>1435</v>
      </c>
      <c r="C1449" s="1" t="s">
        <v>15</v>
      </c>
      <c r="D1449">
        <v>297045</v>
      </c>
      <c r="E1449" s="1" t="s">
        <v>17</v>
      </c>
      <c r="F1449" s="1" t="s">
        <v>16</v>
      </c>
      <c r="G1449" s="1" t="s">
        <v>12</v>
      </c>
      <c r="H1449" s="1" t="s">
        <v>13</v>
      </c>
      <c r="I1449" s="1" t="s">
        <v>12</v>
      </c>
      <c r="J1449">
        <v>23</v>
      </c>
      <c r="K1449" s="1">
        <f t="shared" si="66"/>
        <v>297045</v>
      </c>
      <c r="L1449" s="1" t="str">
        <f t="shared" si="67"/>
        <v>ASEGURADO VOLUNTARIO</v>
      </c>
      <c r="M1449" s="1">
        <f t="shared" si="68"/>
        <v>23</v>
      </c>
    </row>
    <row r="1450" spans="2:13" x14ac:dyDescent="0.25">
      <c r="B1450">
        <v>1436</v>
      </c>
      <c r="C1450" s="1" t="s">
        <v>9</v>
      </c>
      <c r="D1450">
        <v>406190.91</v>
      </c>
      <c r="E1450" s="1" t="s">
        <v>10</v>
      </c>
      <c r="F1450" s="1" t="s">
        <v>11</v>
      </c>
      <c r="G1450" s="1" t="s">
        <v>12</v>
      </c>
      <c r="H1450" s="1" t="s">
        <v>12</v>
      </c>
      <c r="I1450" s="1" t="s">
        <v>13</v>
      </c>
      <c r="J1450">
        <v>22</v>
      </c>
      <c r="K1450" s="1">
        <f t="shared" si="66"/>
        <v>406190.91</v>
      </c>
      <c r="L1450" s="1" t="str">
        <f t="shared" si="67"/>
        <v>ASALARIADO</v>
      </c>
      <c r="M1450" s="1">
        <f t="shared" si="68"/>
        <v>22</v>
      </c>
    </row>
    <row r="1451" spans="2:13" x14ac:dyDescent="0.25">
      <c r="B1451">
        <v>1437</v>
      </c>
      <c r="C1451" s="1" t="s">
        <v>9</v>
      </c>
      <c r="D1451">
        <v>297046</v>
      </c>
      <c r="E1451" s="1" t="s">
        <v>17</v>
      </c>
      <c r="F1451" s="1" t="s">
        <v>16</v>
      </c>
      <c r="G1451" s="1" t="s">
        <v>12</v>
      </c>
      <c r="H1451" s="1" t="s">
        <v>12</v>
      </c>
      <c r="I1451" s="1" t="s">
        <v>13</v>
      </c>
      <c r="J1451">
        <v>44</v>
      </c>
      <c r="K1451" s="1">
        <f t="shared" si="66"/>
        <v>297046</v>
      </c>
      <c r="L1451" s="1" t="str">
        <f t="shared" si="67"/>
        <v>ASEGURADO VOLUNTARIO</v>
      </c>
      <c r="M1451" s="1">
        <f t="shared" si="68"/>
        <v>44</v>
      </c>
    </row>
    <row r="1452" spans="2:13" x14ac:dyDescent="0.25">
      <c r="B1452">
        <v>1438</v>
      </c>
      <c r="C1452" s="1" t="s">
        <v>15</v>
      </c>
      <c r="D1452">
        <v>313897</v>
      </c>
      <c r="E1452" s="1" t="s">
        <v>10</v>
      </c>
      <c r="F1452" s="1" t="s">
        <v>11</v>
      </c>
      <c r="G1452" s="1" t="s">
        <v>12</v>
      </c>
      <c r="H1452" s="1" t="s">
        <v>13</v>
      </c>
      <c r="I1452" s="1" t="s">
        <v>12</v>
      </c>
      <c r="J1452">
        <v>31</v>
      </c>
      <c r="K1452" s="1">
        <f t="shared" si="66"/>
        <v>313897</v>
      </c>
      <c r="L1452" s="1" t="str">
        <f t="shared" si="67"/>
        <v>ASALARIADO</v>
      </c>
      <c r="M1452" s="1">
        <f t="shared" si="68"/>
        <v>31</v>
      </c>
    </row>
    <row r="1453" spans="2:13" x14ac:dyDescent="0.25">
      <c r="B1453">
        <v>1439</v>
      </c>
      <c r="C1453" s="1" t="s">
        <v>15</v>
      </c>
      <c r="D1453">
        <v>496170</v>
      </c>
      <c r="E1453" s="1" t="s">
        <v>10</v>
      </c>
      <c r="F1453" s="1" t="s">
        <v>16</v>
      </c>
      <c r="G1453" s="1" t="s">
        <v>12</v>
      </c>
      <c r="H1453" s="1" t="s">
        <v>12</v>
      </c>
      <c r="I1453" s="1" t="s">
        <v>13</v>
      </c>
      <c r="J1453">
        <v>28</v>
      </c>
      <c r="K1453" s="1">
        <f t="shared" si="66"/>
        <v>496170</v>
      </c>
      <c r="L1453" s="1" t="str">
        <f t="shared" si="67"/>
        <v>ASALARIADO</v>
      </c>
      <c r="M1453" s="1">
        <f t="shared" si="68"/>
        <v>28</v>
      </c>
    </row>
    <row r="1454" spans="2:13" x14ac:dyDescent="0.25">
      <c r="B1454">
        <v>1440</v>
      </c>
      <c r="C1454" s="1" t="s">
        <v>9</v>
      </c>
      <c r="D1454">
        <v>952596</v>
      </c>
      <c r="E1454" s="1" t="s">
        <v>10</v>
      </c>
      <c r="F1454" s="1" t="s">
        <v>16</v>
      </c>
      <c r="G1454" s="1" t="s">
        <v>12</v>
      </c>
      <c r="H1454" s="1" t="s">
        <v>13</v>
      </c>
      <c r="I1454" s="1" t="s">
        <v>13</v>
      </c>
      <c r="J1454">
        <v>61</v>
      </c>
      <c r="K1454" s="1">
        <f t="shared" si="66"/>
        <v>952596</v>
      </c>
      <c r="L1454" s="1" t="str">
        <f t="shared" si="67"/>
        <v>ASALARIADO</v>
      </c>
      <c r="M1454" s="1">
        <f t="shared" si="68"/>
        <v>61</v>
      </c>
    </row>
    <row r="1455" spans="2:13" x14ac:dyDescent="0.25">
      <c r="B1455">
        <v>1441</v>
      </c>
      <c r="C1455" s="1" t="s">
        <v>15</v>
      </c>
      <c r="D1455">
        <v>644244</v>
      </c>
      <c r="E1455" s="1" t="s">
        <v>10</v>
      </c>
      <c r="F1455" s="1" t="s">
        <v>16</v>
      </c>
      <c r="G1455" s="1" t="s">
        <v>12</v>
      </c>
      <c r="H1455" s="1" t="s">
        <v>13</v>
      </c>
      <c r="I1455" s="1" t="s">
        <v>13</v>
      </c>
      <c r="J1455">
        <v>25</v>
      </c>
      <c r="K1455" s="1">
        <f t="shared" si="66"/>
        <v>644244</v>
      </c>
      <c r="L1455" s="1" t="str">
        <f t="shared" si="67"/>
        <v>ASALARIADO</v>
      </c>
      <c r="M1455" s="1">
        <f t="shared" si="68"/>
        <v>25</v>
      </c>
    </row>
    <row r="1456" spans="2:13" x14ac:dyDescent="0.25">
      <c r="B1456">
        <v>1442</v>
      </c>
      <c r="C1456" s="1" t="s">
        <v>9</v>
      </c>
      <c r="D1456">
        <v>297045</v>
      </c>
      <c r="E1456" s="1" t="s">
        <v>17</v>
      </c>
      <c r="F1456" s="1" t="s">
        <v>16</v>
      </c>
      <c r="G1456" s="1" t="s">
        <v>12</v>
      </c>
      <c r="H1456" s="1" t="s">
        <v>13</v>
      </c>
      <c r="I1456" s="1" t="s">
        <v>13</v>
      </c>
      <c r="J1456">
        <v>36</v>
      </c>
      <c r="K1456" s="1">
        <f t="shared" si="66"/>
        <v>297045</v>
      </c>
      <c r="L1456" s="1" t="str">
        <f t="shared" si="67"/>
        <v>ASEGURADO VOLUNTARIO</v>
      </c>
      <c r="M1456" s="1">
        <f t="shared" si="68"/>
        <v>36</v>
      </c>
    </row>
    <row r="1457" spans="2:13" x14ac:dyDescent="0.25">
      <c r="B1457">
        <v>1443</v>
      </c>
      <c r="C1457" s="1" t="s">
        <v>15</v>
      </c>
      <c r="D1457">
        <v>297044.99</v>
      </c>
      <c r="E1457" s="1" t="s">
        <v>19</v>
      </c>
      <c r="F1457" s="1" t="s">
        <v>16</v>
      </c>
      <c r="G1457" s="1" t="s">
        <v>12</v>
      </c>
      <c r="H1457" s="1" t="s">
        <v>12</v>
      </c>
      <c r="I1457" s="1" t="s">
        <v>13</v>
      </c>
      <c r="J1457">
        <v>56</v>
      </c>
      <c r="K1457" s="1">
        <f t="shared" si="66"/>
        <v>297044.99</v>
      </c>
      <c r="L1457" s="1" t="str">
        <f t="shared" si="67"/>
        <v>CONVENIOS ESPECIALES DE TRABAJADORES INDEPENDIENTES</v>
      </c>
      <c r="M1457" s="1">
        <f t="shared" si="68"/>
        <v>56</v>
      </c>
    </row>
    <row r="1458" spans="2:13" x14ac:dyDescent="0.25">
      <c r="B1458">
        <v>1444</v>
      </c>
      <c r="C1458" s="1" t="s">
        <v>15</v>
      </c>
      <c r="D1458">
        <v>1591132.4</v>
      </c>
      <c r="E1458" s="1" t="s">
        <v>10</v>
      </c>
      <c r="F1458" s="1" t="s">
        <v>11</v>
      </c>
      <c r="G1458" s="1" t="s">
        <v>12</v>
      </c>
      <c r="H1458" s="1" t="s">
        <v>13</v>
      </c>
      <c r="I1458" s="1" t="s">
        <v>13</v>
      </c>
      <c r="J1458">
        <v>51</v>
      </c>
      <c r="K1458" s="1">
        <f t="shared" si="66"/>
        <v>1591132.4</v>
      </c>
      <c r="L1458" s="1" t="str">
        <f t="shared" si="67"/>
        <v>ASALARIADO</v>
      </c>
      <c r="M1458" s="1">
        <f t="shared" si="68"/>
        <v>51</v>
      </c>
    </row>
    <row r="1459" spans="2:13" x14ac:dyDescent="0.25">
      <c r="B1459">
        <v>1445</v>
      </c>
      <c r="C1459" s="1" t="s">
        <v>9</v>
      </c>
      <c r="D1459">
        <v>130000</v>
      </c>
      <c r="E1459" s="1" t="s">
        <v>10</v>
      </c>
      <c r="F1459" s="1" t="s">
        <v>16</v>
      </c>
      <c r="G1459" s="1" t="s">
        <v>12</v>
      </c>
      <c r="H1459" s="1" t="s">
        <v>12</v>
      </c>
      <c r="I1459" s="1" t="s">
        <v>13</v>
      </c>
      <c r="J1459">
        <v>40</v>
      </c>
      <c r="K1459" s="1">
        <f t="shared" si="66"/>
        <v>130000</v>
      </c>
      <c r="L1459" s="1" t="str">
        <f t="shared" si="67"/>
        <v>ASALARIADO</v>
      </c>
      <c r="M1459" s="1">
        <f t="shared" si="68"/>
        <v>40</v>
      </c>
    </row>
    <row r="1460" spans="2:13" x14ac:dyDescent="0.25">
      <c r="B1460">
        <v>1446</v>
      </c>
      <c r="C1460" s="1" t="s">
        <v>9</v>
      </c>
      <c r="D1460">
        <v>868191.39</v>
      </c>
      <c r="E1460" s="1" t="s">
        <v>10</v>
      </c>
      <c r="F1460" s="1" t="s">
        <v>16</v>
      </c>
      <c r="G1460" s="1" t="s">
        <v>12</v>
      </c>
      <c r="H1460" s="1" t="s">
        <v>13</v>
      </c>
      <c r="I1460" s="1" t="s">
        <v>13</v>
      </c>
      <c r="J1460">
        <v>30</v>
      </c>
      <c r="K1460" s="1">
        <f t="shared" si="66"/>
        <v>868191.39</v>
      </c>
      <c r="L1460" s="1" t="str">
        <f t="shared" si="67"/>
        <v>ASALARIADO</v>
      </c>
      <c r="M1460" s="1">
        <f t="shared" si="68"/>
        <v>30</v>
      </c>
    </row>
    <row r="1461" spans="2:13" x14ac:dyDescent="0.25">
      <c r="B1461">
        <v>1447</v>
      </c>
      <c r="C1461" s="1" t="s">
        <v>15</v>
      </c>
      <c r="D1461">
        <v>122313.33</v>
      </c>
      <c r="E1461" s="1" t="s">
        <v>10</v>
      </c>
      <c r="F1461" s="1" t="s">
        <v>16</v>
      </c>
      <c r="G1461" s="1" t="s">
        <v>12</v>
      </c>
      <c r="H1461" s="1" t="s">
        <v>13</v>
      </c>
      <c r="I1461" s="1" t="s">
        <v>13</v>
      </c>
      <c r="J1461">
        <v>42</v>
      </c>
      <c r="K1461" s="1">
        <f t="shared" si="66"/>
        <v>122313.33</v>
      </c>
      <c r="L1461" s="1" t="str">
        <f t="shared" si="67"/>
        <v>ASALARIADO</v>
      </c>
      <c r="M1461" s="1">
        <f t="shared" si="68"/>
        <v>42</v>
      </c>
    </row>
    <row r="1462" spans="2:13" x14ac:dyDescent="0.25">
      <c r="B1462">
        <v>1448</v>
      </c>
      <c r="C1462" s="1" t="s">
        <v>9</v>
      </c>
      <c r="D1462">
        <v>337000</v>
      </c>
      <c r="E1462" s="1" t="s">
        <v>10</v>
      </c>
      <c r="F1462" s="1" t="s">
        <v>16</v>
      </c>
      <c r="G1462" s="1" t="s">
        <v>12</v>
      </c>
      <c r="H1462" s="1" t="s">
        <v>12</v>
      </c>
      <c r="I1462" s="1" t="s">
        <v>13</v>
      </c>
      <c r="J1462">
        <v>42</v>
      </c>
      <c r="K1462" s="1">
        <f t="shared" si="66"/>
        <v>337000</v>
      </c>
      <c r="L1462" s="1" t="str">
        <f t="shared" si="67"/>
        <v>ASALARIADO</v>
      </c>
      <c r="M1462" s="1">
        <f t="shared" si="68"/>
        <v>42</v>
      </c>
    </row>
    <row r="1463" spans="2:13" x14ac:dyDescent="0.25">
      <c r="B1463">
        <v>1449</v>
      </c>
      <c r="C1463" s="1" t="s">
        <v>15</v>
      </c>
      <c r="D1463">
        <v>1448116.5</v>
      </c>
      <c r="E1463" s="1" t="s">
        <v>10</v>
      </c>
      <c r="F1463" s="1" t="s">
        <v>11</v>
      </c>
      <c r="G1463" s="1" t="s">
        <v>12</v>
      </c>
      <c r="H1463" s="1" t="s">
        <v>13</v>
      </c>
      <c r="I1463" s="1" t="s">
        <v>13</v>
      </c>
      <c r="J1463">
        <v>42</v>
      </c>
      <c r="K1463" s="1">
        <f t="shared" si="66"/>
        <v>1448116.5</v>
      </c>
      <c r="L1463" s="1" t="str">
        <f t="shared" si="67"/>
        <v>ASALARIADO</v>
      </c>
      <c r="M1463" s="1">
        <f t="shared" si="68"/>
        <v>42</v>
      </c>
    </row>
    <row r="1464" spans="2:13" x14ac:dyDescent="0.25">
      <c r="B1464">
        <v>1450</v>
      </c>
      <c r="C1464" s="1" t="s">
        <v>15</v>
      </c>
      <c r="D1464">
        <v>327716</v>
      </c>
      <c r="E1464" s="1" t="s">
        <v>17</v>
      </c>
      <c r="F1464" s="1" t="s">
        <v>16</v>
      </c>
      <c r="G1464" s="1" t="s">
        <v>12</v>
      </c>
      <c r="H1464" s="1" t="s">
        <v>13</v>
      </c>
      <c r="I1464" s="1" t="s">
        <v>13</v>
      </c>
      <c r="J1464">
        <v>40</v>
      </c>
      <c r="K1464" s="1">
        <f t="shared" si="66"/>
        <v>327716</v>
      </c>
      <c r="L1464" s="1" t="str">
        <f t="shared" si="67"/>
        <v>ASEGURADO VOLUNTARIO</v>
      </c>
      <c r="M1464" s="1">
        <f t="shared" si="68"/>
        <v>40</v>
      </c>
    </row>
    <row r="1465" spans="2:13" x14ac:dyDescent="0.25">
      <c r="B1465">
        <v>1451</v>
      </c>
      <c r="C1465" s="1" t="s">
        <v>15</v>
      </c>
      <c r="D1465">
        <v>297044</v>
      </c>
      <c r="E1465" s="1" t="s">
        <v>21</v>
      </c>
      <c r="F1465" s="1" t="s">
        <v>16</v>
      </c>
      <c r="G1465" s="1" t="s">
        <v>12</v>
      </c>
      <c r="H1465" s="1" t="s">
        <v>13</v>
      </c>
      <c r="I1465" s="1" t="s">
        <v>13</v>
      </c>
      <c r="J1465">
        <v>27</v>
      </c>
      <c r="K1465" s="1">
        <f t="shared" si="66"/>
        <v>297044</v>
      </c>
      <c r="L1465" s="1" t="str">
        <f t="shared" si="67"/>
        <v>CONVENIOS ESPECIALES DE ASEGURADOS VOLUNTARIOS</v>
      </c>
      <c r="M1465" s="1">
        <f t="shared" si="68"/>
        <v>27</v>
      </c>
    </row>
    <row r="1466" spans="2:13" x14ac:dyDescent="0.25">
      <c r="B1466">
        <v>1452</v>
      </c>
      <c r="C1466" s="1" t="s">
        <v>9</v>
      </c>
      <c r="D1466">
        <v>278030</v>
      </c>
      <c r="E1466" s="1" t="s">
        <v>19</v>
      </c>
      <c r="F1466" s="1" t="s">
        <v>16</v>
      </c>
      <c r="G1466" s="1" t="s">
        <v>12</v>
      </c>
      <c r="H1466" s="1" t="s">
        <v>13</v>
      </c>
      <c r="I1466" s="1" t="s">
        <v>13</v>
      </c>
      <c r="J1466">
        <v>48</v>
      </c>
      <c r="K1466" s="1">
        <f t="shared" si="66"/>
        <v>278030</v>
      </c>
      <c r="L1466" s="1" t="str">
        <f t="shared" si="67"/>
        <v>CONVENIOS ESPECIALES DE TRABAJADORES INDEPENDIENTES</v>
      </c>
      <c r="M1466" s="1">
        <f t="shared" si="68"/>
        <v>48</v>
      </c>
    </row>
    <row r="1467" spans="2:13" x14ac:dyDescent="0.25">
      <c r="B1467">
        <v>1453</v>
      </c>
      <c r="C1467" s="1" t="s">
        <v>9</v>
      </c>
      <c r="D1467">
        <v>477915</v>
      </c>
      <c r="E1467" s="1" t="s">
        <v>10</v>
      </c>
      <c r="F1467" s="1" t="s">
        <v>11</v>
      </c>
      <c r="G1467" s="1" t="s">
        <v>12</v>
      </c>
      <c r="H1467" s="1" t="s">
        <v>13</v>
      </c>
      <c r="I1467" s="1" t="s">
        <v>13</v>
      </c>
      <c r="J1467">
        <v>21</v>
      </c>
      <c r="K1467" s="1">
        <f t="shared" si="66"/>
        <v>477915</v>
      </c>
      <c r="L1467" s="1" t="str">
        <f t="shared" si="67"/>
        <v>ASALARIADO</v>
      </c>
      <c r="M1467" s="1">
        <f t="shared" si="68"/>
        <v>21</v>
      </c>
    </row>
    <row r="1468" spans="2:13" x14ac:dyDescent="0.25">
      <c r="B1468">
        <v>1454</v>
      </c>
      <c r="C1468" s="1" t="s">
        <v>9</v>
      </c>
      <c r="D1468">
        <v>5472090.3399999999</v>
      </c>
      <c r="E1468" s="1" t="s">
        <v>10</v>
      </c>
      <c r="F1468" s="1" t="s">
        <v>11</v>
      </c>
      <c r="G1468" s="1" t="s">
        <v>12</v>
      </c>
      <c r="H1468" s="1" t="s">
        <v>13</v>
      </c>
      <c r="I1468" s="1" t="s">
        <v>13</v>
      </c>
      <c r="J1468">
        <v>42</v>
      </c>
      <c r="K1468" s="1">
        <f t="shared" si="66"/>
        <v>5472090.3399999999</v>
      </c>
      <c r="L1468" s="1" t="str">
        <f t="shared" si="67"/>
        <v>ASALARIADO</v>
      </c>
      <c r="M1468" s="1">
        <f t="shared" si="68"/>
        <v>42</v>
      </c>
    </row>
    <row r="1469" spans="2:13" x14ac:dyDescent="0.25">
      <c r="B1469">
        <v>1455</v>
      </c>
      <c r="C1469" s="1" t="s">
        <v>15</v>
      </c>
      <c r="D1469">
        <v>196822.39</v>
      </c>
      <c r="E1469" s="1" t="s">
        <v>14</v>
      </c>
      <c r="F1469" s="1" t="s">
        <v>11</v>
      </c>
      <c r="G1469" s="1" t="s">
        <v>12</v>
      </c>
      <c r="H1469" s="1" t="s">
        <v>13</v>
      </c>
      <c r="I1469" s="1" t="s">
        <v>13</v>
      </c>
      <c r="J1469">
        <v>94</v>
      </c>
      <c r="K1469" s="1">
        <f t="shared" si="66"/>
        <v>196822.39</v>
      </c>
      <c r="L1469" s="1" t="str">
        <f t="shared" si="67"/>
        <v>PENSIONADOS EN SU PROPIO SISTEMA</v>
      </c>
      <c r="M1469" s="1">
        <f t="shared" si="68"/>
        <v>94</v>
      </c>
    </row>
    <row r="1470" spans="2:13" x14ac:dyDescent="0.25">
      <c r="B1470">
        <v>1456</v>
      </c>
      <c r="C1470" s="1" t="s">
        <v>15</v>
      </c>
      <c r="D1470">
        <v>575000</v>
      </c>
      <c r="E1470" s="1" t="s">
        <v>10</v>
      </c>
      <c r="F1470" s="1" t="s">
        <v>16</v>
      </c>
      <c r="G1470" s="1" t="s">
        <v>12</v>
      </c>
      <c r="H1470" s="1" t="s">
        <v>13</v>
      </c>
      <c r="I1470" s="1" t="s">
        <v>12</v>
      </c>
      <c r="J1470">
        <v>32</v>
      </c>
      <c r="K1470" s="1">
        <f t="shared" si="66"/>
        <v>575000</v>
      </c>
      <c r="L1470" s="1" t="str">
        <f t="shared" si="67"/>
        <v>ASALARIADO</v>
      </c>
      <c r="M1470" s="1">
        <f t="shared" si="68"/>
        <v>32</v>
      </c>
    </row>
    <row r="1471" spans="2:13" x14ac:dyDescent="0.25">
      <c r="B1471">
        <v>1457</v>
      </c>
      <c r="C1471" s="1" t="s">
        <v>15</v>
      </c>
      <c r="D1471">
        <v>298957</v>
      </c>
      <c r="E1471" s="1" t="s">
        <v>17</v>
      </c>
      <c r="F1471" s="1" t="s">
        <v>16</v>
      </c>
      <c r="G1471" s="1" t="s">
        <v>12</v>
      </c>
      <c r="H1471" s="1" t="s">
        <v>13</v>
      </c>
      <c r="I1471" s="1" t="s">
        <v>13</v>
      </c>
      <c r="J1471">
        <v>32</v>
      </c>
      <c r="K1471" s="1">
        <f t="shared" si="66"/>
        <v>298957</v>
      </c>
      <c r="L1471" s="1" t="str">
        <f t="shared" si="67"/>
        <v>ASEGURADO VOLUNTARIO</v>
      </c>
      <c r="M1471" s="1">
        <f t="shared" si="68"/>
        <v>32</v>
      </c>
    </row>
    <row r="1472" spans="2:13" x14ac:dyDescent="0.25">
      <c r="B1472">
        <v>1458</v>
      </c>
      <c r="C1472" s="1" t="s">
        <v>15</v>
      </c>
      <c r="D1472">
        <v>75294.7</v>
      </c>
      <c r="E1472" s="1" t="s">
        <v>10</v>
      </c>
      <c r="F1472" s="1" t="s">
        <v>16</v>
      </c>
      <c r="G1472" s="1" t="s">
        <v>12</v>
      </c>
      <c r="H1472" s="1" t="s">
        <v>13</v>
      </c>
      <c r="I1472" s="1" t="s">
        <v>13</v>
      </c>
      <c r="J1472">
        <v>25</v>
      </c>
      <c r="K1472" s="1">
        <f t="shared" si="66"/>
        <v>75294.7</v>
      </c>
      <c r="L1472" s="1" t="str">
        <f t="shared" si="67"/>
        <v>ASALARIADO</v>
      </c>
      <c r="M1472" s="1">
        <f t="shared" si="68"/>
        <v>25</v>
      </c>
    </row>
    <row r="1473" spans="2:13" x14ac:dyDescent="0.25">
      <c r="B1473">
        <v>1459</v>
      </c>
      <c r="C1473" s="1" t="s">
        <v>9</v>
      </c>
      <c r="D1473">
        <v>278030</v>
      </c>
      <c r="E1473" s="1" t="s">
        <v>19</v>
      </c>
      <c r="F1473" s="1" t="s">
        <v>16</v>
      </c>
      <c r="G1473" s="1" t="s">
        <v>12</v>
      </c>
      <c r="H1473" s="1" t="s">
        <v>13</v>
      </c>
      <c r="I1473" s="1" t="s">
        <v>13</v>
      </c>
      <c r="J1473">
        <v>61</v>
      </c>
      <c r="K1473" s="1">
        <f t="shared" si="66"/>
        <v>278030</v>
      </c>
      <c r="L1473" s="1" t="str">
        <f t="shared" si="67"/>
        <v>CONVENIOS ESPECIALES DE TRABAJADORES INDEPENDIENTES</v>
      </c>
      <c r="M1473" s="1">
        <f t="shared" si="68"/>
        <v>61</v>
      </c>
    </row>
    <row r="1474" spans="2:13" x14ac:dyDescent="0.25">
      <c r="B1474">
        <v>1460</v>
      </c>
      <c r="C1474" s="1" t="s">
        <v>15</v>
      </c>
      <c r="D1474">
        <v>278030.99</v>
      </c>
      <c r="E1474" s="1" t="s">
        <v>19</v>
      </c>
      <c r="F1474" s="1" t="s">
        <v>16</v>
      </c>
      <c r="G1474" s="1" t="s">
        <v>12</v>
      </c>
      <c r="H1474" s="1" t="s">
        <v>13</v>
      </c>
      <c r="I1474" s="1" t="s">
        <v>13</v>
      </c>
      <c r="J1474">
        <v>34</v>
      </c>
      <c r="K1474" s="1">
        <f t="shared" si="66"/>
        <v>278030.99</v>
      </c>
      <c r="L1474" s="1" t="str">
        <f t="shared" si="67"/>
        <v>CONVENIOS ESPECIALES DE TRABAJADORES INDEPENDIENTES</v>
      </c>
      <c r="M1474" s="1">
        <f t="shared" si="68"/>
        <v>34</v>
      </c>
    </row>
    <row r="1475" spans="2:13" x14ac:dyDescent="0.25">
      <c r="B1475">
        <v>1461</v>
      </c>
      <c r="C1475" s="1" t="s">
        <v>15</v>
      </c>
      <c r="D1475">
        <v>791499.02</v>
      </c>
      <c r="E1475" s="1" t="s">
        <v>10</v>
      </c>
      <c r="F1475" s="1" t="s">
        <v>16</v>
      </c>
      <c r="G1475" s="1" t="s">
        <v>12</v>
      </c>
      <c r="H1475" s="1" t="s">
        <v>13</v>
      </c>
      <c r="I1475" s="1" t="s">
        <v>13</v>
      </c>
      <c r="J1475">
        <v>29</v>
      </c>
      <c r="K1475" s="1">
        <f t="shared" si="66"/>
        <v>791499.02</v>
      </c>
      <c r="L1475" s="1" t="str">
        <f t="shared" si="67"/>
        <v>ASALARIADO</v>
      </c>
      <c r="M1475" s="1">
        <f t="shared" si="68"/>
        <v>29</v>
      </c>
    </row>
    <row r="1476" spans="2:13" x14ac:dyDescent="0.25">
      <c r="B1476">
        <v>1462</v>
      </c>
      <c r="C1476" s="1" t="s">
        <v>9</v>
      </c>
      <c r="D1476">
        <v>371304</v>
      </c>
      <c r="E1476" s="1" t="s">
        <v>18</v>
      </c>
      <c r="F1476" s="1" t="s">
        <v>16</v>
      </c>
      <c r="G1476" s="1" t="s">
        <v>12</v>
      </c>
      <c r="H1476" s="1" t="s">
        <v>13</v>
      </c>
      <c r="I1476" s="1" t="s">
        <v>12</v>
      </c>
      <c r="J1476">
        <v>37</v>
      </c>
      <c r="K1476" s="1">
        <f t="shared" si="66"/>
        <v>371304</v>
      </c>
      <c r="L1476" s="1" t="str">
        <f t="shared" si="67"/>
        <v>TRABAJADOR INDEPENDIENTE</v>
      </c>
      <c r="M1476" s="1">
        <f t="shared" si="68"/>
        <v>37</v>
      </c>
    </row>
    <row r="1477" spans="2:13" x14ac:dyDescent="0.25">
      <c r="B1477">
        <v>1463</v>
      </c>
      <c r="C1477" s="1" t="s">
        <v>15</v>
      </c>
      <c r="D1477">
        <v>1611870.5</v>
      </c>
      <c r="E1477" s="1" t="s">
        <v>10</v>
      </c>
      <c r="F1477" s="1" t="s">
        <v>11</v>
      </c>
      <c r="G1477" s="1" t="s">
        <v>12</v>
      </c>
      <c r="H1477" s="1" t="s">
        <v>13</v>
      </c>
      <c r="I1477" s="1" t="s">
        <v>13</v>
      </c>
      <c r="J1477">
        <v>33</v>
      </c>
      <c r="K1477" s="1">
        <f t="shared" si="66"/>
        <v>1611870.5</v>
      </c>
      <c r="L1477" s="1" t="str">
        <f t="shared" si="67"/>
        <v>ASALARIADO</v>
      </c>
      <c r="M1477" s="1">
        <f t="shared" si="68"/>
        <v>33</v>
      </c>
    </row>
    <row r="1478" spans="2:13" x14ac:dyDescent="0.25">
      <c r="B1478">
        <v>1464</v>
      </c>
      <c r="C1478" s="1" t="s">
        <v>9</v>
      </c>
      <c r="D1478">
        <v>771947.42</v>
      </c>
      <c r="E1478" s="1" t="s">
        <v>10</v>
      </c>
      <c r="F1478" s="1" t="s">
        <v>16</v>
      </c>
      <c r="G1478" s="1" t="s">
        <v>12</v>
      </c>
      <c r="H1478" s="1" t="s">
        <v>13</v>
      </c>
      <c r="I1478" s="1" t="s">
        <v>13</v>
      </c>
      <c r="J1478">
        <v>40</v>
      </c>
      <c r="K1478" s="1">
        <f t="shared" si="66"/>
        <v>771947.42</v>
      </c>
      <c r="L1478" s="1" t="str">
        <f t="shared" si="67"/>
        <v>ASALARIADO</v>
      </c>
      <c r="M1478" s="1">
        <f t="shared" si="68"/>
        <v>40</v>
      </c>
    </row>
    <row r="1479" spans="2:13" x14ac:dyDescent="0.25">
      <c r="B1479">
        <v>1465</v>
      </c>
      <c r="C1479" s="1" t="s">
        <v>9</v>
      </c>
      <c r="D1479">
        <v>278030</v>
      </c>
      <c r="E1479" s="1" t="s">
        <v>19</v>
      </c>
      <c r="F1479" s="1" t="s">
        <v>16</v>
      </c>
      <c r="G1479" s="1" t="s">
        <v>12</v>
      </c>
      <c r="H1479" s="1" t="s">
        <v>13</v>
      </c>
      <c r="I1479" s="1" t="s">
        <v>13</v>
      </c>
      <c r="J1479">
        <v>53</v>
      </c>
      <c r="K1479" s="1">
        <f t="shared" si="66"/>
        <v>278030</v>
      </c>
      <c r="L1479" s="1" t="str">
        <f t="shared" si="67"/>
        <v>CONVENIOS ESPECIALES DE TRABAJADORES INDEPENDIENTES</v>
      </c>
      <c r="M1479" s="1">
        <f t="shared" si="68"/>
        <v>53</v>
      </c>
    </row>
    <row r="1480" spans="2:13" x14ac:dyDescent="0.25">
      <c r="B1480">
        <v>1466</v>
      </c>
      <c r="C1480" s="1" t="s">
        <v>15</v>
      </c>
      <c r="D1480">
        <v>1358025.5</v>
      </c>
      <c r="E1480" s="1" t="s">
        <v>10</v>
      </c>
      <c r="F1480" s="1" t="s">
        <v>11</v>
      </c>
      <c r="G1480" s="1" t="s">
        <v>12</v>
      </c>
      <c r="H1480" s="1" t="s">
        <v>13</v>
      </c>
      <c r="I1480" s="1" t="s">
        <v>13</v>
      </c>
      <c r="J1480">
        <v>32</v>
      </c>
      <c r="K1480" s="1">
        <f t="shared" si="66"/>
        <v>1358025.5</v>
      </c>
      <c r="L1480" s="1" t="str">
        <f t="shared" si="67"/>
        <v>ASALARIADO</v>
      </c>
      <c r="M1480" s="1">
        <f t="shared" si="68"/>
        <v>32</v>
      </c>
    </row>
    <row r="1481" spans="2:13" x14ac:dyDescent="0.25">
      <c r="B1481">
        <v>1467</v>
      </c>
      <c r="C1481" s="1" t="s">
        <v>9</v>
      </c>
      <c r="D1481">
        <v>1049700.32</v>
      </c>
      <c r="E1481" s="1" t="s">
        <v>10</v>
      </c>
      <c r="F1481" s="1" t="s">
        <v>16</v>
      </c>
      <c r="G1481" s="1" t="s">
        <v>12</v>
      </c>
      <c r="H1481" s="1" t="s">
        <v>13</v>
      </c>
      <c r="I1481" s="1" t="s">
        <v>13</v>
      </c>
      <c r="J1481">
        <v>37</v>
      </c>
      <c r="K1481" s="1">
        <f t="shared" si="66"/>
        <v>1049700.32</v>
      </c>
      <c r="L1481" s="1" t="str">
        <f t="shared" si="67"/>
        <v>ASALARIADO</v>
      </c>
      <c r="M1481" s="1">
        <f t="shared" si="68"/>
        <v>37</v>
      </c>
    </row>
    <row r="1482" spans="2:13" x14ac:dyDescent="0.25">
      <c r="B1482">
        <v>1468</v>
      </c>
      <c r="C1482" s="1" t="s">
        <v>9</v>
      </c>
      <c r="D1482">
        <v>311173</v>
      </c>
      <c r="E1482" s="1" t="s">
        <v>18</v>
      </c>
      <c r="F1482" s="1" t="s">
        <v>16</v>
      </c>
      <c r="G1482" s="1" t="s">
        <v>12</v>
      </c>
      <c r="H1482" s="1" t="s">
        <v>13</v>
      </c>
      <c r="I1482" s="1" t="s">
        <v>12</v>
      </c>
      <c r="J1482">
        <v>33</v>
      </c>
      <c r="K1482" s="1">
        <f t="shared" si="66"/>
        <v>311173</v>
      </c>
      <c r="L1482" s="1" t="str">
        <f t="shared" si="67"/>
        <v>TRABAJADOR INDEPENDIENTE</v>
      </c>
      <c r="M1482" s="1">
        <f t="shared" si="68"/>
        <v>33</v>
      </c>
    </row>
    <row r="1483" spans="2:13" x14ac:dyDescent="0.25">
      <c r="B1483">
        <v>1469</v>
      </c>
      <c r="C1483" s="1" t="s">
        <v>9</v>
      </c>
      <c r="D1483">
        <v>266800</v>
      </c>
      <c r="E1483" s="1" t="s">
        <v>10</v>
      </c>
      <c r="F1483" s="1" t="s">
        <v>16</v>
      </c>
      <c r="G1483" s="1" t="s">
        <v>12</v>
      </c>
      <c r="H1483" s="1" t="s">
        <v>13</v>
      </c>
      <c r="I1483" s="1" t="s">
        <v>13</v>
      </c>
      <c r="J1483">
        <v>44</v>
      </c>
      <c r="K1483" s="1">
        <f t="shared" si="66"/>
        <v>266800</v>
      </c>
      <c r="L1483" s="1" t="str">
        <f t="shared" si="67"/>
        <v>ASALARIADO</v>
      </c>
      <c r="M1483" s="1">
        <f t="shared" si="68"/>
        <v>44</v>
      </c>
    </row>
    <row r="1484" spans="2:13" x14ac:dyDescent="0.25">
      <c r="B1484">
        <v>1470</v>
      </c>
      <c r="C1484" s="1" t="s">
        <v>9</v>
      </c>
      <c r="D1484">
        <v>196925</v>
      </c>
      <c r="E1484" s="1" t="s">
        <v>10</v>
      </c>
      <c r="F1484" s="1" t="s">
        <v>16</v>
      </c>
      <c r="G1484" s="1" t="s">
        <v>12</v>
      </c>
      <c r="H1484" s="1" t="s">
        <v>13</v>
      </c>
      <c r="I1484" s="1" t="s">
        <v>12</v>
      </c>
      <c r="J1484">
        <v>22</v>
      </c>
      <c r="K1484" s="1">
        <f t="shared" si="66"/>
        <v>196925</v>
      </c>
      <c r="L1484" s="1" t="str">
        <f t="shared" si="67"/>
        <v>ASALARIADO</v>
      </c>
      <c r="M1484" s="1">
        <f t="shared" si="68"/>
        <v>22</v>
      </c>
    </row>
    <row r="1485" spans="2:13" x14ac:dyDescent="0.25">
      <c r="B1485">
        <v>1471</v>
      </c>
      <c r="C1485" s="1" t="s">
        <v>9</v>
      </c>
      <c r="D1485">
        <v>342027</v>
      </c>
      <c r="E1485" s="1" t="s">
        <v>10</v>
      </c>
      <c r="F1485" s="1" t="s">
        <v>16</v>
      </c>
      <c r="G1485" s="1" t="s">
        <v>12</v>
      </c>
      <c r="H1485" s="1" t="s">
        <v>12</v>
      </c>
      <c r="I1485" s="1" t="s">
        <v>13</v>
      </c>
      <c r="J1485">
        <v>61</v>
      </c>
      <c r="K1485" s="1">
        <f t="shared" si="66"/>
        <v>342027</v>
      </c>
      <c r="L1485" s="1" t="str">
        <f t="shared" si="67"/>
        <v>ASALARIADO</v>
      </c>
      <c r="M1485" s="1">
        <f t="shared" si="68"/>
        <v>61</v>
      </c>
    </row>
    <row r="1486" spans="2:13" x14ac:dyDescent="0.25">
      <c r="B1486">
        <v>1472</v>
      </c>
      <c r="C1486" s="1" t="s">
        <v>15</v>
      </c>
      <c r="D1486">
        <v>1104062</v>
      </c>
      <c r="E1486" s="1" t="s">
        <v>14</v>
      </c>
      <c r="F1486" s="1" t="s">
        <v>11</v>
      </c>
      <c r="G1486" s="1" t="s">
        <v>12</v>
      </c>
      <c r="H1486" s="1" t="s">
        <v>13</v>
      </c>
      <c r="I1486" s="1" t="s">
        <v>13</v>
      </c>
      <c r="J1486">
        <v>91</v>
      </c>
      <c r="K1486" s="1">
        <f t="shared" si="66"/>
        <v>1104062</v>
      </c>
      <c r="L1486" s="1" t="str">
        <f t="shared" si="67"/>
        <v>PENSIONADOS EN SU PROPIO SISTEMA</v>
      </c>
      <c r="M1486" s="1">
        <f t="shared" si="68"/>
        <v>91</v>
      </c>
    </row>
    <row r="1487" spans="2:13" x14ac:dyDescent="0.25">
      <c r="B1487">
        <v>1473</v>
      </c>
      <c r="C1487" s="1" t="s">
        <v>9</v>
      </c>
      <c r="D1487">
        <v>155880</v>
      </c>
      <c r="E1487" s="1" t="s">
        <v>10</v>
      </c>
      <c r="F1487" s="1" t="s">
        <v>16</v>
      </c>
      <c r="G1487" s="1" t="s">
        <v>12</v>
      </c>
      <c r="H1487" s="1" t="s">
        <v>13</v>
      </c>
      <c r="I1487" s="1" t="s">
        <v>13</v>
      </c>
      <c r="J1487">
        <v>36</v>
      </c>
      <c r="K1487" s="1">
        <f t="shared" ref="K1487:K1550" si="69">IF(ISBLANK(D1487),$B$8,D1487)</f>
        <v>155880</v>
      </c>
      <c r="L1487" s="1" t="str">
        <f t="shared" ref="L1487:L1550" si="70">IF(ISBLANK(E1487),$B$4,E1487)</f>
        <v>ASALARIADO</v>
      </c>
      <c r="M1487" s="1">
        <f t="shared" ref="M1487:M1550" si="71">IF(ISBLANK(J1487),$B$9,J1487)</f>
        <v>36</v>
      </c>
    </row>
    <row r="1488" spans="2:13" x14ac:dyDescent="0.25">
      <c r="B1488">
        <v>1474</v>
      </c>
      <c r="C1488" s="1" t="s">
        <v>9</v>
      </c>
      <c r="D1488">
        <v>297046</v>
      </c>
      <c r="E1488" s="1" t="s">
        <v>17</v>
      </c>
      <c r="F1488" s="1" t="s">
        <v>16</v>
      </c>
      <c r="G1488" s="1" t="s">
        <v>12</v>
      </c>
      <c r="H1488" s="1" t="s">
        <v>13</v>
      </c>
      <c r="I1488" s="1" t="s">
        <v>13</v>
      </c>
      <c r="J1488">
        <v>51</v>
      </c>
      <c r="K1488" s="1">
        <f t="shared" si="69"/>
        <v>297046</v>
      </c>
      <c r="L1488" s="1" t="str">
        <f t="shared" si="70"/>
        <v>ASEGURADO VOLUNTARIO</v>
      </c>
      <c r="M1488" s="1">
        <f t="shared" si="71"/>
        <v>51</v>
      </c>
    </row>
    <row r="1489" spans="2:13" x14ac:dyDescent="0.25">
      <c r="B1489">
        <v>1475</v>
      </c>
      <c r="C1489" s="1" t="s">
        <v>9</v>
      </c>
      <c r="D1489">
        <v>338166</v>
      </c>
      <c r="E1489" s="1" t="s">
        <v>18</v>
      </c>
      <c r="F1489" s="1" t="s">
        <v>16</v>
      </c>
      <c r="G1489" s="1" t="s">
        <v>12</v>
      </c>
      <c r="H1489" s="1" t="s">
        <v>13</v>
      </c>
      <c r="I1489" s="1" t="s">
        <v>13</v>
      </c>
      <c r="J1489">
        <v>56</v>
      </c>
      <c r="K1489" s="1">
        <f t="shared" si="69"/>
        <v>338166</v>
      </c>
      <c r="L1489" s="1" t="str">
        <f t="shared" si="70"/>
        <v>TRABAJADOR INDEPENDIENTE</v>
      </c>
      <c r="M1489" s="1">
        <f t="shared" si="71"/>
        <v>56</v>
      </c>
    </row>
    <row r="1490" spans="2:13" x14ac:dyDescent="0.25">
      <c r="B1490">
        <v>1476</v>
      </c>
      <c r="C1490" s="1" t="s">
        <v>9</v>
      </c>
      <c r="D1490">
        <v>650000</v>
      </c>
      <c r="E1490" s="1" t="s">
        <v>10</v>
      </c>
      <c r="F1490" s="1" t="s">
        <v>16</v>
      </c>
      <c r="G1490" s="1" t="s">
        <v>12</v>
      </c>
      <c r="H1490" s="1" t="s">
        <v>13</v>
      </c>
      <c r="I1490" s="1" t="s">
        <v>12</v>
      </c>
      <c r="J1490">
        <v>31</v>
      </c>
      <c r="K1490" s="1">
        <f t="shared" si="69"/>
        <v>650000</v>
      </c>
      <c r="L1490" s="1" t="str">
        <f t="shared" si="70"/>
        <v>ASALARIADO</v>
      </c>
      <c r="M1490" s="1">
        <f t="shared" si="71"/>
        <v>31</v>
      </c>
    </row>
    <row r="1491" spans="2:13" x14ac:dyDescent="0.25">
      <c r="B1491">
        <v>1477</v>
      </c>
      <c r="C1491" s="1" t="s">
        <v>9</v>
      </c>
      <c r="D1491">
        <v>490638.83</v>
      </c>
      <c r="E1491" s="1" t="s">
        <v>10</v>
      </c>
      <c r="F1491" s="1" t="s">
        <v>11</v>
      </c>
      <c r="G1491" s="1" t="s">
        <v>12</v>
      </c>
      <c r="H1491" s="1" t="s">
        <v>13</v>
      </c>
      <c r="I1491" s="1" t="s">
        <v>13</v>
      </c>
      <c r="J1491">
        <v>55</v>
      </c>
      <c r="K1491" s="1">
        <f t="shared" si="69"/>
        <v>490638.83</v>
      </c>
      <c r="L1491" s="1" t="str">
        <f t="shared" si="70"/>
        <v>ASALARIADO</v>
      </c>
      <c r="M1491" s="1">
        <f t="shared" si="71"/>
        <v>55</v>
      </c>
    </row>
    <row r="1492" spans="2:13" x14ac:dyDescent="0.25">
      <c r="B1492">
        <v>1478</v>
      </c>
      <c r="C1492" s="1" t="s">
        <v>15</v>
      </c>
      <c r="D1492">
        <v>432363</v>
      </c>
      <c r="E1492" s="1" t="s">
        <v>14</v>
      </c>
      <c r="F1492" s="1" t="s">
        <v>11</v>
      </c>
      <c r="G1492" s="1" t="s">
        <v>12</v>
      </c>
      <c r="H1492" s="1" t="s">
        <v>13</v>
      </c>
      <c r="I1492" s="1" t="s">
        <v>13</v>
      </c>
      <c r="J1492">
        <v>80</v>
      </c>
      <c r="K1492" s="1">
        <f t="shared" si="69"/>
        <v>432363</v>
      </c>
      <c r="L1492" s="1" t="str">
        <f t="shared" si="70"/>
        <v>PENSIONADOS EN SU PROPIO SISTEMA</v>
      </c>
      <c r="M1492" s="1">
        <f t="shared" si="71"/>
        <v>80</v>
      </c>
    </row>
    <row r="1493" spans="2:13" x14ac:dyDescent="0.25">
      <c r="B1493">
        <v>1479</v>
      </c>
      <c r="C1493" s="1" t="s">
        <v>9</v>
      </c>
      <c r="D1493">
        <v>360420</v>
      </c>
      <c r="E1493" s="1" t="s">
        <v>18</v>
      </c>
      <c r="F1493" s="1" t="s">
        <v>16</v>
      </c>
      <c r="G1493" s="1" t="s">
        <v>12</v>
      </c>
      <c r="H1493" s="1" t="s">
        <v>13</v>
      </c>
      <c r="I1493" s="1" t="s">
        <v>12</v>
      </c>
      <c r="J1493">
        <v>32</v>
      </c>
      <c r="K1493" s="1">
        <f t="shared" si="69"/>
        <v>360420</v>
      </c>
      <c r="L1493" s="1" t="str">
        <f t="shared" si="70"/>
        <v>TRABAJADOR INDEPENDIENTE</v>
      </c>
      <c r="M1493" s="1">
        <f t="shared" si="71"/>
        <v>32</v>
      </c>
    </row>
    <row r="1494" spans="2:13" x14ac:dyDescent="0.25">
      <c r="B1494">
        <v>1480</v>
      </c>
      <c r="C1494" s="1" t="s">
        <v>9</v>
      </c>
      <c r="D1494">
        <v>351670.01</v>
      </c>
      <c r="E1494" s="1" t="s">
        <v>10</v>
      </c>
      <c r="F1494" s="1" t="s">
        <v>16</v>
      </c>
      <c r="G1494" s="1" t="s">
        <v>12</v>
      </c>
      <c r="H1494" s="1" t="s">
        <v>13</v>
      </c>
      <c r="I1494" s="1" t="s">
        <v>13</v>
      </c>
      <c r="J1494">
        <v>21</v>
      </c>
      <c r="K1494" s="1">
        <f t="shared" si="69"/>
        <v>351670.01</v>
      </c>
      <c r="L1494" s="1" t="str">
        <f t="shared" si="70"/>
        <v>ASALARIADO</v>
      </c>
      <c r="M1494" s="1">
        <f t="shared" si="71"/>
        <v>21</v>
      </c>
    </row>
    <row r="1495" spans="2:13" x14ac:dyDescent="0.25">
      <c r="B1495">
        <v>1481</v>
      </c>
      <c r="C1495" s="1" t="s">
        <v>15</v>
      </c>
      <c r="D1495">
        <v>528606.29</v>
      </c>
      <c r="E1495" s="1" t="s">
        <v>10</v>
      </c>
      <c r="F1495" s="1" t="s">
        <v>11</v>
      </c>
      <c r="G1495" s="1" t="s">
        <v>12</v>
      </c>
      <c r="H1495" s="1" t="s">
        <v>13</v>
      </c>
      <c r="I1495" s="1" t="s">
        <v>13</v>
      </c>
      <c r="J1495">
        <v>29</v>
      </c>
      <c r="K1495" s="1">
        <f t="shared" si="69"/>
        <v>528606.29</v>
      </c>
      <c r="L1495" s="1" t="str">
        <f t="shared" si="70"/>
        <v>ASALARIADO</v>
      </c>
      <c r="M1495" s="1">
        <f t="shared" si="71"/>
        <v>29</v>
      </c>
    </row>
    <row r="1496" spans="2:13" x14ac:dyDescent="0.25">
      <c r="B1496">
        <v>1482</v>
      </c>
      <c r="C1496" s="1" t="s">
        <v>15</v>
      </c>
      <c r="D1496">
        <v>2398731.5</v>
      </c>
      <c r="E1496" s="1" t="s">
        <v>10</v>
      </c>
      <c r="F1496" s="1" t="s">
        <v>11</v>
      </c>
      <c r="G1496" s="1" t="s">
        <v>12</v>
      </c>
      <c r="H1496" s="1" t="s">
        <v>13</v>
      </c>
      <c r="I1496" s="1" t="s">
        <v>13</v>
      </c>
      <c r="J1496">
        <v>29</v>
      </c>
      <c r="K1496" s="1">
        <f t="shared" si="69"/>
        <v>2398731.5</v>
      </c>
      <c r="L1496" s="1" t="str">
        <f t="shared" si="70"/>
        <v>ASALARIADO</v>
      </c>
      <c r="M1496" s="1">
        <f t="shared" si="71"/>
        <v>29</v>
      </c>
    </row>
    <row r="1497" spans="2:13" x14ac:dyDescent="0.25">
      <c r="B1497">
        <v>1483</v>
      </c>
      <c r="C1497" s="1" t="s">
        <v>9</v>
      </c>
      <c r="D1497">
        <v>327400</v>
      </c>
      <c r="E1497" s="1" t="s">
        <v>10</v>
      </c>
      <c r="F1497" s="1" t="s">
        <v>16</v>
      </c>
      <c r="G1497" s="1" t="s">
        <v>12</v>
      </c>
      <c r="H1497" s="1" t="s">
        <v>13</v>
      </c>
      <c r="I1497" s="1" t="s">
        <v>13</v>
      </c>
      <c r="J1497">
        <v>21</v>
      </c>
      <c r="K1497" s="1">
        <f t="shared" si="69"/>
        <v>327400</v>
      </c>
      <c r="L1497" s="1" t="str">
        <f t="shared" si="70"/>
        <v>ASALARIADO</v>
      </c>
      <c r="M1497" s="1">
        <f t="shared" si="71"/>
        <v>21</v>
      </c>
    </row>
    <row r="1498" spans="2:13" x14ac:dyDescent="0.25">
      <c r="B1498">
        <v>1484</v>
      </c>
      <c r="C1498" s="1" t="s">
        <v>15</v>
      </c>
      <c r="D1498">
        <v>228749</v>
      </c>
      <c r="E1498" s="1" t="s">
        <v>10</v>
      </c>
      <c r="F1498" s="1" t="s">
        <v>11</v>
      </c>
      <c r="G1498" s="1" t="s">
        <v>12</v>
      </c>
      <c r="H1498" s="1" t="s">
        <v>13</v>
      </c>
      <c r="I1498" s="1" t="s">
        <v>12</v>
      </c>
      <c r="J1498">
        <v>56</v>
      </c>
      <c r="K1498" s="1">
        <f t="shared" si="69"/>
        <v>228749</v>
      </c>
      <c r="L1498" s="1" t="str">
        <f t="shared" si="70"/>
        <v>ASALARIADO</v>
      </c>
      <c r="M1498" s="1">
        <f t="shared" si="71"/>
        <v>56</v>
      </c>
    </row>
    <row r="1499" spans="2:13" x14ac:dyDescent="0.25">
      <c r="B1499">
        <v>1485</v>
      </c>
      <c r="C1499" s="1" t="s">
        <v>15</v>
      </c>
      <c r="D1499">
        <v>1139623</v>
      </c>
      <c r="E1499" s="1" t="s">
        <v>14</v>
      </c>
      <c r="F1499" s="1" t="s">
        <v>11</v>
      </c>
      <c r="G1499" s="1" t="s">
        <v>12</v>
      </c>
      <c r="H1499" s="1" t="s">
        <v>13</v>
      </c>
      <c r="I1499" s="1" t="s">
        <v>13</v>
      </c>
      <c r="J1499">
        <v>78</v>
      </c>
      <c r="K1499" s="1">
        <f t="shared" si="69"/>
        <v>1139623</v>
      </c>
      <c r="L1499" s="1" t="str">
        <f t="shared" si="70"/>
        <v>PENSIONADOS EN SU PROPIO SISTEMA</v>
      </c>
      <c r="M1499" s="1">
        <f t="shared" si="71"/>
        <v>78</v>
      </c>
    </row>
    <row r="1500" spans="2:13" x14ac:dyDescent="0.25">
      <c r="B1500">
        <v>1486</v>
      </c>
      <c r="C1500" s="1" t="s">
        <v>9</v>
      </c>
      <c r="D1500">
        <v>286145.68</v>
      </c>
      <c r="E1500" s="1" t="s">
        <v>10</v>
      </c>
      <c r="F1500" s="1" t="s">
        <v>16</v>
      </c>
      <c r="G1500" s="1" t="s">
        <v>12</v>
      </c>
      <c r="H1500" s="1" t="s">
        <v>13</v>
      </c>
      <c r="I1500" s="1" t="s">
        <v>13</v>
      </c>
      <c r="J1500">
        <v>51</v>
      </c>
      <c r="K1500" s="1">
        <f t="shared" si="69"/>
        <v>286145.68</v>
      </c>
      <c r="L1500" s="1" t="str">
        <f t="shared" si="70"/>
        <v>ASALARIADO</v>
      </c>
      <c r="M1500" s="1">
        <f t="shared" si="71"/>
        <v>51</v>
      </c>
    </row>
    <row r="1501" spans="2:13" x14ac:dyDescent="0.25">
      <c r="B1501">
        <v>1487</v>
      </c>
      <c r="C1501" s="1" t="s">
        <v>9</v>
      </c>
      <c r="D1501">
        <v>297045</v>
      </c>
      <c r="E1501" s="1" t="s">
        <v>17</v>
      </c>
      <c r="F1501" s="1" t="s">
        <v>16</v>
      </c>
      <c r="G1501" s="1" t="s">
        <v>12</v>
      </c>
      <c r="H1501" s="1" t="s">
        <v>13</v>
      </c>
      <c r="I1501" s="1" t="s">
        <v>13</v>
      </c>
      <c r="J1501">
        <v>25</v>
      </c>
      <c r="K1501" s="1">
        <f t="shared" si="69"/>
        <v>297045</v>
      </c>
      <c r="L1501" s="1" t="str">
        <f t="shared" si="70"/>
        <v>ASEGURADO VOLUNTARIO</v>
      </c>
      <c r="M1501" s="1">
        <f t="shared" si="71"/>
        <v>25</v>
      </c>
    </row>
    <row r="1502" spans="2:13" x14ac:dyDescent="0.25">
      <c r="B1502">
        <v>1488</v>
      </c>
      <c r="C1502" s="1" t="s">
        <v>9</v>
      </c>
      <c r="D1502">
        <v>734252.96</v>
      </c>
      <c r="E1502" s="1" t="s">
        <v>10</v>
      </c>
      <c r="F1502" s="1" t="s">
        <v>16</v>
      </c>
      <c r="G1502" s="1" t="s">
        <v>12</v>
      </c>
      <c r="H1502" s="1" t="s">
        <v>13</v>
      </c>
      <c r="I1502" s="1" t="s">
        <v>13</v>
      </c>
      <c r="J1502">
        <v>60</v>
      </c>
      <c r="K1502" s="1">
        <f t="shared" si="69"/>
        <v>734252.96</v>
      </c>
      <c r="L1502" s="1" t="str">
        <f t="shared" si="70"/>
        <v>ASALARIADO</v>
      </c>
      <c r="M1502" s="1">
        <f t="shared" si="71"/>
        <v>60</v>
      </c>
    </row>
    <row r="1503" spans="2:13" x14ac:dyDescent="0.25">
      <c r="B1503">
        <v>1489</v>
      </c>
      <c r="C1503" s="1" t="s">
        <v>9</v>
      </c>
      <c r="D1503">
        <v>592772.23</v>
      </c>
      <c r="E1503" s="1" t="s">
        <v>10</v>
      </c>
      <c r="F1503" s="1" t="s">
        <v>11</v>
      </c>
      <c r="G1503" s="1" t="s">
        <v>12</v>
      </c>
      <c r="H1503" s="1" t="s">
        <v>13</v>
      </c>
      <c r="I1503" s="1" t="s">
        <v>13</v>
      </c>
      <c r="J1503">
        <v>25</v>
      </c>
      <c r="K1503" s="1">
        <f t="shared" si="69"/>
        <v>592772.23</v>
      </c>
      <c r="L1503" s="1" t="str">
        <f t="shared" si="70"/>
        <v>ASALARIADO</v>
      </c>
      <c r="M1503" s="1">
        <f t="shared" si="71"/>
        <v>25</v>
      </c>
    </row>
    <row r="1504" spans="2:13" x14ac:dyDescent="0.25">
      <c r="B1504">
        <v>1490</v>
      </c>
      <c r="C1504" s="1" t="s">
        <v>9</v>
      </c>
      <c r="D1504">
        <v>303333</v>
      </c>
      <c r="E1504" s="1" t="s">
        <v>10</v>
      </c>
      <c r="F1504" s="1" t="s">
        <v>16</v>
      </c>
      <c r="G1504" s="1" t="s">
        <v>12</v>
      </c>
      <c r="H1504" s="1" t="s">
        <v>12</v>
      </c>
      <c r="I1504" s="1" t="s">
        <v>13</v>
      </c>
      <c r="J1504">
        <v>38</v>
      </c>
      <c r="K1504" s="1">
        <f t="shared" si="69"/>
        <v>303333</v>
      </c>
      <c r="L1504" s="1" t="str">
        <f t="shared" si="70"/>
        <v>ASALARIADO</v>
      </c>
      <c r="M1504" s="1">
        <f t="shared" si="71"/>
        <v>38</v>
      </c>
    </row>
    <row r="1505" spans="2:13" x14ac:dyDescent="0.25">
      <c r="B1505">
        <v>1491</v>
      </c>
      <c r="C1505" s="1" t="s">
        <v>9</v>
      </c>
      <c r="D1505">
        <v>347135</v>
      </c>
      <c r="E1505" s="1" t="s">
        <v>17</v>
      </c>
      <c r="F1505" s="1" t="s">
        <v>16</v>
      </c>
      <c r="G1505" s="1" t="s">
        <v>12</v>
      </c>
      <c r="H1505" s="1" t="s">
        <v>13</v>
      </c>
      <c r="I1505" s="1" t="s">
        <v>13</v>
      </c>
      <c r="J1505">
        <v>54</v>
      </c>
      <c r="K1505" s="1">
        <f t="shared" si="69"/>
        <v>347135</v>
      </c>
      <c r="L1505" s="1" t="str">
        <f t="shared" si="70"/>
        <v>ASEGURADO VOLUNTARIO</v>
      </c>
      <c r="M1505" s="1">
        <f t="shared" si="71"/>
        <v>54</v>
      </c>
    </row>
    <row r="1506" spans="2:13" x14ac:dyDescent="0.25">
      <c r="B1506">
        <v>1492</v>
      </c>
      <c r="C1506" s="1" t="s">
        <v>9</v>
      </c>
      <c r="D1506">
        <v>639148</v>
      </c>
      <c r="E1506" s="1" t="s">
        <v>18</v>
      </c>
      <c r="F1506" s="1" t="s">
        <v>16</v>
      </c>
      <c r="G1506" s="1" t="s">
        <v>12</v>
      </c>
      <c r="H1506" s="1" t="s">
        <v>13</v>
      </c>
      <c r="I1506" s="1" t="s">
        <v>13</v>
      </c>
      <c r="J1506">
        <v>63</v>
      </c>
      <c r="K1506" s="1">
        <f t="shared" si="69"/>
        <v>639148</v>
      </c>
      <c r="L1506" s="1" t="str">
        <f t="shared" si="70"/>
        <v>TRABAJADOR INDEPENDIENTE</v>
      </c>
      <c r="M1506" s="1">
        <f t="shared" si="71"/>
        <v>63</v>
      </c>
    </row>
    <row r="1507" spans="2:13" x14ac:dyDescent="0.25">
      <c r="B1507">
        <v>1493</v>
      </c>
      <c r="C1507" s="1" t="s">
        <v>9</v>
      </c>
      <c r="D1507">
        <v>435801</v>
      </c>
      <c r="E1507" s="1" t="s">
        <v>10</v>
      </c>
      <c r="F1507" s="1" t="s">
        <v>16</v>
      </c>
      <c r="G1507" s="1" t="s">
        <v>12</v>
      </c>
      <c r="H1507" s="1" t="s">
        <v>12</v>
      </c>
      <c r="I1507" s="1" t="s">
        <v>13</v>
      </c>
      <c r="J1507">
        <v>47</v>
      </c>
      <c r="K1507" s="1">
        <f t="shared" si="69"/>
        <v>435801</v>
      </c>
      <c r="L1507" s="1" t="str">
        <f t="shared" si="70"/>
        <v>ASALARIADO</v>
      </c>
      <c r="M1507" s="1">
        <f t="shared" si="71"/>
        <v>47</v>
      </c>
    </row>
    <row r="1508" spans="2:13" x14ac:dyDescent="0.25">
      <c r="B1508">
        <v>1494</v>
      </c>
      <c r="C1508" s="1" t="s">
        <v>9</v>
      </c>
      <c r="D1508">
        <v>484829.52</v>
      </c>
      <c r="E1508" s="1" t="s">
        <v>10</v>
      </c>
      <c r="F1508" s="1" t="s">
        <v>16</v>
      </c>
      <c r="G1508" s="1" t="s">
        <v>12</v>
      </c>
      <c r="H1508" s="1" t="s">
        <v>13</v>
      </c>
      <c r="I1508" s="1" t="s">
        <v>13</v>
      </c>
      <c r="J1508">
        <v>25</v>
      </c>
      <c r="K1508" s="1">
        <f t="shared" si="69"/>
        <v>484829.52</v>
      </c>
      <c r="L1508" s="1" t="str">
        <f t="shared" si="70"/>
        <v>ASALARIADO</v>
      </c>
      <c r="M1508" s="1">
        <f t="shared" si="71"/>
        <v>25</v>
      </c>
    </row>
    <row r="1509" spans="2:13" x14ac:dyDescent="0.25">
      <c r="B1509">
        <v>1495</v>
      </c>
      <c r="C1509" s="1" t="s">
        <v>15</v>
      </c>
      <c r="D1509">
        <v>92366.25</v>
      </c>
      <c r="E1509" s="1" t="s">
        <v>10</v>
      </c>
      <c r="F1509" s="1" t="s">
        <v>11</v>
      </c>
      <c r="G1509" s="1" t="s">
        <v>12</v>
      </c>
      <c r="H1509" s="1" t="s">
        <v>13</v>
      </c>
      <c r="I1509" s="1" t="s">
        <v>13</v>
      </c>
      <c r="J1509">
        <v>23</v>
      </c>
      <c r="K1509" s="1">
        <f t="shared" si="69"/>
        <v>92366.25</v>
      </c>
      <c r="L1509" s="1" t="str">
        <f t="shared" si="70"/>
        <v>ASALARIADO</v>
      </c>
      <c r="M1509" s="1">
        <f t="shared" si="71"/>
        <v>23</v>
      </c>
    </row>
    <row r="1510" spans="2:13" x14ac:dyDescent="0.25">
      <c r="B1510">
        <v>1496</v>
      </c>
      <c r="C1510" s="1" t="s">
        <v>15</v>
      </c>
      <c r="D1510">
        <v>863546</v>
      </c>
      <c r="E1510" s="1" t="s">
        <v>10</v>
      </c>
      <c r="F1510" s="1" t="s">
        <v>11</v>
      </c>
      <c r="G1510" s="1" t="s">
        <v>12</v>
      </c>
      <c r="H1510" s="1" t="s">
        <v>13</v>
      </c>
      <c r="I1510" s="1" t="s">
        <v>12</v>
      </c>
      <c r="J1510">
        <v>31</v>
      </c>
      <c r="K1510" s="1">
        <f t="shared" si="69"/>
        <v>863546</v>
      </c>
      <c r="L1510" s="1" t="str">
        <f t="shared" si="70"/>
        <v>ASALARIADO</v>
      </c>
      <c r="M1510" s="1">
        <f t="shared" si="71"/>
        <v>31</v>
      </c>
    </row>
    <row r="1511" spans="2:13" x14ac:dyDescent="0.25">
      <c r="B1511">
        <v>1497</v>
      </c>
      <c r="C1511" s="1" t="s">
        <v>15</v>
      </c>
      <c r="D1511">
        <v>399659</v>
      </c>
      <c r="E1511" s="1" t="s">
        <v>18</v>
      </c>
      <c r="F1511" s="1" t="s">
        <v>16</v>
      </c>
      <c r="G1511" s="1" t="s">
        <v>12</v>
      </c>
      <c r="H1511" s="1" t="s">
        <v>12</v>
      </c>
      <c r="I1511" s="1" t="s">
        <v>12</v>
      </c>
      <c r="J1511">
        <v>46</v>
      </c>
      <c r="K1511" s="1">
        <f t="shared" si="69"/>
        <v>399659</v>
      </c>
      <c r="L1511" s="1" t="str">
        <f t="shared" si="70"/>
        <v>TRABAJADOR INDEPENDIENTE</v>
      </c>
      <c r="M1511" s="1">
        <f t="shared" si="71"/>
        <v>46</v>
      </c>
    </row>
    <row r="1512" spans="2:13" x14ac:dyDescent="0.25">
      <c r="B1512">
        <v>1498</v>
      </c>
      <c r="C1512" s="1" t="s">
        <v>15</v>
      </c>
      <c r="D1512">
        <v>1940476.41</v>
      </c>
      <c r="E1512" s="1" t="s">
        <v>10</v>
      </c>
      <c r="F1512" s="1" t="s">
        <v>16</v>
      </c>
      <c r="G1512" s="1" t="s">
        <v>12</v>
      </c>
      <c r="H1512" s="1" t="s">
        <v>13</v>
      </c>
      <c r="I1512" s="1" t="s">
        <v>13</v>
      </c>
      <c r="J1512">
        <v>34</v>
      </c>
      <c r="K1512" s="1">
        <f t="shared" si="69"/>
        <v>1940476.41</v>
      </c>
      <c r="L1512" s="1" t="str">
        <f t="shared" si="70"/>
        <v>ASALARIADO</v>
      </c>
      <c r="M1512" s="1">
        <f t="shared" si="71"/>
        <v>34</v>
      </c>
    </row>
    <row r="1513" spans="2:13" x14ac:dyDescent="0.25">
      <c r="B1513">
        <v>1499</v>
      </c>
      <c r="C1513" s="1" t="s">
        <v>15</v>
      </c>
      <c r="D1513">
        <v>571508</v>
      </c>
      <c r="E1513" s="1" t="s">
        <v>10</v>
      </c>
      <c r="F1513" s="1" t="s">
        <v>11</v>
      </c>
      <c r="G1513" s="1" t="s">
        <v>12</v>
      </c>
      <c r="H1513" s="1" t="s">
        <v>13</v>
      </c>
      <c r="I1513" s="1" t="s">
        <v>13</v>
      </c>
      <c r="J1513">
        <v>29</v>
      </c>
      <c r="K1513" s="1">
        <f t="shared" si="69"/>
        <v>571508</v>
      </c>
      <c r="L1513" s="1" t="str">
        <f t="shared" si="70"/>
        <v>ASALARIADO</v>
      </c>
      <c r="M1513" s="1">
        <f t="shared" si="71"/>
        <v>29</v>
      </c>
    </row>
    <row r="1514" spans="2:13" x14ac:dyDescent="0.25">
      <c r="B1514">
        <v>1500</v>
      </c>
      <c r="C1514" s="1" t="s">
        <v>9</v>
      </c>
      <c r="D1514">
        <v>932109.37</v>
      </c>
      <c r="E1514" s="1" t="s">
        <v>10</v>
      </c>
      <c r="F1514" s="1" t="s">
        <v>16</v>
      </c>
      <c r="G1514" s="1" t="s">
        <v>12</v>
      </c>
      <c r="H1514" s="1" t="s">
        <v>13</v>
      </c>
      <c r="I1514" s="1" t="s">
        <v>13</v>
      </c>
      <c r="J1514">
        <v>41</v>
      </c>
      <c r="K1514" s="1">
        <f t="shared" si="69"/>
        <v>932109.37</v>
      </c>
      <c r="L1514" s="1" t="str">
        <f t="shared" si="70"/>
        <v>ASALARIADO</v>
      </c>
      <c r="M1514" s="1">
        <f t="shared" si="71"/>
        <v>41</v>
      </c>
    </row>
    <row r="1515" spans="2:13" x14ac:dyDescent="0.25">
      <c r="B1515">
        <v>1501</v>
      </c>
      <c r="C1515" s="1" t="s">
        <v>9</v>
      </c>
      <c r="D1515">
        <v>155000</v>
      </c>
      <c r="E1515" s="1" t="s">
        <v>10</v>
      </c>
      <c r="F1515" s="1" t="s">
        <v>16</v>
      </c>
      <c r="G1515" s="1" t="s">
        <v>12</v>
      </c>
      <c r="H1515" s="1" t="s">
        <v>13</v>
      </c>
      <c r="I1515" s="1" t="s">
        <v>12</v>
      </c>
      <c r="J1515">
        <v>53</v>
      </c>
      <c r="K1515" s="1">
        <f t="shared" si="69"/>
        <v>155000</v>
      </c>
      <c r="L1515" s="1" t="str">
        <f t="shared" si="70"/>
        <v>ASALARIADO</v>
      </c>
      <c r="M1515" s="1">
        <f t="shared" si="71"/>
        <v>53</v>
      </c>
    </row>
    <row r="1516" spans="2:13" x14ac:dyDescent="0.25">
      <c r="B1516">
        <v>1502</v>
      </c>
      <c r="C1516" s="1" t="s">
        <v>15</v>
      </c>
      <c r="D1516">
        <v>859613</v>
      </c>
      <c r="E1516" s="1" t="s">
        <v>10</v>
      </c>
      <c r="F1516" s="1" t="s">
        <v>16</v>
      </c>
      <c r="G1516" s="1" t="s">
        <v>12</v>
      </c>
      <c r="H1516" s="1" t="s">
        <v>13</v>
      </c>
      <c r="I1516" s="1" t="s">
        <v>13</v>
      </c>
      <c r="J1516">
        <v>22</v>
      </c>
      <c r="K1516" s="1">
        <f t="shared" si="69"/>
        <v>859613</v>
      </c>
      <c r="L1516" s="1" t="str">
        <f t="shared" si="70"/>
        <v>ASALARIADO</v>
      </c>
      <c r="M1516" s="1">
        <f t="shared" si="71"/>
        <v>22</v>
      </c>
    </row>
    <row r="1517" spans="2:13" x14ac:dyDescent="0.25">
      <c r="B1517">
        <v>1503</v>
      </c>
      <c r="C1517" s="1" t="s">
        <v>15</v>
      </c>
      <c r="D1517">
        <v>159000</v>
      </c>
      <c r="E1517" s="1" t="s">
        <v>10</v>
      </c>
      <c r="F1517" s="1" t="s">
        <v>16</v>
      </c>
      <c r="G1517" s="1" t="s">
        <v>12</v>
      </c>
      <c r="H1517" s="1" t="s">
        <v>12</v>
      </c>
      <c r="I1517" s="1" t="s">
        <v>12</v>
      </c>
      <c r="J1517">
        <v>49</v>
      </c>
      <c r="K1517" s="1">
        <f t="shared" si="69"/>
        <v>159000</v>
      </c>
      <c r="L1517" s="1" t="str">
        <f t="shared" si="70"/>
        <v>ASALARIADO</v>
      </c>
      <c r="M1517" s="1">
        <f t="shared" si="71"/>
        <v>49</v>
      </c>
    </row>
    <row r="1518" spans="2:13" x14ac:dyDescent="0.25">
      <c r="B1518">
        <v>1504</v>
      </c>
      <c r="C1518" s="1" t="s">
        <v>9</v>
      </c>
      <c r="D1518">
        <v>540083</v>
      </c>
      <c r="E1518" s="1" t="s">
        <v>18</v>
      </c>
      <c r="F1518" s="1" t="s">
        <v>16</v>
      </c>
      <c r="G1518" s="1" t="s">
        <v>12</v>
      </c>
      <c r="H1518" s="1" t="s">
        <v>13</v>
      </c>
      <c r="I1518" s="1" t="s">
        <v>12</v>
      </c>
      <c r="J1518">
        <v>60</v>
      </c>
      <c r="K1518" s="1">
        <f t="shared" si="69"/>
        <v>540083</v>
      </c>
      <c r="L1518" s="1" t="str">
        <f t="shared" si="70"/>
        <v>TRABAJADOR INDEPENDIENTE</v>
      </c>
      <c r="M1518" s="1">
        <f t="shared" si="71"/>
        <v>60</v>
      </c>
    </row>
    <row r="1519" spans="2:13" x14ac:dyDescent="0.25">
      <c r="B1519">
        <v>1505</v>
      </c>
      <c r="C1519" s="1" t="s">
        <v>9</v>
      </c>
      <c r="D1519">
        <v>2817770</v>
      </c>
      <c r="E1519" s="1" t="s">
        <v>10</v>
      </c>
      <c r="F1519" s="1" t="s">
        <v>11</v>
      </c>
      <c r="G1519" s="1" t="s">
        <v>12</v>
      </c>
      <c r="H1519" s="1" t="s">
        <v>13</v>
      </c>
      <c r="I1519" s="1" t="s">
        <v>13</v>
      </c>
      <c r="J1519">
        <v>59</v>
      </c>
      <c r="K1519" s="1">
        <f t="shared" si="69"/>
        <v>2817770</v>
      </c>
      <c r="L1519" s="1" t="str">
        <f t="shared" si="70"/>
        <v>ASALARIADO</v>
      </c>
      <c r="M1519" s="1">
        <f t="shared" si="71"/>
        <v>59</v>
      </c>
    </row>
    <row r="1520" spans="2:13" x14ac:dyDescent="0.25">
      <c r="B1520">
        <v>1506</v>
      </c>
      <c r="C1520" s="1" t="s">
        <v>15</v>
      </c>
      <c r="D1520">
        <v>688069.8</v>
      </c>
      <c r="E1520" s="1" t="s">
        <v>10</v>
      </c>
      <c r="F1520" s="1" t="s">
        <v>16</v>
      </c>
      <c r="G1520" s="1" t="s">
        <v>12</v>
      </c>
      <c r="H1520" s="1" t="s">
        <v>12</v>
      </c>
      <c r="I1520" s="1" t="s">
        <v>13</v>
      </c>
      <c r="J1520">
        <v>25</v>
      </c>
      <c r="K1520" s="1">
        <f t="shared" si="69"/>
        <v>688069.8</v>
      </c>
      <c r="L1520" s="1" t="str">
        <f t="shared" si="70"/>
        <v>ASALARIADO</v>
      </c>
      <c r="M1520" s="1">
        <f t="shared" si="71"/>
        <v>25</v>
      </c>
    </row>
    <row r="1521" spans="2:13" x14ac:dyDescent="0.25">
      <c r="B1521">
        <v>1507</v>
      </c>
      <c r="C1521" s="1" t="s">
        <v>15</v>
      </c>
      <c r="D1521">
        <v>361500</v>
      </c>
      <c r="E1521" s="1" t="s">
        <v>10</v>
      </c>
      <c r="F1521" s="1" t="s">
        <v>16</v>
      </c>
      <c r="G1521" s="1" t="s">
        <v>12</v>
      </c>
      <c r="H1521" s="1" t="s">
        <v>13</v>
      </c>
      <c r="I1521" s="1" t="s">
        <v>12</v>
      </c>
      <c r="J1521">
        <v>49</v>
      </c>
      <c r="K1521" s="1">
        <f t="shared" si="69"/>
        <v>361500</v>
      </c>
      <c r="L1521" s="1" t="str">
        <f t="shared" si="70"/>
        <v>ASALARIADO</v>
      </c>
      <c r="M1521" s="1">
        <f t="shared" si="71"/>
        <v>49</v>
      </c>
    </row>
    <row r="1522" spans="2:13" x14ac:dyDescent="0.25">
      <c r="B1522">
        <v>1508</v>
      </c>
      <c r="C1522" s="1" t="s">
        <v>15</v>
      </c>
      <c r="D1522">
        <v>937245</v>
      </c>
      <c r="E1522" s="1" t="s">
        <v>18</v>
      </c>
      <c r="F1522" s="1" t="s">
        <v>16</v>
      </c>
      <c r="G1522" s="1" t="s">
        <v>12</v>
      </c>
      <c r="H1522" s="1" t="s">
        <v>13</v>
      </c>
      <c r="I1522" s="1" t="s">
        <v>12</v>
      </c>
      <c r="J1522">
        <v>61</v>
      </c>
      <c r="K1522" s="1">
        <f t="shared" si="69"/>
        <v>937245</v>
      </c>
      <c r="L1522" s="1" t="str">
        <f t="shared" si="70"/>
        <v>TRABAJADOR INDEPENDIENTE</v>
      </c>
      <c r="M1522" s="1">
        <f t="shared" si="71"/>
        <v>61</v>
      </c>
    </row>
    <row r="1523" spans="2:13" x14ac:dyDescent="0.25">
      <c r="B1523">
        <v>1509</v>
      </c>
      <c r="C1523" s="1" t="s">
        <v>9</v>
      </c>
      <c r="D1523">
        <v>1858320</v>
      </c>
      <c r="E1523" s="1" t="s">
        <v>10</v>
      </c>
      <c r="F1523" s="1" t="s">
        <v>16</v>
      </c>
      <c r="G1523" s="1" t="s">
        <v>12</v>
      </c>
      <c r="H1523" s="1" t="s">
        <v>13</v>
      </c>
      <c r="I1523" s="1" t="s">
        <v>13</v>
      </c>
      <c r="J1523">
        <v>36</v>
      </c>
      <c r="K1523" s="1">
        <f t="shared" si="69"/>
        <v>1858320</v>
      </c>
      <c r="L1523" s="1" t="str">
        <f t="shared" si="70"/>
        <v>ASALARIADO</v>
      </c>
      <c r="M1523" s="1">
        <f t="shared" si="71"/>
        <v>36</v>
      </c>
    </row>
    <row r="1524" spans="2:13" x14ac:dyDescent="0.25">
      <c r="B1524">
        <v>1510</v>
      </c>
      <c r="C1524" s="1" t="s">
        <v>9</v>
      </c>
      <c r="D1524">
        <v>297046</v>
      </c>
      <c r="E1524" s="1" t="s">
        <v>18</v>
      </c>
      <c r="F1524" s="1" t="s">
        <v>16</v>
      </c>
      <c r="G1524" s="1" t="s">
        <v>12</v>
      </c>
      <c r="H1524" s="1" t="s">
        <v>12</v>
      </c>
      <c r="I1524" s="1" t="s">
        <v>12</v>
      </c>
      <c r="J1524">
        <v>29</v>
      </c>
      <c r="K1524" s="1">
        <f t="shared" si="69"/>
        <v>297046</v>
      </c>
      <c r="L1524" s="1" t="str">
        <f t="shared" si="70"/>
        <v>TRABAJADOR INDEPENDIENTE</v>
      </c>
      <c r="M1524" s="1">
        <f t="shared" si="71"/>
        <v>29</v>
      </c>
    </row>
    <row r="1525" spans="2:13" x14ac:dyDescent="0.25">
      <c r="B1525">
        <v>1511</v>
      </c>
      <c r="C1525" s="1" t="s">
        <v>9</v>
      </c>
      <c r="D1525">
        <v>546457.48</v>
      </c>
      <c r="E1525" s="1" t="s">
        <v>10</v>
      </c>
      <c r="F1525" s="1" t="s">
        <v>16</v>
      </c>
      <c r="G1525" s="1" t="s">
        <v>12</v>
      </c>
      <c r="H1525" s="1" t="s">
        <v>13</v>
      </c>
      <c r="I1525" s="1" t="s">
        <v>13</v>
      </c>
      <c r="J1525">
        <v>33</v>
      </c>
      <c r="K1525" s="1">
        <f t="shared" si="69"/>
        <v>546457.48</v>
      </c>
      <c r="L1525" s="1" t="str">
        <f t="shared" si="70"/>
        <v>ASALARIADO</v>
      </c>
      <c r="M1525" s="1">
        <f t="shared" si="71"/>
        <v>33</v>
      </c>
    </row>
    <row r="1526" spans="2:13" x14ac:dyDescent="0.25">
      <c r="B1526">
        <v>1512</v>
      </c>
      <c r="C1526" s="1" t="s">
        <v>9</v>
      </c>
      <c r="D1526">
        <v>297044</v>
      </c>
      <c r="E1526" s="1" t="s">
        <v>19</v>
      </c>
      <c r="F1526" s="1" t="s">
        <v>16</v>
      </c>
      <c r="G1526" s="1" t="s">
        <v>12</v>
      </c>
      <c r="H1526" s="1" t="s">
        <v>13</v>
      </c>
      <c r="I1526" s="1" t="s">
        <v>13</v>
      </c>
      <c r="J1526">
        <v>61</v>
      </c>
      <c r="K1526" s="1">
        <f t="shared" si="69"/>
        <v>297044</v>
      </c>
      <c r="L1526" s="1" t="str">
        <f t="shared" si="70"/>
        <v>CONVENIOS ESPECIALES DE TRABAJADORES INDEPENDIENTES</v>
      </c>
      <c r="M1526" s="1">
        <f t="shared" si="71"/>
        <v>61</v>
      </c>
    </row>
    <row r="1527" spans="2:13" x14ac:dyDescent="0.25">
      <c r="B1527">
        <v>1513</v>
      </c>
      <c r="C1527" s="1" t="s">
        <v>15</v>
      </c>
      <c r="D1527">
        <v>120000</v>
      </c>
      <c r="E1527" s="1" t="s">
        <v>10</v>
      </c>
      <c r="F1527" s="1" t="s">
        <v>16</v>
      </c>
      <c r="G1527" s="1" t="s">
        <v>12</v>
      </c>
      <c r="H1527" s="1" t="s">
        <v>13</v>
      </c>
      <c r="I1527" s="1" t="s">
        <v>13</v>
      </c>
      <c r="J1527">
        <v>42</v>
      </c>
      <c r="K1527" s="1">
        <f t="shared" si="69"/>
        <v>120000</v>
      </c>
      <c r="L1527" s="1" t="str">
        <f t="shared" si="70"/>
        <v>ASALARIADO</v>
      </c>
      <c r="M1527" s="1">
        <f t="shared" si="71"/>
        <v>42</v>
      </c>
    </row>
    <row r="1528" spans="2:13" x14ac:dyDescent="0.25">
      <c r="B1528">
        <v>1514</v>
      </c>
      <c r="C1528" s="1" t="s">
        <v>15</v>
      </c>
      <c r="D1528">
        <v>1296001.6000000001</v>
      </c>
      <c r="E1528" s="1" t="s">
        <v>10</v>
      </c>
      <c r="F1528" s="1" t="s">
        <v>11</v>
      </c>
      <c r="G1528" s="1" t="s">
        <v>12</v>
      </c>
      <c r="H1528" s="1" t="s">
        <v>13</v>
      </c>
      <c r="I1528" s="1" t="s">
        <v>13</v>
      </c>
      <c r="J1528">
        <v>47</v>
      </c>
      <c r="K1528" s="1">
        <f t="shared" si="69"/>
        <v>1296001.6000000001</v>
      </c>
      <c r="L1528" s="1" t="str">
        <f t="shared" si="70"/>
        <v>ASALARIADO</v>
      </c>
      <c r="M1528" s="1">
        <f t="shared" si="71"/>
        <v>47</v>
      </c>
    </row>
    <row r="1529" spans="2:13" x14ac:dyDescent="0.25">
      <c r="B1529">
        <v>1515</v>
      </c>
      <c r="C1529" s="1" t="s">
        <v>9</v>
      </c>
      <c r="D1529">
        <v>1346350</v>
      </c>
      <c r="E1529" s="1" t="s">
        <v>10</v>
      </c>
      <c r="F1529" s="1" t="s">
        <v>16</v>
      </c>
      <c r="G1529" s="1" t="s">
        <v>12</v>
      </c>
      <c r="H1529" s="1" t="s">
        <v>13</v>
      </c>
      <c r="I1529" s="1" t="s">
        <v>13</v>
      </c>
      <c r="J1529">
        <v>47</v>
      </c>
      <c r="K1529" s="1">
        <f t="shared" si="69"/>
        <v>1346350</v>
      </c>
      <c r="L1529" s="1" t="str">
        <f t="shared" si="70"/>
        <v>ASALARIADO</v>
      </c>
      <c r="M1529" s="1">
        <f t="shared" si="71"/>
        <v>47</v>
      </c>
    </row>
    <row r="1530" spans="2:13" x14ac:dyDescent="0.25">
      <c r="B1530">
        <v>1516</v>
      </c>
      <c r="C1530" s="1" t="s">
        <v>15</v>
      </c>
      <c r="D1530">
        <v>1089100</v>
      </c>
      <c r="E1530" s="1" t="s">
        <v>10</v>
      </c>
      <c r="F1530" s="1" t="s">
        <v>16</v>
      </c>
      <c r="G1530" s="1" t="s">
        <v>12</v>
      </c>
      <c r="H1530" s="1" t="s">
        <v>13</v>
      </c>
      <c r="I1530" s="1" t="s">
        <v>13</v>
      </c>
      <c r="J1530">
        <v>35</v>
      </c>
      <c r="K1530" s="1">
        <f t="shared" si="69"/>
        <v>1089100</v>
      </c>
      <c r="L1530" s="1" t="str">
        <f t="shared" si="70"/>
        <v>ASALARIADO</v>
      </c>
      <c r="M1530" s="1">
        <f t="shared" si="71"/>
        <v>35</v>
      </c>
    </row>
    <row r="1531" spans="2:13" x14ac:dyDescent="0.25">
      <c r="B1531">
        <v>1517</v>
      </c>
      <c r="C1531" s="1" t="s">
        <v>9</v>
      </c>
      <c r="D1531">
        <v>766610</v>
      </c>
      <c r="E1531" s="1" t="s">
        <v>10</v>
      </c>
      <c r="F1531" s="1" t="s">
        <v>11</v>
      </c>
      <c r="G1531" s="1" t="s">
        <v>12</v>
      </c>
      <c r="H1531" s="1" t="s">
        <v>13</v>
      </c>
      <c r="I1531" s="1" t="s">
        <v>13</v>
      </c>
      <c r="J1531">
        <v>53</v>
      </c>
      <c r="K1531" s="1">
        <f t="shared" si="69"/>
        <v>766610</v>
      </c>
      <c r="L1531" s="1" t="str">
        <f t="shared" si="70"/>
        <v>ASALARIADO</v>
      </c>
      <c r="M1531" s="1">
        <f t="shared" si="71"/>
        <v>53</v>
      </c>
    </row>
    <row r="1532" spans="2:13" x14ac:dyDescent="0.25">
      <c r="B1532">
        <v>1518</v>
      </c>
      <c r="C1532" s="1" t="s">
        <v>15</v>
      </c>
      <c r="D1532">
        <v>727896.34</v>
      </c>
      <c r="E1532" s="1" t="s">
        <v>10</v>
      </c>
      <c r="F1532" s="1" t="s">
        <v>11</v>
      </c>
      <c r="G1532" s="1" t="s">
        <v>12</v>
      </c>
      <c r="H1532" s="1" t="s">
        <v>13</v>
      </c>
      <c r="I1532" s="1" t="s">
        <v>13</v>
      </c>
      <c r="J1532">
        <v>34</v>
      </c>
      <c r="K1532" s="1">
        <f t="shared" si="69"/>
        <v>727896.34</v>
      </c>
      <c r="L1532" s="1" t="str">
        <f t="shared" si="70"/>
        <v>ASALARIADO</v>
      </c>
      <c r="M1532" s="1">
        <f t="shared" si="71"/>
        <v>34</v>
      </c>
    </row>
    <row r="1533" spans="2:13" x14ac:dyDescent="0.25">
      <c r="B1533">
        <v>1519</v>
      </c>
      <c r="C1533" s="1" t="s">
        <v>9</v>
      </c>
      <c r="D1533">
        <v>2577656.4700000002</v>
      </c>
      <c r="E1533" s="1" t="s">
        <v>10</v>
      </c>
      <c r="F1533" s="1" t="s">
        <v>11</v>
      </c>
      <c r="G1533" s="1" t="s">
        <v>12</v>
      </c>
      <c r="H1533" s="1" t="s">
        <v>13</v>
      </c>
      <c r="I1533" s="1" t="s">
        <v>13</v>
      </c>
      <c r="J1533">
        <v>37</v>
      </c>
      <c r="K1533" s="1">
        <f t="shared" si="69"/>
        <v>2577656.4700000002</v>
      </c>
      <c r="L1533" s="1" t="str">
        <f t="shared" si="70"/>
        <v>ASALARIADO</v>
      </c>
      <c r="M1533" s="1">
        <f t="shared" si="71"/>
        <v>37</v>
      </c>
    </row>
    <row r="1534" spans="2:13" x14ac:dyDescent="0.25">
      <c r="B1534">
        <v>1520</v>
      </c>
      <c r="C1534" s="1" t="s">
        <v>15</v>
      </c>
      <c r="D1534">
        <v>2694159.76</v>
      </c>
      <c r="E1534" s="1" t="s">
        <v>10</v>
      </c>
      <c r="F1534" s="1" t="s">
        <v>16</v>
      </c>
      <c r="G1534" s="1" t="s">
        <v>12</v>
      </c>
      <c r="H1534" s="1" t="s">
        <v>13</v>
      </c>
      <c r="I1534" s="1" t="s">
        <v>13</v>
      </c>
      <c r="J1534">
        <v>28</v>
      </c>
      <c r="K1534" s="1">
        <f t="shared" si="69"/>
        <v>2694159.76</v>
      </c>
      <c r="L1534" s="1" t="str">
        <f t="shared" si="70"/>
        <v>ASALARIADO</v>
      </c>
      <c r="M1534" s="1">
        <f t="shared" si="71"/>
        <v>28</v>
      </c>
    </row>
    <row r="1535" spans="2:13" x14ac:dyDescent="0.25">
      <c r="B1535">
        <v>1521</v>
      </c>
      <c r="C1535" s="1" t="s">
        <v>15</v>
      </c>
      <c r="D1535">
        <v>36204.74</v>
      </c>
      <c r="E1535" s="1" t="s">
        <v>10</v>
      </c>
      <c r="F1535" s="1" t="s">
        <v>11</v>
      </c>
      <c r="G1535" s="1" t="s">
        <v>12</v>
      </c>
      <c r="H1535" s="1" t="s">
        <v>13</v>
      </c>
      <c r="I1535" s="1" t="s">
        <v>13</v>
      </c>
      <c r="J1535">
        <v>32</v>
      </c>
      <c r="K1535" s="1">
        <f t="shared" si="69"/>
        <v>36204.74</v>
      </c>
      <c r="L1535" s="1" t="str">
        <f t="shared" si="70"/>
        <v>ASALARIADO</v>
      </c>
      <c r="M1535" s="1">
        <f t="shared" si="71"/>
        <v>32</v>
      </c>
    </row>
    <row r="1536" spans="2:13" x14ac:dyDescent="0.25">
      <c r="B1536">
        <v>1522</v>
      </c>
      <c r="C1536" s="1" t="s">
        <v>15</v>
      </c>
      <c r="D1536">
        <v>300018</v>
      </c>
      <c r="E1536" s="1" t="s">
        <v>18</v>
      </c>
      <c r="F1536" s="1" t="s">
        <v>16</v>
      </c>
      <c r="G1536" s="1" t="s">
        <v>12</v>
      </c>
      <c r="H1536" s="1" t="s">
        <v>13</v>
      </c>
      <c r="I1536" s="1" t="s">
        <v>13</v>
      </c>
      <c r="J1536">
        <v>47</v>
      </c>
      <c r="K1536" s="1">
        <f t="shared" si="69"/>
        <v>300018</v>
      </c>
      <c r="L1536" s="1" t="str">
        <f t="shared" si="70"/>
        <v>TRABAJADOR INDEPENDIENTE</v>
      </c>
      <c r="M1536" s="1">
        <f t="shared" si="71"/>
        <v>47</v>
      </c>
    </row>
    <row r="1537" spans="2:13" x14ac:dyDescent="0.25">
      <c r="B1537">
        <v>1523</v>
      </c>
      <c r="C1537" s="1" t="s">
        <v>15</v>
      </c>
      <c r="D1537">
        <v>382325</v>
      </c>
      <c r="E1537" s="1" t="s">
        <v>10</v>
      </c>
      <c r="F1537" s="1" t="s">
        <v>16</v>
      </c>
      <c r="G1537" s="1" t="s">
        <v>12</v>
      </c>
      <c r="H1537" s="1" t="s">
        <v>12</v>
      </c>
      <c r="I1537" s="1" t="s">
        <v>13</v>
      </c>
      <c r="J1537">
        <v>33</v>
      </c>
      <c r="K1537" s="1">
        <f t="shared" si="69"/>
        <v>382325</v>
      </c>
      <c r="L1537" s="1" t="str">
        <f t="shared" si="70"/>
        <v>ASALARIADO</v>
      </c>
      <c r="M1537" s="1">
        <f t="shared" si="71"/>
        <v>33</v>
      </c>
    </row>
    <row r="1538" spans="2:13" x14ac:dyDescent="0.25">
      <c r="B1538">
        <v>1524</v>
      </c>
      <c r="C1538" s="1" t="s">
        <v>15</v>
      </c>
      <c r="D1538">
        <v>326749</v>
      </c>
      <c r="E1538" s="1" t="s">
        <v>18</v>
      </c>
      <c r="F1538" s="1" t="s">
        <v>16</v>
      </c>
      <c r="G1538" s="1" t="s">
        <v>12</v>
      </c>
      <c r="H1538" s="1" t="s">
        <v>13</v>
      </c>
      <c r="I1538" s="1" t="s">
        <v>13</v>
      </c>
      <c r="J1538">
        <v>56</v>
      </c>
      <c r="K1538" s="1">
        <f t="shared" si="69"/>
        <v>326749</v>
      </c>
      <c r="L1538" s="1" t="str">
        <f t="shared" si="70"/>
        <v>TRABAJADOR INDEPENDIENTE</v>
      </c>
      <c r="M1538" s="1">
        <f t="shared" si="71"/>
        <v>56</v>
      </c>
    </row>
    <row r="1539" spans="2:13" x14ac:dyDescent="0.25">
      <c r="B1539">
        <v>1525</v>
      </c>
      <c r="C1539" s="1" t="s">
        <v>9</v>
      </c>
      <c r="D1539">
        <v>611036.43999999994</v>
      </c>
      <c r="E1539" s="1" t="s">
        <v>14</v>
      </c>
      <c r="F1539" s="1" t="s">
        <v>11</v>
      </c>
      <c r="G1539" s="1" t="s">
        <v>12</v>
      </c>
      <c r="H1539" s="1" t="s">
        <v>13</v>
      </c>
      <c r="I1539" s="1" t="s">
        <v>13</v>
      </c>
      <c r="J1539">
        <v>93</v>
      </c>
      <c r="K1539" s="1">
        <f t="shared" si="69"/>
        <v>611036.43999999994</v>
      </c>
      <c r="L1539" s="1" t="str">
        <f t="shared" si="70"/>
        <v>PENSIONADOS EN SU PROPIO SISTEMA</v>
      </c>
      <c r="M1539" s="1">
        <f t="shared" si="71"/>
        <v>93</v>
      </c>
    </row>
    <row r="1540" spans="2:13" x14ac:dyDescent="0.25">
      <c r="B1540">
        <v>1526</v>
      </c>
      <c r="C1540" s="1" t="s">
        <v>15</v>
      </c>
      <c r="D1540">
        <v>278031</v>
      </c>
      <c r="E1540" s="1" t="s">
        <v>17</v>
      </c>
      <c r="F1540" s="1" t="s">
        <v>16</v>
      </c>
      <c r="G1540" s="1" t="s">
        <v>12</v>
      </c>
      <c r="H1540" s="1" t="s">
        <v>13</v>
      </c>
      <c r="I1540" s="1" t="s">
        <v>12</v>
      </c>
      <c r="J1540">
        <v>43</v>
      </c>
      <c r="K1540" s="1">
        <f t="shared" si="69"/>
        <v>278031</v>
      </c>
      <c r="L1540" s="1" t="str">
        <f t="shared" si="70"/>
        <v>ASEGURADO VOLUNTARIO</v>
      </c>
      <c r="M1540" s="1">
        <f t="shared" si="71"/>
        <v>43</v>
      </c>
    </row>
    <row r="1541" spans="2:13" x14ac:dyDescent="0.25">
      <c r="B1541">
        <v>1527</v>
      </c>
      <c r="C1541" s="1" t="s">
        <v>9</v>
      </c>
      <c r="D1541">
        <v>275191.65000000002</v>
      </c>
      <c r="E1541" s="1" t="s">
        <v>10</v>
      </c>
      <c r="F1541" s="1" t="s">
        <v>16</v>
      </c>
      <c r="G1541" s="1" t="s">
        <v>12</v>
      </c>
      <c r="H1541" s="1" t="s">
        <v>13</v>
      </c>
      <c r="I1541" s="1" t="s">
        <v>13</v>
      </c>
      <c r="J1541">
        <v>22</v>
      </c>
      <c r="K1541" s="1">
        <f t="shared" si="69"/>
        <v>275191.65000000002</v>
      </c>
      <c r="L1541" s="1" t="str">
        <f t="shared" si="70"/>
        <v>ASALARIADO</v>
      </c>
      <c r="M1541" s="1">
        <f t="shared" si="71"/>
        <v>22</v>
      </c>
    </row>
    <row r="1542" spans="2:13" x14ac:dyDescent="0.25">
      <c r="B1542">
        <v>1528</v>
      </c>
      <c r="C1542" s="1" t="s">
        <v>9</v>
      </c>
      <c r="D1542">
        <v>273980</v>
      </c>
      <c r="E1542" s="1" t="s">
        <v>10</v>
      </c>
      <c r="F1542" s="1" t="s">
        <v>16</v>
      </c>
      <c r="G1542" s="1" t="s">
        <v>12</v>
      </c>
      <c r="H1542" s="1" t="s">
        <v>13</v>
      </c>
      <c r="I1542" s="1" t="s">
        <v>13</v>
      </c>
      <c r="J1542">
        <v>23</v>
      </c>
      <c r="K1542" s="1">
        <f t="shared" si="69"/>
        <v>273980</v>
      </c>
      <c r="L1542" s="1" t="str">
        <f t="shared" si="70"/>
        <v>ASALARIADO</v>
      </c>
      <c r="M1542" s="1">
        <f t="shared" si="71"/>
        <v>23</v>
      </c>
    </row>
    <row r="1543" spans="2:13" x14ac:dyDescent="0.25">
      <c r="B1543">
        <v>1529</v>
      </c>
      <c r="C1543" s="1" t="s">
        <v>15</v>
      </c>
      <c r="D1543">
        <v>1664567.5</v>
      </c>
      <c r="E1543" s="1" t="s">
        <v>10</v>
      </c>
      <c r="F1543" s="1" t="s">
        <v>11</v>
      </c>
      <c r="G1543" s="1" t="s">
        <v>12</v>
      </c>
      <c r="H1543" s="1" t="s">
        <v>13</v>
      </c>
      <c r="I1543" s="1" t="s">
        <v>13</v>
      </c>
      <c r="J1543">
        <v>45</v>
      </c>
      <c r="K1543" s="1">
        <f t="shared" si="69"/>
        <v>1664567.5</v>
      </c>
      <c r="L1543" s="1" t="str">
        <f t="shared" si="70"/>
        <v>ASALARIADO</v>
      </c>
      <c r="M1543" s="1">
        <f t="shared" si="71"/>
        <v>45</v>
      </c>
    </row>
    <row r="1544" spans="2:13" x14ac:dyDescent="0.25">
      <c r="B1544">
        <v>1530</v>
      </c>
      <c r="C1544" s="1" t="s">
        <v>9</v>
      </c>
      <c r="D1544">
        <v>185046.87</v>
      </c>
      <c r="E1544" s="1" t="s">
        <v>10</v>
      </c>
      <c r="F1544" s="1" t="s">
        <v>11</v>
      </c>
      <c r="G1544" s="1" t="s">
        <v>12</v>
      </c>
      <c r="H1544" s="1" t="s">
        <v>13</v>
      </c>
      <c r="I1544" s="1" t="s">
        <v>13</v>
      </c>
      <c r="J1544">
        <v>25</v>
      </c>
      <c r="K1544" s="1">
        <f t="shared" si="69"/>
        <v>185046.87</v>
      </c>
      <c r="L1544" s="1" t="str">
        <f t="shared" si="70"/>
        <v>ASALARIADO</v>
      </c>
      <c r="M1544" s="1">
        <f t="shared" si="71"/>
        <v>25</v>
      </c>
    </row>
    <row r="1545" spans="2:13" x14ac:dyDescent="0.25">
      <c r="B1545">
        <v>1531</v>
      </c>
      <c r="C1545" s="1" t="s">
        <v>9</v>
      </c>
      <c r="D1545">
        <v>634576.92000000004</v>
      </c>
      <c r="E1545" s="1" t="s">
        <v>10</v>
      </c>
      <c r="F1545" s="1" t="s">
        <v>16</v>
      </c>
      <c r="G1545" s="1" t="s">
        <v>12</v>
      </c>
      <c r="H1545" s="1" t="s">
        <v>13</v>
      </c>
      <c r="I1545" s="1" t="s">
        <v>13</v>
      </c>
      <c r="J1545">
        <v>44</v>
      </c>
      <c r="K1545" s="1">
        <f t="shared" si="69"/>
        <v>634576.92000000004</v>
      </c>
      <c r="L1545" s="1" t="str">
        <f t="shared" si="70"/>
        <v>ASALARIADO</v>
      </c>
      <c r="M1545" s="1">
        <f t="shared" si="71"/>
        <v>44</v>
      </c>
    </row>
    <row r="1546" spans="2:13" x14ac:dyDescent="0.25">
      <c r="B1546">
        <v>1532</v>
      </c>
      <c r="C1546" s="1" t="s">
        <v>9</v>
      </c>
      <c r="D1546">
        <v>513543</v>
      </c>
      <c r="E1546" s="1" t="s">
        <v>10</v>
      </c>
      <c r="F1546" s="1" t="s">
        <v>11</v>
      </c>
      <c r="G1546" s="1" t="s">
        <v>12</v>
      </c>
      <c r="H1546" s="1" t="s">
        <v>13</v>
      </c>
      <c r="I1546" s="1" t="s">
        <v>13</v>
      </c>
      <c r="J1546">
        <v>32</v>
      </c>
      <c r="K1546" s="1">
        <f t="shared" si="69"/>
        <v>513543</v>
      </c>
      <c r="L1546" s="1" t="str">
        <f t="shared" si="70"/>
        <v>ASALARIADO</v>
      </c>
      <c r="M1546" s="1">
        <f t="shared" si="71"/>
        <v>32</v>
      </c>
    </row>
    <row r="1547" spans="2:13" x14ac:dyDescent="0.25">
      <c r="B1547">
        <v>1533</v>
      </c>
      <c r="C1547" s="1" t="s">
        <v>15</v>
      </c>
      <c r="D1547">
        <v>383318.62</v>
      </c>
      <c r="E1547" s="1" t="s">
        <v>10</v>
      </c>
      <c r="F1547" s="1" t="s">
        <v>16</v>
      </c>
      <c r="G1547" s="1" t="s">
        <v>12</v>
      </c>
      <c r="H1547" s="1" t="s">
        <v>13</v>
      </c>
      <c r="I1547" s="1" t="s">
        <v>13</v>
      </c>
      <c r="J1547">
        <v>25</v>
      </c>
      <c r="K1547" s="1">
        <f t="shared" si="69"/>
        <v>383318.62</v>
      </c>
      <c r="L1547" s="1" t="str">
        <f t="shared" si="70"/>
        <v>ASALARIADO</v>
      </c>
      <c r="M1547" s="1">
        <f t="shared" si="71"/>
        <v>25</v>
      </c>
    </row>
    <row r="1548" spans="2:13" x14ac:dyDescent="0.25">
      <c r="B1548">
        <v>1534</v>
      </c>
      <c r="C1548" s="1" t="s">
        <v>15</v>
      </c>
      <c r="D1548">
        <v>1161325</v>
      </c>
      <c r="E1548" s="1" t="s">
        <v>10</v>
      </c>
      <c r="F1548" s="1" t="s">
        <v>16</v>
      </c>
      <c r="G1548" s="1" t="s">
        <v>12</v>
      </c>
      <c r="H1548" s="1" t="s">
        <v>13</v>
      </c>
      <c r="I1548" s="1" t="s">
        <v>13</v>
      </c>
      <c r="J1548">
        <v>35</v>
      </c>
      <c r="K1548" s="1">
        <f t="shared" si="69"/>
        <v>1161325</v>
      </c>
      <c r="L1548" s="1" t="str">
        <f t="shared" si="70"/>
        <v>ASALARIADO</v>
      </c>
      <c r="M1548" s="1">
        <f t="shared" si="71"/>
        <v>35</v>
      </c>
    </row>
    <row r="1549" spans="2:13" x14ac:dyDescent="0.25">
      <c r="B1549">
        <v>1535</v>
      </c>
      <c r="C1549" s="1" t="s">
        <v>15</v>
      </c>
      <c r="D1549">
        <v>297139</v>
      </c>
      <c r="E1549" s="1" t="s">
        <v>17</v>
      </c>
      <c r="F1549" s="1" t="s">
        <v>16</v>
      </c>
      <c r="G1549" s="1" t="s">
        <v>12</v>
      </c>
      <c r="H1549" s="1" t="s">
        <v>13</v>
      </c>
      <c r="I1549" s="1" t="s">
        <v>13</v>
      </c>
      <c r="J1549">
        <v>25</v>
      </c>
      <c r="K1549" s="1">
        <f t="shared" si="69"/>
        <v>297139</v>
      </c>
      <c r="L1549" s="1" t="str">
        <f t="shared" si="70"/>
        <v>ASEGURADO VOLUNTARIO</v>
      </c>
      <c r="M1549" s="1">
        <f t="shared" si="71"/>
        <v>25</v>
      </c>
    </row>
    <row r="1550" spans="2:13" x14ac:dyDescent="0.25">
      <c r="B1550">
        <v>1536</v>
      </c>
      <c r="C1550" s="1" t="s">
        <v>9</v>
      </c>
      <c r="D1550">
        <v>278030</v>
      </c>
      <c r="E1550" s="1" t="s">
        <v>19</v>
      </c>
      <c r="F1550" s="1" t="s">
        <v>16</v>
      </c>
      <c r="G1550" s="1" t="s">
        <v>12</v>
      </c>
      <c r="H1550" s="1" t="s">
        <v>13</v>
      </c>
      <c r="I1550" s="1" t="s">
        <v>13</v>
      </c>
      <c r="J1550">
        <v>25</v>
      </c>
      <c r="K1550" s="1">
        <f t="shared" si="69"/>
        <v>278030</v>
      </c>
      <c r="L1550" s="1" t="str">
        <f t="shared" si="70"/>
        <v>CONVENIOS ESPECIALES DE TRABAJADORES INDEPENDIENTES</v>
      </c>
      <c r="M1550" s="1">
        <f t="shared" si="71"/>
        <v>25</v>
      </c>
    </row>
    <row r="1551" spans="2:13" x14ac:dyDescent="0.25">
      <c r="B1551">
        <v>1537</v>
      </c>
      <c r="C1551" s="1" t="s">
        <v>15</v>
      </c>
      <c r="D1551">
        <v>101340</v>
      </c>
      <c r="E1551" s="1" t="s">
        <v>10</v>
      </c>
      <c r="F1551" s="1" t="s">
        <v>16</v>
      </c>
      <c r="G1551" s="1" t="s">
        <v>12</v>
      </c>
      <c r="H1551" s="1" t="s">
        <v>13</v>
      </c>
      <c r="I1551" s="1" t="s">
        <v>13</v>
      </c>
      <c r="J1551">
        <v>20</v>
      </c>
      <c r="K1551" s="1">
        <f t="shared" ref="K1551:K1614" si="72">IF(ISBLANK(D1551),$B$8,D1551)</f>
        <v>101340</v>
      </c>
      <c r="L1551" s="1" t="str">
        <f t="shared" ref="L1551:L1614" si="73">IF(ISBLANK(E1551),$B$4,E1551)</f>
        <v>ASALARIADO</v>
      </c>
      <c r="M1551" s="1">
        <f t="shared" ref="M1551:M1614" si="74">IF(ISBLANK(J1551),$B$9,J1551)</f>
        <v>20</v>
      </c>
    </row>
    <row r="1552" spans="2:13" x14ac:dyDescent="0.25">
      <c r="B1552">
        <v>1538</v>
      </c>
      <c r="C1552" s="1" t="s">
        <v>15</v>
      </c>
      <c r="D1552">
        <v>397630.9</v>
      </c>
      <c r="E1552" s="1" t="s">
        <v>10</v>
      </c>
      <c r="F1552" s="1" t="s">
        <v>16</v>
      </c>
      <c r="G1552" s="1" t="s">
        <v>12</v>
      </c>
      <c r="H1552" s="1" t="s">
        <v>13</v>
      </c>
      <c r="I1552" s="1" t="s">
        <v>13</v>
      </c>
      <c r="J1552">
        <v>32</v>
      </c>
      <c r="K1552" s="1">
        <f t="shared" si="72"/>
        <v>397630.9</v>
      </c>
      <c r="L1552" s="1" t="str">
        <f t="shared" si="73"/>
        <v>ASALARIADO</v>
      </c>
      <c r="M1552" s="1">
        <f t="shared" si="74"/>
        <v>32</v>
      </c>
    </row>
    <row r="1553" spans="2:13" x14ac:dyDescent="0.25">
      <c r="B1553">
        <v>1539</v>
      </c>
      <c r="C1553" s="1" t="s">
        <v>9</v>
      </c>
      <c r="D1553">
        <v>500060</v>
      </c>
      <c r="E1553" s="1" t="s">
        <v>10</v>
      </c>
      <c r="F1553" s="1" t="s">
        <v>16</v>
      </c>
      <c r="G1553" s="1" t="s">
        <v>12</v>
      </c>
      <c r="H1553" s="1" t="s">
        <v>12</v>
      </c>
      <c r="I1553" s="1" t="s">
        <v>12</v>
      </c>
      <c r="J1553">
        <v>49</v>
      </c>
      <c r="K1553" s="1">
        <f t="shared" si="72"/>
        <v>500060</v>
      </c>
      <c r="L1553" s="1" t="str">
        <f t="shared" si="73"/>
        <v>ASALARIADO</v>
      </c>
      <c r="M1553" s="1">
        <f t="shared" si="74"/>
        <v>49</v>
      </c>
    </row>
    <row r="1554" spans="2:13" x14ac:dyDescent="0.25">
      <c r="B1554">
        <v>1540</v>
      </c>
      <c r="C1554" s="1" t="s">
        <v>15</v>
      </c>
      <c r="D1554">
        <v>1000000</v>
      </c>
      <c r="E1554" s="1" t="s">
        <v>10</v>
      </c>
      <c r="F1554" s="1" t="s">
        <v>16</v>
      </c>
      <c r="G1554" s="1" t="s">
        <v>12</v>
      </c>
      <c r="H1554" s="1" t="s">
        <v>13</v>
      </c>
      <c r="I1554" s="1" t="s">
        <v>13</v>
      </c>
      <c r="J1554">
        <v>22</v>
      </c>
      <c r="K1554" s="1">
        <f t="shared" si="72"/>
        <v>1000000</v>
      </c>
      <c r="L1554" s="1" t="str">
        <f t="shared" si="73"/>
        <v>ASALARIADO</v>
      </c>
      <c r="M1554" s="1">
        <f t="shared" si="74"/>
        <v>22</v>
      </c>
    </row>
    <row r="1555" spans="2:13" x14ac:dyDescent="0.25">
      <c r="B1555">
        <v>1541</v>
      </c>
      <c r="C1555" s="1" t="s">
        <v>15</v>
      </c>
      <c r="D1555">
        <v>308568</v>
      </c>
      <c r="E1555" s="1" t="s">
        <v>17</v>
      </c>
      <c r="F1555" s="1" t="s">
        <v>16</v>
      </c>
      <c r="G1555" s="1" t="s">
        <v>12</v>
      </c>
      <c r="H1555" s="1" t="s">
        <v>13</v>
      </c>
      <c r="I1555" s="1" t="s">
        <v>13</v>
      </c>
      <c r="J1555">
        <v>48</v>
      </c>
      <c r="K1555" s="1">
        <f t="shared" si="72"/>
        <v>308568</v>
      </c>
      <c r="L1555" s="1" t="str">
        <f t="shared" si="73"/>
        <v>ASEGURADO VOLUNTARIO</v>
      </c>
      <c r="M1555" s="1">
        <f t="shared" si="74"/>
        <v>48</v>
      </c>
    </row>
    <row r="1556" spans="2:13" x14ac:dyDescent="0.25">
      <c r="B1556">
        <v>1542</v>
      </c>
      <c r="C1556" s="1" t="s">
        <v>9</v>
      </c>
      <c r="D1556">
        <v>297046</v>
      </c>
      <c r="E1556" s="1" t="s">
        <v>18</v>
      </c>
      <c r="F1556" s="1" t="s">
        <v>16</v>
      </c>
      <c r="G1556" s="1" t="s">
        <v>12</v>
      </c>
      <c r="H1556" s="1" t="s">
        <v>12</v>
      </c>
      <c r="I1556" s="1" t="s">
        <v>13</v>
      </c>
      <c r="J1556">
        <v>35</v>
      </c>
      <c r="K1556" s="1">
        <f t="shared" si="72"/>
        <v>297046</v>
      </c>
      <c r="L1556" s="1" t="str">
        <f t="shared" si="73"/>
        <v>TRABAJADOR INDEPENDIENTE</v>
      </c>
      <c r="M1556" s="1">
        <f t="shared" si="74"/>
        <v>35</v>
      </c>
    </row>
    <row r="1557" spans="2:13" x14ac:dyDescent="0.25">
      <c r="B1557">
        <v>1543</v>
      </c>
      <c r="C1557" s="1" t="s">
        <v>9</v>
      </c>
      <c r="D1557">
        <v>297046</v>
      </c>
      <c r="E1557" s="1" t="s">
        <v>18</v>
      </c>
      <c r="F1557" s="1" t="s">
        <v>16</v>
      </c>
      <c r="G1557" s="1" t="s">
        <v>12</v>
      </c>
      <c r="H1557" s="1" t="s">
        <v>12</v>
      </c>
      <c r="I1557" s="1" t="s">
        <v>13</v>
      </c>
      <c r="J1557">
        <v>32</v>
      </c>
      <c r="K1557" s="1">
        <f t="shared" si="72"/>
        <v>297046</v>
      </c>
      <c r="L1557" s="1" t="str">
        <f t="shared" si="73"/>
        <v>TRABAJADOR INDEPENDIENTE</v>
      </c>
      <c r="M1557" s="1">
        <f t="shared" si="74"/>
        <v>32</v>
      </c>
    </row>
    <row r="1558" spans="2:13" x14ac:dyDescent="0.25">
      <c r="B1558">
        <v>1544</v>
      </c>
      <c r="C1558" s="1" t="s">
        <v>15</v>
      </c>
      <c r="D1558">
        <v>704142.51</v>
      </c>
      <c r="E1558" s="1" t="s">
        <v>10</v>
      </c>
      <c r="F1558" s="1" t="s">
        <v>16</v>
      </c>
      <c r="G1558" s="1" t="s">
        <v>12</v>
      </c>
      <c r="H1558" s="1" t="s">
        <v>13</v>
      </c>
      <c r="I1558" s="1" t="s">
        <v>13</v>
      </c>
      <c r="J1558">
        <v>41</v>
      </c>
      <c r="K1558" s="1">
        <f t="shared" si="72"/>
        <v>704142.51</v>
      </c>
      <c r="L1558" s="1" t="str">
        <f t="shared" si="73"/>
        <v>ASALARIADO</v>
      </c>
      <c r="M1558" s="1">
        <f t="shared" si="74"/>
        <v>41</v>
      </c>
    </row>
    <row r="1559" spans="2:13" x14ac:dyDescent="0.25">
      <c r="B1559">
        <v>1545</v>
      </c>
      <c r="C1559" s="1" t="s">
        <v>9</v>
      </c>
      <c r="D1559">
        <v>306667</v>
      </c>
      <c r="E1559" s="1" t="s">
        <v>10</v>
      </c>
      <c r="F1559" s="1" t="s">
        <v>16</v>
      </c>
      <c r="G1559" s="1" t="s">
        <v>12</v>
      </c>
      <c r="H1559" s="1" t="s">
        <v>12</v>
      </c>
      <c r="I1559" s="1" t="s">
        <v>13</v>
      </c>
      <c r="J1559">
        <v>27</v>
      </c>
      <c r="K1559" s="1">
        <f t="shared" si="72"/>
        <v>306667</v>
      </c>
      <c r="L1559" s="1" t="str">
        <f t="shared" si="73"/>
        <v>ASALARIADO</v>
      </c>
      <c r="M1559" s="1">
        <f t="shared" si="74"/>
        <v>27</v>
      </c>
    </row>
    <row r="1560" spans="2:13" x14ac:dyDescent="0.25">
      <c r="B1560">
        <v>1546</v>
      </c>
      <c r="C1560" s="1" t="s">
        <v>15</v>
      </c>
      <c r="D1560">
        <v>639148</v>
      </c>
      <c r="E1560" s="1" t="s">
        <v>18</v>
      </c>
      <c r="F1560" s="1" t="s">
        <v>16</v>
      </c>
      <c r="G1560" s="1" t="s">
        <v>12</v>
      </c>
      <c r="H1560" s="1" t="s">
        <v>13</v>
      </c>
      <c r="I1560" s="1" t="s">
        <v>13</v>
      </c>
      <c r="J1560">
        <v>68</v>
      </c>
      <c r="K1560" s="1">
        <f t="shared" si="72"/>
        <v>639148</v>
      </c>
      <c r="L1560" s="1" t="str">
        <f t="shared" si="73"/>
        <v>TRABAJADOR INDEPENDIENTE</v>
      </c>
      <c r="M1560" s="1">
        <f t="shared" si="74"/>
        <v>68</v>
      </c>
    </row>
    <row r="1561" spans="2:13" x14ac:dyDescent="0.25">
      <c r="B1561">
        <v>1547</v>
      </c>
      <c r="C1561" s="1" t="s">
        <v>9</v>
      </c>
      <c r="D1561">
        <v>439063.24</v>
      </c>
      <c r="E1561" s="1" t="s">
        <v>10</v>
      </c>
      <c r="F1561" s="1" t="s">
        <v>16</v>
      </c>
      <c r="G1561" s="1" t="s">
        <v>12</v>
      </c>
      <c r="H1561" s="1" t="s">
        <v>13</v>
      </c>
      <c r="I1561" s="1" t="s">
        <v>13</v>
      </c>
      <c r="J1561">
        <v>41</v>
      </c>
      <c r="K1561" s="1">
        <f t="shared" si="72"/>
        <v>439063.24</v>
      </c>
      <c r="L1561" s="1" t="str">
        <f t="shared" si="73"/>
        <v>ASALARIADO</v>
      </c>
      <c r="M1561" s="1">
        <f t="shared" si="74"/>
        <v>41</v>
      </c>
    </row>
    <row r="1562" spans="2:13" x14ac:dyDescent="0.25">
      <c r="B1562">
        <v>1548</v>
      </c>
      <c r="C1562" s="1" t="s">
        <v>15</v>
      </c>
      <c r="D1562">
        <v>359544.27</v>
      </c>
      <c r="E1562" s="1" t="s">
        <v>21</v>
      </c>
      <c r="F1562" s="1" t="s">
        <v>16</v>
      </c>
      <c r="G1562" s="1" t="s">
        <v>12</v>
      </c>
      <c r="H1562" s="1" t="s">
        <v>12</v>
      </c>
      <c r="I1562" s="1" t="s">
        <v>13</v>
      </c>
      <c r="J1562">
        <v>59</v>
      </c>
      <c r="K1562" s="1">
        <f t="shared" si="72"/>
        <v>359544.27</v>
      </c>
      <c r="L1562" s="1" t="str">
        <f t="shared" si="73"/>
        <v>CONVENIOS ESPECIALES DE ASEGURADOS VOLUNTARIOS</v>
      </c>
      <c r="M1562" s="1">
        <f t="shared" si="74"/>
        <v>59</v>
      </c>
    </row>
    <row r="1563" spans="2:13" x14ac:dyDescent="0.25">
      <c r="B1563">
        <v>1549</v>
      </c>
      <c r="C1563" s="1" t="s">
        <v>15</v>
      </c>
      <c r="D1563">
        <v>313256</v>
      </c>
      <c r="E1563" s="1" t="s">
        <v>10</v>
      </c>
      <c r="F1563" s="1" t="s">
        <v>16</v>
      </c>
      <c r="G1563" s="1" t="s">
        <v>12</v>
      </c>
      <c r="H1563" s="1" t="s">
        <v>12</v>
      </c>
      <c r="I1563" s="1" t="s">
        <v>13</v>
      </c>
      <c r="J1563">
        <v>34</v>
      </c>
      <c r="K1563" s="1">
        <f t="shared" si="72"/>
        <v>313256</v>
      </c>
      <c r="L1563" s="1" t="str">
        <f t="shared" si="73"/>
        <v>ASALARIADO</v>
      </c>
      <c r="M1563" s="1">
        <f t="shared" si="74"/>
        <v>34</v>
      </c>
    </row>
    <row r="1564" spans="2:13" x14ac:dyDescent="0.25">
      <c r="B1564">
        <v>1550</v>
      </c>
      <c r="C1564" s="1" t="s">
        <v>15</v>
      </c>
      <c r="D1564">
        <v>299152</v>
      </c>
      <c r="E1564" s="1" t="s">
        <v>10</v>
      </c>
      <c r="F1564" s="1" t="s">
        <v>11</v>
      </c>
      <c r="G1564" s="1" t="s">
        <v>12</v>
      </c>
      <c r="H1564" s="1" t="s">
        <v>13</v>
      </c>
      <c r="I1564" s="1" t="s">
        <v>13</v>
      </c>
      <c r="J1564">
        <v>38</v>
      </c>
      <c r="K1564" s="1">
        <f t="shared" si="72"/>
        <v>299152</v>
      </c>
      <c r="L1564" s="1" t="str">
        <f t="shared" si="73"/>
        <v>ASALARIADO</v>
      </c>
      <c r="M1564" s="1">
        <f t="shared" si="74"/>
        <v>38</v>
      </c>
    </row>
    <row r="1565" spans="2:13" x14ac:dyDescent="0.25">
      <c r="B1565">
        <v>1551</v>
      </c>
      <c r="C1565" s="1" t="s">
        <v>15</v>
      </c>
      <c r="D1565">
        <v>1397631</v>
      </c>
      <c r="E1565" s="1" t="s">
        <v>10</v>
      </c>
      <c r="F1565" s="1" t="s">
        <v>11</v>
      </c>
      <c r="G1565" s="1" t="s">
        <v>12</v>
      </c>
      <c r="H1565" s="1" t="s">
        <v>13</v>
      </c>
      <c r="I1565" s="1" t="s">
        <v>12</v>
      </c>
      <c r="J1565">
        <v>48</v>
      </c>
      <c r="K1565" s="1">
        <f t="shared" si="72"/>
        <v>1397631</v>
      </c>
      <c r="L1565" s="1" t="str">
        <f t="shared" si="73"/>
        <v>ASALARIADO</v>
      </c>
      <c r="M1565" s="1">
        <f t="shared" si="74"/>
        <v>48</v>
      </c>
    </row>
    <row r="1566" spans="2:13" x14ac:dyDescent="0.25">
      <c r="B1566">
        <v>1552</v>
      </c>
      <c r="C1566" s="1" t="s">
        <v>15</v>
      </c>
      <c r="D1566">
        <v>571830.07999999996</v>
      </c>
      <c r="E1566" s="1" t="s">
        <v>10</v>
      </c>
      <c r="F1566" s="1" t="s">
        <v>16</v>
      </c>
      <c r="G1566" s="1" t="s">
        <v>12</v>
      </c>
      <c r="H1566" s="1" t="s">
        <v>12</v>
      </c>
      <c r="I1566" s="1" t="s">
        <v>13</v>
      </c>
      <c r="J1566">
        <v>33</v>
      </c>
      <c r="K1566" s="1">
        <f t="shared" si="72"/>
        <v>571830.07999999996</v>
      </c>
      <c r="L1566" s="1" t="str">
        <f t="shared" si="73"/>
        <v>ASALARIADO</v>
      </c>
      <c r="M1566" s="1">
        <f t="shared" si="74"/>
        <v>33</v>
      </c>
    </row>
    <row r="1567" spans="2:13" x14ac:dyDescent="0.25">
      <c r="B1567">
        <v>1553</v>
      </c>
      <c r="C1567" s="1" t="s">
        <v>9</v>
      </c>
      <c r="D1567">
        <v>297046</v>
      </c>
      <c r="E1567" s="1" t="s">
        <v>17</v>
      </c>
      <c r="F1567" s="1" t="s">
        <v>16</v>
      </c>
      <c r="G1567" s="1" t="s">
        <v>12</v>
      </c>
      <c r="H1567" s="1" t="s">
        <v>13</v>
      </c>
      <c r="I1567" s="1" t="s">
        <v>13</v>
      </c>
      <c r="J1567">
        <v>49</v>
      </c>
      <c r="K1567" s="1">
        <f t="shared" si="72"/>
        <v>297046</v>
      </c>
      <c r="L1567" s="1" t="str">
        <f t="shared" si="73"/>
        <v>ASEGURADO VOLUNTARIO</v>
      </c>
      <c r="M1567" s="1">
        <f t="shared" si="74"/>
        <v>49</v>
      </c>
    </row>
    <row r="1568" spans="2:13" x14ac:dyDescent="0.25">
      <c r="B1568">
        <v>1554</v>
      </c>
      <c r="C1568" s="1" t="s">
        <v>15</v>
      </c>
      <c r="D1568">
        <v>2401743.04</v>
      </c>
      <c r="E1568" s="1" t="s">
        <v>10</v>
      </c>
      <c r="F1568" s="1" t="s">
        <v>16</v>
      </c>
      <c r="G1568" s="1" t="s">
        <v>12</v>
      </c>
      <c r="H1568" s="1" t="s">
        <v>13</v>
      </c>
      <c r="I1568" s="1" t="s">
        <v>13</v>
      </c>
      <c r="J1568">
        <v>45</v>
      </c>
      <c r="K1568" s="1">
        <f t="shared" si="72"/>
        <v>2401743.04</v>
      </c>
      <c r="L1568" s="1" t="str">
        <f t="shared" si="73"/>
        <v>ASALARIADO</v>
      </c>
      <c r="M1568" s="1">
        <f t="shared" si="74"/>
        <v>45</v>
      </c>
    </row>
    <row r="1569" spans="2:13" x14ac:dyDescent="0.25">
      <c r="B1569">
        <v>1555</v>
      </c>
      <c r="C1569" s="1" t="s">
        <v>15</v>
      </c>
      <c r="D1569">
        <v>263473.09000000003</v>
      </c>
      <c r="E1569" s="1" t="s">
        <v>14</v>
      </c>
      <c r="F1569" s="1" t="s">
        <v>11</v>
      </c>
      <c r="G1569" s="1" t="s">
        <v>12</v>
      </c>
      <c r="H1569" s="1" t="s">
        <v>13</v>
      </c>
      <c r="I1569" s="1" t="s">
        <v>13</v>
      </c>
      <c r="J1569">
        <v>73</v>
      </c>
      <c r="K1569" s="1">
        <f t="shared" si="72"/>
        <v>263473.09000000003</v>
      </c>
      <c r="L1569" s="1" t="str">
        <f t="shared" si="73"/>
        <v>PENSIONADOS EN SU PROPIO SISTEMA</v>
      </c>
      <c r="M1569" s="1">
        <f t="shared" si="74"/>
        <v>73</v>
      </c>
    </row>
    <row r="1570" spans="2:13" x14ac:dyDescent="0.25">
      <c r="B1570">
        <v>1556</v>
      </c>
      <c r="C1570" s="1" t="s">
        <v>9</v>
      </c>
      <c r="D1570">
        <v>764250.3</v>
      </c>
      <c r="E1570" s="1" t="s">
        <v>10</v>
      </c>
      <c r="F1570" s="1" t="s">
        <v>11</v>
      </c>
      <c r="G1570" s="1" t="s">
        <v>12</v>
      </c>
      <c r="H1570" s="1" t="s">
        <v>13</v>
      </c>
      <c r="I1570" s="1" t="s">
        <v>13</v>
      </c>
      <c r="J1570">
        <v>45</v>
      </c>
      <c r="K1570" s="1">
        <f t="shared" si="72"/>
        <v>764250.3</v>
      </c>
      <c r="L1570" s="1" t="str">
        <f t="shared" si="73"/>
        <v>ASALARIADO</v>
      </c>
      <c r="M1570" s="1">
        <f t="shared" si="74"/>
        <v>45</v>
      </c>
    </row>
    <row r="1571" spans="2:13" x14ac:dyDescent="0.25">
      <c r="B1571">
        <v>1557</v>
      </c>
      <c r="C1571" s="1" t="s">
        <v>15</v>
      </c>
      <c r="D1571">
        <v>310124</v>
      </c>
      <c r="E1571" s="1" t="s">
        <v>18</v>
      </c>
      <c r="F1571" s="1" t="s">
        <v>16</v>
      </c>
      <c r="G1571" s="1" t="s">
        <v>13</v>
      </c>
      <c r="H1571" s="1" t="s">
        <v>13</v>
      </c>
      <c r="I1571" s="1" t="s">
        <v>13</v>
      </c>
      <c r="J1571">
        <v>36</v>
      </c>
      <c r="K1571" s="1">
        <f t="shared" si="72"/>
        <v>310124</v>
      </c>
      <c r="L1571" s="1" t="str">
        <f t="shared" si="73"/>
        <v>TRABAJADOR INDEPENDIENTE</v>
      </c>
      <c r="M1571" s="1">
        <f t="shared" si="74"/>
        <v>36</v>
      </c>
    </row>
    <row r="1572" spans="2:13" x14ac:dyDescent="0.25">
      <c r="B1572">
        <v>1558</v>
      </c>
      <c r="C1572" s="1" t="s">
        <v>15</v>
      </c>
      <c r="D1572">
        <v>412923.5</v>
      </c>
      <c r="E1572" s="1" t="s">
        <v>10</v>
      </c>
      <c r="F1572" s="1" t="s">
        <v>11</v>
      </c>
      <c r="G1572" s="1" t="s">
        <v>12</v>
      </c>
      <c r="H1572" s="1" t="s">
        <v>13</v>
      </c>
      <c r="I1572" s="1" t="s">
        <v>13</v>
      </c>
      <c r="J1572">
        <v>30</v>
      </c>
      <c r="K1572" s="1">
        <f t="shared" si="72"/>
        <v>412923.5</v>
      </c>
      <c r="L1572" s="1" t="str">
        <f t="shared" si="73"/>
        <v>ASALARIADO</v>
      </c>
      <c r="M1572" s="1">
        <f t="shared" si="74"/>
        <v>30</v>
      </c>
    </row>
    <row r="1573" spans="2:13" x14ac:dyDescent="0.25">
      <c r="B1573">
        <v>1559</v>
      </c>
      <c r="C1573" s="1" t="s">
        <v>9</v>
      </c>
      <c r="D1573">
        <v>639148</v>
      </c>
      <c r="E1573" s="1" t="s">
        <v>18</v>
      </c>
      <c r="F1573" s="1" t="s">
        <v>16</v>
      </c>
      <c r="G1573" s="1" t="s">
        <v>12</v>
      </c>
      <c r="H1573" s="1" t="s">
        <v>12</v>
      </c>
      <c r="I1573" s="1" t="s">
        <v>12</v>
      </c>
      <c r="J1573">
        <v>47</v>
      </c>
      <c r="K1573" s="1">
        <f t="shared" si="72"/>
        <v>639148</v>
      </c>
      <c r="L1573" s="1" t="str">
        <f t="shared" si="73"/>
        <v>TRABAJADOR INDEPENDIENTE</v>
      </c>
      <c r="M1573" s="1">
        <f t="shared" si="74"/>
        <v>47</v>
      </c>
    </row>
    <row r="1574" spans="2:13" x14ac:dyDescent="0.25">
      <c r="B1574">
        <v>1560</v>
      </c>
      <c r="C1574" s="1" t="s">
        <v>15</v>
      </c>
      <c r="D1574">
        <v>787019</v>
      </c>
      <c r="E1574" s="1" t="s">
        <v>10</v>
      </c>
      <c r="F1574" s="1" t="s">
        <v>16</v>
      </c>
      <c r="G1574" s="1" t="s">
        <v>12</v>
      </c>
      <c r="H1574" s="1" t="s">
        <v>13</v>
      </c>
      <c r="I1574" s="1" t="s">
        <v>13</v>
      </c>
      <c r="J1574">
        <v>45</v>
      </c>
      <c r="K1574" s="1">
        <f t="shared" si="72"/>
        <v>787019</v>
      </c>
      <c r="L1574" s="1" t="str">
        <f t="shared" si="73"/>
        <v>ASALARIADO</v>
      </c>
      <c r="M1574" s="1">
        <f t="shared" si="74"/>
        <v>45</v>
      </c>
    </row>
    <row r="1575" spans="2:13" x14ac:dyDescent="0.25">
      <c r="B1575">
        <v>1561</v>
      </c>
      <c r="C1575" s="1" t="s">
        <v>15</v>
      </c>
      <c r="D1575">
        <v>355312</v>
      </c>
      <c r="E1575" s="1" t="s">
        <v>10</v>
      </c>
      <c r="F1575" s="1" t="s">
        <v>16</v>
      </c>
      <c r="G1575" s="1" t="s">
        <v>12</v>
      </c>
      <c r="H1575" s="1" t="s">
        <v>13</v>
      </c>
      <c r="I1575" s="1" t="s">
        <v>13</v>
      </c>
      <c r="J1575">
        <v>44</v>
      </c>
      <c r="K1575" s="1">
        <f t="shared" si="72"/>
        <v>355312</v>
      </c>
      <c r="L1575" s="1" t="str">
        <f t="shared" si="73"/>
        <v>ASALARIADO</v>
      </c>
      <c r="M1575" s="1">
        <f t="shared" si="74"/>
        <v>44</v>
      </c>
    </row>
    <row r="1576" spans="2:13" x14ac:dyDescent="0.25">
      <c r="B1576">
        <v>1562</v>
      </c>
      <c r="C1576" s="1" t="s">
        <v>9</v>
      </c>
      <c r="D1576">
        <v>399910</v>
      </c>
      <c r="E1576" s="1" t="s">
        <v>17</v>
      </c>
      <c r="F1576" s="1" t="s">
        <v>16</v>
      </c>
      <c r="G1576" s="1" t="s">
        <v>12</v>
      </c>
      <c r="H1576" s="1" t="s">
        <v>12</v>
      </c>
      <c r="I1576" s="1" t="s">
        <v>13</v>
      </c>
      <c r="J1576">
        <v>46</v>
      </c>
      <c r="K1576" s="1">
        <f t="shared" si="72"/>
        <v>399910</v>
      </c>
      <c r="L1576" s="1" t="str">
        <f t="shared" si="73"/>
        <v>ASEGURADO VOLUNTARIO</v>
      </c>
      <c r="M1576" s="1">
        <f t="shared" si="74"/>
        <v>46</v>
      </c>
    </row>
    <row r="1577" spans="2:13" x14ac:dyDescent="0.25">
      <c r="B1577">
        <v>1563</v>
      </c>
      <c r="C1577" s="1" t="s">
        <v>15</v>
      </c>
      <c r="D1577">
        <v>500383</v>
      </c>
      <c r="E1577" s="1" t="s">
        <v>10</v>
      </c>
      <c r="F1577" s="1" t="s">
        <v>16</v>
      </c>
      <c r="G1577" s="1" t="s">
        <v>12</v>
      </c>
      <c r="H1577" s="1" t="s">
        <v>13</v>
      </c>
      <c r="I1577" s="1" t="s">
        <v>13</v>
      </c>
      <c r="J1577">
        <v>36</v>
      </c>
      <c r="K1577" s="1">
        <f t="shared" si="72"/>
        <v>500383</v>
      </c>
      <c r="L1577" s="1" t="str">
        <f t="shared" si="73"/>
        <v>ASALARIADO</v>
      </c>
      <c r="M1577" s="1">
        <f t="shared" si="74"/>
        <v>36</v>
      </c>
    </row>
    <row r="1578" spans="2:13" x14ac:dyDescent="0.25">
      <c r="B1578">
        <v>1564</v>
      </c>
      <c r="C1578" s="1" t="s">
        <v>9</v>
      </c>
      <c r="D1578">
        <v>1069544.74</v>
      </c>
      <c r="E1578" s="1" t="s">
        <v>10</v>
      </c>
      <c r="F1578" s="1" t="s">
        <v>16</v>
      </c>
      <c r="G1578" s="1" t="s">
        <v>12</v>
      </c>
      <c r="H1578" s="1" t="s">
        <v>13</v>
      </c>
      <c r="I1578" s="1" t="s">
        <v>13</v>
      </c>
      <c r="J1578">
        <v>46</v>
      </c>
      <c r="K1578" s="1">
        <f t="shared" si="72"/>
        <v>1069544.74</v>
      </c>
      <c r="L1578" s="1" t="str">
        <f t="shared" si="73"/>
        <v>ASALARIADO</v>
      </c>
      <c r="M1578" s="1">
        <f t="shared" si="74"/>
        <v>46</v>
      </c>
    </row>
    <row r="1579" spans="2:13" x14ac:dyDescent="0.25">
      <c r="B1579">
        <v>1565</v>
      </c>
      <c r="C1579" s="1" t="s">
        <v>15</v>
      </c>
      <c r="D1579">
        <v>284512</v>
      </c>
      <c r="E1579" s="1" t="s">
        <v>10</v>
      </c>
      <c r="F1579" s="1" t="s">
        <v>16</v>
      </c>
      <c r="G1579" s="1" t="s">
        <v>12</v>
      </c>
      <c r="H1579" s="1" t="s">
        <v>13</v>
      </c>
      <c r="I1579" s="1" t="s">
        <v>13</v>
      </c>
      <c r="J1579">
        <v>29</v>
      </c>
      <c r="K1579" s="1">
        <f t="shared" si="72"/>
        <v>284512</v>
      </c>
      <c r="L1579" s="1" t="str">
        <f t="shared" si="73"/>
        <v>ASALARIADO</v>
      </c>
      <c r="M1579" s="1">
        <f t="shared" si="74"/>
        <v>29</v>
      </c>
    </row>
    <row r="1580" spans="2:13" x14ac:dyDescent="0.25">
      <c r="B1580">
        <v>1566</v>
      </c>
      <c r="C1580" s="1" t="s">
        <v>9</v>
      </c>
      <c r="D1580">
        <v>2900000</v>
      </c>
      <c r="E1580" s="1" t="s">
        <v>10</v>
      </c>
      <c r="F1580" s="1" t="s">
        <v>16</v>
      </c>
      <c r="G1580" s="1" t="s">
        <v>12</v>
      </c>
      <c r="H1580" s="1" t="s">
        <v>13</v>
      </c>
      <c r="I1580" s="1" t="s">
        <v>13</v>
      </c>
      <c r="J1580">
        <v>35</v>
      </c>
      <c r="K1580" s="1">
        <f t="shared" si="72"/>
        <v>2900000</v>
      </c>
      <c r="L1580" s="1" t="str">
        <f t="shared" si="73"/>
        <v>ASALARIADO</v>
      </c>
      <c r="M1580" s="1">
        <f t="shared" si="74"/>
        <v>35</v>
      </c>
    </row>
    <row r="1581" spans="2:13" x14ac:dyDescent="0.25">
      <c r="B1581">
        <v>1567</v>
      </c>
      <c r="C1581" s="1" t="s">
        <v>9</v>
      </c>
      <c r="D1581">
        <v>398327.08</v>
      </c>
      <c r="E1581" s="1" t="s">
        <v>10</v>
      </c>
      <c r="F1581" s="1" t="s">
        <v>16</v>
      </c>
      <c r="G1581" s="1" t="s">
        <v>12</v>
      </c>
      <c r="H1581" s="1" t="s">
        <v>13</v>
      </c>
      <c r="I1581" s="1" t="s">
        <v>13</v>
      </c>
      <c r="J1581">
        <v>38</v>
      </c>
      <c r="K1581" s="1">
        <f t="shared" si="72"/>
        <v>398327.08</v>
      </c>
      <c r="L1581" s="1" t="str">
        <f t="shared" si="73"/>
        <v>ASALARIADO</v>
      </c>
      <c r="M1581" s="1">
        <f t="shared" si="74"/>
        <v>38</v>
      </c>
    </row>
    <row r="1582" spans="2:13" x14ac:dyDescent="0.25">
      <c r="B1582">
        <v>1568</v>
      </c>
      <c r="C1582" s="1" t="s">
        <v>9</v>
      </c>
      <c r="D1582">
        <v>642418.54</v>
      </c>
      <c r="E1582" s="1" t="s">
        <v>10</v>
      </c>
      <c r="F1582" s="1" t="s">
        <v>16</v>
      </c>
      <c r="G1582" s="1" t="s">
        <v>12</v>
      </c>
      <c r="H1582" s="1" t="s">
        <v>13</v>
      </c>
      <c r="I1582" s="1" t="s">
        <v>13</v>
      </c>
      <c r="J1582">
        <v>53</v>
      </c>
      <c r="K1582" s="1">
        <f t="shared" si="72"/>
        <v>642418.54</v>
      </c>
      <c r="L1582" s="1" t="str">
        <f t="shared" si="73"/>
        <v>ASALARIADO</v>
      </c>
      <c r="M1582" s="1">
        <f t="shared" si="74"/>
        <v>53</v>
      </c>
    </row>
    <row r="1583" spans="2:13" x14ac:dyDescent="0.25">
      <c r="B1583">
        <v>1569</v>
      </c>
      <c r="C1583" s="1" t="s">
        <v>9</v>
      </c>
      <c r="D1583">
        <v>509509</v>
      </c>
      <c r="E1583" s="1" t="s">
        <v>18</v>
      </c>
      <c r="F1583" s="1" t="s">
        <v>16</v>
      </c>
      <c r="G1583" s="1" t="s">
        <v>12</v>
      </c>
      <c r="H1583" s="1" t="s">
        <v>13</v>
      </c>
      <c r="I1583" s="1" t="s">
        <v>13</v>
      </c>
      <c r="J1583">
        <v>56</v>
      </c>
      <c r="K1583" s="1">
        <f t="shared" si="72"/>
        <v>509509</v>
      </c>
      <c r="L1583" s="1" t="str">
        <f t="shared" si="73"/>
        <v>TRABAJADOR INDEPENDIENTE</v>
      </c>
      <c r="M1583" s="1">
        <f t="shared" si="74"/>
        <v>56</v>
      </c>
    </row>
    <row r="1584" spans="2:13" x14ac:dyDescent="0.25">
      <c r="B1584">
        <v>1570</v>
      </c>
      <c r="C1584" s="1" t="s">
        <v>9</v>
      </c>
      <c r="D1584">
        <v>608941</v>
      </c>
      <c r="E1584" s="1" t="s">
        <v>18</v>
      </c>
      <c r="F1584" s="1" t="s">
        <v>16</v>
      </c>
      <c r="G1584" s="1" t="s">
        <v>12</v>
      </c>
      <c r="H1584" s="1" t="s">
        <v>13</v>
      </c>
      <c r="I1584" s="1" t="s">
        <v>12</v>
      </c>
      <c r="J1584">
        <v>57</v>
      </c>
      <c r="K1584" s="1">
        <f t="shared" si="72"/>
        <v>608941</v>
      </c>
      <c r="L1584" s="1" t="str">
        <f t="shared" si="73"/>
        <v>TRABAJADOR INDEPENDIENTE</v>
      </c>
      <c r="M1584" s="1">
        <f t="shared" si="74"/>
        <v>57</v>
      </c>
    </row>
    <row r="1585" spans="2:13" x14ac:dyDescent="0.25">
      <c r="B1585">
        <v>1571</v>
      </c>
      <c r="C1585" s="1" t="s">
        <v>9</v>
      </c>
      <c r="D1585">
        <v>537156.98</v>
      </c>
      <c r="E1585" s="1" t="s">
        <v>10</v>
      </c>
      <c r="F1585" s="1" t="s">
        <v>16</v>
      </c>
      <c r="G1585" s="1" t="s">
        <v>12</v>
      </c>
      <c r="H1585" s="1" t="s">
        <v>13</v>
      </c>
      <c r="I1585" s="1" t="s">
        <v>13</v>
      </c>
      <c r="J1585">
        <v>21</v>
      </c>
      <c r="K1585" s="1">
        <f t="shared" si="72"/>
        <v>537156.98</v>
      </c>
      <c r="L1585" s="1" t="str">
        <f t="shared" si="73"/>
        <v>ASALARIADO</v>
      </c>
      <c r="M1585" s="1">
        <f t="shared" si="74"/>
        <v>21</v>
      </c>
    </row>
    <row r="1586" spans="2:13" x14ac:dyDescent="0.25">
      <c r="B1586">
        <v>1572</v>
      </c>
      <c r="C1586" s="1" t="s">
        <v>15</v>
      </c>
      <c r="D1586">
        <v>1545800</v>
      </c>
      <c r="E1586" s="1" t="s">
        <v>10</v>
      </c>
      <c r="F1586" s="1" t="s">
        <v>11</v>
      </c>
      <c r="G1586" s="1" t="s">
        <v>12</v>
      </c>
      <c r="H1586" s="1" t="s">
        <v>13</v>
      </c>
      <c r="I1586" s="1" t="s">
        <v>13</v>
      </c>
      <c r="J1586">
        <v>55</v>
      </c>
      <c r="K1586" s="1">
        <f t="shared" si="72"/>
        <v>1545800</v>
      </c>
      <c r="L1586" s="1" t="str">
        <f t="shared" si="73"/>
        <v>ASALARIADO</v>
      </c>
      <c r="M1586" s="1">
        <f t="shared" si="74"/>
        <v>55</v>
      </c>
    </row>
    <row r="1587" spans="2:13" x14ac:dyDescent="0.25">
      <c r="B1587">
        <v>1573</v>
      </c>
      <c r="C1587" s="1" t="s">
        <v>15</v>
      </c>
      <c r="D1587">
        <v>1070405</v>
      </c>
      <c r="E1587" s="1" t="s">
        <v>10</v>
      </c>
      <c r="F1587" s="1" t="s">
        <v>11</v>
      </c>
      <c r="G1587" s="1" t="s">
        <v>12</v>
      </c>
      <c r="H1587" s="1" t="s">
        <v>13</v>
      </c>
      <c r="I1587" s="1" t="s">
        <v>13</v>
      </c>
      <c r="J1587">
        <v>30</v>
      </c>
      <c r="K1587" s="1">
        <f t="shared" si="72"/>
        <v>1070405</v>
      </c>
      <c r="L1587" s="1" t="str">
        <f t="shared" si="73"/>
        <v>ASALARIADO</v>
      </c>
      <c r="M1587" s="1">
        <f t="shared" si="74"/>
        <v>30</v>
      </c>
    </row>
    <row r="1588" spans="2:13" x14ac:dyDescent="0.25">
      <c r="B1588">
        <v>1574</v>
      </c>
      <c r="C1588" s="1" t="s">
        <v>9</v>
      </c>
      <c r="D1588">
        <v>625396</v>
      </c>
      <c r="E1588" s="1" t="s">
        <v>18</v>
      </c>
      <c r="F1588" s="1" t="s">
        <v>16</v>
      </c>
      <c r="G1588" s="1" t="s">
        <v>12</v>
      </c>
      <c r="H1588" s="1" t="s">
        <v>13</v>
      </c>
      <c r="I1588" s="1" t="s">
        <v>13</v>
      </c>
      <c r="J1588">
        <v>44</v>
      </c>
      <c r="K1588" s="1">
        <f t="shared" si="72"/>
        <v>625396</v>
      </c>
      <c r="L1588" s="1" t="str">
        <f t="shared" si="73"/>
        <v>TRABAJADOR INDEPENDIENTE</v>
      </c>
      <c r="M1588" s="1">
        <f t="shared" si="74"/>
        <v>44</v>
      </c>
    </row>
    <row r="1589" spans="2:13" x14ac:dyDescent="0.25">
      <c r="B1589">
        <v>1575</v>
      </c>
      <c r="C1589" s="1" t="s">
        <v>15</v>
      </c>
      <c r="D1589">
        <v>925000</v>
      </c>
      <c r="E1589" s="1" t="s">
        <v>10</v>
      </c>
      <c r="F1589" s="1" t="s">
        <v>16</v>
      </c>
      <c r="G1589" s="1" t="s">
        <v>12</v>
      </c>
      <c r="H1589" s="1" t="s">
        <v>13</v>
      </c>
      <c r="I1589" s="1" t="s">
        <v>13</v>
      </c>
      <c r="J1589">
        <v>49</v>
      </c>
      <c r="K1589" s="1">
        <f t="shared" si="72"/>
        <v>925000</v>
      </c>
      <c r="L1589" s="1" t="str">
        <f t="shared" si="73"/>
        <v>ASALARIADO</v>
      </c>
      <c r="M1589" s="1">
        <f t="shared" si="74"/>
        <v>49</v>
      </c>
    </row>
    <row r="1590" spans="2:13" x14ac:dyDescent="0.25">
      <c r="B1590">
        <v>1576</v>
      </c>
      <c r="C1590" s="1" t="s">
        <v>9</v>
      </c>
      <c r="D1590">
        <v>261897.3</v>
      </c>
      <c r="E1590" s="1" t="s">
        <v>10</v>
      </c>
      <c r="F1590" s="1" t="s">
        <v>16</v>
      </c>
      <c r="G1590" s="1" t="s">
        <v>12</v>
      </c>
      <c r="H1590" s="1" t="s">
        <v>12</v>
      </c>
      <c r="I1590" s="1" t="s">
        <v>13</v>
      </c>
      <c r="J1590">
        <v>57</v>
      </c>
      <c r="K1590" s="1">
        <f t="shared" si="72"/>
        <v>261897.3</v>
      </c>
      <c r="L1590" s="1" t="str">
        <f t="shared" si="73"/>
        <v>ASALARIADO</v>
      </c>
      <c r="M1590" s="1">
        <f t="shared" si="74"/>
        <v>57</v>
      </c>
    </row>
    <row r="1591" spans="2:13" x14ac:dyDescent="0.25">
      <c r="B1591">
        <v>1577</v>
      </c>
      <c r="C1591" s="1" t="s">
        <v>15</v>
      </c>
      <c r="D1591">
        <v>297046</v>
      </c>
      <c r="E1591" s="1" t="s">
        <v>17</v>
      </c>
      <c r="F1591" s="1" t="s">
        <v>16</v>
      </c>
      <c r="G1591" s="1" t="s">
        <v>12</v>
      </c>
      <c r="H1591" s="1" t="s">
        <v>12</v>
      </c>
      <c r="I1591" s="1" t="s">
        <v>12</v>
      </c>
      <c r="J1591">
        <v>43</v>
      </c>
      <c r="K1591" s="1">
        <f t="shared" si="72"/>
        <v>297046</v>
      </c>
      <c r="L1591" s="1" t="str">
        <f t="shared" si="73"/>
        <v>ASEGURADO VOLUNTARIO</v>
      </c>
      <c r="M1591" s="1">
        <f t="shared" si="74"/>
        <v>43</v>
      </c>
    </row>
    <row r="1592" spans="2:13" x14ac:dyDescent="0.25">
      <c r="B1592">
        <v>1578</v>
      </c>
      <c r="C1592" s="1" t="s">
        <v>15</v>
      </c>
      <c r="D1592">
        <v>582705.18000000005</v>
      </c>
      <c r="E1592" s="1" t="s">
        <v>10</v>
      </c>
      <c r="F1592" s="1" t="s">
        <v>16</v>
      </c>
      <c r="G1592" s="1" t="s">
        <v>12</v>
      </c>
      <c r="H1592" s="1" t="s">
        <v>13</v>
      </c>
      <c r="I1592" s="1" t="s">
        <v>13</v>
      </c>
      <c r="J1592">
        <v>30</v>
      </c>
      <c r="K1592" s="1">
        <f t="shared" si="72"/>
        <v>582705.18000000005</v>
      </c>
      <c r="L1592" s="1" t="str">
        <f t="shared" si="73"/>
        <v>ASALARIADO</v>
      </c>
      <c r="M1592" s="1">
        <f t="shared" si="74"/>
        <v>30</v>
      </c>
    </row>
    <row r="1593" spans="2:13" x14ac:dyDescent="0.25">
      <c r="B1593">
        <v>1579</v>
      </c>
      <c r="C1593" s="1" t="s">
        <v>9</v>
      </c>
      <c r="D1593">
        <v>49684.32</v>
      </c>
      <c r="E1593" s="1" t="s">
        <v>10</v>
      </c>
      <c r="F1593" s="1" t="s">
        <v>16</v>
      </c>
      <c r="G1593" s="1" t="s">
        <v>12</v>
      </c>
      <c r="H1593" s="1" t="s">
        <v>13</v>
      </c>
      <c r="I1593" s="1" t="s">
        <v>13</v>
      </c>
      <c r="J1593">
        <v>42</v>
      </c>
      <c r="K1593" s="1">
        <f t="shared" si="72"/>
        <v>49684.32</v>
      </c>
      <c r="L1593" s="1" t="str">
        <f t="shared" si="73"/>
        <v>ASALARIADO</v>
      </c>
      <c r="M1593" s="1">
        <f t="shared" si="74"/>
        <v>42</v>
      </c>
    </row>
    <row r="1594" spans="2:13" x14ac:dyDescent="0.25">
      <c r="B1594">
        <v>1580</v>
      </c>
      <c r="C1594" s="1" t="s">
        <v>9</v>
      </c>
      <c r="D1594">
        <v>427025</v>
      </c>
      <c r="E1594" s="1" t="s">
        <v>10</v>
      </c>
      <c r="F1594" s="1" t="s">
        <v>16</v>
      </c>
      <c r="G1594" s="1" t="s">
        <v>12</v>
      </c>
      <c r="H1594" s="1" t="s">
        <v>13</v>
      </c>
      <c r="I1594" s="1" t="s">
        <v>13</v>
      </c>
      <c r="J1594">
        <v>32</v>
      </c>
      <c r="K1594" s="1">
        <f t="shared" si="72"/>
        <v>427025</v>
      </c>
      <c r="L1594" s="1" t="str">
        <f t="shared" si="73"/>
        <v>ASALARIADO</v>
      </c>
      <c r="M1594" s="1">
        <f t="shared" si="74"/>
        <v>32</v>
      </c>
    </row>
    <row r="1595" spans="2:13" x14ac:dyDescent="0.25">
      <c r="B1595">
        <v>1581</v>
      </c>
      <c r="C1595" s="1" t="s">
        <v>15</v>
      </c>
      <c r="D1595">
        <v>188362.97</v>
      </c>
      <c r="E1595" s="1" t="s">
        <v>10</v>
      </c>
      <c r="F1595" s="1" t="s">
        <v>16</v>
      </c>
      <c r="G1595" s="1" t="s">
        <v>12</v>
      </c>
      <c r="H1595" s="1" t="s">
        <v>13</v>
      </c>
      <c r="I1595" s="1" t="s">
        <v>13</v>
      </c>
      <c r="J1595">
        <v>34</v>
      </c>
      <c r="K1595" s="1">
        <f t="shared" si="72"/>
        <v>188362.97</v>
      </c>
      <c r="L1595" s="1" t="str">
        <f t="shared" si="73"/>
        <v>ASALARIADO</v>
      </c>
      <c r="M1595" s="1">
        <f t="shared" si="74"/>
        <v>34</v>
      </c>
    </row>
    <row r="1596" spans="2:13" x14ac:dyDescent="0.25">
      <c r="B1596">
        <v>1582</v>
      </c>
      <c r="C1596" s="1" t="s">
        <v>9</v>
      </c>
      <c r="D1596">
        <v>527956.5</v>
      </c>
      <c r="E1596" s="1" t="s">
        <v>10</v>
      </c>
      <c r="F1596" s="1" t="s">
        <v>11</v>
      </c>
      <c r="G1596" s="1" t="s">
        <v>12</v>
      </c>
      <c r="H1596" s="1" t="s">
        <v>13</v>
      </c>
      <c r="I1596" s="1" t="s">
        <v>13</v>
      </c>
      <c r="J1596">
        <v>23</v>
      </c>
      <c r="K1596" s="1">
        <f t="shared" si="72"/>
        <v>527956.5</v>
      </c>
      <c r="L1596" s="1" t="str">
        <f t="shared" si="73"/>
        <v>ASALARIADO</v>
      </c>
      <c r="M1596" s="1">
        <f t="shared" si="74"/>
        <v>23</v>
      </c>
    </row>
    <row r="1597" spans="2:13" x14ac:dyDescent="0.25">
      <c r="B1597">
        <v>1583</v>
      </c>
      <c r="C1597" s="1" t="s">
        <v>9</v>
      </c>
      <c r="D1597">
        <v>811305.9</v>
      </c>
      <c r="E1597" s="1" t="s">
        <v>14</v>
      </c>
      <c r="F1597" s="1" t="s">
        <v>11</v>
      </c>
      <c r="G1597" s="1" t="s">
        <v>12</v>
      </c>
      <c r="H1597" s="1" t="s">
        <v>13</v>
      </c>
      <c r="I1597" s="1" t="s">
        <v>13</v>
      </c>
      <c r="J1597">
        <v>83</v>
      </c>
      <c r="K1597" s="1">
        <f t="shared" si="72"/>
        <v>811305.9</v>
      </c>
      <c r="L1597" s="1" t="str">
        <f t="shared" si="73"/>
        <v>PENSIONADOS EN SU PROPIO SISTEMA</v>
      </c>
      <c r="M1597" s="1">
        <f t="shared" si="74"/>
        <v>83</v>
      </c>
    </row>
    <row r="1598" spans="2:13" x14ac:dyDescent="0.25">
      <c r="B1598">
        <v>1584</v>
      </c>
      <c r="C1598" s="1" t="s">
        <v>15</v>
      </c>
      <c r="D1598">
        <v>165972.39000000001</v>
      </c>
      <c r="E1598" s="1" t="s">
        <v>10</v>
      </c>
      <c r="F1598" s="1" t="s">
        <v>16</v>
      </c>
      <c r="G1598" s="1" t="s">
        <v>12</v>
      </c>
      <c r="H1598" s="1" t="s">
        <v>12</v>
      </c>
      <c r="I1598" s="1" t="s">
        <v>13</v>
      </c>
      <c r="J1598">
        <v>28</v>
      </c>
      <c r="K1598" s="1">
        <f t="shared" si="72"/>
        <v>165972.39000000001</v>
      </c>
      <c r="L1598" s="1" t="str">
        <f t="shared" si="73"/>
        <v>ASALARIADO</v>
      </c>
      <c r="M1598" s="1">
        <f t="shared" si="74"/>
        <v>28</v>
      </c>
    </row>
    <row r="1599" spans="2:13" x14ac:dyDescent="0.25">
      <c r="B1599">
        <v>1585</v>
      </c>
      <c r="C1599" s="1" t="s">
        <v>9</v>
      </c>
      <c r="D1599">
        <v>749651.26</v>
      </c>
      <c r="E1599" s="1" t="s">
        <v>10</v>
      </c>
      <c r="F1599" s="1" t="s">
        <v>16</v>
      </c>
      <c r="G1599" s="1" t="s">
        <v>12</v>
      </c>
      <c r="H1599" s="1" t="s">
        <v>13</v>
      </c>
      <c r="I1599" s="1" t="s">
        <v>13</v>
      </c>
      <c r="J1599">
        <v>32</v>
      </c>
      <c r="K1599" s="1">
        <f t="shared" si="72"/>
        <v>749651.26</v>
      </c>
      <c r="L1599" s="1" t="str">
        <f t="shared" si="73"/>
        <v>ASALARIADO</v>
      </c>
      <c r="M1599" s="1">
        <f t="shared" si="74"/>
        <v>32</v>
      </c>
    </row>
    <row r="1600" spans="2:13" x14ac:dyDescent="0.25">
      <c r="B1600">
        <v>1586</v>
      </c>
      <c r="C1600" s="1" t="s">
        <v>15</v>
      </c>
      <c r="D1600">
        <v>6120159.5</v>
      </c>
      <c r="E1600" s="1" t="s">
        <v>10</v>
      </c>
      <c r="F1600" s="1" t="s">
        <v>16</v>
      </c>
      <c r="G1600" s="1" t="s">
        <v>12</v>
      </c>
      <c r="H1600" s="1" t="s">
        <v>13</v>
      </c>
      <c r="I1600" s="1" t="s">
        <v>13</v>
      </c>
      <c r="J1600">
        <v>42</v>
      </c>
      <c r="K1600" s="1">
        <f t="shared" si="72"/>
        <v>6120159.5</v>
      </c>
      <c r="L1600" s="1" t="str">
        <f t="shared" si="73"/>
        <v>ASALARIADO</v>
      </c>
      <c r="M1600" s="1">
        <f t="shared" si="74"/>
        <v>42</v>
      </c>
    </row>
    <row r="1601" spans="2:13" x14ac:dyDescent="0.25">
      <c r="B1601">
        <v>1587</v>
      </c>
      <c r="C1601" s="1" t="s">
        <v>9</v>
      </c>
      <c r="D1601">
        <v>825000</v>
      </c>
      <c r="E1601" s="1" t="s">
        <v>10</v>
      </c>
      <c r="F1601" s="1" t="s">
        <v>16</v>
      </c>
      <c r="G1601" s="1" t="s">
        <v>12</v>
      </c>
      <c r="H1601" s="1" t="s">
        <v>13</v>
      </c>
      <c r="I1601" s="1" t="s">
        <v>13</v>
      </c>
      <c r="J1601">
        <v>50</v>
      </c>
      <c r="K1601" s="1">
        <f t="shared" si="72"/>
        <v>825000</v>
      </c>
      <c r="L1601" s="1" t="str">
        <f t="shared" si="73"/>
        <v>ASALARIADO</v>
      </c>
      <c r="M1601" s="1">
        <f t="shared" si="74"/>
        <v>50</v>
      </c>
    </row>
    <row r="1602" spans="2:13" x14ac:dyDescent="0.25">
      <c r="B1602">
        <v>1588</v>
      </c>
      <c r="C1602" s="1" t="s">
        <v>15</v>
      </c>
      <c r="D1602">
        <v>190076.47</v>
      </c>
      <c r="E1602" s="1" t="s">
        <v>10</v>
      </c>
      <c r="F1602" s="1" t="s">
        <v>16</v>
      </c>
      <c r="G1602" s="1" t="s">
        <v>12</v>
      </c>
      <c r="H1602" s="1" t="s">
        <v>13</v>
      </c>
      <c r="I1602" s="1" t="s">
        <v>13</v>
      </c>
      <c r="J1602">
        <v>26</v>
      </c>
      <c r="K1602" s="1">
        <f t="shared" si="72"/>
        <v>190076.47</v>
      </c>
      <c r="L1602" s="1" t="str">
        <f t="shared" si="73"/>
        <v>ASALARIADO</v>
      </c>
      <c r="M1602" s="1">
        <f t="shared" si="74"/>
        <v>26</v>
      </c>
    </row>
    <row r="1603" spans="2:13" x14ac:dyDescent="0.25">
      <c r="B1603">
        <v>1589</v>
      </c>
      <c r="C1603" s="1" t="s">
        <v>15</v>
      </c>
      <c r="D1603">
        <v>300018</v>
      </c>
      <c r="E1603" s="1" t="s">
        <v>17</v>
      </c>
      <c r="F1603" s="1" t="s">
        <v>16</v>
      </c>
      <c r="G1603" s="1" t="s">
        <v>12</v>
      </c>
      <c r="H1603" s="1" t="s">
        <v>13</v>
      </c>
      <c r="I1603" s="1" t="s">
        <v>13</v>
      </c>
      <c r="J1603">
        <v>47</v>
      </c>
      <c r="K1603" s="1">
        <f t="shared" si="72"/>
        <v>300018</v>
      </c>
      <c r="L1603" s="1" t="str">
        <f t="shared" si="73"/>
        <v>ASEGURADO VOLUNTARIO</v>
      </c>
      <c r="M1603" s="1">
        <f t="shared" si="74"/>
        <v>47</v>
      </c>
    </row>
    <row r="1604" spans="2:13" x14ac:dyDescent="0.25">
      <c r="B1604">
        <v>1590</v>
      </c>
      <c r="C1604" s="1" t="s">
        <v>15</v>
      </c>
      <c r="D1604">
        <v>657366.39</v>
      </c>
      <c r="E1604" s="1" t="s">
        <v>10</v>
      </c>
      <c r="F1604" s="1" t="s">
        <v>11</v>
      </c>
      <c r="G1604" s="1" t="s">
        <v>12</v>
      </c>
      <c r="H1604" s="1" t="s">
        <v>13</v>
      </c>
      <c r="I1604" s="1" t="s">
        <v>13</v>
      </c>
      <c r="J1604">
        <v>40</v>
      </c>
      <c r="K1604" s="1">
        <f t="shared" si="72"/>
        <v>657366.39</v>
      </c>
      <c r="L1604" s="1" t="str">
        <f t="shared" si="73"/>
        <v>ASALARIADO</v>
      </c>
      <c r="M1604" s="1">
        <f t="shared" si="74"/>
        <v>40</v>
      </c>
    </row>
    <row r="1605" spans="2:13" x14ac:dyDescent="0.25">
      <c r="B1605">
        <v>1591</v>
      </c>
      <c r="C1605" s="1" t="s">
        <v>9</v>
      </c>
      <c r="D1605">
        <v>4107395</v>
      </c>
      <c r="E1605" s="1" t="s">
        <v>14</v>
      </c>
      <c r="F1605" s="1" t="s">
        <v>11</v>
      </c>
      <c r="G1605" s="1" t="s">
        <v>12</v>
      </c>
      <c r="H1605" s="1" t="s">
        <v>13</v>
      </c>
      <c r="I1605" s="1" t="s">
        <v>13</v>
      </c>
      <c r="J1605">
        <v>80</v>
      </c>
      <c r="K1605" s="1">
        <f t="shared" si="72"/>
        <v>4107395</v>
      </c>
      <c r="L1605" s="1" t="str">
        <f t="shared" si="73"/>
        <v>PENSIONADOS EN SU PROPIO SISTEMA</v>
      </c>
      <c r="M1605" s="1">
        <f t="shared" si="74"/>
        <v>80</v>
      </c>
    </row>
    <row r="1606" spans="2:13" x14ac:dyDescent="0.25">
      <c r="B1606">
        <v>1592</v>
      </c>
      <c r="C1606" s="1" t="s">
        <v>9</v>
      </c>
      <c r="D1606">
        <v>534683</v>
      </c>
      <c r="E1606" s="1" t="s">
        <v>18</v>
      </c>
      <c r="F1606" s="1" t="s">
        <v>16</v>
      </c>
      <c r="G1606" s="1" t="s">
        <v>12</v>
      </c>
      <c r="H1606" s="1" t="s">
        <v>13</v>
      </c>
      <c r="I1606" s="1" t="s">
        <v>13</v>
      </c>
      <c r="J1606">
        <v>48</v>
      </c>
      <c r="K1606" s="1">
        <f t="shared" si="72"/>
        <v>534683</v>
      </c>
      <c r="L1606" s="1" t="str">
        <f t="shared" si="73"/>
        <v>TRABAJADOR INDEPENDIENTE</v>
      </c>
      <c r="M1606" s="1">
        <f t="shared" si="74"/>
        <v>48</v>
      </c>
    </row>
    <row r="1607" spans="2:13" x14ac:dyDescent="0.25">
      <c r="B1607">
        <v>1593</v>
      </c>
      <c r="C1607" s="1" t="s">
        <v>9</v>
      </c>
      <c r="D1607">
        <v>1316155</v>
      </c>
      <c r="E1607" s="1" t="s">
        <v>10</v>
      </c>
      <c r="F1607" s="1" t="s">
        <v>16</v>
      </c>
      <c r="G1607" s="1" t="s">
        <v>12</v>
      </c>
      <c r="H1607" s="1" t="s">
        <v>12</v>
      </c>
      <c r="I1607" s="1" t="s">
        <v>13</v>
      </c>
      <c r="J1607">
        <v>39</v>
      </c>
      <c r="K1607" s="1">
        <f t="shared" si="72"/>
        <v>1316155</v>
      </c>
      <c r="L1607" s="1" t="str">
        <f t="shared" si="73"/>
        <v>ASALARIADO</v>
      </c>
      <c r="M1607" s="1">
        <f t="shared" si="74"/>
        <v>39</v>
      </c>
    </row>
    <row r="1608" spans="2:13" x14ac:dyDescent="0.25">
      <c r="B1608">
        <v>1594</v>
      </c>
      <c r="C1608" s="1" t="s">
        <v>15</v>
      </c>
      <c r="D1608">
        <v>300000</v>
      </c>
      <c r="E1608" s="1" t="s">
        <v>17</v>
      </c>
      <c r="F1608" s="1" t="s">
        <v>16</v>
      </c>
      <c r="G1608" s="1" t="s">
        <v>12</v>
      </c>
      <c r="H1608" s="1" t="s">
        <v>13</v>
      </c>
      <c r="I1608" s="1" t="s">
        <v>13</v>
      </c>
      <c r="J1608">
        <v>21</v>
      </c>
      <c r="K1608" s="1">
        <f t="shared" si="72"/>
        <v>300000</v>
      </c>
      <c r="L1608" s="1" t="str">
        <f t="shared" si="73"/>
        <v>ASEGURADO VOLUNTARIO</v>
      </c>
      <c r="M1608" s="1">
        <f t="shared" si="74"/>
        <v>21</v>
      </c>
    </row>
    <row r="1609" spans="2:13" x14ac:dyDescent="0.25">
      <c r="B1609">
        <v>1595</v>
      </c>
      <c r="C1609" s="1" t="s">
        <v>9</v>
      </c>
      <c r="D1609">
        <v>1400000</v>
      </c>
      <c r="E1609" s="1" t="s">
        <v>10</v>
      </c>
      <c r="F1609" s="1" t="s">
        <v>16</v>
      </c>
      <c r="G1609" s="1" t="s">
        <v>12</v>
      </c>
      <c r="H1609" s="1" t="s">
        <v>13</v>
      </c>
      <c r="I1609" s="1" t="s">
        <v>13</v>
      </c>
      <c r="J1609">
        <v>34</v>
      </c>
      <c r="K1609" s="1">
        <f t="shared" si="72"/>
        <v>1400000</v>
      </c>
      <c r="L1609" s="1" t="str">
        <f t="shared" si="73"/>
        <v>ASALARIADO</v>
      </c>
      <c r="M1609" s="1">
        <f t="shared" si="74"/>
        <v>34</v>
      </c>
    </row>
    <row r="1610" spans="2:13" x14ac:dyDescent="0.25">
      <c r="B1610">
        <v>1596</v>
      </c>
      <c r="C1610" s="1" t="s">
        <v>9</v>
      </c>
      <c r="D1610">
        <v>200000</v>
      </c>
      <c r="E1610" s="1" t="s">
        <v>10</v>
      </c>
      <c r="F1610" s="1" t="s">
        <v>16</v>
      </c>
      <c r="G1610" s="1" t="s">
        <v>12</v>
      </c>
      <c r="H1610" s="1" t="s">
        <v>13</v>
      </c>
      <c r="I1610" s="1" t="s">
        <v>13</v>
      </c>
      <c r="J1610">
        <v>32</v>
      </c>
      <c r="K1610" s="1">
        <f t="shared" si="72"/>
        <v>200000</v>
      </c>
      <c r="L1610" s="1" t="str">
        <f t="shared" si="73"/>
        <v>ASALARIADO</v>
      </c>
      <c r="M1610" s="1">
        <f t="shared" si="74"/>
        <v>32</v>
      </c>
    </row>
    <row r="1611" spans="2:13" x14ac:dyDescent="0.25">
      <c r="B1611">
        <v>1597</v>
      </c>
      <c r="C1611" s="1" t="s">
        <v>15</v>
      </c>
      <c r="D1611">
        <v>216423.45</v>
      </c>
      <c r="E1611" s="1" t="s">
        <v>10</v>
      </c>
      <c r="F1611" s="1" t="s">
        <v>16</v>
      </c>
      <c r="G1611" s="1" t="s">
        <v>12</v>
      </c>
      <c r="H1611" s="1" t="s">
        <v>13</v>
      </c>
      <c r="I1611" s="1" t="s">
        <v>13</v>
      </c>
      <c r="J1611">
        <v>28</v>
      </c>
      <c r="K1611" s="1">
        <f t="shared" si="72"/>
        <v>216423.45</v>
      </c>
      <c r="L1611" s="1" t="str">
        <f t="shared" si="73"/>
        <v>ASALARIADO</v>
      </c>
      <c r="M1611" s="1">
        <f t="shared" si="74"/>
        <v>28</v>
      </c>
    </row>
    <row r="1612" spans="2:13" x14ac:dyDescent="0.25">
      <c r="B1612">
        <v>1598</v>
      </c>
      <c r="C1612" s="1" t="s">
        <v>9</v>
      </c>
      <c r="D1612">
        <v>829250</v>
      </c>
      <c r="E1612" s="1" t="s">
        <v>10</v>
      </c>
      <c r="F1612" s="1" t="s">
        <v>11</v>
      </c>
      <c r="G1612" s="1" t="s">
        <v>12</v>
      </c>
      <c r="H1612" s="1" t="s">
        <v>13</v>
      </c>
      <c r="I1612" s="1" t="s">
        <v>13</v>
      </c>
      <c r="J1612">
        <v>47</v>
      </c>
      <c r="K1612" s="1">
        <f t="shared" si="72"/>
        <v>829250</v>
      </c>
      <c r="L1612" s="1" t="str">
        <f t="shared" si="73"/>
        <v>ASALARIADO</v>
      </c>
      <c r="M1612" s="1">
        <f t="shared" si="74"/>
        <v>47</v>
      </c>
    </row>
    <row r="1613" spans="2:13" x14ac:dyDescent="0.25">
      <c r="B1613">
        <v>1599</v>
      </c>
      <c r="C1613" s="1" t="s">
        <v>9</v>
      </c>
      <c r="D1613">
        <v>370090</v>
      </c>
      <c r="E1613" s="1" t="s">
        <v>18</v>
      </c>
      <c r="F1613" s="1" t="s">
        <v>16</v>
      </c>
      <c r="G1613" s="1" t="s">
        <v>12</v>
      </c>
      <c r="H1613" s="1" t="s">
        <v>13</v>
      </c>
      <c r="I1613" s="1" t="s">
        <v>12</v>
      </c>
      <c r="J1613">
        <v>40</v>
      </c>
      <c r="K1613" s="1">
        <f t="shared" si="72"/>
        <v>370090</v>
      </c>
      <c r="L1613" s="1" t="str">
        <f t="shared" si="73"/>
        <v>TRABAJADOR INDEPENDIENTE</v>
      </c>
      <c r="M1613" s="1">
        <f t="shared" si="74"/>
        <v>40</v>
      </c>
    </row>
    <row r="1614" spans="2:13" x14ac:dyDescent="0.25">
      <c r="B1614">
        <v>1600</v>
      </c>
      <c r="C1614" s="1" t="s">
        <v>15</v>
      </c>
      <c r="D1614">
        <v>328127.06</v>
      </c>
      <c r="E1614" s="1" t="s">
        <v>10</v>
      </c>
      <c r="F1614" s="1" t="s">
        <v>16</v>
      </c>
      <c r="G1614" s="1" t="s">
        <v>12</v>
      </c>
      <c r="H1614" s="1" t="s">
        <v>13</v>
      </c>
      <c r="I1614" s="1" t="s">
        <v>13</v>
      </c>
      <c r="J1614">
        <v>45</v>
      </c>
      <c r="K1614" s="1">
        <f t="shared" si="72"/>
        <v>328127.06</v>
      </c>
      <c r="L1614" s="1" t="str">
        <f t="shared" si="73"/>
        <v>ASALARIADO</v>
      </c>
      <c r="M1614" s="1">
        <f t="shared" si="74"/>
        <v>45</v>
      </c>
    </row>
    <row r="1615" spans="2:13" x14ac:dyDescent="0.25">
      <c r="B1615">
        <v>1601</v>
      </c>
      <c r="C1615" s="1" t="s">
        <v>9</v>
      </c>
      <c r="D1615">
        <v>1414186</v>
      </c>
      <c r="E1615" s="1" t="s">
        <v>10</v>
      </c>
      <c r="F1615" s="1" t="s">
        <v>11</v>
      </c>
      <c r="G1615" s="1" t="s">
        <v>12</v>
      </c>
      <c r="H1615" s="1" t="s">
        <v>13</v>
      </c>
      <c r="I1615" s="1" t="s">
        <v>12</v>
      </c>
      <c r="J1615">
        <v>50</v>
      </c>
      <c r="K1615" s="1">
        <f t="shared" ref="K1615:K1678" si="75">IF(ISBLANK(D1615),$B$8,D1615)</f>
        <v>1414186</v>
      </c>
      <c r="L1615" s="1" t="str">
        <f t="shared" ref="L1615:L1678" si="76">IF(ISBLANK(E1615),$B$4,E1615)</f>
        <v>ASALARIADO</v>
      </c>
      <c r="M1615" s="1">
        <f t="shared" ref="M1615:M1678" si="77">IF(ISBLANK(J1615),$B$9,J1615)</f>
        <v>50</v>
      </c>
    </row>
    <row r="1616" spans="2:13" x14ac:dyDescent="0.25">
      <c r="B1616">
        <v>1602</v>
      </c>
      <c r="C1616" s="1" t="s">
        <v>9</v>
      </c>
      <c r="D1616">
        <v>1183623.3999999999</v>
      </c>
      <c r="E1616" s="1" t="s">
        <v>10</v>
      </c>
      <c r="F1616" s="1" t="s">
        <v>11</v>
      </c>
      <c r="G1616" s="1" t="s">
        <v>12</v>
      </c>
      <c r="H1616" s="1" t="s">
        <v>13</v>
      </c>
      <c r="I1616" s="1" t="s">
        <v>13</v>
      </c>
      <c r="J1616">
        <v>41</v>
      </c>
      <c r="K1616" s="1">
        <f t="shared" si="75"/>
        <v>1183623.3999999999</v>
      </c>
      <c r="L1616" s="1" t="str">
        <f t="shared" si="76"/>
        <v>ASALARIADO</v>
      </c>
      <c r="M1616" s="1">
        <f t="shared" si="77"/>
        <v>41</v>
      </c>
    </row>
    <row r="1617" spans="2:13" x14ac:dyDescent="0.25">
      <c r="B1617">
        <v>1603</v>
      </c>
      <c r="C1617" s="1" t="s">
        <v>15</v>
      </c>
      <c r="D1617">
        <v>43350</v>
      </c>
      <c r="E1617" s="1" t="s">
        <v>10</v>
      </c>
      <c r="F1617" s="1" t="s">
        <v>16</v>
      </c>
      <c r="G1617" s="1" t="s">
        <v>12</v>
      </c>
      <c r="H1617" s="1" t="s">
        <v>13</v>
      </c>
      <c r="I1617" s="1" t="s">
        <v>13</v>
      </c>
      <c r="J1617">
        <v>51</v>
      </c>
      <c r="K1617" s="1">
        <f t="shared" si="75"/>
        <v>43350</v>
      </c>
      <c r="L1617" s="1" t="str">
        <f t="shared" si="76"/>
        <v>ASALARIADO</v>
      </c>
      <c r="M1617" s="1">
        <f t="shared" si="77"/>
        <v>51</v>
      </c>
    </row>
    <row r="1618" spans="2:13" x14ac:dyDescent="0.25">
      <c r="B1618">
        <v>1604</v>
      </c>
      <c r="C1618" s="1" t="s">
        <v>15</v>
      </c>
      <c r="D1618">
        <v>1063647.5</v>
      </c>
      <c r="E1618" s="1" t="s">
        <v>10</v>
      </c>
      <c r="F1618" s="1" t="s">
        <v>11</v>
      </c>
      <c r="G1618" s="1" t="s">
        <v>12</v>
      </c>
      <c r="H1618" s="1" t="s">
        <v>13</v>
      </c>
      <c r="I1618" s="1" t="s">
        <v>13</v>
      </c>
      <c r="J1618">
        <v>56</v>
      </c>
      <c r="K1618" s="1">
        <f t="shared" si="75"/>
        <v>1063647.5</v>
      </c>
      <c r="L1618" s="1" t="str">
        <f t="shared" si="76"/>
        <v>ASALARIADO</v>
      </c>
      <c r="M1618" s="1">
        <f t="shared" si="77"/>
        <v>56</v>
      </c>
    </row>
    <row r="1619" spans="2:13" x14ac:dyDescent="0.25">
      <c r="B1619">
        <v>1605</v>
      </c>
      <c r="C1619" s="1" t="s">
        <v>15</v>
      </c>
      <c r="D1619">
        <v>297046</v>
      </c>
      <c r="E1619" s="1" t="s">
        <v>18</v>
      </c>
      <c r="F1619" s="1" t="s">
        <v>16</v>
      </c>
      <c r="G1619" s="1" t="s">
        <v>12</v>
      </c>
      <c r="H1619" s="1" t="s">
        <v>13</v>
      </c>
      <c r="I1619" s="1" t="s">
        <v>12</v>
      </c>
      <c r="J1619">
        <v>42</v>
      </c>
      <c r="K1619" s="1">
        <f t="shared" si="75"/>
        <v>297046</v>
      </c>
      <c r="L1619" s="1" t="str">
        <f t="shared" si="76"/>
        <v>TRABAJADOR INDEPENDIENTE</v>
      </c>
      <c r="M1619" s="1">
        <f t="shared" si="77"/>
        <v>42</v>
      </c>
    </row>
    <row r="1620" spans="2:13" x14ac:dyDescent="0.25">
      <c r="B1620">
        <v>1606</v>
      </c>
      <c r="C1620" s="1" t="s">
        <v>15</v>
      </c>
      <c r="D1620">
        <v>659230</v>
      </c>
      <c r="E1620" s="1" t="s">
        <v>10</v>
      </c>
      <c r="F1620" s="1" t="s">
        <v>16</v>
      </c>
      <c r="G1620" s="1" t="s">
        <v>12</v>
      </c>
      <c r="H1620" s="1" t="s">
        <v>13</v>
      </c>
      <c r="I1620" s="1" t="s">
        <v>13</v>
      </c>
      <c r="J1620">
        <v>21</v>
      </c>
      <c r="K1620" s="1">
        <f t="shared" si="75"/>
        <v>659230</v>
      </c>
      <c r="L1620" s="1" t="str">
        <f t="shared" si="76"/>
        <v>ASALARIADO</v>
      </c>
      <c r="M1620" s="1">
        <f t="shared" si="77"/>
        <v>21</v>
      </c>
    </row>
    <row r="1621" spans="2:13" x14ac:dyDescent="0.25">
      <c r="B1621">
        <v>1607</v>
      </c>
      <c r="C1621" s="1" t="s">
        <v>9</v>
      </c>
      <c r="D1621">
        <v>386699.62</v>
      </c>
      <c r="E1621" s="1" t="s">
        <v>10</v>
      </c>
      <c r="F1621" s="1" t="s">
        <v>16</v>
      </c>
      <c r="G1621" s="1" t="s">
        <v>12</v>
      </c>
      <c r="H1621" s="1" t="s">
        <v>13</v>
      </c>
      <c r="I1621" s="1" t="s">
        <v>13</v>
      </c>
      <c r="J1621">
        <v>58</v>
      </c>
      <c r="K1621" s="1">
        <f t="shared" si="75"/>
        <v>386699.62</v>
      </c>
      <c r="L1621" s="1" t="str">
        <f t="shared" si="76"/>
        <v>ASALARIADO</v>
      </c>
      <c r="M1621" s="1">
        <f t="shared" si="77"/>
        <v>58</v>
      </c>
    </row>
    <row r="1622" spans="2:13" x14ac:dyDescent="0.25">
      <c r="B1622">
        <v>1608</v>
      </c>
      <c r="C1622" s="1" t="s">
        <v>15</v>
      </c>
      <c r="D1622">
        <v>400000</v>
      </c>
      <c r="E1622" s="1" t="s">
        <v>10</v>
      </c>
      <c r="F1622" s="1" t="s">
        <v>16</v>
      </c>
      <c r="G1622" s="1" t="s">
        <v>12</v>
      </c>
      <c r="H1622" s="1" t="s">
        <v>13</v>
      </c>
      <c r="I1622" s="1" t="s">
        <v>13</v>
      </c>
      <c r="J1622">
        <v>20</v>
      </c>
      <c r="K1622" s="1">
        <f t="shared" si="75"/>
        <v>400000</v>
      </c>
      <c r="L1622" s="1" t="str">
        <f t="shared" si="76"/>
        <v>ASALARIADO</v>
      </c>
      <c r="M1622" s="1">
        <f t="shared" si="77"/>
        <v>20</v>
      </c>
    </row>
    <row r="1623" spans="2:13" x14ac:dyDescent="0.25">
      <c r="B1623">
        <v>1609</v>
      </c>
      <c r="C1623" s="1" t="s">
        <v>9</v>
      </c>
      <c r="D1623">
        <v>933004.5</v>
      </c>
      <c r="E1623" s="1" t="s">
        <v>10</v>
      </c>
      <c r="F1623" s="1" t="s">
        <v>11</v>
      </c>
      <c r="G1623" s="1" t="s">
        <v>12</v>
      </c>
      <c r="H1623" s="1" t="s">
        <v>13</v>
      </c>
      <c r="I1623" s="1" t="s">
        <v>13</v>
      </c>
      <c r="J1623">
        <v>38</v>
      </c>
      <c r="K1623" s="1">
        <f t="shared" si="75"/>
        <v>933004.5</v>
      </c>
      <c r="L1623" s="1" t="str">
        <f t="shared" si="76"/>
        <v>ASALARIADO</v>
      </c>
      <c r="M1623" s="1">
        <f t="shared" si="77"/>
        <v>38</v>
      </c>
    </row>
    <row r="1624" spans="2:13" x14ac:dyDescent="0.25">
      <c r="B1624">
        <v>1610</v>
      </c>
      <c r="C1624" s="1" t="s">
        <v>9</v>
      </c>
      <c r="D1624">
        <v>1552521</v>
      </c>
      <c r="E1624" s="1" t="s">
        <v>10</v>
      </c>
      <c r="F1624" s="1" t="s">
        <v>11</v>
      </c>
      <c r="G1624" s="1" t="s">
        <v>12</v>
      </c>
      <c r="H1624" s="1" t="s">
        <v>13</v>
      </c>
      <c r="I1624" s="1" t="s">
        <v>12</v>
      </c>
      <c r="J1624">
        <v>38</v>
      </c>
      <c r="K1624" s="1">
        <f t="shared" si="75"/>
        <v>1552521</v>
      </c>
      <c r="L1624" s="1" t="str">
        <f t="shared" si="76"/>
        <v>ASALARIADO</v>
      </c>
      <c r="M1624" s="1">
        <f t="shared" si="77"/>
        <v>38</v>
      </c>
    </row>
    <row r="1625" spans="2:13" x14ac:dyDescent="0.25">
      <c r="B1625">
        <v>1611</v>
      </c>
      <c r="C1625" s="1" t="s">
        <v>15</v>
      </c>
      <c r="D1625">
        <v>695944.8</v>
      </c>
      <c r="E1625" s="1" t="s">
        <v>10</v>
      </c>
      <c r="F1625" s="1" t="s">
        <v>11</v>
      </c>
      <c r="G1625" s="1" t="s">
        <v>12</v>
      </c>
      <c r="H1625" s="1" t="s">
        <v>13</v>
      </c>
      <c r="I1625" s="1" t="s">
        <v>13</v>
      </c>
      <c r="J1625">
        <v>54</v>
      </c>
      <c r="K1625" s="1">
        <f t="shared" si="75"/>
        <v>695944.8</v>
      </c>
      <c r="L1625" s="1" t="str">
        <f t="shared" si="76"/>
        <v>ASALARIADO</v>
      </c>
      <c r="M1625" s="1">
        <f t="shared" si="77"/>
        <v>54</v>
      </c>
    </row>
    <row r="1626" spans="2:13" x14ac:dyDescent="0.25">
      <c r="B1626">
        <v>1612</v>
      </c>
      <c r="C1626" s="1" t="s">
        <v>9</v>
      </c>
      <c r="D1626">
        <v>636889</v>
      </c>
      <c r="E1626" s="1" t="s">
        <v>18</v>
      </c>
      <c r="F1626" s="1" t="s">
        <v>16</v>
      </c>
      <c r="G1626" s="1" t="s">
        <v>12</v>
      </c>
      <c r="H1626" s="1" t="s">
        <v>12</v>
      </c>
      <c r="I1626" s="1" t="s">
        <v>12</v>
      </c>
      <c r="J1626">
        <v>59</v>
      </c>
      <c r="K1626" s="1">
        <f t="shared" si="75"/>
        <v>636889</v>
      </c>
      <c r="L1626" s="1" t="str">
        <f t="shared" si="76"/>
        <v>TRABAJADOR INDEPENDIENTE</v>
      </c>
      <c r="M1626" s="1">
        <f t="shared" si="77"/>
        <v>59</v>
      </c>
    </row>
    <row r="1627" spans="2:13" x14ac:dyDescent="0.25">
      <c r="B1627">
        <v>1613</v>
      </c>
      <c r="C1627" s="1" t="s">
        <v>15</v>
      </c>
      <c r="D1627">
        <v>374751</v>
      </c>
      <c r="E1627" s="1" t="s">
        <v>10</v>
      </c>
      <c r="F1627" s="1" t="s">
        <v>11</v>
      </c>
      <c r="G1627" s="1" t="s">
        <v>12</v>
      </c>
      <c r="H1627" s="1" t="s">
        <v>13</v>
      </c>
      <c r="I1627" s="1" t="s">
        <v>13</v>
      </c>
      <c r="J1627">
        <v>58</v>
      </c>
      <c r="K1627" s="1">
        <f t="shared" si="75"/>
        <v>374751</v>
      </c>
      <c r="L1627" s="1" t="str">
        <f t="shared" si="76"/>
        <v>ASALARIADO</v>
      </c>
      <c r="M1627" s="1">
        <f t="shared" si="77"/>
        <v>58</v>
      </c>
    </row>
    <row r="1628" spans="2:13" x14ac:dyDescent="0.25">
      <c r="B1628">
        <v>1614</v>
      </c>
      <c r="C1628" s="1" t="s">
        <v>9</v>
      </c>
      <c r="D1628">
        <v>299644.2</v>
      </c>
      <c r="E1628" s="1" t="s">
        <v>10</v>
      </c>
      <c r="F1628" s="1" t="s">
        <v>16</v>
      </c>
      <c r="G1628" s="1" t="s">
        <v>12</v>
      </c>
      <c r="H1628" s="1" t="s">
        <v>13</v>
      </c>
      <c r="I1628" s="1" t="s">
        <v>13</v>
      </c>
      <c r="J1628">
        <v>43</v>
      </c>
      <c r="K1628" s="1">
        <f t="shared" si="75"/>
        <v>299644.2</v>
      </c>
      <c r="L1628" s="1" t="str">
        <f t="shared" si="76"/>
        <v>ASALARIADO</v>
      </c>
      <c r="M1628" s="1">
        <f t="shared" si="77"/>
        <v>43</v>
      </c>
    </row>
    <row r="1629" spans="2:13" x14ac:dyDescent="0.25">
      <c r="B1629">
        <v>1615</v>
      </c>
      <c r="C1629" s="1" t="s">
        <v>15</v>
      </c>
      <c r="D1629">
        <v>462759.86</v>
      </c>
      <c r="E1629" s="1" t="s">
        <v>10</v>
      </c>
      <c r="F1629" s="1" t="s">
        <v>16</v>
      </c>
      <c r="G1629" s="1" t="s">
        <v>12</v>
      </c>
      <c r="H1629" s="1" t="s">
        <v>13</v>
      </c>
      <c r="I1629" s="1" t="s">
        <v>13</v>
      </c>
      <c r="J1629">
        <v>57</v>
      </c>
      <c r="K1629" s="1">
        <f t="shared" si="75"/>
        <v>462759.86</v>
      </c>
      <c r="L1629" s="1" t="str">
        <f t="shared" si="76"/>
        <v>ASALARIADO</v>
      </c>
      <c r="M1629" s="1">
        <f t="shared" si="77"/>
        <v>57</v>
      </c>
    </row>
    <row r="1630" spans="2:13" x14ac:dyDescent="0.25">
      <c r="B1630">
        <v>1616</v>
      </c>
      <c r="C1630" s="1" t="s">
        <v>9</v>
      </c>
      <c r="D1630">
        <v>516873</v>
      </c>
      <c r="E1630" s="1" t="s">
        <v>18</v>
      </c>
      <c r="F1630" s="1" t="s">
        <v>16</v>
      </c>
      <c r="G1630" s="1" t="s">
        <v>12</v>
      </c>
      <c r="H1630" s="1" t="s">
        <v>13</v>
      </c>
      <c r="I1630" s="1" t="s">
        <v>13</v>
      </c>
      <c r="J1630">
        <v>45</v>
      </c>
      <c r="K1630" s="1">
        <f t="shared" si="75"/>
        <v>516873</v>
      </c>
      <c r="L1630" s="1" t="str">
        <f t="shared" si="76"/>
        <v>TRABAJADOR INDEPENDIENTE</v>
      </c>
      <c r="M1630" s="1">
        <f t="shared" si="77"/>
        <v>45</v>
      </c>
    </row>
    <row r="1631" spans="2:13" x14ac:dyDescent="0.25">
      <c r="B1631">
        <v>1617</v>
      </c>
      <c r="C1631" s="1" t="s">
        <v>15</v>
      </c>
      <c r="D1631">
        <v>732301.32</v>
      </c>
      <c r="E1631" s="1" t="s">
        <v>10</v>
      </c>
      <c r="F1631" s="1" t="s">
        <v>16</v>
      </c>
      <c r="G1631" s="1" t="s">
        <v>12</v>
      </c>
      <c r="H1631" s="1" t="s">
        <v>13</v>
      </c>
      <c r="I1631" s="1" t="s">
        <v>13</v>
      </c>
      <c r="J1631">
        <v>44</v>
      </c>
      <c r="K1631" s="1">
        <f t="shared" si="75"/>
        <v>732301.32</v>
      </c>
      <c r="L1631" s="1" t="str">
        <f t="shared" si="76"/>
        <v>ASALARIADO</v>
      </c>
      <c r="M1631" s="1">
        <f t="shared" si="77"/>
        <v>44</v>
      </c>
    </row>
    <row r="1632" spans="2:13" x14ac:dyDescent="0.25">
      <c r="B1632">
        <v>1618</v>
      </c>
      <c r="C1632" s="1" t="s">
        <v>9</v>
      </c>
      <c r="D1632">
        <v>298018</v>
      </c>
      <c r="E1632" s="1" t="s">
        <v>18</v>
      </c>
      <c r="F1632" s="1" t="s">
        <v>16</v>
      </c>
      <c r="G1632" s="1" t="s">
        <v>12</v>
      </c>
      <c r="H1632" s="1" t="s">
        <v>13</v>
      </c>
      <c r="I1632" s="1" t="s">
        <v>12</v>
      </c>
      <c r="J1632">
        <v>26</v>
      </c>
      <c r="K1632" s="1">
        <f t="shared" si="75"/>
        <v>298018</v>
      </c>
      <c r="L1632" s="1" t="str">
        <f t="shared" si="76"/>
        <v>TRABAJADOR INDEPENDIENTE</v>
      </c>
      <c r="M1632" s="1">
        <f t="shared" si="77"/>
        <v>26</v>
      </c>
    </row>
    <row r="1633" spans="2:13" x14ac:dyDescent="0.25">
      <c r="B1633">
        <v>1619</v>
      </c>
      <c r="C1633" s="1" t="s">
        <v>15</v>
      </c>
      <c r="D1633">
        <v>297046</v>
      </c>
      <c r="E1633" s="1" t="s">
        <v>17</v>
      </c>
      <c r="F1633" s="1" t="s">
        <v>16</v>
      </c>
      <c r="G1633" s="1" t="s">
        <v>12</v>
      </c>
      <c r="H1633" s="1" t="s">
        <v>13</v>
      </c>
      <c r="I1633" s="1" t="s">
        <v>13</v>
      </c>
      <c r="J1633">
        <v>58</v>
      </c>
      <c r="K1633" s="1">
        <f t="shared" si="75"/>
        <v>297046</v>
      </c>
      <c r="L1633" s="1" t="str">
        <f t="shared" si="76"/>
        <v>ASEGURADO VOLUNTARIO</v>
      </c>
      <c r="M1633" s="1">
        <f t="shared" si="77"/>
        <v>58</v>
      </c>
    </row>
    <row r="1634" spans="2:13" x14ac:dyDescent="0.25">
      <c r="B1634">
        <v>1620</v>
      </c>
      <c r="C1634" s="1" t="s">
        <v>15</v>
      </c>
      <c r="D1634">
        <v>282216</v>
      </c>
      <c r="E1634" s="1" t="s">
        <v>10</v>
      </c>
      <c r="F1634" s="1" t="s">
        <v>16</v>
      </c>
      <c r="G1634" s="1" t="s">
        <v>12</v>
      </c>
      <c r="H1634" s="1" t="s">
        <v>12</v>
      </c>
      <c r="I1634" s="1" t="s">
        <v>13</v>
      </c>
      <c r="J1634">
        <v>22</v>
      </c>
      <c r="K1634" s="1">
        <f t="shared" si="75"/>
        <v>282216</v>
      </c>
      <c r="L1634" s="1" t="str">
        <f t="shared" si="76"/>
        <v>ASALARIADO</v>
      </c>
      <c r="M1634" s="1">
        <f t="shared" si="77"/>
        <v>22</v>
      </c>
    </row>
    <row r="1635" spans="2:13" x14ac:dyDescent="0.25">
      <c r="B1635">
        <v>1621</v>
      </c>
      <c r="C1635" s="1" t="s">
        <v>9</v>
      </c>
      <c r="D1635">
        <v>838586.07</v>
      </c>
      <c r="E1635" s="1" t="s">
        <v>10</v>
      </c>
      <c r="F1635" s="1" t="s">
        <v>11</v>
      </c>
      <c r="G1635" s="1" t="s">
        <v>12</v>
      </c>
      <c r="H1635" s="1" t="s">
        <v>13</v>
      </c>
      <c r="I1635" s="1" t="s">
        <v>13</v>
      </c>
      <c r="J1635">
        <v>31</v>
      </c>
      <c r="K1635" s="1">
        <f t="shared" si="75"/>
        <v>838586.07</v>
      </c>
      <c r="L1635" s="1" t="str">
        <f t="shared" si="76"/>
        <v>ASALARIADO</v>
      </c>
      <c r="M1635" s="1">
        <f t="shared" si="77"/>
        <v>31</v>
      </c>
    </row>
    <row r="1636" spans="2:13" x14ac:dyDescent="0.25">
      <c r="B1636">
        <v>1622</v>
      </c>
      <c r="C1636" s="1" t="s">
        <v>9</v>
      </c>
      <c r="D1636">
        <v>774142.69</v>
      </c>
      <c r="E1636" s="1" t="s">
        <v>10</v>
      </c>
      <c r="F1636" s="1" t="s">
        <v>16</v>
      </c>
      <c r="G1636" s="1" t="s">
        <v>12</v>
      </c>
      <c r="H1636" s="1" t="s">
        <v>13</v>
      </c>
      <c r="I1636" s="1" t="s">
        <v>13</v>
      </c>
      <c r="J1636">
        <v>41</v>
      </c>
      <c r="K1636" s="1">
        <f t="shared" si="75"/>
        <v>774142.69</v>
      </c>
      <c r="L1636" s="1" t="str">
        <f t="shared" si="76"/>
        <v>ASALARIADO</v>
      </c>
      <c r="M1636" s="1">
        <f t="shared" si="77"/>
        <v>41</v>
      </c>
    </row>
    <row r="1637" spans="2:13" x14ac:dyDescent="0.25">
      <c r="B1637">
        <v>1623</v>
      </c>
      <c r="C1637" s="1" t="s">
        <v>9</v>
      </c>
      <c r="D1637">
        <v>297429</v>
      </c>
      <c r="E1637" s="1" t="s">
        <v>18</v>
      </c>
      <c r="F1637" s="1" t="s">
        <v>16</v>
      </c>
      <c r="G1637" s="1" t="s">
        <v>12</v>
      </c>
      <c r="H1637" s="1" t="s">
        <v>13</v>
      </c>
      <c r="I1637" s="1" t="s">
        <v>12</v>
      </c>
      <c r="J1637">
        <v>52</v>
      </c>
      <c r="K1637" s="1">
        <f t="shared" si="75"/>
        <v>297429</v>
      </c>
      <c r="L1637" s="1" t="str">
        <f t="shared" si="76"/>
        <v>TRABAJADOR INDEPENDIENTE</v>
      </c>
      <c r="M1637" s="1">
        <f t="shared" si="77"/>
        <v>52</v>
      </c>
    </row>
    <row r="1638" spans="2:13" x14ac:dyDescent="0.25">
      <c r="B1638">
        <v>1624</v>
      </c>
      <c r="C1638" s="1" t="s">
        <v>15</v>
      </c>
      <c r="D1638">
        <v>283588.21999999997</v>
      </c>
      <c r="E1638" s="1" t="s">
        <v>10</v>
      </c>
      <c r="F1638" s="1" t="s">
        <v>16</v>
      </c>
      <c r="G1638" s="1" t="s">
        <v>12</v>
      </c>
      <c r="H1638" s="1" t="s">
        <v>13</v>
      </c>
      <c r="I1638" s="1" t="s">
        <v>13</v>
      </c>
      <c r="J1638">
        <v>29</v>
      </c>
      <c r="K1638" s="1">
        <f t="shared" si="75"/>
        <v>283588.21999999997</v>
      </c>
      <c r="L1638" s="1" t="str">
        <f t="shared" si="76"/>
        <v>ASALARIADO</v>
      </c>
      <c r="M1638" s="1">
        <f t="shared" si="77"/>
        <v>29</v>
      </c>
    </row>
    <row r="1639" spans="2:13" x14ac:dyDescent="0.25">
      <c r="B1639">
        <v>1625</v>
      </c>
      <c r="C1639" s="1" t="s">
        <v>9</v>
      </c>
      <c r="D1639">
        <v>1357187.5</v>
      </c>
      <c r="E1639" s="1" t="s">
        <v>10</v>
      </c>
      <c r="F1639" s="1" t="s">
        <v>16</v>
      </c>
      <c r="G1639" s="1" t="s">
        <v>12</v>
      </c>
      <c r="H1639" s="1" t="s">
        <v>13</v>
      </c>
      <c r="I1639" s="1" t="s">
        <v>13</v>
      </c>
      <c r="J1639">
        <v>36</v>
      </c>
      <c r="K1639" s="1">
        <f t="shared" si="75"/>
        <v>1357187.5</v>
      </c>
      <c r="L1639" s="1" t="str">
        <f t="shared" si="76"/>
        <v>ASALARIADO</v>
      </c>
      <c r="M1639" s="1">
        <f t="shared" si="77"/>
        <v>36</v>
      </c>
    </row>
    <row r="1640" spans="2:13" x14ac:dyDescent="0.25">
      <c r="B1640">
        <v>1626</v>
      </c>
      <c r="C1640" s="1" t="s">
        <v>15</v>
      </c>
      <c r="D1640">
        <v>546794.78</v>
      </c>
      <c r="E1640" s="1" t="s">
        <v>10</v>
      </c>
      <c r="F1640" s="1" t="s">
        <v>16</v>
      </c>
      <c r="G1640" s="1" t="s">
        <v>12</v>
      </c>
      <c r="H1640" s="1" t="s">
        <v>13</v>
      </c>
      <c r="I1640" s="1" t="s">
        <v>13</v>
      </c>
      <c r="J1640">
        <v>41</v>
      </c>
      <c r="K1640" s="1">
        <f t="shared" si="75"/>
        <v>546794.78</v>
      </c>
      <c r="L1640" s="1" t="str">
        <f t="shared" si="76"/>
        <v>ASALARIADO</v>
      </c>
      <c r="M1640" s="1">
        <f t="shared" si="77"/>
        <v>41</v>
      </c>
    </row>
    <row r="1641" spans="2:13" x14ac:dyDescent="0.25">
      <c r="B1641">
        <v>1627</v>
      </c>
      <c r="C1641" s="1" t="s">
        <v>15</v>
      </c>
      <c r="D1641">
        <v>442840</v>
      </c>
      <c r="E1641" s="1" t="s">
        <v>10</v>
      </c>
      <c r="F1641" s="1" t="s">
        <v>11</v>
      </c>
      <c r="G1641" s="1" t="s">
        <v>12</v>
      </c>
      <c r="H1641" s="1" t="s">
        <v>13</v>
      </c>
      <c r="I1641" s="1" t="s">
        <v>12</v>
      </c>
      <c r="J1641">
        <v>46</v>
      </c>
      <c r="K1641" s="1">
        <f t="shared" si="75"/>
        <v>442840</v>
      </c>
      <c r="L1641" s="1" t="str">
        <f t="shared" si="76"/>
        <v>ASALARIADO</v>
      </c>
      <c r="M1641" s="1">
        <f t="shared" si="77"/>
        <v>46</v>
      </c>
    </row>
    <row r="1642" spans="2:13" x14ac:dyDescent="0.25">
      <c r="B1642">
        <v>1628</v>
      </c>
      <c r="C1642" s="1" t="s">
        <v>15</v>
      </c>
      <c r="D1642">
        <v>299441</v>
      </c>
      <c r="E1642" s="1" t="s">
        <v>18</v>
      </c>
      <c r="F1642" s="1" t="s">
        <v>16</v>
      </c>
      <c r="G1642" s="1" t="s">
        <v>12</v>
      </c>
      <c r="H1642" s="1" t="s">
        <v>13</v>
      </c>
      <c r="I1642" s="1" t="s">
        <v>13</v>
      </c>
      <c r="J1642">
        <v>45</v>
      </c>
      <c r="K1642" s="1">
        <f t="shared" si="75"/>
        <v>299441</v>
      </c>
      <c r="L1642" s="1" t="str">
        <f t="shared" si="76"/>
        <v>TRABAJADOR INDEPENDIENTE</v>
      </c>
      <c r="M1642" s="1">
        <f t="shared" si="77"/>
        <v>45</v>
      </c>
    </row>
    <row r="1643" spans="2:13" x14ac:dyDescent="0.25">
      <c r="B1643">
        <v>1629</v>
      </c>
      <c r="C1643" s="1" t="s">
        <v>9</v>
      </c>
      <c r="D1643">
        <v>297045</v>
      </c>
      <c r="E1643" s="1" t="s">
        <v>17</v>
      </c>
      <c r="F1643" s="1" t="s">
        <v>16</v>
      </c>
      <c r="G1643" s="1" t="s">
        <v>13</v>
      </c>
      <c r="H1643" s="1" t="s">
        <v>13</v>
      </c>
      <c r="I1643" s="1" t="s">
        <v>12</v>
      </c>
      <c r="J1643">
        <v>70</v>
      </c>
      <c r="K1643" s="1">
        <f t="shared" si="75"/>
        <v>297045</v>
      </c>
      <c r="L1643" s="1" t="str">
        <f t="shared" si="76"/>
        <v>ASEGURADO VOLUNTARIO</v>
      </c>
      <c r="M1643" s="1">
        <f t="shared" si="77"/>
        <v>70</v>
      </c>
    </row>
    <row r="1644" spans="2:13" x14ac:dyDescent="0.25">
      <c r="B1644">
        <v>1630</v>
      </c>
      <c r="C1644" s="1" t="s">
        <v>9</v>
      </c>
      <c r="D1644">
        <v>299647</v>
      </c>
      <c r="E1644" s="1" t="s">
        <v>17</v>
      </c>
      <c r="F1644" s="1" t="s">
        <v>16</v>
      </c>
      <c r="G1644" s="1" t="s">
        <v>12</v>
      </c>
      <c r="H1644" s="1" t="s">
        <v>13</v>
      </c>
      <c r="I1644" s="1" t="s">
        <v>13</v>
      </c>
      <c r="J1644">
        <v>78</v>
      </c>
      <c r="K1644" s="1">
        <f t="shared" si="75"/>
        <v>299647</v>
      </c>
      <c r="L1644" s="1" t="str">
        <f t="shared" si="76"/>
        <v>ASEGURADO VOLUNTARIO</v>
      </c>
      <c r="M1644" s="1">
        <f t="shared" si="77"/>
        <v>78</v>
      </c>
    </row>
    <row r="1645" spans="2:13" x14ac:dyDescent="0.25">
      <c r="B1645">
        <v>1631</v>
      </c>
      <c r="C1645" s="1" t="s">
        <v>15</v>
      </c>
      <c r="D1645">
        <v>581394</v>
      </c>
      <c r="E1645" s="1" t="s">
        <v>10</v>
      </c>
      <c r="F1645" s="1" t="s">
        <v>11</v>
      </c>
      <c r="G1645" s="1" t="s">
        <v>12</v>
      </c>
      <c r="H1645" s="1" t="s">
        <v>13</v>
      </c>
      <c r="I1645" s="1" t="s">
        <v>12</v>
      </c>
      <c r="J1645">
        <v>30</v>
      </c>
      <c r="K1645" s="1">
        <f t="shared" si="75"/>
        <v>581394</v>
      </c>
      <c r="L1645" s="1" t="str">
        <f t="shared" si="76"/>
        <v>ASALARIADO</v>
      </c>
      <c r="M1645" s="1">
        <f t="shared" si="77"/>
        <v>30</v>
      </c>
    </row>
    <row r="1646" spans="2:13" x14ac:dyDescent="0.25">
      <c r="B1646">
        <v>1632</v>
      </c>
      <c r="C1646" s="1" t="s">
        <v>9</v>
      </c>
      <c r="D1646">
        <v>335195.53000000003</v>
      </c>
      <c r="E1646" s="1" t="s">
        <v>10</v>
      </c>
      <c r="F1646" s="1" t="s">
        <v>16</v>
      </c>
      <c r="G1646" s="1" t="s">
        <v>12</v>
      </c>
      <c r="H1646" s="1" t="s">
        <v>13</v>
      </c>
      <c r="I1646" s="1" t="s">
        <v>12</v>
      </c>
      <c r="J1646">
        <v>47</v>
      </c>
      <c r="K1646" s="1">
        <f t="shared" si="75"/>
        <v>335195.53000000003</v>
      </c>
      <c r="L1646" s="1" t="str">
        <f t="shared" si="76"/>
        <v>ASALARIADO</v>
      </c>
      <c r="M1646" s="1">
        <f t="shared" si="77"/>
        <v>47</v>
      </c>
    </row>
    <row r="1647" spans="2:13" x14ac:dyDescent="0.25">
      <c r="B1647">
        <v>1633</v>
      </c>
      <c r="C1647" s="1" t="s">
        <v>9</v>
      </c>
      <c r="D1647">
        <v>412441</v>
      </c>
      <c r="E1647" s="1" t="s">
        <v>10</v>
      </c>
      <c r="F1647" s="1" t="s">
        <v>16</v>
      </c>
      <c r="G1647" s="1" t="s">
        <v>12</v>
      </c>
      <c r="H1647" s="1" t="s">
        <v>13</v>
      </c>
      <c r="I1647" s="1" t="s">
        <v>13</v>
      </c>
      <c r="J1647">
        <v>57</v>
      </c>
      <c r="K1647" s="1">
        <f t="shared" si="75"/>
        <v>412441</v>
      </c>
      <c r="L1647" s="1" t="str">
        <f t="shared" si="76"/>
        <v>ASALARIADO</v>
      </c>
      <c r="M1647" s="1">
        <f t="shared" si="77"/>
        <v>57</v>
      </c>
    </row>
    <row r="1648" spans="2:13" x14ac:dyDescent="0.25">
      <c r="B1648">
        <v>1634</v>
      </c>
      <c r="C1648" s="1" t="s">
        <v>15</v>
      </c>
      <c r="D1648">
        <v>297044</v>
      </c>
      <c r="E1648" s="1" t="s">
        <v>10</v>
      </c>
      <c r="F1648" s="1" t="s">
        <v>16</v>
      </c>
      <c r="G1648" s="1" t="s">
        <v>12</v>
      </c>
      <c r="H1648" s="1" t="s">
        <v>13</v>
      </c>
      <c r="I1648" s="1" t="s">
        <v>13</v>
      </c>
      <c r="J1648">
        <v>32</v>
      </c>
      <c r="K1648" s="1">
        <f t="shared" si="75"/>
        <v>297044</v>
      </c>
      <c r="L1648" s="1" t="str">
        <f t="shared" si="76"/>
        <v>ASALARIADO</v>
      </c>
      <c r="M1648" s="1">
        <f t="shared" si="77"/>
        <v>32</v>
      </c>
    </row>
    <row r="1649" spans="2:13" x14ac:dyDescent="0.25">
      <c r="B1649">
        <v>1635</v>
      </c>
      <c r="C1649" s="1" t="s">
        <v>15</v>
      </c>
      <c r="D1649">
        <v>400000</v>
      </c>
      <c r="E1649" s="1" t="s">
        <v>10</v>
      </c>
      <c r="F1649" s="1" t="s">
        <v>16</v>
      </c>
      <c r="G1649" s="1" t="s">
        <v>12</v>
      </c>
      <c r="H1649" s="1" t="s">
        <v>13</v>
      </c>
      <c r="I1649" s="1" t="s">
        <v>13</v>
      </c>
      <c r="J1649">
        <v>36</v>
      </c>
      <c r="K1649" s="1">
        <f t="shared" si="75"/>
        <v>400000</v>
      </c>
      <c r="L1649" s="1" t="str">
        <f t="shared" si="76"/>
        <v>ASALARIADO</v>
      </c>
      <c r="M1649" s="1">
        <f t="shared" si="77"/>
        <v>36</v>
      </c>
    </row>
    <row r="1650" spans="2:13" x14ac:dyDescent="0.25">
      <c r="B1650">
        <v>1636</v>
      </c>
      <c r="C1650" s="1" t="s">
        <v>9</v>
      </c>
      <c r="D1650">
        <v>676443.1</v>
      </c>
      <c r="E1650" s="1" t="s">
        <v>10</v>
      </c>
      <c r="F1650" s="1" t="s">
        <v>16</v>
      </c>
      <c r="G1650" s="1" t="s">
        <v>12</v>
      </c>
      <c r="H1650" s="1" t="s">
        <v>13</v>
      </c>
      <c r="I1650" s="1" t="s">
        <v>13</v>
      </c>
      <c r="J1650">
        <v>38</v>
      </c>
      <c r="K1650" s="1">
        <f t="shared" si="75"/>
        <v>676443.1</v>
      </c>
      <c r="L1650" s="1" t="str">
        <f t="shared" si="76"/>
        <v>ASALARIADO</v>
      </c>
      <c r="M1650" s="1">
        <f t="shared" si="77"/>
        <v>38</v>
      </c>
    </row>
    <row r="1651" spans="2:13" x14ac:dyDescent="0.25">
      <c r="B1651">
        <v>1637</v>
      </c>
      <c r="C1651" s="1" t="s">
        <v>9</v>
      </c>
      <c r="D1651">
        <v>12160184</v>
      </c>
      <c r="E1651" s="1" t="s">
        <v>10</v>
      </c>
      <c r="F1651" s="1" t="s">
        <v>16</v>
      </c>
      <c r="G1651" s="1" t="s">
        <v>12</v>
      </c>
      <c r="H1651" s="1" t="s">
        <v>13</v>
      </c>
      <c r="I1651" s="1" t="s">
        <v>13</v>
      </c>
      <c r="J1651">
        <v>52</v>
      </c>
      <c r="K1651" s="1">
        <f t="shared" si="75"/>
        <v>12160184</v>
      </c>
      <c r="L1651" s="1" t="str">
        <f t="shared" si="76"/>
        <v>ASALARIADO</v>
      </c>
      <c r="M1651" s="1">
        <f t="shared" si="77"/>
        <v>52</v>
      </c>
    </row>
    <row r="1652" spans="2:13" x14ac:dyDescent="0.25">
      <c r="B1652">
        <v>1638</v>
      </c>
      <c r="C1652" s="1" t="s">
        <v>9</v>
      </c>
      <c r="D1652">
        <v>509509</v>
      </c>
      <c r="E1652" s="1" t="s">
        <v>18</v>
      </c>
      <c r="F1652" s="1" t="s">
        <v>16</v>
      </c>
      <c r="G1652" s="1" t="s">
        <v>12</v>
      </c>
      <c r="H1652" s="1" t="s">
        <v>12</v>
      </c>
      <c r="I1652" s="1" t="s">
        <v>12</v>
      </c>
      <c r="J1652">
        <v>38</v>
      </c>
      <c r="K1652" s="1">
        <f t="shared" si="75"/>
        <v>509509</v>
      </c>
      <c r="L1652" s="1" t="str">
        <f t="shared" si="76"/>
        <v>TRABAJADOR INDEPENDIENTE</v>
      </c>
      <c r="M1652" s="1">
        <f t="shared" si="77"/>
        <v>38</v>
      </c>
    </row>
    <row r="1653" spans="2:13" x14ac:dyDescent="0.25">
      <c r="B1653">
        <v>1639</v>
      </c>
      <c r="C1653" s="1" t="s">
        <v>9</v>
      </c>
      <c r="D1653">
        <v>356653</v>
      </c>
      <c r="E1653" s="1" t="s">
        <v>18</v>
      </c>
      <c r="F1653" s="1" t="s">
        <v>16</v>
      </c>
      <c r="G1653" s="1" t="s">
        <v>12</v>
      </c>
      <c r="H1653" s="1" t="s">
        <v>12</v>
      </c>
      <c r="I1653" s="1" t="s">
        <v>12</v>
      </c>
      <c r="J1653">
        <v>51</v>
      </c>
      <c r="K1653" s="1">
        <f t="shared" si="75"/>
        <v>356653</v>
      </c>
      <c r="L1653" s="1" t="str">
        <f t="shared" si="76"/>
        <v>TRABAJADOR INDEPENDIENTE</v>
      </c>
      <c r="M1653" s="1">
        <f t="shared" si="77"/>
        <v>51</v>
      </c>
    </row>
    <row r="1654" spans="2:13" x14ac:dyDescent="0.25">
      <c r="B1654">
        <v>1640</v>
      </c>
      <c r="C1654" s="1" t="s">
        <v>15</v>
      </c>
      <c r="D1654">
        <v>219280</v>
      </c>
      <c r="E1654" s="1" t="s">
        <v>10</v>
      </c>
      <c r="F1654" s="1" t="s">
        <v>11</v>
      </c>
      <c r="G1654" s="1" t="s">
        <v>12</v>
      </c>
      <c r="H1654" s="1" t="s">
        <v>13</v>
      </c>
      <c r="I1654" s="1" t="s">
        <v>13</v>
      </c>
      <c r="J1654">
        <v>26</v>
      </c>
      <c r="K1654" s="1">
        <f t="shared" si="75"/>
        <v>219280</v>
      </c>
      <c r="L1654" s="1" t="str">
        <f t="shared" si="76"/>
        <v>ASALARIADO</v>
      </c>
      <c r="M1654" s="1">
        <f t="shared" si="77"/>
        <v>26</v>
      </c>
    </row>
    <row r="1655" spans="2:13" x14ac:dyDescent="0.25">
      <c r="B1655">
        <v>1641</v>
      </c>
      <c r="C1655" s="1" t="s">
        <v>9</v>
      </c>
      <c r="D1655">
        <v>245006.35</v>
      </c>
      <c r="E1655" s="1" t="s">
        <v>10</v>
      </c>
      <c r="F1655" s="1" t="s">
        <v>16</v>
      </c>
      <c r="G1655" s="1" t="s">
        <v>12</v>
      </c>
      <c r="H1655" s="1" t="s">
        <v>13</v>
      </c>
      <c r="I1655" s="1" t="s">
        <v>13</v>
      </c>
      <c r="J1655">
        <v>61</v>
      </c>
      <c r="K1655" s="1">
        <f t="shared" si="75"/>
        <v>245006.35</v>
      </c>
      <c r="L1655" s="1" t="str">
        <f t="shared" si="76"/>
        <v>ASALARIADO</v>
      </c>
      <c r="M1655" s="1">
        <f t="shared" si="77"/>
        <v>61</v>
      </c>
    </row>
    <row r="1656" spans="2:13" x14ac:dyDescent="0.25">
      <c r="B1656">
        <v>1642</v>
      </c>
      <c r="C1656" s="1" t="s">
        <v>9</v>
      </c>
      <c r="D1656">
        <v>359544.27</v>
      </c>
      <c r="E1656" s="1" t="s">
        <v>18</v>
      </c>
      <c r="F1656" s="1" t="s">
        <v>16</v>
      </c>
      <c r="G1656" s="1" t="s">
        <v>12</v>
      </c>
      <c r="H1656" s="1" t="s">
        <v>13</v>
      </c>
      <c r="I1656" s="1" t="s">
        <v>13</v>
      </c>
      <c r="J1656">
        <v>29</v>
      </c>
      <c r="K1656" s="1">
        <f t="shared" si="75"/>
        <v>359544.27</v>
      </c>
      <c r="L1656" s="1" t="str">
        <f t="shared" si="76"/>
        <v>TRABAJADOR INDEPENDIENTE</v>
      </c>
      <c r="M1656" s="1">
        <f t="shared" si="77"/>
        <v>29</v>
      </c>
    </row>
    <row r="1657" spans="2:13" x14ac:dyDescent="0.25">
      <c r="B1657">
        <v>1643</v>
      </c>
      <c r="C1657" s="1" t="s">
        <v>15</v>
      </c>
      <c r="D1657">
        <v>88243.75</v>
      </c>
      <c r="E1657" s="1" t="s">
        <v>14</v>
      </c>
      <c r="F1657" s="1" t="s">
        <v>11</v>
      </c>
      <c r="G1657" s="1" t="s">
        <v>12</v>
      </c>
      <c r="H1657" s="1" t="s">
        <v>13</v>
      </c>
      <c r="I1657" s="1" t="s">
        <v>13</v>
      </c>
      <c r="J1657">
        <v>92</v>
      </c>
      <c r="K1657" s="1">
        <f t="shared" si="75"/>
        <v>88243.75</v>
      </c>
      <c r="L1657" s="1" t="str">
        <f t="shared" si="76"/>
        <v>PENSIONADOS EN SU PROPIO SISTEMA</v>
      </c>
      <c r="M1657" s="1">
        <f t="shared" si="77"/>
        <v>92</v>
      </c>
    </row>
    <row r="1658" spans="2:13" x14ac:dyDescent="0.25">
      <c r="B1658">
        <v>1644</v>
      </c>
      <c r="C1658" s="1" t="s">
        <v>9</v>
      </c>
      <c r="D1658">
        <v>297045</v>
      </c>
      <c r="E1658" s="1" t="s">
        <v>17</v>
      </c>
      <c r="F1658" s="1" t="s">
        <v>16</v>
      </c>
      <c r="G1658" s="1" t="s">
        <v>12</v>
      </c>
      <c r="H1658" s="1" t="s">
        <v>13</v>
      </c>
      <c r="I1658" s="1" t="s">
        <v>13</v>
      </c>
      <c r="J1658">
        <v>35</v>
      </c>
      <c r="K1658" s="1">
        <f t="shared" si="75"/>
        <v>297045</v>
      </c>
      <c r="L1658" s="1" t="str">
        <f t="shared" si="76"/>
        <v>ASEGURADO VOLUNTARIO</v>
      </c>
      <c r="M1658" s="1">
        <f t="shared" si="77"/>
        <v>35</v>
      </c>
    </row>
    <row r="1659" spans="2:13" x14ac:dyDescent="0.25">
      <c r="B1659">
        <v>1645</v>
      </c>
      <c r="C1659" s="1" t="s">
        <v>9</v>
      </c>
      <c r="D1659">
        <v>852982.67</v>
      </c>
      <c r="E1659" s="1" t="s">
        <v>10</v>
      </c>
      <c r="F1659" s="1" t="s">
        <v>16</v>
      </c>
      <c r="G1659" s="1" t="s">
        <v>12</v>
      </c>
      <c r="H1659" s="1" t="s">
        <v>13</v>
      </c>
      <c r="I1659" s="1" t="s">
        <v>13</v>
      </c>
      <c r="J1659">
        <v>31</v>
      </c>
      <c r="K1659" s="1">
        <f t="shared" si="75"/>
        <v>852982.67</v>
      </c>
      <c r="L1659" s="1" t="str">
        <f t="shared" si="76"/>
        <v>ASALARIADO</v>
      </c>
      <c r="M1659" s="1">
        <f t="shared" si="77"/>
        <v>31</v>
      </c>
    </row>
    <row r="1660" spans="2:13" x14ac:dyDescent="0.25">
      <c r="B1660">
        <v>1646</v>
      </c>
      <c r="C1660" s="1" t="s">
        <v>9</v>
      </c>
      <c r="D1660">
        <v>251559</v>
      </c>
      <c r="E1660" s="1" t="s">
        <v>10</v>
      </c>
      <c r="F1660" s="1" t="s">
        <v>16</v>
      </c>
      <c r="G1660" s="1" t="s">
        <v>12</v>
      </c>
      <c r="H1660" s="1" t="s">
        <v>12</v>
      </c>
      <c r="I1660" s="1" t="s">
        <v>13</v>
      </c>
      <c r="J1660">
        <v>20</v>
      </c>
      <c r="K1660" s="1">
        <f t="shared" si="75"/>
        <v>251559</v>
      </c>
      <c r="L1660" s="1" t="str">
        <f t="shared" si="76"/>
        <v>ASALARIADO</v>
      </c>
      <c r="M1660" s="1">
        <f t="shared" si="77"/>
        <v>20</v>
      </c>
    </row>
    <row r="1661" spans="2:13" x14ac:dyDescent="0.25">
      <c r="B1661">
        <v>1647</v>
      </c>
      <c r="C1661" s="1" t="s">
        <v>9</v>
      </c>
      <c r="D1661">
        <v>3255213.87</v>
      </c>
      <c r="E1661" s="1" t="s">
        <v>21</v>
      </c>
      <c r="F1661" s="1" t="s">
        <v>16</v>
      </c>
      <c r="G1661" s="1" t="s">
        <v>12</v>
      </c>
      <c r="H1661" s="1" t="s">
        <v>13</v>
      </c>
      <c r="I1661" s="1" t="s">
        <v>13</v>
      </c>
      <c r="J1661">
        <v>58</v>
      </c>
      <c r="K1661" s="1">
        <f t="shared" si="75"/>
        <v>3255213.87</v>
      </c>
      <c r="L1661" s="1" t="str">
        <f t="shared" si="76"/>
        <v>CONVENIOS ESPECIALES DE ASEGURADOS VOLUNTARIOS</v>
      </c>
      <c r="M1661" s="1">
        <f t="shared" si="77"/>
        <v>58</v>
      </c>
    </row>
    <row r="1662" spans="2:13" x14ac:dyDescent="0.25">
      <c r="B1662">
        <v>1648</v>
      </c>
      <c r="C1662" s="1" t="s">
        <v>15</v>
      </c>
      <c r="D1662">
        <v>790843.09</v>
      </c>
      <c r="E1662" s="1" t="s">
        <v>10</v>
      </c>
      <c r="F1662" s="1" t="s">
        <v>16</v>
      </c>
      <c r="G1662" s="1" t="s">
        <v>12</v>
      </c>
      <c r="H1662" s="1" t="s">
        <v>13</v>
      </c>
      <c r="I1662" s="1" t="s">
        <v>13</v>
      </c>
      <c r="J1662">
        <v>37</v>
      </c>
      <c r="K1662" s="1">
        <f t="shared" si="75"/>
        <v>790843.09</v>
      </c>
      <c r="L1662" s="1" t="str">
        <f t="shared" si="76"/>
        <v>ASALARIADO</v>
      </c>
      <c r="M1662" s="1">
        <f t="shared" si="77"/>
        <v>37</v>
      </c>
    </row>
    <row r="1663" spans="2:13" x14ac:dyDescent="0.25">
      <c r="B1663">
        <v>1649</v>
      </c>
      <c r="C1663" s="1" t="s">
        <v>9</v>
      </c>
      <c r="D1663">
        <v>1129271</v>
      </c>
      <c r="E1663" s="1" t="s">
        <v>10</v>
      </c>
      <c r="F1663" s="1" t="s">
        <v>11</v>
      </c>
      <c r="G1663" s="1" t="s">
        <v>12</v>
      </c>
      <c r="H1663" s="1" t="s">
        <v>13</v>
      </c>
      <c r="I1663" s="1" t="s">
        <v>13</v>
      </c>
      <c r="J1663">
        <v>32</v>
      </c>
      <c r="K1663" s="1">
        <f t="shared" si="75"/>
        <v>1129271</v>
      </c>
      <c r="L1663" s="1" t="str">
        <f t="shared" si="76"/>
        <v>ASALARIADO</v>
      </c>
      <c r="M1663" s="1">
        <f t="shared" si="77"/>
        <v>32</v>
      </c>
    </row>
    <row r="1664" spans="2:13" x14ac:dyDescent="0.25">
      <c r="B1664">
        <v>1650</v>
      </c>
      <c r="C1664" s="1" t="s">
        <v>9</v>
      </c>
      <c r="D1664">
        <v>87500</v>
      </c>
      <c r="E1664" s="1" t="s">
        <v>10</v>
      </c>
      <c r="F1664" s="1" t="s">
        <v>16</v>
      </c>
      <c r="G1664" s="1" t="s">
        <v>12</v>
      </c>
      <c r="H1664" s="1" t="s">
        <v>13</v>
      </c>
      <c r="I1664" s="1" t="s">
        <v>13</v>
      </c>
      <c r="J1664">
        <v>25</v>
      </c>
      <c r="K1664" s="1">
        <f t="shared" si="75"/>
        <v>87500</v>
      </c>
      <c r="L1664" s="1" t="str">
        <f t="shared" si="76"/>
        <v>ASALARIADO</v>
      </c>
      <c r="M1664" s="1">
        <f t="shared" si="77"/>
        <v>25</v>
      </c>
    </row>
    <row r="1665" spans="2:13" x14ac:dyDescent="0.25">
      <c r="B1665">
        <v>1651</v>
      </c>
      <c r="C1665" s="1" t="s">
        <v>15</v>
      </c>
      <c r="D1665">
        <v>480000</v>
      </c>
      <c r="E1665" s="1" t="s">
        <v>10</v>
      </c>
      <c r="F1665" s="1" t="s">
        <v>16</v>
      </c>
      <c r="G1665" s="1" t="s">
        <v>12</v>
      </c>
      <c r="H1665" s="1" t="s">
        <v>13</v>
      </c>
      <c r="I1665" s="1" t="s">
        <v>13</v>
      </c>
      <c r="J1665">
        <v>24</v>
      </c>
      <c r="K1665" s="1">
        <f t="shared" si="75"/>
        <v>480000</v>
      </c>
      <c r="L1665" s="1" t="str">
        <f t="shared" si="76"/>
        <v>ASALARIADO</v>
      </c>
      <c r="M1665" s="1">
        <f t="shared" si="77"/>
        <v>24</v>
      </c>
    </row>
    <row r="1666" spans="2:13" x14ac:dyDescent="0.25">
      <c r="B1666">
        <v>1652</v>
      </c>
      <c r="C1666" s="1" t="s">
        <v>15</v>
      </c>
      <c r="D1666">
        <v>299647</v>
      </c>
      <c r="E1666" s="1" t="s">
        <v>17</v>
      </c>
      <c r="F1666" s="1" t="s">
        <v>16</v>
      </c>
      <c r="G1666" s="1" t="s">
        <v>12</v>
      </c>
      <c r="H1666" s="1" t="s">
        <v>13</v>
      </c>
      <c r="I1666" s="1" t="s">
        <v>13</v>
      </c>
      <c r="J1666">
        <v>60</v>
      </c>
      <c r="K1666" s="1">
        <f t="shared" si="75"/>
        <v>299647</v>
      </c>
      <c r="L1666" s="1" t="str">
        <f t="shared" si="76"/>
        <v>ASEGURADO VOLUNTARIO</v>
      </c>
      <c r="M1666" s="1">
        <f t="shared" si="77"/>
        <v>60</v>
      </c>
    </row>
    <row r="1667" spans="2:13" x14ac:dyDescent="0.25">
      <c r="B1667">
        <v>1653</v>
      </c>
      <c r="C1667" s="1" t="s">
        <v>9</v>
      </c>
      <c r="D1667">
        <v>278030.99</v>
      </c>
      <c r="E1667" s="1" t="s">
        <v>19</v>
      </c>
      <c r="F1667" s="1" t="s">
        <v>16</v>
      </c>
      <c r="G1667" s="1" t="s">
        <v>12</v>
      </c>
      <c r="H1667" s="1" t="s">
        <v>13</v>
      </c>
      <c r="I1667" s="1" t="s">
        <v>13</v>
      </c>
      <c r="J1667">
        <v>27</v>
      </c>
      <c r="K1667" s="1">
        <f t="shared" si="75"/>
        <v>278030.99</v>
      </c>
      <c r="L1667" s="1" t="str">
        <f t="shared" si="76"/>
        <v>CONVENIOS ESPECIALES DE TRABAJADORES INDEPENDIENTES</v>
      </c>
      <c r="M1667" s="1">
        <f t="shared" si="77"/>
        <v>27</v>
      </c>
    </row>
    <row r="1668" spans="2:13" x14ac:dyDescent="0.25">
      <c r="B1668">
        <v>1654</v>
      </c>
      <c r="C1668" s="1" t="s">
        <v>9</v>
      </c>
      <c r="D1668">
        <v>3350588.86</v>
      </c>
      <c r="E1668" s="1" t="s">
        <v>10</v>
      </c>
      <c r="F1668" s="1" t="s">
        <v>16</v>
      </c>
      <c r="G1668" s="1" t="s">
        <v>12</v>
      </c>
      <c r="H1668" s="1" t="s">
        <v>13</v>
      </c>
      <c r="I1668" s="1" t="s">
        <v>13</v>
      </c>
      <c r="J1668">
        <v>38</v>
      </c>
      <c r="K1668" s="1">
        <f t="shared" si="75"/>
        <v>3350588.86</v>
      </c>
      <c r="L1668" s="1" t="str">
        <f t="shared" si="76"/>
        <v>ASALARIADO</v>
      </c>
      <c r="M1668" s="1">
        <f t="shared" si="77"/>
        <v>38</v>
      </c>
    </row>
    <row r="1669" spans="2:13" x14ac:dyDescent="0.25">
      <c r="B1669">
        <v>1655</v>
      </c>
      <c r="C1669" s="1" t="s">
        <v>9</v>
      </c>
      <c r="D1669">
        <v>2349011</v>
      </c>
      <c r="E1669" s="1" t="s">
        <v>10</v>
      </c>
      <c r="F1669" s="1" t="s">
        <v>16</v>
      </c>
      <c r="G1669" s="1" t="s">
        <v>12</v>
      </c>
      <c r="H1669" s="1" t="s">
        <v>13</v>
      </c>
      <c r="I1669" s="1" t="s">
        <v>13</v>
      </c>
      <c r="J1669">
        <v>36</v>
      </c>
      <c r="K1669" s="1">
        <f t="shared" si="75"/>
        <v>2349011</v>
      </c>
      <c r="L1669" s="1" t="str">
        <f t="shared" si="76"/>
        <v>ASALARIADO</v>
      </c>
      <c r="M1669" s="1">
        <f t="shared" si="77"/>
        <v>36</v>
      </c>
    </row>
    <row r="1670" spans="2:13" x14ac:dyDescent="0.25">
      <c r="B1670">
        <v>1656</v>
      </c>
      <c r="C1670" s="1" t="s">
        <v>9</v>
      </c>
      <c r="D1670">
        <v>1108537.5</v>
      </c>
      <c r="E1670" s="1" t="s">
        <v>10</v>
      </c>
      <c r="F1670" s="1" t="s">
        <v>16</v>
      </c>
      <c r="G1670" s="1" t="s">
        <v>12</v>
      </c>
      <c r="H1670" s="1" t="s">
        <v>13</v>
      </c>
      <c r="I1670" s="1" t="s">
        <v>13</v>
      </c>
      <c r="J1670">
        <v>45</v>
      </c>
      <c r="K1670" s="1">
        <f t="shared" si="75"/>
        <v>1108537.5</v>
      </c>
      <c r="L1670" s="1" t="str">
        <f t="shared" si="76"/>
        <v>ASALARIADO</v>
      </c>
      <c r="M1670" s="1">
        <f t="shared" si="77"/>
        <v>45</v>
      </c>
    </row>
    <row r="1671" spans="2:13" x14ac:dyDescent="0.25">
      <c r="B1671">
        <v>1657</v>
      </c>
      <c r="C1671" s="1" t="s">
        <v>15</v>
      </c>
      <c r="D1671">
        <v>600414.9</v>
      </c>
      <c r="E1671" s="1" t="s">
        <v>10</v>
      </c>
      <c r="F1671" s="1" t="s">
        <v>16</v>
      </c>
      <c r="G1671" s="1" t="s">
        <v>12</v>
      </c>
      <c r="H1671" s="1" t="s">
        <v>13</v>
      </c>
      <c r="I1671" s="1" t="s">
        <v>12</v>
      </c>
      <c r="J1671">
        <v>21</v>
      </c>
      <c r="K1671" s="1">
        <f t="shared" si="75"/>
        <v>600414.9</v>
      </c>
      <c r="L1671" s="1" t="str">
        <f t="shared" si="76"/>
        <v>ASALARIADO</v>
      </c>
      <c r="M1671" s="1">
        <f t="shared" si="77"/>
        <v>21</v>
      </c>
    </row>
    <row r="1672" spans="2:13" x14ac:dyDescent="0.25">
      <c r="B1672">
        <v>1658</v>
      </c>
      <c r="C1672" s="1" t="s">
        <v>9</v>
      </c>
      <c r="D1672">
        <v>418000</v>
      </c>
      <c r="E1672" s="1" t="s">
        <v>10</v>
      </c>
      <c r="F1672" s="1" t="s">
        <v>16</v>
      </c>
      <c r="G1672" s="1" t="s">
        <v>12</v>
      </c>
      <c r="H1672" s="1" t="s">
        <v>13</v>
      </c>
      <c r="I1672" s="1" t="s">
        <v>13</v>
      </c>
      <c r="J1672">
        <v>51</v>
      </c>
      <c r="K1672" s="1">
        <f t="shared" si="75"/>
        <v>418000</v>
      </c>
      <c r="L1672" s="1" t="str">
        <f t="shared" si="76"/>
        <v>ASALARIADO</v>
      </c>
      <c r="M1672" s="1">
        <f t="shared" si="77"/>
        <v>51</v>
      </c>
    </row>
    <row r="1673" spans="2:13" x14ac:dyDescent="0.25">
      <c r="B1673">
        <v>1659</v>
      </c>
      <c r="C1673" s="1" t="s">
        <v>9</v>
      </c>
      <c r="D1673">
        <v>287787</v>
      </c>
      <c r="E1673" s="1" t="s">
        <v>10</v>
      </c>
      <c r="F1673" s="1" t="s">
        <v>16</v>
      </c>
      <c r="G1673" s="1" t="s">
        <v>12</v>
      </c>
      <c r="H1673" s="1" t="s">
        <v>13</v>
      </c>
      <c r="I1673" s="1" t="s">
        <v>13</v>
      </c>
      <c r="J1673">
        <v>19</v>
      </c>
      <c r="K1673" s="1">
        <f t="shared" si="75"/>
        <v>287787</v>
      </c>
      <c r="L1673" s="1" t="str">
        <f t="shared" si="76"/>
        <v>ASALARIADO</v>
      </c>
      <c r="M1673" s="1">
        <f t="shared" si="77"/>
        <v>19</v>
      </c>
    </row>
    <row r="1674" spans="2:13" x14ac:dyDescent="0.25">
      <c r="B1674">
        <v>1660</v>
      </c>
      <c r="C1674" s="1" t="s">
        <v>15</v>
      </c>
      <c r="D1674">
        <v>538738.04</v>
      </c>
      <c r="E1674" s="1" t="s">
        <v>10</v>
      </c>
      <c r="F1674" s="1" t="s">
        <v>16</v>
      </c>
      <c r="G1674" s="1" t="s">
        <v>12</v>
      </c>
      <c r="H1674" s="1" t="s">
        <v>13</v>
      </c>
      <c r="I1674" s="1" t="s">
        <v>13</v>
      </c>
      <c r="J1674">
        <v>36</v>
      </c>
      <c r="K1674" s="1">
        <f t="shared" si="75"/>
        <v>538738.04</v>
      </c>
      <c r="L1674" s="1" t="str">
        <f t="shared" si="76"/>
        <v>ASALARIADO</v>
      </c>
      <c r="M1674" s="1">
        <f t="shared" si="77"/>
        <v>36</v>
      </c>
    </row>
    <row r="1675" spans="2:13" x14ac:dyDescent="0.25">
      <c r="B1675">
        <v>1661</v>
      </c>
      <c r="C1675" s="1" t="s">
        <v>9</v>
      </c>
      <c r="D1675">
        <v>597533.32999999996</v>
      </c>
      <c r="E1675" s="1" t="s">
        <v>10</v>
      </c>
      <c r="F1675" s="1" t="s">
        <v>16</v>
      </c>
      <c r="G1675" s="1" t="s">
        <v>12</v>
      </c>
      <c r="H1675" s="1" t="s">
        <v>12</v>
      </c>
      <c r="I1675" s="1" t="s">
        <v>13</v>
      </c>
      <c r="J1675">
        <v>30</v>
      </c>
      <c r="K1675" s="1">
        <f t="shared" si="75"/>
        <v>597533.32999999996</v>
      </c>
      <c r="L1675" s="1" t="str">
        <f t="shared" si="76"/>
        <v>ASALARIADO</v>
      </c>
      <c r="M1675" s="1">
        <f t="shared" si="77"/>
        <v>30</v>
      </c>
    </row>
    <row r="1676" spans="2:13" x14ac:dyDescent="0.25">
      <c r="B1676">
        <v>1662</v>
      </c>
      <c r="C1676" s="1" t="s">
        <v>15</v>
      </c>
      <c r="D1676">
        <v>619489</v>
      </c>
      <c r="E1676" s="1" t="s">
        <v>10</v>
      </c>
      <c r="F1676" s="1" t="s">
        <v>11</v>
      </c>
      <c r="G1676" s="1" t="s">
        <v>12</v>
      </c>
      <c r="H1676" s="1" t="s">
        <v>13</v>
      </c>
      <c r="I1676" s="1" t="s">
        <v>13</v>
      </c>
      <c r="J1676">
        <v>37</v>
      </c>
      <c r="K1676" s="1">
        <f t="shared" si="75"/>
        <v>619489</v>
      </c>
      <c r="L1676" s="1" t="str">
        <f t="shared" si="76"/>
        <v>ASALARIADO</v>
      </c>
      <c r="M1676" s="1">
        <f t="shared" si="77"/>
        <v>37</v>
      </c>
    </row>
    <row r="1677" spans="2:13" x14ac:dyDescent="0.25">
      <c r="B1677">
        <v>1663</v>
      </c>
      <c r="C1677" s="1" t="s">
        <v>15</v>
      </c>
      <c r="D1677">
        <v>278032</v>
      </c>
      <c r="E1677" s="1" t="s">
        <v>17</v>
      </c>
      <c r="F1677" s="1" t="s">
        <v>16</v>
      </c>
      <c r="G1677" s="1" t="s">
        <v>12</v>
      </c>
      <c r="H1677" s="1" t="s">
        <v>13</v>
      </c>
      <c r="I1677" s="1" t="s">
        <v>13</v>
      </c>
      <c r="J1677">
        <v>45</v>
      </c>
      <c r="K1677" s="1">
        <f t="shared" si="75"/>
        <v>278032</v>
      </c>
      <c r="L1677" s="1" t="str">
        <f t="shared" si="76"/>
        <v>ASEGURADO VOLUNTARIO</v>
      </c>
      <c r="M1677" s="1">
        <f t="shared" si="77"/>
        <v>45</v>
      </c>
    </row>
    <row r="1678" spans="2:13" x14ac:dyDescent="0.25">
      <c r="B1678">
        <v>1664</v>
      </c>
      <c r="C1678" s="1" t="s">
        <v>15</v>
      </c>
      <c r="D1678">
        <v>297650</v>
      </c>
      <c r="E1678" s="1" t="s">
        <v>10</v>
      </c>
      <c r="F1678" s="1" t="s">
        <v>16</v>
      </c>
      <c r="G1678" s="1" t="s">
        <v>12</v>
      </c>
      <c r="H1678" s="1" t="s">
        <v>12</v>
      </c>
      <c r="I1678" s="1" t="s">
        <v>12</v>
      </c>
      <c r="J1678">
        <v>39</v>
      </c>
      <c r="K1678" s="1">
        <f t="shared" si="75"/>
        <v>297650</v>
      </c>
      <c r="L1678" s="1" t="str">
        <f t="shared" si="76"/>
        <v>ASALARIADO</v>
      </c>
      <c r="M1678" s="1">
        <f t="shared" si="77"/>
        <v>39</v>
      </c>
    </row>
    <row r="1679" spans="2:13" x14ac:dyDescent="0.25">
      <c r="B1679">
        <v>1665</v>
      </c>
      <c r="C1679" s="1" t="s">
        <v>9</v>
      </c>
      <c r="D1679">
        <v>266312</v>
      </c>
      <c r="E1679" s="1" t="s">
        <v>10</v>
      </c>
      <c r="F1679" s="1" t="s">
        <v>16</v>
      </c>
      <c r="G1679" s="1" t="s">
        <v>12</v>
      </c>
      <c r="H1679" s="1" t="s">
        <v>13</v>
      </c>
      <c r="I1679" s="1" t="s">
        <v>13</v>
      </c>
      <c r="J1679">
        <v>29</v>
      </c>
      <c r="K1679" s="1">
        <f t="shared" ref="K1679:K1742" si="78">IF(ISBLANK(D1679),$B$8,D1679)</f>
        <v>266312</v>
      </c>
      <c r="L1679" s="1" t="str">
        <f t="shared" ref="L1679:L1742" si="79">IF(ISBLANK(E1679),$B$4,E1679)</f>
        <v>ASALARIADO</v>
      </c>
      <c r="M1679" s="1">
        <f t="shared" ref="M1679:M1742" si="80">IF(ISBLANK(J1679),$B$9,J1679)</f>
        <v>29</v>
      </c>
    </row>
    <row r="1680" spans="2:13" x14ac:dyDescent="0.25">
      <c r="B1680">
        <v>1666</v>
      </c>
      <c r="C1680" s="1" t="s">
        <v>9</v>
      </c>
      <c r="D1680">
        <v>403764.18</v>
      </c>
      <c r="E1680" s="1" t="s">
        <v>10</v>
      </c>
      <c r="F1680" s="1" t="s">
        <v>16</v>
      </c>
      <c r="G1680" s="1" t="s">
        <v>12</v>
      </c>
      <c r="H1680" s="1" t="s">
        <v>13</v>
      </c>
      <c r="I1680" s="1" t="s">
        <v>13</v>
      </c>
      <c r="J1680">
        <v>31</v>
      </c>
      <c r="K1680" s="1">
        <f t="shared" si="78"/>
        <v>403764.18</v>
      </c>
      <c r="L1680" s="1" t="str">
        <f t="shared" si="79"/>
        <v>ASALARIADO</v>
      </c>
      <c r="M1680" s="1">
        <f t="shared" si="80"/>
        <v>31</v>
      </c>
    </row>
    <row r="1681" spans="2:13" x14ac:dyDescent="0.25">
      <c r="B1681">
        <v>1667</v>
      </c>
      <c r="C1681" s="1" t="s">
        <v>9</v>
      </c>
      <c r="D1681">
        <v>440373</v>
      </c>
      <c r="E1681" s="1" t="s">
        <v>10</v>
      </c>
      <c r="F1681" s="1" t="s">
        <v>11</v>
      </c>
      <c r="G1681" s="1" t="s">
        <v>12</v>
      </c>
      <c r="H1681" s="1" t="s">
        <v>12</v>
      </c>
      <c r="I1681" s="1" t="s">
        <v>13</v>
      </c>
      <c r="J1681">
        <v>27</v>
      </c>
      <c r="K1681" s="1">
        <f t="shared" si="78"/>
        <v>440373</v>
      </c>
      <c r="L1681" s="1" t="str">
        <f t="shared" si="79"/>
        <v>ASALARIADO</v>
      </c>
      <c r="M1681" s="1">
        <f t="shared" si="80"/>
        <v>27</v>
      </c>
    </row>
    <row r="1682" spans="2:13" x14ac:dyDescent="0.25">
      <c r="B1682">
        <v>1668</v>
      </c>
      <c r="C1682" s="1" t="s">
        <v>15</v>
      </c>
      <c r="D1682">
        <v>381211.3</v>
      </c>
      <c r="E1682" s="1" t="s">
        <v>14</v>
      </c>
      <c r="F1682" s="1" t="s">
        <v>11</v>
      </c>
      <c r="G1682" s="1" t="s">
        <v>12</v>
      </c>
      <c r="H1682" s="1" t="s">
        <v>13</v>
      </c>
      <c r="I1682" s="1" t="s">
        <v>13</v>
      </c>
      <c r="J1682">
        <v>66</v>
      </c>
      <c r="K1682" s="1">
        <f t="shared" si="78"/>
        <v>381211.3</v>
      </c>
      <c r="L1682" s="1" t="str">
        <f t="shared" si="79"/>
        <v>PENSIONADOS EN SU PROPIO SISTEMA</v>
      </c>
      <c r="M1682" s="1">
        <f t="shared" si="80"/>
        <v>66</v>
      </c>
    </row>
    <row r="1683" spans="2:13" x14ac:dyDescent="0.25">
      <c r="B1683">
        <v>1669</v>
      </c>
      <c r="C1683" s="1" t="s">
        <v>15</v>
      </c>
      <c r="D1683">
        <v>908129</v>
      </c>
      <c r="E1683" s="1" t="s">
        <v>10</v>
      </c>
      <c r="F1683" s="1" t="s">
        <v>11</v>
      </c>
      <c r="G1683" s="1" t="s">
        <v>12</v>
      </c>
      <c r="H1683" s="1" t="s">
        <v>13</v>
      </c>
      <c r="I1683" s="1" t="s">
        <v>12</v>
      </c>
      <c r="J1683">
        <v>49</v>
      </c>
      <c r="K1683" s="1">
        <f t="shared" si="78"/>
        <v>908129</v>
      </c>
      <c r="L1683" s="1" t="str">
        <f t="shared" si="79"/>
        <v>ASALARIADO</v>
      </c>
      <c r="M1683" s="1">
        <f t="shared" si="80"/>
        <v>49</v>
      </c>
    </row>
    <row r="1684" spans="2:13" x14ac:dyDescent="0.25">
      <c r="B1684">
        <v>1670</v>
      </c>
      <c r="C1684" s="1" t="s">
        <v>9</v>
      </c>
      <c r="D1684">
        <v>131198</v>
      </c>
      <c r="E1684" s="1" t="s">
        <v>10</v>
      </c>
      <c r="F1684" s="1" t="s">
        <v>16</v>
      </c>
      <c r="G1684" s="1" t="s">
        <v>12</v>
      </c>
      <c r="H1684" s="1" t="s">
        <v>13</v>
      </c>
      <c r="I1684" s="1" t="s">
        <v>13</v>
      </c>
      <c r="J1684">
        <v>20</v>
      </c>
      <c r="K1684" s="1">
        <f t="shared" si="78"/>
        <v>131198</v>
      </c>
      <c r="L1684" s="1" t="str">
        <f t="shared" si="79"/>
        <v>ASALARIADO</v>
      </c>
      <c r="M1684" s="1">
        <f t="shared" si="80"/>
        <v>20</v>
      </c>
    </row>
    <row r="1685" spans="2:13" x14ac:dyDescent="0.25">
      <c r="B1685">
        <v>1671</v>
      </c>
      <c r="C1685" s="1" t="s">
        <v>15</v>
      </c>
      <c r="D1685">
        <v>582921.03</v>
      </c>
      <c r="E1685" s="1" t="s">
        <v>10</v>
      </c>
      <c r="F1685" s="1" t="s">
        <v>16</v>
      </c>
      <c r="G1685" s="1" t="s">
        <v>12</v>
      </c>
      <c r="H1685" s="1" t="s">
        <v>13</v>
      </c>
      <c r="I1685" s="1" t="s">
        <v>13</v>
      </c>
      <c r="J1685">
        <v>31</v>
      </c>
      <c r="K1685" s="1">
        <f t="shared" si="78"/>
        <v>582921.03</v>
      </c>
      <c r="L1685" s="1" t="str">
        <f t="shared" si="79"/>
        <v>ASALARIADO</v>
      </c>
      <c r="M1685" s="1">
        <f t="shared" si="80"/>
        <v>31</v>
      </c>
    </row>
    <row r="1686" spans="2:13" x14ac:dyDescent="0.25">
      <c r="B1686">
        <v>1672</v>
      </c>
      <c r="C1686" s="1" t="s">
        <v>9</v>
      </c>
      <c r="D1686">
        <v>251103.9</v>
      </c>
      <c r="E1686" s="1" t="s">
        <v>10</v>
      </c>
      <c r="F1686" s="1" t="s">
        <v>16</v>
      </c>
      <c r="G1686" s="1" t="s">
        <v>12</v>
      </c>
      <c r="H1686" s="1" t="s">
        <v>13</v>
      </c>
      <c r="I1686" s="1" t="s">
        <v>13</v>
      </c>
      <c r="J1686">
        <v>19</v>
      </c>
      <c r="K1686" s="1">
        <f t="shared" si="78"/>
        <v>251103.9</v>
      </c>
      <c r="L1686" s="1" t="str">
        <f t="shared" si="79"/>
        <v>ASALARIADO</v>
      </c>
      <c r="M1686" s="1">
        <f t="shared" si="80"/>
        <v>19</v>
      </c>
    </row>
    <row r="1687" spans="2:13" x14ac:dyDescent="0.25">
      <c r="B1687">
        <v>1673</v>
      </c>
      <c r="C1687" s="1" t="s">
        <v>15</v>
      </c>
      <c r="D1687">
        <v>297046</v>
      </c>
      <c r="E1687" s="1" t="s">
        <v>17</v>
      </c>
      <c r="F1687" s="1" t="s">
        <v>16</v>
      </c>
      <c r="G1687" s="1" t="s">
        <v>12</v>
      </c>
      <c r="H1687" s="1" t="s">
        <v>13</v>
      </c>
      <c r="I1687" s="1" t="s">
        <v>13</v>
      </c>
      <c r="J1687">
        <v>38</v>
      </c>
      <c r="K1687" s="1">
        <f t="shared" si="78"/>
        <v>297046</v>
      </c>
      <c r="L1687" s="1" t="str">
        <f t="shared" si="79"/>
        <v>ASEGURADO VOLUNTARIO</v>
      </c>
      <c r="M1687" s="1">
        <f t="shared" si="80"/>
        <v>38</v>
      </c>
    </row>
    <row r="1688" spans="2:13" x14ac:dyDescent="0.25">
      <c r="B1688">
        <v>1674</v>
      </c>
      <c r="C1688" s="1" t="s">
        <v>15</v>
      </c>
      <c r="D1688">
        <v>278030.99</v>
      </c>
      <c r="E1688" s="1" t="s">
        <v>17</v>
      </c>
      <c r="F1688" s="1" t="s">
        <v>16</v>
      </c>
      <c r="G1688" s="1" t="s">
        <v>12</v>
      </c>
      <c r="H1688" s="1" t="s">
        <v>12</v>
      </c>
      <c r="I1688" s="1" t="s">
        <v>13</v>
      </c>
      <c r="J1688">
        <v>44</v>
      </c>
      <c r="K1688" s="1">
        <f t="shared" si="78"/>
        <v>278030.99</v>
      </c>
      <c r="L1688" s="1" t="str">
        <f t="shared" si="79"/>
        <v>ASEGURADO VOLUNTARIO</v>
      </c>
      <c r="M1688" s="1">
        <f t="shared" si="80"/>
        <v>44</v>
      </c>
    </row>
    <row r="1689" spans="2:13" x14ac:dyDescent="0.25">
      <c r="B1689">
        <v>1675</v>
      </c>
      <c r="C1689" s="1" t="s">
        <v>15</v>
      </c>
      <c r="D1689">
        <v>373396</v>
      </c>
      <c r="E1689" s="1" t="s">
        <v>10</v>
      </c>
      <c r="F1689" s="1" t="s">
        <v>11</v>
      </c>
      <c r="G1689" s="1" t="s">
        <v>12</v>
      </c>
      <c r="H1689" s="1" t="s">
        <v>13</v>
      </c>
      <c r="I1689" s="1" t="s">
        <v>13</v>
      </c>
      <c r="J1689">
        <v>29</v>
      </c>
      <c r="K1689" s="1">
        <f t="shared" si="78"/>
        <v>373396</v>
      </c>
      <c r="L1689" s="1" t="str">
        <f t="shared" si="79"/>
        <v>ASALARIADO</v>
      </c>
      <c r="M1689" s="1">
        <f t="shared" si="80"/>
        <v>29</v>
      </c>
    </row>
    <row r="1690" spans="2:13" x14ac:dyDescent="0.25">
      <c r="B1690">
        <v>1676</v>
      </c>
      <c r="C1690" s="1" t="s">
        <v>9</v>
      </c>
      <c r="D1690">
        <v>297110</v>
      </c>
      <c r="E1690" s="1" t="s">
        <v>18</v>
      </c>
      <c r="F1690" s="1" t="s">
        <v>16</v>
      </c>
      <c r="G1690" s="1" t="s">
        <v>12</v>
      </c>
      <c r="H1690" s="1" t="s">
        <v>13</v>
      </c>
      <c r="I1690" s="1" t="s">
        <v>12</v>
      </c>
      <c r="J1690">
        <v>35</v>
      </c>
      <c r="K1690" s="1">
        <f t="shared" si="78"/>
        <v>297110</v>
      </c>
      <c r="L1690" s="1" t="str">
        <f t="shared" si="79"/>
        <v>TRABAJADOR INDEPENDIENTE</v>
      </c>
      <c r="M1690" s="1">
        <f t="shared" si="80"/>
        <v>35</v>
      </c>
    </row>
    <row r="1691" spans="2:13" x14ac:dyDescent="0.25">
      <c r="B1691">
        <v>1677</v>
      </c>
      <c r="C1691" s="1" t="s">
        <v>9</v>
      </c>
      <c r="D1691">
        <v>296000</v>
      </c>
      <c r="E1691" s="1" t="s">
        <v>10</v>
      </c>
      <c r="F1691" s="1" t="s">
        <v>16</v>
      </c>
      <c r="G1691" s="1" t="s">
        <v>12</v>
      </c>
      <c r="H1691" s="1" t="s">
        <v>13</v>
      </c>
      <c r="I1691" s="1" t="s">
        <v>13</v>
      </c>
      <c r="J1691">
        <v>28</v>
      </c>
      <c r="K1691" s="1">
        <f t="shared" si="78"/>
        <v>296000</v>
      </c>
      <c r="L1691" s="1" t="str">
        <f t="shared" si="79"/>
        <v>ASALARIADO</v>
      </c>
      <c r="M1691" s="1">
        <f t="shared" si="80"/>
        <v>28</v>
      </c>
    </row>
    <row r="1692" spans="2:13" x14ac:dyDescent="0.25">
      <c r="B1692">
        <v>1678</v>
      </c>
      <c r="C1692" s="1" t="s">
        <v>9</v>
      </c>
      <c r="D1692">
        <v>424103</v>
      </c>
      <c r="E1692" s="1" t="s">
        <v>18</v>
      </c>
      <c r="F1692" s="1" t="s">
        <v>16</v>
      </c>
      <c r="G1692" s="1" t="s">
        <v>12</v>
      </c>
      <c r="H1692" s="1" t="s">
        <v>13</v>
      </c>
      <c r="I1692" s="1" t="s">
        <v>12</v>
      </c>
      <c r="J1692">
        <v>35</v>
      </c>
      <c r="K1692" s="1">
        <f t="shared" si="78"/>
        <v>424103</v>
      </c>
      <c r="L1692" s="1" t="str">
        <f t="shared" si="79"/>
        <v>TRABAJADOR INDEPENDIENTE</v>
      </c>
      <c r="M1692" s="1">
        <f t="shared" si="80"/>
        <v>35</v>
      </c>
    </row>
    <row r="1693" spans="2:13" x14ac:dyDescent="0.25">
      <c r="B1693">
        <v>1679</v>
      </c>
      <c r="C1693" s="1" t="s">
        <v>9</v>
      </c>
      <c r="D1693">
        <v>11000</v>
      </c>
      <c r="E1693" s="1" t="s">
        <v>10</v>
      </c>
      <c r="F1693" s="1" t="s">
        <v>16</v>
      </c>
      <c r="G1693" s="1" t="s">
        <v>12</v>
      </c>
      <c r="H1693" s="1" t="s">
        <v>13</v>
      </c>
      <c r="I1693" s="1" t="s">
        <v>12</v>
      </c>
      <c r="J1693">
        <v>32</v>
      </c>
      <c r="K1693" s="1">
        <f t="shared" si="78"/>
        <v>11000</v>
      </c>
      <c r="L1693" s="1" t="str">
        <f t="shared" si="79"/>
        <v>ASALARIADO</v>
      </c>
      <c r="M1693" s="1">
        <f t="shared" si="80"/>
        <v>32</v>
      </c>
    </row>
    <row r="1694" spans="2:13" x14ac:dyDescent="0.25">
      <c r="B1694">
        <v>1680</v>
      </c>
      <c r="C1694" s="1" t="s">
        <v>9</v>
      </c>
      <c r="D1694">
        <v>365500</v>
      </c>
      <c r="E1694" s="1" t="s">
        <v>10</v>
      </c>
      <c r="F1694" s="1" t="s">
        <v>16</v>
      </c>
      <c r="G1694" s="1" t="s">
        <v>12</v>
      </c>
      <c r="H1694" s="1" t="s">
        <v>13</v>
      </c>
      <c r="I1694" s="1" t="s">
        <v>13</v>
      </c>
      <c r="J1694">
        <v>32</v>
      </c>
      <c r="K1694" s="1">
        <f t="shared" si="78"/>
        <v>365500</v>
      </c>
      <c r="L1694" s="1" t="str">
        <f t="shared" si="79"/>
        <v>ASALARIADO</v>
      </c>
      <c r="M1694" s="1">
        <f t="shared" si="80"/>
        <v>32</v>
      </c>
    </row>
    <row r="1695" spans="2:13" x14ac:dyDescent="0.25">
      <c r="B1695">
        <v>1681</v>
      </c>
      <c r="C1695" s="1" t="s">
        <v>9</v>
      </c>
      <c r="D1695">
        <v>25600</v>
      </c>
      <c r="E1695" s="1" t="s">
        <v>10</v>
      </c>
      <c r="F1695" s="1" t="s">
        <v>16</v>
      </c>
      <c r="G1695" s="1" t="s">
        <v>12</v>
      </c>
      <c r="H1695" s="1" t="s">
        <v>12</v>
      </c>
      <c r="I1695" s="1" t="s">
        <v>12</v>
      </c>
      <c r="J1695">
        <v>45</v>
      </c>
      <c r="K1695" s="1">
        <f t="shared" si="78"/>
        <v>25600</v>
      </c>
      <c r="L1695" s="1" t="str">
        <f t="shared" si="79"/>
        <v>ASALARIADO</v>
      </c>
      <c r="M1695" s="1">
        <f t="shared" si="80"/>
        <v>45</v>
      </c>
    </row>
    <row r="1696" spans="2:13" x14ac:dyDescent="0.25">
      <c r="B1696">
        <v>1682</v>
      </c>
      <c r="C1696" s="1" t="s">
        <v>9</v>
      </c>
      <c r="D1696">
        <v>276964.47999999998</v>
      </c>
      <c r="E1696" s="1" t="s">
        <v>10</v>
      </c>
      <c r="F1696" s="1" t="s">
        <v>16</v>
      </c>
      <c r="G1696" s="1" t="s">
        <v>12</v>
      </c>
      <c r="H1696" s="1" t="s">
        <v>13</v>
      </c>
      <c r="I1696" s="1" t="s">
        <v>13</v>
      </c>
      <c r="J1696">
        <v>25</v>
      </c>
      <c r="K1696" s="1">
        <f t="shared" si="78"/>
        <v>276964.47999999998</v>
      </c>
      <c r="L1696" s="1" t="str">
        <f t="shared" si="79"/>
        <v>ASALARIADO</v>
      </c>
      <c r="M1696" s="1">
        <f t="shared" si="80"/>
        <v>25</v>
      </c>
    </row>
    <row r="1697" spans="2:13" x14ac:dyDescent="0.25">
      <c r="B1697">
        <v>1683</v>
      </c>
      <c r="C1697" s="1" t="s">
        <v>9</v>
      </c>
      <c r="D1697">
        <v>103846.15</v>
      </c>
      <c r="E1697" s="1" t="s">
        <v>10</v>
      </c>
      <c r="F1697" s="1" t="s">
        <v>16</v>
      </c>
      <c r="G1697" s="1" t="s">
        <v>12</v>
      </c>
      <c r="H1697" s="1" t="s">
        <v>13</v>
      </c>
      <c r="I1697" s="1" t="s">
        <v>13</v>
      </c>
      <c r="J1697">
        <v>58</v>
      </c>
      <c r="K1697" s="1">
        <f t="shared" si="78"/>
        <v>103846.15</v>
      </c>
      <c r="L1697" s="1" t="str">
        <f t="shared" si="79"/>
        <v>ASALARIADO</v>
      </c>
      <c r="M1697" s="1">
        <f t="shared" si="80"/>
        <v>58</v>
      </c>
    </row>
    <row r="1698" spans="2:13" x14ac:dyDescent="0.25">
      <c r="B1698">
        <v>1684</v>
      </c>
      <c r="C1698" s="1" t="s">
        <v>9</v>
      </c>
      <c r="D1698">
        <v>249691.35</v>
      </c>
      <c r="E1698" s="1" t="s">
        <v>10</v>
      </c>
      <c r="F1698" s="1" t="s">
        <v>16</v>
      </c>
      <c r="G1698" s="1" t="s">
        <v>12</v>
      </c>
      <c r="H1698" s="1" t="s">
        <v>13</v>
      </c>
      <c r="I1698" s="1" t="s">
        <v>13</v>
      </c>
      <c r="J1698">
        <v>24</v>
      </c>
      <c r="K1698" s="1">
        <f t="shared" si="78"/>
        <v>249691.35</v>
      </c>
      <c r="L1698" s="1" t="str">
        <f t="shared" si="79"/>
        <v>ASALARIADO</v>
      </c>
      <c r="M1698" s="1">
        <f t="shared" si="80"/>
        <v>24</v>
      </c>
    </row>
    <row r="1699" spans="2:13" x14ac:dyDescent="0.25">
      <c r="B1699">
        <v>1685</v>
      </c>
      <c r="C1699" s="1" t="s">
        <v>9</v>
      </c>
      <c r="D1699">
        <v>306480.65999999997</v>
      </c>
      <c r="E1699" s="1" t="s">
        <v>10</v>
      </c>
      <c r="F1699" s="1" t="s">
        <v>11</v>
      </c>
      <c r="G1699" s="1" t="s">
        <v>12</v>
      </c>
      <c r="H1699" s="1" t="s">
        <v>13</v>
      </c>
      <c r="I1699" s="1" t="s">
        <v>13</v>
      </c>
      <c r="J1699">
        <v>25</v>
      </c>
      <c r="K1699" s="1">
        <f t="shared" si="78"/>
        <v>306480.65999999997</v>
      </c>
      <c r="L1699" s="1" t="str">
        <f t="shared" si="79"/>
        <v>ASALARIADO</v>
      </c>
      <c r="M1699" s="1">
        <f t="shared" si="80"/>
        <v>25</v>
      </c>
    </row>
    <row r="1700" spans="2:13" x14ac:dyDescent="0.25">
      <c r="B1700">
        <v>1686</v>
      </c>
      <c r="C1700" s="1" t="s">
        <v>9</v>
      </c>
      <c r="D1700">
        <v>280000</v>
      </c>
      <c r="E1700" s="1" t="s">
        <v>10</v>
      </c>
      <c r="F1700" s="1" t="s">
        <v>16</v>
      </c>
      <c r="G1700" s="1" t="s">
        <v>12</v>
      </c>
      <c r="H1700" s="1" t="s">
        <v>13</v>
      </c>
      <c r="I1700" s="1" t="s">
        <v>13</v>
      </c>
      <c r="J1700">
        <v>85</v>
      </c>
      <c r="K1700" s="1">
        <f t="shared" si="78"/>
        <v>280000</v>
      </c>
      <c r="L1700" s="1" t="str">
        <f t="shared" si="79"/>
        <v>ASALARIADO</v>
      </c>
      <c r="M1700" s="1">
        <f t="shared" si="80"/>
        <v>85</v>
      </c>
    </row>
    <row r="1701" spans="2:13" x14ac:dyDescent="0.25">
      <c r="B1701">
        <v>1687</v>
      </c>
      <c r="C1701" s="1" t="s">
        <v>9</v>
      </c>
      <c r="D1701">
        <v>165000</v>
      </c>
      <c r="E1701" s="1" t="s">
        <v>10</v>
      </c>
      <c r="F1701" s="1" t="s">
        <v>16</v>
      </c>
      <c r="G1701" s="1" t="s">
        <v>12</v>
      </c>
      <c r="H1701" s="1" t="s">
        <v>13</v>
      </c>
      <c r="I1701" s="1" t="s">
        <v>13</v>
      </c>
      <c r="J1701">
        <v>38</v>
      </c>
      <c r="K1701" s="1">
        <f t="shared" si="78"/>
        <v>165000</v>
      </c>
      <c r="L1701" s="1" t="str">
        <f t="shared" si="79"/>
        <v>ASALARIADO</v>
      </c>
      <c r="M1701" s="1">
        <f t="shared" si="80"/>
        <v>38</v>
      </c>
    </row>
    <row r="1702" spans="2:13" x14ac:dyDescent="0.25">
      <c r="B1702">
        <v>1688</v>
      </c>
      <c r="C1702" s="1" t="s">
        <v>15</v>
      </c>
      <c r="D1702">
        <v>296265.63</v>
      </c>
      <c r="E1702" s="1" t="s">
        <v>10</v>
      </c>
      <c r="F1702" s="1" t="s">
        <v>16</v>
      </c>
      <c r="G1702" s="1" t="s">
        <v>12</v>
      </c>
      <c r="H1702" s="1" t="s">
        <v>13</v>
      </c>
      <c r="I1702" s="1" t="s">
        <v>12</v>
      </c>
      <c r="J1702">
        <v>38</v>
      </c>
      <c r="K1702" s="1">
        <f t="shared" si="78"/>
        <v>296265.63</v>
      </c>
      <c r="L1702" s="1" t="str">
        <f t="shared" si="79"/>
        <v>ASALARIADO</v>
      </c>
      <c r="M1702" s="1">
        <f t="shared" si="80"/>
        <v>38</v>
      </c>
    </row>
    <row r="1703" spans="2:13" x14ac:dyDescent="0.25">
      <c r="B1703">
        <v>1689</v>
      </c>
      <c r="C1703" s="1" t="s">
        <v>15</v>
      </c>
      <c r="D1703">
        <v>1766548</v>
      </c>
      <c r="E1703" s="1" t="s">
        <v>10</v>
      </c>
      <c r="F1703" s="1" t="s">
        <v>16</v>
      </c>
      <c r="G1703" s="1" t="s">
        <v>12</v>
      </c>
      <c r="H1703" s="1" t="s">
        <v>13</v>
      </c>
      <c r="I1703" s="1" t="s">
        <v>13</v>
      </c>
      <c r="J1703">
        <v>32</v>
      </c>
      <c r="K1703" s="1">
        <f t="shared" si="78"/>
        <v>1766548</v>
      </c>
      <c r="L1703" s="1" t="str">
        <f t="shared" si="79"/>
        <v>ASALARIADO</v>
      </c>
      <c r="M1703" s="1">
        <f t="shared" si="80"/>
        <v>32</v>
      </c>
    </row>
    <row r="1704" spans="2:13" x14ac:dyDescent="0.25">
      <c r="B1704">
        <v>1690</v>
      </c>
      <c r="C1704" s="1" t="s">
        <v>9</v>
      </c>
      <c r="D1704">
        <v>297046</v>
      </c>
      <c r="E1704" s="1" t="s">
        <v>17</v>
      </c>
      <c r="F1704" s="1" t="s">
        <v>16</v>
      </c>
      <c r="G1704" s="1" t="s">
        <v>12</v>
      </c>
      <c r="H1704" s="1" t="s">
        <v>13</v>
      </c>
      <c r="I1704" s="1" t="s">
        <v>13</v>
      </c>
      <c r="J1704">
        <v>21</v>
      </c>
      <c r="K1704" s="1">
        <f t="shared" si="78"/>
        <v>297046</v>
      </c>
      <c r="L1704" s="1" t="str">
        <f t="shared" si="79"/>
        <v>ASEGURADO VOLUNTARIO</v>
      </c>
      <c r="M1704" s="1">
        <f t="shared" si="80"/>
        <v>21</v>
      </c>
    </row>
    <row r="1705" spans="2:13" x14ac:dyDescent="0.25">
      <c r="B1705">
        <v>1691</v>
      </c>
      <c r="C1705" s="1" t="s">
        <v>9</v>
      </c>
      <c r="D1705">
        <v>278030</v>
      </c>
      <c r="E1705" s="1" t="s">
        <v>19</v>
      </c>
      <c r="F1705" s="1" t="s">
        <v>16</v>
      </c>
      <c r="G1705" s="1" t="s">
        <v>12</v>
      </c>
      <c r="H1705" s="1" t="s">
        <v>13</v>
      </c>
      <c r="I1705" s="1" t="s">
        <v>13</v>
      </c>
      <c r="J1705">
        <v>36</v>
      </c>
      <c r="K1705" s="1">
        <f t="shared" si="78"/>
        <v>278030</v>
      </c>
      <c r="L1705" s="1" t="str">
        <f t="shared" si="79"/>
        <v>CONVENIOS ESPECIALES DE TRABAJADORES INDEPENDIENTES</v>
      </c>
      <c r="M1705" s="1">
        <f t="shared" si="80"/>
        <v>36</v>
      </c>
    </row>
    <row r="1706" spans="2:13" x14ac:dyDescent="0.25">
      <c r="B1706">
        <v>1692</v>
      </c>
      <c r="C1706" s="1" t="s">
        <v>9</v>
      </c>
      <c r="D1706">
        <v>838098</v>
      </c>
      <c r="E1706" s="1" t="s">
        <v>10</v>
      </c>
      <c r="F1706" s="1" t="s">
        <v>16</v>
      </c>
      <c r="G1706" s="1" t="s">
        <v>12</v>
      </c>
      <c r="H1706" s="1" t="s">
        <v>13</v>
      </c>
      <c r="I1706" s="1" t="s">
        <v>13</v>
      </c>
      <c r="J1706">
        <v>40</v>
      </c>
      <c r="K1706" s="1">
        <f t="shared" si="78"/>
        <v>838098</v>
      </c>
      <c r="L1706" s="1" t="str">
        <f t="shared" si="79"/>
        <v>ASALARIADO</v>
      </c>
      <c r="M1706" s="1">
        <f t="shared" si="80"/>
        <v>40</v>
      </c>
    </row>
    <row r="1707" spans="2:13" x14ac:dyDescent="0.25">
      <c r="B1707">
        <v>1693</v>
      </c>
      <c r="C1707" s="1" t="s">
        <v>9</v>
      </c>
      <c r="D1707">
        <v>594092</v>
      </c>
      <c r="E1707" s="1" t="s">
        <v>18</v>
      </c>
      <c r="F1707" s="1" t="s">
        <v>16</v>
      </c>
      <c r="G1707" s="1" t="s">
        <v>12</v>
      </c>
      <c r="H1707" s="1" t="s">
        <v>13</v>
      </c>
      <c r="I1707" s="1" t="s">
        <v>13</v>
      </c>
      <c r="J1707">
        <v>68</v>
      </c>
      <c r="K1707" s="1">
        <f t="shared" si="78"/>
        <v>594092</v>
      </c>
      <c r="L1707" s="1" t="str">
        <f t="shared" si="79"/>
        <v>TRABAJADOR INDEPENDIENTE</v>
      </c>
      <c r="M1707" s="1">
        <f t="shared" si="80"/>
        <v>68</v>
      </c>
    </row>
    <row r="1708" spans="2:13" x14ac:dyDescent="0.25">
      <c r="B1708">
        <v>1694</v>
      </c>
      <c r="C1708" s="1" t="s">
        <v>15</v>
      </c>
      <c r="D1708">
        <v>615805.6</v>
      </c>
      <c r="E1708" s="1" t="s">
        <v>10</v>
      </c>
      <c r="F1708" s="1" t="s">
        <v>16</v>
      </c>
      <c r="G1708" s="1" t="s">
        <v>12</v>
      </c>
      <c r="H1708" s="1" t="s">
        <v>13</v>
      </c>
      <c r="I1708" s="1" t="s">
        <v>13</v>
      </c>
      <c r="J1708">
        <v>29</v>
      </c>
      <c r="K1708" s="1">
        <f t="shared" si="78"/>
        <v>615805.6</v>
      </c>
      <c r="L1708" s="1" t="str">
        <f t="shared" si="79"/>
        <v>ASALARIADO</v>
      </c>
      <c r="M1708" s="1">
        <f t="shared" si="80"/>
        <v>29</v>
      </c>
    </row>
    <row r="1709" spans="2:13" x14ac:dyDescent="0.25">
      <c r="B1709">
        <v>1695</v>
      </c>
      <c r="C1709" s="1" t="s">
        <v>9</v>
      </c>
      <c r="D1709">
        <v>625322.5</v>
      </c>
      <c r="E1709" s="1" t="s">
        <v>10</v>
      </c>
      <c r="F1709" s="1" t="s">
        <v>16</v>
      </c>
      <c r="G1709" s="1" t="s">
        <v>12</v>
      </c>
      <c r="H1709" s="1" t="s">
        <v>13</v>
      </c>
      <c r="I1709" s="1" t="s">
        <v>13</v>
      </c>
      <c r="J1709">
        <v>54</v>
      </c>
      <c r="K1709" s="1">
        <f t="shared" si="78"/>
        <v>625322.5</v>
      </c>
      <c r="L1709" s="1" t="str">
        <f t="shared" si="79"/>
        <v>ASALARIADO</v>
      </c>
      <c r="M1709" s="1">
        <f t="shared" si="80"/>
        <v>54</v>
      </c>
    </row>
    <row r="1710" spans="2:13" x14ac:dyDescent="0.25">
      <c r="B1710">
        <v>1696</v>
      </c>
      <c r="C1710" s="1" t="s">
        <v>9</v>
      </c>
      <c r="D1710">
        <v>364086</v>
      </c>
      <c r="E1710" s="1" t="s">
        <v>18</v>
      </c>
      <c r="F1710" s="1" t="s">
        <v>16</v>
      </c>
      <c r="G1710" s="1" t="s">
        <v>12</v>
      </c>
      <c r="H1710" s="1" t="s">
        <v>12</v>
      </c>
      <c r="I1710" s="1" t="s">
        <v>12</v>
      </c>
      <c r="J1710">
        <v>31</v>
      </c>
      <c r="K1710" s="1">
        <f t="shared" si="78"/>
        <v>364086</v>
      </c>
      <c r="L1710" s="1" t="str">
        <f t="shared" si="79"/>
        <v>TRABAJADOR INDEPENDIENTE</v>
      </c>
      <c r="M1710" s="1">
        <f t="shared" si="80"/>
        <v>31</v>
      </c>
    </row>
    <row r="1711" spans="2:13" x14ac:dyDescent="0.25">
      <c r="B1711">
        <v>1697</v>
      </c>
      <c r="C1711" s="1" t="s">
        <v>9</v>
      </c>
      <c r="D1711">
        <v>976390</v>
      </c>
      <c r="E1711" s="1" t="s">
        <v>10</v>
      </c>
      <c r="F1711" s="1" t="s">
        <v>11</v>
      </c>
      <c r="G1711" s="1" t="s">
        <v>12</v>
      </c>
      <c r="H1711" s="1" t="s">
        <v>13</v>
      </c>
      <c r="I1711" s="1" t="s">
        <v>13</v>
      </c>
      <c r="J1711">
        <v>32</v>
      </c>
      <c r="K1711" s="1">
        <f t="shared" si="78"/>
        <v>976390</v>
      </c>
      <c r="L1711" s="1" t="str">
        <f t="shared" si="79"/>
        <v>ASALARIADO</v>
      </c>
      <c r="M1711" s="1">
        <f t="shared" si="80"/>
        <v>32</v>
      </c>
    </row>
    <row r="1712" spans="2:13" x14ac:dyDescent="0.25">
      <c r="B1712">
        <v>1698</v>
      </c>
      <c r="C1712" s="1" t="s">
        <v>9</v>
      </c>
      <c r="D1712">
        <v>297046</v>
      </c>
      <c r="E1712" s="1" t="s">
        <v>17</v>
      </c>
      <c r="F1712" s="1" t="s">
        <v>16</v>
      </c>
      <c r="G1712" s="1" t="s">
        <v>12</v>
      </c>
      <c r="H1712" s="1" t="s">
        <v>13</v>
      </c>
      <c r="I1712" s="1" t="s">
        <v>13</v>
      </c>
      <c r="J1712">
        <v>42</v>
      </c>
      <c r="K1712" s="1">
        <f t="shared" si="78"/>
        <v>297046</v>
      </c>
      <c r="L1712" s="1" t="str">
        <f t="shared" si="79"/>
        <v>ASEGURADO VOLUNTARIO</v>
      </c>
      <c r="M1712" s="1">
        <f t="shared" si="80"/>
        <v>42</v>
      </c>
    </row>
    <row r="1713" spans="2:13" x14ac:dyDescent="0.25">
      <c r="B1713">
        <v>1699</v>
      </c>
      <c r="C1713" s="1" t="s">
        <v>15</v>
      </c>
      <c r="D1713">
        <v>3108698.61</v>
      </c>
      <c r="E1713" s="1" t="s">
        <v>10</v>
      </c>
      <c r="F1713" s="1" t="s">
        <v>16</v>
      </c>
      <c r="G1713" s="1" t="s">
        <v>12</v>
      </c>
      <c r="H1713" s="1" t="s">
        <v>13</v>
      </c>
      <c r="I1713" s="1" t="s">
        <v>13</v>
      </c>
      <c r="J1713">
        <v>37</v>
      </c>
      <c r="K1713" s="1">
        <f t="shared" si="78"/>
        <v>3108698.61</v>
      </c>
      <c r="L1713" s="1" t="str">
        <f t="shared" si="79"/>
        <v>ASALARIADO</v>
      </c>
      <c r="M1713" s="1">
        <f t="shared" si="80"/>
        <v>37</v>
      </c>
    </row>
    <row r="1714" spans="2:13" x14ac:dyDescent="0.25">
      <c r="B1714">
        <v>1700</v>
      </c>
      <c r="C1714" s="1" t="s">
        <v>9</v>
      </c>
      <c r="D1714">
        <v>309927.25</v>
      </c>
      <c r="E1714" s="1" t="s">
        <v>10</v>
      </c>
      <c r="F1714" s="1" t="s">
        <v>16</v>
      </c>
      <c r="G1714" s="1" t="s">
        <v>12</v>
      </c>
      <c r="H1714" s="1" t="s">
        <v>13</v>
      </c>
      <c r="I1714" s="1" t="s">
        <v>13</v>
      </c>
      <c r="J1714">
        <v>18</v>
      </c>
      <c r="K1714" s="1">
        <f t="shared" si="78"/>
        <v>309927.25</v>
      </c>
      <c r="L1714" s="1" t="str">
        <f t="shared" si="79"/>
        <v>ASALARIADO</v>
      </c>
      <c r="M1714" s="1">
        <f t="shared" si="80"/>
        <v>18</v>
      </c>
    </row>
    <row r="1715" spans="2:13" x14ac:dyDescent="0.25">
      <c r="B1715">
        <v>1701</v>
      </c>
      <c r="C1715" s="1" t="s">
        <v>15</v>
      </c>
      <c r="D1715">
        <v>370905</v>
      </c>
      <c r="E1715" s="1" t="s">
        <v>10</v>
      </c>
      <c r="F1715" s="1" t="s">
        <v>11</v>
      </c>
      <c r="G1715" s="1" t="s">
        <v>12</v>
      </c>
      <c r="H1715" s="1" t="s">
        <v>13</v>
      </c>
      <c r="I1715" s="1" t="s">
        <v>13</v>
      </c>
      <c r="J1715">
        <v>27</v>
      </c>
      <c r="K1715" s="1">
        <f t="shared" si="78"/>
        <v>370905</v>
      </c>
      <c r="L1715" s="1" t="str">
        <f t="shared" si="79"/>
        <v>ASALARIADO</v>
      </c>
      <c r="M1715" s="1">
        <f t="shared" si="80"/>
        <v>27</v>
      </c>
    </row>
    <row r="1716" spans="2:13" x14ac:dyDescent="0.25">
      <c r="B1716">
        <v>1702</v>
      </c>
      <c r="C1716" s="1" t="s">
        <v>9</v>
      </c>
      <c r="D1716">
        <v>352000</v>
      </c>
      <c r="E1716" s="1" t="s">
        <v>10</v>
      </c>
      <c r="F1716" s="1" t="s">
        <v>16</v>
      </c>
      <c r="G1716" s="1" t="s">
        <v>12</v>
      </c>
      <c r="H1716" s="1" t="s">
        <v>13</v>
      </c>
      <c r="I1716" s="1" t="s">
        <v>13</v>
      </c>
      <c r="J1716">
        <v>28</v>
      </c>
      <c r="K1716" s="1">
        <f t="shared" si="78"/>
        <v>352000</v>
      </c>
      <c r="L1716" s="1" t="str">
        <f t="shared" si="79"/>
        <v>ASALARIADO</v>
      </c>
      <c r="M1716" s="1">
        <f t="shared" si="80"/>
        <v>28</v>
      </c>
    </row>
    <row r="1717" spans="2:13" x14ac:dyDescent="0.25">
      <c r="B1717">
        <v>1703</v>
      </c>
      <c r="C1717" s="1" t="s">
        <v>9</v>
      </c>
      <c r="D1717">
        <v>390899.95</v>
      </c>
      <c r="E1717" s="1" t="s">
        <v>10</v>
      </c>
      <c r="F1717" s="1" t="s">
        <v>16</v>
      </c>
      <c r="G1717" s="1" t="s">
        <v>12</v>
      </c>
      <c r="H1717" s="1" t="s">
        <v>13</v>
      </c>
      <c r="I1717" s="1" t="s">
        <v>13</v>
      </c>
      <c r="J1717">
        <v>61</v>
      </c>
      <c r="K1717" s="1">
        <f t="shared" si="78"/>
        <v>390899.95</v>
      </c>
      <c r="L1717" s="1" t="str">
        <f t="shared" si="79"/>
        <v>ASALARIADO</v>
      </c>
      <c r="M1717" s="1">
        <f t="shared" si="80"/>
        <v>61</v>
      </c>
    </row>
    <row r="1718" spans="2:13" x14ac:dyDescent="0.25">
      <c r="B1718">
        <v>1704</v>
      </c>
      <c r="C1718" s="1" t="s">
        <v>15</v>
      </c>
      <c r="D1718">
        <v>460692.92</v>
      </c>
      <c r="E1718" s="1" t="s">
        <v>10</v>
      </c>
      <c r="F1718" s="1" t="s">
        <v>16</v>
      </c>
      <c r="G1718" s="1" t="s">
        <v>12</v>
      </c>
      <c r="H1718" s="1" t="s">
        <v>13</v>
      </c>
      <c r="I1718" s="1" t="s">
        <v>13</v>
      </c>
      <c r="J1718">
        <v>22</v>
      </c>
      <c r="K1718" s="1">
        <f t="shared" si="78"/>
        <v>460692.92</v>
      </c>
      <c r="L1718" s="1" t="str">
        <f t="shared" si="79"/>
        <v>ASALARIADO</v>
      </c>
      <c r="M1718" s="1">
        <f t="shared" si="80"/>
        <v>22</v>
      </c>
    </row>
    <row r="1719" spans="2:13" x14ac:dyDescent="0.25">
      <c r="B1719">
        <v>1705</v>
      </c>
      <c r="C1719" s="1" t="s">
        <v>15</v>
      </c>
      <c r="D1719">
        <v>484267.8</v>
      </c>
      <c r="E1719" s="1" t="s">
        <v>14</v>
      </c>
      <c r="F1719" s="1" t="s">
        <v>11</v>
      </c>
      <c r="G1719" s="1" t="s">
        <v>12</v>
      </c>
      <c r="H1719" s="1" t="s">
        <v>13</v>
      </c>
      <c r="I1719" s="1" t="s">
        <v>13</v>
      </c>
      <c r="J1719">
        <v>84</v>
      </c>
      <c r="K1719" s="1">
        <f t="shared" si="78"/>
        <v>484267.8</v>
      </c>
      <c r="L1719" s="1" t="str">
        <f t="shared" si="79"/>
        <v>PENSIONADOS EN SU PROPIO SISTEMA</v>
      </c>
      <c r="M1719" s="1">
        <f t="shared" si="80"/>
        <v>84</v>
      </c>
    </row>
    <row r="1720" spans="2:13" x14ac:dyDescent="0.25">
      <c r="B1720">
        <v>1706</v>
      </c>
      <c r="C1720" s="1" t="s">
        <v>9</v>
      </c>
      <c r="D1720">
        <v>724116.7</v>
      </c>
      <c r="E1720" s="1" t="s">
        <v>10</v>
      </c>
      <c r="F1720" s="1" t="s">
        <v>11</v>
      </c>
      <c r="G1720" s="1" t="s">
        <v>12</v>
      </c>
      <c r="H1720" s="1" t="s">
        <v>13</v>
      </c>
      <c r="I1720" s="1" t="s">
        <v>13</v>
      </c>
      <c r="J1720">
        <v>56</v>
      </c>
      <c r="K1720" s="1">
        <f t="shared" si="78"/>
        <v>724116.7</v>
      </c>
      <c r="L1720" s="1" t="str">
        <f t="shared" si="79"/>
        <v>ASALARIADO</v>
      </c>
      <c r="M1720" s="1">
        <f t="shared" si="80"/>
        <v>56</v>
      </c>
    </row>
    <row r="1721" spans="2:13" x14ac:dyDescent="0.25">
      <c r="B1721">
        <v>1707</v>
      </c>
      <c r="C1721" s="1" t="s">
        <v>9</v>
      </c>
      <c r="D1721">
        <v>620713</v>
      </c>
      <c r="E1721" s="1" t="s">
        <v>18</v>
      </c>
      <c r="F1721" s="1" t="s">
        <v>16</v>
      </c>
      <c r="G1721" s="1" t="s">
        <v>12</v>
      </c>
      <c r="H1721" s="1" t="s">
        <v>13</v>
      </c>
      <c r="I1721" s="1" t="s">
        <v>12</v>
      </c>
      <c r="J1721">
        <v>43</v>
      </c>
      <c r="K1721" s="1">
        <f t="shared" si="78"/>
        <v>620713</v>
      </c>
      <c r="L1721" s="1" t="str">
        <f t="shared" si="79"/>
        <v>TRABAJADOR INDEPENDIENTE</v>
      </c>
      <c r="M1721" s="1">
        <f t="shared" si="80"/>
        <v>43</v>
      </c>
    </row>
    <row r="1722" spans="2:13" x14ac:dyDescent="0.25">
      <c r="B1722">
        <v>1708</v>
      </c>
      <c r="C1722" s="1" t="s">
        <v>9</v>
      </c>
      <c r="D1722">
        <v>297044</v>
      </c>
      <c r="E1722" s="1" t="s">
        <v>10</v>
      </c>
      <c r="F1722" s="1" t="s">
        <v>16</v>
      </c>
      <c r="G1722" s="1" t="s">
        <v>12</v>
      </c>
      <c r="H1722" s="1" t="s">
        <v>13</v>
      </c>
      <c r="I1722" s="1" t="s">
        <v>13</v>
      </c>
      <c r="J1722">
        <v>28</v>
      </c>
      <c r="K1722" s="1">
        <f t="shared" si="78"/>
        <v>297044</v>
      </c>
      <c r="L1722" s="1" t="str">
        <f t="shared" si="79"/>
        <v>ASALARIADO</v>
      </c>
      <c r="M1722" s="1">
        <f t="shared" si="80"/>
        <v>28</v>
      </c>
    </row>
    <row r="1723" spans="2:13" x14ac:dyDescent="0.25">
      <c r="B1723">
        <v>1709</v>
      </c>
      <c r="C1723" s="1" t="s">
        <v>9</v>
      </c>
      <c r="D1723">
        <v>170439.67999999999</v>
      </c>
      <c r="E1723" s="1" t="s">
        <v>10</v>
      </c>
      <c r="F1723" s="1" t="s">
        <v>16</v>
      </c>
      <c r="G1723" s="1" t="s">
        <v>12</v>
      </c>
      <c r="H1723" s="1" t="s">
        <v>13</v>
      </c>
      <c r="I1723" s="1" t="s">
        <v>12</v>
      </c>
      <c r="J1723">
        <v>24</v>
      </c>
      <c r="K1723" s="1">
        <f t="shared" si="78"/>
        <v>170439.67999999999</v>
      </c>
      <c r="L1723" s="1" t="str">
        <f t="shared" si="79"/>
        <v>ASALARIADO</v>
      </c>
      <c r="M1723" s="1">
        <f t="shared" si="80"/>
        <v>24</v>
      </c>
    </row>
    <row r="1724" spans="2:13" x14ac:dyDescent="0.25">
      <c r="B1724">
        <v>1710</v>
      </c>
      <c r="C1724" s="1" t="s">
        <v>9</v>
      </c>
      <c r="D1724">
        <v>94935</v>
      </c>
      <c r="E1724" s="1" t="s">
        <v>10</v>
      </c>
      <c r="F1724" s="1" t="s">
        <v>16</v>
      </c>
      <c r="G1724" s="1" t="s">
        <v>12</v>
      </c>
      <c r="H1724" s="1" t="s">
        <v>13</v>
      </c>
      <c r="I1724" s="1" t="s">
        <v>13</v>
      </c>
      <c r="J1724">
        <v>24</v>
      </c>
      <c r="K1724" s="1">
        <f t="shared" si="78"/>
        <v>94935</v>
      </c>
      <c r="L1724" s="1" t="str">
        <f t="shared" si="79"/>
        <v>ASALARIADO</v>
      </c>
      <c r="M1724" s="1">
        <f t="shared" si="80"/>
        <v>24</v>
      </c>
    </row>
    <row r="1725" spans="2:13" x14ac:dyDescent="0.25">
      <c r="B1725">
        <v>1711</v>
      </c>
      <c r="C1725" s="1" t="s">
        <v>15</v>
      </c>
      <c r="D1725">
        <v>374966.22</v>
      </c>
      <c r="E1725" s="1" t="s">
        <v>14</v>
      </c>
      <c r="F1725" s="1" t="s">
        <v>11</v>
      </c>
      <c r="G1725" s="1" t="s">
        <v>12</v>
      </c>
      <c r="H1725" s="1" t="s">
        <v>13</v>
      </c>
      <c r="I1725" s="1" t="s">
        <v>13</v>
      </c>
      <c r="J1725">
        <v>85</v>
      </c>
      <c r="K1725" s="1">
        <f t="shared" si="78"/>
        <v>374966.22</v>
      </c>
      <c r="L1725" s="1" t="str">
        <f t="shared" si="79"/>
        <v>PENSIONADOS EN SU PROPIO SISTEMA</v>
      </c>
      <c r="M1725" s="1">
        <f t="shared" si="80"/>
        <v>85</v>
      </c>
    </row>
    <row r="1726" spans="2:13" x14ac:dyDescent="0.25">
      <c r="B1726">
        <v>1712</v>
      </c>
      <c r="C1726" s="1" t="s">
        <v>15</v>
      </c>
      <c r="D1726">
        <v>787800</v>
      </c>
      <c r="E1726" s="1" t="s">
        <v>10</v>
      </c>
      <c r="F1726" s="1" t="s">
        <v>16</v>
      </c>
      <c r="G1726" s="1" t="s">
        <v>12</v>
      </c>
      <c r="H1726" s="1" t="s">
        <v>13</v>
      </c>
      <c r="I1726" s="1" t="s">
        <v>12</v>
      </c>
      <c r="J1726">
        <v>29</v>
      </c>
      <c r="K1726" s="1">
        <f t="shared" si="78"/>
        <v>787800</v>
      </c>
      <c r="L1726" s="1" t="str">
        <f t="shared" si="79"/>
        <v>ASALARIADO</v>
      </c>
      <c r="M1726" s="1">
        <f t="shared" si="80"/>
        <v>29</v>
      </c>
    </row>
    <row r="1727" spans="2:13" x14ac:dyDescent="0.25">
      <c r="B1727">
        <v>1713</v>
      </c>
      <c r="C1727" s="1" t="s">
        <v>15</v>
      </c>
      <c r="D1727">
        <v>1292205.2</v>
      </c>
      <c r="E1727" s="1" t="s">
        <v>10</v>
      </c>
      <c r="F1727" s="1" t="s">
        <v>11</v>
      </c>
      <c r="G1727" s="1" t="s">
        <v>12</v>
      </c>
      <c r="H1727" s="1" t="s">
        <v>13</v>
      </c>
      <c r="I1727" s="1" t="s">
        <v>13</v>
      </c>
      <c r="J1727">
        <v>50</v>
      </c>
      <c r="K1727" s="1">
        <f t="shared" si="78"/>
        <v>1292205.2</v>
      </c>
      <c r="L1727" s="1" t="str">
        <f t="shared" si="79"/>
        <v>ASALARIADO</v>
      </c>
      <c r="M1727" s="1">
        <f t="shared" si="80"/>
        <v>50</v>
      </c>
    </row>
    <row r="1728" spans="2:13" x14ac:dyDescent="0.25">
      <c r="B1728">
        <v>1714</v>
      </c>
      <c r="C1728" s="1" t="s">
        <v>15</v>
      </c>
      <c r="D1728">
        <v>278030.99</v>
      </c>
      <c r="E1728" s="1" t="s">
        <v>19</v>
      </c>
      <c r="F1728" s="1" t="s">
        <v>16</v>
      </c>
      <c r="G1728" s="1" t="s">
        <v>12</v>
      </c>
      <c r="H1728" s="1" t="s">
        <v>13</v>
      </c>
      <c r="I1728" s="1" t="s">
        <v>13</v>
      </c>
      <c r="J1728">
        <v>44</v>
      </c>
      <c r="K1728" s="1">
        <f t="shared" si="78"/>
        <v>278030.99</v>
      </c>
      <c r="L1728" s="1" t="str">
        <f t="shared" si="79"/>
        <v>CONVENIOS ESPECIALES DE TRABAJADORES INDEPENDIENTES</v>
      </c>
      <c r="M1728" s="1">
        <f t="shared" si="80"/>
        <v>44</v>
      </c>
    </row>
    <row r="1729" spans="2:13" x14ac:dyDescent="0.25">
      <c r="B1729">
        <v>1715</v>
      </c>
      <c r="C1729" s="1" t="s">
        <v>9</v>
      </c>
      <c r="D1729">
        <v>513333</v>
      </c>
      <c r="E1729" s="1" t="s">
        <v>10</v>
      </c>
      <c r="F1729" s="1" t="s">
        <v>16</v>
      </c>
      <c r="G1729" s="1" t="s">
        <v>12</v>
      </c>
      <c r="H1729" s="1" t="s">
        <v>13</v>
      </c>
      <c r="I1729" s="1" t="s">
        <v>13</v>
      </c>
      <c r="J1729">
        <v>55</v>
      </c>
      <c r="K1729" s="1">
        <f t="shared" si="78"/>
        <v>513333</v>
      </c>
      <c r="L1729" s="1" t="str">
        <f t="shared" si="79"/>
        <v>ASALARIADO</v>
      </c>
      <c r="M1729" s="1">
        <f t="shared" si="80"/>
        <v>55</v>
      </c>
    </row>
    <row r="1730" spans="2:13" x14ac:dyDescent="0.25">
      <c r="B1730">
        <v>1716</v>
      </c>
      <c r="C1730" s="1" t="s">
        <v>9</v>
      </c>
      <c r="D1730">
        <v>703205</v>
      </c>
      <c r="E1730" s="1" t="s">
        <v>14</v>
      </c>
      <c r="F1730" s="1" t="s">
        <v>11</v>
      </c>
      <c r="G1730" s="1" t="s">
        <v>12</v>
      </c>
      <c r="H1730" s="1" t="s">
        <v>13</v>
      </c>
      <c r="I1730" s="1" t="s">
        <v>13</v>
      </c>
      <c r="J1730">
        <v>81</v>
      </c>
      <c r="K1730" s="1">
        <f t="shared" si="78"/>
        <v>703205</v>
      </c>
      <c r="L1730" s="1" t="str">
        <f t="shared" si="79"/>
        <v>PENSIONADOS EN SU PROPIO SISTEMA</v>
      </c>
      <c r="M1730" s="1">
        <f t="shared" si="80"/>
        <v>81</v>
      </c>
    </row>
    <row r="1731" spans="2:13" x14ac:dyDescent="0.25">
      <c r="B1731">
        <v>1717</v>
      </c>
      <c r="C1731" s="1" t="s">
        <v>9</v>
      </c>
      <c r="D1731">
        <v>300018</v>
      </c>
      <c r="E1731" s="1" t="s">
        <v>18</v>
      </c>
      <c r="F1731" s="1" t="s">
        <v>16</v>
      </c>
      <c r="G1731" s="1" t="s">
        <v>12</v>
      </c>
      <c r="H1731" s="1" t="s">
        <v>13</v>
      </c>
      <c r="I1731" s="1" t="s">
        <v>13</v>
      </c>
      <c r="J1731">
        <v>32</v>
      </c>
      <c r="K1731" s="1">
        <f t="shared" si="78"/>
        <v>300018</v>
      </c>
      <c r="L1731" s="1" t="str">
        <f t="shared" si="79"/>
        <v>TRABAJADOR INDEPENDIENTE</v>
      </c>
      <c r="M1731" s="1">
        <f t="shared" si="80"/>
        <v>32</v>
      </c>
    </row>
    <row r="1732" spans="2:13" x14ac:dyDescent="0.25">
      <c r="B1732">
        <v>1718</v>
      </c>
      <c r="C1732" s="1" t="s">
        <v>9</v>
      </c>
      <c r="D1732">
        <v>611625</v>
      </c>
      <c r="E1732" s="1" t="s">
        <v>10</v>
      </c>
      <c r="F1732" s="1" t="s">
        <v>16</v>
      </c>
      <c r="G1732" s="1" t="s">
        <v>12</v>
      </c>
      <c r="H1732" s="1" t="s">
        <v>13</v>
      </c>
      <c r="I1732" s="1" t="s">
        <v>13</v>
      </c>
      <c r="J1732">
        <v>41</v>
      </c>
      <c r="K1732" s="1">
        <f t="shared" si="78"/>
        <v>611625</v>
      </c>
      <c r="L1732" s="1" t="str">
        <f t="shared" si="79"/>
        <v>ASALARIADO</v>
      </c>
      <c r="M1732" s="1">
        <f t="shared" si="80"/>
        <v>41</v>
      </c>
    </row>
    <row r="1733" spans="2:13" x14ac:dyDescent="0.25">
      <c r="B1733">
        <v>1719</v>
      </c>
      <c r="C1733" s="1" t="s">
        <v>15</v>
      </c>
      <c r="D1733">
        <v>8457783.5700000003</v>
      </c>
      <c r="E1733" s="1" t="s">
        <v>10</v>
      </c>
      <c r="F1733" s="1" t="s">
        <v>16</v>
      </c>
      <c r="G1733" s="1" t="s">
        <v>12</v>
      </c>
      <c r="H1733" s="1" t="s">
        <v>12</v>
      </c>
      <c r="I1733" s="1" t="s">
        <v>13</v>
      </c>
      <c r="J1733">
        <v>55</v>
      </c>
      <c r="K1733" s="1">
        <f t="shared" si="78"/>
        <v>8457783.5700000003</v>
      </c>
      <c r="L1733" s="1" t="str">
        <f t="shared" si="79"/>
        <v>ASALARIADO</v>
      </c>
      <c r="M1733" s="1">
        <f t="shared" si="80"/>
        <v>55</v>
      </c>
    </row>
    <row r="1734" spans="2:13" x14ac:dyDescent="0.25">
      <c r="B1734">
        <v>1720</v>
      </c>
      <c r="C1734" s="1" t="s">
        <v>9</v>
      </c>
      <c r="D1734">
        <v>412400.56</v>
      </c>
      <c r="E1734" s="1" t="s">
        <v>10</v>
      </c>
      <c r="F1734" s="1" t="s">
        <v>16</v>
      </c>
      <c r="G1734" s="1" t="s">
        <v>12</v>
      </c>
      <c r="H1734" s="1" t="s">
        <v>13</v>
      </c>
      <c r="I1734" s="1" t="s">
        <v>13</v>
      </c>
      <c r="J1734">
        <v>23</v>
      </c>
      <c r="K1734" s="1">
        <f t="shared" si="78"/>
        <v>412400.56</v>
      </c>
      <c r="L1734" s="1" t="str">
        <f t="shared" si="79"/>
        <v>ASALARIADO</v>
      </c>
      <c r="M1734" s="1">
        <f t="shared" si="80"/>
        <v>23</v>
      </c>
    </row>
    <row r="1735" spans="2:13" x14ac:dyDescent="0.25">
      <c r="B1735">
        <v>1721</v>
      </c>
      <c r="C1735" s="1" t="s">
        <v>9</v>
      </c>
      <c r="D1735">
        <v>341319</v>
      </c>
      <c r="E1735" s="1" t="s">
        <v>10</v>
      </c>
      <c r="F1735" s="1" t="s">
        <v>16</v>
      </c>
      <c r="G1735" s="1" t="s">
        <v>12</v>
      </c>
      <c r="H1735" s="1" t="s">
        <v>13</v>
      </c>
      <c r="I1735" s="1" t="s">
        <v>13</v>
      </c>
      <c r="J1735">
        <v>39</v>
      </c>
      <c r="K1735" s="1">
        <f t="shared" si="78"/>
        <v>341319</v>
      </c>
      <c r="L1735" s="1" t="str">
        <f t="shared" si="79"/>
        <v>ASALARIADO</v>
      </c>
      <c r="M1735" s="1">
        <f t="shared" si="80"/>
        <v>39</v>
      </c>
    </row>
    <row r="1736" spans="2:13" x14ac:dyDescent="0.25">
      <c r="B1736">
        <v>1722</v>
      </c>
      <c r="C1736" s="1" t="s">
        <v>15</v>
      </c>
      <c r="D1736">
        <v>1268597</v>
      </c>
      <c r="E1736" s="1" t="s">
        <v>14</v>
      </c>
      <c r="F1736" s="1" t="s">
        <v>11</v>
      </c>
      <c r="G1736" s="1" t="s">
        <v>12</v>
      </c>
      <c r="H1736" s="1" t="s">
        <v>13</v>
      </c>
      <c r="I1736" s="1" t="s">
        <v>13</v>
      </c>
      <c r="J1736">
        <v>58</v>
      </c>
      <c r="K1736" s="1">
        <f t="shared" si="78"/>
        <v>1268597</v>
      </c>
      <c r="L1736" s="1" t="str">
        <f t="shared" si="79"/>
        <v>PENSIONADOS EN SU PROPIO SISTEMA</v>
      </c>
      <c r="M1736" s="1">
        <f t="shared" si="80"/>
        <v>58</v>
      </c>
    </row>
    <row r="1737" spans="2:13" x14ac:dyDescent="0.25">
      <c r="B1737">
        <v>1723</v>
      </c>
      <c r="C1737" s="1" t="s">
        <v>9</v>
      </c>
      <c r="D1737">
        <v>796400.95</v>
      </c>
      <c r="E1737" s="1" t="s">
        <v>10</v>
      </c>
      <c r="F1737" s="1" t="s">
        <v>11</v>
      </c>
      <c r="G1737" s="1" t="s">
        <v>12</v>
      </c>
      <c r="H1737" s="1" t="s">
        <v>13</v>
      </c>
      <c r="I1737" s="1" t="s">
        <v>13</v>
      </c>
      <c r="J1737">
        <v>36</v>
      </c>
      <c r="K1737" s="1">
        <f t="shared" si="78"/>
        <v>796400.95</v>
      </c>
      <c r="L1737" s="1" t="str">
        <f t="shared" si="79"/>
        <v>ASALARIADO</v>
      </c>
      <c r="M1737" s="1">
        <f t="shared" si="80"/>
        <v>36</v>
      </c>
    </row>
    <row r="1738" spans="2:13" x14ac:dyDescent="0.25">
      <c r="B1738">
        <v>1724</v>
      </c>
      <c r="C1738" s="1" t="s">
        <v>15</v>
      </c>
      <c r="D1738">
        <v>736729</v>
      </c>
      <c r="E1738" s="1" t="s">
        <v>14</v>
      </c>
      <c r="F1738" s="1" t="s">
        <v>11</v>
      </c>
      <c r="G1738" s="1" t="s">
        <v>12</v>
      </c>
      <c r="H1738" s="1" t="s">
        <v>13</v>
      </c>
      <c r="I1738" s="1" t="s">
        <v>13</v>
      </c>
      <c r="J1738">
        <v>61</v>
      </c>
      <c r="K1738" s="1">
        <f t="shared" si="78"/>
        <v>736729</v>
      </c>
      <c r="L1738" s="1" t="str">
        <f t="shared" si="79"/>
        <v>PENSIONADOS EN SU PROPIO SISTEMA</v>
      </c>
      <c r="M1738" s="1">
        <f t="shared" si="80"/>
        <v>61</v>
      </c>
    </row>
    <row r="1739" spans="2:13" x14ac:dyDescent="0.25">
      <c r="B1739">
        <v>1725</v>
      </c>
      <c r="C1739" s="1" t="s">
        <v>9</v>
      </c>
      <c r="D1739">
        <v>393988.8</v>
      </c>
      <c r="E1739" s="1" t="s">
        <v>10</v>
      </c>
      <c r="F1739" s="1" t="s">
        <v>11</v>
      </c>
      <c r="G1739" s="1" t="s">
        <v>12</v>
      </c>
      <c r="H1739" s="1" t="s">
        <v>13</v>
      </c>
      <c r="I1739" s="1" t="s">
        <v>13</v>
      </c>
      <c r="J1739">
        <v>58</v>
      </c>
      <c r="K1739" s="1">
        <f t="shared" si="78"/>
        <v>393988.8</v>
      </c>
      <c r="L1739" s="1" t="str">
        <f t="shared" si="79"/>
        <v>ASALARIADO</v>
      </c>
      <c r="M1739" s="1">
        <f t="shared" si="80"/>
        <v>58</v>
      </c>
    </row>
    <row r="1740" spans="2:13" x14ac:dyDescent="0.25">
      <c r="B1740">
        <v>1726</v>
      </c>
      <c r="C1740" s="1" t="s">
        <v>9</v>
      </c>
      <c r="D1740">
        <v>730846.3</v>
      </c>
      <c r="E1740" s="1" t="s">
        <v>14</v>
      </c>
      <c r="F1740" s="1" t="s">
        <v>11</v>
      </c>
      <c r="G1740" s="1" t="s">
        <v>12</v>
      </c>
      <c r="H1740" s="1" t="s">
        <v>13</v>
      </c>
      <c r="I1740" s="1" t="s">
        <v>13</v>
      </c>
      <c r="J1740">
        <v>73</v>
      </c>
      <c r="K1740" s="1">
        <f t="shared" si="78"/>
        <v>730846.3</v>
      </c>
      <c r="L1740" s="1" t="str">
        <f t="shared" si="79"/>
        <v>PENSIONADOS EN SU PROPIO SISTEMA</v>
      </c>
      <c r="M1740" s="1">
        <f t="shared" si="80"/>
        <v>73</v>
      </c>
    </row>
    <row r="1741" spans="2:13" x14ac:dyDescent="0.25">
      <c r="B1741">
        <v>1727</v>
      </c>
      <c r="C1741" s="1" t="s">
        <v>9</v>
      </c>
      <c r="D1741">
        <v>3410000</v>
      </c>
      <c r="E1741" s="1" t="s">
        <v>10</v>
      </c>
      <c r="F1741" s="1" t="s">
        <v>16</v>
      </c>
      <c r="G1741" s="1" t="s">
        <v>12</v>
      </c>
      <c r="H1741" s="1" t="s">
        <v>13</v>
      </c>
      <c r="I1741" s="1" t="s">
        <v>13</v>
      </c>
      <c r="J1741">
        <v>49</v>
      </c>
      <c r="K1741" s="1">
        <f t="shared" si="78"/>
        <v>3410000</v>
      </c>
      <c r="L1741" s="1" t="str">
        <f t="shared" si="79"/>
        <v>ASALARIADO</v>
      </c>
      <c r="M1741" s="1">
        <f t="shared" si="80"/>
        <v>49</v>
      </c>
    </row>
    <row r="1742" spans="2:13" x14ac:dyDescent="0.25">
      <c r="B1742">
        <v>1728</v>
      </c>
      <c r="C1742" s="1" t="s">
        <v>9</v>
      </c>
      <c r="D1742">
        <v>460741.72</v>
      </c>
      <c r="E1742" s="1" t="s">
        <v>10</v>
      </c>
      <c r="F1742" s="1" t="s">
        <v>16</v>
      </c>
      <c r="G1742" s="1" t="s">
        <v>12</v>
      </c>
      <c r="H1742" s="1" t="s">
        <v>12</v>
      </c>
      <c r="I1742" s="1" t="s">
        <v>13</v>
      </c>
      <c r="J1742">
        <v>31</v>
      </c>
      <c r="K1742" s="1">
        <f t="shared" si="78"/>
        <v>460741.72</v>
      </c>
      <c r="L1742" s="1" t="str">
        <f t="shared" si="79"/>
        <v>ASALARIADO</v>
      </c>
      <c r="M1742" s="1">
        <f t="shared" si="80"/>
        <v>31</v>
      </c>
    </row>
    <row r="1743" spans="2:13" x14ac:dyDescent="0.25">
      <c r="B1743">
        <v>1729</v>
      </c>
      <c r="C1743" s="1" t="s">
        <v>15</v>
      </c>
      <c r="D1743">
        <v>297046</v>
      </c>
      <c r="E1743" s="1" t="s">
        <v>17</v>
      </c>
      <c r="F1743" s="1" t="s">
        <v>16</v>
      </c>
      <c r="G1743" s="1" t="s">
        <v>12</v>
      </c>
      <c r="H1743" s="1" t="s">
        <v>13</v>
      </c>
      <c r="I1743" s="1" t="s">
        <v>13</v>
      </c>
      <c r="J1743">
        <v>39</v>
      </c>
      <c r="K1743" s="1">
        <f t="shared" ref="K1743:K1806" si="81">IF(ISBLANK(D1743),$B$8,D1743)</f>
        <v>297046</v>
      </c>
      <c r="L1743" s="1" t="str">
        <f t="shared" ref="L1743:L1806" si="82">IF(ISBLANK(E1743),$B$4,E1743)</f>
        <v>ASEGURADO VOLUNTARIO</v>
      </c>
      <c r="M1743" s="1">
        <f t="shared" ref="M1743:M1806" si="83">IF(ISBLANK(J1743),$B$9,J1743)</f>
        <v>39</v>
      </c>
    </row>
    <row r="1744" spans="2:13" x14ac:dyDescent="0.25">
      <c r="B1744">
        <v>1730</v>
      </c>
      <c r="C1744" s="1" t="s">
        <v>9</v>
      </c>
      <c r="D1744">
        <v>772177.52</v>
      </c>
      <c r="E1744" s="1" t="s">
        <v>10</v>
      </c>
      <c r="F1744" s="1" t="s">
        <v>16</v>
      </c>
      <c r="G1744" s="1" t="s">
        <v>12</v>
      </c>
      <c r="H1744" s="1" t="s">
        <v>13</v>
      </c>
      <c r="I1744" s="1" t="s">
        <v>13</v>
      </c>
      <c r="J1744">
        <v>28</v>
      </c>
      <c r="K1744" s="1">
        <f t="shared" si="81"/>
        <v>772177.52</v>
      </c>
      <c r="L1744" s="1" t="str">
        <f t="shared" si="82"/>
        <v>ASALARIADO</v>
      </c>
      <c r="M1744" s="1">
        <f t="shared" si="83"/>
        <v>28</v>
      </c>
    </row>
    <row r="1745" spans="2:13" x14ac:dyDescent="0.25">
      <c r="B1745">
        <v>1731</v>
      </c>
      <c r="C1745" s="1" t="s">
        <v>15</v>
      </c>
      <c r="D1745">
        <v>289717</v>
      </c>
      <c r="E1745" s="1" t="s">
        <v>18</v>
      </c>
      <c r="F1745" s="1" t="s">
        <v>16</v>
      </c>
      <c r="G1745" s="1" t="s">
        <v>12</v>
      </c>
      <c r="H1745" s="1" t="s">
        <v>13</v>
      </c>
      <c r="I1745" s="1" t="s">
        <v>13</v>
      </c>
      <c r="J1745">
        <v>59</v>
      </c>
      <c r="K1745" s="1">
        <f t="shared" si="81"/>
        <v>289717</v>
      </c>
      <c r="L1745" s="1" t="str">
        <f t="shared" si="82"/>
        <v>TRABAJADOR INDEPENDIENTE</v>
      </c>
      <c r="M1745" s="1">
        <f t="shared" si="83"/>
        <v>59</v>
      </c>
    </row>
    <row r="1746" spans="2:13" x14ac:dyDescent="0.25">
      <c r="B1746">
        <v>1732</v>
      </c>
      <c r="C1746" s="1" t="s">
        <v>15</v>
      </c>
      <c r="D1746">
        <v>380000</v>
      </c>
      <c r="E1746" s="1" t="s">
        <v>10</v>
      </c>
      <c r="F1746" s="1" t="s">
        <v>16</v>
      </c>
      <c r="G1746" s="1" t="s">
        <v>12</v>
      </c>
      <c r="H1746" s="1" t="s">
        <v>13</v>
      </c>
      <c r="I1746" s="1" t="s">
        <v>13</v>
      </c>
      <c r="J1746">
        <v>57</v>
      </c>
      <c r="K1746" s="1">
        <f t="shared" si="81"/>
        <v>380000</v>
      </c>
      <c r="L1746" s="1" t="str">
        <f t="shared" si="82"/>
        <v>ASALARIADO</v>
      </c>
      <c r="M1746" s="1">
        <f t="shared" si="83"/>
        <v>57</v>
      </c>
    </row>
    <row r="1747" spans="2:13" x14ac:dyDescent="0.25">
      <c r="B1747">
        <v>1733</v>
      </c>
      <c r="C1747" s="1" t="s">
        <v>15</v>
      </c>
      <c r="D1747">
        <v>1156841.8400000001</v>
      </c>
      <c r="E1747" s="1" t="s">
        <v>10</v>
      </c>
      <c r="F1747" s="1" t="s">
        <v>11</v>
      </c>
      <c r="G1747" s="1" t="s">
        <v>12</v>
      </c>
      <c r="H1747" s="1" t="s">
        <v>13</v>
      </c>
      <c r="I1747" s="1" t="s">
        <v>13</v>
      </c>
      <c r="J1747">
        <v>43</v>
      </c>
      <c r="K1747" s="1">
        <f t="shared" si="81"/>
        <v>1156841.8400000001</v>
      </c>
      <c r="L1747" s="1" t="str">
        <f t="shared" si="82"/>
        <v>ASALARIADO</v>
      </c>
      <c r="M1747" s="1">
        <f t="shared" si="83"/>
        <v>43</v>
      </c>
    </row>
    <row r="1748" spans="2:13" x14ac:dyDescent="0.25">
      <c r="B1748">
        <v>1734</v>
      </c>
      <c r="C1748" s="1" t="s">
        <v>9</v>
      </c>
      <c r="D1748">
        <v>387489.4</v>
      </c>
      <c r="E1748" s="1" t="s">
        <v>10</v>
      </c>
      <c r="F1748" s="1" t="s">
        <v>16</v>
      </c>
      <c r="G1748" s="1" t="s">
        <v>12</v>
      </c>
      <c r="H1748" s="1" t="s">
        <v>13</v>
      </c>
      <c r="I1748" s="1" t="s">
        <v>13</v>
      </c>
      <c r="J1748">
        <v>35</v>
      </c>
      <c r="K1748" s="1">
        <f t="shared" si="81"/>
        <v>387489.4</v>
      </c>
      <c r="L1748" s="1" t="str">
        <f t="shared" si="82"/>
        <v>ASALARIADO</v>
      </c>
      <c r="M1748" s="1">
        <f t="shared" si="83"/>
        <v>35</v>
      </c>
    </row>
    <row r="1749" spans="2:13" x14ac:dyDescent="0.25">
      <c r="B1749">
        <v>1735</v>
      </c>
      <c r="C1749" s="1" t="s">
        <v>9</v>
      </c>
      <c r="D1749">
        <v>449596</v>
      </c>
      <c r="E1749" s="1" t="s">
        <v>10</v>
      </c>
      <c r="F1749" s="1" t="s">
        <v>11</v>
      </c>
      <c r="G1749" s="1" t="s">
        <v>12</v>
      </c>
      <c r="H1749" s="1" t="s">
        <v>13</v>
      </c>
      <c r="I1749" s="1" t="s">
        <v>13</v>
      </c>
      <c r="J1749">
        <v>36</v>
      </c>
      <c r="K1749" s="1">
        <f t="shared" si="81"/>
        <v>449596</v>
      </c>
      <c r="L1749" s="1" t="str">
        <f t="shared" si="82"/>
        <v>ASALARIADO</v>
      </c>
      <c r="M1749" s="1">
        <f t="shared" si="83"/>
        <v>36</v>
      </c>
    </row>
    <row r="1750" spans="2:13" x14ac:dyDescent="0.25">
      <c r="B1750">
        <v>1736</v>
      </c>
      <c r="C1750" s="1" t="s">
        <v>9</v>
      </c>
      <c r="D1750">
        <v>477300</v>
      </c>
      <c r="E1750" s="1" t="s">
        <v>10</v>
      </c>
      <c r="F1750" s="1" t="s">
        <v>16</v>
      </c>
      <c r="G1750" s="1" t="s">
        <v>12</v>
      </c>
      <c r="H1750" s="1" t="s">
        <v>13</v>
      </c>
      <c r="I1750" s="1" t="s">
        <v>13</v>
      </c>
      <c r="J1750">
        <v>63</v>
      </c>
      <c r="K1750" s="1">
        <f t="shared" si="81"/>
        <v>477300</v>
      </c>
      <c r="L1750" s="1" t="str">
        <f t="shared" si="82"/>
        <v>ASALARIADO</v>
      </c>
      <c r="M1750" s="1">
        <f t="shared" si="83"/>
        <v>63</v>
      </c>
    </row>
    <row r="1751" spans="2:13" x14ac:dyDescent="0.25">
      <c r="B1751">
        <v>1737</v>
      </c>
      <c r="C1751" s="1" t="s">
        <v>9</v>
      </c>
      <c r="D1751">
        <v>425703.55</v>
      </c>
      <c r="E1751" s="1" t="s">
        <v>10</v>
      </c>
      <c r="F1751" s="1" t="s">
        <v>16</v>
      </c>
      <c r="G1751" s="1" t="s">
        <v>12</v>
      </c>
      <c r="H1751" s="1" t="s">
        <v>13</v>
      </c>
      <c r="I1751" s="1" t="s">
        <v>13</v>
      </c>
      <c r="J1751">
        <v>44</v>
      </c>
      <c r="K1751" s="1">
        <f t="shared" si="81"/>
        <v>425703.55</v>
      </c>
      <c r="L1751" s="1" t="str">
        <f t="shared" si="82"/>
        <v>ASALARIADO</v>
      </c>
      <c r="M1751" s="1">
        <f t="shared" si="83"/>
        <v>44</v>
      </c>
    </row>
    <row r="1752" spans="2:13" x14ac:dyDescent="0.25">
      <c r="B1752">
        <v>1738</v>
      </c>
      <c r="C1752" s="1" t="s">
        <v>9</v>
      </c>
      <c r="D1752">
        <v>871427.3</v>
      </c>
      <c r="E1752" s="1" t="s">
        <v>10</v>
      </c>
      <c r="F1752" s="1" t="s">
        <v>16</v>
      </c>
      <c r="G1752" s="1" t="s">
        <v>12</v>
      </c>
      <c r="H1752" s="1" t="s">
        <v>13</v>
      </c>
      <c r="I1752" s="1" t="s">
        <v>13</v>
      </c>
      <c r="J1752">
        <v>51</v>
      </c>
      <c r="K1752" s="1">
        <f t="shared" si="81"/>
        <v>871427.3</v>
      </c>
      <c r="L1752" s="1" t="str">
        <f t="shared" si="82"/>
        <v>ASALARIADO</v>
      </c>
      <c r="M1752" s="1">
        <f t="shared" si="83"/>
        <v>51</v>
      </c>
    </row>
    <row r="1753" spans="2:13" x14ac:dyDescent="0.25">
      <c r="B1753">
        <v>1739</v>
      </c>
      <c r="C1753" s="1" t="s">
        <v>9</v>
      </c>
      <c r="D1753">
        <v>368750</v>
      </c>
      <c r="E1753" s="1" t="s">
        <v>10</v>
      </c>
      <c r="F1753" s="1" t="s">
        <v>16</v>
      </c>
      <c r="G1753" s="1" t="s">
        <v>12</v>
      </c>
      <c r="H1753" s="1" t="s">
        <v>13</v>
      </c>
      <c r="I1753" s="1" t="s">
        <v>13</v>
      </c>
      <c r="J1753">
        <v>41</v>
      </c>
      <c r="K1753" s="1">
        <f t="shared" si="81"/>
        <v>368750</v>
      </c>
      <c r="L1753" s="1" t="str">
        <f t="shared" si="82"/>
        <v>ASALARIADO</v>
      </c>
      <c r="M1753" s="1">
        <f t="shared" si="83"/>
        <v>41</v>
      </c>
    </row>
    <row r="1754" spans="2:13" x14ac:dyDescent="0.25">
      <c r="B1754">
        <v>1740</v>
      </c>
      <c r="C1754" s="1" t="s">
        <v>9</v>
      </c>
      <c r="D1754">
        <v>744158.02</v>
      </c>
      <c r="E1754" s="1" t="s">
        <v>10</v>
      </c>
      <c r="F1754" s="1" t="s">
        <v>11</v>
      </c>
      <c r="G1754" s="1" t="s">
        <v>12</v>
      </c>
      <c r="H1754" s="1" t="s">
        <v>13</v>
      </c>
      <c r="I1754" s="1" t="s">
        <v>13</v>
      </c>
      <c r="J1754">
        <v>26</v>
      </c>
      <c r="K1754" s="1">
        <f t="shared" si="81"/>
        <v>744158.02</v>
      </c>
      <c r="L1754" s="1" t="str">
        <f t="shared" si="82"/>
        <v>ASALARIADO</v>
      </c>
      <c r="M1754" s="1">
        <f t="shared" si="83"/>
        <v>26</v>
      </c>
    </row>
    <row r="1755" spans="2:13" x14ac:dyDescent="0.25">
      <c r="B1755">
        <v>1741</v>
      </c>
      <c r="C1755" s="1" t="s">
        <v>9</v>
      </c>
      <c r="D1755">
        <v>280000</v>
      </c>
      <c r="E1755" s="1" t="s">
        <v>10</v>
      </c>
      <c r="F1755" s="1" t="s">
        <v>16</v>
      </c>
      <c r="G1755" s="1" t="s">
        <v>12</v>
      </c>
      <c r="H1755" s="1" t="s">
        <v>13</v>
      </c>
      <c r="I1755" s="1" t="s">
        <v>12</v>
      </c>
      <c r="J1755">
        <v>56</v>
      </c>
      <c r="K1755" s="1">
        <f t="shared" si="81"/>
        <v>280000</v>
      </c>
      <c r="L1755" s="1" t="str">
        <f t="shared" si="82"/>
        <v>ASALARIADO</v>
      </c>
      <c r="M1755" s="1">
        <f t="shared" si="83"/>
        <v>56</v>
      </c>
    </row>
    <row r="1756" spans="2:13" x14ac:dyDescent="0.25">
      <c r="B1756">
        <v>1742</v>
      </c>
      <c r="C1756" s="1" t="s">
        <v>9</v>
      </c>
      <c r="D1756">
        <v>382584.15</v>
      </c>
      <c r="E1756" s="1" t="s">
        <v>10</v>
      </c>
      <c r="F1756" s="1" t="s">
        <v>11</v>
      </c>
      <c r="G1756" s="1" t="s">
        <v>12</v>
      </c>
      <c r="H1756" s="1" t="s">
        <v>13</v>
      </c>
      <c r="I1756" s="1" t="s">
        <v>13</v>
      </c>
      <c r="J1756">
        <v>47</v>
      </c>
      <c r="K1756" s="1">
        <f t="shared" si="81"/>
        <v>382584.15</v>
      </c>
      <c r="L1756" s="1" t="str">
        <f t="shared" si="82"/>
        <v>ASALARIADO</v>
      </c>
      <c r="M1756" s="1">
        <f t="shared" si="83"/>
        <v>47</v>
      </c>
    </row>
    <row r="1757" spans="2:13" x14ac:dyDescent="0.25">
      <c r="B1757">
        <v>1743</v>
      </c>
      <c r="C1757" s="1" t="s">
        <v>15</v>
      </c>
      <c r="D1757">
        <v>1275440.5</v>
      </c>
      <c r="E1757" s="1" t="s">
        <v>10</v>
      </c>
      <c r="F1757" s="1" t="s">
        <v>11</v>
      </c>
      <c r="G1757" s="1" t="s">
        <v>12</v>
      </c>
      <c r="H1757" s="1" t="s">
        <v>13</v>
      </c>
      <c r="I1757" s="1" t="s">
        <v>13</v>
      </c>
      <c r="J1757">
        <v>58</v>
      </c>
      <c r="K1757" s="1">
        <f t="shared" si="81"/>
        <v>1275440.5</v>
      </c>
      <c r="L1757" s="1" t="str">
        <f t="shared" si="82"/>
        <v>ASALARIADO</v>
      </c>
      <c r="M1757" s="1">
        <f t="shared" si="83"/>
        <v>58</v>
      </c>
    </row>
    <row r="1758" spans="2:13" x14ac:dyDescent="0.25">
      <c r="B1758">
        <v>1744</v>
      </c>
      <c r="C1758" s="1" t="s">
        <v>15</v>
      </c>
      <c r="D1758">
        <v>1566046.1</v>
      </c>
      <c r="E1758" s="1" t="s">
        <v>10</v>
      </c>
      <c r="F1758" s="1" t="s">
        <v>11</v>
      </c>
      <c r="G1758" s="1" t="s">
        <v>12</v>
      </c>
      <c r="H1758" s="1" t="s">
        <v>13</v>
      </c>
      <c r="I1758" s="1" t="s">
        <v>13</v>
      </c>
      <c r="J1758">
        <v>28</v>
      </c>
      <c r="K1758" s="1">
        <f t="shared" si="81"/>
        <v>1566046.1</v>
      </c>
      <c r="L1758" s="1" t="str">
        <f t="shared" si="82"/>
        <v>ASALARIADO</v>
      </c>
      <c r="M1758" s="1">
        <f t="shared" si="83"/>
        <v>28</v>
      </c>
    </row>
    <row r="1759" spans="2:13" x14ac:dyDescent="0.25">
      <c r="B1759">
        <v>1745</v>
      </c>
      <c r="C1759" s="1" t="s">
        <v>15</v>
      </c>
      <c r="D1759">
        <v>477915</v>
      </c>
      <c r="E1759" s="1" t="s">
        <v>10</v>
      </c>
      <c r="F1759" s="1" t="s">
        <v>11</v>
      </c>
      <c r="G1759" s="1" t="s">
        <v>12</v>
      </c>
      <c r="H1759" s="1" t="s">
        <v>13</v>
      </c>
      <c r="I1759" s="1" t="s">
        <v>13</v>
      </c>
      <c r="J1759">
        <v>29</v>
      </c>
      <c r="K1759" s="1">
        <f t="shared" si="81"/>
        <v>477915</v>
      </c>
      <c r="L1759" s="1" t="str">
        <f t="shared" si="82"/>
        <v>ASALARIADO</v>
      </c>
      <c r="M1759" s="1">
        <f t="shared" si="83"/>
        <v>29</v>
      </c>
    </row>
    <row r="1760" spans="2:13" x14ac:dyDescent="0.25">
      <c r="B1760">
        <v>1746</v>
      </c>
      <c r="C1760" s="1" t="s">
        <v>9</v>
      </c>
      <c r="D1760">
        <v>389617</v>
      </c>
      <c r="E1760" s="1" t="s">
        <v>10</v>
      </c>
      <c r="F1760" s="1" t="s">
        <v>16</v>
      </c>
      <c r="G1760" s="1" t="s">
        <v>12</v>
      </c>
      <c r="H1760" s="1" t="s">
        <v>13</v>
      </c>
      <c r="I1760" s="1" t="s">
        <v>13</v>
      </c>
      <c r="J1760">
        <v>61</v>
      </c>
      <c r="K1760" s="1">
        <f t="shared" si="81"/>
        <v>389617</v>
      </c>
      <c r="L1760" s="1" t="str">
        <f t="shared" si="82"/>
        <v>ASALARIADO</v>
      </c>
      <c r="M1760" s="1">
        <f t="shared" si="83"/>
        <v>61</v>
      </c>
    </row>
    <row r="1761" spans="2:13" x14ac:dyDescent="0.25">
      <c r="B1761">
        <v>1747</v>
      </c>
      <c r="C1761" s="1" t="s">
        <v>15</v>
      </c>
      <c r="D1761">
        <v>3312186.43</v>
      </c>
      <c r="E1761" s="1" t="s">
        <v>10</v>
      </c>
      <c r="F1761" s="1" t="s">
        <v>11</v>
      </c>
      <c r="G1761" s="1" t="s">
        <v>12</v>
      </c>
      <c r="H1761" s="1" t="s">
        <v>13</v>
      </c>
      <c r="I1761" s="1" t="s">
        <v>13</v>
      </c>
      <c r="J1761">
        <v>41</v>
      </c>
      <c r="K1761" s="1">
        <f t="shared" si="81"/>
        <v>3312186.43</v>
      </c>
      <c r="L1761" s="1" t="str">
        <f t="shared" si="82"/>
        <v>ASALARIADO</v>
      </c>
      <c r="M1761" s="1">
        <f t="shared" si="83"/>
        <v>41</v>
      </c>
    </row>
    <row r="1762" spans="2:13" x14ac:dyDescent="0.25">
      <c r="B1762">
        <v>1748</v>
      </c>
      <c r="C1762" s="1" t="s">
        <v>9</v>
      </c>
      <c r="D1762">
        <v>331181</v>
      </c>
      <c r="E1762" s="1" t="s">
        <v>18</v>
      </c>
      <c r="F1762" s="1" t="s">
        <v>16</v>
      </c>
      <c r="G1762" s="1" t="s">
        <v>12</v>
      </c>
      <c r="H1762" s="1" t="s">
        <v>13</v>
      </c>
      <c r="I1762" s="1" t="s">
        <v>12</v>
      </c>
      <c r="J1762">
        <v>57</v>
      </c>
      <c r="K1762" s="1">
        <f t="shared" si="81"/>
        <v>331181</v>
      </c>
      <c r="L1762" s="1" t="str">
        <f t="shared" si="82"/>
        <v>TRABAJADOR INDEPENDIENTE</v>
      </c>
      <c r="M1762" s="1">
        <f t="shared" si="83"/>
        <v>57</v>
      </c>
    </row>
    <row r="1763" spans="2:13" x14ac:dyDescent="0.25">
      <c r="B1763">
        <v>1749</v>
      </c>
      <c r="C1763" s="1" t="s">
        <v>9</v>
      </c>
      <c r="D1763">
        <v>196000</v>
      </c>
      <c r="E1763" s="1" t="s">
        <v>10</v>
      </c>
      <c r="F1763" s="1" t="s">
        <v>16</v>
      </c>
      <c r="G1763" s="1" t="s">
        <v>12</v>
      </c>
      <c r="H1763" s="1" t="s">
        <v>13</v>
      </c>
      <c r="I1763" s="1" t="s">
        <v>13</v>
      </c>
      <c r="J1763">
        <v>52</v>
      </c>
      <c r="K1763" s="1">
        <f t="shared" si="81"/>
        <v>196000</v>
      </c>
      <c r="L1763" s="1" t="str">
        <f t="shared" si="82"/>
        <v>ASALARIADO</v>
      </c>
      <c r="M1763" s="1">
        <f t="shared" si="83"/>
        <v>52</v>
      </c>
    </row>
    <row r="1764" spans="2:13" x14ac:dyDescent="0.25">
      <c r="B1764">
        <v>1750</v>
      </c>
      <c r="C1764" s="1" t="s">
        <v>9</v>
      </c>
      <c r="D1764">
        <v>430000</v>
      </c>
      <c r="E1764" s="1" t="s">
        <v>10</v>
      </c>
      <c r="F1764" s="1" t="s">
        <v>16</v>
      </c>
      <c r="G1764" s="1" t="s">
        <v>12</v>
      </c>
      <c r="H1764" s="1" t="s">
        <v>13</v>
      </c>
      <c r="I1764" s="1" t="s">
        <v>13</v>
      </c>
      <c r="J1764">
        <v>39</v>
      </c>
      <c r="K1764" s="1">
        <f t="shared" si="81"/>
        <v>430000</v>
      </c>
      <c r="L1764" s="1" t="str">
        <f t="shared" si="82"/>
        <v>ASALARIADO</v>
      </c>
      <c r="M1764" s="1">
        <f t="shared" si="83"/>
        <v>39</v>
      </c>
    </row>
    <row r="1765" spans="2:13" x14ac:dyDescent="0.25">
      <c r="B1765">
        <v>1751</v>
      </c>
      <c r="C1765" s="1" t="s">
        <v>15</v>
      </c>
      <c r="D1765">
        <v>340000</v>
      </c>
      <c r="E1765" s="1" t="s">
        <v>10</v>
      </c>
      <c r="F1765" s="1" t="s">
        <v>16</v>
      </c>
      <c r="G1765" s="1" t="s">
        <v>12</v>
      </c>
      <c r="H1765" s="1" t="s">
        <v>13</v>
      </c>
      <c r="I1765" s="1" t="s">
        <v>13</v>
      </c>
      <c r="J1765">
        <v>26</v>
      </c>
      <c r="K1765" s="1">
        <f t="shared" si="81"/>
        <v>340000</v>
      </c>
      <c r="L1765" s="1" t="str">
        <f t="shared" si="82"/>
        <v>ASALARIADO</v>
      </c>
      <c r="M1765" s="1">
        <f t="shared" si="83"/>
        <v>26</v>
      </c>
    </row>
    <row r="1766" spans="2:13" x14ac:dyDescent="0.25">
      <c r="B1766">
        <v>1752</v>
      </c>
      <c r="C1766" s="1" t="s">
        <v>15</v>
      </c>
      <c r="D1766">
        <v>1183227.01</v>
      </c>
      <c r="E1766" s="1" t="s">
        <v>10</v>
      </c>
      <c r="F1766" s="1" t="s">
        <v>16</v>
      </c>
      <c r="G1766" s="1" t="s">
        <v>12</v>
      </c>
      <c r="H1766" s="1" t="s">
        <v>13</v>
      </c>
      <c r="I1766" s="1" t="s">
        <v>13</v>
      </c>
      <c r="J1766">
        <v>32</v>
      </c>
      <c r="K1766" s="1">
        <f t="shared" si="81"/>
        <v>1183227.01</v>
      </c>
      <c r="L1766" s="1" t="str">
        <f t="shared" si="82"/>
        <v>ASALARIADO</v>
      </c>
      <c r="M1766" s="1">
        <f t="shared" si="83"/>
        <v>32</v>
      </c>
    </row>
    <row r="1767" spans="2:13" x14ac:dyDescent="0.25">
      <c r="B1767">
        <v>1753</v>
      </c>
      <c r="C1767" s="1" t="s">
        <v>15</v>
      </c>
      <c r="D1767">
        <v>392375</v>
      </c>
      <c r="E1767" s="1" t="s">
        <v>10</v>
      </c>
      <c r="F1767" s="1" t="s">
        <v>16</v>
      </c>
      <c r="G1767" s="1" t="s">
        <v>12</v>
      </c>
      <c r="H1767" s="1" t="s">
        <v>13</v>
      </c>
      <c r="I1767" s="1" t="s">
        <v>13</v>
      </c>
      <c r="J1767">
        <v>33</v>
      </c>
      <c r="K1767" s="1">
        <f t="shared" si="81"/>
        <v>392375</v>
      </c>
      <c r="L1767" s="1" t="str">
        <f t="shared" si="82"/>
        <v>ASALARIADO</v>
      </c>
      <c r="M1767" s="1">
        <f t="shared" si="83"/>
        <v>33</v>
      </c>
    </row>
    <row r="1768" spans="2:13" x14ac:dyDescent="0.25">
      <c r="B1768">
        <v>1754</v>
      </c>
      <c r="C1768" s="1" t="s">
        <v>15</v>
      </c>
      <c r="D1768">
        <v>278030</v>
      </c>
      <c r="E1768" s="1" t="s">
        <v>19</v>
      </c>
      <c r="F1768" s="1" t="s">
        <v>16</v>
      </c>
      <c r="G1768" s="1" t="s">
        <v>12</v>
      </c>
      <c r="H1768" s="1" t="s">
        <v>13</v>
      </c>
      <c r="I1768" s="1" t="s">
        <v>13</v>
      </c>
      <c r="J1768">
        <v>53</v>
      </c>
      <c r="K1768" s="1">
        <f t="shared" si="81"/>
        <v>278030</v>
      </c>
      <c r="L1768" s="1" t="str">
        <f t="shared" si="82"/>
        <v>CONVENIOS ESPECIALES DE TRABAJADORES INDEPENDIENTES</v>
      </c>
      <c r="M1768" s="1">
        <f t="shared" si="83"/>
        <v>53</v>
      </c>
    </row>
    <row r="1769" spans="2:13" x14ac:dyDescent="0.25">
      <c r="B1769">
        <v>1755</v>
      </c>
      <c r="C1769" s="1" t="s">
        <v>15</v>
      </c>
      <c r="D1769">
        <v>436448</v>
      </c>
      <c r="E1769" s="1" t="s">
        <v>18</v>
      </c>
      <c r="F1769" s="1" t="s">
        <v>16</v>
      </c>
      <c r="G1769" s="1" t="s">
        <v>12</v>
      </c>
      <c r="H1769" s="1" t="s">
        <v>13</v>
      </c>
      <c r="I1769" s="1" t="s">
        <v>13</v>
      </c>
      <c r="J1769">
        <v>37</v>
      </c>
      <c r="K1769" s="1">
        <f t="shared" si="81"/>
        <v>436448</v>
      </c>
      <c r="L1769" s="1" t="str">
        <f t="shared" si="82"/>
        <v>TRABAJADOR INDEPENDIENTE</v>
      </c>
      <c r="M1769" s="1">
        <f t="shared" si="83"/>
        <v>37</v>
      </c>
    </row>
    <row r="1770" spans="2:13" x14ac:dyDescent="0.25">
      <c r="B1770">
        <v>1756</v>
      </c>
      <c r="C1770" s="1" t="s">
        <v>9</v>
      </c>
      <c r="D1770">
        <v>219381.52</v>
      </c>
      <c r="E1770" s="1" t="s">
        <v>10</v>
      </c>
      <c r="F1770" s="1" t="s">
        <v>16</v>
      </c>
      <c r="G1770" s="1" t="s">
        <v>12</v>
      </c>
      <c r="H1770" s="1" t="s">
        <v>12</v>
      </c>
      <c r="I1770" s="1" t="s">
        <v>13</v>
      </c>
      <c r="J1770">
        <v>53</v>
      </c>
      <c r="K1770" s="1">
        <f t="shared" si="81"/>
        <v>219381.52</v>
      </c>
      <c r="L1770" s="1" t="str">
        <f t="shared" si="82"/>
        <v>ASALARIADO</v>
      </c>
      <c r="M1770" s="1">
        <f t="shared" si="83"/>
        <v>53</v>
      </c>
    </row>
    <row r="1771" spans="2:13" x14ac:dyDescent="0.25">
      <c r="B1771">
        <v>1757</v>
      </c>
      <c r="C1771" s="1" t="s">
        <v>15</v>
      </c>
      <c r="D1771">
        <v>359500</v>
      </c>
      <c r="E1771" s="1" t="s">
        <v>10</v>
      </c>
      <c r="F1771" s="1" t="s">
        <v>16</v>
      </c>
      <c r="G1771" s="1" t="s">
        <v>12</v>
      </c>
      <c r="H1771" s="1" t="s">
        <v>13</v>
      </c>
      <c r="I1771" s="1" t="s">
        <v>13</v>
      </c>
      <c r="J1771">
        <v>41</v>
      </c>
      <c r="K1771" s="1">
        <f t="shared" si="81"/>
        <v>359500</v>
      </c>
      <c r="L1771" s="1" t="str">
        <f t="shared" si="82"/>
        <v>ASALARIADO</v>
      </c>
      <c r="M1771" s="1">
        <f t="shared" si="83"/>
        <v>41</v>
      </c>
    </row>
    <row r="1772" spans="2:13" x14ac:dyDescent="0.25">
      <c r="B1772">
        <v>1758</v>
      </c>
      <c r="C1772" s="1" t="s">
        <v>9</v>
      </c>
      <c r="D1772">
        <v>300018</v>
      </c>
      <c r="E1772" s="1" t="s">
        <v>18</v>
      </c>
      <c r="F1772" s="1" t="s">
        <v>16</v>
      </c>
      <c r="G1772" s="1" t="s">
        <v>12</v>
      </c>
      <c r="H1772" s="1" t="s">
        <v>13</v>
      </c>
      <c r="I1772" s="1" t="s">
        <v>12</v>
      </c>
      <c r="J1772">
        <v>62</v>
      </c>
      <c r="K1772" s="1">
        <f t="shared" si="81"/>
        <v>300018</v>
      </c>
      <c r="L1772" s="1" t="str">
        <f t="shared" si="82"/>
        <v>TRABAJADOR INDEPENDIENTE</v>
      </c>
      <c r="M1772" s="1">
        <f t="shared" si="83"/>
        <v>62</v>
      </c>
    </row>
    <row r="1773" spans="2:13" x14ac:dyDescent="0.25">
      <c r="B1773">
        <v>1759</v>
      </c>
      <c r="C1773" s="1" t="s">
        <v>9</v>
      </c>
      <c r="D1773">
        <v>300018</v>
      </c>
      <c r="E1773" s="1" t="s">
        <v>17</v>
      </c>
      <c r="F1773" s="1" t="s">
        <v>16</v>
      </c>
      <c r="G1773" s="1" t="s">
        <v>12</v>
      </c>
      <c r="H1773" s="1" t="s">
        <v>13</v>
      </c>
      <c r="I1773" s="1" t="s">
        <v>13</v>
      </c>
      <c r="J1773">
        <v>60</v>
      </c>
      <c r="K1773" s="1">
        <f t="shared" si="81"/>
        <v>300018</v>
      </c>
      <c r="L1773" s="1" t="str">
        <f t="shared" si="82"/>
        <v>ASEGURADO VOLUNTARIO</v>
      </c>
      <c r="M1773" s="1">
        <f t="shared" si="83"/>
        <v>60</v>
      </c>
    </row>
    <row r="1774" spans="2:13" x14ac:dyDescent="0.25">
      <c r="B1774">
        <v>1760</v>
      </c>
      <c r="C1774" s="1" t="s">
        <v>9</v>
      </c>
      <c r="D1774">
        <v>297046</v>
      </c>
      <c r="E1774" s="1" t="s">
        <v>17</v>
      </c>
      <c r="F1774" s="1" t="s">
        <v>16</v>
      </c>
      <c r="G1774" s="1" t="s">
        <v>12</v>
      </c>
      <c r="H1774" s="1" t="s">
        <v>13</v>
      </c>
      <c r="I1774" s="1" t="s">
        <v>13</v>
      </c>
      <c r="J1774">
        <v>68</v>
      </c>
      <c r="K1774" s="1">
        <f t="shared" si="81"/>
        <v>297046</v>
      </c>
      <c r="L1774" s="1" t="str">
        <f t="shared" si="82"/>
        <v>ASEGURADO VOLUNTARIO</v>
      </c>
      <c r="M1774" s="1">
        <f t="shared" si="83"/>
        <v>68</v>
      </c>
    </row>
    <row r="1775" spans="2:13" x14ac:dyDescent="0.25">
      <c r="B1775">
        <v>1761</v>
      </c>
      <c r="C1775" s="1" t="s">
        <v>9</v>
      </c>
      <c r="D1775">
        <v>425916.67</v>
      </c>
      <c r="E1775" s="1" t="s">
        <v>10</v>
      </c>
      <c r="F1775" s="1" t="s">
        <v>16</v>
      </c>
      <c r="G1775" s="1" t="s">
        <v>12</v>
      </c>
      <c r="H1775" s="1" t="s">
        <v>13</v>
      </c>
      <c r="I1775" s="1" t="s">
        <v>13</v>
      </c>
      <c r="J1775">
        <v>22</v>
      </c>
      <c r="K1775" s="1">
        <f t="shared" si="81"/>
        <v>425916.67</v>
      </c>
      <c r="L1775" s="1" t="str">
        <f t="shared" si="82"/>
        <v>ASALARIADO</v>
      </c>
      <c r="M1775" s="1">
        <f t="shared" si="83"/>
        <v>22</v>
      </c>
    </row>
    <row r="1776" spans="2:13" x14ac:dyDescent="0.25">
      <c r="B1776">
        <v>1762</v>
      </c>
      <c r="C1776" s="1" t="s">
        <v>15</v>
      </c>
      <c r="D1776">
        <v>318064</v>
      </c>
      <c r="E1776" s="1" t="s">
        <v>18</v>
      </c>
      <c r="F1776" s="1" t="s">
        <v>16</v>
      </c>
      <c r="G1776" s="1" t="s">
        <v>12</v>
      </c>
      <c r="H1776" s="1" t="s">
        <v>13</v>
      </c>
      <c r="I1776" s="1" t="s">
        <v>12</v>
      </c>
      <c r="J1776">
        <v>38</v>
      </c>
      <c r="K1776" s="1">
        <f t="shared" si="81"/>
        <v>318064</v>
      </c>
      <c r="L1776" s="1" t="str">
        <f t="shared" si="82"/>
        <v>TRABAJADOR INDEPENDIENTE</v>
      </c>
      <c r="M1776" s="1">
        <f t="shared" si="83"/>
        <v>38</v>
      </c>
    </row>
    <row r="1777" spans="2:13" x14ac:dyDescent="0.25">
      <c r="B1777">
        <v>1763</v>
      </c>
      <c r="C1777" s="1" t="s">
        <v>9</v>
      </c>
      <c r="D1777">
        <v>949245.1</v>
      </c>
      <c r="E1777" s="1" t="s">
        <v>10</v>
      </c>
      <c r="F1777" s="1" t="s">
        <v>11</v>
      </c>
      <c r="G1777" s="1" t="s">
        <v>12</v>
      </c>
      <c r="H1777" s="1" t="s">
        <v>13</v>
      </c>
      <c r="I1777" s="1" t="s">
        <v>13</v>
      </c>
      <c r="J1777">
        <v>44</v>
      </c>
      <c r="K1777" s="1">
        <f t="shared" si="81"/>
        <v>949245.1</v>
      </c>
      <c r="L1777" s="1" t="str">
        <f t="shared" si="82"/>
        <v>ASALARIADO</v>
      </c>
      <c r="M1777" s="1">
        <f t="shared" si="83"/>
        <v>44</v>
      </c>
    </row>
    <row r="1778" spans="2:13" x14ac:dyDescent="0.25">
      <c r="B1778">
        <v>1764</v>
      </c>
      <c r="C1778" s="1" t="s">
        <v>9</v>
      </c>
      <c r="D1778">
        <v>329608</v>
      </c>
      <c r="E1778" s="1" t="s">
        <v>18</v>
      </c>
      <c r="F1778" s="1" t="s">
        <v>16</v>
      </c>
      <c r="G1778" s="1" t="s">
        <v>12</v>
      </c>
      <c r="H1778" s="1" t="s">
        <v>13</v>
      </c>
      <c r="I1778" s="1" t="s">
        <v>13</v>
      </c>
      <c r="J1778">
        <v>44</v>
      </c>
      <c r="K1778" s="1">
        <f t="shared" si="81"/>
        <v>329608</v>
      </c>
      <c r="L1778" s="1" t="str">
        <f t="shared" si="82"/>
        <v>TRABAJADOR INDEPENDIENTE</v>
      </c>
      <c r="M1778" s="1">
        <f t="shared" si="83"/>
        <v>44</v>
      </c>
    </row>
    <row r="1779" spans="2:13" x14ac:dyDescent="0.25">
      <c r="B1779">
        <v>1765</v>
      </c>
      <c r="C1779" s="1" t="s">
        <v>15</v>
      </c>
      <c r="D1779">
        <v>339188.14</v>
      </c>
      <c r="E1779" s="1" t="s">
        <v>10</v>
      </c>
      <c r="F1779" s="1" t="s">
        <v>16</v>
      </c>
      <c r="G1779" s="1" t="s">
        <v>12</v>
      </c>
      <c r="H1779" s="1" t="s">
        <v>13</v>
      </c>
      <c r="I1779" s="1" t="s">
        <v>13</v>
      </c>
      <c r="J1779">
        <v>24</v>
      </c>
      <c r="K1779" s="1">
        <f t="shared" si="81"/>
        <v>339188.14</v>
      </c>
      <c r="L1779" s="1" t="str">
        <f t="shared" si="82"/>
        <v>ASALARIADO</v>
      </c>
      <c r="M1779" s="1">
        <f t="shared" si="83"/>
        <v>24</v>
      </c>
    </row>
    <row r="1780" spans="2:13" x14ac:dyDescent="0.25">
      <c r="B1780">
        <v>1766</v>
      </c>
      <c r="C1780" s="1" t="s">
        <v>15</v>
      </c>
      <c r="D1780">
        <v>377760.6</v>
      </c>
      <c r="E1780" s="1" t="s">
        <v>10</v>
      </c>
      <c r="F1780" s="1" t="s">
        <v>16</v>
      </c>
      <c r="G1780" s="1" t="s">
        <v>12</v>
      </c>
      <c r="H1780" s="1" t="s">
        <v>13</v>
      </c>
      <c r="I1780" s="1" t="s">
        <v>13</v>
      </c>
      <c r="J1780">
        <v>19</v>
      </c>
      <c r="K1780" s="1">
        <f t="shared" si="81"/>
        <v>377760.6</v>
      </c>
      <c r="L1780" s="1" t="str">
        <f t="shared" si="82"/>
        <v>ASALARIADO</v>
      </c>
      <c r="M1780" s="1">
        <f t="shared" si="83"/>
        <v>19</v>
      </c>
    </row>
    <row r="1781" spans="2:13" x14ac:dyDescent="0.25">
      <c r="B1781">
        <v>1767</v>
      </c>
      <c r="C1781" s="1" t="s">
        <v>9</v>
      </c>
      <c r="D1781">
        <v>300010</v>
      </c>
      <c r="E1781" s="1" t="s">
        <v>17</v>
      </c>
      <c r="F1781" s="1" t="s">
        <v>16</v>
      </c>
      <c r="G1781" s="1" t="s">
        <v>12</v>
      </c>
      <c r="H1781" s="1" t="s">
        <v>13</v>
      </c>
      <c r="I1781" s="1" t="s">
        <v>13</v>
      </c>
      <c r="J1781">
        <v>44</v>
      </c>
      <c r="K1781" s="1">
        <f t="shared" si="81"/>
        <v>300010</v>
      </c>
      <c r="L1781" s="1" t="str">
        <f t="shared" si="82"/>
        <v>ASEGURADO VOLUNTARIO</v>
      </c>
      <c r="M1781" s="1">
        <f t="shared" si="83"/>
        <v>44</v>
      </c>
    </row>
    <row r="1782" spans="2:13" x14ac:dyDescent="0.25">
      <c r="B1782">
        <v>1768</v>
      </c>
      <c r="C1782" s="1" t="s">
        <v>15</v>
      </c>
      <c r="D1782">
        <v>360000</v>
      </c>
      <c r="E1782" s="1" t="s">
        <v>10</v>
      </c>
      <c r="F1782" s="1" t="s">
        <v>16</v>
      </c>
      <c r="G1782" s="1" t="s">
        <v>12</v>
      </c>
      <c r="H1782" s="1" t="s">
        <v>13</v>
      </c>
      <c r="I1782" s="1" t="s">
        <v>13</v>
      </c>
      <c r="J1782">
        <v>23</v>
      </c>
      <c r="K1782" s="1">
        <f t="shared" si="81"/>
        <v>360000</v>
      </c>
      <c r="L1782" s="1" t="str">
        <f t="shared" si="82"/>
        <v>ASALARIADO</v>
      </c>
      <c r="M1782" s="1">
        <f t="shared" si="83"/>
        <v>23</v>
      </c>
    </row>
    <row r="1783" spans="2:13" x14ac:dyDescent="0.25">
      <c r="B1783">
        <v>1769</v>
      </c>
      <c r="C1783" s="1" t="s">
        <v>9</v>
      </c>
      <c r="D1783">
        <v>305704</v>
      </c>
      <c r="E1783" s="1" t="s">
        <v>17</v>
      </c>
      <c r="F1783" s="1" t="s">
        <v>16</v>
      </c>
      <c r="G1783" s="1" t="s">
        <v>12</v>
      </c>
      <c r="H1783" s="1" t="s">
        <v>13</v>
      </c>
      <c r="I1783" s="1" t="s">
        <v>13</v>
      </c>
      <c r="J1783">
        <v>60</v>
      </c>
      <c r="K1783" s="1">
        <f t="shared" si="81"/>
        <v>305704</v>
      </c>
      <c r="L1783" s="1" t="str">
        <f t="shared" si="82"/>
        <v>ASEGURADO VOLUNTARIO</v>
      </c>
      <c r="M1783" s="1">
        <f t="shared" si="83"/>
        <v>60</v>
      </c>
    </row>
    <row r="1784" spans="2:13" x14ac:dyDescent="0.25">
      <c r="B1784">
        <v>1770</v>
      </c>
      <c r="C1784" s="1" t="s">
        <v>9</v>
      </c>
      <c r="D1784">
        <v>349670.3</v>
      </c>
      <c r="E1784" s="1" t="s">
        <v>10</v>
      </c>
      <c r="F1784" s="1" t="s">
        <v>16</v>
      </c>
      <c r="G1784" s="1" t="s">
        <v>12</v>
      </c>
      <c r="H1784" s="1" t="s">
        <v>13</v>
      </c>
      <c r="I1784" s="1" t="s">
        <v>13</v>
      </c>
      <c r="J1784">
        <v>32</v>
      </c>
      <c r="K1784" s="1">
        <f t="shared" si="81"/>
        <v>349670.3</v>
      </c>
      <c r="L1784" s="1" t="str">
        <f t="shared" si="82"/>
        <v>ASALARIADO</v>
      </c>
      <c r="M1784" s="1">
        <f t="shared" si="83"/>
        <v>32</v>
      </c>
    </row>
    <row r="1785" spans="2:13" x14ac:dyDescent="0.25">
      <c r="B1785">
        <v>1771</v>
      </c>
      <c r="C1785" s="1" t="s">
        <v>9</v>
      </c>
      <c r="D1785">
        <v>381385.92</v>
      </c>
      <c r="E1785" s="1" t="s">
        <v>10</v>
      </c>
      <c r="F1785" s="1" t="s">
        <v>16</v>
      </c>
      <c r="G1785" s="1" t="s">
        <v>12</v>
      </c>
      <c r="H1785" s="1" t="s">
        <v>13</v>
      </c>
      <c r="I1785" s="1" t="s">
        <v>13</v>
      </c>
      <c r="J1785">
        <v>43</v>
      </c>
      <c r="K1785" s="1">
        <f t="shared" si="81"/>
        <v>381385.92</v>
      </c>
      <c r="L1785" s="1" t="str">
        <f t="shared" si="82"/>
        <v>ASALARIADO</v>
      </c>
      <c r="M1785" s="1">
        <f t="shared" si="83"/>
        <v>43</v>
      </c>
    </row>
    <row r="1786" spans="2:13" x14ac:dyDescent="0.25">
      <c r="B1786">
        <v>1772</v>
      </c>
      <c r="C1786" s="1" t="s">
        <v>9</v>
      </c>
      <c r="D1786">
        <v>1272000</v>
      </c>
      <c r="E1786" s="1" t="s">
        <v>10</v>
      </c>
      <c r="F1786" s="1" t="s">
        <v>16</v>
      </c>
      <c r="G1786" s="1" t="s">
        <v>12</v>
      </c>
      <c r="H1786" s="1" t="s">
        <v>13</v>
      </c>
      <c r="I1786" s="1" t="s">
        <v>13</v>
      </c>
      <c r="J1786">
        <v>32</v>
      </c>
      <c r="K1786" s="1">
        <f t="shared" si="81"/>
        <v>1272000</v>
      </c>
      <c r="L1786" s="1" t="str">
        <f t="shared" si="82"/>
        <v>ASALARIADO</v>
      </c>
      <c r="M1786" s="1">
        <f t="shared" si="83"/>
        <v>32</v>
      </c>
    </row>
    <row r="1787" spans="2:13" x14ac:dyDescent="0.25">
      <c r="B1787">
        <v>1773</v>
      </c>
      <c r="C1787" s="1" t="s">
        <v>9</v>
      </c>
      <c r="D1787">
        <v>297046</v>
      </c>
      <c r="E1787" s="1" t="s">
        <v>17</v>
      </c>
      <c r="F1787" s="1" t="s">
        <v>16</v>
      </c>
      <c r="G1787" s="1" t="s">
        <v>13</v>
      </c>
      <c r="H1787" s="1" t="s">
        <v>13</v>
      </c>
      <c r="I1787" s="1" t="s">
        <v>12</v>
      </c>
      <c r="J1787">
        <v>73</v>
      </c>
      <c r="K1787" s="1">
        <f t="shared" si="81"/>
        <v>297046</v>
      </c>
      <c r="L1787" s="1" t="str">
        <f t="shared" si="82"/>
        <v>ASEGURADO VOLUNTARIO</v>
      </c>
      <c r="M1787" s="1">
        <f t="shared" si="83"/>
        <v>73</v>
      </c>
    </row>
    <row r="1788" spans="2:13" x14ac:dyDescent="0.25">
      <c r="B1788">
        <v>1774</v>
      </c>
      <c r="C1788" s="1" t="s">
        <v>9</v>
      </c>
      <c r="D1788">
        <v>343391</v>
      </c>
      <c r="E1788" s="1" t="s">
        <v>10</v>
      </c>
      <c r="F1788" s="1" t="s">
        <v>16</v>
      </c>
      <c r="G1788" s="1" t="s">
        <v>12</v>
      </c>
      <c r="H1788" s="1" t="s">
        <v>13</v>
      </c>
      <c r="I1788" s="1" t="s">
        <v>13</v>
      </c>
      <c r="J1788">
        <v>70</v>
      </c>
      <c r="K1788" s="1">
        <f t="shared" si="81"/>
        <v>343391</v>
      </c>
      <c r="L1788" s="1" t="str">
        <f t="shared" si="82"/>
        <v>ASALARIADO</v>
      </c>
      <c r="M1788" s="1">
        <f t="shared" si="83"/>
        <v>70</v>
      </c>
    </row>
    <row r="1789" spans="2:13" x14ac:dyDescent="0.25">
      <c r="B1789">
        <v>1775</v>
      </c>
      <c r="C1789" s="1" t="s">
        <v>9</v>
      </c>
      <c r="D1789">
        <v>1662042.88</v>
      </c>
      <c r="E1789" s="1" t="s">
        <v>10</v>
      </c>
      <c r="F1789" s="1" t="s">
        <v>11</v>
      </c>
      <c r="G1789" s="1" t="s">
        <v>12</v>
      </c>
      <c r="H1789" s="1" t="s">
        <v>13</v>
      </c>
      <c r="I1789" s="1" t="s">
        <v>13</v>
      </c>
      <c r="J1789">
        <v>57</v>
      </c>
      <c r="K1789" s="1">
        <f t="shared" si="81"/>
        <v>1662042.88</v>
      </c>
      <c r="L1789" s="1" t="str">
        <f t="shared" si="82"/>
        <v>ASALARIADO</v>
      </c>
      <c r="M1789" s="1">
        <f t="shared" si="83"/>
        <v>57</v>
      </c>
    </row>
    <row r="1790" spans="2:13" x14ac:dyDescent="0.25">
      <c r="B1790">
        <v>1776</v>
      </c>
      <c r="C1790" s="1" t="s">
        <v>9</v>
      </c>
      <c r="D1790">
        <v>50000</v>
      </c>
      <c r="E1790" s="1" t="s">
        <v>10</v>
      </c>
      <c r="F1790" s="1" t="s">
        <v>16</v>
      </c>
      <c r="G1790" s="1" t="s">
        <v>12</v>
      </c>
      <c r="H1790" s="1" t="s">
        <v>13</v>
      </c>
      <c r="I1790" s="1" t="s">
        <v>13</v>
      </c>
      <c r="J1790">
        <v>29</v>
      </c>
      <c r="K1790" s="1">
        <f t="shared" si="81"/>
        <v>50000</v>
      </c>
      <c r="L1790" s="1" t="str">
        <f t="shared" si="82"/>
        <v>ASALARIADO</v>
      </c>
      <c r="M1790" s="1">
        <f t="shared" si="83"/>
        <v>29</v>
      </c>
    </row>
    <row r="1791" spans="2:13" x14ac:dyDescent="0.25">
      <c r="B1791">
        <v>1777</v>
      </c>
      <c r="C1791" s="1" t="s">
        <v>15</v>
      </c>
      <c r="D1791">
        <v>376500</v>
      </c>
      <c r="E1791" s="1" t="s">
        <v>10</v>
      </c>
      <c r="F1791" s="1" t="s">
        <v>16</v>
      </c>
      <c r="G1791" s="1" t="s">
        <v>12</v>
      </c>
      <c r="H1791" s="1" t="s">
        <v>12</v>
      </c>
      <c r="I1791" s="1" t="s">
        <v>13</v>
      </c>
      <c r="J1791">
        <v>28</v>
      </c>
      <c r="K1791" s="1">
        <f t="shared" si="81"/>
        <v>376500</v>
      </c>
      <c r="L1791" s="1" t="str">
        <f t="shared" si="82"/>
        <v>ASALARIADO</v>
      </c>
      <c r="M1791" s="1">
        <f t="shared" si="83"/>
        <v>28</v>
      </c>
    </row>
    <row r="1792" spans="2:13" x14ac:dyDescent="0.25">
      <c r="B1792">
        <v>1778</v>
      </c>
      <c r="C1792" s="1" t="s">
        <v>9</v>
      </c>
      <c r="D1792">
        <v>1099863.75</v>
      </c>
      <c r="E1792" s="1" t="s">
        <v>10</v>
      </c>
      <c r="F1792" s="1" t="s">
        <v>11</v>
      </c>
      <c r="G1792" s="1" t="s">
        <v>12</v>
      </c>
      <c r="H1792" s="1" t="s">
        <v>13</v>
      </c>
      <c r="I1792" s="1" t="s">
        <v>13</v>
      </c>
      <c r="J1792">
        <v>40</v>
      </c>
      <c r="K1792" s="1">
        <f t="shared" si="81"/>
        <v>1099863.75</v>
      </c>
      <c r="L1792" s="1" t="str">
        <f t="shared" si="82"/>
        <v>ASALARIADO</v>
      </c>
      <c r="M1792" s="1">
        <f t="shared" si="83"/>
        <v>40</v>
      </c>
    </row>
    <row r="1793" spans="2:13" x14ac:dyDescent="0.25">
      <c r="B1793">
        <v>1779</v>
      </c>
      <c r="C1793" s="1" t="s">
        <v>15</v>
      </c>
      <c r="D1793">
        <v>420000</v>
      </c>
      <c r="E1793" s="1" t="s">
        <v>10</v>
      </c>
      <c r="F1793" s="1" t="s">
        <v>16</v>
      </c>
      <c r="G1793" s="1" t="s">
        <v>12</v>
      </c>
      <c r="H1793" s="1" t="s">
        <v>13</v>
      </c>
      <c r="I1793" s="1" t="s">
        <v>13</v>
      </c>
      <c r="J1793">
        <v>25</v>
      </c>
      <c r="K1793" s="1">
        <f t="shared" si="81"/>
        <v>420000</v>
      </c>
      <c r="L1793" s="1" t="str">
        <f t="shared" si="82"/>
        <v>ASALARIADO</v>
      </c>
      <c r="M1793" s="1">
        <f t="shared" si="83"/>
        <v>25</v>
      </c>
    </row>
    <row r="1794" spans="2:13" x14ac:dyDescent="0.25">
      <c r="B1794">
        <v>1780</v>
      </c>
      <c r="C1794" s="1" t="s">
        <v>9</v>
      </c>
      <c r="D1794">
        <v>480747.21</v>
      </c>
      <c r="E1794" s="1" t="s">
        <v>10</v>
      </c>
      <c r="F1794" s="1" t="s">
        <v>16</v>
      </c>
      <c r="G1794" s="1" t="s">
        <v>12</v>
      </c>
      <c r="H1794" s="1" t="s">
        <v>13</v>
      </c>
      <c r="I1794" s="1" t="s">
        <v>13</v>
      </c>
      <c r="J1794">
        <v>62</v>
      </c>
      <c r="K1794" s="1">
        <f t="shared" si="81"/>
        <v>480747.21</v>
      </c>
      <c r="L1794" s="1" t="str">
        <f t="shared" si="82"/>
        <v>ASALARIADO</v>
      </c>
      <c r="M1794" s="1">
        <f t="shared" si="83"/>
        <v>62</v>
      </c>
    </row>
    <row r="1795" spans="2:13" x14ac:dyDescent="0.25">
      <c r="B1795">
        <v>1781</v>
      </c>
      <c r="C1795" s="1" t="s">
        <v>9</v>
      </c>
      <c r="D1795">
        <v>401499.84</v>
      </c>
      <c r="E1795" s="1" t="s">
        <v>10</v>
      </c>
      <c r="F1795" s="1" t="s">
        <v>16</v>
      </c>
      <c r="G1795" s="1" t="s">
        <v>12</v>
      </c>
      <c r="H1795" s="1" t="s">
        <v>13</v>
      </c>
      <c r="I1795" s="1" t="s">
        <v>13</v>
      </c>
      <c r="J1795">
        <v>32</v>
      </c>
      <c r="K1795" s="1">
        <f t="shared" si="81"/>
        <v>401499.84</v>
      </c>
      <c r="L1795" s="1" t="str">
        <f t="shared" si="82"/>
        <v>ASALARIADO</v>
      </c>
      <c r="M1795" s="1">
        <f t="shared" si="83"/>
        <v>32</v>
      </c>
    </row>
    <row r="1796" spans="2:13" x14ac:dyDescent="0.25">
      <c r="B1796">
        <v>1782</v>
      </c>
      <c r="C1796" s="1" t="s">
        <v>9</v>
      </c>
      <c r="D1796">
        <v>297046</v>
      </c>
      <c r="E1796" s="1" t="s">
        <v>18</v>
      </c>
      <c r="F1796" s="1" t="s">
        <v>16</v>
      </c>
      <c r="G1796" s="1" t="s">
        <v>12</v>
      </c>
      <c r="H1796" s="1" t="s">
        <v>13</v>
      </c>
      <c r="I1796" s="1" t="s">
        <v>12</v>
      </c>
      <c r="J1796">
        <v>34</v>
      </c>
      <c r="K1796" s="1">
        <f t="shared" si="81"/>
        <v>297046</v>
      </c>
      <c r="L1796" s="1" t="str">
        <f t="shared" si="82"/>
        <v>TRABAJADOR INDEPENDIENTE</v>
      </c>
      <c r="M1796" s="1">
        <f t="shared" si="83"/>
        <v>34</v>
      </c>
    </row>
    <row r="1797" spans="2:13" x14ac:dyDescent="0.25">
      <c r="B1797">
        <v>1783</v>
      </c>
      <c r="C1797" s="1" t="s">
        <v>15</v>
      </c>
      <c r="D1797">
        <v>580000</v>
      </c>
      <c r="E1797" s="1" t="s">
        <v>10</v>
      </c>
      <c r="F1797" s="1" t="s">
        <v>16</v>
      </c>
      <c r="G1797" s="1" t="s">
        <v>12</v>
      </c>
      <c r="H1797" s="1" t="s">
        <v>13</v>
      </c>
      <c r="I1797" s="1" t="s">
        <v>13</v>
      </c>
      <c r="J1797">
        <v>21</v>
      </c>
      <c r="K1797" s="1">
        <f t="shared" si="81"/>
        <v>580000</v>
      </c>
      <c r="L1797" s="1" t="str">
        <f t="shared" si="82"/>
        <v>ASALARIADO</v>
      </c>
      <c r="M1797" s="1">
        <f t="shared" si="83"/>
        <v>21</v>
      </c>
    </row>
    <row r="1798" spans="2:13" x14ac:dyDescent="0.25">
      <c r="B1798">
        <v>1784</v>
      </c>
      <c r="C1798" s="1" t="s">
        <v>9</v>
      </c>
      <c r="D1798">
        <v>319574</v>
      </c>
      <c r="E1798" s="1" t="s">
        <v>10</v>
      </c>
      <c r="F1798" s="1" t="s">
        <v>16</v>
      </c>
      <c r="G1798" s="1" t="s">
        <v>12</v>
      </c>
      <c r="H1798" s="1" t="s">
        <v>12</v>
      </c>
      <c r="I1798" s="1" t="s">
        <v>12</v>
      </c>
      <c r="J1798">
        <v>43</v>
      </c>
      <c r="K1798" s="1">
        <f t="shared" si="81"/>
        <v>319574</v>
      </c>
      <c r="L1798" s="1" t="str">
        <f t="shared" si="82"/>
        <v>ASALARIADO</v>
      </c>
      <c r="M1798" s="1">
        <f t="shared" si="83"/>
        <v>43</v>
      </c>
    </row>
    <row r="1799" spans="2:13" x14ac:dyDescent="0.25">
      <c r="B1799">
        <v>1785</v>
      </c>
      <c r="C1799" s="1" t="s">
        <v>15</v>
      </c>
      <c r="D1799">
        <v>297719</v>
      </c>
      <c r="E1799" s="1" t="s">
        <v>17</v>
      </c>
      <c r="F1799" s="1" t="s">
        <v>16</v>
      </c>
      <c r="G1799" s="1" t="s">
        <v>12</v>
      </c>
      <c r="H1799" s="1" t="s">
        <v>12</v>
      </c>
      <c r="I1799" s="1" t="s">
        <v>13</v>
      </c>
      <c r="J1799">
        <v>43</v>
      </c>
      <c r="K1799" s="1">
        <f t="shared" si="81"/>
        <v>297719</v>
      </c>
      <c r="L1799" s="1" t="str">
        <f t="shared" si="82"/>
        <v>ASEGURADO VOLUNTARIO</v>
      </c>
      <c r="M1799" s="1">
        <f t="shared" si="83"/>
        <v>43</v>
      </c>
    </row>
    <row r="1800" spans="2:13" x14ac:dyDescent="0.25">
      <c r="B1800">
        <v>1786</v>
      </c>
      <c r="C1800" s="1" t="s">
        <v>9</v>
      </c>
      <c r="D1800">
        <v>297046</v>
      </c>
      <c r="E1800" s="1" t="s">
        <v>17</v>
      </c>
      <c r="F1800" s="1" t="s">
        <v>16</v>
      </c>
      <c r="G1800" s="1" t="s">
        <v>12</v>
      </c>
      <c r="H1800" s="1" t="s">
        <v>13</v>
      </c>
      <c r="I1800" s="1" t="s">
        <v>13</v>
      </c>
      <c r="J1800">
        <v>41</v>
      </c>
      <c r="K1800" s="1">
        <f t="shared" si="81"/>
        <v>297046</v>
      </c>
      <c r="L1800" s="1" t="str">
        <f t="shared" si="82"/>
        <v>ASEGURADO VOLUNTARIO</v>
      </c>
      <c r="M1800" s="1">
        <f t="shared" si="83"/>
        <v>41</v>
      </c>
    </row>
    <row r="1801" spans="2:13" x14ac:dyDescent="0.25">
      <c r="B1801">
        <v>1787</v>
      </c>
      <c r="C1801" s="1" t="s">
        <v>9</v>
      </c>
      <c r="D1801">
        <v>1578033.17</v>
      </c>
      <c r="E1801" s="1" t="s">
        <v>10</v>
      </c>
      <c r="F1801" s="1" t="s">
        <v>11</v>
      </c>
      <c r="G1801" s="1" t="s">
        <v>12</v>
      </c>
      <c r="H1801" s="1" t="s">
        <v>13</v>
      </c>
      <c r="I1801" s="1" t="s">
        <v>13</v>
      </c>
      <c r="J1801">
        <v>50</v>
      </c>
      <c r="K1801" s="1">
        <f t="shared" si="81"/>
        <v>1578033.17</v>
      </c>
      <c r="L1801" s="1" t="str">
        <f t="shared" si="82"/>
        <v>ASALARIADO</v>
      </c>
      <c r="M1801" s="1">
        <f t="shared" si="83"/>
        <v>50</v>
      </c>
    </row>
    <row r="1802" spans="2:13" x14ac:dyDescent="0.25">
      <c r="B1802">
        <v>1788</v>
      </c>
      <c r="C1802" s="1" t="s">
        <v>15</v>
      </c>
      <c r="D1802">
        <v>361421</v>
      </c>
      <c r="E1802" s="1" t="s">
        <v>18</v>
      </c>
      <c r="F1802" s="1" t="s">
        <v>16</v>
      </c>
      <c r="G1802" s="1" t="s">
        <v>12</v>
      </c>
      <c r="H1802" s="1" t="s">
        <v>12</v>
      </c>
      <c r="I1802" s="1" t="s">
        <v>13</v>
      </c>
      <c r="J1802">
        <v>56</v>
      </c>
      <c r="K1802" s="1">
        <f t="shared" si="81"/>
        <v>361421</v>
      </c>
      <c r="L1802" s="1" t="str">
        <f t="shared" si="82"/>
        <v>TRABAJADOR INDEPENDIENTE</v>
      </c>
      <c r="M1802" s="1">
        <f t="shared" si="83"/>
        <v>56</v>
      </c>
    </row>
    <row r="1803" spans="2:13" x14ac:dyDescent="0.25">
      <c r="B1803">
        <v>1789</v>
      </c>
      <c r="C1803" s="1" t="s">
        <v>15</v>
      </c>
      <c r="D1803">
        <v>1431628</v>
      </c>
      <c r="E1803" s="1" t="s">
        <v>10</v>
      </c>
      <c r="F1803" s="1" t="s">
        <v>11</v>
      </c>
      <c r="G1803" s="1" t="s">
        <v>12</v>
      </c>
      <c r="H1803" s="1" t="s">
        <v>13</v>
      </c>
      <c r="I1803" s="1" t="s">
        <v>12</v>
      </c>
      <c r="J1803">
        <v>37</v>
      </c>
      <c r="K1803" s="1">
        <f t="shared" si="81"/>
        <v>1431628</v>
      </c>
      <c r="L1803" s="1" t="str">
        <f t="shared" si="82"/>
        <v>ASALARIADO</v>
      </c>
      <c r="M1803" s="1">
        <f t="shared" si="83"/>
        <v>37</v>
      </c>
    </row>
    <row r="1804" spans="2:13" x14ac:dyDescent="0.25">
      <c r="B1804">
        <v>1790</v>
      </c>
      <c r="C1804" s="1" t="s">
        <v>9</v>
      </c>
      <c r="D1804">
        <v>554862.32999999996</v>
      </c>
      <c r="E1804" s="1" t="s">
        <v>10</v>
      </c>
      <c r="F1804" s="1" t="s">
        <v>16</v>
      </c>
      <c r="G1804" s="1" t="s">
        <v>12</v>
      </c>
      <c r="H1804" s="1" t="s">
        <v>13</v>
      </c>
      <c r="I1804" s="1" t="s">
        <v>13</v>
      </c>
      <c r="J1804">
        <v>56</v>
      </c>
      <c r="K1804" s="1">
        <f t="shared" si="81"/>
        <v>554862.32999999996</v>
      </c>
      <c r="L1804" s="1" t="str">
        <f t="shared" si="82"/>
        <v>ASALARIADO</v>
      </c>
      <c r="M1804" s="1">
        <f t="shared" si="83"/>
        <v>56</v>
      </c>
    </row>
    <row r="1805" spans="2:13" x14ac:dyDescent="0.25">
      <c r="B1805">
        <v>1791</v>
      </c>
      <c r="C1805" s="1" t="s">
        <v>9</v>
      </c>
      <c r="D1805">
        <v>200000</v>
      </c>
      <c r="E1805" s="1" t="s">
        <v>10</v>
      </c>
      <c r="F1805" s="1" t="s">
        <v>16</v>
      </c>
      <c r="G1805" s="1" t="s">
        <v>12</v>
      </c>
      <c r="H1805" s="1" t="s">
        <v>13</v>
      </c>
      <c r="I1805" s="1" t="s">
        <v>12</v>
      </c>
      <c r="J1805">
        <v>27</v>
      </c>
      <c r="K1805" s="1">
        <f t="shared" si="81"/>
        <v>200000</v>
      </c>
      <c r="L1805" s="1" t="str">
        <f t="shared" si="82"/>
        <v>ASALARIADO</v>
      </c>
      <c r="M1805" s="1">
        <f t="shared" si="83"/>
        <v>27</v>
      </c>
    </row>
    <row r="1806" spans="2:13" x14ac:dyDescent="0.25">
      <c r="B1806">
        <v>1792</v>
      </c>
      <c r="C1806" s="1" t="s">
        <v>9</v>
      </c>
      <c r="D1806">
        <v>2534444.9500000002</v>
      </c>
      <c r="E1806" s="1" t="s">
        <v>10</v>
      </c>
      <c r="F1806" s="1" t="s">
        <v>11</v>
      </c>
      <c r="G1806" s="1" t="s">
        <v>12</v>
      </c>
      <c r="H1806" s="1" t="s">
        <v>13</v>
      </c>
      <c r="I1806" s="1" t="s">
        <v>13</v>
      </c>
      <c r="J1806">
        <v>38</v>
      </c>
      <c r="K1806" s="1">
        <f t="shared" si="81"/>
        <v>2534444.9500000002</v>
      </c>
      <c r="L1806" s="1" t="str">
        <f t="shared" si="82"/>
        <v>ASALARIADO</v>
      </c>
      <c r="M1806" s="1">
        <f t="shared" si="83"/>
        <v>38</v>
      </c>
    </row>
    <row r="1807" spans="2:13" x14ac:dyDescent="0.25">
      <c r="B1807">
        <v>1793</v>
      </c>
      <c r="C1807" s="1" t="s">
        <v>9</v>
      </c>
      <c r="D1807">
        <v>253000</v>
      </c>
      <c r="E1807" s="1" t="s">
        <v>10</v>
      </c>
      <c r="F1807" s="1" t="s">
        <v>16</v>
      </c>
      <c r="G1807" s="1" t="s">
        <v>12</v>
      </c>
      <c r="H1807" s="1" t="s">
        <v>13</v>
      </c>
      <c r="I1807" s="1" t="s">
        <v>13</v>
      </c>
      <c r="J1807">
        <v>48</v>
      </c>
      <c r="K1807" s="1">
        <f t="shared" ref="K1807:K1870" si="84">IF(ISBLANK(D1807),$B$8,D1807)</f>
        <v>253000</v>
      </c>
      <c r="L1807" s="1" t="str">
        <f t="shared" ref="L1807:L1870" si="85">IF(ISBLANK(E1807),$B$4,E1807)</f>
        <v>ASALARIADO</v>
      </c>
      <c r="M1807" s="1">
        <f t="shared" ref="M1807:M1870" si="86">IF(ISBLANK(J1807),$B$9,J1807)</f>
        <v>48</v>
      </c>
    </row>
    <row r="1808" spans="2:13" x14ac:dyDescent="0.25">
      <c r="B1808">
        <v>1794</v>
      </c>
      <c r="C1808" s="1" t="s">
        <v>15</v>
      </c>
      <c r="D1808">
        <v>325925</v>
      </c>
      <c r="E1808" s="1" t="s">
        <v>18</v>
      </c>
      <c r="F1808" s="1" t="s">
        <v>16</v>
      </c>
      <c r="G1808" s="1" t="s">
        <v>12</v>
      </c>
      <c r="H1808" s="1" t="s">
        <v>13</v>
      </c>
      <c r="I1808" s="1" t="s">
        <v>13</v>
      </c>
      <c r="J1808">
        <v>64</v>
      </c>
      <c r="K1808" s="1">
        <f t="shared" si="84"/>
        <v>325925</v>
      </c>
      <c r="L1808" s="1" t="str">
        <f t="shared" si="85"/>
        <v>TRABAJADOR INDEPENDIENTE</v>
      </c>
      <c r="M1808" s="1">
        <f t="shared" si="86"/>
        <v>64</v>
      </c>
    </row>
    <row r="1809" spans="2:13" x14ac:dyDescent="0.25">
      <c r="B1809">
        <v>1795</v>
      </c>
      <c r="C1809" s="1" t="s">
        <v>15</v>
      </c>
      <c r="D1809">
        <v>200000</v>
      </c>
      <c r="E1809" s="1" t="s">
        <v>10</v>
      </c>
      <c r="F1809" s="1" t="s">
        <v>16</v>
      </c>
      <c r="G1809" s="1" t="s">
        <v>12</v>
      </c>
      <c r="H1809" s="1" t="s">
        <v>12</v>
      </c>
      <c r="I1809" s="1" t="s">
        <v>13</v>
      </c>
      <c r="J1809">
        <v>59</v>
      </c>
      <c r="K1809" s="1">
        <f t="shared" si="84"/>
        <v>200000</v>
      </c>
      <c r="L1809" s="1" t="str">
        <f t="shared" si="85"/>
        <v>ASALARIADO</v>
      </c>
      <c r="M1809" s="1">
        <f t="shared" si="86"/>
        <v>59</v>
      </c>
    </row>
    <row r="1810" spans="2:13" x14ac:dyDescent="0.25">
      <c r="B1810">
        <v>1796</v>
      </c>
      <c r="C1810" s="1" t="s">
        <v>9</v>
      </c>
      <c r="D1810">
        <v>329794</v>
      </c>
      <c r="E1810" s="1" t="s">
        <v>18</v>
      </c>
      <c r="F1810" s="1" t="s">
        <v>16</v>
      </c>
      <c r="G1810" s="1" t="s">
        <v>12</v>
      </c>
      <c r="H1810" s="1" t="s">
        <v>13</v>
      </c>
      <c r="I1810" s="1" t="s">
        <v>12</v>
      </c>
      <c r="J1810">
        <v>41</v>
      </c>
      <c r="K1810" s="1">
        <f t="shared" si="84"/>
        <v>329794</v>
      </c>
      <c r="L1810" s="1" t="str">
        <f t="shared" si="85"/>
        <v>TRABAJADOR INDEPENDIENTE</v>
      </c>
      <c r="M1810" s="1">
        <f t="shared" si="86"/>
        <v>41</v>
      </c>
    </row>
    <row r="1811" spans="2:13" x14ac:dyDescent="0.25">
      <c r="B1811">
        <v>1797</v>
      </c>
      <c r="C1811" s="1" t="s">
        <v>9</v>
      </c>
      <c r="D1811">
        <v>3702872.8</v>
      </c>
      <c r="E1811" s="1" t="s">
        <v>10</v>
      </c>
      <c r="F1811" s="1" t="s">
        <v>11</v>
      </c>
      <c r="G1811" s="1" t="s">
        <v>12</v>
      </c>
      <c r="H1811" s="1" t="s">
        <v>13</v>
      </c>
      <c r="I1811" s="1" t="s">
        <v>13</v>
      </c>
      <c r="J1811">
        <v>46</v>
      </c>
      <c r="K1811" s="1">
        <f t="shared" si="84"/>
        <v>3702872.8</v>
      </c>
      <c r="L1811" s="1" t="str">
        <f t="shared" si="85"/>
        <v>ASALARIADO</v>
      </c>
      <c r="M1811" s="1">
        <f t="shared" si="86"/>
        <v>46</v>
      </c>
    </row>
    <row r="1812" spans="2:13" x14ac:dyDescent="0.25">
      <c r="B1812">
        <v>1798</v>
      </c>
      <c r="C1812" s="1" t="s">
        <v>15</v>
      </c>
      <c r="D1812">
        <v>1229350</v>
      </c>
      <c r="E1812" s="1" t="s">
        <v>10</v>
      </c>
      <c r="F1812" s="1" t="s">
        <v>16</v>
      </c>
      <c r="G1812" s="1" t="s">
        <v>12</v>
      </c>
      <c r="H1812" s="1" t="s">
        <v>13</v>
      </c>
      <c r="I1812" s="1" t="s">
        <v>13</v>
      </c>
      <c r="J1812">
        <v>33</v>
      </c>
      <c r="K1812" s="1">
        <f t="shared" si="84"/>
        <v>1229350</v>
      </c>
      <c r="L1812" s="1" t="str">
        <f t="shared" si="85"/>
        <v>ASALARIADO</v>
      </c>
      <c r="M1812" s="1">
        <f t="shared" si="86"/>
        <v>33</v>
      </c>
    </row>
    <row r="1813" spans="2:13" x14ac:dyDescent="0.25">
      <c r="B1813">
        <v>1799</v>
      </c>
      <c r="C1813" s="1" t="s">
        <v>9</v>
      </c>
      <c r="D1813">
        <v>300000</v>
      </c>
      <c r="E1813" s="1" t="s">
        <v>10</v>
      </c>
      <c r="F1813" s="1" t="s">
        <v>16</v>
      </c>
      <c r="G1813" s="1" t="s">
        <v>12</v>
      </c>
      <c r="H1813" s="1" t="s">
        <v>13</v>
      </c>
      <c r="I1813" s="1" t="s">
        <v>13</v>
      </c>
      <c r="J1813">
        <v>26</v>
      </c>
      <c r="K1813" s="1">
        <f t="shared" si="84"/>
        <v>300000</v>
      </c>
      <c r="L1813" s="1" t="str">
        <f t="shared" si="85"/>
        <v>ASALARIADO</v>
      </c>
      <c r="M1813" s="1">
        <f t="shared" si="86"/>
        <v>26</v>
      </c>
    </row>
    <row r="1814" spans="2:13" x14ac:dyDescent="0.25">
      <c r="B1814">
        <v>1800</v>
      </c>
      <c r="C1814" s="1" t="s">
        <v>9</v>
      </c>
      <c r="D1814">
        <v>298155</v>
      </c>
      <c r="E1814" s="1" t="s">
        <v>18</v>
      </c>
      <c r="F1814" s="1" t="s">
        <v>16</v>
      </c>
      <c r="G1814" s="1" t="s">
        <v>12</v>
      </c>
      <c r="H1814" s="1" t="s">
        <v>13</v>
      </c>
      <c r="I1814" s="1" t="s">
        <v>13</v>
      </c>
      <c r="J1814">
        <v>29</v>
      </c>
      <c r="K1814" s="1">
        <f t="shared" si="84"/>
        <v>298155</v>
      </c>
      <c r="L1814" s="1" t="str">
        <f t="shared" si="85"/>
        <v>TRABAJADOR INDEPENDIENTE</v>
      </c>
      <c r="M1814" s="1">
        <f t="shared" si="86"/>
        <v>29</v>
      </c>
    </row>
    <row r="1815" spans="2:13" x14ac:dyDescent="0.25">
      <c r="B1815">
        <v>1801</v>
      </c>
      <c r="C1815" s="1" t="s">
        <v>15</v>
      </c>
      <c r="D1815">
        <v>761027.05</v>
      </c>
      <c r="E1815" s="1" t="s">
        <v>10</v>
      </c>
      <c r="F1815" s="1" t="s">
        <v>11</v>
      </c>
      <c r="G1815" s="1" t="s">
        <v>12</v>
      </c>
      <c r="H1815" s="1" t="s">
        <v>13</v>
      </c>
      <c r="I1815" s="1" t="s">
        <v>13</v>
      </c>
      <c r="J1815">
        <v>28</v>
      </c>
      <c r="K1815" s="1">
        <f t="shared" si="84"/>
        <v>761027.05</v>
      </c>
      <c r="L1815" s="1" t="str">
        <f t="shared" si="85"/>
        <v>ASALARIADO</v>
      </c>
      <c r="M1815" s="1">
        <f t="shared" si="86"/>
        <v>28</v>
      </c>
    </row>
    <row r="1816" spans="2:13" x14ac:dyDescent="0.25">
      <c r="B1816">
        <v>1802</v>
      </c>
      <c r="C1816" s="1" t="s">
        <v>9</v>
      </c>
      <c r="D1816">
        <v>347539.5</v>
      </c>
      <c r="E1816" s="1" t="s">
        <v>10</v>
      </c>
      <c r="F1816" s="1" t="s">
        <v>16</v>
      </c>
      <c r="G1816" s="1" t="s">
        <v>12</v>
      </c>
      <c r="H1816" s="1" t="s">
        <v>13</v>
      </c>
      <c r="I1816" s="1" t="s">
        <v>13</v>
      </c>
      <c r="J1816">
        <v>28</v>
      </c>
      <c r="K1816" s="1">
        <f t="shared" si="84"/>
        <v>347539.5</v>
      </c>
      <c r="L1816" s="1" t="str">
        <f t="shared" si="85"/>
        <v>ASALARIADO</v>
      </c>
      <c r="M1816" s="1">
        <f t="shared" si="86"/>
        <v>28</v>
      </c>
    </row>
    <row r="1817" spans="2:13" x14ac:dyDescent="0.25">
      <c r="B1817">
        <v>1803</v>
      </c>
      <c r="C1817" s="1" t="s">
        <v>15</v>
      </c>
      <c r="D1817">
        <v>319574</v>
      </c>
      <c r="E1817" s="1" t="s">
        <v>10</v>
      </c>
      <c r="F1817" s="1" t="s">
        <v>16</v>
      </c>
      <c r="G1817" s="1" t="s">
        <v>12</v>
      </c>
      <c r="H1817" s="1" t="s">
        <v>12</v>
      </c>
      <c r="I1817" s="1" t="s">
        <v>13</v>
      </c>
      <c r="J1817">
        <v>30</v>
      </c>
      <c r="K1817" s="1">
        <f t="shared" si="84"/>
        <v>319574</v>
      </c>
      <c r="L1817" s="1" t="str">
        <f t="shared" si="85"/>
        <v>ASALARIADO</v>
      </c>
      <c r="M1817" s="1">
        <f t="shared" si="86"/>
        <v>30</v>
      </c>
    </row>
    <row r="1818" spans="2:13" x14ac:dyDescent="0.25">
      <c r="B1818">
        <v>1804</v>
      </c>
      <c r="C1818" s="1" t="s">
        <v>9</v>
      </c>
      <c r="D1818">
        <v>352782.75</v>
      </c>
      <c r="E1818" s="1" t="s">
        <v>10</v>
      </c>
      <c r="F1818" s="1" t="s">
        <v>16</v>
      </c>
      <c r="G1818" s="1" t="s">
        <v>12</v>
      </c>
      <c r="H1818" s="1" t="s">
        <v>12</v>
      </c>
      <c r="I1818" s="1" t="s">
        <v>13</v>
      </c>
      <c r="J1818">
        <v>27</v>
      </c>
      <c r="K1818" s="1">
        <f t="shared" si="84"/>
        <v>352782.75</v>
      </c>
      <c r="L1818" s="1" t="str">
        <f t="shared" si="85"/>
        <v>ASALARIADO</v>
      </c>
      <c r="M1818" s="1">
        <f t="shared" si="86"/>
        <v>27</v>
      </c>
    </row>
    <row r="1819" spans="2:13" x14ac:dyDescent="0.25">
      <c r="B1819">
        <v>1805</v>
      </c>
      <c r="C1819" s="1" t="s">
        <v>9</v>
      </c>
      <c r="D1819">
        <v>453413.8</v>
      </c>
      <c r="E1819" s="1" t="s">
        <v>10</v>
      </c>
      <c r="F1819" s="1" t="s">
        <v>16</v>
      </c>
      <c r="G1819" s="1" t="s">
        <v>12</v>
      </c>
      <c r="H1819" s="1" t="s">
        <v>13</v>
      </c>
      <c r="I1819" s="1" t="s">
        <v>13</v>
      </c>
      <c r="J1819">
        <v>52</v>
      </c>
      <c r="K1819" s="1">
        <f t="shared" si="84"/>
        <v>453413.8</v>
      </c>
      <c r="L1819" s="1" t="str">
        <f t="shared" si="85"/>
        <v>ASALARIADO</v>
      </c>
      <c r="M1819" s="1">
        <f t="shared" si="86"/>
        <v>52</v>
      </c>
    </row>
    <row r="1820" spans="2:13" x14ac:dyDescent="0.25">
      <c r="B1820">
        <v>1806</v>
      </c>
      <c r="C1820" s="1" t="s">
        <v>15</v>
      </c>
      <c r="D1820">
        <v>329950</v>
      </c>
      <c r="E1820" s="1" t="s">
        <v>18</v>
      </c>
      <c r="F1820" s="1" t="s">
        <v>16</v>
      </c>
      <c r="G1820" s="1" t="s">
        <v>12</v>
      </c>
      <c r="H1820" s="1" t="s">
        <v>13</v>
      </c>
      <c r="I1820" s="1" t="s">
        <v>12</v>
      </c>
      <c r="J1820">
        <v>43</v>
      </c>
      <c r="K1820" s="1">
        <f t="shared" si="84"/>
        <v>329950</v>
      </c>
      <c r="L1820" s="1" t="str">
        <f t="shared" si="85"/>
        <v>TRABAJADOR INDEPENDIENTE</v>
      </c>
      <c r="M1820" s="1">
        <f t="shared" si="86"/>
        <v>43</v>
      </c>
    </row>
    <row r="1821" spans="2:13" x14ac:dyDescent="0.25">
      <c r="B1821">
        <v>1807</v>
      </c>
      <c r="C1821" s="1" t="s">
        <v>9</v>
      </c>
      <c r="D1821">
        <v>734449.38</v>
      </c>
      <c r="E1821" s="1" t="s">
        <v>10</v>
      </c>
      <c r="F1821" s="1" t="s">
        <v>11</v>
      </c>
      <c r="G1821" s="1" t="s">
        <v>12</v>
      </c>
      <c r="H1821" s="1" t="s">
        <v>13</v>
      </c>
      <c r="I1821" s="1" t="s">
        <v>13</v>
      </c>
      <c r="J1821">
        <v>24</v>
      </c>
      <c r="K1821" s="1">
        <f t="shared" si="84"/>
        <v>734449.38</v>
      </c>
      <c r="L1821" s="1" t="str">
        <f t="shared" si="85"/>
        <v>ASALARIADO</v>
      </c>
      <c r="M1821" s="1">
        <f t="shared" si="86"/>
        <v>24</v>
      </c>
    </row>
    <row r="1822" spans="2:13" x14ac:dyDescent="0.25">
      <c r="B1822">
        <v>1808</v>
      </c>
      <c r="C1822" s="1" t="s">
        <v>9</v>
      </c>
      <c r="D1822">
        <v>746380.68</v>
      </c>
      <c r="E1822" s="1" t="s">
        <v>10</v>
      </c>
      <c r="F1822" s="1" t="s">
        <v>16</v>
      </c>
      <c r="G1822" s="1" t="s">
        <v>12</v>
      </c>
      <c r="H1822" s="1" t="s">
        <v>13</v>
      </c>
      <c r="I1822" s="1" t="s">
        <v>13</v>
      </c>
      <c r="J1822">
        <v>37</v>
      </c>
      <c r="K1822" s="1">
        <f t="shared" si="84"/>
        <v>746380.68</v>
      </c>
      <c r="L1822" s="1" t="str">
        <f t="shared" si="85"/>
        <v>ASALARIADO</v>
      </c>
      <c r="M1822" s="1">
        <f t="shared" si="86"/>
        <v>37</v>
      </c>
    </row>
    <row r="1823" spans="2:13" x14ac:dyDescent="0.25">
      <c r="B1823">
        <v>1809</v>
      </c>
      <c r="C1823" s="1" t="s">
        <v>15</v>
      </c>
      <c r="D1823">
        <v>420000</v>
      </c>
      <c r="E1823" s="1" t="s">
        <v>10</v>
      </c>
      <c r="F1823" s="1" t="s">
        <v>16</v>
      </c>
      <c r="G1823" s="1" t="s">
        <v>12</v>
      </c>
      <c r="H1823" s="1" t="s">
        <v>13</v>
      </c>
      <c r="I1823" s="1" t="s">
        <v>13</v>
      </c>
      <c r="J1823">
        <v>29</v>
      </c>
      <c r="K1823" s="1">
        <f t="shared" si="84"/>
        <v>420000</v>
      </c>
      <c r="L1823" s="1" t="str">
        <f t="shared" si="85"/>
        <v>ASALARIADO</v>
      </c>
      <c r="M1823" s="1">
        <f t="shared" si="86"/>
        <v>29</v>
      </c>
    </row>
    <row r="1824" spans="2:13" x14ac:dyDescent="0.25">
      <c r="B1824">
        <v>1810</v>
      </c>
      <c r="C1824" s="1" t="s">
        <v>9</v>
      </c>
      <c r="D1824">
        <v>829520</v>
      </c>
      <c r="E1824" s="1" t="s">
        <v>10</v>
      </c>
      <c r="F1824" s="1" t="s">
        <v>16</v>
      </c>
      <c r="G1824" s="1" t="s">
        <v>12</v>
      </c>
      <c r="H1824" s="1" t="s">
        <v>13</v>
      </c>
      <c r="I1824" s="1" t="s">
        <v>13</v>
      </c>
      <c r="J1824">
        <v>61</v>
      </c>
      <c r="K1824" s="1">
        <f t="shared" si="84"/>
        <v>829520</v>
      </c>
      <c r="L1824" s="1" t="str">
        <f t="shared" si="85"/>
        <v>ASALARIADO</v>
      </c>
      <c r="M1824" s="1">
        <f t="shared" si="86"/>
        <v>61</v>
      </c>
    </row>
    <row r="1825" spans="2:13" x14ac:dyDescent="0.25">
      <c r="B1825">
        <v>1811</v>
      </c>
      <c r="C1825" s="1" t="s">
        <v>15</v>
      </c>
      <c r="D1825">
        <v>297046</v>
      </c>
      <c r="E1825" s="1" t="s">
        <v>17</v>
      </c>
      <c r="F1825" s="1" t="s">
        <v>16</v>
      </c>
      <c r="G1825" s="1" t="s">
        <v>12</v>
      </c>
      <c r="H1825" s="1" t="s">
        <v>13</v>
      </c>
      <c r="I1825" s="1" t="s">
        <v>13</v>
      </c>
      <c r="J1825">
        <v>53</v>
      </c>
      <c r="K1825" s="1">
        <f t="shared" si="84"/>
        <v>297046</v>
      </c>
      <c r="L1825" s="1" t="str">
        <f t="shared" si="85"/>
        <v>ASEGURADO VOLUNTARIO</v>
      </c>
      <c r="M1825" s="1">
        <f t="shared" si="86"/>
        <v>53</v>
      </c>
    </row>
    <row r="1826" spans="2:13" x14ac:dyDescent="0.25">
      <c r="B1826">
        <v>1812</v>
      </c>
      <c r="C1826" s="1" t="s">
        <v>9</v>
      </c>
      <c r="D1826">
        <v>2921803.69</v>
      </c>
      <c r="E1826" s="1" t="s">
        <v>10</v>
      </c>
      <c r="F1826" s="1" t="s">
        <v>16</v>
      </c>
      <c r="G1826" s="1" t="s">
        <v>12</v>
      </c>
      <c r="H1826" s="1" t="s">
        <v>13</v>
      </c>
      <c r="I1826" s="1" t="s">
        <v>13</v>
      </c>
      <c r="J1826">
        <v>38</v>
      </c>
      <c r="K1826" s="1">
        <f t="shared" si="84"/>
        <v>2921803.69</v>
      </c>
      <c r="L1826" s="1" t="str">
        <f t="shared" si="85"/>
        <v>ASALARIADO</v>
      </c>
      <c r="M1826" s="1">
        <f t="shared" si="86"/>
        <v>38</v>
      </c>
    </row>
    <row r="1827" spans="2:13" x14ac:dyDescent="0.25">
      <c r="B1827">
        <v>1813</v>
      </c>
      <c r="C1827" s="1" t="s">
        <v>9</v>
      </c>
      <c r="D1827">
        <v>299647</v>
      </c>
      <c r="E1827" s="1" t="s">
        <v>17</v>
      </c>
      <c r="F1827" s="1" t="s">
        <v>16</v>
      </c>
      <c r="G1827" s="1" t="s">
        <v>12</v>
      </c>
      <c r="H1827" s="1" t="s">
        <v>13</v>
      </c>
      <c r="I1827" s="1" t="s">
        <v>13</v>
      </c>
      <c r="J1827">
        <v>58</v>
      </c>
      <c r="K1827" s="1">
        <f t="shared" si="84"/>
        <v>299647</v>
      </c>
      <c r="L1827" s="1" t="str">
        <f t="shared" si="85"/>
        <v>ASEGURADO VOLUNTARIO</v>
      </c>
      <c r="M1827" s="1">
        <f t="shared" si="86"/>
        <v>58</v>
      </c>
    </row>
    <row r="1828" spans="2:13" x14ac:dyDescent="0.25">
      <c r="B1828">
        <v>1814</v>
      </c>
      <c r="C1828" s="1" t="s">
        <v>15</v>
      </c>
      <c r="D1828">
        <v>385548</v>
      </c>
      <c r="E1828" s="1" t="s">
        <v>17</v>
      </c>
      <c r="F1828" s="1" t="s">
        <v>16</v>
      </c>
      <c r="G1828" s="1" t="s">
        <v>12</v>
      </c>
      <c r="H1828" s="1" t="s">
        <v>12</v>
      </c>
      <c r="I1828" s="1" t="s">
        <v>13</v>
      </c>
      <c r="J1828">
        <v>55</v>
      </c>
      <c r="K1828" s="1">
        <f t="shared" si="84"/>
        <v>385548</v>
      </c>
      <c r="L1828" s="1" t="str">
        <f t="shared" si="85"/>
        <v>ASEGURADO VOLUNTARIO</v>
      </c>
      <c r="M1828" s="1">
        <f t="shared" si="86"/>
        <v>55</v>
      </c>
    </row>
    <row r="1829" spans="2:13" x14ac:dyDescent="0.25">
      <c r="B1829">
        <v>1815</v>
      </c>
      <c r="C1829" s="1" t="s">
        <v>15</v>
      </c>
      <c r="D1829">
        <v>639148</v>
      </c>
      <c r="E1829" s="1" t="s">
        <v>18</v>
      </c>
      <c r="F1829" s="1" t="s">
        <v>16</v>
      </c>
      <c r="G1829" s="1" t="s">
        <v>12</v>
      </c>
      <c r="H1829" s="1" t="s">
        <v>13</v>
      </c>
      <c r="I1829" s="1" t="s">
        <v>13</v>
      </c>
      <c r="J1829">
        <v>34</v>
      </c>
      <c r="K1829" s="1">
        <f t="shared" si="84"/>
        <v>639148</v>
      </c>
      <c r="L1829" s="1" t="str">
        <f t="shared" si="85"/>
        <v>TRABAJADOR INDEPENDIENTE</v>
      </c>
      <c r="M1829" s="1">
        <f t="shared" si="86"/>
        <v>34</v>
      </c>
    </row>
    <row r="1830" spans="2:13" x14ac:dyDescent="0.25">
      <c r="B1830">
        <v>1816</v>
      </c>
      <c r="C1830" s="1" t="s">
        <v>9</v>
      </c>
      <c r="D1830">
        <v>202600.91</v>
      </c>
      <c r="E1830" s="1" t="s">
        <v>10</v>
      </c>
      <c r="F1830" s="1" t="s">
        <v>16</v>
      </c>
      <c r="G1830" s="1" t="s">
        <v>12</v>
      </c>
      <c r="H1830" s="1" t="s">
        <v>13</v>
      </c>
      <c r="I1830" s="1" t="s">
        <v>13</v>
      </c>
      <c r="J1830">
        <v>40</v>
      </c>
      <c r="K1830" s="1">
        <f t="shared" si="84"/>
        <v>202600.91</v>
      </c>
      <c r="L1830" s="1" t="str">
        <f t="shared" si="85"/>
        <v>ASALARIADO</v>
      </c>
      <c r="M1830" s="1">
        <f t="shared" si="86"/>
        <v>40</v>
      </c>
    </row>
    <row r="1831" spans="2:13" x14ac:dyDescent="0.25">
      <c r="B1831">
        <v>1817</v>
      </c>
      <c r="C1831" s="1" t="s">
        <v>9</v>
      </c>
      <c r="D1831">
        <v>594092</v>
      </c>
      <c r="E1831" s="1" t="s">
        <v>18</v>
      </c>
      <c r="F1831" s="1" t="s">
        <v>16</v>
      </c>
      <c r="G1831" s="1" t="s">
        <v>12</v>
      </c>
      <c r="H1831" s="1" t="s">
        <v>13</v>
      </c>
      <c r="I1831" s="1" t="s">
        <v>12</v>
      </c>
      <c r="J1831">
        <v>61</v>
      </c>
      <c r="K1831" s="1">
        <f t="shared" si="84"/>
        <v>594092</v>
      </c>
      <c r="L1831" s="1" t="str">
        <f t="shared" si="85"/>
        <v>TRABAJADOR INDEPENDIENTE</v>
      </c>
      <c r="M1831" s="1">
        <f t="shared" si="86"/>
        <v>61</v>
      </c>
    </row>
    <row r="1832" spans="2:13" x14ac:dyDescent="0.25">
      <c r="B1832">
        <v>1818</v>
      </c>
      <c r="C1832" s="1" t="s">
        <v>15</v>
      </c>
      <c r="D1832">
        <v>347514</v>
      </c>
      <c r="E1832" s="1" t="s">
        <v>10</v>
      </c>
      <c r="F1832" s="1" t="s">
        <v>16</v>
      </c>
      <c r="G1832" s="1" t="s">
        <v>12</v>
      </c>
      <c r="H1832" s="1" t="s">
        <v>13</v>
      </c>
      <c r="I1832" s="1" t="s">
        <v>12</v>
      </c>
      <c r="J1832">
        <v>20</v>
      </c>
      <c r="K1832" s="1">
        <f t="shared" si="84"/>
        <v>347514</v>
      </c>
      <c r="L1832" s="1" t="str">
        <f t="shared" si="85"/>
        <v>ASALARIADO</v>
      </c>
      <c r="M1832" s="1">
        <f t="shared" si="86"/>
        <v>20</v>
      </c>
    </row>
    <row r="1833" spans="2:13" x14ac:dyDescent="0.25">
      <c r="B1833">
        <v>1819</v>
      </c>
      <c r="C1833" s="1" t="s">
        <v>9</v>
      </c>
      <c r="D1833">
        <v>356858</v>
      </c>
      <c r="E1833" s="1" t="s">
        <v>18</v>
      </c>
      <c r="F1833" s="1" t="s">
        <v>16</v>
      </c>
      <c r="G1833" s="1" t="s">
        <v>12</v>
      </c>
      <c r="H1833" s="1" t="s">
        <v>13</v>
      </c>
      <c r="I1833" s="1" t="s">
        <v>12</v>
      </c>
      <c r="J1833">
        <v>42</v>
      </c>
      <c r="K1833" s="1">
        <f t="shared" si="84"/>
        <v>356858</v>
      </c>
      <c r="L1833" s="1" t="str">
        <f t="shared" si="85"/>
        <v>TRABAJADOR INDEPENDIENTE</v>
      </c>
      <c r="M1833" s="1">
        <f t="shared" si="86"/>
        <v>42</v>
      </c>
    </row>
    <row r="1834" spans="2:13" x14ac:dyDescent="0.25">
      <c r="B1834">
        <v>1820</v>
      </c>
      <c r="C1834" s="1" t="s">
        <v>9</v>
      </c>
      <c r="D1834">
        <v>387953</v>
      </c>
      <c r="E1834" s="1" t="s">
        <v>18</v>
      </c>
      <c r="F1834" s="1" t="s">
        <v>16</v>
      </c>
      <c r="G1834" s="1" t="s">
        <v>13</v>
      </c>
      <c r="H1834" s="1" t="s">
        <v>13</v>
      </c>
      <c r="I1834" s="1" t="s">
        <v>12</v>
      </c>
      <c r="J1834">
        <v>32</v>
      </c>
      <c r="K1834" s="1">
        <f t="shared" si="84"/>
        <v>387953</v>
      </c>
      <c r="L1834" s="1" t="str">
        <f t="shared" si="85"/>
        <v>TRABAJADOR INDEPENDIENTE</v>
      </c>
      <c r="M1834" s="1">
        <f t="shared" si="86"/>
        <v>32</v>
      </c>
    </row>
    <row r="1835" spans="2:13" x14ac:dyDescent="0.25">
      <c r="B1835">
        <v>1821</v>
      </c>
      <c r="C1835" s="1" t="s">
        <v>9</v>
      </c>
      <c r="D1835">
        <v>1742310</v>
      </c>
      <c r="E1835" s="1" t="s">
        <v>10</v>
      </c>
      <c r="F1835" s="1" t="s">
        <v>16</v>
      </c>
      <c r="G1835" s="1" t="s">
        <v>12</v>
      </c>
      <c r="H1835" s="1" t="s">
        <v>13</v>
      </c>
      <c r="I1835" s="1" t="s">
        <v>13</v>
      </c>
      <c r="J1835">
        <v>28</v>
      </c>
      <c r="K1835" s="1">
        <f t="shared" si="84"/>
        <v>1742310</v>
      </c>
      <c r="L1835" s="1" t="str">
        <f t="shared" si="85"/>
        <v>ASALARIADO</v>
      </c>
      <c r="M1835" s="1">
        <f t="shared" si="86"/>
        <v>28</v>
      </c>
    </row>
    <row r="1836" spans="2:13" x14ac:dyDescent="0.25">
      <c r="B1836">
        <v>1822</v>
      </c>
      <c r="C1836" s="1" t="s">
        <v>9</v>
      </c>
      <c r="D1836">
        <v>550000</v>
      </c>
      <c r="E1836" s="1" t="s">
        <v>10</v>
      </c>
      <c r="F1836" s="1" t="s">
        <v>16</v>
      </c>
      <c r="G1836" s="1" t="s">
        <v>12</v>
      </c>
      <c r="H1836" s="1" t="s">
        <v>13</v>
      </c>
      <c r="I1836" s="1" t="s">
        <v>13</v>
      </c>
      <c r="J1836">
        <v>28</v>
      </c>
      <c r="K1836" s="1">
        <f t="shared" si="84"/>
        <v>550000</v>
      </c>
      <c r="L1836" s="1" t="str">
        <f t="shared" si="85"/>
        <v>ASALARIADO</v>
      </c>
      <c r="M1836" s="1">
        <f t="shared" si="86"/>
        <v>28</v>
      </c>
    </row>
    <row r="1837" spans="2:13" x14ac:dyDescent="0.25">
      <c r="B1837">
        <v>1823</v>
      </c>
      <c r="C1837" s="1" t="s">
        <v>9</v>
      </c>
      <c r="D1837">
        <v>1524359</v>
      </c>
      <c r="E1837" s="1" t="s">
        <v>10</v>
      </c>
      <c r="F1837" s="1" t="s">
        <v>11</v>
      </c>
      <c r="G1837" s="1" t="s">
        <v>12</v>
      </c>
      <c r="H1837" s="1" t="s">
        <v>13</v>
      </c>
      <c r="I1837" s="1" t="s">
        <v>12</v>
      </c>
      <c r="J1837">
        <v>51</v>
      </c>
      <c r="K1837" s="1">
        <f t="shared" si="84"/>
        <v>1524359</v>
      </c>
      <c r="L1837" s="1" t="str">
        <f t="shared" si="85"/>
        <v>ASALARIADO</v>
      </c>
      <c r="M1837" s="1">
        <f t="shared" si="86"/>
        <v>51</v>
      </c>
    </row>
    <row r="1838" spans="2:13" x14ac:dyDescent="0.25">
      <c r="B1838">
        <v>1824</v>
      </c>
      <c r="C1838" s="1" t="s">
        <v>15</v>
      </c>
      <c r="D1838">
        <v>50000</v>
      </c>
      <c r="E1838" s="1" t="s">
        <v>10</v>
      </c>
      <c r="F1838" s="1" t="s">
        <v>16</v>
      </c>
      <c r="G1838" s="1" t="s">
        <v>12</v>
      </c>
      <c r="H1838" s="1" t="s">
        <v>12</v>
      </c>
      <c r="I1838" s="1" t="s">
        <v>13</v>
      </c>
      <c r="J1838">
        <v>35</v>
      </c>
      <c r="K1838" s="1">
        <f t="shared" si="84"/>
        <v>50000</v>
      </c>
      <c r="L1838" s="1" t="str">
        <f t="shared" si="85"/>
        <v>ASALARIADO</v>
      </c>
      <c r="M1838" s="1">
        <f t="shared" si="86"/>
        <v>35</v>
      </c>
    </row>
    <row r="1839" spans="2:13" x14ac:dyDescent="0.25">
      <c r="B1839">
        <v>1825</v>
      </c>
      <c r="C1839" s="1" t="s">
        <v>15</v>
      </c>
      <c r="D1839">
        <v>310124</v>
      </c>
      <c r="E1839" s="1" t="s">
        <v>17</v>
      </c>
      <c r="F1839" s="1" t="s">
        <v>16</v>
      </c>
      <c r="G1839" s="1" t="s">
        <v>12</v>
      </c>
      <c r="H1839" s="1" t="s">
        <v>13</v>
      </c>
      <c r="I1839" s="1" t="s">
        <v>12</v>
      </c>
      <c r="J1839">
        <v>32</v>
      </c>
      <c r="K1839" s="1">
        <f t="shared" si="84"/>
        <v>310124</v>
      </c>
      <c r="L1839" s="1" t="str">
        <f t="shared" si="85"/>
        <v>ASEGURADO VOLUNTARIO</v>
      </c>
      <c r="M1839" s="1">
        <f t="shared" si="86"/>
        <v>32</v>
      </c>
    </row>
    <row r="1840" spans="2:13" x14ac:dyDescent="0.25">
      <c r="B1840">
        <v>1826</v>
      </c>
      <c r="C1840" s="1" t="s">
        <v>9</v>
      </c>
      <c r="D1840">
        <v>216200</v>
      </c>
      <c r="E1840" s="1" t="s">
        <v>10</v>
      </c>
      <c r="F1840" s="1" t="s">
        <v>16</v>
      </c>
      <c r="G1840" s="1" t="s">
        <v>12</v>
      </c>
      <c r="H1840" s="1" t="s">
        <v>12</v>
      </c>
      <c r="I1840" s="1" t="s">
        <v>12</v>
      </c>
      <c r="J1840">
        <v>29</v>
      </c>
      <c r="K1840" s="1">
        <f t="shared" si="84"/>
        <v>216200</v>
      </c>
      <c r="L1840" s="1" t="str">
        <f t="shared" si="85"/>
        <v>ASALARIADO</v>
      </c>
      <c r="M1840" s="1">
        <f t="shared" si="86"/>
        <v>29</v>
      </c>
    </row>
    <row r="1841" spans="2:13" x14ac:dyDescent="0.25">
      <c r="B1841">
        <v>1827</v>
      </c>
      <c r="C1841" s="1" t="s">
        <v>15</v>
      </c>
      <c r="D1841">
        <v>577181</v>
      </c>
      <c r="E1841" s="1" t="s">
        <v>10</v>
      </c>
      <c r="F1841" s="1" t="s">
        <v>11</v>
      </c>
      <c r="G1841" s="1" t="s">
        <v>12</v>
      </c>
      <c r="H1841" s="1" t="s">
        <v>13</v>
      </c>
      <c r="I1841" s="1" t="s">
        <v>12</v>
      </c>
      <c r="J1841">
        <v>55</v>
      </c>
      <c r="K1841" s="1">
        <f t="shared" si="84"/>
        <v>577181</v>
      </c>
      <c r="L1841" s="1" t="str">
        <f t="shared" si="85"/>
        <v>ASALARIADO</v>
      </c>
      <c r="M1841" s="1">
        <f t="shared" si="86"/>
        <v>55</v>
      </c>
    </row>
    <row r="1842" spans="2:13" x14ac:dyDescent="0.25">
      <c r="B1842">
        <v>1828</v>
      </c>
      <c r="C1842" s="1" t="s">
        <v>15</v>
      </c>
      <c r="D1842">
        <v>719873.23</v>
      </c>
      <c r="E1842" s="1" t="s">
        <v>10</v>
      </c>
      <c r="F1842" s="1" t="s">
        <v>16</v>
      </c>
      <c r="G1842" s="1" t="s">
        <v>12</v>
      </c>
      <c r="H1842" s="1" t="s">
        <v>13</v>
      </c>
      <c r="I1842" s="1" t="s">
        <v>13</v>
      </c>
      <c r="J1842">
        <v>26</v>
      </c>
      <c r="K1842" s="1">
        <f t="shared" si="84"/>
        <v>719873.23</v>
      </c>
      <c r="L1842" s="1" t="str">
        <f t="shared" si="85"/>
        <v>ASALARIADO</v>
      </c>
      <c r="M1842" s="1">
        <f t="shared" si="86"/>
        <v>26</v>
      </c>
    </row>
    <row r="1843" spans="2:13" x14ac:dyDescent="0.25">
      <c r="B1843">
        <v>1829</v>
      </c>
      <c r="C1843" s="1" t="s">
        <v>15</v>
      </c>
      <c r="D1843">
        <v>625201.97</v>
      </c>
      <c r="E1843" s="1" t="s">
        <v>10</v>
      </c>
      <c r="F1843" s="1" t="s">
        <v>16</v>
      </c>
      <c r="G1843" s="1" t="s">
        <v>12</v>
      </c>
      <c r="H1843" s="1" t="s">
        <v>13</v>
      </c>
      <c r="I1843" s="1" t="s">
        <v>13</v>
      </c>
      <c r="J1843">
        <v>24</v>
      </c>
      <c r="K1843" s="1">
        <f t="shared" si="84"/>
        <v>625201.97</v>
      </c>
      <c r="L1843" s="1" t="str">
        <f t="shared" si="85"/>
        <v>ASALARIADO</v>
      </c>
      <c r="M1843" s="1">
        <f t="shared" si="86"/>
        <v>24</v>
      </c>
    </row>
    <row r="1844" spans="2:13" x14ac:dyDescent="0.25">
      <c r="B1844">
        <v>1830</v>
      </c>
      <c r="C1844" s="1" t="s">
        <v>9</v>
      </c>
      <c r="D1844">
        <v>294101</v>
      </c>
      <c r="E1844" s="1" t="s">
        <v>10</v>
      </c>
      <c r="F1844" s="1" t="s">
        <v>16</v>
      </c>
      <c r="G1844" s="1" t="s">
        <v>12</v>
      </c>
      <c r="H1844" s="1" t="s">
        <v>13</v>
      </c>
      <c r="I1844" s="1" t="s">
        <v>13</v>
      </c>
      <c r="J1844">
        <v>25</v>
      </c>
      <c r="K1844" s="1">
        <f t="shared" si="84"/>
        <v>294101</v>
      </c>
      <c r="L1844" s="1" t="str">
        <f t="shared" si="85"/>
        <v>ASALARIADO</v>
      </c>
      <c r="M1844" s="1">
        <f t="shared" si="86"/>
        <v>25</v>
      </c>
    </row>
    <row r="1845" spans="2:13" x14ac:dyDescent="0.25">
      <c r="B1845">
        <v>1831</v>
      </c>
      <c r="C1845" s="1" t="s">
        <v>15</v>
      </c>
      <c r="D1845">
        <v>278272</v>
      </c>
      <c r="E1845" s="1" t="s">
        <v>17</v>
      </c>
      <c r="F1845" s="1" t="s">
        <v>16</v>
      </c>
      <c r="G1845" s="1" t="s">
        <v>12</v>
      </c>
      <c r="H1845" s="1" t="s">
        <v>13</v>
      </c>
      <c r="I1845" s="1" t="s">
        <v>13</v>
      </c>
      <c r="J1845">
        <v>25</v>
      </c>
      <c r="K1845" s="1">
        <f t="shared" si="84"/>
        <v>278272</v>
      </c>
      <c r="L1845" s="1" t="str">
        <f t="shared" si="85"/>
        <v>ASEGURADO VOLUNTARIO</v>
      </c>
      <c r="M1845" s="1">
        <f t="shared" si="86"/>
        <v>25</v>
      </c>
    </row>
    <row r="1846" spans="2:13" x14ac:dyDescent="0.25">
      <c r="B1846">
        <v>1832</v>
      </c>
      <c r="C1846" s="1" t="s">
        <v>15</v>
      </c>
      <c r="D1846">
        <v>370275</v>
      </c>
      <c r="E1846" s="1" t="s">
        <v>10</v>
      </c>
      <c r="F1846" s="1" t="s">
        <v>16</v>
      </c>
      <c r="G1846" s="1" t="s">
        <v>12</v>
      </c>
      <c r="H1846" s="1" t="s">
        <v>13</v>
      </c>
      <c r="I1846" s="1" t="s">
        <v>13</v>
      </c>
      <c r="J1846">
        <v>36</v>
      </c>
      <c r="K1846" s="1">
        <f t="shared" si="84"/>
        <v>370275</v>
      </c>
      <c r="L1846" s="1" t="str">
        <f t="shared" si="85"/>
        <v>ASALARIADO</v>
      </c>
      <c r="M1846" s="1">
        <f t="shared" si="86"/>
        <v>36</v>
      </c>
    </row>
    <row r="1847" spans="2:13" x14ac:dyDescent="0.25">
      <c r="B1847">
        <v>1833</v>
      </c>
      <c r="C1847" s="1" t="s">
        <v>9</v>
      </c>
      <c r="D1847">
        <v>503329.68</v>
      </c>
      <c r="E1847" s="1" t="s">
        <v>10</v>
      </c>
      <c r="F1847" s="1" t="s">
        <v>16</v>
      </c>
      <c r="G1847" s="1" t="s">
        <v>12</v>
      </c>
      <c r="H1847" s="1" t="s">
        <v>12</v>
      </c>
      <c r="I1847" s="1" t="s">
        <v>13</v>
      </c>
      <c r="J1847">
        <v>26</v>
      </c>
      <c r="K1847" s="1">
        <f t="shared" si="84"/>
        <v>503329.68</v>
      </c>
      <c r="L1847" s="1" t="str">
        <f t="shared" si="85"/>
        <v>ASALARIADO</v>
      </c>
      <c r="M1847" s="1">
        <f t="shared" si="86"/>
        <v>26</v>
      </c>
    </row>
    <row r="1848" spans="2:13" x14ac:dyDescent="0.25">
      <c r="B1848">
        <v>1834</v>
      </c>
      <c r="C1848" s="1" t="s">
        <v>9</v>
      </c>
      <c r="D1848">
        <v>432986.25</v>
      </c>
      <c r="E1848" s="1" t="s">
        <v>10</v>
      </c>
      <c r="F1848" s="1" t="s">
        <v>16</v>
      </c>
      <c r="G1848" s="1" t="s">
        <v>12</v>
      </c>
      <c r="H1848" s="1" t="s">
        <v>12</v>
      </c>
      <c r="I1848" s="1" t="s">
        <v>13</v>
      </c>
      <c r="J1848">
        <v>45</v>
      </c>
      <c r="K1848" s="1">
        <f t="shared" si="84"/>
        <v>432986.25</v>
      </c>
      <c r="L1848" s="1" t="str">
        <f t="shared" si="85"/>
        <v>ASALARIADO</v>
      </c>
      <c r="M1848" s="1">
        <f t="shared" si="86"/>
        <v>45</v>
      </c>
    </row>
    <row r="1849" spans="2:13" x14ac:dyDescent="0.25">
      <c r="B1849">
        <v>1835</v>
      </c>
      <c r="C1849" s="1" t="s">
        <v>9</v>
      </c>
      <c r="D1849">
        <v>346480</v>
      </c>
      <c r="E1849" s="1" t="s">
        <v>10</v>
      </c>
      <c r="F1849" s="1" t="s">
        <v>16</v>
      </c>
      <c r="G1849" s="1" t="s">
        <v>12</v>
      </c>
      <c r="H1849" s="1" t="s">
        <v>13</v>
      </c>
      <c r="I1849" s="1" t="s">
        <v>13</v>
      </c>
      <c r="J1849">
        <v>25</v>
      </c>
      <c r="K1849" s="1">
        <f t="shared" si="84"/>
        <v>346480</v>
      </c>
      <c r="L1849" s="1" t="str">
        <f t="shared" si="85"/>
        <v>ASALARIADO</v>
      </c>
      <c r="M1849" s="1">
        <f t="shared" si="86"/>
        <v>25</v>
      </c>
    </row>
    <row r="1850" spans="2:13" x14ac:dyDescent="0.25">
      <c r="B1850">
        <v>1836</v>
      </c>
      <c r="C1850" s="1" t="s">
        <v>9</v>
      </c>
      <c r="D1850">
        <v>903246</v>
      </c>
      <c r="E1850" s="1" t="s">
        <v>10</v>
      </c>
      <c r="F1850" s="1" t="s">
        <v>11</v>
      </c>
      <c r="G1850" s="1" t="s">
        <v>12</v>
      </c>
      <c r="H1850" s="1" t="s">
        <v>13</v>
      </c>
      <c r="I1850" s="1" t="s">
        <v>13</v>
      </c>
      <c r="J1850">
        <v>34</v>
      </c>
      <c r="K1850" s="1">
        <f t="shared" si="84"/>
        <v>903246</v>
      </c>
      <c r="L1850" s="1" t="str">
        <f t="shared" si="85"/>
        <v>ASALARIADO</v>
      </c>
      <c r="M1850" s="1">
        <f t="shared" si="86"/>
        <v>34</v>
      </c>
    </row>
    <row r="1851" spans="2:13" x14ac:dyDescent="0.25">
      <c r="B1851">
        <v>1837</v>
      </c>
      <c r="C1851" s="1" t="s">
        <v>9</v>
      </c>
      <c r="D1851">
        <v>320283</v>
      </c>
      <c r="E1851" s="1" t="s">
        <v>18</v>
      </c>
      <c r="F1851" s="1" t="s">
        <v>16</v>
      </c>
      <c r="G1851" s="1" t="s">
        <v>12</v>
      </c>
      <c r="H1851" s="1" t="s">
        <v>13</v>
      </c>
      <c r="I1851" s="1" t="s">
        <v>12</v>
      </c>
      <c r="J1851">
        <v>24</v>
      </c>
      <c r="K1851" s="1">
        <f t="shared" si="84"/>
        <v>320283</v>
      </c>
      <c r="L1851" s="1" t="str">
        <f t="shared" si="85"/>
        <v>TRABAJADOR INDEPENDIENTE</v>
      </c>
      <c r="M1851" s="1">
        <f t="shared" si="86"/>
        <v>24</v>
      </c>
    </row>
    <row r="1852" spans="2:13" x14ac:dyDescent="0.25">
      <c r="B1852">
        <v>1838</v>
      </c>
      <c r="C1852" s="1" t="s">
        <v>15</v>
      </c>
      <c r="D1852">
        <v>297045</v>
      </c>
      <c r="E1852" s="1" t="s">
        <v>17</v>
      </c>
      <c r="F1852" s="1" t="s">
        <v>16</v>
      </c>
      <c r="G1852" s="1" t="s">
        <v>12</v>
      </c>
      <c r="H1852" s="1" t="s">
        <v>13</v>
      </c>
      <c r="I1852" s="1" t="s">
        <v>13</v>
      </c>
      <c r="J1852">
        <v>41</v>
      </c>
      <c r="K1852" s="1">
        <f t="shared" si="84"/>
        <v>297045</v>
      </c>
      <c r="L1852" s="1" t="str">
        <f t="shared" si="85"/>
        <v>ASEGURADO VOLUNTARIO</v>
      </c>
      <c r="M1852" s="1">
        <f t="shared" si="86"/>
        <v>41</v>
      </c>
    </row>
    <row r="1853" spans="2:13" x14ac:dyDescent="0.25">
      <c r="B1853">
        <v>1839</v>
      </c>
      <c r="C1853" s="1" t="s">
        <v>15</v>
      </c>
      <c r="D1853">
        <v>1019557</v>
      </c>
      <c r="E1853" s="1" t="s">
        <v>10</v>
      </c>
      <c r="F1853" s="1" t="s">
        <v>11</v>
      </c>
      <c r="G1853" s="1" t="s">
        <v>12</v>
      </c>
      <c r="H1853" s="1" t="s">
        <v>13</v>
      </c>
      <c r="I1853" s="1" t="s">
        <v>13</v>
      </c>
      <c r="J1853">
        <v>33</v>
      </c>
      <c r="K1853" s="1">
        <f t="shared" si="84"/>
        <v>1019557</v>
      </c>
      <c r="L1853" s="1" t="str">
        <f t="shared" si="85"/>
        <v>ASALARIADO</v>
      </c>
      <c r="M1853" s="1">
        <f t="shared" si="86"/>
        <v>33</v>
      </c>
    </row>
    <row r="1854" spans="2:13" x14ac:dyDescent="0.25">
      <c r="B1854">
        <v>1840</v>
      </c>
      <c r="C1854" s="1" t="s">
        <v>9</v>
      </c>
      <c r="D1854">
        <v>370440.66</v>
      </c>
      <c r="E1854" s="1" t="s">
        <v>10</v>
      </c>
      <c r="F1854" s="1" t="s">
        <v>16</v>
      </c>
      <c r="G1854" s="1" t="s">
        <v>12</v>
      </c>
      <c r="H1854" s="1" t="s">
        <v>13</v>
      </c>
      <c r="I1854" s="1" t="s">
        <v>13</v>
      </c>
      <c r="J1854">
        <v>42</v>
      </c>
      <c r="K1854" s="1">
        <f t="shared" si="84"/>
        <v>370440.66</v>
      </c>
      <c r="L1854" s="1" t="str">
        <f t="shared" si="85"/>
        <v>ASALARIADO</v>
      </c>
      <c r="M1854" s="1">
        <f t="shared" si="86"/>
        <v>42</v>
      </c>
    </row>
    <row r="1855" spans="2:13" x14ac:dyDescent="0.25">
      <c r="B1855">
        <v>1841</v>
      </c>
      <c r="C1855" s="1" t="s">
        <v>15</v>
      </c>
      <c r="D1855">
        <v>133838</v>
      </c>
      <c r="E1855" s="1" t="s">
        <v>10</v>
      </c>
      <c r="F1855" s="1" t="s">
        <v>16</v>
      </c>
      <c r="G1855" s="1" t="s">
        <v>12</v>
      </c>
      <c r="H1855" s="1" t="s">
        <v>13</v>
      </c>
      <c r="I1855" s="1" t="s">
        <v>13</v>
      </c>
      <c r="J1855">
        <v>53</v>
      </c>
      <c r="K1855" s="1">
        <f t="shared" si="84"/>
        <v>133838</v>
      </c>
      <c r="L1855" s="1" t="str">
        <f t="shared" si="85"/>
        <v>ASALARIADO</v>
      </c>
      <c r="M1855" s="1">
        <f t="shared" si="86"/>
        <v>53</v>
      </c>
    </row>
    <row r="1856" spans="2:13" x14ac:dyDescent="0.25">
      <c r="B1856">
        <v>1842</v>
      </c>
      <c r="C1856" s="1" t="s">
        <v>9</v>
      </c>
      <c r="D1856">
        <v>1578511.16</v>
      </c>
      <c r="E1856" s="1" t="s">
        <v>10</v>
      </c>
      <c r="F1856" s="1" t="s">
        <v>16</v>
      </c>
      <c r="G1856" s="1" t="s">
        <v>12</v>
      </c>
      <c r="H1856" s="1" t="s">
        <v>13</v>
      </c>
      <c r="I1856" s="1" t="s">
        <v>13</v>
      </c>
      <c r="J1856">
        <v>36</v>
      </c>
      <c r="K1856" s="1">
        <f t="shared" si="84"/>
        <v>1578511.16</v>
      </c>
      <c r="L1856" s="1" t="str">
        <f t="shared" si="85"/>
        <v>ASALARIADO</v>
      </c>
      <c r="M1856" s="1">
        <f t="shared" si="86"/>
        <v>36</v>
      </c>
    </row>
    <row r="1857" spans="2:13" x14ac:dyDescent="0.25">
      <c r="B1857">
        <v>1843</v>
      </c>
      <c r="C1857" s="1" t="s">
        <v>9</v>
      </c>
      <c r="D1857">
        <v>639148</v>
      </c>
      <c r="E1857" s="1" t="s">
        <v>18</v>
      </c>
      <c r="F1857" s="1" t="s">
        <v>16</v>
      </c>
      <c r="G1857" s="1" t="s">
        <v>12</v>
      </c>
      <c r="H1857" s="1" t="s">
        <v>13</v>
      </c>
      <c r="I1857" s="1" t="s">
        <v>13</v>
      </c>
      <c r="J1857">
        <v>45</v>
      </c>
      <c r="K1857" s="1">
        <f t="shared" si="84"/>
        <v>639148</v>
      </c>
      <c r="L1857" s="1" t="str">
        <f t="shared" si="85"/>
        <v>TRABAJADOR INDEPENDIENTE</v>
      </c>
      <c r="M1857" s="1">
        <f t="shared" si="86"/>
        <v>45</v>
      </c>
    </row>
    <row r="1858" spans="2:13" x14ac:dyDescent="0.25">
      <c r="B1858">
        <v>1844</v>
      </c>
      <c r="C1858" s="1" t="s">
        <v>9</v>
      </c>
      <c r="D1858">
        <v>300018</v>
      </c>
      <c r="E1858" s="1" t="s">
        <v>18</v>
      </c>
      <c r="F1858" s="1" t="s">
        <v>16</v>
      </c>
      <c r="G1858" s="1" t="s">
        <v>12</v>
      </c>
      <c r="H1858" s="1" t="s">
        <v>13</v>
      </c>
      <c r="I1858" s="1" t="s">
        <v>12</v>
      </c>
      <c r="J1858">
        <v>42</v>
      </c>
      <c r="K1858" s="1">
        <f t="shared" si="84"/>
        <v>300018</v>
      </c>
      <c r="L1858" s="1" t="str">
        <f t="shared" si="85"/>
        <v>TRABAJADOR INDEPENDIENTE</v>
      </c>
      <c r="M1858" s="1">
        <f t="shared" si="86"/>
        <v>42</v>
      </c>
    </row>
    <row r="1859" spans="2:13" x14ac:dyDescent="0.25">
      <c r="B1859">
        <v>1845</v>
      </c>
      <c r="C1859" s="1" t="s">
        <v>15</v>
      </c>
      <c r="D1859">
        <v>390000</v>
      </c>
      <c r="E1859" s="1" t="s">
        <v>10</v>
      </c>
      <c r="F1859" s="1" t="s">
        <v>16</v>
      </c>
      <c r="G1859" s="1" t="s">
        <v>12</v>
      </c>
      <c r="H1859" s="1" t="s">
        <v>13</v>
      </c>
      <c r="I1859" s="1" t="s">
        <v>13</v>
      </c>
      <c r="J1859">
        <v>32</v>
      </c>
      <c r="K1859" s="1">
        <f t="shared" si="84"/>
        <v>390000</v>
      </c>
      <c r="L1859" s="1" t="str">
        <f t="shared" si="85"/>
        <v>ASALARIADO</v>
      </c>
      <c r="M1859" s="1">
        <f t="shared" si="86"/>
        <v>32</v>
      </c>
    </row>
    <row r="1860" spans="2:13" x14ac:dyDescent="0.25">
      <c r="B1860">
        <v>1846</v>
      </c>
      <c r="C1860" s="1" t="s">
        <v>9</v>
      </c>
      <c r="D1860">
        <v>299784</v>
      </c>
      <c r="E1860" s="1" t="s">
        <v>17</v>
      </c>
      <c r="F1860" s="1" t="s">
        <v>16</v>
      </c>
      <c r="G1860" s="1" t="s">
        <v>12</v>
      </c>
      <c r="H1860" s="1" t="s">
        <v>13</v>
      </c>
      <c r="I1860" s="1" t="s">
        <v>13</v>
      </c>
      <c r="J1860">
        <v>59</v>
      </c>
      <c r="K1860" s="1">
        <f t="shared" si="84"/>
        <v>299784</v>
      </c>
      <c r="L1860" s="1" t="str">
        <f t="shared" si="85"/>
        <v>ASEGURADO VOLUNTARIO</v>
      </c>
      <c r="M1860" s="1">
        <f t="shared" si="86"/>
        <v>59</v>
      </c>
    </row>
    <row r="1861" spans="2:13" x14ac:dyDescent="0.25">
      <c r="B1861">
        <v>1847</v>
      </c>
      <c r="C1861" s="1" t="s">
        <v>9</v>
      </c>
      <c r="D1861">
        <v>648421</v>
      </c>
      <c r="E1861" s="1" t="s">
        <v>10</v>
      </c>
      <c r="F1861" s="1" t="s">
        <v>16</v>
      </c>
      <c r="G1861" s="1" t="s">
        <v>12</v>
      </c>
      <c r="H1861" s="1" t="s">
        <v>13</v>
      </c>
      <c r="I1861" s="1" t="s">
        <v>13</v>
      </c>
      <c r="J1861">
        <v>53</v>
      </c>
      <c r="K1861" s="1">
        <f t="shared" si="84"/>
        <v>648421</v>
      </c>
      <c r="L1861" s="1" t="str">
        <f t="shared" si="85"/>
        <v>ASALARIADO</v>
      </c>
      <c r="M1861" s="1">
        <f t="shared" si="86"/>
        <v>53</v>
      </c>
    </row>
    <row r="1862" spans="2:13" x14ac:dyDescent="0.25">
      <c r="B1862">
        <v>1848</v>
      </c>
      <c r="C1862" s="1" t="s">
        <v>15</v>
      </c>
      <c r="D1862">
        <v>298018</v>
      </c>
      <c r="E1862" s="1" t="s">
        <v>18</v>
      </c>
      <c r="F1862" s="1" t="s">
        <v>16</v>
      </c>
      <c r="G1862" s="1" t="s">
        <v>12</v>
      </c>
      <c r="H1862" s="1" t="s">
        <v>13</v>
      </c>
      <c r="I1862" s="1" t="s">
        <v>12</v>
      </c>
      <c r="J1862">
        <v>54</v>
      </c>
      <c r="K1862" s="1">
        <f t="shared" si="84"/>
        <v>298018</v>
      </c>
      <c r="L1862" s="1" t="str">
        <f t="shared" si="85"/>
        <v>TRABAJADOR INDEPENDIENTE</v>
      </c>
      <c r="M1862" s="1">
        <f t="shared" si="86"/>
        <v>54</v>
      </c>
    </row>
    <row r="1863" spans="2:13" x14ac:dyDescent="0.25">
      <c r="B1863">
        <v>1849</v>
      </c>
      <c r="C1863" s="1" t="s">
        <v>15</v>
      </c>
      <c r="D1863">
        <v>299046</v>
      </c>
      <c r="E1863" s="1" t="s">
        <v>18</v>
      </c>
      <c r="F1863" s="1" t="s">
        <v>16</v>
      </c>
      <c r="G1863" s="1" t="s">
        <v>12</v>
      </c>
      <c r="H1863" s="1" t="s">
        <v>12</v>
      </c>
      <c r="I1863" s="1" t="s">
        <v>13</v>
      </c>
      <c r="J1863">
        <v>40</v>
      </c>
      <c r="K1863" s="1">
        <f t="shared" si="84"/>
        <v>299046</v>
      </c>
      <c r="L1863" s="1" t="str">
        <f t="shared" si="85"/>
        <v>TRABAJADOR INDEPENDIENTE</v>
      </c>
      <c r="M1863" s="1">
        <f t="shared" si="86"/>
        <v>40</v>
      </c>
    </row>
    <row r="1864" spans="2:13" x14ac:dyDescent="0.25">
      <c r="B1864">
        <v>1850</v>
      </c>
      <c r="C1864" s="1" t="s">
        <v>9</v>
      </c>
      <c r="D1864">
        <v>472038</v>
      </c>
      <c r="E1864" s="1" t="s">
        <v>10</v>
      </c>
      <c r="F1864" s="1" t="s">
        <v>16</v>
      </c>
      <c r="G1864" s="1" t="s">
        <v>12</v>
      </c>
      <c r="H1864" s="1" t="s">
        <v>13</v>
      </c>
      <c r="I1864" s="1" t="s">
        <v>13</v>
      </c>
      <c r="J1864">
        <v>28</v>
      </c>
      <c r="K1864" s="1">
        <f t="shared" si="84"/>
        <v>472038</v>
      </c>
      <c r="L1864" s="1" t="str">
        <f t="shared" si="85"/>
        <v>ASALARIADO</v>
      </c>
      <c r="M1864" s="1">
        <f t="shared" si="86"/>
        <v>28</v>
      </c>
    </row>
    <row r="1865" spans="2:13" x14ac:dyDescent="0.25">
      <c r="B1865">
        <v>1851</v>
      </c>
      <c r="C1865" s="1" t="s">
        <v>9</v>
      </c>
      <c r="D1865">
        <v>1509803.5</v>
      </c>
      <c r="E1865" s="1" t="s">
        <v>10</v>
      </c>
      <c r="F1865" s="1" t="s">
        <v>11</v>
      </c>
      <c r="G1865" s="1" t="s">
        <v>12</v>
      </c>
      <c r="H1865" s="1" t="s">
        <v>13</v>
      </c>
      <c r="I1865" s="1" t="s">
        <v>13</v>
      </c>
      <c r="J1865">
        <v>34</v>
      </c>
      <c r="K1865" s="1">
        <f t="shared" si="84"/>
        <v>1509803.5</v>
      </c>
      <c r="L1865" s="1" t="str">
        <f t="shared" si="85"/>
        <v>ASALARIADO</v>
      </c>
      <c r="M1865" s="1">
        <f t="shared" si="86"/>
        <v>34</v>
      </c>
    </row>
    <row r="1866" spans="2:13" x14ac:dyDescent="0.25">
      <c r="B1866">
        <v>1852</v>
      </c>
      <c r="C1866" s="1" t="s">
        <v>15</v>
      </c>
      <c r="D1866">
        <v>278030</v>
      </c>
      <c r="E1866" s="1" t="s">
        <v>17</v>
      </c>
      <c r="F1866" s="1" t="s">
        <v>16</v>
      </c>
      <c r="G1866" s="1" t="s">
        <v>12</v>
      </c>
      <c r="H1866" s="1" t="s">
        <v>13</v>
      </c>
      <c r="I1866" s="1" t="s">
        <v>13</v>
      </c>
      <c r="J1866">
        <v>37</v>
      </c>
      <c r="K1866" s="1">
        <f t="shared" si="84"/>
        <v>278030</v>
      </c>
      <c r="L1866" s="1" t="str">
        <f t="shared" si="85"/>
        <v>ASEGURADO VOLUNTARIO</v>
      </c>
      <c r="M1866" s="1">
        <f t="shared" si="86"/>
        <v>37</v>
      </c>
    </row>
    <row r="1867" spans="2:13" x14ac:dyDescent="0.25">
      <c r="B1867">
        <v>1853</v>
      </c>
      <c r="C1867" s="1" t="s">
        <v>15</v>
      </c>
      <c r="D1867">
        <v>259800</v>
      </c>
      <c r="E1867" s="1" t="s">
        <v>10</v>
      </c>
      <c r="F1867" s="1" t="s">
        <v>16</v>
      </c>
      <c r="G1867" s="1" t="s">
        <v>12</v>
      </c>
      <c r="H1867" s="1" t="s">
        <v>13</v>
      </c>
      <c r="I1867" s="1" t="s">
        <v>13</v>
      </c>
      <c r="J1867">
        <v>38</v>
      </c>
      <c r="K1867" s="1">
        <f t="shared" si="84"/>
        <v>259800</v>
      </c>
      <c r="L1867" s="1" t="str">
        <f t="shared" si="85"/>
        <v>ASALARIADO</v>
      </c>
      <c r="M1867" s="1">
        <f t="shared" si="86"/>
        <v>38</v>
      </c>
    </row>
    <row r="1868" spans="2:13" x14ac:dyDescent="0.25">
      <c r="B1868">
        <v>1854</v>
      </c>
      <c r="C1868" s="1" t="s">
        <v>9</v>
      </c>
      <c r="D1868">
        <v>973600</v>
      </c>
      <c r="E1868" s="1" t="s">
        <v>10</v>
      </c>
      <c r="F1868" s="1" t="s">
        <v>16</v>
      </c>
      <c r="G1868" s="1" t="s">
        <v>12</v>
      </c>
      <c r="H1868" s="1" t="s">
        <v>13</v>
      </c>
      <c r="I1868" s="1" t="s">
        <v>13</v>
      </c>
      <c r="J1868">
        <v>25</v>
      </c>
      <c r="K1868" s="1">
        <f t="shared" si="84"/>
        <v>973600</v>
      </c>
      <c r="L1868" s="1" t="str">
        <f t="shared" si="85"/>
        <v>ASALARIADO</v>
      </c>
      <c r="M1868" s="1">
        <f t="shared" si="86"/>
        <v>25</v>
      </c>
    </row>
    <row r="1869" spans="2:13" x14ac:dyDescent="0.25">
      <c r="B1869">
        <v>1855</v>
      </c>
      <c r="C1869" s="1" t="s">
        <v>9</v>
      </c>
      <c r="D1869">
        <v>4853991.51</v>
      </c>
      <c r="E1869" s="1" t="s">
        <v>10</v>
      </c>
      <c r="F1869" s="1" t="s">
        <v>16</v>
      </c>
      <c r="G1869" s="1" t="s">
        <v>12</v>
      </c>
      <c r="H1869" s="1" t="s">
        <v>13</v>
      </c>
      <c r="I1869" s="1" t="s">
        <v>13</v>
      </c>
      <c r="J1869">
        <v>43</v>
      </c>
      <c r="K1869" s="1">
        <f t="shared" si="84"/>
        <v>4853991.51</v>
      </c>
      <c r="L1869" s="1" t="str">
        <f t="shared" si="85"/>
        <v>ASALARIADO</v>
      </c>
      <c r="M1869" s="1">
        <f t="shared" si="86"/>
        <v>43</v>
      </c>
    </row>
    <row r="1870" spans="2:13" x14ac:dyDescent="0.25">
      <c r="B1870">
        <v>1856</v>
      </c>
      <c r="C1870" s="1" t="s">
        <v>9</v>
      </c>
      <c r="D1870">
        <v>849678</v>
      </c>
      <c r="E1870" s="1" t="s">
        <v>18</v>
      </c>
      <c r="F1870" s="1" t="s">
        <v>16</v>
      </c>
      <c r="G1870" s="1" t="s">
        <v>12</v>
      </c>
      <c r="H1870" s="1" t="s">
        <v>13</v>
      </c>
      <c r="I1870" s="1" t="s">
        <v>12</v>
      </c>
      <c r="J1870">
        <v>51</v>
      </c>
      <c r="K1870" s="1">
        <f t="shared" si="84"/>
        <v>849678</v>
      </c>
      <c r="L1870" s="1" t="str">
        <f t="shared" si="85"/>
        <v>TRABAJADOR INDEPENDIENTE</v>
      </c>
      <c r="M1870" s="1">
        <f t="shared" si="86"/>
        <v>51</v>
      </c>
    </row>
    <row r="1871" spans="2:13" x14ac:dyDescent="0.25">
      <c r="B1871">
        <v>1857</v>
      </c>
      <c r="C1871" s="1" t="s">
        <v>9</v>
      </c>
      <c r="D1871">
        <v>200000</v>
      </c>
      <c r="E1871" s="1" t="s">
        <v>10</v>
      </c>
      <c r="F1871" s="1" t="s">
        <v>16</v>
      </c>
      <c r="G1871" s="1" t="s">
        <v>12</v>
      </c>
      <c r="H1871" s="1" t="s">
        <v>13</v>
      </c>
      <c r="I1871" s="1" t="s">
        <v>12</v>
      </c>
      <c r="J1871">
        <v>58</v>
      </c>
      <c r="K1871" s="1">
        <f t="shared" ref="K1871:K1934" si="87">IF(ISBLANK(D1871),$B$8,D1871)</f>
        <v>200000</v>
      </c>
      <c r="L1871" s="1" t="str">
        <f t="shared" ref="L1871:L1934" si="88">IF(ISBLANK(E1871),$B$4,E1871)</f>
        <v>ASALARIADO</v>
      </c>
      <c r="M1871" s="1">
        <f t="shared" ref="M1871:M1934" si="89">IF(ISBLANK(J1871),$B$9,J1871)</f>
        <v>58</v>
      </c>
    </row>
    <row r="1872" spans="2:13" x14ac:dyDescent="0.25">
      <c r="B1872">
        <v>1858</v>
      </c>
      <c r="C1872" s="1" t="s">
        <v>9</v>
      </c>
      <c r="D1872">
        <v>1842399.71</v>
      </c>
      <c r="E1872" s="1" t="s">
        <v>10</v>
      </c>
      <c r="F1872" s="1" t="s">
        <v>11</v>
      </c>
      <c r="G1872" s="1" t="s">
        <v>12</v>
      </c>
      <c r="H1872" s="1" t="s">
        <v>13</v>
      </c>
      <c r="I1872" s="1" t="s">
        <v>13</v>
      </c>
      <c r="J1872">
        <v>51</v>
      </c>
      <c r="K1872" s="1">
        <f t="shared" si="87"/>
        <v>1842399.71</v>
      </c>
      <c r="L1872" s="1" t="str">
        <f t="shared" si="88"/>
        <v>ASALARIADO</v>
      </c>
      <c r="M1872" s="1">
        <f t="shared" si="89"/>
        <v>51</v>
      </c>
    </row>
    <row r="1873" spans="2:13" x14ac:dyDescent="0.25">
      <c r="B1873">
        <v>1859</v>
      </c>
      <c r="C1873" s="1" t="s">
        <v>9</v>
      </c>
      <c r="D1873">
        <v>30310</v>
      </c>
      <c r="E1873" s="1" t="s">
        <v>10</v>
      </c>
      <c r="F1873" s="1" t="s">
        <v>16</v>
      </c>
      <c r="G1873" s="1" t="s">
        <v>12</v>
      </c>
      <c r="H1873" s="1" t="s">
        <v>13</v>
      </c>
      <c r="I1873" s="1" t="s">
        <v>12</v>
      </c>
      <c r="J1873">
        <v>34</v>
      </c>
      <c r="K1873" s="1">
        <f t="shared" si="87"/>
        <v>30310</v>
      </c>
      <c r="L1873" s="1" t="str">
        <f t="shared" si="88"/>
        <v>ASALARIADO</v>
      </c>
      <c r="M1873" s="1">
        <f t="shared" si="89"/>
        <v>34</v>
      </c>
    </row>
    <row r="1874" spans="2:13" x14ac:dyDescent="0.25">
      <c r="B1874">
        <v>1860</v>
      </c>
      <c r="C1874" s="1" t="s">
        <v>15</v>
      </c>
      <c r="D1874">
        <v>359545</v>
      </c>
      <c r="E1874" s="1" t="s">
        <v>10</v>
      </c>
      <c r="F1874" s="1" t="s">
        <v>16</v>
      </c>
      <c r="G1874" s="1" t="s">
        <v>12</v>
      </c>
      <c r="H1874" s="1" t="s">
        <v>13</v>
      </c>
      <c r="I1874" s="1" t="s">
        <v>13</v>
      </c>
      <c r="J1874">
        <v>27</v>
      </c>
      <c r="K1874" s="1">
        <f t="shared" si="87"/>
        <v>359545</v>
      </c>
      <c r="L1874" s="1" t="str">
        <f t="shared" si="88"/>
        <v>ASALARIADO</v>
      </c>
      <c r="M1874" s="1">
        <f t="shared" si="89"/>
        <v>27</v>
      </c>
    </row>
    <row r="1875" spans="2:13" x14ac:dyDescent="0.25">
      <c r="B1875">
        <v>1861</v>
      </c>
      <c r="C1875" s="1" t="s">
        <v>9</v>
      </c>
      <c r="D1875">
        <v>555920.49</v>
      </c>
      <c r="E1875" s="1" t="s">
        <v>10</v>
      </c>
      <c r="F1875" s="1" t="s">
        <v>16</v>
      </c>
      <c r="G1875" s="1" t="s">
        <v>12</v>
      </c>
      <c r="H1875" s="1" t="s">
        <v>12</v>
      </c>
      <c r="I1875" s="1" t="s">
        <v>13</v>
      </c>
      <c r="J1875">
        <v>47</v>
      </c>
      <c r="K1875" s="1">
        <f t="shared" si="87"/>
        <v>555920.49</v>
      </c>
      <c r="L1875" s="1" t="str">
        <f t="shared" si="88"/>
        <v>ASALARIADO</v>
      </c>
      <c r="M1875" s="1">
        <f t="shared" si="89"/>
        <v>47</v>
      </c>
    </row>
    <row r="1876" spans="2:13" x14ac:dyDescent="0.25">
      <c r="B1876">
        <v>1862</v>
      </c>
      <c r="C1876" s="1" t="s">
        <v>15</v>
      </c>
      <c r="D1876">
        <v>297046</v>
      </c>
      <c r="E1876" s="1" t="s">
        <v>18</v>
      </c>
      <c r="F1876" s="1" t="s">
        <v>16</v>
      </c>
      <c r="G1876" s="1" t="s">
        <v>12</v>
      </c>
      <c r="H1876" s="1" t="s">
        <v>13</v>
      </c>
      <c r="I1876" s="1" t="s">
        <v>12</v>
      </c>
      <c r="J1876">
        <v>25</v>
      </c>
      <c r="K1876" s="1">
        <f t="shared" si="87"/>
        <v>297046</v>
      </c>
      <c r="L1876" s="1" t="str">
        <f t="shared" si="88"/>
        <v>TRABAJADOR INDEPENDIENTE</v>
      </c>
      <c r="M1876" s="1">
        <f t="shared" si="89"/>
        <v>25</v>
      </c>
    </row>
    <row r="1877" spans="2:13" x14ac:dyDescent="0.25">
      <c r="B1877">
        <v>1863</v>
      </c>
      <c r="C1877" s="1" t="s">
        <v>9</v>
      </c>
      <c r="D1877">
        <v>317915.58</v>
      </c>
      <c r="E1877" s="1" t="s">
        <v>10</v>
      </c>
      <c r="F1877" s="1" t="s">
        <v>16</v>
      </c>
      <c r="G1877" s="1" t="s">
        <v>12</v>
      </c>
      <c r="H1877" s="1" t="s">
        <v>13</v>
      </c>
      <c r="I1877" s="1" t="s">
        <v>13</v>
      </c>
      <c r="J1877">
        <v>49</v>
      </c>
      <c r="K1877" s="1">
        <f t="shared" si="87"/>
        <v>317915.58</v>
      </c>
      <c r="L1877" s="1" t="str">
        <f t="shared" si="88"/>
        <v>ASALARIADO</v>
      </c>
      <c r="M1877" s="1">
        <f t="shared" si="89"/>
        <v>49</v>
      </c>
    </row>
    <row r="1878" spans="2:13" x14ac:dyDescent="0.25">
      <c r="B1878">
        <v>1864</v>
      </c>
      <c r="C1878" s="1" t="s">
        <v>9</v>
      </c>
      <c r="D1878">
        <v>297045</v>
      </c>
      <c r="E1878" s="1" t="s">
        <v>17</v>
      </c>
      <c r="F1878" s="1" t="s">
        <v>16</v>
      </c>
      <c r="G1878" s="1" t="s">
        <v>12</v>
      </c>
      <c r="H1878" s="1" t="s">
        <v>13</v>
      </c>
      <c r="I1878" s="1" t="s">
        <v>12</v>
      </c>
      <c r="J1878">
        <v>49</v>
      </c>
      <c r="K1878" s="1">
        <f t="shared" si="87"/>
        <v>297045</v>
      </c>
      <c r="L1878" s="1" t="str">
        <f t="shared" si="88"/>
        <v>ASEGURADO VOLUNTARIO</v>
      </c>
      <c r="M1878" s="1">
        <f t="shared" si="89"/>
        <v>49</v>
      </c>
    </row>
    <row r="1879" spans="2:13" x14ac:dyDescent="0.25">
      <c r="B1879">
        <v>1865</v>
      </c>
      <c r="C1879" s="1" t="s">
        <v>15</v>
      </c>
      <c r="D1879">
        <v>1094119.6000000001</v>
      </c>
      <c r="E1879" s="1" t="s">
        <v>10</v>
      </c>
      <c r="F1879" s="1" t="s">
        <v>11</v>
      </c>
      <c r="G1879" s="1" t="s">
        <v>12</v>
      </c>
      <c r="H1879" s="1" t="s">
        <v>13</v>
      </c>
      <c r="I1879" s="1" t="s">
        <v>13</v>
      </c>
      <c r="J1879">
        <v>49</v>
      </c>
      <c r="K1879" s="1">
        <f t="shared" si="87"/>
        <v>1094119.6000000001</v>
      </c>
      <c r="L1879" s="1" t="str">
        <f t="shared" si="88"/>
        <v>ASALARIADO</v>
      </c>
      <c r="M1879" s="1">
        <f t="shared" si="89"/>
        <v>49</v>
      </c>
    </row>
    <row r="1880" spans="2:13" x14ac:dyDescent="0.25">
      <c r="B1880">
        <v>1866</v>
      </c>
      <c r="C1880" s="1" t="s">
        <v>9</v>
      </c>
      <c r="D1880">
        <v>276587</v>
      </c>
      <c r="E1880" s="1" t="s">
        <v>10</v>
      </c>
      <c r="F1880" s="1" t="s">
        <v>16</v>
      </c>
      <c r="G1880" s="1" t="s">
        <v>12</v>
      </c>
      <c r="H1880" s="1" t="s">
        <v>13</v>
      </c>
      <c r="I1880" s="1" t="s">
        <v>13</v>
      </c>
      <c r="J1880">
        <v>34</v>
      </c>
      <c r="K1880" s="1">
        <f t="shared" si="87"/>
        <v>276587</v>
      </c>
      <c r="L1880" s="1" t="str">
        <f t="shared" si="88"/>
        <v>ASALARIADO</v>
      </c>
      <c r="M1880" s="1">
        <f t="shared" si="89"/>
        <v>34</v>
      </c>
    </row>
    <row r="1881" spans="2:13" x14ac:dyDescent="0.25">
      <c r="B1881">
        <v>1867</v>
      </c>
      <c r="C1881" s="1" t="s">
        <v>9</v>
      </c>
      <c r="D1881">
        <v>918351.77</v>
      </c>
      <c r="E1881" s="1" t="s">
        <v>10</v>
      </c>
      <c r="F1881" s="1" t="s">
        <v>16</v>
      </c>
      <c r="G1881" s="1" t="s">
        <v>12</v>
      </c>
      <c r="H1881" s="1" t="s">
        <v>13</v>
      </c>
      <c r="I1881" s="1" t="s">
        <v>13</v>
      </c>
      <c r="J1881">
        <v>33</v>
      </c>
      <c r="K1881" s="1">
        <f t="shared" si="87"/>
        <v>918351.77</v>
      </c>
      <c r="L1881" s="1" t="str">
        <f t="shared" si="88"/>
        <v>ASALARIADO</v>
      </c>
      <c r="M1881" s="1">
        <f t="shared" si="89"/>
        <v>33</v>
      </c>
    </row>
    <row r="1882" spans="2:13" x14ac:dyDescent="0.25">
      <c r="B1882">
        <v>1868</v>
      </c>
      <c r="C1882" s="1" t="s">
        <v>9</v>
      </c>
      <c r="D1882">
        <v>639148</v>
      </c>
      <c r="E1882" s="1" t="s">
        <v>18</v>
      </c>
      <c r="F1882" s="1" t="s">
        <v>16</v>
      </c>
      <c r="G1882" s="1" t="s">
        <v>12</v>
      </c>
      <c r="H1882" s="1" t="s">
        <v>13</v>
      </c>
      <c r="I1882" s="1" t="s">
        <v>12</v>
      </c>
      <c r="J1882">
        <v>57</v>
      </c>
      <c r="K1882" s="1">
        <f t="shared" si="87"/>
        <v>639148</v>
      </c>
      <c r="L1882" s="1" t="str">
        <f t="shared" si="88"/>
        <v>TRABAJADOR INDEPENDIENTE</v>
      </c>
      <c r="M1882" s="1">
        <f t="shared" si="89"/>
        <v>57</v>
      </c>
    </row>
    <row r="1883" spans="2:13" x14ac:dyDescent="0.25">
      <c r="B1883">
        <v>1869</v>
      </c>
      <c r="C1883" s="1" t="s">
        <v>9</v>
      </c>
      <c r="D1883">
        <v>414225.5</v>
      </c>
      <c r="E1883" s="1" t="s">
        <v>10</v>
      </c>
      <c r="F1883" s="1" t="s">
        <v>16</v>
      </c>
      <c r="G1883" s="1" t="s">
        <v>12</v>
      </c>
      <c r="H1883" s="1" t="s">
        <v>13</v>
      </c>
      <c r="I1883" s="1" t="s">
        <v>13</v>
      </c>
      <c r="J1883">
        <v>63</v>
      </c>
      <c r="K1883" s="1">
        <f t="shared" si="87"/>
        <v>414225.5</v>
      </c>
      <c r="L1883" s="1" t="str">
        <f t="shared" si="88"/>
        <v>ASALARIADO</v>
      </c>
      <c r="M1883" s="1">
        <f t="shared" si="89"/>
        <v>63</v>
      </c>
    </row>
    <row r="1884" spans="2:13" x14ac:dyDescent="0.25">
      <c r="B1884">
        <v>1870</v>
      </c>
      <c r="C1884" s="1" t="s">
        <v>9</v>
      </c>
      <c r="D1884">
        <v>85219.45</v>
      </c>
      <c r="E1884" s="1" t="s">
        <v>10</v>
      </c>
      <c r="F1884" s="1" t="s">
        <v>16</v>
      </c>
      <c r="G1884" s="1" t="s">
        <v>12</v>
      </c>
      <c r="H1884" s="1" t="s">
        <v>13</v>
      </c>
      <c r="I1884" s="1" t="s">
        <v>13</v>
      </c>
      <c r="J1884">
        <v>47</v>
      </c>
      <c r="K1884" s="1">
        <f t="shared" si="87"/>
        <v>85219.45</v>
      </c>
      <c r="L1884" s="1" t="str">
        <f t="shared" si="88"/>
        <v>ASALARIADO</v>
      </c>
      <c r="M1884" s="1">
        <f t="shared" si="89"/>
        <v>47</v>
      </c>
    </row>
    <row r="1885" spans="2:13" x14ac:dyDescent="0.25">
      <c r="B1885">
        <v>1871</v>
      </c>
      <c r="C1885" s="1" t="s">
        <v>9</v>
      </c>
      <c r="D1885">
        <v>399647</v>
      </c>
      <c r="E1885" s="1" t="s">
        <v>18</v>
      </c>
      <c r="F1885" s="1" t="s">
        <v>16</v>
      </c>
      <c r="G1885" s="1" t="s">
        <v>12</v>
      </c>
      <c r="H1885" s="1" t="s">
        <v>13</v>
      </c>
      <c r="I1885" s="1" t="s">
        <v>13</v>
      </c>
      <c r="J1885">
        <v>58</v>
      </c>
      <c r="K1885" s="1">
        <f t="shared" si="87"/>
        <v>399647</v>
      </c>
      <c r="L1885" s="1" t="str">
        <f t="shared" si="88"/>
        <v>TRABAJADOR INDEPENDIENTE</v>
      </c>
      <c r="M1885" s="1">
        <f t="shared" si="89"/>
        <v>58</v>
      </c>
    </row>
    <row r="1886" spans="2:13" x14ac:dyDescent="0.25">
      <c r="B1886">
        <v>1872</v>
      </c>
      <c r="C1886" s="1" t="s">
        <v>15</v>
      </c>
      <c r="D1886">
        <v>574387.6</v>
      </c>
      <c r="E1886" s="1" t="s">
        <v>10</v>
      </c>
      <c r="F1886" s="1" t="s">
        <v>11</v>
      </c>
      <c r="G1886" s="1" t="s">
        <v>12</v>
      </c>
      <c r="H1886" s="1" t="s">
        <v>13</v>
      </c>
      <c r="I1886" s="1" t="s">
        <v>13</v>
      </c>
      <c r="J1886">
        <v>54</v>
      </c>
      <c r="K1886" s="1">
        <f t="shared" si="87"/>
        <v>574387.6</v>
      </c>
      <c r="L1886" s="1" t="str">
        <f t="shared" si="88"/>
        <v>ASALARIADO</v>
      </c>
      <c r="M1886" s="1">
        <f t="shared" si="89"/>
        <v>54</v>
      </c>
    </row>
    <row r="1887" spans="2:13" x14ac:dyDescent="0.25">
      <c r="B1887">
        <v>1873</v>
      </c>
      <c r="C1887" s="1" t="s">
        <v>15</v>
      </c>
      <c r="D1887">
        <v>550988.74</v>
      </c>
      <c r="E1887" s="1" t="s">
        <v>10</v>
      </c>
      <c r="F1887" s="1" t="s">
        <v>11</v>
      </c>
      <c r="G1887" s="1" t="s">
        <v>12</v>
      </c>
      <c r="H1887" s="1" t="s">
        <v>13</v>
      </c>
      <c r="I1887" s="1" t="s">
        <v>13</v>
      </c>
      <c r="J1887">
        <v>47</v>
      </c>
      <c r="K1887" s="1">
        <f t="shared" si="87"/>
        <v>550988.74</v>
      </c>
      <c r="L1887" s="1" t="str">
        <f t="shared" si="88"/>
        <v>ASALARIADO</v>
      </c>
      <c r="M1887" s="1">
        <f t="shared" si="89"/>
        <v>47</v>
      </c>
    </row>
    <row r="1888" spans="2:13" x14ac:dyDescent="0.25">
      <c r="B1888">
        <v>1874</v>
      </c>
      <c r="C1888" s="1" t="s">
        <v>9</v>
      </c>
      <c r="D1888">
        <v>738540</v>
      </c>
      <c r="E1888" s="1" t="s">
        <v>10</v>
      </c>
      <c r="F1888" s="1" t="s">
        <v>16</v>
      </c>
      <c r="G1888" s="1" t="s">
        <v>12</v>
      </c>
      <c r="H1888" s="1" t="s">
        <v>13</v>
      </c>
      <c r="I1888" s="1" t="s">
        <v>13</v>
      </c>
      <c r="J1888">
        <v>36</v>
      </c>
      <c r="K1888" s="1">
        <f t="shared" si="87"/>
        <v>738540</v>
      </c>
      <c r="L1888" s="1" t="str">
        <f t="shared" si="88"/>
        <v>ASALARIADO</v>
      </c>
      <c r="M1888" s="1">
        <f t="shared" si="89"/>
        <v>36</v>
      </c>
    </row>
    <row r="1889" spans="2:13" x14ac:dyDescent="0.25">
      <c r="B1889">
        <v>1875</v>
      </c>
      <c r="C1889" s="1" t="s">
        <v>15</v>
      </c>
      <c r="D1889">
        <v>955500</v>
      </c>
      <c r="E1889" s="1" t="s">
        <v>10</v>
      </c>
      <c r="F1889" s="1" t="s">
        <v>16</v>
      </c>
      <c r="G1889" s="1" t="s">
        <v>12</v>
      </c>
      <c r="H1889" s="1" t="s">
        <v>13</v>
      </c>
      <c r="I1889" s="1" t="s">
        <v>13</v>
      </c>
      <c r="J1889">
        <v>45</v>
      </c>
      <c r="K1889" s="1">
        <f t="shared" si="87"/>
        <v>955500</v>
      </c>
      <c r="L1889" s="1" t="str">
        <f t="shared" si="88"/>
        <v>ASALARIADO</v>
      </c>
      <c r="M1889" s="1">
        <f t="shared" si="89"/>
        <v>45</v>
      </c>
    </row>
    <row r="1890" spans="2:13" x14ac:dyDescent="0.25">
      <c r="B1890">
        <v>1876</v>
      </c>
      <c r="C1890" s="1" t="s">
        <v>9</v>
      </c>
      <c r="D1890">
        <v>522287.6</v>
      </c>
      <c r="E1890" s="1" t="s">
        <v>10</v>
      </c>
      <c r="F1890" s="1" t="s">
        <v>16</v>
      </c>
      <c r="G1890" s="1" t="s">
        <v>12</v>
      </c>
      <c r="H1890" s="1" t="s">
        <v>13</v>
      </c>
      <c r="I1890" s="1" t="s">
        <v>13</v>
      </c>
      <c r="J1890">
        <v>36</v>
      </c>
      <c r="K1890" s="1">
        <f t="shared" si="87"/>
        <v>522287.6</v>
      </c>
      <c r="L1890" s="1" t="str">
        <f t="shared" si="88"/>
        <v>ASALARIADO</v>
      </c>
      <c r="M1890" s="1">
        <f t="shared" si="89"/>
        <v>36</v>
      </c>
    </row>
    <row r="1891" spans="2:13" x14ac:dyDescent="0.25">
      <c r="B1891">
        <v>1877</v>
      </c>
      <c r="C1891" s="1" t="s">
        <v>15</v>
      </c>
      <c r="D1891">
        <v>342968.37</v>
      </c>
      <c r="E1891" s="1" t="s">
        <v>10</v>
      </c>
      <c r="F1891" s="1" t="s">
        <v>16</v>
      </c>
      <c r="G1891" s="1" t="s">
        <v>12</v>
      </c>
      <c r="H1891" s="1" t="s">
        <v>13</v>
      </c>
      <c r="I1891" s="1" t="s">
        <v>13</v>
      </c>
      <c r="J1891">
        <v>43</v>
      </c>
      <c r="K1891" s="1">
        <f t="shared" si="87"/>
        <v>342968.37</v>
      </c>
      <c r="L1891" s="1" t="str">
        <f t="shared" si="88"/>
        <v>ASALARIADO</v>
      </c>
      <c r="M1891" s="1">
        <f t="shared" si="89"/>
        <v>43</v>
      </c>
    </row>
    <row r="1892" spans="2:13" x14ac:dyDescent="0.25">
      <c r="B1892">
        <v>1878</v>
      </c>
      <c r="C1892" s="1" t="s">
        <v>15</v>
      </c>
      <c r="D1892">
        <v>619612</v>
      </c>
      <c r="E1892" s="1" t="s">
        <v>18</v>
      </c>
      <c r="F1892" s="1" t="s">
        <v>16</v>
      </c>
      <c r="G1892" s="1" t="s">
        <v>12</v>
      </c>
      <c r="H1892" s="1" t="s">
        <v>13</v>
      </c>
      <c r="I1892" s="1" t="s">
        <v>13</v>
      </c>
      <c r="J1892">
        <v>40</v>
      </c>
      <c r="K1892" s="1">
        <f t="shared" si="87"/>
        <v>619612</v>
      </c>
      <c r="L1892" s="1" t="str">
        <f t="shared" si="88"/>
        <v>TRABAJADOR INDEPENDIENTE</v>
      </c>
      <c r="M1892" s="1">
        <f t="shared" si="89"/>
        <v>40</v>
      </c>
    </row>
    <row r="1893" spans="2:13" x14ac:dyDescent="0.25">
      <c r="B1893">
        <v>1879</v>
      </c>
      <c r="C1893" s="1" t="s">
        <v>9</v>
      </c>
      <c r="D1893">
        <v>952753.45</v>
      </c>
      <c r="E1893" s="1" t="s">
        <v>14</v>
      </c>
      <c r="F1893" s="1" t="s">
        <v>11</v>
      </c>
      <c r="G1893" s="1" t="s">
        <v>12</v>
      </c>
      <c r="H1893" s="1" t="s">
        <v>13</v>
      </c>
      <c r="I1893" s="1" t="s">
        <v>13</v>
      </c>
      <c r="J1893">
        <v>86</v>
      </c>
      <c r="K1893" s="1">
        <f t="shared" si="87"/>
        <v>952753.45</v>
      </c>
      <c r="L1893" s="1" t="str">
        <f t="shared" si="88"/>
        <v>PENSIONADOS EN SU PROPIO SISTEMA</v>
      </c>
      <c r="M1893" s="1">
        <f t="shared" si="89"/>
        <v>86</v>
      </c>
    </row>
    <row r="1894" spans="2:13" x14ac:dyDescent="0.25">
      <c r="B1894">
        <v>1880</v>
      </c>
      <c r="C1894" s="1" t="s">
        <v>15</v>
      </c>
      <c r="D1894">
        <v>422091</v>
      </c>
      <c r="E1894" s="1" t="s">
        <v>18</v>
      </c>
      <c r="F1894" s="1" t="s">
        <v>16</v>
      </c>
      <c r="G1894" s="1" t="s">
        <v>12</v>
      </c>
      <c r="H1894" s="1" t="s">
        <v>13</v>
      </c>
      <c r="I1894" s="1" t="s">
        <v>13</v>
      </c>
      <c r="J1894">
        <v>36</v>
      </c>
      <c r="K1894" s="1">
        <f t="shared" si="87"/>
        <v>422091</v>
      </c>
      <c r="L1894" s="1" t="str">
        <f t="shared" si="88"/>
        <v>TRABAJADOR INDEPENDIENTE</v>
      </c>
      <c r="M1894" s="1">
        <f t="shared" si="89"/>
        <v>36</v>
      </c>
    </row>
    <row r="1895" spans="2:13" x14ac:dyDescent="0.25">
      <c r="B1895">
        <v>1881</v>
      </c>
      <c r="C1895" s="1" t="s">
        <v>9</v>
      </c>
      <c r="D1895">
        <v>150000</v>
      </c>
      <c r="E1895" s="1" t="s">
        <v>10</v>
      </c>
      <c r="F1895" s="1" t="s">
        <v>16</v>
      </c>
      <c r="G1895" s="1" t="s">
        <v>12</v>
      </c>
      <c r="H1895" s="1" t="s">
        <v>13</v>
      </c>
      <c r="I1895" s="1" t="s">
        <v>13</v>
      </c>
      <c r="J1895">
        <v>73</v>
      </c>
      <c r="K1895" s="1">
        <f t="shared" si="87"/>
        <v>150000</v>
      </c>
      <c r="L1895" s="1" t="str">
        <f t="shared" si="88"/>
        <v>ASALARIADO</v>
      </c>
      <c r="M1895" s="1">
        <f t="shared" si="89"/>
        <v>73</v>
      </c>
    </row>
    <row r="1896" spans="2:13" x14ac:dyDescent="0.25">
      <c r="B1896">
        <v>1882</v>
      </c>
      <c r="C1896" s="1" t="s">
        <v>9</v>
      </c>
      <c r="D1896">
        <v>10500</v>
      </c>
      <c r="E1896" s="1" t="s">
        <v>10</v>
      </c>
      <c r="F1896" s="1" t="s">
        <v>16</v>
      </c>
      <c r="G1896" s="1" t="s">
        <v>12</v>
      </c>
      <c r="H1896" s="1" t="s">
        <v>12</v>
      </c>
      <c r="I1896" s="1" t="s">
        <v>13</v>
      </c>
      <c r="J1896">
        <v>29</v>
      </c>
      <c r="K1896" s="1">
        <f t="shared" si="87"/>
        <v>10500</v>
      </c>
      <c r="L1896" s="1" t="str">
        <f t="shared" si="88"/>
        <v>ASALARIADO</v>
      </c>
      <c r="M1896" s="1">
        <f t="shared" si="89"/>
        <v>29</v>
      </c>
    </row>
    <row r="1897" spans="2:13" x14ac:dyDescent="0.25">
      <c r="B1897">
        <v>1883</v>
      </c>
      <c r="C1897" s="1" t="s">
        <v>9</v>
      </c>
      <c r="D1897">
        <v>278030.99</v>
      </c>
      <c r="E1897" s="1" t="s">
        <v>19</v>
      </c>
      <c r="F1897" s="1" t="s">
        <v>16</v>
      </c>
      <c r="G1897" s="1" t="s">
        <v>12</v>
      </c>
      <c r="H1897" s="1" t="s">
        <v>13</v>
      </c>
      <c r="I1897" s="1" t="s">
        <v>13</v>
      </c>
      <c r="J1897">
        <v>37</v>
      </c>
      <c r="K1897" s="1">
        <f t="shared" si="87"/>
        <v>278030.99</v>
      </c>
      <c r="L1897" s="1" t="str">
        <f t="shared" si="88"/>
        <v>CONVENIOS ESPECIALES DE TRABAJADORES INDEPENDIENTES</v>
      </c>
      <c r="M1897" s="1">
        <f t="shared" si="89"/>
        <v>37</v>
      </c>
    </row>
    <row r="1898" spans="2:13" x14ac:dyDescent="0.25">
      <c r="B1898">
        <v>1884</v>
      </c>
      <c r="C1898" s="1" t="s">
        <v>15</v>
      </c>
      <c r="D1898">
        <v>756240</v>
      </c>
      <c r="E1898" s="1" t="s">
        <v>10</v>
      </c>
      <c r="F1898" s="1" t="s">
        <v>11</v>
      </c>
      <c r="G1898" s="1" t="s">
        <v>12</v>
      </c>
      <c r="H1898" s="1" t="s">
        <v>13</v>
      </c>
      <c r="I1898" s="1" t="s">
        <v>12</v>
      </c>
      <c r="J1898">
        <v>64</v>
      </c>
      <c r="K1898" s="1">
        <f t="shared" si="87"/>
        <v>756240</v>
      </c>
      <c r="L1898" s="1" t="str">
        <f t="shared" si="88"/>
        <v>ASALARIADO</v>
      </c>
      <c r="M1898" s="1">
        <f t="shared" si="89"/>
        <v>64</v>
      </c>
    </row>
    <row r="1899" spans="2:13" x14ac:dyDescent="0.25">
      <c r="B1899">
        <v>1885</v>
      </c>
      <c r="C1899" s="1" t="s">
        <v>9</v>
      </c>
      <c r="D1899">
        <v>600000</v>
      </c>
      <c r="E1899" s="1" t="s">
        <v>10</v>
      </c>
      <c r="F1899" s="1" t="s">
        <v>16</v>
      </c>
      <c r="G1899" s="1" t="s">
        <v>12</v>
      </c>
      <c r="H1899" s="1" t="s">
        <v>13</v>
      </c>
      <c r="I1899" s="1" t="s">
        <v>12</v>
      </c>
      <c r="J1899">
        <v>53</v>
      </c>
      <c r="K1899" s="1">
        <f t="shared" si="87"/>
        <v>600000</v>
      </c>
      <c r="L1899" s="1" t="str">
        <f t="shared" si="88"/>
        <v>ASALARIADO</v>
      </c>
      <c r="M1899" s="1">
        <f t="shared" si="89"/>
        <v>53</v>
      </c>
    </row>
    <row r="1900" spans="2:13" x14ac:dyDescent="0.25">
      <c r="B1900">
        <v>1886</v>
      </c>
      <c r="C1900" s="1" t="s">
        <v>9</v>
      </c>
      <c r="D1900">
        <v>359544.27</v>
      </c>
      <c r="E1900" s="1" t="s">
        <v>21</v>
      </c>
      <c r="F1900" s="1" t="s">
        <v>16</v>
      </c>
      <c r="G1900" s="1" t="s">
        <v>12</v>
      </c>
      <c r="H1900" s="1" t="s">
        <v>12</v>
      </c>
      <c r="I1900" s="1" t="s">
        <v>13</v>
      </c>
      <c r="J1900">
        <v>26</v>
      </c>
      <c r="K1900" s="1">
        <f t="shared" si="87"/>
        <v>359544.27</v>
      </c>
      <c r="L1900" s="1" t="str">
        <f t="shared" si="88"/>
        <v>CONVENIOS ESPECIALES DE ASEGURADOS VOLUNTARIOS</v>
      </c>
      <c r="M1900" s="1">
        <f t="shared" si="89"/>
        <v>26</v>
      </c>
    </row>
    <row r="1901" spans="2:13" x14ac:dyDescent="0.25">
      <c r="B1901">
        <v>1887</v>
      </c>
      <c r="C1901" s="1" t="s">
        <v>9</v>
      </c>
      <c r="D1901">
        <v>529650</v>
      </c>
      <c r="E1901" s="1" t="s">
        <v>10</v>
      </c>
      <c r="F1901" s="1" t="s">
        <v>16</v>
      </c>
      <c r="G1901" s="1" t="s">
        <v>12</v>
      </c>
      <c r="H1901" s="1" t="s">
        <v>13</v>
      </c>
      <c r="I1901" s="1" t="s">
        <v>13</v>
      </c>
      <c r="J1901">
        <v>55</v>
      </c>
      <c r="K1901" s="1">
        <f t="shared" si="87"/>
        <v>529650</v>
      </c>
      <c r="L1901" s="1" t="str">
        <f t="shared" si="88"/>
        <v>ASALARIADO</v>
      </c>
      <c r="M1901" s="1">
        <f t="shared" si="89"/>
        <v>55</v>
      </c>
    </row>
    <row r="1902" spans="2:13" x14ac:dyDescent="0.25">
      <c r="B1902">
        <v>1888</v>
      </c>
      <c r="C1902" s="1" t="s">
        <v>9</v>
      </c>
      <c r="D1902">
        <v>406966.63</v>
      </c>
      <c r="E1902" s="1" t="s">
        <v>10</v>
      </c>
      <c r="F1902" s="1" t="s">
        <v>16</v>
      </c>
      <c r="G1902" s="1" t="s">
        <v>12</v>
      </c>
      <c r="H1902" s="1" t="s">
        <v>13</v>
      </c>
      <c r="I1902" s="1" t="s">
        <v>13</v>
      </c>
      <c r="J1902">
        <v>37</v>
      </c>
      <c r="K1902" s="1">
        <f t="shared" si="87"/>
        <v>406966.63</v>
      </c>
      <c r="L1902" s="1" t="str">
        <f t="shared" si="88"/>
        <v>ASALARIADO</v>
      </c>
      <c r="M1902" s="1">
        <f t="shared" si="89"/>
        <v>37</v>
      </c>
    </row>
    <row r="1903" spans="2:13" x14ac:dyDescent="0.25">
      <c r="B1903">
        <v>1889</v>
      </c>
      <c r="C1903" s="1" t="s">
        <v>9</v>
      </c>
      <c r="D1903">
        <v>185000</v>
      </c>
      <c r="E1903" s="1" t="s">
        <v>10</v>
      </c>
      <c r="F1903" s="1" t="s">
        <v>16</v>
      </c>
      <c r="G1903" s="1" t="s">
        <v>12</v>
      </c>
      <c r="H1903" s="1" t="s">
        <v>13</v>
      </c>
      <c r="I1903" s="1" t="s">
        <v>13</v>
      </c>
      <c r="J1903">
        <v>36</v>
      </c>
      <c r="K1903" s="1">
        <f t="shared" si="87"/>
        <v>185000</v>
      </c>
      <c r="L1903" s="1" t="str">
        <f t="shared" si="88"/>
        <v>ASALARIADO</v>
      </c>
      <c r="M1903" s="1">
        <f t="shared" si="89"/>
        <v>36</v>
      </c>
    </row>
    <row r="1904" spans="2:13" x14ac:dyDescent="0.25">
      <c r="B1904">
        <v>1890</v>
      </c>
      <c r="C1904" s="1" t="s">
        <v>15</v>
      </c>
      <c r="D1904">
        <v>299152.38</v>
      </c>
      <c r="E1904" s="1" t="s">
        <v>10</v>
      </c>
      <c r="F1904" s="1" t="s">
        <v>11</v>
      </c>
      <c r="G1904" s="1" t="s">
        <v>12</v>
      </c>
      <c r="H1904" s="1" t="s">
        <v>13</v>
      </c>
      <c r="I1904" s="1" t="s">
        <v>13</v>
      </c>
      <c r="J1904">
        <v>36</v>
      </c>
      <c r="K1904" s="1">
        <f t="shared" si="87"/>
        <v>299152.38</v>
      </c>
      <c r="L1904" s="1" t="str">
        <f t="shared" si="88"/>
        <v>ASALARIADO</v>
      </c>
      <c r="M1904" s="1">
        <f t="shared" si="89"/>
        <v>36</v>
      </c>
    </row>
    <row r="1905" spans="2:13" x14ac:dyDescent="0.25">
      <c r="B1905">
        <v>1891</v>
      </c>
      <c r="C1905" s="1" t="s">
        <v>9</v>
      </c>
      <c r="D1905">
        <v>170502</v>
      </c>
      <c r="E1905" s="1" t="s">
        <v>10</v>
      </c>
      <c r="F1905" s="1" t="s">
        <v>16</v>
      </c>
      <c r="G1905" s="1" t="s">
        <v>12</v>
      </c>
      <c r="H1905" s="1" t="s">
        <v>13</v>
      </c>
      <c r="I1905" s="1" t="s">
        <v>13</v>
      </c>
      <c r="J1905">
        <v>64</v>
      </c>
      <c r="K1905" s="1">
        <f t="shared" si="87"/>
        <v>170502</v>
      </c>
      <c r="L1905" s="1" t="str">
        <f t="shared" si="88"/>
        <v>ASALARIADO</v>
      </c>
      <c r="M1905" s="1">
        <f t="shared" si="89"/>
        <v>64</v>
      </c>
    </row>
    <row r="1906" spans="2:13" x14ac:dyDescent="0.25">
      <c r="B1906">
        <v>1892</v>
      </c>
      <c r="C1906" s="1" t="s">
        <v>15</v>
      </c>
      <c r="D1906">
        <v>758880</v>
      </c>
      <c r="E1906" s="1" t="s">
        <v>10</v>
      </c>
      <c r="F1906" s="1" t="s">
        <v>16</v>
      </c>
      <c r="G1906" s="1" t="s">
        <v>12</v>
      </c>
      <c r="H1906" s="1" t="s">
        <v>13</v>
      </c>
      <c r="I1906" s="1" t="s">
        <v>13</v>
      </c>
      <c r="J1906">
        <v>27</v>
      </c>
      <c r="K1906" s="1">
        <f t="shared" si="87"/>
        <v>758880</v>
      </c>
      <c r="L1906" s="1" t="str">
        <f t="shared" si="88"/>
        <v>ASALARIADO</v>
      </c>
      <c r="M1906" s="1">
        <f t="shared" si="89"/>
        <v>27</v>
      </c>
    </row>
    <row r="1907" spans="2:13" x14ac:dyDescent="0.25">
      <c r="B1907">
        <v>1893</v>
      </c>
      <c r="C1907" s="1" t="s">
        <v>15</v>
      </c>
      <c r="D1907">
        <v>345600</v>
      </c>
      <c r="E1907" s="1" t="s">
        <v>10</v>
      </c>
      <c r="F1907" s="1" t="s">
        <v>16</v>
      </c>
      <c r="G1907" s="1" t="s">
        <v>12</v>
      </c>
      <c r="H1907" s="1" t="s">
        <v>13</v>
      </c>
      <c r="I1907" s="1" t="s">
        <v>13</v>
      </c>
      <c r="J1907">
        <v>23</v>
      </c>
      <c r="K1907" s="1">
        <f t="shared" si="87"/>
        <v>345600</v>
      </c>
      <c r="L1907" s="1" t="str">
        <f t="shared" si="88"/>
        <v>ASALARIADO</v>
      </c>
      <c r="M1907" s="1">
        <f t="shared" si="89"/>
        <v>23</v>
      </c>
    </row>
    <row r="1908" spans="2:13" x14ac:dyDescent="0.25">
      <c r="B1908">
        <v>1894</v>
      </c>
      <c r="C1908" s="1" t="s">
        <v>9</v>
      </c>
      <c r="D1908">
        <v>309333.33</v>
      </c>
      <c r="E1908" s="1" t="s">
        <v>10</v>
      </c>
      <c r="F1908" s="1" t="s">
        <v>16</v>
      </c>
      <c r="G1908" s="1" t="s">
        <v>12</v>
      </c>
      <c r="H1908" s="1" t="s">
        <v>13</v>
      </c>
      <c r="I1908" s="1" t="s">
        <v>12</v>
      </c>
      <c r="J1908">
        <v>61</v>
      </c>
      <c r="K1908" s="1">
        <f t="shared" si="87"/>
        <v>309333.33</v>
      </c>
      <c r="L1908" s="1" t="str">
        <f t="shared" si="88"/>
        <v>ASALARIADO</v>
      </c>
      <c r="M1908" s="1">
        <f t="shared" si="89"/>
        <v>61</v>
      </c>
    </row>
    <row r="1909" spans="2:13" x14ac:dyDescent="0.25">
      <c r="B1909">
        <v>1895</v>
      </c>
      <c r="C1909" s="1" t="s">
        <v>15</v>
      </c>
      <c r="D1909">
        <v>1188000</v>
      </c>
      <c r="E1909" s="1" t="s">
        <v>10</v>
      </c>
      <c r="F1909" s="1" t="s">
        <v>16</v>
      </c>
      <c r="G1909" s="1" t="s">
        <v>12</v>
      </c>
      <c r="H1909" s="1" t="s">
        <v>13</v>
      </c>
      <c r="I1909" s="1" t="s">
        <v>13</v>
      </c>
      <c r="J1909">
        <v>27</v>
      </c>
      <c r="K1909" s="1">
        <f t="shared" si="87"/>
        <v>1188000</v>
      </c>
      <c r="L1909" s="1" t="str">
        <f t="shared" si="88"/>
        <v>ASALARIADO</v>
      </c>
      <c r="M1909" s="1">
        <f t="shared" si="89"/>
        <v>27</v>
      </c>
    </row>
    <row r="1910" spans="2:13" x14ac:dyDescent="0.25">
      <c r="B1910">
        <v>1896</v>
      </c>
      <c r="C1910" s="1" t="s">
        <v>15</v>
      </c>
      <c r="D1910">
        <v>4442960.54</v>
      </c>
      <c r="E1910" s="1" t="s">
        <v>10</v>
      </c>
      <c r="F1910" s="1" t="s">
        <v>16</v>
      </c>
      <c r="G1910" s="1" t="s">
        <v>12</v>
      </c>
      <c r="H1910" s="1" t="s">
        <v>13</v>
      </c>
      <c r="I1910" s="1" t="s">
        <v>13</v>
      </c>
      <c r="J1910">
        <v>34</v>
      </c>
      <c r="K1910" s="1">
        <f t="shared" si="87"/>
        <v>4442960.54</v>
      </c>
      <c r="L1910" s="1" t="str">
        <f t="shared" si="88"/>
        <v>ASALARIADO</v>
      </c>
      <c r="M1910" s="1">
        <f t="shared" si="89"/>
        <v>34</v>
      </c>
    </row>
    <row r="1911" spans="2:13" x14ac:dyDescent="0.25">
      <c r="B1911">
        <v>1897</v>
      </c>
      <c r="C1911" s="1" t="s">
        <v>9</v>
      </c>
      <c r="D1911">
        <v>451891</v>
      </c>
      <c r="E1911" s="1" t="s">
        <v>18</v>
      </c>
      <c r="F1911" s="1" t="s">
        <v>16</v>
      </c>
      <c r="G1911" s="1" t="s">
        <v>12</v>
      </c>
      <c r="H1911" s="1" t="s">
        <v>13</v>
      </c>
      <c r="I1911" s="1" t="s">
        <v>12</v>
      </c>
      <c r="J1911">
        <v>46</v>
      </c>
      <c r="K1911" s="1">
        <f t="shared" si="87"/>
        <v>451891</v>
      </c>
      <c r="L1911" s="1" t="str">
        <f t="shared" si="88"/>
        <v>TRABAJADOR INDEPENDIENTE</v>
      </c>
      <c r="M1911" s="1">
        <f t="shared" si="89"/>
        <v>46</v>
      </c>
    </row>
    <row r="1912" spans="2:13" x14ac:dyDescent="0.25">
      <c r="B1912">
        <v>1898</v>
      </c>
      <c r="C1912" s="1" t="s">
        <v>15</v>
      </c>
      <c r="D1912">
        <v>1103237</v>
      </c>
      <c r="E1912" s="1" t="s">
        <v>10</v>
      </c>
      <c r="F1912" s="1" t="s">
        <v>11</v>
      </c>
      <c r="G1912" s="1" t="s">
        <v>12</v>
      </c>
      <c r="H1912" s="1" t="s">
        <v>13</v>
      </c>
      <c r="I1912" s="1" t="s">
        <v>12</v>
      </c>
      <c r="J1912">
        <v>30</v>
      </c>
      <c r="K1912" s="1">
        <f t="shared" si="87"/>
        <v>1103237</v>
      </c>
      <c r="L1912" s="1" t="str">
        <f t="shared" si="88"/>
        <v>ASALARIADO</v>
      </c>
      <c r="M1912" s="1">
        <f t="shared" si="89"/>
        <v>30</v>
      </c>
    </row>
    <row r="1913" spans="2:13" x14ac:dyDescent="0.25">
      <c r="B1913">
        <v>1899</v>
      </c>
      <c r="C1913" s="1" t="s">
        <v>9</v>
      </c>
      <c r="D1913">
        <v>387468</v>
      </c>
      <c r="E1913" s="1" t="s">
        <v>10</v>
      </c>
      <c r="F1913" s="1" t="s">
        <v>11</v>
      </c>
      <c r="G1913" s="1" t="s">
        <v>12</v>
      </c>
      <c r="H1913" s="1" t="s">
        <v>13</v>
      </c>
      <c r="I1913" s="1" t="s">
        <v>13</v>
      </c>
      <c r="J1913">
        <v>32</v>
      </c>
      <c r="K1913" s="1">
        <f t="shared" si="87"/>
        <v>387468</v>
      </c>
      <c r="L1913" s="1" t="str">
        <f t="shared" si="88"/>
        <v>ASALARIADO</v>
      </c>
      <c r="M1913" s="1">
        <f t="shared" si="89"/>
        <v>32</v>
      </c>
    </row>
    <row r="1914" spans="2:13" x14ac:dyDescent="0.25">
      <c r="B1914">
        <v>1900</v>
      </c>
      <c r="C1914" s="1" t="s">
        <v>15</v>
      </c>
      <c r="D1914">
        <v>594092</v>
      </c>
      <c r="E1914" s="1" t="s">
        <v>18</v>
      </c>
      <c r="F1914" s="1" t="s">
        <v>16</v>
      </c>
      <c r="G1914" s="1" t="s">
        <v>12</v>
      </c>
      <c r="H1914" s="1" t="s">
        <v>13</v>
      </c>
      <c r="I1914" s="1" t="s">
        <v>13</v>
      </c>
      <c r="J1914">
        <v>57</v>
      </c>
      <c r="K1914" s="1">
        <f t="shared" si="87"/>
        <v>594092</v>
      </c>
      <c r="L1914" s="1" t="str">
        <f t="shared" si="88"/>
        <v>TRABAJADOR INDEPENDIENTE</v>
      </c>
      <c r="M1914" s="1">
        <f t="shared" si="89"/>
        <v>57</v>
      </c>
    </row>
    <row r="1915" spans="2:13" x14ac:dyDescent="0.25">
      <c r="B1915">
        <v>1901</v>
      </c>
      <c r="C1915" s="1" t="s">
        <v>15</v>
      </c>
      <c r="D1915">
        <v>299647</v>
      </c>
      <c r="E1915" s="1" t="s">
        <v>17</v>
      </c>
      <c r="F1915" s="1" t="s">
        <v>16</v>
      </c>
      <c r="G1915" s="1" t="s">
        <v>12</v>
      </c>
      <c r="H1915" s="1" t="s">
        <v>13</v>
      </c>
      <c r="I1915" s="1" t="s">
        <v>13</v>
      </c>
      <c r="J1915">
        <v>78</v>
      </c>
      <c r="K1915" s="1">
        <f t="shared" si="87"/>
        <v>299647</v>
      </c>
      <c r="L1915" s="1" t="str">
        <f t="shared" si="88"/>
        <v>ASEGURADO VOLUNTARIO</v>
      </c>
      <c r="M1915" s="1">
        <f t="shared" si="89"/>
        <v>78</v>
      </c>
    </row>
    <row r="1916" spans="2:13" x14ac:dyDescent="0.25">
      <c r="B1916">
        <v>1902</v>
      </c>
      <c r="C1916" s="1" t="s">
        <v>9</v>
      </c>
      <c r="D1916">
        <v>340566</v>
      </c>
      <c r="E1916" s="1" t="s">
        <v>18</v>
      </c>
      <c r="F1916" s="1" t="s">
        <v>16</v>
      </c>
      <c r="G1916" s="1" t="s">
        <v>12</v>
      </c>
      <c r="H1916" s="1" t="s">
        <v>12</v>
      </c>
      <c r="I1916" s="1" t="s">
        <v>13</v>
      </c>
      <c r="J1916">
        <v>32</v>
      </c>
      <c r="K1916" s="1">
        <f t="shared" si="87"/>
        <v>340566</v>
      </c>
      <c r="L1916" s="1" t="str">
        <f t="shared" si="88"/>
        <v>TRABAJADOR INDEPENDIENTE</v>
      </c>
      <c r="M1916" s="1">
        <f t="shared" si="89"/>
        <v>32</v>
      </c>
    </row>
    <row r="1917" spans="2:13" x14ac:dyDescent="0.25">
      <c r="B1917">
        <v>1903</v>
      </c>
      <c r="C1917" s="1" t="s">
        <v>9</v>
      </c>
      <c r="D1917">
        <v>539000</v>
      </c>
      <c r="E1917" s="1" t="s">
        <v>10</v>
      </c>
      <c r="F1917" s="1" t="s">
        <v>16</v>
      </c>
      <c r="G1917" s="1" t="s">
        <v>12</v>
      </c>
      <c r="H1917" s="1" t="s">
        <v>12</v>
      </c>
      <c r="I1917" s="1" t="s">
        <v>13</v>
      </c>
      <c r="J1917">
        <v>36</v>
      </c>
      <c r="K1917" s="1">
        <f t="shared" si="87"/>
        <v>539000</v>
      </c>
      <c r="L1917" s="1" t="str">
        <f t="shared" si="88"/>
        <v>ASALARIADO</v>
      </c>
      <c r="M1917" s="1">
        <f t="shared" si="89"/>
        <v>36</v>
      </c>
    </row>
    <row r="1918" spans="2:13" x14ac:dyDescent="0.25">
      <c r="B1918">
        <v>1904</v>
      </c>
      <c r="C1918" s="1" t="s">
        <v>15</v>
      </c>
      <c r="D1918">
        <v>298155</v>
      </c>
      <c r="E1918" s="1" t="s">
        <v>17</v>
      </c>
      <c r="F1918" s="1" t="s">
        <v>16</v>
      </c>
      <c r="G1918" s="1" t="s">
        <v>12</v>
      </c>
      <c r="H1918" s="1" t="s">
        <v>13</v>
      </c>
      <c r="I1918" s="1" t="s">
        <v>12</v>
      </c>
      <c r="J1918">
        <v>54</v>
      </c>
      <c r="K1918" s="1">
        <f t="shared" si="87"/>
        <v>298155</v>
      </c>
      <c r="L1918" s="1" t="str">
        <f t="shared" si="88"/>
        <v>ASEGURADO VOLUNTARIO</v>
      </c>
      <c r="M1918" s="1">
        <f t="shared" si="89"/>
        <v>54</v>
      </c>
    </row>
    <row r="1919" spans="2:13" x14ac:dyDescent="0.25">
      <c r="B1919">
        <v>1905</v>
      </c>
      <c r="C1919" s="1" t="s">
        <v>9</v>
      </c>
      <c r="D1919">
        <v>278030</v>
      </c>
      <c r="E1919" s="1" t="s">
        <v>19</v>
      </c>
      <c r="F1919" s="1" t="s">
        <v>16</v>
      </c>
      <c r="G1919" s="1" t="s">
        <v>12</v>
      </c>
      <c r="H1919" s="1" t="s">
        <v>12</v>
      </c>
      <c r="I1919" s="1" t="s">
        <v>13</v>
      </c>
      <c r="J1919">
        <v>54</v>
      </c>
      <c r="K1919" s="1">
        <f t="shared" si="87"/>
        <v>278030</v>
      </c>
      <c r="L1919" s="1" t="str">
        <f t="shared" si="88"/>
        <v>CONVENIOS ESPECIALES DE TRABAJADORES INDEPENDIENTES</v>
      </c>
      <c r="M1919" s="1">
        <f t="shared" si="89"/>
        <v>54</v>
      </c>
    </row>
    <row r="1920" spans="2:13" x14ac:dyDescent="0.25">
      <c r="B1920">
        <v>1906</v>
      </c>
      <c r="C1920" s="1" t="s">
        <v>15</v>
      </c>
      <c r="D1920">
        <v>653122.46</v>
      </c>
      <c r="E1920" s="1" t="s">
        <v>10</v>
      </c>
      <c r="F1920" s="1" t="s">
        <v>16</v>
      </c>
      <c r="G1920" s="1" t="s">
        <v>12</v>
      </c>
      <c r="H1920" s="1" t="s">
        <v>13</v>
      </c>
      <c r="I1920" s="1" t="s">
        <v>13</v>
      </c>
      <c r="J1920">
        <v>29</v>
      </c>
      <c r="K1920" s="1">
        <f t="shared" si="87"/>
        <v>653122.46</v>
      </c>
      <c r="L1920" s="1" t="str">
        <f t="shared" si="88"/>
        <v>ASALARIADO</v>
      </c>
      <c r="M1920" s="1">
        <f t="shared" si="89"/>
        <v>29</v>
      </c>
    </row>
    <row r="1921" spans="2:13" x14ac:dyDescent="0.25">
      <c r="B1921">
        <v>1907</v>
      </c>
      <c r="C1921" s="1" t="s">
        <v>15</v>
      </c>
      <c r="D1921">
        <v>899559</v>
      </c>
      <c r="E1921" s="1" t="s">
        <v>10</v>
      </c>
      <c r="F1921" s="1" t="s">
        <v>11</v>
      </c>
      <c r="G1921" s="1" t="s">
        <v>12</v>
      </c>
      <c r="H1921" s="1" t="s">
        <v>13</v>
      </c>
      <c r="I1921" s="1" t="s">
        <v>13</v>
      </c>
      <c r="J1921">
        <v>51</v>
      </c>
      <c r="K1921" s="1">
        <f t="shared" si="87"/>
        <v>899559</v>
      </c>
      <c r="L1921" s="1" t="str">
        <f t="shared" si="88"/>
        <v>ASALARIADO</v>
      </c>
      <c r="M1921" s="1">
        <f t="shared" si="89"/>
        <v>51</v>
      </c>
    </row>
    <row r="1922" spans="2:13" x14ac:dyDescent="0.25">
      <c r="B1922">
        <v>1908</v>
      </c>
      <c r="C1922" s="1" t="s">
        <v>9</v>
      </c>
      <c r="D1922">
        <v>374003.1</v>
      </c>
      <c r="E1922" s="1" t="s">
        <v>10</v>
      </c>
      <c r="F1922" s="1" t="s">
        <v>16</v>
      </c>
      <c r="G1922" s="1" t="s">
        <v>12</v>
      </c>
      <c r="H1922" s="1" t="s">
        <v>13</v>
      </c>
      <c r="I1922" s="1" t="s">
        <v>13</v>
      </c>
      <c r="J1922">
        <v>38</v>
      </c>
      <c r="K1922" s="1">
        <f t="shared" si="87"/>
        <v>374003.1</v>
      </c>
      <c r="L1922" s="1" t="str">
        <f t="shared" si="88"/>
        <v>ASALARIADO</v>
      </c>
      <c r="M1922" s="1">
        <f t="shared" si="89"/>
        <v>38</v>
      </c>
    </row>
    <row r="1923" spans="2:13" x14ac:dyDescent="0.25">
      <c r="B1923">
        <v>1909</v>
      </c>
      <c r="C1923" s="1" t="s">
        <v>9</v>
      </c>
      <c r="D1923">
        <v>297046</v>
      </c>
      <c r="E1923" s="1" t="s">
        <v>17</v>
      </c>
      <c r="F1923" s="1" t="s">
        <v>16</v>
      </c>
      <c r="G1923" s="1" t="s">
        <v>12</v>
      </c>
      <c r="H1923" s="1" t="s">
        <v>13</v>
      </c>
      <c r="I1923" s="1" t="s">
        <v>13</v>
      </c>
      <c r="J1923">
        <v>67</v>
      </c>
      <c r="K1923" s="1">
        <f t="shared" si="87"/>
        <v>297046</v>
      </c>
      <c r="L1923" s="1" t="str">
        <f t="shared" si="88"/>
        <v>ASEGURADO VOLUNTARIO</v>
      </c>
      <c r="M1923" s="1">
        <f t="shared" si="89"/>
        <v>67</v>
      </c>
    </row>
    <row r="1924" spans="2:13" x14ac:dyDescent="0.25">
      <c r="B1924">
        <v>1910</v>
      </c>
      <c r="C1924" s="1" t="s">
        <v>15</v>
      </c>
      <c r="D1924">
        <v>1150000</v>
      </c>
      <c r="E1924" s="1" t="s">
        <v>10</v>
      </c>
      <c r="F1924" s="1" t="s">
        <v>16</v>
      </c>
      <c r="G1924" s="1" t="s">
        <v>12</v>
      </c>
      <c r="H1924" s="1" t="s">
        <v>13</v>
      </c>
      <c r="I1924" s="1" t="s">
        <v>13</v>
      </c>
      <c r="J1924">
        <v>32</v>
      </c>
      <c r="K1924" s="1">
        <f t="shared" si="87"/>
        <v>1150000</v>
      </c>
      <c r="L1924" s="1" t="str">
        <f t="shared" si="88"/>
        <v>ASALARIADO</v>
      </c>
      <c r="M1924" s="1">
        <f t="shared" si="89"/>
        <v>32</v>
      </c>
    </row>
    <row r="1925" spans="2:13" x14ac:dyDescent="0.25">
      <c r="B1925">
        <v>1911</v>
      </c>
      <c r="C1925" s="1" t="s">
        <v>9</v>
      </c>
      <c r="D1925">
        <v>51833.33</v>
      </c>
      <c r="E1925" s="1" t="s">
        <v>10</v>
      </c>
      <c r="F1925" s="1" t="s">
        <v>16</v>
      </c>
      <c r="G1925" s="1" t="s">
        <v>12</v>
      </c>
      <c r="H1925" s="1" t="s">
        <v>13</v>
      </c>
      <c r="I1925" s="1" t="s">
        <v>13</v>
      </c>
      <c r="J1925">
        <v>37</v>
      </c>
      <c r="K1925" s="1">
        <f t="shared" si="87"/>
        <v>51833.33</v>
      </c>
      <c r="L1925" s="1" t="str">
        <f t="shared" si="88"/>
        <v>ASALARIADO</v>
      </c>
      <c r="M1925" s="1">
        <f t="shared" si="89"/>
        <v>37</v>
      </c>
    </row>
    <row r="1926" spans="2:13" x14ac:dyDescent="0.25">
      <c r="B1926">
        <v>1912</v>
      </c>
      <c r="C1926" s="1" t="s">
        <v>9</v>
      </c>
      <c r="D1926">
        <v>225024.95</v>
      </c>
      <c r="E1926" s="1" t="s">
        <v>10</v>
      </c>
      <c r="F1926" s="1" t="s">
        <v>16</v>
      </c>
      <c r="G1926" s="1" t="s">
        <v>12</v>
      </c>
      <c r="H1926" s="1" t="s">
        <v>13</v>
      </c>
      <c r="I1926" s="1" t="s">
        <v>13</v>
      </c>
      <c r="J1926">
        <v>19</v>
      </c>
      <c r="K1926" s="1">
        <f t="shared" si="87"/>
        <v>225024.95</v>
      </c>
      <c r="L1926" s="1" t="str">
        <f t="shared" si="88"/>
        <v>ASALARIADO</v>
      </c>
      <c r="M1926" s="1">
        <f t="shared" si="89"/>
        <v>19</v>
      </c>
    </row>
    <row r="1927" spans="2:13" x14ac:dyDescent="0.25">
      <c r="B1927">
        <v>1913</v>
      </c>
      <c r="C1927" s="1" t="s">
        <v>9</v>
      </c>
      <c r="D1927">
        <v>704330</v>
      </c>
      <c r="E1927" s="1" t="s">
        <v>10</v>
      </c>
      <c r="F1927" s="1" t="s">
        <v>11</v>
      </c>
      <c r="G1927" s="1" t="s">
        <v>12</v>
      </c>
      <c r="H1927" s="1" t="s">
        <v>13</v>
      </c>
      <c r="I1927" s="1" t="s">
        <v>13</v>
      </c>
      <c r="J1927">
        <v>32</v>
      </c>
      <c r="K1927" s="1">
        <f t="shared" si="87"/>
        <v>704330</v>
      </c>
      <c r="L1927" s="1" t="str">
        <f t="shared" si="88"/>
        <v>ASALARIADO</v>
      </c>
      <c r="M1927" s="1">
        <f t="shared" si="89"/>
        <v>32</v>
      </c>
    </row>
    <row r="1928" spans="2:13" x14ac:dyDescent="0.25">
      <c r="B1928">
        <v>1914</v>
      </c>
      <c r="C1928" s="1" t="s">
        <v>15</v>
      </c>
      <c r="D1928">
        <v>277520</v>
      </c>
      <c r="E1928" s="1" t="s">
        <v>10</v>
      </c>
      <c r="F1928" s="1" t="s">
        <v>16</v>
      </c>
      <c r="G1928" s="1" t="s">
        <v>12</v>
      </c>
      <c r="H1928" s="1" t="s">
        <v>12</v>
      </c>
      <c r="I1928" s="1" t="s">
        <v>13</v>
      </c>
      <c r="J1928">
        <v>46</v>
      </c>
      <c r="K1928" s="1">
        <f t="shared" si="87"/>
        <v>277520</v>
      </c>
      <c r="L1928" s="1" t="str">
        <f t="shared" si="88"/>
        <v>ASALARIADO</v>
      </c>
      <c r="M1928" s="1">
        <f t="shared" si="89"/>
        <v>46</v>
      </c>
    </row>
    <row r="1929" spans="2:13" x14ac:dyDescent="0.25">
      <c r="B1929">
        <v>1915</v>
      </c>
      <c r="C1929" s="1" t="s">
        <v>15</v>
      </c>
      <c r="D1929">
        <v>1610392</v>
      </c>
      <c r="E1929" s="1" t="s">
        <v>10</v>
      </c>
      <c r="F1929" s="1" t="s">
        <v>11</v>
      </c>
      <c r="G1929" s="1" t="s">
        <v>12</v>
      </c>
      <c r="H1929" s="1" t="s">
        <v>13</v>
      </c>
      <c r="I1929" s="1" t="s">
        <v>13</v>
      </c>
      <c r="J1929">
        <v>46</v>
      </c>
      <c r="K1929" s="1">
        <f t="shared" si="87"/>
        <v>1610392</v>
      </c>
      <c r="L1929" s="1" t="str">
        <f t="shared" si="88"/>
        <v>ASALARIADO</v>
      </c>
      <c r="M1929" s="1">
        <f t="shared" si="89"/>
        <v>46</v>
      </c>
    </row>
    <row r="1930" spans="2:13" x14ac:dyDescent="0.25">
      <c r="B1930">
        <v>1916</v>
      </c>
      <c r="C1930" s="1" t="s">
        <v>15</v>
      </c>
      <c r="D1930">
        <v>280000</v>
      </c>
      <c r="E1930" s="1" t="s">
        <v>10</v>
      </c>
      <c r="F1930" s="1" t="s">
        <v>16</v>
      </c>
      <c r="G1930" s="1" t="s">
        <v>12</v>
      </c>
      <c r="H1930" s="1" t="s">
        <v>13</v>
      </c>
      <c r="I1930" s="1" t="s">
        <v>13</v>
      </c>
      <c r="J1930">
        <v>38</v>
      </c>
      <c r="K1930" s="1">
        <f t="shared" si="87"/>
        <v>280000</v>
      </c>
      <c r="L1930" s="1" t="str">
        <f t="shared" si="88"/>
        <v>ASALARIADO</v>
      </c>
      <c r="M1930" s="1">
        <f t="shared" si="89"/>
        <v>38</v>
      </c>
    </row>
    <row r="1931" spans="2:13" x14ac:dyDescent="0.25">
      <c r="B1931">
        <v>1917</v>
      </c>
      <c r="C1931" s="1" t="s">
        <v>9</v>
      </c>
      <c r="D1931">
        <v>322500</v>
      </c>
      <c r="E1931" s="1" t="s">
        <v>10</v>
      </c>
      <c r="F1931" s="1" t="s">
        <v>16</v>
      </c>
      <c r="G1931" s="1" t="s">
        <v>12</v>
      </c>
      <c r="H1931" s="1" t="s">
        <v>13</v>
      </c>
      <c r="I1931" s="1" t="s">
        <v>12</v>
      </c>
      <c r="J1931">
        <v>46</v>
      </c>
      <c r="K1931" s="1">
        <f t="shared" si="87"/>
        <v>322500</v>
      </c>
      <c r="L1931" s="1" t="str">
        <f t="shared" si="88"/>
        <v>ASALARIADO</v>
      </c>
      <c r="M1931" s="1">
        <f t="shared" si="89"/>
        <v>46</v>
      </c>
    </row>
    <row r="1932" spans="2:13" x14ac:dyDescent="0.25">
      <c r="B1932">
        <v>1918</v>
      </c>
      <c r="C1932" s="1" t="s">
        <v>9</v>
      </c>
      <c r="D1932">
        <v>3599311.8</v>
      </c>
      <c r="E1932" s="1" t="s">
        <v>10</v>
      </c>
      <c r="F1932" s="1" t="s">
        <v>11</v>
      </c>
      <c r="G1932" s="1" t="s">
        <v>12</v>
      </c>
      <c r="H1932" s="1" t="s">
        <v>13</v>
      </c>
      <c r="I1932" s="1" t="s">
        <v>13</v>
      </c>
      <c r="J1932">
        <v>60</v>
      </c>
      <c r="K1932" s="1">
        <f t="shared" si="87"/>
        <v>3599311.8</v>
      </c>
      <c r="L1932" s="1" t="str">
        <f t="shared" si="88"/>
        <v>ASALARIADO</v>
      </c>
      <c r="M1932" s="1">
        <f t="shared" si="89"/>
        <v>60</v>
      </c>
    </row>
    <row r="1933" spans="2:13" x14ac:dyDescent="0.25">
      <c r="B1933">
        <v>1919</v>
      </c>
      <c r="C1933" s="1" t="s">
        <v>15</v>
      </c>
      <c r="D1933">
        <v>512557.9</v>
      </c>
      <c r="E1933" s="1" t="s">
        <v>10</v>
      </c>
      <c r="F1933" s="1" t="s">
        <v>16</v>
      </c>
      <c r="G1933" s="1" t="s">
        <v>12</v>
      </c>
      <c r="H1933" s="1" t="s">
        <v>13</v>
      </c>
      <c r="I1933" s="1" t="s">
        <v>13</v>
      </c>
      <c r="J1933">
        <v>35</v>
      </c>
      <c r="K1933" s="1">
        <f t="shared" si="87"/>
        <v>512557.9</v>
      </c>
      <c r="L1933" s="1" t="str">
        <f t="shared" si="88"/>
        <v>ASALARIADO</v>
      </c>
      <c r="M1933" s="1">
        <f t="shared" si="89"/>
        <v>35</v>
      </c>
    </row>
    <row r="1934" spans="2:13" x14ac:dyDescent="0.25">
      <c r="B1934">
        <v>1920</v>
      </c>
      <c r="C1934" s="1" t="s">
        <v>15</v>
      </c>
      <c r="D1934">
        <v>500000</v>
      </c>
      <c r="E1934" s="1" t="s">
        <v>10</v>
      </c>
      <c r="F1934" s="1" t="s">
        <v>16</v>
      </c>
      <c r="G1934" s="1" t="s">
        <v>12</v>
      </c>
      <c r="H1934" s="1" t="s">
        <v>13</v>
      </c>
      <c r="I1934" s="1" t="s">
        <v>13</v>
      </c>
      <c r="J1934">
        <v>57</v>
      </c>
      <c r="K1934" s="1">
        <f t="shared" si="87"/>
        <v>500000</v>
      </c>
      <c r="L1934" s="1" t="str">
        <f t="shared" si="88"/>
        <v>ASALARIADO</v>
      </c>
      <c r="M1934" s="1">
        <f t="shared" si="89"/>
        <v>57</v>
      </c>
    </row>
    <row r="1935" spans="2:13" x14ac:dyDescent="0.25">
      <c r="B1935">
        <v>1921</v>
      </c>
      <c r="C1935" s="1" t="s">
        <v>9</v>
      </c>
      <c r="D1935">
        <v>1744445</v>
      </c>
      <c r="E1935" s="1" t="s">
        <v>10</v>
      </c>
      <c r="F1935" s="1" t="s">
        <v>11</v>
      </c>
      <c r="G1935" s="1" t="s">
        <v>12</v>
      </c>
      <c r="H1935" s="1" t="s">
        <v>13</v>
      </c>
      <c r="I1935" s="1" t="s">
        <v>13</v>
      </c>
      <c r="J1935">
        <v>40</v>
      </c>
      <c r="K1935" s="1">
        <f t="shared" ref="K1935:K1998" si="90">IF(ISBLANK(D1935),$B$8,D1935)</f>
        <v>1744445</v>
      </c>
      <c r="L1935" s="1" t="str">
        <f t="shared" ref="L1935:L1998" si="91">IF(ISBLANK(E1935),$B$4,E1935)</f>
        <v>ASALARIADO</v>
      </c>
      <c r="M1935" s="1">
        <f t="shared" ref="M1935:M1998" si="92">IF(ISBLANK(J1935),$B$9,J1935)</f>
        <v>40</v>
      </c>
    </row>
    <row r="1936" spans="2:13" x14ac:dyDescent="0.25">
      <c r="B1936">
        <v>1922</v>
      </c>
      <c r="C1936" s="1" t="s">
        <v>15</v>
      </c>
      <c r="D1936">
        <v>357576.42</v>
      </c>
      <c r="E1936" s="1" t="s">
        <v>10</v>
      </c>
      <c r="F1936" s="1" t="s">
        <v>16</v>
      </c>
      <c r="G1936" s="1" t="s">
        <v>12</v>
      </c>
      <c r="H1936" s="1" t="s">
        <v>13</v>
      </c>
      <c r="I1936" s="1" t="s">
        <v>13</v>
      </c>
      <c r="J1936">
        <v>35</v>
      </c>
      <c r="K1936" s="1">
        <f t="shared" si="90"/>
        <v>357576.42</v>
      </c>
      <c r="L1936" s="1" t="str">
        <f t="shared" si="91"/>
        <v>ASALARIADO</v>
      </c>
      <c r="M1936" s="1">
        <f t="shared" si="92"/>
        <v>35</v>
      </c>
    </row>
    <row r="1937" spans="2:13" x14ac:dyDescent="0.25">
      <c r="B1937">
        <v>1923</v>
      </c>
      <c r="C1937" s="1" t="s">
        <v>9</v>
      </c>
      <c r="D1937">
        <v>2724750</v>
      </c>
      <c r="E1937" s="1" t="s">
        <v>10</v>
      </c>
      <c r="F1937" s="1" t="s">
        <v>16</v>
      </c>
      <c r="G1937" s="1" t="s">
        <v>12</v>
      </c>
      <c r="H1937" s="1" t="s">
        <v>13</v>
      </c>
      <c r="I1937" s="1" t="s">
        <v>13</v>
      </c>
      <c r="J1937">
        <v>25</v>
      </c>
      <c r="K1937" s="1">
        <f t="shared" si="90"/>
        <v>2724750</v>
      </c>
      <c r="L1937" s="1" t="str">
        <f t="shared" si="91"/>
        <v>ASALARIADO</v>
      </c>
      <c r="M1937" s="1">
        <f t="shared" si="92"/>
        <v>25</v>
      </c>
    </row>
    <row r="1938" spans="2:13" x14ac:dyDescent="0.25">
      <c r="B1938">
        <v>1924</v>
      </c>
      <c r="C1938" s="1" t="s">
        <v>9</v>
      </c>
      <c r="D1938">
        <v>655672</v>
      </c>
      <c r="E1938" s="1" t="s">
        <v>17</v>
      </c>
      <c r="F1938" s="1" t="s">
        <v>16</v>
      </c>
      <c r="G1938" s="1" t="s">
        <v>12</v>
      </c>
      <c r="H1938" s="1" t="s">
        <v>13</v>
      </c>
      <c r="I1938" s="1" t="s">
        <v>13</v>
      </c>
      <c r="J1938">
        <v>58</v>
      </c>
      <c r="K1938" s="1">
        <f t="shared" si="90"/>
        <v>655672</v>
      </c>
      <c r="L1938" s="1" t="str">
        <f t="shared" si="91"/>
        <v>ASEGURADO VOLUNTARIO</v>
      </c>
      <c r="M1938" s="1">
        <f t="shared" si="92"/>
        <v>58</v>
      </c>
    </row>
    <row r="1939" spans="2:13" x14ac:dyDescent="0.25">
      <c r="B1939">
        <v>1925</v>
      </c>
      <c r="C1939" s="1" t="s">
        <v>9</v>
      </c>
      <c r="D1939">
        <v>1257384</v>
      </c>
      <c r="E1939" s="1" t="s">
        <v>14</v>
      </c>
      <c r="F1939" s="1" t="s">
        <v>11</v>
      </c>
      <c r="G1939" s="1" t="s">
        <v>12</v>
      </c>
      <c r="H1939" s="1" t="s">
        <v>13</v>
      </c>
      <c r="I1939" s="1" t="s">
        <v>13</v>
      </c>
      <c r="J1939">
        <v>68</v>
      </c>
      <c r="K1939" s="1">
        <f t="shared" si="90"/>
        <v>1257384</v>
      </c>
      <c r="L1939" s="1" t="str">
        <f t="shared" si="91"/>
        <v>PENSIONADOS EN SU PROPIO SISTEMA</v>
      </c>
      <c r="M1939" s="1">
        <f t="shared" si="92"/>
        <v>68</v>
      </c>
    </row>
    <row r="1940" spans="2:13" x14ac:dyDescent="0.25">
      <c r="B1940">
        <v>1926</v>
      </c>
      <c r="C1940" s="1" t="s">
        <v>9</v>
      </c>
      <c r="D1940">
        <v>385460.82</v>
      </c>
      <c r="E1940" s="1" t="s">
        <v>10</v>
      </c>
      <c r="F1940" s="1" t="s">
        <v>16</v>
      </c>
      <c r="G1940" s="1" t="s">
        <v>12</v>
      </c>
      <c r="H1940" s="1" t="s">
        <v>13</v>
      </c>
      <c r="I1940" s="1" t="s">
        <v>13</v>
      </c>
      <c r="J1940">
        <v>20</v>
      </c>
      <c r="K1940" s="1">
        <f t="shared" si="90"/>
        <v>385460.82</v>
      </c>
      <c r="L1940" s="1" t="str">
        <f t="shared" si="91"/>
        <v>ASALARIADO</v>
      </c>
      <c r="M1940" s="1">
        <f t="shared" si="92"/>
        <v>20</v>
      </c>
    </row>
    <row r="1941" spans="2:13" x14ac:dyDescent="0.25">
      <c r="B1941">
        <v>1927</v>
      </c>
      <c r="C1941" s="1" t="s">
        <v>9</v>
      </c>
      <c r="D1941">
        <v>454461.58</v>
      </c>
      <c r="E1941" s="1" t="s">
        <v>10</v>
      </c>
      <c r="F1941" s="1" t="s">
        <v>16</v>
      </c>
      <c r="G1941" s="1" t="s">
        <v>12</v>
      </c>
      <c r="H1941" s="1" t="s">
        <v>13</v>
      </c>
      <c r="I1941" s="1" t="s">
        <v>12</v>
      </c>
      <c r="J1941">
        <v>29</v>
      </c>
      <c r="K1941" s="1">
        <f t="shared" si="90"/>
        <v>454461.58</v>
      </c>
      <c r="L1941" s="1" t="str">
        <f t="shared" si="91"/>
        <v>ASALARIADO</v>
      </c>
      <c r="M1941" s="1">
        <f t="shared" si="92"/>
        <v>29</v>
      </c>
    </row>
    <row r="1942" spans="2:13" x14ac:dyDescent="0.25">
      <c r="B1942">
        <v>1928</v>
      </c>
      <c r="C1942" s="1" t="s">
        <v>15</v>
      </c>
      <c r="D1942">
        <v>277402</v>
      </c>
      <c r="E1942" s="1" t="s">
        <v>10</v>
      </c>
      <c r="F1942" s="1" t="s">
        <v>16</v>
      </c>
      <c r="G1942" s="1" t="s">
        <v>12</v>
      </c>
      <c r="H1942" s="1" t="s">
        <v>13</v>
      </c>
      <c r="I1942" s="1" t="s">
        <v>13</v>
      </c>
      <c r="J1942">
        <v>41</v>
      </c>
      <c r="K1942" s="1">
        <f t="shared" si="90"/>
        <v>277402</v>
      </c>
      <c r="L1942" s="1" t="str">
        <f t="shared" si="91"/>
        <v>ASALARIADO</v>
      </c>
      <c r="M1942" s="1">
        <f t="shared" si="92"/>
        <v>41</v>
      </c>
    </row>
    <row r="1943" spans="2:13" x14ac:dyDescent="0.25">
      <c r="B1943">
        <v>1929</v>
      </c>
      <c r="C1943" s="1" t="s">
        <v>9</v>
      </c>
      <c r="D1943">
        <v>297046</v>
      </c>
      <c r="E1943" s="1" t="s">
        <v>18</v>
      </c>
      <c r="F1943" s="1" t="s">
        <v>16</v>
      </c>
      <c r="G1943" s="1" t="s">
        <v>12</v>
      </c>
      <c r="H1943" s="1" t="s">
        <v>13</v>
      </c>
      <c r="I1943" s="1" t="s">
        <v>12</v>
      </c>
      <c r="J1943">
        <v>27</v>
      </c>
      <c r="K1943" s="1">
        <f t="shared" si="90"/>
        <v>297046</v>
      </c>
      <c r="L1943" s="1" t="str">
        <f t="shared" si="91"/>
        <v>TRABAJADOR INDEPENDIENTE</v>
      </c>
      <c r="M1943" s="1">
        <f t="shared" si="92"/>
        <v>27</v>
      </c>
    </row>
    <row r="1944" spans="2:13" x14ac:dyDescent="0.25">
      <c r="B1944">
        <v>1930</v>
      </c>
      <c r="C1944" s="1" t="s">
        <v>9</v>
      </c>
      <c r="D1944">
        <v>1541263.51</v>
      </c>
      <c r="E1944" s="1" t="s">
        <v>10</v>
      </c>
      <c r="F1944" s="1" t="s">
        <v>16</v>
      </c>
      <c r="G1944" s="1" t="s">
        <v>12</v>
      </c>
      <c r="H1944" s="1" t="s">
        <v>13</v>
      </c>
      <c r="I1944" s="1" t="s">
        <v>13</v>
      </c>
      <c r="J1944">
        <v>46</v>
      </c>
      <c r="K1944" s="1">
        <f t="shared" si="90"/>
        <v>1541263.51</v>
      </c>
      <c r="L1944" s="1" t="str">
        <f t="shared" si="91"/>
        <v>ASALARIADO</v>
      </c>
      <c r="M1944" s="1">
        <f t="shared" si="92"/>
        <v>46</v>
      </c>
    </row>
    <row r="1945" spans="2:13" x14ac:dyDescent="0.25">
      <c r="B1945">
        <v>1931</v>
      </c>
      <c r="C1945" s="1" t="s">
        <v>15</v>
      </c>
      <c r="D1945">
        <v>1017485</v>
      </c>
      <c r="E1945" s="1" t="s">
        <v>18</v>
      </c>
      <c r="F1945" s="1" t="s">
        <v>16</v>
      </c>
      <c r="G1945" s="1" t="s">
        <v>12</v>
      </c>
      <c r="H1945" s="1" t="s">
        <v>13</v>
      </c>
      <c r="I1945" s="1" t="s">
        <v>13</v>
      </c>
      <c r="J1945">
        <v>53</v>
      </c>
      <c r="K1945" s="1">
        <f t="shared" si="90"/>
        <v>1017485</v>
      </c>
      <c r="L1945" s="1" t="str">
        <f t="shared" si="91"/>
        <v>TRABAJADOR INDEPENDIENTE</v>
      </c>
      <c r="M1945" s="1">
        <f t="shared" si="92"/>
        <v>53</v>
      </c>
    </row>
    <row r="1946" spans="2:13" x14ac:dyDescent="0.25">
      <c r="B1946">
        <v>1932</v>
      </c>
      <c r="C1946" s="1" t="s">
        <v>9</v>
      </c>
      <c r="D1946">
        <v>1854952.25</v>
      </c>
      <c r="E1946" s="1" t="s">
        <v>10</v>
      </c>
      <c r="F1946" s="1" t="s">
        <v>16</v>
      </c>
      <c r="G1946" s="1" t="s">
        <v>12</v>
      </c>
      <c r="H1946" s="1" t="s">
        <v>13</v>
      </c>
      <c r="I1946" s="1" t="s">
        <v>13</v>
      </c>
      <c r="J1946">
        <v>33</v>
      </c>
      <c r="K1946" s="1">
        <f t="shared" si="90"/>
        <v>1854952.25</v>
      </c>
      <c r="L1946" s="1" t="str">
        <f t="shared" si="91"/>
        <v>ASALARIADO</v>
      </c>
      <c r="M1946" s="1">
        <f t="shared" si="92"/>
        <v>33</v>
      </c>
    </row>
    <row r="1947" spans="2:13" x14ac:dyDescent="0.25">
      <c r="B1947">
        <v>1933</v>
      </c>
      <c r="C1947" s="1" t="s">
        <v>9</v>
      </c>
      <c r="D1947">
        <v>315617</v>
      </c>
      <c r="E1947" s="1" t="s">
        <v>17</v>
      </c>
      <c r="F1947" s="1" t="s">
        <v>16</v>
      </c>
      <c r="G1947" s="1" t="s">
        <v>12</v>
      </c>
      <c r="H1947" s="1" t="s">
        <v>13</v>
      </c>
      <c r="I1947" s="1" t="s">
        <v>13</v>
      </c>
      <c r="J1947">
        <v>56</v>
      </c>
      <c r="K1947" s="1">
        <f t="shared" si="90"/>
        <v>315617</v>
      </c>
      <c r="L1947" s="1" t="str">
        <f t="shared" si="91"/>
        <v>ASEGURADO VOLUNTARIO</v>
      </c>
      <c r="M1947" s="1">
        <f t="shared" si="92"/>
        <v>56</v>
      </c>
    </row>
    <row r="1948" spans="2:13" x14ac:dyDescent="0.25">
      <c r="B1948">
        <v>1934</v>
      </c>
      <c r="C1948" s="1" t="s">
        <v>15</v>
      </c>
      <c r="D1948">
        <v>310124</v>
      </c>
      <c r="E1948" s="1" t="s">
        <v>18</v>
      </c>
      <c r="F1948" s="1" t="s">
        <v>16</v>
      </c>
      <c r="G1948" s="1" t="s">
        <v>12</v>
      </c>
      <c r="H1948" s="1" t="s">
        <v>13</v>
      </c>
      <c r="I1948" s="1" t="s">
        <v>12</v>
      </c>
      <c r="J1948">
        <v>59</v>
      </c>
      <c r="K1948" s="1">
        <f t="shared" si="90"/>
        <v>310124</v>
      </c>
      <c r="L1948" s="1" t="str">
        <f t="shared" si="91"/>
        <v>TRABAJADOR INDEPENDIENTE</v>
      </c>
      <c r="M1948" s="1">
        <f t="shared" si="92"/>
        <v>59</v>
      </c>
    </row>
    <row r="1949" spans="2:13" x14ac:dyDescent="0.25">
      <c r="B1949">
        <v>1935</v>
      </c>
      <c r="C1949" s="1" t="s">
        <v>9</v>
      </c>
      <c r="D1949">
        <v>240000</v>
      </c>
      <c r="E1949" s="1" t="s">
        <v>10</v>
      </c>
      <c r="F1949" s="1" t="s">
        <v>16</v>
      </c>
      <c r="G1949" s="1" t="s">
        <v>12</v>
      </c>
      <c r="H1949" s="1" t="s">
        <v>13</v>
      </c>
      <c r="I1949" s="1" t="s">
        <v>13</v>
      </c>
      <c r="J1949">
        <v>39</v>
      </c>
      <c r="K1949" s="1">
        <f t="shared" si="90"/>
        <v>240000</v>
      </c>
      <c r="L1949" s="1" t="str">
        <f t="shared" si="91"/>
        <v>ASALARIADO</v>
      </c>
      <c r="M1949" s="1">
        <f t="shared" si="92"/>
        <v>39</v>
      </c>
    </row>
    <row r="1950" spans="2:13" x14ac:dyDescent="0.25">
      <c r="B1950">
        <v>1936</v>
      </c>
      <c r="C1950" s="1" t="s">
        <v>15</v>
      </c>
      <c r="D1950">
        <v>446061.6</v>
      </c>
      <c r="E1950" s="1" t="s">
        <v>10</v>
      </c>
      <c r="F1950" s="1" t="s">
        <v>16</v>
      </c>
      <c r="G1950" s="1" t="s">
        <v>12</v>
      </c>
      <c r="H1950" s="1" t="s">
        <v>13</v>
      </c>
      <c r="I1950" s="1" t="s">
        <v>12</v>
      </c>
      <c r="J1950">
        <v>59</v>
      </c>
      <c r="K1950" s="1">
        <f t="shared" si="90"/>
        <v>446061.6</v>
      </c>
      <c r="L1950" s="1" t="str">
        <f t="shared" si="91"/>
        <v>ASALARIADO</v>
      </c>
      <c r="M1950" s="1">
        <f t="shared" si="92"/>
        <v>59</v>
      </c>
    </row>
    <row r="1951" spans="2:13" x14ac:dyDescent="0.25">
      <c r="B1951">
        <v>1937</v>
      </c>
      <c r="C1951" s="1" t="s">
        <v>9</v>
      </c>
      <c r="D1951">
        <v>566297</v>
      </c>
      <c r="E1951" s="1" t="s">
        <v>18</v>
      </c>
      <c r="F1951" s="1" t="s">
        <v>16</v>
      </c>
      <c r="G1951" s="1" t="s">
        <v>12</v>
      </c>
      <c r="H1951" s="1" t="s">
        <v>13</v>
      </c>
      <c r="I1951" s="1" t="s">
        <v>13</v>
      </c>
      <c r="J1951">
        <v>49</v>
      </c>
      <c r="K1951" s="1">
        <f t="shared" si="90"/>
        <v>566297</v>
      </c>
      <c r="L1951" s="1" t="str">
        <f t="shared" si="91"/>
        <v>TRABAJADOR INDEPENDIENTE</v>
      </c>
      <c r="M1951" s="1">
        <f t="shared" si="92"/>
        <v>49</v>
      </c>
    </row>
    <row r="1952" spans="2:13" x14ac:dyDescent="0.25">
      <c r="B1952">
        <v>1938</v>
      </c>
      <c r="C1952" s="1" t="s">
        <v>15</v>
      </c>
      <c r="D1952">
        <v>50000</v>
      </c>
      <c r="E1952" s="1" t="s">
        <v>10</v>
      </c>
      <c r="F1952" s="1" t="s">
        <v>16</v>
      </c>
      <c r="G1952" s="1" t="s">
        <v>12</v>
      </c>
      <c r="H1952" s="1" t="s">
        <v>13</v>
      </c>
      <c r="I1952" s="1" t="s">
        <v>12</v>
      </c>
      <c r="J1952">
        <v>21</v>
      </c>
      <c r="K1952" s="1">
        <f t="shared" si="90"/>
        <v>50000</v>
      </c>
      <c r="L1952" s="1" t="str">
        <f t="shared" si="91"/>
        <v>ASALARIADO</v>
      </c>
      <c r="M1952" s="1">
        <f t="shared" si="92"/>
        <v>21</v>
      </c>
    </row>
    <row r="1953" spans="2:13" x14ac:dyDescent="0.25">
      <c r="B1953">
        <v>1939</v>
      </c>
      <c r="C1953" s="1" t="s">
        <v>15</v>
      </c>
      <c r="D1953">
        <v>394998</v>
      </c>
      <c r="E1953" s="1" t="s">
        <v>10</v>
      </c>
      <c r="F1953" s="1" t="s">
        <v>16</v>
      </c>
      <c r="G1953" s="1" t="s">
        <v>12</v>
      </c>
      <c r="H1953" s="1" t="s">
        <v>13</v>
      </c>
      <c r="I1953" s="1" t="s">
        <v>13</v>
      </c>
      <c r="J1953">
        <v>29</v>
      </c>
      <c r="K1953" s="1">
        <f t="shared" si="90"/>
        <v>394998</v>
      </c>
      <c r="L1953" s="1" t="str">
        <f t="shared" si="91"/>
        <v>ASALARIADO</v>
      </c>
      <c r="M1953" s="1">
        <f t="shared" si="92"/>
        <v>29</v>
      </c>
    </row>
    <row r="1954" spans="2:13" x14ac:dyDescent="0.25">
      <c r="B1954">
        <v>1940</v>
      </c>
      <c r="C1954" s="1" t="s">
        <v>15</v>
      </c>
      <c r="D1954">
        <v>320000</v>
      </c>
      <c r="E1954" s="1" t="s">
        <v>10</v>
      </c>
      <c r="F1954" s="1" t="s">
        <v>16</v>
      </c>
      <c r="G1954" s="1" t="s">
        <v>12</v>
      </c>
      <c r="H1954" s="1" t="s">
        <v>13</v>
      </c>
      <c r="I1954" s="1" t="s">
        <v>13</v>
      </c>
      <c r="J1954">
        <v>27</v>
      </c>
      <c r="K1954" s="1">
        <f t="shared" si="90"/>
        <v>320000</v>
      </c>
      <c r="L1954" s="1" t="str">
        <f t="shared" si="91"/>
        <v>ASALARIADO</v>
      </c>
      <c r="M1954" s="1">
        <f t="shared" si="92"/>
        <v>27</v>
      </c>
    </row>
    <row r="1955" spans="2:13" x14ac:dyDescent="0.25">
      <c r="B1955">
        <v>1941</v>
      </c>
      <c r="C1955" s="1" t="s">
        <v>9</v>
      </c>
      <c r="D1955">
        <v>953728.87</v>
      </c>
      <c r="E1955" s="1" t="s">
        <v>10</v>
      </c>
      <c r="F1955" s="1" t="s">
        <v>16</v>
      </c>
      <c r="G1955" s="1" t="s">
        <v>12</v>
      </c>
      <c r="H1955" s="1" t="s">
        <v>13</v>
      </c>
      <c r="I1955" s="1" t="s">
        <v>13</v>
      </c>
      <c r="J1955">
        <v>60</v>
      </c>
      <c r="K1955" s="1">
        <f t="shared" si="90"/>
        <v>953728.87</v>
      </c>
      <c r="L1955" s="1" t="str">
        <f t="shared" si="91"/>
        <v>ASALARIADO</v>
      </c>
      <c r="M1955" s="1">
        <f t="shared" si="92"/>
        <v>60</v>
      </c>
    </row>
    <row r="1956" spans="2:13" x14ac:dyDescent="0.25">
      <c r="B1956">
        <v>1942</v>
      </c>
      <c r="C1956" s="1" t="s">
        <v>9</v>
      </c>
      <c r="D1956">
        <v>507443.6</v>
      </c>
      <c r="E1956" s="1" t="s">
        <v>10</v>
      </c>
      <c r="F1956" s="1" t="s">
        <v>16</v>
      </c>
      <c r="G1956" s="1" t="s">
        <v>12</v>
      </c>
      <c r="H1956" s="1" t="s">
        <v>13</v>
      </c>
      <c r="I1956" s="1" t="s">
        <v>13</v>
      </c>
      <c r="J1956">
        <v>20</v>
      </c>
      <c r="K1956" s="1">
        <f t="shared" si="90"/>
        <v>507443.6</v>
      </c>
      <c r="L1956" s="1" t="str">
        <f t="shared" si="91"/>
        <v>ASALARIADO</v>
      </c>
      <c r="M1956" s="1">
        <f t="shared" si="92"/>
        <v>20</v>
      </c>
    </row>
    <row r="1957" spans="2:13" x14ac:dyDescent="0.25">
      <c r="B1957">
        <v>1943</v>
      </c>
      <c r="C1957" s="1" t="s">
        <v>15</v>
      </c>
      <c r="D1957">
        <v>995680</v>
      </c>
      <c r="E1957" s="1" t="s">
        <v>10</v>
      </c>
      <c r="F1957" s="1" t="s">
        <v>11</v>
      </c>
      <c r="G1957" s="1" t="s">
        <v>12</v>
      </c>
      <c r="H1957" s="1" t="s">
        <v>13</v>
      </c>
      <c r="I1957" s="1" t="s">
        <v>13</v>
      </c>
      <c r="J1957">
        <v>35</v>
      </c>
      <c r="K1957" s="1">
        <f t="shared" si="90"/>
        <v>995680</v>
      </c>
      <c r="L1957" s="1" t="str">
        <f t="shared" si="91"/>
        <v>ASALARIADO</v>
      </c>
      <c r="M1957" s="1">
        <f t="shared" si="92"/>
        <v>35</v>
      </c>
    </row>
    <row r="1958" spans="2:13" x14ac:dyDescent="0.25">
      <c r="B1958">
        <v>1944</v>
      </c>
      <c r="C1958" s="1" t="s">
        <v>9</v>
      </c>
      <c r="D1958">
        <v>278030</v>
      </c>
      <c r="E1958" s="1" t="s">
        <v>19</v>
      </c>
      <c r="F1958" s="1" t="s">
        <v>16</v>
      </c>
      <c r="G1958" s="1" t="s">
        <v>12</v>
      </c>
      <c r="H1958" s="1" t="s">
        <v>13</v>
      </c>
      <c r="I1958" s="1" t="s">
        <v>13</v>
      </c>
      <c r="J1958">
        <v>64</v>
      </c>
      <c r="K1958" s="1">
        <f t="shared" si="90"/>
        <v>278030</v>
      </c>
      <c r="L1958" s="1" t="str">
        <f t="shared" si="91"/>
        <v>CONVENIOS ESPECIALES DE TRABAJADORES INDEPENDIENTES</v>
      </c>
      <c r="M1958" s="1">
        <f t="shared" si="92"/>
        <v>64</v>
      </c>
    </row>
    <row r="1959" spans="2:13" x14ac:dyDescent="0.25">
      <c r="B1959">
        <v>1945</v>
      </c>
      <c r="C1959" s="1" t="s">
        <v>9</v>
      </c>
      <c r="D1959">
        <v>340100.8</v>
      </c>
      <c r="E1959" s="1" t="s">
        <v>10</v>
      </c>
      <c r="F1959" s="1" t="s">
        <v>16</v>
      </c>
      <c r="G1959" s="1" t="s">
        <v>12</v>
      </c>
      <c r="H1959" s="1" t="s">
        <v>13</v>
      </c>
      <c r="I1959" s="1" t="s">
        <v>13</v>
      </c>
      <c r="J1959">
        <v>22</v>
      </c>
      <c r="K1959" s="1">
        <f t="shared" si="90"/>
        <v>340100.8</v>
      </c>
      <c r="L1959" s="1" t="str">
        <f t="shared" si="91"/>
        <v>ASALARIADO</v>
      </c>
      <c r="M1959" s="1">
        <f t="shared" si="92"/>
        <v>22</v>
      </c>
    </row>
    <row r="1960" spans="2:13" x14ac:dyDescent="0.25">
      <c r="B1960">
        <v>1946</v>
      </c>
      <c r="C1960" s="1" t="s">
        <v>9</v>
      </c>
      <c r="D1960">
        <v>889976.5</v>
      </c>
      <c r="E1960" s="1" t="s">
        <v>10</v>
      </c>
      <c r="F1960" s="1" t="s">
        <v>11</v>
      </c>
      <c r="G1960" s="1" t="s">
        <v>12</v>
      </c>
      <c r="H1960" s="1" t="s">
        <v>13</v>
      </c>
      <c r="I1960" s="1" t="s">
        <v>13</v>
      </c>
      <c r="J1960">
        <v>30</v>
      </c>
      <c r="K1960" s="1">
        <f t="shared" si="90"/>
        <v>889976.5</v>
      </c>
      <c r="L1960" s="1" t="str">
        <f t="shared" si="91"/>
        <v>ASALARIADO</v>
      </c>
      <c r="M1960" s="1">
        <f t="shared" si="92"/>
        <v>30</v>
      </c>
    </row>
    <row r="1961" spans="2:13" x14ac:dyDescent="0.25">
      <c r="B1961">
        <v>1947</v>
      </c>
      <c r="C1961" s="1" t="s">
        <v>9</v>
      </c>
      <c r="D1961">
        <v>558420.11</v>
      </c>
      <c r="E1961" s="1" t="s">
        <v>10</v>
      </c>
      <c r="F1961" s="1" t="s">
        <v>16</v>
      </c>
      <c r="G1961" s="1" t="s">
        <v>12</v>
      </c>
      <c r="H1961" s="1" t="s">
        <v>13</v>
      </c>
      <c r="I1961" s="1" t="s">
        <v>13</v>
      </c>
      <c r="J1961">
        <v>26</v>
      </c>
      <c r="K1961" s="1">
        <f t="shared" si="90"/>
        <v>558420.11</v>
      </c>
      <c r="L1961" s="1" t="str">
        <f t="shared" si="91"/>
        <v>ASALARIADO</v>
      </c>
      <c r="M1961" s="1">
        <f t="shared" si="92"/>
        <v>26</v>
      </c>
    </row>
    <row r="1962" spans="2:13" x14ac:dyDescent="0.25">
      <c r="B1962">
        <v>1948</v>
      </c>
      <c r="C1962" s="1" t="s">
        <v>9</v>
      </c>
      <c r="D1962">
        <v>478452</v>
      </c>
      <c r="E1962" s="1" t="s">
        <v>18</v>
      </c>
      <c r="F1962" s="1" t="s">
        <v>16</v>
      </c>
      <c r="G1962" s="1" t="s">
        <v>12</v>
      </c>
      <c r="H1962" s="1" t="s">
        <v>12</v>
      </c>
      <c r="I1962" s="1" t="s">
        <v>13</v>
      </c>
      <c r="J1962">
        <v>49</v>
      </c>
      <c r="K1962" s="1">
        <f t="shared" si="90"/>
        <v>478452</v>
      </c>
      <c r="L1962" s="1" t="str">
        <f t="shared" si="91"/>
        <v>TRABAJADOR INDEPENDIENTE</v>
      </c>
      <c r="M1962" s="1">
        <f t="shared" si="92"/>
        <v>49</v>
      </c>
    </row>
    <row r="1963" spans="2:13" x14ac:dyDescent="0.25">
      <c r="B1963">
        <v>1949</v>
      </c>
      <c r="C1963" s="1" t="s">
        <v>15</v>
      </c>
      <c r="D1963">
        <v>594092</v>
      </c>
      <c r="E1963" s="1" t="s">
        <v>18</v>
      </c>
      <c r="F1963" s="1" t="s">
        <v>16</v>
      </c>
      <c r="G1963" s="1" t="s">
        <v>12</v>
      </c>
      <c r="H1963" s="1" t="s">
        <v>13</v>
      </c>
      <c r="I1963" s="1" t="s">
        <v>12</v>
      </c>
      <c r="J1963">
        <v>54</v>
      </c>
      <c r="K1963" s="1">
        <f t="shared" si="90"/>
        <v>594092</v>
      </c>
      <c r="L1963" s="1" t="str">
        <f t="shared" si="91"/>
        <v>TRABAJADOR INDEPENDIENTE</v>
      </c>
      <c r="M1963" s="1">
        <f t="shared" si="92"/>
        <v>54</v>
      </c>
    </row>
    <row r="1964" spans="2:13" x14ac:dyDescent="0.25">
      <c r="B1964">
        <v>1950</v>
      </c>
      <c r="C1964" s="1" t="s">
        <v>15</v>
      </c>
      <c r="D1964">
        <v>1281095</v>
      </c>
      <c r="E1964" s="1" t="s">
        <v>10</v>
      </c>
      <c r="F1964" s="1" t="s">
        <v>11</v>
      </c>
      <c r="G1964" s="1" t="s">
        <v>12</v>
      </c>
      <c r="H1964" s="1" t="s">
        <v>13</v>
      </c>
      <c r="I1964" s="1" t="s">
        <v>12</v>
      </c>
      <c r="J1964">
        <v>43</v>
      </c>
      <c r="K1964" s="1">
        <f t="shared" si="90"/>
        <v>1281095</v>
      </c>
      <c r="L1964" s="1" t="str">
        <f t="shared" si="91"/>
        <v>ASALARIADO</v>
      </c>
      <c r="M1964" s="1">
        <f t="shared" si="92"/>
        <v>43</v>
      </c>
    </row>
    <row r="1965" spans="2:13" x14ac:dyDescent="0.25">
      <c r="B1965">
        <v>1951</v>
      </c>
      <c r="C1965" s="1" t="s">
        <v>9</v>
      </c>
      <c r="D1965">
        <v>610146</v>
      </c>
      <c r="E1965" s="1" t="s">
        <v>17</v>
      </c>
      <c r="F1965" s="1" t="s">
        <v>16</v>
      </c>
      <c r="G1965" s="1" t="s">
        <v>12</v>
      </c>
      <c r="H1965" s="1" t="s">
        <v>13</v>
      </c>
      <c r="I1965" s="1" t="s">
        <v>13</v>
      </c>
      <c r="J1965">
        <v>49</v>
      </c>
      <c r="K1965" s="1">
        <f t="shared" si="90"/>
        <v>610146</v>
      </c>
      <c r="L1965" s="1" t="str">
        <f t="shared" si="91"/>
        <v>ASEGURADO VOLUNTARIO</v>
      </c>
      <c r="M1965" s="1">
        <f t="shared" si="92"/>
        <v>49</v>
      </c>
    </row>
    <row r="1966" spans="2:13" x14ac:dyDescent="0.25">
      <c r="B1966">
        <v>1952</v>
      </c>
      <c r="C1966" s="1" t="s">
        <v>9</v>
      </c>
      <c r="D1966">
        <v>278030</v>
      </c>
      <c r="E1966" s="1" t="s">
        <v>19</v>
      </c>
      <c r="F1966" s="1" t="s">
        <v>16</v>
      </c>
      <c r="G1966" s="1" t="s">
        <v>12</v>
      </c>
      <c r="H1966" s="1" t="s">
        <v>13</v>
      </c>
      <c r="I1966" s="1" t="s">
        <v>13</v>
      </c>
      <c r="J1966">
        <v>55</v>
      </c>
      <c r="K1966" s="1">
        <f t="shared" si="90"/>
        <v>278030</v>
      </c>
      <c r="L1966" s="1" t="str">
        <f t="shared" si="91"/>
        <v>CONVENIOS ESPECIALES DE TRABAJADORES INDEPENDIENTES</v>
      </c>
      <c r="M1966" s="1">
        <f t="shared" si="92"/>
        <v>55</v>
      </c>
    </row>
    <row r="1967" spans="2:13" x14ac:dyDescent="0.25">
      <c r="B1967">
        <v>1953</v>
      </c>
      <c r="C1967" s="1" t="s">
        <v>15</v>
      </c>
      <c r="D1967">
        <v>752666</v>
      </c>
      <c r="E1967" s="1" t="s">
        <v>10</v>
      </c>
      <c r="F1967" s="1" t="s">
        <v>16</v>
      </c>
      <c r="G1967" s="1" t="s">
        <v>12</v>
      </c>
      <c r="H1967" s="1" t="s">
        <v>13</v>
      </c>
      <c r="I1967" s="1" t="s">
        <v>13</v>
      </c>
      <c r="J1967">
        <v>31</v>
      </c>
      <c r="K1967" s="1">
        <f t="shared" si="90"/>
        <v>752666</v>
      </c>
      <c r="L1967" s="1" t="str">
        <f t="shared" si="91"/>
        <v>ASALARIADO</v>
      </c>
      <c r="M1967" s="1">
        <f t="shared" si="92"/>
        <v>31</v>
      </c>
    </row>
    <row r="1968" spans="2:13" x14ac:dyDescent="0.25">
      <c r="B1968">
        <v>1954</v>
      </c>
      <c r="C1968" s="1" t="s">
        <v>9</v>
      </c>
      <c r="D1968">
        <v>96000</v>
      </c>
      <c r="E1968" s="1" t="s">
        <v>10</v>
      </c>
      <c r="F1968" s="1" t="s">
        <v>16</v>
      </c>
      <c r="G1968" s="1" t="s">
        <v>12</v>
      </c>
      <c r="H1968" s="1" t="s">
        <v>12</v>
      </c>
      <c r="I1968" s="1" t="s">
        <v>13</v>
      </c>
      <c r="J1968">
        <v>47</v>
      </c>
      <c r="K1968" s="1">
        <f t="shared" si="90"/>
        <v>96000</v>
      </c>
      <c r="L1968" s="1" t="str">
        <f t="shared" si="91"/>
        <v>ASALARIADO</v>
      </c>
      <c r="M1968" s="1">
        <f t="shared" si="92"/>
        <v>47</v>
      </c>
    </row>
    <row r="1969" spans="2:13" x14ac:dyDescent="0.25">
      <c r="B1969">
        <v>1955</v>
      </c>
      <c r="C1969" s="1" t="s">
        <v>15</v>
      </c>
      <c r="D1969">
        <v>363604.49</v>
      </c>
      <c r="E1969" s="1" t="s">
        <v>10</v>
      </c>
      <c r="F1969" s="1" t="s">
        <v>16</v>
      </c>
      <c r="G1969" s="1" t="s">
        <v>12</v>
      </c>
      <c r="H1969" s="1" t="s">
        <v>13</v>
      </c>
      <c r="I1969" s="1" t="s">
        <v>13</v>
      </c>
      <c r="J1969">
        <v>21</v>
      </c>
      <c r="K1969" s="1">
        <f t="shared" si="90"/>
        <v>363604.49</v>
      </c>
      <c r="L1969" s="1" t="str">
        <f t="shared" si="91"/>
        <v>ASALARIADO</v>
      </c>
      <c r="M1969" s="1">
        <f t="shared" si="92"/>
        <v>21</v>
      </c>
    </row>
    <row r="1970" spans="2:13" x14ac:dyDescent="0.25">
      <c r="B1970">
        <v>1956</v>
      </c>
      <c r="C1970" s="1" t="s">
        <v>9</v>
      </c>
      <c r="D1970">
        <v>1094727.6000000001</v>
      </c>
      <c r="E1970" s="1" t="s">
        <v>14</v>
      </c>
      <c r="F1970" s="1" t="s">
        <v>11</v>
      </c>
      <c r="G1970" s="1" t="s">
        <v>12</v>
      </c>
      <c r="H1970" s="1" t="s">
        <v>13</v>
      </c>
      <c r="I1970" s="1" t="s">
        <v>13</v>
      </c>
      <c r="J1970">
        <v>70</v>
      </c>
      <c r="K1970" s="1">
        <f t="shared" si="90"/>
        <v>1094727.6000000001</v>
      </c>
      <c r="L1970" s="1" t="str">
        <f t="shared" si="91"/>
        <v>PENSIONADOS EN SU PROPIO SISTEMA</v>
      </c>
      <c r="M1970" s="1">
        <f t="shared" si="92"/>
        <v>70</v>
      </c>
    </row>
    <row r="1971" spans="2:13" x14ac:dyDescent="0.25">
      <c r="B1971">
        <v>1957</v>
      </c>
      <c r="C1971" s="1" t="s">
        <v>15</v>
      </c>
      <c r="D1971">
        <v>297046</v>
      </c>
      <c r="E1971" s="1" t="s">
        <v>17</v>
      </c>
      <c r="F1971" s="1" t="s">
        <v>16</v>
      </c>
      <c r="G1971" s="1" t="s">
        <v>12</v>
      </c>
      <c r="H1971" s="1" t="s">
        <v>13</v>
      </c>
      <c r="I1971" s="1" t="s">
        <v>13</v>
      </c>
      <c r="J1971">
        <v>25</v>
      </c>
      <c r="K1971" s="1">
        <f t="shared" si="90"/>
        <v>297046</v>
      </c>
      <c r="L1971" s="1" t="str">
        <f t="shared" si="91"/>
        <v>ASEGURADO VOLUNTARIO</v>
      </c>
      <c r="M1971" s="1">
        <f t="shared" si="92"/>
        <v>25</v>
      </c>
    </row>
    <row r="1972" spans="2:13" x14ac:dyDescent="0.25">
      <c r="B1972">
        <v>1958</v>
      </c>
      <c r="C1972" s="1" t="s">
        <v>9</v>
      </c>
      <c r="D1972">
        <v>297046</v>
      </c>
      <c r="E1972" s="1" t="s">
        <v>17</v>
      </c>
      <c r="F1972" s="1" t="s">
        <v>16</v>
      </c>
      <c r="G1972" s="1" t="s">
        <v>12</v>
      </c>
      <c r="H1972" s="1" t="s">
        <v>13</v>
      </c>
      <c r="I1972" s="1" t="s">
        <v>13</v>
      </c>
      <c r="J1972">
        <v>45</v>
      </c>
      <c r="K1972" s="1">
        <f t="shared" si="90"/>
        <v>297046</v>
      </c>
      <c r="L1972" s="1" t="str">
        <f t="shared" si="91"/>
        <v>ASEGURADO VOLUNTARIO</v>
      </c>
      <c r="M1972" s="1">
        <f t="shared" si="92"/>
        <v>45</v>
      </c>
    </row>
    <row r="1973" spans="2:13" x14ac:dyDescent="0.25">
      <c r="B1973">
        <v>1959</v>
      </c>
      <c r="C1973" s="1" t="s">
        <v>15</v>
      </c>
      <c r="D1973">
        <v>350899.48</v>
      </c>
      <c r="E1973" s="1" t="s">
        <v>10</v>
      </c>
      <c r="F1973" s="1" t="s">
        <v>16</v>
      </c>
      <c r="G1973" s="1" t="s">
        <v>12</v>
      </c>
      <c r="H1973" s="1" t="s">
        <v>12</v>
      </c>
      <c r="I1973" s="1" t="s">
        <v>13</v>
      </c>
      <c r="J1973">
        <v>38</v>
      </c>
      <c r="K1973" s="1">
        <f t="shared" si="90"/>
        <v>350899.48</v>
      </c>
      <c r="L1973" s="1" t="str">
        <f t="shared" si="91"/>
        <v>ASALARIADO</v>
      </c>
      <c r="M1973" s="1">
        <f t="shared" si="92"/>
        <v>38</v>
      </c>
    </row>
    <row r="1974" spans="2:13" x14ac:dyDescent="0.25">
      <c r="B1974">
        <v>1960</v>
      </c>
      <c r="C1974" s="1" t="s">
        <v>9</v>
      </c>
      <c r="D1974">
        <v>639148</v>
      </c>
      <c r="E1974" s="1" t="s">
        <v>18</v>
      </c>
      <c r="F1974" s="1" t="s">
        <v>16</v>
      </c>
      <c r="G1974" s="1" t="s">
        <v>12</v>
      </c>
      <c r="H1974" s="1" t="s">
        <v>13</v>
      </c>
      <c r="I1974" s="1" t="s">
        <v>12</v>
      </c>
      <c r="J1974">
        <v>50</v>
      </c>
      <c r="K1974" s="1">
        <f t="shared" si="90"/>
        <v>639148</v>
      </c>
      <c r="L1974" s="1" t="str">
        <f t="shared" si="91"/>
        <v>TRABAJADOR INDEPENDIENTE</v>
      </c>
      <c r="M1974" s="1">
        <f t="shared" si="92"/>
        <v>50</v>
      </c>
    </row>
    <row r="1975" spans="2:13" x14ac:dyDescent="0.25">
      <c r="B1975">
        <v>1961</v>
      </c>
      <c r="C1975" s="1" t="s">
        <v>15</v>
      </c>
      <c r="D1975">
        <v>798237</v>
      </c>
      <c r="E1975" s="1" t="s">
        <v>10</v>
      </c>
      <c r="F1975" s="1" t="s">
        <v>11</v>
      </c>
      <c r="G1975" s="1" t="s">
        <v>12</v>
      </c>
      <c r="H1975" s="1" t="s">
        <v>13</v>
      </c>
      <c r="I1975" s="1" t="s">
        <v>12</v>
      </c>
      <c r="J1975">
        <v>36</v>
      </c>
      <c r="K1975" s="1">
        <f t="shared" si="90"/>
        <v>798237</v>
      </c>
      <c r="L1975" s="1" t="str">
        <f t="shared" si="91"/>
        <v>ASALARIADO</v>
      </c>
      <c r="M1975" s="1">
        <f t="shared" si="92"/>
        <v>36</v>
      </c>
    </row>
    <row r="1976" spans="2:13" x14ac:dyDescent="0.25">
      <c r="B1976">
        <v>1962</v>
      </c>
      <c r="C1976" s="1" t="s">
        <v>9</v>
      </c>
      <c r="D1976">
        <v>445567</v>
      </c>
      <c r="E1976" s="1" t="s">
        <v>18</v>
      </c>
      <c r="F1976" s="1" t="s">
        <v>16</v>
      </c>
      <c r="G1976" s="1" t="s">
        <v>12</v>
      </c>
      <c r="H1976" s="1" t="s">
        <v>13</v>
      </c>
      <c r="I1976" s="1" t="s">
        <v>12</v>
      </c>
      <c r="J1976">
        <v>33</v>
      </c>
      <c r="K1976" s="1">
        <f t="shared" si="90"/>
        <v>445567</v>
      </c>
      <c r="L1976" s="1" t="str">
        <f t="shared" si="91"/>
        <v>TRABAJADOR INDEPENDIENTE</v>
      </c>
      <c r="M1976" s="1">
        <f t="shared" si="92"/>
        <v>33</v>
      </c>
    </row>
    <row r="1977" spans="2:13" x14ac:dyDescent="0.25">
      <c r="B1977">
        <v>1963</v>
      </c>
      <c r="C1977" s="1" t="s">
        <v>9</v>
      </c>
      <c r="D1977">
        <v>537540</v>
      </c>
      <c r="E1977" s="1" t="s">
        <v>10</v>
      </c>
      <c r="F1977" s="1" t="s">
        <v>16</v>
      </c>
      <c r="G1977" s="1" t="s">
        <v>12</v>
      </c>
      <c r="H1977" s="1" t="s">
        <v>13</v>
      </c>
      <c r="I1977" s="1" t="s">
        <v>13</v>
      </c>
      <c r="J1977">
        <v>36</v>
      </c>
      <c r="K1977" s="1">
        <f t="shared" si="90"/>
        <v>537540</v>
      </c>
      <c r="L1977" s="1" t="str">
        <f t="shared" si="91"/>
        <v>ASALARIADO</v>
      </c>
      <c r="M1977" s="1">
        <f t="shared" si="92"/>
        <v>36</v>
      </c>
    </row>
    <row r="1978" spans="2:13" x14ac:dyDescent="0.25">
      <c r="B1978">
        <v>1964</v>
      </c>
      <c r="C1978" s="1" t="s">
        <v>9</v>
      </c>
      <c r="D1978">
        <v>300018</v>
      </c>
      <c r="E1978" s="1" t="s">
        <v>18</v>
      </c>
      <c r="F1978" s="1" t="s">
        <v>16</v>
      </c>
      <c r="G1978" s="1" t="s">
        <v>12</v>
      </c>
      <c r="H1978" s="1" t="s">
        <v>13</v>
      </c>
      <c r="I1978" s="1" t="s">
        <v>13</v>
      </c>
      <c r="J1978">
        <v>71</v>
      </c>
      <c r="K1978" s="1">
        <f t="shared" si="90"/>
        <v>300018</v>
      </c>
      <c r="L1978" s="1" t="str">
        <f t="shared" si="91"/>
        <v>TRABAJADOR INDEPENDIENTE</v>
      </c>
      <c r="M1978" s="1">
        <f t="shared" si="92"/>
        <v>71</v>
      </c>
    </row>
    <row r="1979" spans="2:13" x14ac:dyDescent="0.25">
      <c r="B1979">
        <v>1965</v>
      </c>
      <c r="C1979" s="1" t="s">
        <v>9</v>
      </c>
      <c r="D1979">
        <v>1500808.75</v>
      </c>
      <c r="E1979" s="1" t="s">
        <v>10</v>
      </c>
      <c r="F1979" s="1" t="s">
        <v>16</v>
      </c>
      <c r="G1979" s="1" t="s">
        <v>12</v>
      </c>
      <c r="H1979" s="1" t="s">
        <v>13</v>
      </c>
      <c r="I1979" s="1" t="s">
        <v>13</v>
      </c>
      <c r="J1979">
        <v>37</v>
      </c>
      <c r="K1979" s="1">
        <f t="shared" si="90"/>
        <v>1500808.75</v>
      </c>
      <c r="L1979" s="1" t="str">
        <f t="shared" si="91"/>
        <v>ASALARIADO</v>
      </c>
      <c r="M1979" s="1">
        <f t="shared" si="92"/>
        <v>37</v>
      </c>
    </row>
    <row r="1980" spans="2:13" x14ac:dyDescent="0.25">
      <c r="B1980">
        <v>1966</v>
      </c>
      <c r="C1980" s="1" t="s">
        <v>15</v>
      </c>
      <c r="D1980">
        <v>285000</v>
      </c>
      <c r="E1980" s="1" t="s">
        <v>10</v>
      </c>
      <c r="F1980" s="1" t="s">
        <v>16</v>
      </c>
      <c r="G1980" s="1" t="s">
        <v>12</v>
      </c>
      <c r="H1980" s="1" t="s">
        <v>13</v>
      </c>
      <c r="I1980" s="1" t="s">
        <v>13</v>
      </c>
      <c r="J1980">
        <v>27</v>
      </c>
      <c r="K1980" s="1">
        <f t="shared" si="90"/>
        <v>285000</v>
      </c>
      <c r="L1980" s="1" t="str">
        <f t="shared" si="91"/>
        <v>ASALARIADO</v>
      </c>
      <c r="M1980" s="1">
        <f t="shared" si="92"/>
        <v>27</v>
      </c>
    </row>
    <row r="1981" spans="2:13" x14ac:dyDescent="0.25">
      <c r="B1981">
        <v>1967</v>
      </c>
      <c r="C1981" s="1" t="s">
        <v>9</v>
      </c>
      <c r="D1981">
        <v>282305</v>
      </c>
      <c r="E1981" s="1" t="s">
        <v>18</v>
      </c>
      <c r="F1981" s="1" t="s">
        <v>16</v>
      </c>
      <c r="G1981" s="1" t="s">
        <v>12</v>
      </c>
      <c r="H1981" s="1" t="s">
        <v>13</v>
      </c>
      <c r="I1981" s="1" t="s">
        <v>13</v>
      </c>
      <c r="J1981">
        <v>29</v>
      </c>
      <c r="K1981" s="1">
        <f t="shared" si="90"/>
        <v>282305</v>
      </c>
      <c r="L1981" s="1" t="str">
        <f t="shared" si="91"/>
        <v>TRABAJADOR INDEPENDIENTE</v>
      </c>
      <c r="M1981" s="1">
        <f t="shared" si="92"/>
        <v>29</v>
      </c>
    </row>
    <row r="1982" spans="2:13" x14ac:dyDescent="0.25">
      <c r="B1982">
        <v>1968</v>
      </c>
      <c r="C1982" s="1" t="s">
        <v>9</v>
      </c>
      <c r="D1982">
        <v>2546628.4</v>
      </c>
      <c r="E1982" s="1" t="s">
        <v>10</v>
      </c>
      <c r="F1982" s="1" t="s">
        <v>11</v>
      </c>
      <c r="G1982" s="1" t="s">
        <v>12</v>
      </c>
      <c r="H1982" s="1" t="s">
        <v>13</v>
      </c>
      <c r="I1982" s="1" t="s">
        <v>13</v>
      </c>
      <c r="J1982">
        <v>59</v>
      </c>
      <c r="K1982" s="1">
        <f t="shared" si="90"/>
        <v>2546628.4</v>
      </c>
      <c r="L1982" s="1" t="str">
        <f t="shared" si="91"/>
        <v>ASALARIADO</v>
      </c>
      <c r="M1982" s="1">
        <f t="shared" si="92"/>
        <v>59</v>
      </c>
    </row>
    <row r="1983" spans="2:13" x14ac:dyDescent="0.25">
      <c r="B1983">
        <v>1969</v>
      </c>
      <c r="C1983" s="1" t="s">
        <v>9</v>
      </c>
      <c r="D1983">
        <v>461935.5</v>
      </c>
      <c r="E1983" s="1" t="s">
        <v>10</v>
      </c>
      <c r="F1983" s="1" t="s">
        <v>16</v>
      </c>
      <c r="G1983" s="1" t="s">
        <v>12</v>
      </c>
      <c r="H1983" s="1" t="s">
        <v>13</v>
      </c>
      <c r="I1983" s="1" t="s">
        <v>13</v>
      </c>
      <c r="J1983">
        <v>28</v>
      </c>
      <c r="K1983" s="1">
        <f t="shared" si="90"/>
        <v>461935.5</v>
      </c>
      <c r="L1983" s="1" t="str">
        <f t="shared" si="91"/>
        <v>ASALARIADO</v>
      </c>
      <c r="M1983" s="1">
        <f t="shared" si="92"/>
        <v>28</v>
      </c>
    </row>
    <row r="1984" spans="2:13" x14ac:dyDescent="0.25">
      <c r="B1984">
        <v>1970</v>
      </c>
      <c r="C1984" s="1" t="s">
        <v>15</v>
      </c>
      <c r="D1984">
        <v>212356.1</v>
      </c>
      <c r="E1984" s="1" t="s">
        <v>10</v>
      </c>
      <c r="F1984" s="1" t="s">
        <v>16</v>
      </c>
      <c r="G1984" s="1" t="s">
        <v>12</v>
      </c>
      <c r="H1984" s="1" t="s">
        <v>13</v>
      </c>
      <c r="I1984" s="1" t="s">
        <v>13</v>
      </c>
      <c r="J1984">
        <v>27</v>
      </c>
      <c r="K1984" s="1">
        <f t="shared" si="90"/>
        <v>212356.1</v>
      </c>
      <c r="L1984" s="1" t="str">
        <f t="shared" si="91"/>
        <v>ASALARIADO</v>
      </c>
      <c r="M1984" s="1">
        <f t="shared" si="92"/>
        <v>27</v>
      </c>
    </row>
    <row r="1985" spans="2:13" x14ac:dyDescent="0.25">
      <c r="B1985">
        <v>1971</v>
      </c>
      <c r="C1985" s="1" t="s">
        <v>9</v>
      </c>
      <c r="D1985">
        <v>297046</v>
      </c>
      <c r="E1985" s="1" t="s">
        <v>18</v>
      </c>
      <c r="F1985" s="1" t="s">
        <v>16</v>
      </c>
      <c r="G1985" s="1" t="s">
        <v>12</v>
      </c>
      <c r="H1985" s="1" t="s">
        <v>13</v>
      </c>
      <c r="I1985" s="1" t="s">
        <v>12</v>
      </c>
      <c r="J1985">
        <v>38</v>
      </c>
      <c r="K1985" s="1">
        <f t="shared" si="90"/>
        <v>297046</v>
      </c>
      <c r="L1985" s="1" t="str">
        <f t="shared" si="91"/>
        <v>TRABAJADOR INDEPENDIENTE</v>
      </c>
      <c r="M1985" s="1">
        <f t="shared" si="92"/>
        <v>38</v>
      </c>
    </row>
    <row r="1986" spans="2:13" x14ac:dyDescent="0.25">
      <c r="B1986">
        <v>1972</v>
      </c>
      <c r="C1986" s="1" t="s">
        <v>15</v>
      </c>
      <c r="D1986">
        <v>367734</v>
      </c>
      <c r="E1986" s="1" t="s">
        <v>18</v>
      </c>
      <c r="F1986" s="1" t="s">
        <v>16</v>
      </c>
      <c r="G1986" s="1" t="s">
        <v>12</v>
      </c>
      <c r="H1986" s="1" t="s">
        <v>13</v>
      </c>
      <c r="I1986" s="1" t="s">
        <v>13</v>
      </c>
      <c r="J1986">
        <v>45</v>
      </c>
      <c r="K1986" s="1">
        <f t="shared" si="90"/>
        <v>367734</v>
      </c>
      <c r="L1986" s="1" t="str">
        <f t="shared" si="91"/>
        <v>TRABAJADOR INDEPENDIENTE</v>
      </c>
      <c r="M1986" s="1">
        <f t="shared" si="92"/>
        <v>45</v>
      </c>
    </row>
    <row r="1987" spans="2:13" x14ac:dyDescent="0.25">
      <c r="B1987">
        <v>1973</v>
      </c>
      <c r="C1987" s="1" t="s">
        <v>15</v>
      </c>
      <c r="D1987">
        <v>355311.3</v>
      </c>
      <c r="E1987" s="1" t="s">
        <v>10</v>
      </c>
      <c r="F1987" s="1" t="s">
        <v>11</v>
      </c>
      <c r="G1987" s="1" t="s">
        <v>12</v>
      </c>
      <c r="H1987" s="1" t="s">
        <v>13</v>
      </c>
      <c r="I1987" s="1" t="s">
        <v>13</v>
      </c>
      <c r="J1987">
        <v>46</v>
      </c>
      <c r="K1987" s="1">
        <f t="shared" si="90"/>
        <v>355311.3</v>
      </c>
      <c r="L1987" s="1" t="str">
        <f t="shared" si="91"/>
        <v>ASALARIADO</v>
      </c>
      <c r="M1987" s="1">
        <f t="shared" si="92"/>
        <v>46</v>
      </c>
    </row>
    <row r="1988" spans="2:13" x14ac:dyDescent="0.25">
      <c r="B1988">
        <v>1974</v>
      </c>
      <c r="C1988" s="1" t="s">
        <v>9</v>
      </c>
      <c r="D1988">
        <v>4340894</v>
      </c>
      <c r="E1988" s="1" t="s">
        <v>14</v>
      </c>
      <c r="F1988" s="1" t="s">
        <v>11</v>
      </c>
      <c r="G1988" s="1" t="s">
        <v>12</v>
      </c>
      <c r="H1988" s="1" t="s">
        <v>13</v>
      </c>
      <c r="I1988" s="1" t="s">
        <v>13</v>
      </c>
      <c r="J1988">
        <v>54</v>
      </c>
      <c r="K1988" s="1">
        <f t="shared" si="90"/>
        <v>4340894</v>
      </c>
      <c r="L1988" s="1" t="str">
        <f t="shared" si="91"/>
        <v>PENSIONADOS EN SU PROPIO SISTEMA</v>
      </c>
      <c r="M1988" s="1">
        <f t="shared" si="92"/>
        <v>54</v>
      </c>
    </row>
    <row r="1989" spans="2:13" x14ac:dyDescent="0.25">
      <c r="B1989">
        <v>1975</v>
      </c>
      <c r="C1989" s="1" t="s">
        <v>15</v>
      </c>
      <c r="D1989">
        <v>300056</v>
      </c>
      <c r="E1989" s="1" t="s">
        <v>14</v>
      </c>
      <c r="F1989" s="1" t="s">
        <v>11</v>
      </c>
      <c r="G1989" s="1" t="s">
        <v>12</v>
      </c>
      <c r="H1989" s="1" t="s">
        <v>13</v>
      </c>
      <c r="I1989" s="1" t="s">
        <v>13</v>
      </c>
      <c r="J1989">
        <v>60</v>
      </c>
      <c r="K1989" s="1">
        <f t="shared" si="90"/>
        <v>300056</v>
      </c>
      <c r="L1989" s="1" t="str">
        <f t="shared" si="91"/>
        <v>PENSIONADOS EN SU PROPIO SISTEMA</v>
      </c>
      <c r="M1989" s="1">
        <f t="shared" si="92"/>
        <v>60</v>
      </c>
    </row>
    <row r="1990" spans="2:13" x14ac:dyDescent="0.25">
      <c r="B1990">
        <v>1976</v>
      </c>
      <c r="C1990" s="1" t="s">
        <v>9</v>
      </c>
      <c r="D1990">
        <v>222597.23</v>
      </c>
      <c r="E1990" s="1" t="s">
        <v>10</v>
      </c>
      <c r="F1990" s="1" t="s">
        <v>16</v>
      </c>
      <c r="G1990" s="1" t="s">
        <v>12</v>
      </c>
      <c r="H1990" s="1" t="s">
        <v>13</v>
      </c>
      <c r="I1990" s="1" t="s">
        <v>13</v>
      </c>
      <c r="J1990">
        <v>23</v>
      </c>
      <c r="K1990" s="1">
        <f t="shared" si="90"/>
        <v>222597.23</v>
      </c>
      <c r="L1990" s="1" t="str">
        <f t="shared" si="91"/>
        <v>ASALARIADO</v>
      </c>
      <c r="M1990" s="1">
        <f t="shared" si="92"/>
        <v>23</v>
      </c>
    </row>
    <row r="1991" spans="2:13" x14ac:dyDescent="0.25">
      <c r="B1991">
        <v>1977</v>
      </c>
      <c r="C1991" s="1" t="s">
        <v>9</v>
      </c>
      <c r="D1991">
        <v>409746</v>
      </c>
      <c r="E1991" s="1" t="s">
        <v>18</v>
      </c>
      <c r="F1991" s="1" t="s">
        <v>16</v>
      </c>
      <c r="G1991" s="1" t="s">
        <v>12</v>
      </c>
      <c r="H1991" s="1" t="s">
        <v>13</v>
      </c>
      <c r="I1991" s="1" t="s">
        <v>12</v>
      </c>
      <c r="J1991">
        <v>30</v>
      </c>
      <c r="K1991" s="1">
        <f t="shared" si="90"/>
        <v>409746</v>
      </c>
      <c r="L1991" s="1" t="str">
        <f t="shared" si="91"/>
        <v>TRABAJADOR INDEPENDIENTE</v>
      </c>
      <c r="M1991" s="1">
        <f t="shared" si="92"/>
        <v>30</v>
      </c>
    </row>
    <row r="1992" spans="2:13" x14ac:dyDescent="0.25">
      <c r="B1992">
        <v>1978</v>
      </c>
      <c r="C1992" s="1" t="s">
        <v>9</v>
      </c>
      <c r="D1992">
        <v>346474.5</v>
      </c>
      <c r="E1992" s="1" t="s">
        <v>10</v>
      </c>
      <c r="F1992" s="1" t="s">
        <v>16</v>
      </c>
      <c r="G1992" s="1" t="s">
        <v>12</v>
      </c>
      <c r="H1992" s="1" t="s">
        <v>13</v>
      </c>
      <c r="I1992" s="1" t="s">
        <v>13</v>
      </c>
      <c r="J1992">
        <v>28</v>
      </c>
      <c r="K1992" s="1">
        <f t="shared" si="90"/>
        <v>346474.5</v>
      </c>
      <c r="L1992" s="1" t="str">
        <f t="shared" si="91"/>
        <v>ASALARIADO</v>
      </c>
      <c r="M1992" s="1">
        <f t="shared" si="92"/>
        <v>28</v>
      </c>
    </row>
    <row r="1993" spans="2:13" x14ac:dyDescent="0.25">
      <c r="B1993">
        <v>1979</v>
      </c>
      <c r="C1993" s="1" t="s">
        <v>9</v>
      </c>
      <c r="D1993">
        <v>278030</v>
      </c>
      <c r="E1993" s="1" t="s">
        <v>19</v>
      </c>
      <c r="F1993" s="1" t="s">
        <v>16</v>
      </c>
      <c r="G1993" s="1" t="s">
        <v>12</v>
      </c>
      <c r="H1993" s="1" t="s">
        <v>13</v>
      </c>
      <c r="I1993" s="1" t="s">
        <v>13</v>
      </c>
      <c r="J1993">
        <v>86</v>
      </c>
      <c r="K1993" s="1">
        <f t="shared" si="90"/>
        <v>278030</v>
      </c>
      <c r="L1993" s="1" t="str">
        <f t="shared" si="91"/>
        <v>CONVENIOS ESPECIALES DE TRABAJADORES INDEPENDIENTES</v>
      </c>
      <c r="M1993" s="1">
        <f t="shared" si="92"/>
        <v>86</v>
      </c>
    </row>
    <row r="1994" spans="2:13" x14ac:dyDescent="0.25">
      <c r="B1994">
        <v>1980</v>
      </c>
      <c r="C1994" s="1" t="s">
        <v>9</v>
      </c>
      <c r="D1994">
        <v>278030.99</v>
      </c>
      <c r="E1994" s="1" t="s">
        <v>19</v>
      </c>
      <c r="F1994" s="1" t="s">
        <v>16</v>
      </c>
      <c r="G1994" s="1" t="s">
        <v>12</v>
      </c>
      <c r="H1994" s="1" t="s">
        <v>13</v>
      </c>
      <c r="I1994" s="1" t="s">
        <v>13</v>
      </c>
      <c r="J1994">
        <v>27</v>
      </c>
      <c r="K1994" s="1">
        <f t="shared" si="90"/>
        <v>278030.99</v>
      </c>
      <c r="L1994" s="1" t="str">
        <f t="shared" si="91"/>
        <v>CONVENIOS ESPECIALES DE TRABAJADORES INDEPENDIENTES</v>
      </c>
      <c r="M1994" s="1">
        <f t="shared" si="92"/>
        <v>27</v>
      </c>
    </row>
    <row r="1995" spans="2:13" x14ac:dyDescent="0.25">
      <c r="B1995">
        <v>1981</v>
      </c>
      <c r="C1995" s="1" t="s">
        <v>9</v>
      </c>
      <c r="D1995">
        <v>530000</v>
      </c>
      <c r="E1995" s="1" t="s">
        <v>10</v>
      </c>
      <c r="F1995" s="1" t="s">
        <v>16</v>
      </c>
      <c r="G1995" s="1" t="s">
        <v>12</v>
      </c>
      <c r="H1995" s="1" t="s">
        <v>13</v>
      </c>
      <c r="I1995" s="1" t="s">
        <v>13</v>
      </c>
      <c r="J1995">
        <v>24</v>
      </c>
      <c r="K1995" s="1">
        <f t="shared" si="90"/>
        <v>530000</v>
      </c>
      <c r="L1995" s="1" t="str">
        <f t="shared" si="91"/>
        <v>ASALARIADO</v>
      </c>
      <c r="M1995" s="1">
        <f t="shared" si="92"/>
        <v>24</v>
      </c>
    </row>
    <row r="1996" spans="2:13" x14ac:dyDescent="0.25">
      <c r="B1996">
        <v>1982</v>
      </c>
      <c r="C1996" s="1" t="s">
        <v>15</v>
      </c>
      <c r="D1996">
        <v>1583743</v>
      </c>
      <c r="E1996" s="1" t="s">
        <v>10</v>
      </c>
      <c r="F1996" s="1" t="s">
        <v>11</v>
      </c>
      <c r="G1996" s="1" t="s">
        <v>12</v>
      </c>
      <c r="H1996" s="1" t="s">
        <v>13</v>
      </c>
      <c r="I1996" s="1" t="s">
        <v>13</v>
      </c>
      <c r="J1996">
        <v>58</v>
      </c>
      <c r="K1996" s="1">
        <f t="shared" si="90"/>
        <v>1583743</v>
      </c>
      <c r="L1996" s="1" t="str">
        <f t="shared" si="91"/>
        <v>ASALARIADO</v>
      </c>
      <c r="M1996" s="1">
        <f t="shared" si="92"/>
        <v>58</v>
      </c>
    </row>
    <row r="1997" spans="2:13" x14ac:dyDescent="0.25">
      <c r="B1997">
        <v>1983</v>
      </c>
      <c r="C1997" s="1" t="s">
        <v>15</v>
      </c>
      <c r="D1997">
        <v>1178626</v>
      </c>
      <c r="E1997" s="1" t="s">
        <v>10</v>
      </c>
      <c r="F1997" s="1" t="s">
        <v>11</v>
      </c>
      <c r="G1997" s="1" t="s">
        <v>12</v>
      </c>
      <c r="H1997" s="1" t="s">
        <v>13</v>
      </c>
      <c r="I1997" s="1" t="s">
        <v>13</v>
      </c>
      <c r="J1997">
        <v>36</v>
      </c>
      <c r="K1997" s="1">
        <f t="shared" si="90"/>
        <v>1178626</v>
      </c>
      <c r="L1997" s="1" t="str">
        <f t="shared" si="91"/>
        <v>ASALARIADO</v>
      </c>
      <c r="M1997" s="1">
        <f t="shared" si="92"/>
        <v>36</v>
      </c>
    </row>
    <row r="1998" spans="2:13" x14ac:dyDescent="0.25">
      <c r="B1998">
        <v>1984</v>
      </c>
      <c r="C1998" s="1" t="s">
        <v>9</v>
      </c>
      <c r="D1998">
        <v>297045</v>
      </c>
      <c r="E1998" s="1" t="s">
        <v>17</v>
      </c>
      <c r="F1998" s="1" t="s">
        <v>16</v>
      </c>
      <c r="G1998" s="1" t="s">
        <v>12</v>
      </c>
      <c r="H1998" s="1" t="s">
        <v>13</v>
      </c>
      <c r="I1998" s="1" t="s">
        <v>13</v>
      </c>
      <c r="J1998">
        <v>78</v>
      </c>
      <c r="K1998" s="1">
        <f t="shared" si="90"/>
        <v>297045</v>
      </c>
      <c r="L1998" s="1" t="str">
        <f t="shared" si="91"/>
        <v>ASEGURADO VOLUNTARIO</v>
      </c>
      <c r="M1998" s="1">
        <f t="shared" si="92"/>
        <v>78</v>
      </c>
    </row>
    <row r="1999" spans="2:13" x14ac:dyDescent="0.25">
      <c r="B1999">
        <v>1985</v>
      </c>
      <c r="C1999" s="1" t="s">
        <v>15</v>
      </c>
      <c r="D1999">
        <v>484699.48</v>
      </c>
      <c r="E1999" s="1" t="s">
        <v>10</v>
      </c>
      <c r="F1999" s="1" t="s">
        <v>16</v>
      </c>
      <c r="G1999" s="1" t="s">
        <v>12</v>
      </c>
      <c r="H1999" s="1" t="s">
        <v>13</v>
      </c>
      <c r="I1999" s="1" t="s">
        <v>13</v>
      </c>
      <c r="J1999">
        <v>21</v>
      </c>
      <c r="K1999" s="1">
        <f t="shared" ref="K1999:K2062" si="93">IF(ISBLANK(D1999),$B$8,D1999)</f>
        <v>484699.48</v>
      </c>
      <c r="L1999" s="1" t="str">
        <f t="shared" ref="L1999:L2062" si="94">IF(ISBLANK(E1999),$B$4,E1999)</f>
        <v>ASALARIADO</v>
      </c>
      <c r="M1999" s="1">
        <f t="shared" ref="M1999:M2062" si="95">IF(ISBLANK(J1999),$B$9,J1999)</f>
        <v>21</v>
      </c>
    </row>
    <row r="2000" spans="2:13" x14ac:dyDescent="0.25">
      <c r="B2000">
        <v>1986</v>
      </c>
      <c r="C2000" s="1" t="s">
        <v>9</v>
      </c>
      <c r="D2000">
        <v>1782316</v>
      </c>
      <c r="E2000" s="1" t="s">
        <v>10</v>
      </c>
      <c r="F2000" s="1" t="s">
        <v>11</v>
      </c>
      <c r="G2000" s="1" t="s">
        <v>12</v>
      </c>
      <c r="H2000" s="1" t="s">
        <v>13</v>
      </c>
      <c r="I2000" s="1" t="s">
        <v>12</v>
      </c>
      <c r="J2000">
        <v>50</v>
      </c>
      <c r="K2000" s="1">
        <f t="shared" si="93"/>
        <v>1782316</v>
      </c>
      <c r="L2000" s="1" t="str">
        <f t="shared" si="94"/>
        <v>ASALARIADO</v>
      </c>
      <c r="M2000" s="1">
        <f t="shared" si="95"/>
        <v>50</v>
      </c>
    </row>
    <row r="2001" spans="2:13" x14ac:dyDescent="0.25">
      <c r="B2001">
        <v>1987</v>
      </c>
      <c r="C2001" s="1" t="s">
        <v>15</v>
      </c>
      <c r="D2001">
        <v>454673.58</v>
      </c>
      <c r="E2001" s="1" t="s">
        <v>10</v>
      </c>
      <c r="F2001" s="1" t="s">
        <v>16</v>
      </c>
      <c r="G2001" s="1" t="s">
        <v>12</v>
      </c>
      <c r="H2001" s="1" t="s">
        <v>13</v>
      </c>
      <c r="I2001" s="1" t="s">
        <v>13</v>
      </c>
      <c r="J2001">
        <v>39</v>
      </c>
      <c r="K2001" s="1">
        <f t="shared" si="93"/>
        <v>454673.58</v>
      </c>
      <c r="L2001" s="1" t="str">
        <f t="shared" si="94"/>
        <v>ASALARIADO</v>
      </c>
      <c r="M2001" s="1">
        <f t="shared" si="95"/>
        <v>39</v>
      </c>
    </row>
    <row r="2002" spans="2:13" x14ac:dyDescent="0.25">
      <c r="B2002">
        <v>1988</v>
      </c>
      <c r="C2002" s="1" t="s">
        <v>15</v>
      </c>
      <c r="D2002">
        <v>120000</v>
      </c>
      <c r="E2002" s="1" t="s">
        <v>10</v>
      </c>
      <c r="F2002" s="1" t="s">
        <v>16</v>
      </c>
      <c r="G2002" s="1" t="s">
        <v>12</v>
      </c>
      <c r="H2002" s="1" t="s">
        <v>13</v>
      </c>
      <c r="I2002" s="1" t="s">
        <v>13</v>
      </c>
      <c r="J2002">
        <v>32</v>
      </c>
      <c r="K2002" s="1">
        <f t="shared" si="93"/>
        <v>120000</v>
      </c>
      <c r="L2002" s="1" t="str">
        <f t="shared" si="94"/>
        <v>ASALARIADO</v>
      </c>
      <c r="M2002" s="1">
        <f t="shared" si="95"/>
        <v>32</v>
      </c>
    </row>
    <row r="2003" spans="2:13" x14ac:dyDescent="0.25">
      <c r="B2003">
        <v>1989</v>
      </c>
      <c r="C2003" s="1" t="s">
        <v>9</v>
      </c>
      <c r="D2003">
        <v>513274</v>
      </c>
      <c r="E2003" s="1" t="s">
        <v>10</v>
      </c>
      <c r="F2003" s="1" t="s">
        <v>11</v>
      </c>
      <c r="G2003" s="1" t="s">
        <v>12</v>
      </c>
      <c r="H2003" s="1" t="s">
        <v>13</v>
      </c>
      <c r="I2003" s="1" t="s">
        <v>13</v>
      </c>
      <c r="J2003">
        <v>57</v>
      </c>
      <c r="K2003" s="1">
        <f t="shared" si="93"/>
        <v>513274</v>
      </c>
      <c r="L2003" s="1" t="str">
        <f t="shared" si="94"/>
        <v>ASALARIADO</v>
      </c>
      <c r="M2003" s="1">
        <f t="shared" si="95"/>
        <v>57</v>
      </c>
    </row>
    <row r="2004" spans="2:13" x14ac:dyDescent="0.25">
      <c r="B2004">
        <v>1990</v>
      </c>
      <c r="C2004" s="1" t="s">
        <v>15</v>
      </c>
      <c r="D2004">
        <v>457059</v>
      </c>
      <c r="E2004" s="1" t="s">
        <v>10</v>
      </c>
      <c r="F2004" s="1" t="s">
        <v>11</v>
      </c>
      <c r="G2004" s="1" t="s">
        <v>12</v>
      </c>
      <c r="H2004" s="1" t="s">
        <v>13</v>
      </c>
      <c r="I2004" s="1" t="s">
        <v>12</v>
      </c>
      <c r="J2004">
        <v>59</v>
      </c>
      <c r="K2004" s="1">
        <f t="shared" si="93"/>
        <v>457059</v>
      </c>
      <c r="L2004" s="1" t="str">
        <f t="shared" si="94"/>
        <v>ASALARIADO</v>
      </c>
      <c r="M2004" s="1">
        <f t="shared" si="95"/>
        <v>59</v>
      </c>
    </row>
    <row r="2005" spans="2:13" x14ac:dyDescent="0.25">
      <c r="B2005">
        <v>1991</v>
      </c>
      <c r="C2005" s="1" t="s">
        <v>15</v>
      </c>
      <c r="D2005">
        <v>1708013</v>
      </c>
      <c r="E2005" s="1" t="s">
        <v>14</v>
      </c>
      <c r="F2005" s="1" t="s">
        <v>11</v>
      </c>
      <c r="G2005" s="1" t="s">
        <v>12</v>
      </c>
      <c r="H2005" s="1" t="s">
        <v>13</v>
      </c>
      <c r="I2005" s="1" t="s">
        <v>13</v>
      </c>
      <c r="J2005">
        <v>57</v>
      </c>
      <c r="K2005" s="1">
        <f t="shared" si="93"/>
        <v>1708013</v>
      </c>
      <c r="L2005" s="1" t="str">
        <f t="shared" si="94"/>
        <v>PENSIONADOS EN SU PROPIO SISTEMA</v>
      </c>
      <c r="M2005" s="1">
        <f t="shared" si="95"/>
        <v>57</v>
      </c>
    </row>
    <row r="2006" spans="2:13" x14ac:dyDescent="0.25">
      <c r="B2006">
        <v>1992</v>
      </c>
      <c r="C2006" s="1" t="s">
        <v>9</v>
      </c>
      <c r="D2006">
        <v>362989.67</v>
      </c>
      <c r="E2006" s="1" t="s">
        <v>10</v>
      </c>
      <c r="F2006" s="1" t="s">
        <v>16</v>
      </c>
      <c r="G2006" s="1" t="s">
        <v>12</v>
      </c>
      <c r="H2006" s="1" t="s">
        <v>13</v>
      </c>
      <c r="I2006" s="1" t="s">
        <v>13</v>
      </c>
      <c r="J2006">
        <v>20</v>
      </c>
      <c r="K2006" s="1">
        <f t="shared" si="93"/>
        <v>362989.67</v>
      </c>
      <c r="L2006" s="1" t="str">
        <f t="shared" si="94"/>
        <v>ASALARIADO</v>
      </c>
      <c r="M2006" s="1">
        <f t="shared" si="95"/>
        <v>20</v>
      </c>
    </row>
    <row r="2007" spans="2:13" x14ac:dyDescent="0.25">
      <c r="B2007">
        <v>1993</v>
      </c>
      <c r="C2007" s="1" t="s">
        <v>9</v>
      </c>
      <c r="D2007">
        <v>393714</v>
      </c>
      <c r="E2007" s="1" t="s">
        <v>10</v>
      </c>
      <c r="F2007" s="1" t="s">
        <v>16</v>
      </c>
      <c r="G2007" s="1" t="s">
        <v>12</v>
      </c>
      <c r="H2007" s="1" t="s">
        <v>13</v>
      </c>
      <c r="I2007" s="1" t="s">
        <v>13</v>
      </c>
      <c r="J2007">
        <v>48</v>
      </c>
      <c r="K2007" s="1">
        <f t="shared" si="93"/>
        <v>393714</v>
      </c>
      <c r="L2007" s="1" t="str">
        <f t="shared" si="94"/>
        <v>ASALARIADO</v>
      </c>
      <c r="M2007" s="1">
        <f t="shared" si="95"/>
        <v>48</v>
      </c>
    </row>
    <row r="2008" spans="2:13" x14ac:dyDescent="0.25">
      <c r="B2008">
        <v>1994</v>
      </c>
      <c r="C2008" s="1" t="s">
        <v>9</v>
      </c>
      <c r="D2008">
        <v>444719</v>
      </c>
      <c r="E2008" s="1" t="s">
        <v>18</v>
      </c>
      <c r="F2008" s="1" t="s">
        <v>16</v>
      </c>
      <c r="G2008" s="1" t="s">
        <v>12</v>
      </c>
      <c r="H2008" s="1" t="s">
        <v>13</v>
      </c>
      <c r="I2008" s="1" t="s">
        <v>12</v>
      </c>
      <c r="J2008">
        <v>36</v>
      </c>
      <c r="K2008" s="1">
        <f t="shared" si="93"/>
        <v>444719</v>
      </c>
      <c r="L2008" s="1" t="str">
        <f t="shared" si="94"/>
        <v>TRABAJADOR INDEPENDIENTE</v>
      </c>
      <c r="M2008" s="1">
        <f t="shared" si="95"/>
        <v>36</v>
      </c>
    </row>
    <row r="2009" spans="2:13" x14ac:dyDescent="0.25">
      <c r="B2009">
        <v>1995</v>
      </c>
      <c r="C2009" s="1" t="s">
        <v>9</v>
      </c>
      <c r="D2009">
        <v>1352723.7</v>
      </c>
      <c r="E2009" s="1" t="s">
        <v>10</v>
      </c>
      <c r="F2009" s="1" t="s">
        <v>11</v>
      </c>
      <c r="G2009" s="1" t="s">
        <v>12</v>
      </c>
      <c r="H2009" s="1" t="s">
        <v>13</v>
      </c>
      <c r="I2009" s="1" t="s">
        <v>13</v>
      </c>
      <c r="J2009">
        <v>29</v>
      </c>
      <c r="K2009" s="1">
        <f t="shared" si="93"/>
        <v>1352723.7</v>
      </c>
      <c r="L2009" s="1" t="str">
        <f t="shared" si="94"/>
        <v>ASALARIADO</v>
      </c>
      <c r="M2009" s="1">
        <f t="shared" si="95"/>
        <v>29</v>
      </c>
    </row>
    <row r="2010" spans="2:13" x14ac:dyDescent="0.25">
      <c r="B2010">
        <v>1996</v>
      </c>
      <c r="C2010" s="1" t="s">
        <v>9</v>
      </c>
      <c r="D2010">
        <v>299647</v>
      </c>
      <c r="E2010" s="1" t="s">
        <v>18</v>
      </c>
      <c r="F2010" s="1" t="s">
        <v>16</v>
      </c>
      <c r="G2010" s="1" t="s">
        <v>12</v>
      </c>
      <c r="H2010" s="1" t="s">
        <v>13</v>
      </c>
      <c r="I2010" s="1" t="s">
        <v>12</v>
      </c>
      <c r="J2010">
        <v>38</v>
      </c>
      <c r="K2010" s="1">
        <f t="shared" si="93"/>
        <v>299647</v>
      </c>
      <c r="L2010" s="1" t="str">
        <f t="shared" si="94"/>
        <v>TRABAJADOR INDEPENDIENTE</v>
      </c>
      <c r="M2010" s="1">
        <f t="shared" si="95"/>
        <v>38</v>
      </c>
    </row>
    <row r="2011" spans="2:13" x14ac:dyDescent="0.25">
      <c r="B2011">
        <v>1997</v>
      </c>
      <c r="C2011" s="1" t="s">
        <v>15</v>
      </c>
      <c r="D2011">
        <v>141509.48000000001</v>
      </c>
      <c r="E2011" s="1" t="s">
        <v>14</v>
      </c>
      <c r="F2011" s="1" t="s">
        <v>11</v>
      </c>
      <c r="G2011" s="1" t="s">
        <v>12</v>
      </c>
      <c r="H2011" s="1" t="s">
        <v>13</v>
      </c>
      <c r="I2011" s="1" t="s">
        <v>13</v>
      </c>
      <c r="J2011">
        <v>91</v>
      </c>
      <c r="K2011" s="1">
        <f t="shared" si="93"/>
        <v>141509.48000000001</v>
      </c>
      <c r="L2011" s="1" t="str">
        <f t="shared" si="94"/>
        <v>PENSIONADOS EN SU PROPIO SISTEMA</v>
      </c>
      <c r="M2011" s="1">
        <f t="shared" si="95"/>
        <v>91</v>
      </c>
    </row>
    <row r="2012" spans="2:13" x14ac:dyDescent="0.25">
      <c r="B2012">
        <v>1998</v>
      </c>
      <c r="C2012" s="1" t="s">
        <v>15</v>
      </c>
      <c r="D2012">
        <v>350000</v>
      </c>
      <c r="E2012" s="1" t="s">
        <v>10</v>
      </c>
      <c r="F2012" s="1" t="s">
        <v>11</v>
      </c>
      <c r="G2012" s="1" t="s">
        <v>12</v>
      </c>
      <c r="H2012" s="1" t="s">
        <v>13</v>
      </c>
      <c r="I2012" s="1" t="s">
        <v>13</v>
      </c>
      <c r="J2012">
        <v>41</v>
      </c>
      <c r="K2012" s="1">
        <f t="shared" si="93"/>
        <v>350000</v>
      </c>
      <c r="L2012" s="1" t="str">
        <f t="shared" si="94"/>
        <v>ASALARIADO</v>
      </c>
      <c r="M2012" s="1">
        <f t="shared" si="95"/>
        <v>41</v>
      </c>
    </row>
    <row r="2013" spans="2:13" x14ac:dyDescent="0.25">
      <c r="B2013">
        <v>1999</v>
      </c>
      <c r="C2013" s="1" t="s">
        <v>15</v>
      </c>
      <c r="D2013">
        <v>127421.8</v>
      </c>
      <c r="E2013" s="1" t="s">
        <v>10</v>
      </c>
      <c r="F2013" s="1" t="s">
        <v>16</v>
      </c>
      <c r="G2013" s="1" t="s">
        <v>12</v>
      </c>
      <c r="H2013" s="1" t="s">
        <v>13</v>
      </c>
      <c r="I2013" s="1" t="s">
        <v>13</v>
      </c>
      <c r="J2013">
        <v>25</v>
      </c>
      <c r="K2013" s="1">
        <f t="shared" si="93"/>
        <v>127421.8</v>
      </c>
      <c r="L2013" s="1" t="str">
        <f t="shared" si="94"/>
        <v>ASALARIADO</v>
      </c>
      <c r="M2013" s="1">
        <f t="shared" si="95"/>
        <v>25</v>
      </c>
    </row>
    <row r="2014" spans="2:13" x14ac:dyDescent="0.25">
      <c r="B2014">
        <v>2000</v>
      </c>
      <c r="C2014" s="1" t="s">
        <v>9</v>
      </c>
      <c r="D2014">
        <v>266719</v>
      </c>
      <c r="E2014" s="1" t="s">
        <v>10</v>
      </c>
      <c r="F2014" s="1" t="s">
        <v>16</v>
      </c>
      <c r="G2014" s="1" t="s">
        <v>12</v>
      </c>
      <c r="H2014" s="1" t="s">
        <v>13</v>
      </c>
      <c r="I2014" s="1" t="s">
        <v>13</v>
      </c>
      <c r="J2014">
        <v>36</v>
      </c>
      <c r="K2014" s="1">
        <f t="shared" si="93"/>
        <v>266719</v>
      </c>
      <c r="L2014" s="1" t="str">
        <f t="shared" si="94"/>
        <v>ASALARIADO</v>
      </c>
      <c r="M2014" s="1">
        <f t="shared" si="95"/>
        <v>36</v>
      </c>
    </row>
    <row r="2015" spans="2:13" x14ac:dyDescent="0.25">
      <c r="B2015">
        <v>2001</v>
      </c>
      <c r="C2015" s="1" t="s">
        <v>15</v>
      </c>
      <c r="D2015">
        <v>766198.68</v>
      </c>
      <c r="E2015" s="1" t="s">
        <v>10</v>
      </c>
      <c r="F2015" s="1" t="s">
        <v>11</v>
      </c>
      <c r="G2015" s="1" t="s">
        <v>12</v>
      </c>
      <c r="H2015" s="1" t="s">
        <v>12</v>
      </c>
      <c r="I2015" s="1" t="s">
        <v>13</v>
      </c>
      <c r="J2015">
        <v>36</v>
      </c>
      <c r="K2015" s="1">
        <f t="shared" si="93"/>
        <v>766198.68</v>
      </c>
      <c r="L2015" s="1" t="str">
        <f t="shared" si="94"/>
        <v>ASALARIADO</v>
      </c>
      <c r="M2015" s="1">
        <f t="shared" si="95"/>
        <v>36</v>
      </c>
    </row>
    <row r="2016" spans="2:13" x14ac:dyDescent="0.25">
      <c r="B2016">
        <v>2002</v>
      </c>
      <c r="C2016" s="1" t="s">
        <v>9</v>
      </c>
      <c r="D2016">
        <v>1528849.72</v>
      </c>
      <c r="E2016" s="1" t="s">
        <v>10</v>
      </c>
      <c r="F2016" s="1" t="s">
        <v>11</v>
      </c>
      <c r="G2016" s="1" t="s">
        <v>12</v>
      </c>
      <c r="H2016" s="1" t="s">
        <v>13</v>
      </c>
      <c r="I2016" s="1" t="s">
        <v>13</v>
      </c>
      <c r="J2016">
        <v>45</v>
      </c>
      <c r="K2016" s="1">
        <f t="shared" si="93"/>
        <v>1528849.72</v>
      </c>
      <c r="L2016" s="1" t="str">
        <f t="shared" si="94"/>
        <v>ASALARIADO</v>
      </c>
      <c r="M2016" s="1">
        <f t="shared" si="95"/>
        <v>45</v>
      </c>
    </row>
    <row r="2017" spans="2:13" x14ac:dyDescent="0.25">
      <c r="B2017">
        <v>2003</v>
      </c>
      <c r="C2017" s="1" t="s">
        <v>9</v>
      </c>
      <c r="D2017">
        <v>297047</v>
      </c>
      <c r="E2017" s="1" t="s">
        <v>18</v>
      </c>
      <c r="F2017" s="1" t="s">
        <v>16</v>
      </c>
      <c r="G2017" s="1" t="s">
        <v>12</v>
      </c>
      <c r="H2017" s="1" t="s">
        <v>13</v>
      </c>
      <c r="I2017" s="1" t="s">
        <v>13</v>
      </c>
      <c r="J2017">
        <v>59</v>
      </c>
      <c r="K2017" s="1">
        <f t="shared" si="93"/>
        <v>297047</v>
      </c>
      <c r="L2017" s="1" t="str">
        <f t="shared" si="94"/>
        <v>TRABAJADOR INDEPENDIENTE</v>
      </c>
      <c r="M2017" s="1">
        <f t="shared" si="95"/>
        <v>59</v>
      </c>
    </row>
    <row r="2018" spans="2:13" x14ac:dyDescent="0.25">
      <c r="B2018">
        <v>2004</v>
      </c>
      <c r="C2018" s="1" t="s">
        <v>15</v>
      </c>
      <c r="D2018">
        <v>50000</v>
      </c>
      <c r="E2018" s="1" t="s">
        <v>10</v>
      </c>
      <c r="F2018" s="1" t="s">
        <v>16</v>
      </c>
      <c r="G2018" s="1" t="s">
        <v>12</v>
      </c>
      <c r="H2018" s="1" t="s">
        <v>13</v>
      </c>
      <c r="I2018" s="1" t="s">
        <v>13</v>
      </c>
      <c r="J2018">
        <v>40</v>
      </c>
      <c r="K2018" s="1">
        <f t="shared" si="93"/>
        <v>50000</v>
      </c>
      <c r="L2018" s="1" t="str">
        <f t="shared" si="94"/>
        <v>ASALARIADO</v>
      </c>
      <c r="M2018" s="1">
        <f t="shared" si="95"/>
        <v>40</v>
      </c>
    </row>
    <row r="2019" spans="2:13" x14ac:dyDescent="0.25">
      <c r="B2019">
        <v>2005</v>
      </c>
      <c r="C2019" s="1" t="s">
        <v>9</v>
      </c>
      <c r="D2019">
        <v>379361</v>
      </c>
      <c r="E2019" s="1" t="s">
        <v>10</v>
      </c>
      <c r="F2019" s="1" t="s">
        <v>16</v>
      </c>
      <c r="G2019" s="1" t="s">
        <v>12</v>
      </c>
      <c r="H2019" s="1" t="s">
        <v>13</v>
      </c>
      <c r="I2019" s="1" t="s">
        <v>13</v>
      </c>
      <c r="J2019">
        <v>39</v>
      </c>
      <c r="K2019" s="1">
        <f t="shared" si="93"/>
        <v>379361</v>
      </c>
      <c r="L2019" s="1" t="str">
        <f t="shared" si="94"/>
        <v>ASALARIADO</v>
      </c>
      <c r="M2019" s="1">
        <f t="shared" si="95"/>
        <v>39</v>
      </c>
    </row>
    <row r="2020" spans="2:13" x14ac:dyDescent="0.25">
      <c r="B2020">
        <v>2006</v>
      </c>
      <c r="C2020" s="1" t="s">
        <v>9</v>
      </c>
      <c r="D2020">
        <v>594388.81000000006</v>
      </c>
      <c r="E2020" s="1" t="s">
        <v>10</v>
      </c>
      <c r="F2020" s="1" t="s">
        <v>16</v>
      </c>
      <c r="G2020" s="1" t="s">
        <v>12</v>
      </c>
      <c r="H2020" s="1" t="s">
        <v>13</v>
      </c>
      <c r="I2020" s="1" t="s">
        <v>13</v>
      </c>
      <c r="J2020">
        <v>24</v>
      </c>
      <c r="K2020" s="1">
        <f t="shared" si="93"/>
        <v>594388.81000000006</v>
      </c>
      <c r="L2020" s="1" t="str">
        <f t="shared" si="94"/>
        <v>ASALARIADO</v>
      </c>
      <c r="M2020" s="1">
        <f t="shared" si="95"/>
        <v>24</v>
      </c>
    </row>
    <row r="2021" spans="2:13" x14ac:dyDescent="0.25">
      <c r="B2021">
        <v>2007</v>
      </c>
      <c r="C2021" s="1" t="s">
        <v>15</v>
      </c>
      <c r="D2021">
        <v>354029.89</v>
      </c>
      <c r="E2021" s="1" t="s">
        <v>10</v>
      </c>
      <c r="F2021" s="1" t="s">
        <v>16</v>
      </c>
      <c r="G2021" s="1" t="s">
        <v>12</v>
      </c>
      <c r="H2021" s="1" t="s">
        <v>13</v>
      </c>
      <c r="I2021" s="1" t="s">
        <v>13</v>
      </c>
      <c r="J2021">
        <v>33</v>
      </c>
      <c r="K2021" s="1">
        <f t="shared" si="93"/>
        <v>354029.89</v>
      </c>
      <c r="L2021" s="1" t="str">
        <f t="shared" si="94"/>
        <v>ASALARIADO</v>
      </c>
      <c r="M2021" s="1">
        <f t="shared" si="95"/>
        <v>33</v>
      </c>
    </row>
    <row r="2022" spans="2:13" x14ac:dyDescent="0.25">
      <c r="B2022">
        <v>2008</v>
      </c>
      <c r="C2022" s="1" t="s">
        <v>9</v>
      </c>
      <c r="D2022">
        <v>342027</v>
      </c>
      <c r="E2022" s="1" t="s">
        <v>10</v>
      </c>
      <c r="F2022" s="1" t="s">
        <v>16</v>
      </c>
      <c r="G2022" s="1" t="s">
        <v>12</v>
      </c>
      <c r="H2022" s="1" t="s">
        <v>13</v>
      </c>
      <c r="I2022" s="1" t="s">
        <v>13</v>
      </c>
      <c r="J2022">
        <v>53</v>
      </c>
      <c r="K2022" s="1">
        <f t="shared" si="93"/>
        <v>342027</v>
      </c>
      <c r="L2022" s="1" t="str">
        <f t="shared" si="94"/>
        <v>ASALARIADO</v>
      </c>
      <c r="M2022" s="1">
        <f t="shared" si="95"/>
        <v>53</v>
      </c>
    </row>
    <row r="2023" spans="2:13" x14ac:dyDescent="0.25">
      <c r="B2023">
        <v>2009</v>
      </c>
      <c r="C2023" s="1" t="s">
        <v>15</v>
      </c>
      <c r="D2023">
        <v>1059620</v>
      </c>
      <c r="E2023" s="1" t="s">
        <v>17</v>
      </c>
      <c r="F2023" s="1" t="s">
        <v>16</v>
      </c>
      <c r="G2023" s="1" t="s">
        <v>12</v>
      </c>
      <c r="H2023" s="1" t="s">
        <v>12</v>
      </c>
      <c r="I2023" s="1" t="s">
        <v>13</v>
      </c>
      <c r="J2023">
        <v>76</v>
      </c>
      <c r="K2023" s="1">
        <f t="shared" si="93"/>
        <v>1059620</v>
      </c>
      <c r="L2023" s="1" t="str">
        <f t="shared" si="94"/>
        <v>ASEGURADO VOLUNTARIO</v>
      </c>
      <c r="M2023" s="1">
        <f t="shared" si="95"/>
        <v>76</v>
      </c>
    </row>
    <row r="2024" spans="2:13" x14ac:dyDescent="0.25">
      <c r="B2024">
        <v>2010</v>
      </c>
      <c r="C2024" s="1" t="s">
        <v>15</v>
      </c>
      <c r="D2024">
        <v>233537.36</v>
      </c>
      <c r="E2024" s="1" t="s">
        <v>10</v>
      </c>
      <c r="F2024" s="1" t="s">
        <v>16</v>
      </c>
      <c r="G2024" s="1" t="s">
        <v>12</v>
      </c>
      <c r="H2024" s="1" t="s">
        <v>13</v>
      </c>
      <c r="I2024" s="1" t="s">
        <v>13</v>
      </c>
      <c r="J2024">
        <v>33</v>
      </c>
      <c r="K2024" s="1">
        <f t="shared" si="93"/>
        <v>233537.36</v>
      </c>
      <c r="L2024" s="1" t="str">
        <f t="shared" si="94"/>
        <v>ASALARIADO</v>
      </c>
      <c r="M2024" s="1">
        <f t="shared" si="95"/>
        <v>33</v>
      </c>
    </row>
    <row r="2025" spans="2:13" x14ac:dyDescent="0.25">
      <c r="B2025">
        <v>2011</v>
      </c>
      <c r="C2025" s="1" t="s">
        <v>9</v>
      </c>
      <c r="D2025">
        <v>2161351.1</v>
      </c>
      <c r="E2025" s="1" t="s">
        <v>10</v>
      </c>
      <c r="F2025" s="1" t="s">
        <v>11</v>
      </c>
      <c r="G2025" s="1" t="s">
        <v>12</v>
      </c>
      <c r="H2025" s="1" t="s">
        <v>13</v>
      </c>
      <c r="I2025" s="1" t="s">
        <v>13</v>
      </c>
      <c r="J2025">
        <v>56</v>
      </c>
      <c r="K2025" s="1">
        <f t="shared" si="93"/>
        <v>2161351.1</v>
      </c>
      <c r="L2025" s="1" t="str">
        <f t="shared" si="94"/>
        <v>ASALARIADO</v>
      </c>
      <c r="M2025" s="1">
        <f t="shared" si="95"/>
        <v>56</v>
      </c>
    </row>
    <row r="2026" spans="2:13" x14ac:dyDescent="0.25">
      <c r="B2026">
        <v>2012</v>
      </c>
      <c r="C2026" s="1" t="s">
        <v>9</v>
      </c>
      <c r="D2026">
        <v>158034.53</v>
      </c>
      <c r="E2026" s="1" t="s">
        <v>10</v>
      </c>
      <c r="F2026" s="1" t="s">
        <v>16</v>
      </c>
      <c r="G2026" s="1" t="s">
        <v>12</v>
      </c>
      <c r="H2026" s="1" t="s">
        <v>12</v>
      </c>
      <c r="I2026" s="1" t="s">
        <v>12</v>
      </c>
      <c r="J2026">
        <v>34</v>
      </c>
      <c r="K2026" s="1">
        <f t="shared" si="93"/>
        <v>158034.53</v>
      </c>
      <c r="L2026" s="1" t="str">
        <f t="shared" si="94"/>
        <v>ASALARIADO</v>
      </c>
      <c r="M2026" s="1">
        <f t="shared" si="95"/>
        <v>34</v>
      </c>
    </row>
    <row r="2027" spans="2:13" x14ac:dyDescent="0.25">
      <c r="B2027">
        <v>2013</v>
      </c>
      <c r="C2027" s="1" t="s">
        <v>9</v>
      </c>
      <c r="D2027">
        <v>433085</v>
      </c>
      <c r="E2027" s="1" t="s">
        <v>18</v>
      </c>
      <c r="F2027" s="1" t="s">
        <v>16</v>
      </c>
      <c r="G2027" s="1" t="s">
        <v>12</v>
      </c>
      <c r="H2027" s="1" t="s">
        <v>13</v>
      </c>
      <c r="I2027" s="1" t="s">
        <v>12</v>
      </c>
      <c r="J2027">
        <v>46</v>
      </c>
      <c r="K2027" s="1">
        <f t="shared" si="93"/>
        <v>433085</v>
      </c>
      <c r="L2027" s="1" t="str">
        <f t="shared" si="94"/>
        <v>TRABAJADOR INDEPENDIENTE</v>
      </c>
      <c r="M2027" s="1">
        <f t="shared" si="95"/>
        <v>46</v>
      </c>
    </row>
    <row r="2028" spans="2:13" x14ac:dyDescent="0.25">
      <c r="B2028">
        <v>2014</v>
      </c>
      <c r="C2028" s="1" t="s">
        <v>9</v>
      </c>
      <c r="D2028">
        <v>765111.68</v>
      </c>
      <c r="E2028" s="1" t="s">
        <v>14</v>
      </c>
      <c r="F2028" s="1" t="s">
        <v>11</v>
      </c>
      <c r="G2028" s="1" t="s">
        <v>12</v>
      </c>
      <c r="H2028" s="1" t="s">
        <v>13</v>
      </c>
      <c r="I2028" s="1" t="s">
        <v>13</v>
      </c>
      <c r="J2028">
        <v>62</v>
      </c>
      <c r="K2028" s="1">
        <f t="shared" si="93"/>
        <v>765111.68</v>
      </c>
      <c r="L2028" s="1" t="str">
        <f t="shared" si="94"/>
        <v>PENSIONADOS EN SU PROPIO SISTEMA</v>
      </c>
      <c r="M2028" s="1">
        <f t="shared" si="95"/>
        <v>62</v>
      </c>
    </row>
    <row r="2029" spans="2:13" x14ac:dyDescent="0.25">
      <c r="B2029">
        <v>2015</v>
      </c>
      <c r="C2029" s="1" t="s">
        <v>9</v>
      </c>
      <c r="D2029">
        <v>175000</v>
      </c>
      <c r="E2029" s="1" t="s">
        <v>10</v>
      </c>
      <c r="F2029" s="1" t="s">
        <v>16</v>
      </c>
      <c r="G2029" s="1" t="s">
        <v>12</v>
      </c>
      <c r="H2029" s="1" t="s">
        <v>13</v>
      </c>
      <c r="I2029" s="1" t="s">
        <v>13</v>
      </c>
      <c r="J2029">
        <v>39</v>
      </c>
      <c r="K2029" s="1">
        <f t="shared" si="93"/>
        <v>175000</v>
      </c>
      <c r="L2029" s="1" t="str">
        <f t="shared" si="94"/>
        <v>ASALARIADO</v>
      </c>
      <c r="M2029" s="1">
        <f t="shared" si="95"/>
        <v>39</v>
      </c>
    </row>
    <row r="2030" spans="2:13" x14ac:dyDescent="0.25">
      <c r="B2030">
        <v>2016</v>
      </c>
      <c r="C2030" s="1" t="s">
        <v>9</v>
      </c>
      <c r="D2030">
        <v>611409</v>
      </c>
      <c r="E2030" s="1" t="s">
        <v>18</v>
      </c>
      <c r="F2030" s="1" t="s">
        <v>16</v>
      </c>
      <c r="G2030" s="1" t="s">
        <v>12</v>
      </c>
      <c r="H2030" s="1" t="s">
        <v>13</v>
      </c>
      <c r="I2030" s="1" t="s">
        <v>12</v>
      </c>
      <c r="J2030">
        <v>68</v>
      </c>
      <c r="K2030" s="1">
        <f t="shared" si="93"/>
        <v>611409</v>
      </c>
      <c r="L2030" s="1" t="str">
        <f t="shared" si="94"/>
        <v>TRABAJADOR INDEPENDIENTE</v>
      </c>
      <c r="M2030" s="1">
        <f t="shared" si="95"/>
        <v>68</v>
      </c>
    </row>
    <row r="2031" spans="2:13" x14ac:dyDescent="0.25">
      <c r="B2031">
        <v>2017</v>
      </c>
      <c r="C2031" s="1" t="s">
        <v>9</v>
      </c>
      <c r="D2031">
        <v>405473.29</v>
      </c>
      <c r="E2031" s="1" t="s">
        <v>10</v>
      </c>
      <c r="F2031" s="1" t="s">
        <v>16</v>
      </c>
      <c r="G2031" s="1" t="s">
        <v>12</v>
      </c>
      <c r="H2031" s="1" t="s">
        <v>12</v>
      </c>
      <c r="I2031" s="1" t="s">
        <v>13</v>
      </c>
      <c r="J2031">
        <v>29</v>
      </c>
      <c r="K2031" s="1">
        <f t="shared" si="93"/>
        <v>405473.29</v>
      </c>
      <c r="L2031" s="1" t="str">
        <f t="shared" si="94"/>
        <v>ASALARIADO</v>
      </c>
      <c r="M2031" s="1">
        <f t="shared" si="95"/>
        <v>29</v>
      </c>
    </row>
    <row r="2032" spans="2:13" x14ac:dyDescent="0.25">
      <c r="B2032">
        <v>2018</v>
      </c>
      <c r="C2032" s="1" t="s">
        <v>15</v>
      </c>
      <c r="D2032">
        <v>297046</v>
      </c>
      <c r="E2032" s="1" t="s">
        <v>17</v>
      </c>
      <c r="F2032" s="1" t="s">
        <v>16</v>
      </c>
      <c r="G2032" s="1" t="s">
        <v>13</v>
      </c>
      <c r="H2032" s="1" t="s">
        <v>13</v>
      </c>
      <c r="I2032" s="1" t="s">
        <v>12</v>
      </c>
      <c r="J2032">
        <v>27</v>
      </c>
      <c r="K2032" s="1">
        <f t="shared" si="93"/>
        <v>297046</v>
      </c>
      <c r="L2032" s="1" t="str">
        <f t="shared" si="94"/>
        <v>ASEGURADO VOLUNTARIO</v>
      </c>
      <c r="M2032" s="1">
        <f t="shared" si="95"/>
        <v>27</v>
      </c>
    </row>
    <row r="2033" spans="2:13" x14ac:dyDescent="0.25">
      <c r="B2033">
        <v>2019</v>
      </c>
      <c r="C2033" s="1" t="s">
        <v>15</v>
      </c>
      <c r="D2033">
        <v>297046</v>
      </c>
      <c r="E2033" s="1" t="s">
        <v>17</v>
      </c>
      <c r="F2033" s="1" t="s">
        <v>16</v>
      </c>
      <c r="G2033" s="1" t="s">
        <v>12</v>
      </c>
      <c r="H2033" s="1" t="s">
        <v>13</v>
      </c>
      <c r="I2033" s="1" t="s">
        <v>13</v>
      </c>
      <c r="J2033">
        <v>26</v>
      </c>
      <c r="K2033" s="1">
        <f t="shared" si="93"/>
        <v>297046</v>
      </c>
      <c r="L2033" s="1" t="str">
        <f t="shared" si="94"/>
        <v>ASEGURADO VOLUNTARIO</v>
      </c>
      <c r="M2033" s="1">
        <f t="shared" si="95"/>
        <v>26</v>
      </c>
    </row>
    <row r="2034" spans="2:13" x14ac:dyDescent="0.25">
      <c r="B2034">
        <v>2020</v>
      </c>
      <c r="C2034" s="1" t="s">
        <v>15</v>
      </c>
      <c r="D2034">
        <v>970529.5</v>
      </c>
      <c r="E2034" s="1" t="s">
        <v>10</v>
      </c>
      <c r="F2034" s="1" t="s">
        <v>11</v>
      </c>
      <c r="G2034" s="1" t="s">
        <v>12</v>
      </c>
      <c r="H2034" s="1" t="s">
        <v>13</v>
      </c>
      <c r="I2034" s="1" t="s">
        <v>13</v>
      </c>
      <c r="J2034">
        <v>37</v>
      </c>
      <c r="K2034" s="1">
        <f t="shared" si="93"/>
        <v>970529.5</v>
      </c>
      <c r="L2034" s="1" t="str">
        <f t="shared" si="94"/>
        <v>ASALARIADO</v>
      </c>
      <c r="M2034" s="1">
        <f t="shared" si="95"/>
        <v>37</v>
      </c>
    </row>
    <row r="2035" spans="2:13" x14ac:dyDescent="0.25">
      <c r="B2035">
        <v>2021</v>
      </c>
      <c r="C2035" s="1" t="s">
        <v>15</v>
      </c>
      <c r="D2035">
        <v>1789161.05</v>
      </c>
      <c r="E2035" s="1" t="s">
        <v>10</v>
      </c>
      <c r="F2035" s="1" t="s">
        <v>11</v>
      </c>
      <c r="G2035" s="1" t="s">
        <v>12</v>
      </c>
      <c r="H2035" s="1" t="s">
        <v>13</v>
      </c>
      <c r="I2035" s="1" t="s">
        <v>13</v>
      </c>
      <c r="J2035">
        <v>41</v>
      </c>
      <c r="K2035" s="1">
        <f t="shared" si="93"/>
        <v>1789161.05</v>
      </c>
      <c r="L2035" s="1" t="str">
        <f t="shared" si="94"/>
        <v>ASALARIADO</v>
      </c>
      <c r="M2035" s="1">
        <f t="shared" si="95"/>
        <v>41</v>
      </c>
    </row>
    <row r="2036" spans="2:13" x14ac:dyDescent="0.25">
      <c r="B2036">
        <v>2022</v>
      </c>
      <c r="C2036" s="1" t="s">
        <v>9</v>
      </c>
      <c r="D2036">
        <v>417000</v>
      </c>
      <c r="E2036" s="1" t="s">
        <v>10</v>
      </c>
      <c r="F2036" s="1" t="s">
        <v>16</v>
      </c>
      <c r="G2036" s="1" t="s">
        <v>12</v>
      </c>
      <c r="H2036" s="1" t="s">
        <v>13</v>
      </c>
      <c r="I2036" s="1" t="s">
        <v>13</v>
      </c>
      <c r="J2036">
        <v>42</v>
      </c>
      <c r="K2036" s="1">
        <f t="shared" si="93"/>
        <v>417000</v>
      </c>
      <c r="L2036" s="1" t="str">
        <f t="shared" si="94"/>
        <v>ASALARIADO</v>
      </c>
      <c r="M2036" s="1">
        <f t="shared" si="95"/>
        <v>42</v>
      </c>
    </row>
    <row r="2037" spans="2:13" x14ac:dyDescent="0.25">
      <c r="B2037">
        <v>2023</v>
      </c>
      <c r="C2037" s="1" t="s">
        <v>9</v>
      </c>
      <c r="D2037">
        <v>500000</v>
      </c>
      <c r="E2037" s="1" t="s">
        <v>18</v>
      </c>
      <c r="F2037" s="1" t="s">
        <v>16</v>
      </c>
      <c r="G2037" s="1" t="s">
        <v>12</v>
      </c>
      <c r="H2037" s="1" t="s">
        <v>13</v>
      </c>
      <c r="I2037" s="1" t="s">
        <v>13</v>
      </c>
      <c r="J2037">
        <v>31</v>
      </c>
      <c r="K2037" s="1">
        <f t="shared" si="93"/>
        <v>500000</v>
      </c>
      <c r="L2037" s="1" t="str">
        <f t="shared" si="94"/>
        <v>TRABAJADOR INDEPENDIENTE</v>
      </c>
      <c r="M2037" s="1">
        <f t="shared" si="95"/>
        <v>31</v>
      </c>
    </row>
    <row r="2038" spans="2:13" x14ac:dyDescent="0.25">
      <c r="B2038">
        <v>2024</v>
      </c>
      <c r="C2038" s="1" t="s">
        <v>9</v>
      </c>
      <c r="D2038">
        <v>351360</v>
      </c>
      <c r="E2038" s="1" t="s">
        <v>10</v>
      </c>
      <c r="F2038" s="1" t="s">
        <v>16</v>
      </c>
      <c r="G2038" s="1" t="s">
        <v>12</v>
      </c>
      <c r="H2038" s="1" t="s">
        <v>13</v>
      </c>
      <c r="I2038" s="1" t="s">
        <v>12</v>
      </c>
      <c r="J2038">
        <v>61</v>
      </c>
      <c r="K2038" s="1">
        <f t="shared" si="93"/>
        <v>351360</v>
      </c>
      <c r="L2038" s="1" t="str">
        <f t="shared" si="94"/>
        <v>ASALARIADO</v>
      </c>
      <c r="M2038" s="1">
        <f t="shared" si="95"/>
        <v>61</v>
      </c>
    </row>
    <row r="2039" spans="2:13" x14ac:dyDescent="0.25">
      <c r="B2039">
        <v>2025</v>
      </c>
      <c r="C2039" s="1" t="s">
        <v>15</v>
      </c>
      <c r="D2039">
        <v>297046</v>
      </c>
      <c r="E2039" s="1" t="s">
        <v>17</v>
      </c>
      <c r="F2039" s="1" t="s">
        <v>16</v>
      </c>
      <c r="G2039" s="1" t="s">
        <v>13</v>
      </c>
      <c r="H2039" s="1" t="s">
        <v>13</v>
      </c>
      <c r="I2039" s="1" t="s">
        <v>12</v>
      </c>
      <c r="J2039">
        <v>54</v>
      </c>
      <c r="K2039" s="1">
        <f t="shared" si="93"/>
        <v>297046</v>
      </c>
      <c r="L2039" s="1" t="str">
        <f t="shared" si="94"/>
        <v>ASEGURADO VOLUNTARIO</v>
      </c>
      <c r="M2039" s="1">
        <f t="shared" si="95"/>
        <v>54</v>
      </c>
    </row>
    <row r="2040" spans="2:13" x14ac:dyDescent="0.25">
      <c r="B2040">
        <v>2026</v>
      </c>
      <c r="C2040" s="1" t="s">
        <v>15</v>
      </c>
      <c r="D2040">
        <v>297042</v>
      </c>
      <c r="E2040" s="1" t="s">
        <v>18</v>
      </c>
      <c r="F2040" s="1" t="s">
        <v>16</v>
      </c>
      <c r="G2040" s="1" t="s">
        <v>12</v>
      </c>
      <c r="H2040" s="1" t="s">
        <v>13</v>
      </c>
      <c r="I2040" s="1" t="s">
        <v>13</v>
      </c>
      <c r="J2040">
        <v>25</v>
      </c>
      <c r="K2040" s="1">
        <f t="shared" si="93"/>
        <v>297042</v>
      </c>
      <c r="L2040" s="1" t="str">
        <f t="shared" si="94"/>
        <v>TRABAJADOR INDEPENDIENTE</v>
      </c>
      <c r="M2040" s="1">
        <f t="shared" si="95"/>
        <v>25</v>
      </c>
    </row>
    <row r="2041" spans="2:13" x14ac:dyDescent="0.25">
      <c r="B2041">
        <v>2027</v>
      </c>
      <c r="C2041" s="1" t="s">
        <v>9</v>
      </c>
      <c r="D2041">
        <v>356455</v>
      </c>
      <c r="E2041" s="1" t="s">
        <v>18</v>
      </c>
      <c r="F2041" s="1" t="s">
        <v>16</v>
      </c>
      <c r="G2041" s="1" t="s">
        <v>12</v>
      </c>
      <c r="H2041" s="1" t="s">
        <v>13</v>
      </c>
      <c r="I2041" s="1" t="s">
        <v>12</v>
      </c>
      <c r="J2041">
        <v>55</v>
      </c>
      <c r="K2041" s="1">
        <f t="shared" si="93"/>
        <v>356455</v>
      </c>
      <c r="L2041" s="1" t="str">
        <f t="shared" si="94"/>
        <v>TRABAJADOR INDEPENDIENTE</v>
      </c>
      <c r="M2041" s="1">
        <f t="shared" si="95"/>
        <v>55</v>
      </c>
    </row>
    <row r="2042" spans="2:13" x14ac:dyDescent="0.25">
      <c r="B2042">
        <v>2028</v>
      </c>
      <c r="C2042" s="1" t="s">
        <v>15</v>
      </c>
      <c r="D2042">
        <v>369338.24</v>
      </c>
      <c r="E2042" s="1" t="s">
        <v>10</v>
      </c>
      <c r="F2042" s="1" t="s">
        <v>16</v>
      </c>
      <c r="G2042" s="1" t="s">
        <v>12</v>
      </c>
      <c r="H2042" s="1" t="s">
        <v>13</v>
      </c>
      <c r="I2042" s="1" t="s">
        <v>13</v>
      </c>
      <c r="J2042">
        <v>48</v>
      </c>
      <c r="K2042" s="1">
        <f t="shared" si="93"/>
        <v>369338.24</v>
      </c>
      <c r="L2042" s="1" t="str">
        <f t="shared" si="94"/>
        <v>ASALARIADO</v>
      </c>
      <c r="M2042" s="1">
        <f t="shared" si="95"/>
        <v>48</v>
      </c>
    </row>
    <row r="2043" spans="2:13" x14ac:dyDescent="0.25">
      <c r="B2043">
        <v>2029</v>
      </c>
      <c r="C2043" s="1" t="s">
        <v>15</v>
      </c>
      <c r="D2043">
        <v>299837</v>
      </c>
      <c r="E2043" s="1" t="s">
        <v>17</v>
      </c>
      <c r="F2043" s="1" t="s">
        <v>16</v>
      </c>
      <c r="G2043" s="1" t="s">
        <v>13</v>
      </c>
      <c r="H2043" s="1" t="s">
        <v>12</v>
      </c>
      <c r="I2043" s="1" t="s">
        <v>13</v>
      </c>
      <c r="J2043">
        <v>52</v>
      </c>
      <c r="K2043" s="1">
        <f t="shared" si="93"/>
        <v>299837</v>
      </c>
      <c r="L2043" s="1" t="str">
        <f t="shared" si="94"/>
        <v>ASEGURADO VOLUNTARIO</v>
      </c>
      <c r="M2043" s="1">
        <f t="shared" si="95"/>
        <v>52</v>
      </c>
    </row>
    <row r="2044" spans="2:13" x14ac:dyDescent="0.25">
      <c r="B2044">
        <v>2030</v>
      </c>
      <c r="C2044" s="1" t="s">
        <v>15</v>
      </c>
      <c r="D2044">
        <v>267366</v>
      </c>
      <c r="E2044" s="1" t="s">
        <v>10</v>
      </c>
      <c r="F2044" s="1" t="s">
        <v>16</v>
      </c>
      <c r="G2044" s="1" t="s">
        <v>12</v>
      </c>
      <c r="H2044" s="1" t="s">
        <v>13</v>
      </c>
      <c r="I2044" s="1" t="s">
        <v>13</v>
      </c>
      <c r="J2044">
        <v>27</v>
      </c>
      <c r="K2044" s="1">
        <f t="shared" si="93"/>
        <v>267366</v>
      </c>
      <c r="L2044" s="1" t="str">
        <f t="shared" si="94"/>
        <v>ASALARIADO</v>
      </c>
      <c r="M2044" s="1">
        <f t="shared" si="95"/>
        <v>27</v>
      </c>
    </row>
    <row r="2045" spans="2:13" x14ac:dyDescent="0.25">
      <c r="B2045">
        <v>2031</v>
      </c>
      <c r="C2045" s="1" t="s">
        <v>9</v>
      </c>
      <c r="D2045">
        <v>340000</v>
      </c>
      <c r="E2045" s="1" t="s">
        <v>10</v>
      </c>
      <c r="F2045" s="1" t="s">
        <v>16</v>
      </c>
      <c r="G2045" s="1" t="s">
        <v>12</v>
      </c>
      <c r="H2045" s="1" t="s">
        <v>13</v>
      </c>
      <c r="I2045" s="1" t="s">
        <v>13</v>
      </c>
      <c r="J2045">
        <v>40</v>
      </c>
      <c r="K2045" s="1">
        <f t="shared" si="93"/>
        <v>340000</v>
      </c>
      <c r="L2045" s="1" t="str">
        <f t="shared" si="94"/>
        <v>ASALARIADO</v>
      </c>
      <c r="M2045" s="1">
        <f t="shared" si="95"/>
        <v>40</v>
      </c>
    </row>
    <row r="2046" spans="2:13" x14ac:dyDescent="0.25">
      <c r="B2046">
        <v>2032</v>
      </c>
      <c r="C2046" s="1" t="s">
        <v>9</v>
      </c>
      <c r="D2046">
        <v>505930</v>
      </c>
      <c r="E2046" s="1" t="s">
        <v>10</v>
      </c>
      <c r="F2046" s="1" t="s">
        <v>16</v>
      </c>
      <c r="G2046" s="1" t="s">
        <v>12</v>
      </c>
      <c r="H2046" s="1" t="s">
        <v>13</v>
      </c>
      <c r="I2046" s="1" t="s">
        <v>13</v>
      </c>
      <c r="J2046">
        <v>20</v>
      </c>
      <c r="K2046" s="1">
        <f t="shared" si="93"/>
        <v>505930</v>
      </c>
      <c r="L2046" s="1" t="str">
        <f t="shared" si="94"/>
        <v>ASALARIADO</v>
      </c>
      <c r="M2046" s="1">
        <f t="shared" si="95"/>
        <v>20</v>
      </c>
    </row>
    <row r="2047" spans="2:13" x14ac:dyDescent="0.25">
      <c r="B2047">
        <v>2033</v>
      </c>
      <c r="C2047" s="1" t="s">
        <v>9</v>
      </c>
      <c r="D2047">
        <v>275658</v>
      </c>
      <c r="E2047" s="1" t="s">
        <v>10</v>
      </c>
      <c r="F2047" s="1" t="s">
        <v>16</v>
      </c>
      <c r="G2047" s="1" t="s">
        <v>12</v>
      </c>
      <c r="H2047" s="1" t="s">
        <v>12</v>
      </c>
      <c r="I2047" s="1" t="s">
        <v>13</v>
      </c>
      <c r="J2047">
        <v>52</v>
      </c>
      <c r="K2047" s="1">
        <f t="shared" si="93"/>
        <v>275658</v>
      </c>
      <c r="L2047" s="1" t="str">
        <f t="shared" si="94"/>
        <v>ASALARIADO</v>
      </c>
      <c r="M2047" s="1">
        <f t="shared" si="95"/>
        <v>52</v>
      </c>
    </row>
    <row r="2048" spans="2:13" x14ac:dyDescent="0.25">
      <c r="B2048">
        <v>2034</v>
      </c>
      <c r="C2048" s="1" t="s">
        <v>9</v>
      </c>
      <c r="D2048">
        <v>278035</v>
      </c>
      <c r="E2048" s="1" t="s">
        <v>18</v>
      </c>
      <c r="F2048" s="1" t="s">
        <v>16</v>
      </c>
      <c r="G2048" s="1" t="s">
        <v>12</v>
      </c>
      <c r="H2048" s="1" t="s">
        <v>13</v>
      </c>
      <c r="I2048" s="1" t="s">
        <v>13</v>
      </c>
      <c r="J2048">
        <v>28</v>
      </c>
      <c r="K2048" s="1">
        <f t="shared" si="93"/>
        <v>278035</v>
      </c>
      <c r="L2048" s="1" t="str">
        <f t="shared" si="94"/>
        <v>TRABAJADOR INDEPENDIENTE</v>
      </c>
      <c r="M2048" s="1">
        <f t="shared" si="95"/>
        <v>28</v>
      </c>
    </row>
    <row r="2049" spans="2:13" x14ac:dyDescent="0.25">
      <c r="B2049">
        <v>2035</v>
      </c>
      <c r="C2049" s="1" t="s">
        <v>15</v>
      </c>
      <c r="D2049">
        <v>1546084</v>
      </c>
      <c r="E2049" s="1" t="s">
        <v>10</v>
      </c>
      <c r="F2049" s="1" t="s">
        <v>11</v>
      </c>
      <c r="G2049" s="1" t="s">
        <v>12</v>
      </c>
      <c r="H2049" s="1" t="s">
        <v>13</v>
      </c>
      <c r="I2049" s="1" t="s">
        <v>13</v>
      </c>
      <c r="J2049">
        <v>47</v>
      </c>
      <c r="K2049" s="1">
        <f t="shared" si="93"/>
        <v>1546084</v>
      </c>
      <c r="L2049" s="1" t="str">
        <f t="shared" si="94"/>
        <v>ASALARIADO</v>
      </c>
      <c r="M2049" s="1">
        <f t="shared" si="95"/>
        <v>47</v>
      </c>
    </row>
    <row r="2050" spans="2:13" x14ac:dyDescent="0.25">
      <c r="B2050">
        <v>2036</v>
      </c>
      <c r="C2050" s="1" t="s">
        <v>9</v>
      </c>
      <c r="D2050">
        <v>810097</v>
      </c>
      <c r="E2050" s="1" t="s">
        <v>10</v>
      </c>
      <c r="F2050" s="1" t="s">
        <v>16</v>
      </c>
      <c r="G2050" s="1" t="s">
        <v>12</v>
      </c>
      <c r="H2050" s="1" t="s">
        <v>13</v>
      </c>
      <c r="I2050" s="1" t="s">
        <v>13</v>
      </c>
      <c r="J2050">
        <v>31</v>
      </c>
      <c r="K2050" s="1">
        <f t="shared" si="93"/>
        <v>810097</v>
      </c>
      <c r="L2050" s="1" t="str">
        <f t="shared" si="94"/>
        <v>ASALARIADO</v>
      </c>
      <c r="M2050" s="1">
        <f t="shared" si="95"/>
        <v>31</v>
      </c>
    </row>
    <row r="2051" spans="2:13" x14ac:dyDescent="0.25">
      <c r="B2051">
        <v>2037</v>
      </c>
      <c r="C2051" s="1" t="s">
        <v>9</v>
      </c>
      <c r="D2051">
        <v>1068679.67</v>
      </c>
      <c r="E2051" s="1" t="s">
        <v>10</v>
      </c>
      <c r="F2051" s="1" t="s">
        <v>11</v>
      </c>
      <c r="G2051" s="1" t="s">
        <v>12</v>
      </c>
      <c r="H2051" s="1" t="s">
        <v>13</v>
      </c>
      <c r="I2051" s="1" t="s">
        <v>13</v>
      </c>
      <c r="J2051">
        <v>28</v>
      </c>
      <c r="K2051" s="1">
        <f t="shared" si="93"/>
        <v>1068679.67</v>
      </c>
      <c r="L2051" s="1" t="str">
        <f t="shared" si="94"/>
        <v>ASALARIADO</v>
      </c>
      <c r="M2051" s="1">
        <f t="shared" si="95"/>
        <v>28</v>
      </c>
    </row>
    <row r="2052" spans="2:13" x14ac:dyDescent="0.25">
      <c r="B2052">
        <v>2038</v>
      </c>
      <c r="C2052" s="1" t="s">
        <v>15</v>
      </c>
      <c r="D2052">
        <v>1511481</v>
      </c>
      <c r="E2052" s="1" t="s">
        <v>14</v>
      </c>
      <c r="F2052" s="1" t="s">
        <v>11</v>
      </c>
      <c r="G2052" s="1" t="s">
        <v>12</v>
      </c>
      <c r="H2052" s="1" t="s">
        <v>13</v>
      </c>
      <c r="I2052" s="1" t="s">
        <v>13</v>
      </c>
      <c r="J2052">
        <v>69</v>
      </c>
      <c r="K2052" s="1">
        <f t="shared" si="93"/>
        <v>1511481</v>
      </c>
      <c r="L2052" s="1" t="str">
        <f t="shared" si="94"/>
        <v>PENSIONADOS EN SU PROPIO SISTEMA</v>
      </c>
      <c r="M2052" s="1">
        <f t="shared" si="95"/>
        <v>69</v>
      </c>
    </row>
    <row r="2053" spans="2:13" x14ac:dyDescent="0.25">
      <c r="B2053">
        <v>2039</v>
      </c>
      <c r="C2053" s="1" t="s">
        <v>9</v>
      </c>
      <c r="D2053">
        <v>360000</v>
      </c>
      <c r="E2053" s="1" t="s">
        <v>10</v>
      </c>
      <c r="F2053" s="1" t="s">
        <v>16</v>
      </c>
      <c r="G2053" s="1" t="s">
        <v>12</v>
      </c>
      <c r="H2053" s="1" t="s">
        <v>13</v>
      </c>
      <c r="I2053" s="1" t="s">
        <v>13</v>
      </c>
      <c r="J2053">
        <v>49</v>
      </c>
      <c r="K2053" s="1">
        <f t="shared" si="93"/>
        <v>360000</v>
      </c>
      <c r="L2053" s="1" t="str">
        <f t="shared" si="94"/>
        <v>ASALARIADO</v>
      </c>
      <c r="M2053" s="1">
        <f t="shared" si="95"/>
        <v>49</v>
      </c>
    </row>
    <row r="2054" spans="2:13" x14ac:dyDescent="0.25">
      <c r="B2054">
        <v>2040</v>
      </c>
      <c r="C2054" s="1" t="s">
        <v>9</v>
      </c>
      <c r="D2054">
        <v>639148</v>
      </c>
      <c r="E2054" s="1" t="s">
        <v>18</v>
      </c>
      <c r="F2054" s="1" t="s">
        <v>16</v>
      </c>
      <c r="G2054" s="1" t="s">
        <v>12</v>
      </c>
      <c r="H2054" s="1" t="s">
        <v>13</v>
      </c>
      <c r="I2054" s="1" t="s">
        <v>13</v>
      </c>
      <c r="J2054">
        <v>54</v>
      </c>
      <c r="K2054" s="1">
        <f t="shared" si="93"/>
        <v>639148</v>
      </c>
      <c r="L2054" s="1" t="str">
        <f t="shared" si="94"/>
        <v>TRABAJADOR INDEPENDIENTE</v>
      </c>
      <c r="M2054" s="1">
        <f t="shared" si="95"/>
        <v>54</v>
      </c>
    </row>
    <row r="2055" spans="2:13" x14ac:dyDescent="0.25">
      <c r="B2055">
        <v>2041</v>
      </c>
      <c r="C2055" s="1" t="s">
        <v>9</v>
      </c>
      <c r="D2055">
        <v>300277.90000000002</v>
      </c>
      <c r="E2055" s="1" t="s">
        <v>10</v>
      </c>
      <c r="F2055" s="1" t="s">
        <v>16</v>
      </c>
      <c r="G2055" s="1" t="s">
        <v>12</v>
      </c>
      <c r="H2055" s="1" t="s">
        <v>12</v>
      </c>
      <c r="I2055" s="1" t="s">
        <v>13</v>
      </c>
      <c r="J2055">
        <v>39</v>
      </c>
      <c r="K2055" s="1">
        <f t="shared" si="93"/>
        <v>300277.90000000002</v>
      </c>
      <c r="L2055" s="1" t="str">
        <f t="shared" si="94"/>
        <v>ASALARIADO</v>
      </c>
      <c r="M2055" s="1">
        <f t="shared" si="95"/>
        <v>39</v>
      </c>
    </row>
    <row r="2056" spans="2:13" x14ac:dyDescent="0.25">
      <c r="B2056">
        <v>2042</v>
      </c>
      <c r="C2056" s="1" t="s">
        <v>9</v>
      </c>
      <c r="D2056">
        <v>505376</v>
      </c>
      <c r="E2056" s="1" t="s">
        <v>10</v>
      </c>
      <c r="F2056" s="1" t="s">
        <v>11</v>
      </c>
      <c r="G2056" s="1" t="s">
        <v>12</v>
      </c>
      <c r="H2056" s="1" t="s">
        <v>13</v>
      </c>
      <c r="I2056" s="1" t="s">
        <v>12</v>
      </c>
      <c r="J2056">
        <v>29</v>
      </c>
      <c r="K2056" s="1">
        <f t="shared" si="93"/>
        <v>505376</v>
      </c>
      <c r="L2056" s="1" t="str">
        <f t="shared" si="94"/>
        <v>ASALARIADO</v>
      </c>
      <c r="M2056" s="1">
        <f t="shared" si="95"/>
        <v>29</v>
      </c>
    </row>
    <row r="2057" spans="2:13" x14ac:dyDescent="0.25">
      <c r="B2057">
        <v>2043</v>
      </c>
      <c r="C2057" s="1" t="s">
        <v>15</v>
      </c>
      <c r="D2057">
        <v>26956.799999999999</v>
      </c>
      <c r="E2057" s="1" t="s">
        <v>10</v>
      </c>
      <c r="F2057" s="1" t="s">
        <v>16</v>
      </c>
      <c r="G2057" s="1" t="s">
        <v>12</v>
      </c>
      <c r="H2057" s="1" t="s">
        <v>13</v>
      </c>
      <c r="I2057" s="1" t="s">
        <v>13</v>
      </c>
      <c r="J2057">
        <v>28</v>
      </c>
      <c r="K2057" s="1">
        <f t="shared" si="93"/>
        <v>26956.799999999999</v>
      </c>
      <c r="L2057" s="1" t="str">
        <f t="shared" si="94"/>
        <v>ASALARIADO</v>
      </c>
      <c r="M2057" s="1">
        <f t="shared" si="95"/>
        <v>28</v>
      </c>
    </row>
    <row r="2058" spans="2:13" x14ac:dyDescent="0.25">
      <c r="B2058">
        <v>2044</v>
      </c>
      <c r="C2058" s="1" t="s">
        <v>9</v>
      </c>
      <c r="D2058">
        <v>366000</v>
      </c>
      <c r="E2058" s="1" t="s">
        <v>10</v>
      </c>
      <c r="F2058" s="1" t="s">
        <v>16</v>
      </c>
      <c r="G2058" s="1" t="s">
        <v>12</v>
      </c>
      <c r="H2058" s="1" t="s">
        <v>13</v>
      </c>
      <c r="I2058" s="1" t="s">
        <v>13</v>
      </c>
      <c r="J2058">
        <v>51</v>
      </c>
      <c r="K2058" s="1">
        <f t="shared" si="93"/>
        <v>366000</v>
      </c>
      <c r="L2058" s="1" t="str">
        <f t="shared" si="94"/>
        <v>ASALARIADO</v>
      </c>
      <c r="M2058" s="1">
        <f t="shared" si="95"/>
        <v>51</v>
      </c>
    </row>
    <row r="2059" spans="2:13" x14ac:dyDescent="0.25">
      <c r="B2059">
        <v>2045</v>
      </c>
      <c r="C2059" s="1" t="s">
        <v>9</v>
      </c>
      <c r="D2059">
        <v>357240.53</v>
      </c>
      <c r="E2059" s="1" t="s">
        <v>10</v>
      </c>
      <c r="F2059" s="1" t="s">
        <v>16</v>
      </c>
      <c r="G2059" s="1" t="s">
        <v>12</v>
      </c>
      <c r="H2059" s="1" t="s">
        <v>13</v>
      </c>
      <c r="I2059" s="1" t="s">
        <v>13</v>
      </c>
      <c r="J2059">
        <v>21</v>
      </c>
      <c r="K2059" s="1">
        <f t="shared" si="93"/>
        <v>357240.53</v>
      </c>
      <c r="L2059" s="1" t="str">
        <f t="shared" si="94"/>
        <v>ASALARIADO</v>
      </c>
      <c r="M2059" s="1">
        <f t="shared" si="95"/>
        <v>21</v>
      </c>
    </row>
    <row r="2060" spans="2:13" x14ac:dyDescent="0.25">
      <c r="B2060">
        <v>2046</v>
      </c>
      <c r="C2060" s="1" t="s">
        <v>9</v>
      </c>
      <c r="D2060">
        <v>310124</v>
      </c>
      <c r="E2060" s="1" t="s">
        <v>18</v>
      </c>
      <c r="F2060" s="1" t="s">
        <v>16</v>
      </c>
      <c r="G2060" s="1" t="s">
        <v>12</v>
      </c>
      <c r="H2060" s="1" t="s">
        <v>13</v>
      </c>
      <c r="I2060" s="1" t="s">
        <v>12</v>
      </c>
      <c r="J2060">
        <v>66</v>
      </c>
      <c r="K2060" s="1">
        <f t="shared" si="93"/>
        <v>310124</v>
      </c>
      <c r="L2060" s="1" t="str">
        <f t="shared" si="94"/>
        <v>TRABAJADOR INDEPENDIENTE</v>
      </c>
      <c r="M2060" s="1">
        <f t="shared" si="95"/>
        <v>66</v>
      </c>
    </row>
    <row r="2061" spans="2:13" x14ac:dyDescent="0.25">
      <c r="B2061">
        <v>2047</v>
      </c>
      <c r="C2061" s="1" t="s">
        <v>9</v>
      </c>
      <c r="D2061">
        <v>505875.11</v>
      </c>
      <c r="E2061" s="1" t="s">
        <v>10</v>
      </c>
      <c r="F2061" s="1" t="s">
        <v>16</v>
      </c>
      <c r="G2061" s="1" t="s">
        <v>12</v>
      </c>
      <c r="H2061" s="1" t="s">
        <v>13</v>
      </c>
      <c r="I2061" s="1" t="s">
        <v>13</v>
      </c>
      <c r="J2061">
        <v>29</v>
      </c>
      <c r="K2061" s="1">
        <f t="shared" si="93"/>
        <v>505875.11</v>
      </c>
      <c r="L2061" s="1" t="str">
        <f t="shared" si="94"/>
        <v>ASALARIADO</v>
      </c>
      <c r="M2061" s="1">
        <f t="shared" si="95"/>
        <v>29</v>
      </c>
    </row>
    <row r="2062" spans="2:13" x14ac:dyDescent="0.25">
      <c r="B2062">
        <v>2048</v>
      </c>
      <c r="C2062" s="1" t="s">
        <v>9</v>
      </c>
      <c r="D2062">
        <v>344041.81</v>
      </c>
      <c r="E2062" s="1" t="s">
        <v>10</v>
      </c>
      <c r="F2062" s="1" t="s">
        <v>16</v>
      </c>
      <c r="G2062" s="1" t="s">
        <v>12</v>
      </c>
      <c r="H2062" s="1" t="s">
        <v>13</v>
      </c>
      <c r="I2062" s="1" t="s">
        <v>13</v>
      </c>
      <c r="J2062">
        <v>23</v>
      </c>
      <c r="K2062" s="1">
        <f t="shared" si="93"/>
        <v>344041.81</v>
      </c>
      <c r="L2062" s="1" t="str">
        <f t="shared" si="94"/>
        <v>ASALARIADO</v>
      </c>
      <c r="M2062" s="1">
        <f t="shared" si="95"/>
        <v>23</v>
      </c>
    </row>
    <row r="2063" spans="2:13" x14ac:dyDescent="0.25">
      <c r="B2063">
        <v>2049</v>
      </c>
      <c r="C2063" s="1" t="s">
        <v>15</v>
      </c>
      <c r="D2063">
        <v>731044</v>
      </c>
      <c r="E2063" s="1" t="s">
        <v>10</v>
      </c>
      <c r="F2063" s="1" t="s">
        <v>11</v>
      </c>
      <c r="G2063" s="1" t="s">
        <v>12</v>
      </c>
      <c r="H2063" s="1" t="s">
        <v>13</v>
      </c>
      <c r="I2063" s="1" t="s">
        <v>12</v>
      </c>
      <c r="J2063">
        <v>36</v>
      </c>
      <c r="K2063" s="1">
        <f t="shared" ref="K2063:K2126" si="96">IF(ISBLANK(D2063),$B$8,D2063)</f>
        <v>731044</v>
      </c>
      <c r="L2063" s="1" t="str">
        <f t="shared" ref="L2063:L2126" si="97">IF(ISBLANK(E2063),$B$4,E2063)</f>
        <v>ASALARIADO</v>
      </c>
      <c r="M2063" s="1">
        <f t="shared" ref="M2063:M2126" si="98">IF(ISBLANK(J2063),$B$9,J2063)</f>
        <v>36</v>
      </c>
    </row>
    <row r="2064" spans="2:13" x14ac:dyDescent="0.25">
      <c r="B2064">
        <v>2050</v>
      </c>
      <c r="C2064" s="1" t="s">
        <v>15</v>
      </c>
      <c r="D2064">
        <v>3026789.5</v>
      </c>
      <c r="E2064" s="1" t="s">
        <v>10</v>
      </c>
      <c r="F2064" s="1" t="s">
        <v>11</v>
      </c>
      <c r="G2064" s="1" t="s">
        <v>12</v>
      </c>
      <c r="H2064" s="1" t="s">
        <v>13</v>
      </c>
      <c r="I2064" s="1" t="s">
        <v>13</v>
      </c>
      <c r="J2064">
        <v>58</v>
      </c>
      <c r="K2064" s="1">
        <f t="shared" si="96"/>
        <v>3026789.5</v>
      </c>
      <c r="L2064" s="1" t="str">
        <f t="shared" si="97"/>
        <v>ASALARIADO</v>
      </c>
      <c r="M2064" s="1">
        <f t="shared" si="98"/>
        <v>58</v>
      </c>
    </row>
    <row r="2065" spans="2:13" x14ac:dyDescent="0.25">
      <c r="B2065">
        <v>2051</v>
      </c>
      <c r="C2065" s="1" t="s">
        <v>15</v>
      </c>
      <c r="D2065">
        <v>791106.77</v>
      </c>
      <c r="E2065" s="1" t="s">
        <v>10</v>
      </c>
      <c r="F2065" s="1" t="s">
        <v>16</v>
      </c>
      <c r="G2065" s="1" t="s">
        <v>12</v>
      </c>
      <c r="H2065" s="1" t="s">
        <v>13</v>
      </c>
      <c r="I2065" s="1" t="s">
        <v>13</v>
      </c>
      <c r="J2065">
        <v>48</v>
      </c>
      <c r="K2065" s="1">
        <f t="shared" si="96"/>
        <v>791106.77</v>
      </c>
      <c r="L2065" s="1" t="str">
        <f t="shared" si="97"/>
        <v>ASALARIADO</v>
      </c>
      <c r="M2065" s="1">
        <f t="shared" si="98"/>
        <v>48</v>
      </c>
    </row>
    <row r="2066" spans="2:13" x14ac:dyDescent="0.25">
      <c r="B2066">
        <v>2052</v>
      </c>
      <c r="C2066" s="1" t="s">
        <v>15</v>
      </c>
      <c r="D2066">
        <v>112068.94</v>
      </c>
      <c r="E2066" s="1" t="s">
        <v>14</v>
      </c>
      <c r="F2066" s="1" t="s">
        <v>11</v>
      </c>
      <c r="G2066" s="1" t="s">
        <v>12</v>
      </c>
      <c r="H2066" s="1" t="s">
        <v>13</v>
      </c>
      <c r="I2066" s="1" t="s">
        <v>13</v>
      </c>
      <c r="J2066">
        <v>68</v>
      </c>
      <c r="K2066" s="1">
        <f t="shared" si="96"/>
        <v>112068.94</v>
      </c>
      <c r="L2066" s="1" t="str">
        <f t="shared" si="97"/>
        <v>PENSIONADOS EN SU PROPIO SISTEMA</v>
      </c>
      <c r="M2066" s="1">
        <f t="shared" si="98"/>
        <v>68</v>
      </c>
    </row>
    <row r="2067" spans="2:13" x14ac:dyDescent="0.25">
      <c r="B2067">
        <v>2053</v>
      </c>
      <c r="C2067" s="1" t="s">
        <v>9</v>
      </c>
      <c r="D2067">
        <v>297046</v>
      </c>
      <c r="E2067" s="1" t="s">
        <v>17</v>
      </c>
      <c r="F2067" s="1" t="s">
        <v>16</v>
      </c>
      <c r="G2067" s="1" t="s">
        <v>12</v>
      </c>
      <c r="H2067" s="1" t="s">
        <v>13</v>
      </c>
      <c r="I2067" s="1" t="s">
        <v>12</v>
      </c>
      <c r="J2067">
        <v>31</v>
      </c>
      <c r="K2067" s="1">
        <f t="shared" si="96"/>
        <v>297046</v>
      </c>
      <c r="L2067" s="1" t="str">
        <f t="shared" si="97"/>
        <v>ASEGURADO VOLUNTARIO</v>
      </c>
      <c r="M2067" s="1">
        <f t="shared" si="98"/>
        <v>31</v>
      </c>
    </row>
    <row r="2068" spans="2:13" x14ac:dyDescent="0.25">
      <c r="B2068">
        <v>2054</v>
      </c>
      <c r="C2068" s="1" t="s">
        <v>15</v>
      </c>
      <c r="D2068">
        <v>2024000</v>
      </c>
      <c r="E2068" s="1" t="s">
        <v>10</v>
      </c>
      <c r="F2068" s="1" t="s">
        <v>16</v>
      </c>
      <c r="G2068" s="1" t="s">
        <v>12</v>
      </c>
      <c r="H2068" s="1" t="s">
        <v>13</v>
      </c>
      <c r="I2068" s="1" t="s">
        <v>13</v>
      </c>
      <c r="J2068">
        <v>26</v>
      </c>
      <c r="K2068" s="1">
        <f t="shared" si="96"/>
        <v>2024000</v>
      </c>
      <c r="L2068" s="1" t="str">
        <f t="shared" si="97"/>
        <v>ASALARIADO</v>
      </c>
      <c r="M2068" s="1">
        <f t="shared" si="98"/>
        <v>26</v>
      </c>
    </row>
    <row r="2069" spans="2:13" x14ac:dyDescent="0.25">
      <c r="B2069">
        <v>2055</v>
      </c>
      <c r="C2069" s="1" t="s">
        <v>15</v>
      </c>
      <c r="D2069">
        <v>220000</v>
      </c>
      <c r="E2069" s="1" t="s">
        <v>10</v>
      </c>
      <c r="F2069" s="1" t="s">
        <v>16</v>
      </c>
      <c r="G2069" s="1" t="s">
        <v>12</v>
      </c>
      <c r="H2069" s="1" t="s">
        <v>13</v>
      </c>
      <c r="I2069" s="1" t="s">
        <v>13</v>
      </c>
      <c r="J2069">
        <v>24</v>
      </c>
      <c r="K2069" s="1">
        <f t="shared" si="96"/>
        <v>220000</v>
      </c>
      <c r="L2069" s="1" t="str">
        <f t="shared" si="97"/>
        <v>ASALARIADO</v>
      </c>
      <c r="M2069" s="1">
        <f t="shared" si="98"/>
        <v>24</v>
      </c>
    </row>
    <row r="2070" spans="2:13" x14ac:dyDescent="0.25">
      <c r="B2070">
        <v>2056</v>
      </c>
      <c r="C2070" s="1" t="s">
        <v>9</v>
      </c>
      <c r="D2070">
        <v>297659</v>
      </c>
      <c r="E2070" s="1" t="s">
        <v>18</v>
      </c>
      <c r="F2070" s="1" t="s">
        <v>16</v>
      </c>
      <c r="G2070" s="1" t="s">
        <v>12</v>
      </c>
      <c r="H2070" s="1" t="s">
        <v>13</v>
      </c>
      <c r="I2070" s="1" t="s">
        <v>13</v>
      </c>
      <c r="J2070">
        <v>60</v>
      </c>
      <c r="K2070" s="1">
        <f t="shared" si="96"/>
        <v>297659</v>
      </c>
      <c r="L2070" s="1" t="str">
        <f t="shared" si="97"/>
        <v>TRABAJADOR INDEPENDIENTE</v>
      </c>
      <c r="M2070" s="1">
        <f t="shared" si="98"/>
        <v>60</v>
      </c>
    </row>
    <row r="2071" spans="2:13" x14ac:dyDescent="0.25">
      <c r="B2071">
        <v>2057</v>
      </c>
      <c r="C2071" s="1" t="s">
        <v>15</v>
      </c>
      <c r="D2071">
        <v>1286116</v>
      </c>
      <c r="E2071" s="1" t="s">
        <v>10</v>
      </c>
      <c r="F2071" s="1" t="s">
        <v>11</v>
      </c>
      <c r="G2071" s="1" t="s">
        <v>12</v>
      </c>
      <c r="H2071" s="1" t="s">
        <v>13</v>
      </c>
      <c r="I2071" s="1" t="s">
        <v>12</v>
      </c>
      <c r="J2071">
        <v>51</v>
      </c>
      <c r="K2071" s="1">
        <f t="shared" si="96"/>
        <v>1286116</v>
      </c>
      <c r="L2071" s="1" t="str">
        <f t="shared" si="97"/>
        <v>ASALARIADO</v>
      </c>
      <c r="M2071" s="1">
        <f t="shared" si="98"/>
        <v>51</v>
      </c>
    </row>
    <row r="2072" spans="2:13" x14ac:dyDescent="0.25">
      <c r="B2072">
        <v>2058</v>
      </c>
      <c r="C2072" s="1" t="s">
        <v>9</v>
      </c>
      <c r="D2072">
        <v>180800</v>
      </c>
      <c r="E2072" s="1" t="s">
        <v>10</v>
      </c>
      <c r="F2072" s="1" t="s">
        <v>16</v>
      </c>
      <c r="G2072" s="1" t="s">
        <v>12</v>
      </c>
      <c r="H2072" s="1" t="s">
        <v>13</v>
      </c>
      <c r="I2072" s="1" t="s">
        <v>12</v>
      </c>
      <c r="J2072">
        <v>35</v>
      </c>
      <c r="K2072" s="1">
        <f t="shared" si="96"/>
        <v>180800</v>
      </c>
      <c r="L2072" s="1" t="str">
        <f t="shared" si="97"/>
        <v>ASALARIADO</v>
      </c>
      <c r="M2072" s="1">
        <f t="shared" si="98"/>
        <v>35</v>
      </c>
    </row>
    <row r="2073" spans="2:13" x14ac:dyDescent="0.25">
      <c r="B2073">
        <v>2059</v>
      </c>
      <c r="C2073" s="1" t="s">
        <v>9</v>
      </c>
      <c r="D2073">
        <v>334141</v>
      </c>
      <c r="E2073" s="1" t="s">
        <v>18</v>
      </c>
      <c r="F2073" s="1" t="s">
        <v>16</v>
      </c>
      <c r="G2073" s="1" t="s">
        <v>12</v>
      </c>
      <c r="H2073" s="1" t="s">
        <v>13</v>
      </c>
      <c r="I2073" s="1" t="s">
        <v>12</v>
      </c>
      <c r="J2073">
        <v>38</v>
      </c>
      <c r="K2073" s="1">
        <f t="shared" si="96"/>
        <v>334141</v>
      </c>
      <c r="L2073" s="1" t="str">
        <f t="shared" si="97"/>
        <v>TRABAJADOR INDEPENDIENTE</v>
      </c>
      <c r="M2073" s="1">
        <f t="shared" si="98"/>
        <v>38</v>
      </c>
    </row>
    <row r="2074" spans="2:13" x14ac:dyDescent="0.25">
      <c r="B2074">
        <v>2060</v>
      </c>
      <c r="C2074" s="1" t="s">
        <v>15</v>
      </c>
      <c r="D2074">
        <v>356549.6</v>
      </c>
      <c r="E2074" s="1" t="s">
        <v>10</v>
      </c>
      <c r="F2074" s="1" t="s">
        <v>16</v>
      </c>
      <c r="G2074" s="1" t="s">
        <v>12</v>
      </c>
      <c r="H2074" s="1" t="s">
        <v>13</v>
      </c>
      <c r="I2074" s="1" t="s">
        <v>12</v>
      </c>
      <c r="J2074">
        <v>43</v>
      </c>
      <c r="K2074" s="1">
        <f t="shared" si="96"/>
        <v>356549.6</v>
      </c>
      <c r="L2074" s="1" t="str">
        <f t="shared" si="97"/>
        <v>ASALARIADO</v>
      </c>
      <c r="M2074" s="1">
        <f t="shared" si="98"/>
        <v>43</v>
      </c>
    </row>
    <row r="2075" spans="2:13" x14ac:dyDescent="0.25">
      <c r="B2075">
        <v>2061</v>
      </c>
      <c r="C2075" s="1" t="s">
        <v>9</v>
      </c>
      <c r="D2075">
        <v>526441.80000000005</v>
      </c>
      <c r="E2075" s="1" t="s">
        <v>10</v>
      </c>
      <c r="F2075" s="1" t="s">
        <v>16</v>
      </c>
      <c r="G2075" s="1" t="s">
        <v>12</v>
      </c>
      <c r="H2075" s="1" t="s">
        <v>13</v>
      </c>
      <c r="I2075" s="1" t="s">
        <v>13</v>
      </c>
      <c r="J2075">
        <v>43</v>
      </c>
      <c r="K2075" s="1">
        <f t="shared" si="96"/>
        <v>526441.80000000005</v>
      </c>
      <c r="L2075" s="1" t="str">
        <f t="shared" si="97"/>
        <v>ASALARIADO</v>
      </c>
      <c r="M2075" s="1">
        <f t="shared" si="98"/>
        <v>43</v>
      </c>
    </row>
    <row r="2076" spans="2:13" x14ac:dyDescent="0.25">
      <c r="B2076">
        <v>2062</v>
      </c>
      <c r="C2076" s="1" t="s">
        <v>15</v>
      </c>
      <c r="D2076">
        <v>297046</v>
      </c>
      <c r="E2076" s="1" t="s">
        <v>17</v>
      </c>
      <c r="F2076" s="1" t="s">
        <v>16</v>
      </c>
      <c r="G2076" s="1" t="s">
        <v>12</v>
      </c>
      <c r="H2076" s="1" t="s">
        <v>13</v>
      </c>
      <c r="I2076" s="1" t="s">
        <v>13</v>
      </c>
      <c r="J2076">
        <v>30</v>
      </c>
      <c r="K2076" s="1">
        <f t="shared" si="96"/>
        <v>297046</v>
      </c>
      <c r="L2076" s="1" t="str">
        <f t="shared" si="97"/>
        <v>ASEGURADO VOLUNTARIO</v>
      </c>
      <c r="M2076" s="1">
        <f t="shared" si="98"/>
        <v>30</v>
      </c>
    </row>
    <row r="2077" spans="2:13" x14ac:dyDescent="0.25">
      <c r="B2077">
        <v>2063</v>
      </c>
      <c r="C2077" s="1" t="s">
        <v>15</v>
      </c>
      <c r="D2077">
        <v>269640.95</v>
      </c>
      <c r="E2077" s="1" t="s">
        <v>10</v>
      </c>
      <c r="F2077" s="1" t="s">
        <v>16</v>
      </c>
      <c r="G2077" s="1" t="s">
        <v>12</v>
      </c>
      <c r="H2077" s="1" t="s">
        <v>13</v>
      </c>
      <c r="I2077" s="1" t="s">
        <v>13</v>
      </c>
      <c r="J2077">
        <v>26</v>
      </c>
      <c r="K2077" s="1">
        <f t="shared" si="96"/>
        <v>269640.95</v>
      </c>
      <c r="L2077" s="1" t="str">
        <f t="shared" si="97"/>
        <v>ASALARIADO</v>
      </c>
      <c r="M2077" s="1">
        <f t="shared" si="98"/>
        <v>26</v>
      </c>
    </row>
    <row r="2078" spans="2:13" x14ac:dyDescent="0.25">
      <c r="B2078">
        <v>2064</v>
      </c>
      <c r="C2078" s="1" t="s">
        <v>9</v>
      </c>
      <c r="D2078">
        <v>601793</v>
      </c>
      <c r="E2078" s="1" t="s">
        <v>10</v>
      </c>
      <c r="F2078" s="1" t="s">
        <v>11</v>
      </c>
      <c r="G2078" s="1" t="s">
        <v>12</v>
      </c>
      <c r="H2078" s="1" t="s">
        <v>13</v>
      </c>
      <c r="I2078" s="1" t="s">
        <v>13</v>
      </c>
      <c r="J2078">
        <v>58</v>
      </c>
      <c r="K2078" s="1">
        <f t="shared" si="96"/>
        <v>601793</v>
      </c>
      <c r="L2078" s="1" t="str">
        <f t="shared" si="97"/>
        <v>ASALARIADO</v>
      </c>
      <c r="M2078" s="1">
        <f t="shared" si="98"/>
        <v>58</v>
      </c>
    </row>
    <row r="2079" spans="2:13" x14ac:dyDescent="0.25">
      <c r="B2079">
        <v>2065</v>
      </c>
      <c r="C2079" s="1" t="s">
        <v>15</v>
      </c>
      <c r="D2079">
        <v>1000000</v>
      </c>
      <c r="E2079" s="1" t="s">
        <v>10</v>
      </c>
      <c r="F2079" s="1" t="s">
        <v>16</v>
      </c>
      <c r="G2079" s="1" t="s">
        <v>12</v>
      </c>
      <c r="H2079" s="1" t="s">
        <v>13</v>
      </c>
      <c r="I2079" s="1" t="s">
        <v>13</v>
      </c>
      <c r="J2079">
        <v>23</v>
      </c>
      <c r="K2079" s="1">
        <f t="shared" si="96"/>
        <v>1000000</v>
      </c>
      <c r="L2079" s="1" t="str">
        <f t="shared" si="97"/>
        <v>ASALARIADO</v>
      </c>
      <c r="M2079" s="1">
        <f t="shared" si="98"/>
        <v>23</v>
      </c>
    </row>
    <row r="2080" spans="2:13" x14ac:dyDescent="0.25">
      <c r="B2080">
        <v>2066</v>
      </c>
      <c r="C2080" s="1" t="s">
        <v>9</v>
      </c>
      <c r="D2080">
        <v>255672</v>
      </c>
      <c r="E2080" s="1" t="s">
        <v>10</v>
      </c>
      <c r="F2080" s="1" t="s">
        <v>16</v>
      </c>
      <c r="G2080" s="1" t="s">
        <v>12</v>
      </c>
      <c r="H2080" s="1" t="s">
        <v>13</v>
      </c>
      <c r="I2080" s="1" t="s">
        <v>13</v>
      </c>
      <c r="J2080">
        <v>50</v>
      </c>
      <c r="K2080" s="1">
        <f t="shared" si="96"/>
        <v>255672</v>
      </c>
      <c r="L2080" s="1" t="str">
        <f t="shared" si="97"/>
        <v>ASALARIADO</v>
      </c>
      <c r="M2080" s="1">
        <f t="shared" si="98"/>
        <v>50</v>
      </c>
    </row>
    <row r="2081" spans="2:13" x14ac:dyDescent="0.25">
      <c r="B2081">
        <v>2067</v>
      </c>
      <c r="C2081" s="1" t="s">
        <v>9</v>
      </c>
      <c r="D2081">
        <v>69361.600000000006</v>
      </c>
      <c r="E2081" s="1" t="s">
        <v>10</v>
      </c>
      <c r="F2081" s="1" t="s">
        <v>16</v>
      </c>
      <c r="G2081" s="1" t="s">
        <v>12</v>
      </c>
      <c r="H2081" s="1" t="s">
        <v>13</v>
      </c>
      <c r="I2081" s="1" t="s">
        <v>13</v>
      </c>
      <c r="J2081">
        <v>60</v>
      </c>
      <c r="K2081" s="1">
        <f t="shared" si="96"/>
        <v>69361.600000000006</v>
      </c>
      <c r="L2081" s="1" t="str">
        <f t="shared" si="97"/>
        <v>ASALARIADO</v>
      </c>
      <c r="M2081" s="1">
        <f t="shared" si="98"/>
        <v>60</v>
      </c>
    </row>
    <row r="2082" spans="2:13" x14ac:dyDescent="0.25">
      <c r="B2082">
        <v>2068</v>
      </c>
      <c r="C2082" s="1" t="s">
        <v>9</v>
      </c>
      <c r="D2082">
        <v>326749</v>
      </c>
      <c r="E2082" s="1" t="s">
        <v>18</v>
      </c>
      <c r="F2082" s="1" t="s">
        <v>16</v>
      </c>
      <c r="G2082" s="1" t="s">
        <v>12</v>
      </c>
      <c r="H2082" s="1" t="s">
        <v>13</v>
      </c>
      <c r="I2082" s="1" t="s">
        <v>12</v>
      </c>
      <c r="J2082">
        <v>36</v>
      </c>
      <c r="K2082" s="1">
        <f t="shared" si="96"/>
        <v>326749</v>
      </c>
      <c r="L2082" s="1" t="str">
        <f t="shared" si="97"/>
        <v>TRABAJADOR INDEPENDIENTE</v>
      </c>
      <c r="M2082" s="1">
        <f t="shared" si="98"/>
        <v>36</v>
      </c>
    </row>
    <row r="2083" spans="2:13" x14ac:dyDescent="0.25">
      <c r="B2083">
        <v>2069</v>
      </c>
      <c r="C2083" s="1" t="s">
        <v>15</v>
      </c>
      <c r="D2083">
        <v>319576</v>
      </c>
      <c r="E2083" s="1" t="s">
        <v>10</v>
      </c>
      <c r="F2083" s="1" t="s">
        <v>16</v>
      </c>
      <c r="G2083" s="1" t="s">
        <v>12</v>
      </c>
      <c r="H2083" s="1" t="s">
        <v>13</v>
      </c>
      <c r="I2083" s="1" t="s">
        <v>13</v>
      </c>
      <c r="J2083">
        <v>44</v>
      </c>
      <c r="K2083" s="1">
        <f t="shared" si="96"/>
        <v>319576</v>
      </c>
      <c r="L2083" s="1" t="str">
        <f t="shared" si="97"/>
        <v>ASALARIADO</v>
      </c>
      <c r="M2083" s="1">
        <f t="shared" si="98"/>
        <v>44</v>
      </c>
    </row>
    <row r="2084" spans="2:13" x14ac:dyDescent="0.25">
      <c r="B2084">
        <v>2070</v>
      </c>
      <c r="C2084" s="1" t="s">
        <v>9</v>
      </c>
      <c r="D2084">
        <v>278030.99</v>
      </c>
      <c r="E2084" s="1" t="s">
        <v>19</v>
      </c>
      <c r="F2084" s="1" t="s">
        <v>16</v>
      </c>
      <c r="G2084" s="1" t="s">
        <v>12</v>
      </c>
      <c r="H2084" s="1" t="s">
        <v>13</v>
      </c>
      <c r="I2084" s="1" t="s">
        <v>13</v>
      </c>
      <c r="J2084">
        <v>43</v>
      </c>
      <c r="K2084" s="1">
        <f t="shared" si="96"/>
        <v>278030.99</v>
      </c>
      <c r="L2084" s="1" t="str">
        <f t="shared" si="97"/>
        <v>CONVENIOS ESPECIALES DE TRABAJADORES INDEPENDIENTES</v>
      </c>
      <c r="M2084" s="1">
        <f t="shared" si="98"/>
        <v>43</v>
      </c>
    </row>
    <row r="2085" spans="2:13" x14ac:dyDescent="0.25">
      <c r="B2085">
        <v>2071</v>
      </c>
      <c r="C2085" s="1" t="s">
        <v>15</v>
      </c>
      <c r="D2085">
        <v>400000</v>
      </c>
      <c r="E2085" s="1" t="s">
        <v>10</v>
      </c>
      <c r="F2085" s="1" t="s">
        <v>16</v>
      </c>
      <c r="G2085" s="1" t="s">
        <v>12</v>
      </c>
      <c r="H2085" s="1" t="s">
        <v>13</v>
      </c>
      <c r="I2085" s="1" t="s">
        <v>13</v>
      </c>
      <c r="J2085">
        <v>40</v>
      </c>
      <c r="K2085" s="1">
        <f t="shared" si="96"/>
        <v>400000</v>
      </c>
      <c r="L2085" s="1" t="str">
        <f t="shared" si="97"/>
        <v>ASALARIADO</v>
      </c>
      <c r="M2085" s="1">
        <f t="shared" si="98"/>
        <v>40</v>
      </c>
    </row>
    <row r="2086" spans="2:13" x14ac:dyDescent="0.25">
      <c r="B2086">
        <v>2072</v>
      </c>
      <c r="C2086" s="1" t="s">
        <v>9</v>
      </c>
      <c r="D2086">
        <v>328192</v>
      </c>
      <c r="E2086" s="1" t="s">
        <v>18</v>
      </c>
      <c r="F2086" s="1" t="s">
        <v>16</v>
      </c>
      <c r="G2086" s="1" t="s">
        <v>12</v>
      </c>
      <c r="H2086" s="1" t="s">
        <v>13</v>
      </c>
      <c r="I2086" s="1" t="s">
        <v>12</v>
      </c>
      <c r="J2086">
        <v>43</v>
      </c>
      <c r="K2086" s="1">
        <f t="shared" si="96"/>
        <v>328192</v>
      </c>
      <c r="L2086" s="1" t="str">
        <f t="shared" si="97"/>
        <v>TRABAJADOR INDEPENDIENTE</v>
      </c>
      <c r="M2086" s="1">
        <f t="shared" si="98"/>
        <v>43</v>
      </c>
    </row>
    <row r="2087" spans="2:13" x14ac:dyDescent="0.25">
      <c r="B2087">
        <v>2073</v>
      </c>
      <c r="C2087" s="1" t="s">
        <v>15</v>
      </c>
      <c r="D2087">
        <v>1314059</v>
      </c>
      <c r="E2087" s="1" t="s">
        <v>14</v>
      </c>
      <c r="F2087" s="1" t="s">
        <v>11</v>
      </c>
      <c r="G2087" s="1" t="s">
        <v>12</v>
      </c>
      <c r="H2087" s="1" t="s">
        <v>13</v>
      </c>
      <c r="I2087" s="1" t="s">
        <v>13</v>
      </c>
      <c r="J2087">
        <v>67</v>
      </c>
      <c r="K2087" s="1">
        <f t="shared" si="96"/>
        <v>1314059</v>
      </c>
      <c r="L2087" s="1" t="str">
        <f t="shared" si="97"/>
        <v>PENSIONADOS EN SU PROPIO SISTEMA</v>
      </c>
      <c r="M2087" s="1">
        <f t="shared" si="98"/>
        <v>67</v>
      </c>
    </row>
    <row r="2088" spans="2:13" x14ac:dyDescent="0.25">
      <c r="B2088">
        <v>2074</v>
      </c>
      <c r="C2088" s="1" t="s">
        <v>15</v>
      </c>
      <c r="D2088">
        <v>300018</v>
      </c>
      <c r="E2088" s="1" t="s">
        <v>17</v>
      </c>
      <c r="F2088" s="1" t="s">
        <v>16</v>
      </c>
      <c r="G2088" s="1" t="s">
        <v>12</v>
      </c>
      <c r="H2088" s="1" t="s">
        <v>13</v>
      </c>
      <c r="I2088" s="1" t="s">
        <v>13</v>
      </c>
      <c r="J2088">
        <v>59</v>
      </c>
      <c r="K2088" s="1">
        <f t="shared" si="96"/>
        <v>300018</v>
      </c>
      <c r="L2088" s="1" t="str">
        <f t="shared" si="97"/>
        <v>ASEGURADO VOLUNTARIO</v>
      </c>
      <c r="M2088" s="1">
        <f t="shared" si="98"/>
        <v>59</v>
      </c>
    </row>
    <row r="2089" spans="2:13" x14ac:dyDescent="0.25">
      <c r="B2089">
        <v>2075</v>
      </c>
      <c r="C2089" s="1" t="s">
        <v>15</v>
      </c>
      <c r="D2089">
        <v>400000</v>
      </c>
      <c r="E2089" s="1" t="s">
        <v>10</v>
      </c>
      <c r="F2089" s="1" t="s">
        <v>16</v>
      </c>
      <c r="G2089" s="1" t="s">
        <v>12</v>
      </c>
      <c r="H2089" s="1" t="s">
        <v>13</v>
      </c>
      <c r="I2089" s="1" t="s">
        <v>13</v>
      </c>
      <c r="J2089">
        <v>35</v>
      </c>
      <c r="K2089" s="1">
        <f t="shared" si="96"/>
        <v>400000</v>
      </c>
      <c r="L2089" s="1" t="str">
        <f t="shared" si="97"/>
        <v>ASALARIADO</v>
      </c>
      <c r="M2089" s="1">
        <f t="shared" si="98"/>
        <v>35</v>
      </c>
    </row>
    <row r="2090" spans="2:13" x14ac:dyDescent="0.25">
      <c r="B2090">
        <v>2076</v>
      </c>
      <c r="C2090" s="1" t="s">
        <v>9</v>
      </c>
      <c r="D2090">
        <v>550000</v>
      </c>
      <c r="E2090" s="1" t="s">
        <v>10</v>
      </c>
      <c r="F2090" s="1" t="s">
        <v>16</v>
      </c>
      <c r="G2090" s="1" t="s">
        <v>12</v>
      </c>
      <c r="H2090" s="1" t="s">
        <v>13</v>
      </c>
      <c r="I2090" s="1" t="s">
        <v>13</v>
      </c>
      <c r="J2090">
        <v>25</v>
      </c>
      <c r="K2090" s="1">
        <f t="shared" si="96"/>
        <v>550000</v>
      </c>
      <c r="L2090" s="1" t="str">
        <f t="shared" si="97"/>
        <v>ASALARIADO</v>
      </c>
      <c r="M2090" s="1">
        <f t="shared" si="98"/>
        <v>25</v>
      </c>
    </row>
    <row r="2091" spans="2:13" x14ac:dyDescent="0.25">
      <c r="B2091">
        <v>2077</v>
      </c>
      <c r="C2091" s="1" t="s">
        <v>15</v>
      </c>
      <c r="D2091">
        <v>686170</v>
      </c>
      <c r="E2091" s="1" t="s">
        <v>18</v>
      </c>
      <c r="F2091" s="1" t="s">
        <v>16</v>
      </c>
      <c r="G2091" s="1" t="s">
        <v>12</v>
      </c>
      <c r="H2091" s="1" t="s">
        <v>13</v>
      </c>
      <c r="I2091" s="1" t="s">
        <v>12</v>
      </c>
      <c r="J2091">
        <v>43</v>
      </c>
      <c r="K2091" s="1">
        <f t="shared" si="96"/>
        <v>686170</v>
      </c>
      <c r="L2091" s="1" t="str">
        <f t="shared" si="97"/>
        <v>TRABAJADOR INDEPENDIENTE</v>
      </c>
      <c r="M2091" s="1">
        <f t="shared" si="98"/>
        <v>43</v>
      </c>
    </row>
    <row r="2092" spans="2:13" x14ac:dyDescent="0.25">
      <c r="B2092">
        <v>2078</v>
      </c>
      <c r="C2092" s="1" t="s">
        <v>15</v>
      </c>
      <c r="D2092">
        <v>161550</v>
      </c>
      <c r="E2092" s="1" t="s">
        <v>10</v>
      </c>
      <c r="F2092" s="1" t="s">
        <v>16</v>
      </c>
      <c r="G2092" s="1" t="s">
        <v>12</v>
      </c>
      <c r="H2092" s="1" t="s">
        <v>13</v>
      </c>
      <c r="I2092" s="1" t="s">
        <v>13</v>
      </c>
      <c r="J2092">
        <v>39</v>
      </c>
      <c r="K2092" s="1">
        <f t="shared" si="96"/>
        <v>161550</v>
      </c>
      <c r="L2092" s="1" t="str">
        <f t="shared" si="97"/>
        <v>ASALARIADO</v>
      </c>
      <c r="M2092" s="1">
        <f t="shared" si="98"/>
        <v>39</v>
      </c>
    </row>
    <row r="2093" spans="2:13" x14ac:dyDescent="0.25">
      <c r="B2093">
        <v>2079</v>
      </c>
      <c r="C2093" s="1" t="s">
        <v>9</v>
      </c>
      <c r="D2093">
        <v>1038456</v>
      </c>
      <c r="E2093" s="1" t="s">
        <v>10</v>
      </c>
      <c r="F2093" s="1" t="s">
        <v>16</v>
      </c>
      <c r="G2093" s="1" t="s">
        <v>12</v>
      </c>
      <c r="H2093" s="1" t="s">
        <v>13</v>
      </c>
      <c r="I2093" s="1" t="s">
        <v>13</v>
      </c>
      <c r="J2093">
        <v>36</v>
      </c>
      <c r="K2093" s="1">
        <f t="shared" si="96"/>
        <v>1038456</v>
      </c>
      <c r="L2093" s="1" t="str">
        <f t="shared" si="97"/>
        <v>ASALARIADO</v>
      </c>
      <c r="M2093" s="1">
        <f t="shared" si="98"/>
        <v>36</v>
      </c>
    </row>
    <row r="2094" spans="2:13" x14ac:dyDescent="0.25">
      <c r="B2094">
        <v>2080</v>
      </c>
      <c r="C2094" s="1" t="s">
        <v>9</v>
      </c>
      <c r="D2094">
        <v>685653.34</v>
      </c>
      <c r="E2094" s="1" t="s">
        <v>10</v>
      </c>
      <c r="F2094" s="1" t="s">
        <v>16</v>
      </c>
      <c r="G2094" s="1" t="s">
        <v>12</v>
      </c>
      <c r="H2094" s="1" t="s">
        <v>13</v>
      </c>
      <c r="I2094" s="1" t="s">
        <v>13</v>
      </c>
      <c r="J2094">
        <v>44</v>
      </c>
      <c r="K2094" s="1">
        <f t="shared" si="96"/>
        <v>685653.34</v>
      </c>
      <c r="L2094" s="1" t="str">
        <f t="shared" si="97"/>
        <v>ASALARIADO</v>
      </c>
      <c r="M2094" s="1">
        <f t="shared" si="98"/>
        <v>44</v>
      </c>
    </row>
    <row r="2095" spans="2:13" x14ac:dyDescent="0.25">
      <c r="B2095">
        <v>2081</v>
      </c>
      <c r="C2095" s="1" t="s">
        <v>9</v>
      </c>
      <c r="D2095">
        <v>594092</v>
      </c>
      <c r="E2095" s="1" t="s">
        <v>18</v>
      </c>
      <c r="F2095" s="1" t="s">
        <v>16</v>
      </c>
      <c r="G2095" s="1" t="s">
        <v>12</v>
      </c>
      <c r="H2095" s="1" t="s">
        <v>12</v>
      </c>
      <c r="I2095" s="1" t="s">
        <v>13</v>
      </c>
      <c r="J2095">
        <v>55</v>
      </c>
      <c r="K2095" s="1">
        <f t="shared" si="96"/>
        <v>594092</v>
      </c>
      <c r="L2095" s="1" t="str">
        <f t="shared" si="97"/>
        <v>TRABAJADOR INDEPENDIENTE</v>
      </c>
      <c r="M2095" s="1">
        <f t="shared" si="98"/>
        <v>55</v>
      </c>
    </row>
    <row r="2096" spans="2:13" x14ac:dyDescent="0.25">
      <c r="B2096">
        <v>2082</v>
      </c>
      <c r="C2096" s="1" t="s">
        <v>9</v>
      </c>
      <c r="D2096">
        <v>457059</v>
      </c>
      <c r="E2096" s="1" t="s">
        <v>10</v>
      </c>
      <c r="F2096" s="1" t="s">
        <v>11</v>
      </c>
      <c r="G2096" s="1" t="s">
        <v>12</v>
      </c>
      <c r="H2096" s="1" t="s">
        <v>13</v>
      </c>
      <c r="I2096" s="1" t="s">
        <v>12</v>
      </c>
      <c r="J2096">
        <v>44</v>
      </c>
      <c r="K2096" s="1">
        <f t="shared" si="96"/>
        <v>457059</v>
      </c>
      <c r="L2096" s="1" t="str">
        <f t="shared" si="97"/>
        <v>ASALARIADO</v>
      </c>
      <c r="M2096" s="1">
        <f t="shared" si="98"/>
        <v>44</v>
      </c>
    </row>
    <row r="2097" spans="2:13" x14ac:dyDescent="0.25">
      <c r="B2097">
        <v>2083</v>
      </c>
      <c r="C2097" s="1" t="s">
        <v>9</v>
      </c>
      <c r="D2097">
        <v>250000</v>
      </c>
      <c r="E2097" s="1" t="s">
        <v>10</v>
      </c>
      <c r="F2097" s="1" t="s">
        <v>16</v>
      </c>
      <c r="G2097" s="1" t="s">
        <v>12</v>
      </c>
      <c r="H2097" s="1" t="s">
        <v>12</v>
      </c>
      <c r="I2097" s="1" t="s">
        <v>12</v>
      </c>
      <c r="J2097">
        <v>47</v>
      </c>
      <c r="K2097" s="1">
        <f t="shared" si="96"/>
        <v>250000</v>
      </c>
      <c r="L2097" s="1" t="str">
        <f t="shared" si="97"/>
        <v>ASALARIADO</v>
      </c>
      <c r="M2097" s="1">
        <f t="shared" si="98"/>
        <v>47</v>
      </c>
    </row>
    <row r="2098" spans="2:13" x14ac:dyDescent="0.25">
      <c r="B2098">
        <v>2084</v>
      </c>
      <c r="C2098" s="1" t="s">
        <v>15</v>
      </c>
      <c r="D2098">
        <v>356600</v>
      </c>
      <c r="E2098" s="1" t="s">
        <v>10</v>
      </c>
      <c r="F2098" s="1" t="s">
        <v>16</v>
      </c>
      <c r="G2098" s="1" t="s">
        <v>12</v>
      </c>
      <c r="H2098" s="1" t="s">
        <v>13</v>
      </c>
      <c r="I2098" s="1" t="s">
        <v>13</v>
      </c>
      <c r="J2098">
        <v>49</v>
      </c>
      <c r="K2098" s="1">
        <f t="shared" si="96"/>
        <v>356600</v>
      </c>
      <c r="L2098" s="1" t="str">
        <f t="shared" si="97"/>
        <v>ASALARIADO</v>
      </c>
      <c r="M2098" s="1">
        <f t="shared" si="98"/>
        <v>49</v>
      </c>
    </row>
    <row r="2099" spans="2:13" x14ac:dyDescent="0.25">
      <c r="B2099">
        <v>2085</v>
      </c>
      <c r="C2099" s="1" t="s">
        <v>9</v>
      </c>
      <c r="D2099">
        <v>3983343</v>
      </c>
      <c r="E2099" s="1" t="s">
        <v>14</v>
      </c>
      <c r="F2099" s="1" t="s">
        <v>11</v>
      </c>
      <c r="G2099" s="1" t="s">
        <v>12</v>
      </c>
      <c r="H2099" s="1" t="s">
        <v>13</v>
      </c>
      <c r="I2099" s="1" t="s">
        <v>13</v>
      </c>
      <c r="J2099">
        <v>69</v>
      </c>
      <c r="K2099" s="1">
        <f t="shared" si="96"/>
        <v>3983343</v>
      </c>
      <c r="L2099" s="1" t="str">
        <f t="shared" si="97"/>
        <v>PENSIONADOS EN SU PROPIO SISTEMA</v>
      </c>
      <c r="M2099" s="1">
        <f t="shared" si="98"/>
        <v>69</v>
      </c>
    </row>
    <row r="2100" spans="2:13" x14ac:dyDescent="0.25">
      <c r="B2100">
        <v>2086</v>
      </c>
      <c r="C2100" s="1" t="s">
        <v>9</v>
      </c>
      <c r="D2100">
        <v>300000</v>
      </c>
      <c r="E2100" s="1" t="s">
        <v>10</v>
      </c>
      <c r="F2100" s="1" t="s">
        <v>16</v>
      </c>
      <c r="G2100" s="1" t="s">
        <v>12</v>
      </c>
      <c r="H2100" s="1" t="s">
        <v>13</v>
      </c>
      <c r="I2100" s="1" t="s">
        <v>13</v>
      </c>
      <c r="J2100">
        <v>20</v>
      </c>
      <c r="K2100" s="1">
        <f t="shared" si="96"/>
        <v>300000</v>
      </c>
      <c r="L2100" s="1" t="str">
        <f t="shared" si="97"/>
        <v>ASALARIADO</v>
      </c>
      <c r="M2100" s="1">
        <f t="shared" si="98"/>
        <v>20</v>
      </c>
    </row>
    <row r="2101" spans="2:13" x14ac:dyDescent="0.25">
      <c r="B2101">
        <v>2087</v>
      </c>
      <c r="C2101" s="1" t="s">
        <v>9</v>
      </c>
      <c r="D2101">
        <v>110000</v>
      </c>
      <c r="E2101" s="1" t="s">
        <v>10</v>
      </c>
      <c r="F2101" s="1" t="s">
        <v>16</v>
      </c>
      <c r="G2101" s="1" t="s">
        <v>12</v>
      </c>
      <c r="H2101" s="1" t="s">
        <v>13</v>
      </c>
      <c r="I2101" s="1" t="s">
        <v>12</v>
      </c>
      <c r="J2101">
        <v>57</v>
      </c>
      <c r="K2101" s="1">
        <f t="shared" si="96"/>
        <v>110000</v>
      </c>
      <c r="L2101" s="1" t="str">
        <f t="shared" si="97"/>
        <v>ASALARIADO</v>
      </c>
      <c r="M2101" s="1">
        <f t="shared" si="98"/>
        <v>57</v>
      </c>
    </row>
    <row r="2102" spans="2:13" x14ac:dyDescent="0.25">
      <c r="B2102">
        <v>2088</v>
      </c>
      <c r="C2102" s="1" t="s">
        <v>15</v>
      </c>
      <c r="D2102">
        <v>799650</v>
      </c>
      <c r="E2102" s="1" t="s">
        <v>10</v>
      </c>
      <c r="F2102" s="1" t="s">
        <v>16</v>
      </c>
      <c r="G2102" s="1" t="s">
        <v>12</v>
      </c>
      <c r="H2102" s="1" t="s">
        <v>13</v>
      </c>
      <c r="I2102" s="1" t="s">
        <v>13</v>
      </c>
      <c r="J2102">
        <v>25</v>
      </c>
      <c r="K2102" s="1">
        <f t="shared" si="96"/>
        <v>799650</v>
      </c>
      <c r="L2102" s="1" t="str">
        <f t="shared" si="97"/>
        <v>ASALARIADO</v>
      </c>
      <c r="M2102" s="1">
        <f t="shared" si="98"/>
        <v>25</v>
      </c>
    </row>
    <row r="2103" spans="2:13" x14ac:dyDescent="0.25">
      <c r="B2103">
        <v>2089</v>
      </c>
      <c r="C2103" s="1" t="s">
        <v>15</v>
      </c>
      <c r="D2103">
        <v>488750</v>
      </c>
      <c r="E2103" s="1" t="s">
        <v>10</v>
      </c>
      <c r="F2103" s="1" t="s">
        <v>16</v>
      </c>
      <c r="G2103" s="1" t="s">
        <v>12</v>
      </c>
      <c r="H2103" s="1" t="s">
        <v>13</v>
      </c>
      <c r="I2103" s="1" t="s">
        <v>13</v>
      </c>
      <c r="J2103">
        <v>24</v>
      </c>
      <c r="K2103" s="1">
        <f t="shared" si="96"/>
        <v>488750</v>
      </c>
      <c r="L2103" s="1" t="str">
        <f t="shared" si="97"/>
        <v>ASALARIADO</v>
      </c>
      <c r="M2103" s="1">
        <f t="shared" si="98"/>
        <v>24</v>
      </c>
    </row>
    <row r="2104" spans="2:13" x14ac:dyDescent="0.25">
      <c r="B2104">
        <v>2090</v>
      </c>
      <c r="C2104" s="1" t="s">
        <v>9</v>
      </c>
      <c r="D2104">
        <v>2038867</v>
      </c>
      <c r="E2104" s="1" t="s">
        <v>10</v>
      </c>
      <c r="F2104" s="1" t="s">
        <v>16</v>
      </c>
      <c r="G2104" s="1" t="s">
        <v>12</v>
      </c>
      <c r="H2104" s="1" t="s">
        <v>13</v>
      </c>
      <c r="I2104" s="1" t="s">
        <v>13</v>
      </c>
      <c r="J2104">
        <v>34</v>
      </c>
      <c r="K2104" s="1">
        <f t="shared" si="96"/>
        <v>2038867</v>
      </c>
      <c r="L2104" s="1" t="str">
        <f t="shared" si="97"/>
        <v>ASALARIADO</v>
      </c>
      <c r="M2104" s="1">
        <f t="shared" si="98"/>
        <v>34</v>
      </c>
    </row>
    <row r="2105" spans="2:13" x14ac:dyDescent="0.25">
      <c r="B2105">
        <v>2091</v>
      </c>
      <c r="C2105" s="1" t="s">
        <v>15</v>
      </c>
      <c r="D2105">
        <v>793930.98</v>
      </c>
      <c r="E2105" s="1" t="s">
        <v>10</v>
      </c>
      <c r="F2105" s="1" t="s">
        <v>11</v>
      </c>
      <c r="G2105" s="1" t="s">
        <v>12</v>
      </c>
      <c r="H2105" s="1" t="s">
        <v>13</v>
      </c>
      <c r="I2105" s="1" t="s">
        <v>13</v>
      </c>
      <c r="J2105">
        <v>35</v>
      </c>
      <c r="K2105" s="1">
        <f t="shared" si="96"/>
        <v>793930.98</v>
      </c>
      <c r="L2105" s="1" t="str">
        <f t="shared" si="97"/>
        <v>ASALARIADO</v>
      </c>
      <c r="M2105" s="1">
        <f t="shared" si="98"/>
        <v>35</v>
      </c>
    </row>
    <row r="2106" spans="2:13" x14ac:dyDescent="0.25">
      <c r="B2106">
        <v>2092</v>
      </c>
      <c r="C2106" s="1" t="s">
        <v>9</v>
      </c>
      <c r="D2106">
        <v>452337.26</v>
      </c>
      <c r="E2106" s="1" t="s">
        <v>10</v>
      </c>
      <c r="F2106" s="1" t="s">
        <v>16</v>
      </c>
      <c r="G2106" s="1" t="s">
        <v>12</v>
      </c>
      <c r="H2106" s="1" t="s">
        <v>13</v>
      </c>
      <c r="I2106" s="1" t="s">
        <v>13</v>
      </c>
      <c r="J2106">
        <v>40</v>
      </c>
      <c r="K2106" s="1">
        <f t="shared" si="96"/>
        <v>452337.26</v>
      </c>
      <c r="L2106" s="1" t="str">
        <f t="shared" si="97"/>
        <v>ASALARIADO</v>
      </c>
      <c r="M2106" s="1">
        <f t="shared" si="98"/>
        <v>40</v>
      </c>
    </row>
    <row r="2107" spans="2:13" x14ac:dyDescent="0.25">
      <c r="B2107">
        <v>2093</v>
      </c>
      <c r="C2107" s="1" t="s">
        <v>9</v>
      </c>
      <c r="D2107">
        <v>401258.65</v>
      </c>
      <c r="E2107" s="1" t="s">
        <v>10</v>
      </c>
      <c r="F2107" s="1" t="s">
        <v>16</v>
      </c>
      <c r="G2107" s="1" t="s">
        <v>12</v>
      </c>
      <c r="H2107" s="1" t="s">
        <v>13</v>
      </c>
      <c r="I2107" s="1" t="s">
        <v>13</v>
      </c>
      <c r="J2107">
        <v>59</v>
      </c>
      <c r="K2107" s="1">
        <f t="shared" si="96"/>
        <v>401258.65</v>
      </c>
      <c r="L2107" s="1" t="str">
        <f t="shared" si="97"/>
        <v>ASALARIADO</v>
      </c>
      <c r="M2107" s="1">
        <f t="shared" si="98"/>
        <v>59</v>
      </c>
    </row>
    <row r="2108" spans="2:13" x14ac:dyDescent="0.25">
      <c r="B2108">
        <v>2094</v>
      </c>
      <c r="C2108" s="1" t="s">
        <v>15</v>
      </c>
      <c r="D2108">
        <v>476344.45</v>
      </c>
      <c r="E2108" s="1" t="s">
        <v>10</v>
      </c>
      <c r="F2108" s="1" t="s">
        <v>16</v>
      </c>
      <c r="G2108" s="1" t="s">
        <v>12</v>
      </c>
      <c r="H2108" s="1" t="s">
        <v>13</v>
      </c>
      <c r="I2108" s="1" t="s">
        <v>13</v>
      </c>
      <c r="J2108">
        <v>24</v>
      </c>
      <c r="K2108" s="1">
        <f t="shared" si="96"/>
        <v>476344.45</v>
      </c>
      <c r="L2108" s="1" t="str">
        <f t="shared" si="97"/>
        <v>ASALARIADO</v>
      </c>
      <c r="M2108" s="1">
        <f t="shared" si="98"/>
        <v>24</v>
      </c>
    </row>
    <row r="2109" spans="2:13" x14ac:dyDescent="0.25">
      <c r="B2109">
        <v>2095</v>
      </c>
      <c r="C2109" s="1" t="s">
        <v>9</v>
      </c>
      <c r="D2109">
        <v>1934551</v>
      </c>
      <c r="E2109" s="1" t="s">
        <v>10</v>
      </c>
      <c r="F2109" s="1" t="s">
        <v>16</v>
      </c>
      <c r="G2109" s="1" t="s">
        <v>12</v>
      </c>
      <c r="H2109" s="1" t="s">
        <v>13</v>
      </c>
      <c r="I2109" s="1" t="s">
        <v>12</v>
      </c>
      <c r="J2109">
        <v>58</v>
      </c>
      <c r="K2109" s="1">
        <f t="shared" si="96"/>
        <v>1934551</v>
      </c>
      <c r="L2109" s="1" t="str">
        <f t="shared" si="97"/>
        <v>ASALARIADO</v>
      </c>
      <c r="M2109" s="1">
        <f t="shared" si="98"/>
        <v>58</v>
      </c>
    </row>
    <row r="2110" spans="2:13" x14ac:dyDescent="0.25">
      <c r="B2110">
        <v>2096</v>
      </c>
      <c r="C2110" s="1" t="s">
        <v>9</v>
      </c>
      <c r="D2110">
        <v>1995482.54</v>
      </c>
      <c r="E2110" s="1" t="s">
        <v>10</v>
      </c>
      <c r="F2110" s="1" t="s">
        <v>11</v>
      </c>
      <c r="G2110" s="1" t="s">
        <v>12</v>
      </c>
      <c r="H2110" s="1" t="s">
        <v>13</v>
      </c>
      <c r="I2110" s="1" t="s">
        <v>13</v>
      </c>
      <c r="J2110">
        <v>34</v>
      </c>
      <c r="K2110" s="1">
        <f t="shared" si="96"/>
        <v>1995482.54</v>
      </c>
      <c r="L2110" s="1" t="str">
        <f t="shared" si="97"/>
        <v>ASALARIADO</v>
      </c>
      <c r="M2110" s="1">
        <f t="shared" si="98"/>
        <v>34</v>
      </c>
    </row>
    <row r="2111" spans="2:13" x14ac:dyDescent="0.25">
      <c r="B2111">
        <v>2097</v>
      </c>
      <c r="C2111" s="1" t="s">
        <v>9</v>
      </c>
      <c r="D2111">
        <v>297949</v>
      </c>
      <c r="E2111" s="1" t="s">
        <v>17</v>
      </c>
      <c r="F2111" s="1" t="s">
        <v>16</v>
      </c>
      <c r="G2111" s="1" t="s">
        <v>12</v>
      </c>
      <c r="H2111" s="1" t="s">
        <v>13</v>
      </c>
      <c r="I2111" s="1" t="s">
        <v>13</v>
      </c>
      <c r="J2111">
        <v>37</v>
      </c>
      <c r="K2111" s="1">
        <f t="shared" si="96"/>
        <v>297949</v>
      </c>
      <c r="L2111" s="1" t="str">
        <f t="shared" si="97"/>
        <v>ASEGURADO VOLUNTARIO</v>
      </c>
      <c r="M2111" s="1">
        <f t="shared" si="98"/>
        <v>37</v>
      </c>
    </row>
    <row r="2112" spans="2:13" x14ac:dyDescent="0.25">
      <c r="B2112">
        <v>2098</v>
      </c>
      <c r="C2112" s="1" t="s">
        <v>9</v>
      </c>
      <c r="D2112">
        <v>722064</v>
      </c>
      <c r="E2112" s="1" t="s">
        <v>10</v>
      </c>
      <c r="F2112" s="1" t="s">
        <v>16</v>
      </c>
      <c r="G2112" s="1" t="s">
        <v>12</v>
      </c>
      <c r="H2112" s="1" t="s">
        <v>13</v>
      </c>
      <c r="I2112" s="1" t="s">
        <v>13</v>
      </c>
      <c r="J2112">
        <v>33</v>
      </c>
      <c r="K2112" s="1">
        <f t="shared" si="96"/>
        <v>722064</v>
      </c>
      <c r="L2112" s="1" t="str">
        <f t="shared" si="97"/>
        <v>ASALARIADO</v>
      </c>
      <c r="M2112" s="1">
        <f t="shared" si="98"/>
        <v>33</v>
      </c>
    </row>
    <row r="2113" spans="2:13" x14ac:dyDescent="0.25">
      <c r="B2113">
        <v>2099</v>
      </c>
      <c r="C2113" s="1" t="s">
        <v>9</v>
      </c>
      <c r="D2113">
        <v>753913.5</v>
      </c>
      <c r="E2113" s="1" t="s">
        <v>10</v>
      </c>
      <c r="F2113" s="1" t="s">
        <v>11</v>
      </c>
      <c r="G2113" s="1" t="s">
        <v>12</v>
      </c>
      <c r="H2113" s="1" t="s">
        <v>13</v>
      </c>
      <c r="I2113" s="1" t="s">
        <v>13</v>
      </c>
      <c r="J2113">
        <v>56</v>
      </c>
      <c r="K2113" s="1">
        <f t="shared" si="96"/>
        <v>753913.5</v>
      </c>
      <c r="L2113" s="1" t="str">
        <f t="shared" si="97"/>
        <v>ASALARIADO</v>
      </c>
      <c r="M2113" s="1">
        <f t="shared" si="98"/>
        <v>56</v>
      </c>
    </row>
    <row r="2114" spans="2:13" x14ac:dyDescent="0.25">
      <c r="B2114">
        <v>2100</v>
      </c>
      <c r="C2114" s="1" t="s">
        <v>9</v>
      </c>
      <c r="D2114">
        <v>607142.85</v>
      </c>
      <c r="E2114" s="1" t="s">
        <v>10</v>
      </c>
      <c r="F2114" s="1" t="s">
        <v>16</v>
      </c>
      <c r="G2114" s="1" t="s">
        <v>12</v>
      </c>
      <c r="H2114" s="1" t="s">
        <v>13</v>
      </c>
      <c r="I2114" s="1" t="s">
        <v>13</v>
      </c>
      <c r="J2114">
        <v>31</v>
      </c>
      <c r="K2114" s="1">
        <f t="shared" si="96"/>
        <v>607142.85</v>
      </c>
      <c r="L2114" s="1" t="str">
        <f t="shared" si="97"/>
        <v>ASALARIADO</v>
      </c>
      <c r="M2114" s="1">
        <f t="shared" si="98"/>
        <v>31</v>
      </c>
    </row>
    <row r="2115" spans="2:13" x14ac:dyDescent="0.25">
      <c r="B2115">
        <v>2101</v>
      </c>
      <c r="C2115" s="1" t="s">
        <v>9</v>
      </c>
      <c r="D2115">
        <v>260000</v>
      </c>
      <c r="E2115" s="1" t="s">
        <v>10</v>
      </c>
      <c r="F2115" s="1" t="s">
        <v>16</v>
      </c>
      <c r="G2115" s="1" t="s">
        <v>12</v>
      </c>
      <c r="H2115" s="1" t="s">
        <v>13</v>
      </c>
      <c r="I2115" s="1" t="s">
        <v>12</v>
      </c>
      <c r="J2115">
        <v>37</v>
      </c>
      <c r="K2115" s="1">
        <f t="shared" si="96"/>
        <v>260000</v>
      </c>
      <c r="L2115" s="1" t="str">
        <f t="shared" si="97"/>
        <v>ASALARIADO</v>
      </c>
      <c r="M2115" s="1">
        <f t="shared" si="98"/>
        <v>37</v>
      </c>
    </row>
    <row r="2116" spans="2:13" x14ac:dyDescent="0.25">
      <c r="B2116">
        <v>2102</v>
      </c>
      <c r="C2116" s="1" t="s">
        <v>9</v>
      </c>
      <c r="D2116">
        <v>742000</v>
      </c>
      <c r="E2116" s="1" t="s">
        <v>10</v>
      </c>
      <c r="F2116" s="1" t="s">
        <v>16</v>
      </c>
      <c r="G2116" s="1" t="s">
        <v>12</v>
      </c>
      <c r="H2116" s="1" t="s">
        <v>13</v>
      </c>
      <c r="I2116" s="1" t="s">
        <v>13</v>
      </c>
      <c r="J2116">
        <v>57</v>
      </c>
      <c r="K2116" s="1">
        <f t="shared" si="96"/>
        <v>742000</v>
      </c>
      <c r="L2116" s="1" t="str">
        <f t="shared" si="97"/>
        <v>ASALARIADO</v>
      </c>
      <c r="M2116" s="1">
        <f t="shared" si="98"/>
        <v>57</v>
      </c>
    </row>
    <row r="2117" spans="2:13" x14ac:dyDescent="0.25">
      <c r="B2117">
        <v>2103</v>
      </c>
      <c r="C2117" s="1" t="s">
        <v>9</v>
      </c>
      <c r="D2117">
        <v>170440</v>
      </c>
      <c r="E2117" s="1" t="s">
        <v>10</v>
      </c>
      <c r="F2117" s="1" t="s">
        <v>16</v>
      </c>
      <c r="G2117" s="1" t="s">
        <v>12</v>
      </c>
      <c r="H2117" s="1" t="s">
        <v>13</v>
      </c>
      <c r="I2117" s="1" t="s">
        <v>13</v>
      </c>
      <c r="J2117">
        <v>42</v>
      </c>
      <c r="K2117" s="1">
        <f t="shared" si="96"/>
        <v>170440</v>
      </c>
      <c r="L2117" s="1" t="str">
        <f t="shared" si="97"/>
        <v>ASALARIADO</v>
      </c>
      <c r="M2117" s="1">
        <f t="shared" si="98"/>
        <v>42</v>
      </c>
    </row>
    <row r="2118" spans="2:13" x14ac:dyDescent="0.25">
      <c r="B2118">
        <v>2104</v>
      </c>
      <c r="C2118" s="1" t="s">
        <v>15</v>
      </c>
      <c r="D2118">
        <v>242860</v>
      </c>
      <c r="E2118" s="1" t="s">
        <v>10</v>
      </c>
      <c r="F2118" s="1" t="s">
        <v>16</v>
      </c>
      <c r="G2118" s="1" t="s">
        <v>12</v>
      </c>
      <c r="H2118" s="1" t="s">
        <v>13</v>
      </c>
      <c r="I2118" s="1" t="s">
        <v>12</v>
      </c>
      <c r="J2118">
        <v>62</v>
      </c>
      <c r="K2118" s="1">
        <f t="shared" si="96"/>
        <v>242860</v>
      </c>
      <c r="L2118" s="1" t="str">
        <f t="shared" si="97"/>
        <v>ASALARIADO</v>
      </c>
      <c r="M2118" s="1">
        <f t="shared" si="98"/>
        <v>62</v>
      </c>
    </row>
    <row r="2119" spans="2:13" x14ac:dyDescent="0.25">
      <c r="B2119">
        <v>2105</v>
      </c>
      <c r="C2119" s="1" t="s">
        <v>9</v>
      </c>
      <c r="D2119">
        <v>1860734</v>
      </c>
      <c r="E2119" s="1" t="s">
        <v>18</v>
      </c>
      <c r="F2119" s="1" t="s">
        <v>16</v>
      </c>
      <c r="G2119" s="1" t="s">
        <v>12</v>
      </c>
      <c r="H2119" s="1" t="s">
        <v>12</v>
      </c>
      <c r="I2119" s="1" t="s">
        <v>12</v>
      </c>
      <c r="J2119">
        <v>52</v>
      </c>
      <c r="K2119" s="1">
        <f t="shared" si="96"/>
        <v>1860734</v>
      </c>
      <c r="L2119" s="1" t="str">
        <f t="shared" si="97"/>
        <v>TRABAJADOR INDEPENDIENTE</v>
      </c>
      <c r="M2119" s="1">
        <f t="shared" si="98"/>
        <v>52</v>
      </c>
    </row>
    <row r="2120" spans="2:13" x14ac:dyDescent="0.25">
      <c r="B2120">
        <v>2106</v>
      </c>
      <c r="C2120" s="1" t="s">
        <v>9</v>
      </c>
      <c r="D2120">
        <v>620373.67000000004</v>
      </c>
      <c r="E2120" s="1" t="s">
        <v>10</v>
      </c>
      <c r="F2120" s="1" t="s">
        <v>16</v>
      </c>
      <c r="G2120" s="1" t="s">
        <v>12</v>
      </c>
      <c r="H2120" s="1" t="s">
        <v>13</v>
      </c>
      <c r="I2120" s="1" t="s">
        <v>13</v>
      </c>
      <c r="J2120">
        <v>46</v>
      </c>
      <c r="K2120" s="1">
        <f t="shared" si="96"/>
        <v>620373.67000000004</v>
      </c>
      <c r="L2120" s="1" t="str">
        <f t="shared" si="97"/>
        <v>ASALARIADO</v>
      </c>
      <c r="M2120" s="1">
        <f t="shared" si="98"/>
        <v>46</v>
      </c>
    </row>
    <row r="2121" spans="2:13" x14ac:dyDescent="0.25">
      <c r="B2121">
        <v>2107</v>
      </c>
      <c r="C2121" s="1" t="s">
        <v>15</v>
      </c>
      <c r="D2121">
        <v>1233708</v>
      </c>
      <c r="E2121" s="1" t="s">
        <v>10</v>
      </c>
      <c r="F2121" s="1" t="s">
        <v>16</v>
      </c>
      <c r="G2121" s="1" t="s">
        <v>12</v>
      </c>
      <c r="H2121" s="1" t="s">
        <v>13</v>
      </c>
      <c r="I2121" s="1" t="s">
        <v>13</v>
      </c>
      <c r="J2121">
        <v>40</v>
      </c>
      <c r="K2121" s="1">
        <f t="shared" si="96"/>
        <v>1233708</v>
      </c>
      <c r="L2121" s="1" t="str">
        <f t="shared" si="97"/>
        <v>ASALARIADO</v>
      </c>
      <c r="M2121" s="1">
        <f t="shared" si="98"/>
        <v>40</v>
      </c>
    </row>
    <row r="2122" spans="2:13" x14ac:dyDescent="0.25">
      <c r="B2122">
        <v>2108</v>
      </c>
      <c r="C2122" s="1" t="s">
        <v>9</v>
      </c>
      <c r="D2122">
        <v>520000</v>
      </c>
      <c r="E2122" s="1" t="s">
        <v>10</v>
      </c>
      <c r="F2122" s="1" t="s">
        <v>16</v>
      </c>
      <c r="G2122" s="1" t="s">
        <v>12</v>
      </c>
      <c r="H2122" s="1" t="s">
        <v>13</v>
      </c>
      <c r="I2122" s="1" t="s">
        <v>13</v>
      </c>
      <c r="J2122">
        <v>45</v>
      </c>
      <c r="K2122" s="1">
        <f t="shared" si="96"/>
        <v>520000</v>
      </c>
      <c r="L2122" s="1" t="str">
        <f t="shared" si="97"/>
        <v>ASALARIADO</v>
      </c>
      <c r="M2122" s="1">
        <f t="shared" si="98"/>
        <v>45</v>
      </c>
    </row>
    <row r="2123" spans="2:13" x14ac:dyDescent="0.25">
      <c r="B2123">
        <v>2109</v>
      </c>
      <c r="C2123" s="1" t="s">
        <v>9</v>
      </c>
      <c r="D2123">
        <v>160000</v>
      </c>
      <c r="E2123" s="1" t="s">
        <v>10</v>
      </c>
      <c r="F2123" s="1" t="s">
        <v>16</v>
      </c>
      <c r="G2123" s="1" t="s">
        <v>12</v>
      </c>
      <c r="H2123" s="1" t="s">
        <v>12</v>
      </c>
      <c r="I2123" s="1" t="s">
        <v>13</v>
      </c>
      <c r="J2123">
        <v>26</v>
      </c>
      <c r="K2123" s="1">
        <f t="shared" si="96"/>
        <v>160000</v>
      </c>
      <c r="L2123" s="1" t="str">
        <f t="shared" si="97"/>
        <v>ASALARIADO</v>
      </c>
      <c r="M2123" s="1">
        <f t="shared" si="98"/>
        <v>26</v>
      </c>
    </row>
    <row r="2124" spans="2:13" x14ac:dyDescent="0.25">
      <c r="B2124">
        <v>2110</v>
      </c>
      <c r="C2124" s="1" t="s">
        <v>9</v>
      </c>
      <c r="D2124">
        <v>296346.2</v>
      </c>
      <c r="E2124" s="1" t="s">
        <v>10</v>
      </c>
      <c r="F2124" s="1" t="s">
        <v>16</v>
      </c>
      <c r="G2124" s="1" t="s">
        <v>12</v>
      </c>
      <c r="H2124" s="1" t="s">
        <v>13</v>
      </c>
      <c r="I2124" s="1" t="s">
        <v>13</v>
      </c>
      <c r="J2124">
        <v>48</v>
      </c>
      <c r="K2124" s="1">
        <f t="shared" si="96"/>
        <v>296346.2</v>
      </c>
      <c r="L2124" s="1" t="str">
        <f t="shared" si="97"/>
        <v>ASALARIADO</v>
      </c>
      <c r="M2124" s="1">
        <f t="shared" si="98"/>
        <v>48</v>
      </c>
    </row>
    <row r="2125" spans="2:13" x14ac:dyDescent="0.25">
      <c r="B2125">
        <v>2111</v>
      </c>
      <c r="C2125" s="1" t="s">
        <v>15</v>
      </c>
      <c r="D2125">
        <v>32942.089999999997</v>
      </c>
      <c r="E2125" s="1" t="s">
        <v>10</v>
      </c>
      <c r="F2125" s="1" t="s">
        <v>11</v>
      </c>
      <c r="G2125" s="1" t="s">
        <v>12</v>
      </c>
      <c r="H2125" s="1" t="s">
        <v>13</v>
      </c>
      <c r="I2125" s="1" t="s">
        <v>13</v>
      </c>
      <c r="J2125">
        <v>24</v>
      </c>
      <c r="K2125" s="1">
        <f t="shared" si="96"/>
        <v>32942.089999999997</v>
      </c>
      <c r="L2125" s="1" t="str">
        <f t="shared" si="97"/>
        <v>ASALARIADO</v>
      </c>
      <c r="M2125" s="1">
        <f t="shared" si="98"/>
        <v>24</v>
      </c>
    </row>
    <row r="2126" spans="2:13" x14ac:dyDescent="0.25">
      <c r="B2126">
        <v>2112</v>
      </c>
      <c r="C2126" s="1" t="s">
        <v>9</v>
      </c>
      <c r="D2126">
        <v>297102</v>
      </c>
      <c r="E2126" s="1" t="s">
        <v>18</v>
      </c>
      <c r="F2126" s="1" t="s">
        <v>16</v>
      </c>
      <c r="G2126" s="1" t="s">
        <v>12</v>
      </c>
      <c r="H2126" s="1" t="s">
        <v>13</v>
      </c>
      <c r="I2126" s="1" t="s">
        <v>13</v>
      </c>
      <c r="J2126">
        <v>29</v>
      </c>
      <c r="K2126" s="1">
        <f t="shared" si="96"/>
        <v>297102</v>
      </c>
      <c r="L2126" s="1" t="str">
        <f t="shared" si="97"/>
        <v>TRABAJADOR INDEPENDIENTE</v>
      </c>
      <c r="M2126" s="1">
        <f t="shared" si="98"/>
        <v>29</v>
      </c>
    </row>
    <row r="2127" spans="2:13" x14ac:dyDescent="0.25">
      <c r="B2127">
        <v>2113</v>
      </c>
      <c r="C2127" s="1" t="s">
        <v>9</v>
      </c>
      <c r="D2127">
        <v>297139</v>
      </c>
      <c r="E2127" s="1" t="s">
        <v>17</v>
      </c>
      <c r="F2127" s="1" t="s">
        <v>16</v>
      </c>
      <c r="G2127" s="1" t="s">
        <v>12</v>
      </c>
      <c r="H2127" s="1" t="s">
        <v>13</v>
      </c>
      <c r="I2127" s="1" t="s">
        <v>13</v>
      </c>
      <c r="J2127">
        <v>36</v>
      </c>
      <c r="K2127" s="1">
        <f t="shared" ref="K2127:K2190" si="99">IF(ISBLANK(D2127),$B$8,D2127)</f>
        <v>297139</v>
      </c>
      <c r="L2127" s="1" t="str">
        <f t="shared" ref="L2127:L2190" si="100">IF(ISBLANK(E2127),$B$4,E2127)</f>
        <v>ASEGURADO VOLUNTARIO</v>
      </c>
      <c r="M2127" s="1">
        <f t="shared" ref="M2127:M2190" si="101">IF(ISBLANK(J2127),$B$9,J2127)</f>
        <v>36</v>
      </c>
    </row>
    <row r="2128" spans="2:13" x14ac:dyDescent="0.25">
      <c r="B2128">
        <v>2114</v>
      </c>
      <c r="C2128" s="1" t="s">
        <v>9</v>
      </c>
      <c r="D2128">
        <v>1069013.75</v>
      </c>
      <c r="E2128" s="1" t="s">
        <v>10</v>
      </c>
      <c r="F2128" s="1" t="s">
        <v>16</v>
      </c>
      <c r="G2128" s="1" t="s">
        <v>12</v>
      </c>
      <c r="H2128" s="1" t="s">
        <v>13</v>
      </c>
      <c r="I2128" s="1" t="s">
        <v>13</v>
      </c>
      <c r="J2128">
        <v>27</v>
      </c>
      <c r="K2128" s="1">
        <f t="shared" si="99"/>
        <v>1069013.75</v>
      </c>
      <c r="L2128" s="1" t="str">
        <f t="shared" si="100"/>
        <v>ASALARIADO</v>
      </c>
      <c r="M2128" s="1">
        <f t="shared" si="101"/>
        <v>27</v>
      </c>
    </row>
    <row r="2129" spans="2:13" x14ac:dyDescent="0.25">
      <c r="B2129">
        <v>2115</v>
      </c>
      <c r="C2129" s="1" t="s">
        <v>15</v>
      </c>
      <c r="D2129">
        <v>358405</v>
      </c>
      <c r="E2129" s="1" t="s">
        <v>10</v>
      </c>
      <c r="F2129" s="1" t="s">
        <v>16</v>
      </c>
      <c r="G2129" s="1" t="s">
        <v>12</v>
      </c>
      <c r="H2129" s="1" t="s">
        <v>13</v>
      </c>
      <c r="I2129" s="1" t="s">
        <v>13</v>
      </c>
      <c r="J2129">
        <v>24</v>
      </c>
      <c r="K2129" s="1">
        <f t="shared" si="99"/>
        <v>358405</v>
      </c>
      <c r="L2129" s="1" t="str">
        <f t="shared" si="100"/>
        <v>ASALARIADO</v>
      </c>
      <c r="M2129" s="1">
        <f t="shared" si="101"/>
        <v>24</v>
      </c>
    </row>
    <row r="2130" spans="2:13" x14ac:dyDescent="0.25">
      <c r="B2130">
        <v>2116</v>
      </c>
      <c r="C2130" s="1" t="s">
        <v>9</v>
      </c>
      <c r="D2130">
        <v>1596417</v>
      </c>
      <c r="E2130" s="1" t="s">
        <v>10</v>
      </c>
      <c r="F2130" s="1" t="s">
        <v>11</v>
      </c>
      <c r="G2130" s="1" t="s">
        <v>12</v>
      </c>
      <c r="H2130" s="1" t="s">
        <v>13</v>
      </c>
      <c r="I2130" s="1" t="s">
        <v>12</v>
      </c>
      <c r="J2130">
        <v>47</v>
      </c>
      <c r="K2130" s="1">
        <f t="shared" si="99"/>
        <v>1596417</v>
      </c>
      <c r="L2130" s="1" t="str">
        <f t="shared" si="100"/>
        <v>ASALARIADO</v>
      </c>
      <c r="M2130" s="1">
        <f t="shared" si="101"/>
        <v>47</v>
      </c>
    </row>
    <row r="2131" spans="2:13" x14ac:dyDescent="0.25">
      <c r="B2131">
        <v>2117</v>
      </c>
      <c r="C2131" s="1" t="s">
        <v>9</v>
      </c>
      <c r="D2131">
        <v>303000</v>
      </c>
      <c r="E2131" s="1" t="s">
        <v>10</v>
      </c>
      <c r="F2131" s="1" t="s">
        <v>16</v>
      </c>
      <c r="G2131" s="1" t="s">
        <v>12</v>
      </c>
      <c r="H2131" s="1" t="s">
        <v>13</v>
      </c>
      <c r="I2131" s="1" t="s">
        <v>13</v>
      </c>
      <c r="J2131">
        <v>24</v>
      </c>
      <c r="K2131" s="1">
        <f t="shared" si="99"/>
        <v>303000</v>
      </c>
      <c r="L2131" s="1" t="str">
        <f t="shared" si="100"/>
        <v>ASALARIADO</v>
      </c>
      <c r="M2131" s="1">
        <f t="shared" si="101"/>
        <v>24</v>
      </c>
    </row>
    <row r="2132" spans="2:13" x14ac:dyDescent="0.25">
      <c r="B2132">
        <v>2118</v>
      </c>
      <c r="C2132" s="1" t="s">
        <v>9</v>
      </c>
      <c r="D2132">
        <v>400944.9</v>
      </c>
      <c r="E2132" s="1" t="s">
        <v>10</v>
      </c>
      <c r="F2132" s="1" t="s">
        <v>16</v>
      </c>
      <c r="G2132" s="1" t="s">
        <v>12</v>
      </c>
      <c r="H2132" s="1" t="s">
        <v>13</v>
      </c>
      <c r="I2132" s="1" t="s">
        <v>13</v>
      </c>
      <c r="J2132">
        <v>27</v>
      </c>
      <c r="K2132" s="1">
        <f t="shared" si="99"/>
        <v>400944.9</v>
      </c>
      <c r="L2132" s="1" t="str">
        <f t="shared" si="100"/>
        <v>ASALARIADO</v>
      </c>
      <c r="M2132" s="1">
        <f t="shared" si="101"/>
        <v>27</v>
      </c>
    </row>
    <row r="2133" spans="2:13" x14ac:dyDescent="0.25">
      <c r="B2133">
        <v>2119</v>
      </c>
      <c r="C2133" s="1" t="s">
        <v>9</v>
      </c>
      <c r="D2133">
        <v>130000</v>
      </c>
      <c r="E2133" s="1" t="s">
        <v>10</v>
      </c>
      <c r="F2133" s="1" t="s">
        <v>16</v>
      </c>
      <c r="G2133" s="1" t="s">
        <v>12</v>
      </c>
      <c r="H2133" s="1" t="s">
        <v>13</v>
      </c>
      <c r="I2133" s="1" t="s">
        <v>12</v>
      </c>
      <c r="J2133">
        <v>27</v>
      </c>
      <c r="K2133" s="1">
        <f t="shared" si="99"/>
        <v>130000</v>
      </c>
      <c r="L2133" s="1" t="str">
        <f t="shared" si="100"/>
        <v>ASALARIADO</v>
      </c>
      <c r="M2133" s="1">
        <f t="shared" si="101"/>
        <v>27</v>
      </c>
    </row>
    <row r="2134" spans="2:13" x14ac:dyDescent="0.25">
      <c r="B2134">
        <v>2120</v>
      </c>
      <c r="C2134" s="1" t="s">
        <v>15</v>
      </c>
      <c r="D2134">
        <v>284392</v>
      </c>
      <c r="E2134" s="1" t="s">
        <v>10</v>
      </c>
      <c r="F2134" s="1" t="s">
        <v>11</v>
      </c>
      <c r="G2134" s="1" t="s">
        <v>12</v>
      </c>
      <c r="H2134" s="1" t="s">
        <v>13</v>
      </c>
      <c r="I2134" s="1" t="s">
        <v>12</v>
      </c>
      <c r="J2134">
        <v>56</v>
      </c>
      <c r="K2134" s="1">
        <f t="shared" si="99"/>
        <v>284392</v>
      </c>
      <c r="L2134" s="1" t="str">
        <f t="shared" si="100"/>
        <v>ASALARIADO</v>
      </c>
      <c r="M2134" s="1">
        <f t="shared" si="101"/>
        <v>56</v>
      </c>
    </row>
    <row r="2135" spans="2:13" x14ac:dyDescent="0.25">
      <c r="B2135">
        <v>2121</v>
      </c>
      <c r="C2135" s="1" t="s">
        <v>9</v>
      </c>
      <c r="D2135">
        <v>681308.01</v>
      </c>
      <c r="E2135" s="1" t="s">
        <v>10</v>
      </c>
      <c r="F2135" s="1" t="s">
        <v>16</v>
      </c>
      <c r="G2135" s="1" t="s">
        <v>12</v>
      </c>
      <c r="H2135" s="1" t="s">
        <v>13</v>
      </c>
      <c r="I2135" s="1" t="s">
        <v>13</v>
      </c>
      <c r="J2135">
        <v>31</v>
      </c>
      <c r="K2135" s="1">
        <f t="shared" si="99"/>
        <v>681308.01</v>
      </c>
      <c r="L2135" s="1" t="str">
        <f t="shared" si="100"/>
        <v>ASALARIADO</v>
      </c>
      <c r="M2135" s="1">
        <f t="shared" si="101"/>
        <v>31</v>
      </c>
    </row>
    <row r="2136" spans="2:13" x14ac:dyDescent="0.25">
      <c r="B2136">
        <v>2122</v>
      </c>
      <c r="C2136" s="1" t="s">
        <v>15</v>
      </c>
      <c r="D2136">
        <v>1436096</v>
      </c>
      <c r="E2136" s="1" t="s">
        <v>14</v>
      </c>
      <c r="F2136" s="1" t="s">
        <v>11</v>
      </c>
      <c r="G2136" s="1" t="s">
        <v>12</v>
      </c>
      <c r="H2136" s="1" t="s">
        <v>13</v>
      </c>
      <c r="I2136" s="1" t="s">
        <v>13</v>
      </c>
      <c r="J2136">
        <v>60</v>
      </c>
      <c r="K2136" s="1">
        <f t="shared" si="99"/>
        <v>1436096</v>
      </c>
      <c r="L2136" s="1" t="str">
        <f t="shared" si="100"/>
        <v>PENSIONADOS EN SU PROPIO SISTEMA</v>
      </c>
      <c r="M2136" s="1">
        <f t="shared" si="101"/>
        <v>60</v>
      </c>
    </row>
    <row r="2137" spans="2:13" x14ac:dyDescent="0.25">
      <c r="B2137">
        <v>2123</v>
      </c>
      <c r="C2137" s="1" t="s">
        <v>9</v>
      </c>
      <c r="D2137">
        <v>299647</v>
      </c>
      <c r="E2137" s="1" t="s">
        <v>18</v>
      </c>
      <c r="F2137" s="1" t="s">
        <v>16</v>
      </c>
      <c r="G2137" s="1" t="s">
        <v>12</v>
      </c>
      <c r="H2137" s="1" t="s">
        <v>13</v>
      </c>
      <c r="I2137" s="1" t="s">
        <v>12</v>
      </c>
      <c r="J2137">
        <v>48</v>
      </c>
      <c r="K2137" s="1">
        <f t="shared" si="99"/>
        <v>299647</v>
      </c>
      <c r="L2137" s="1" t="str">
        <f t="shared" si="100"/>
        <v>TRABAJADOR INDEPENDIENTE</v>
      </c>
      <c r="M2137" s="1">
        <f t="shared" si="101"/>
        <v>48</v>
      </c>
    </row>
    <row r="2138" spans="2:13" x14ac:dyDescent="0.25">
      <c r="B2138">
        <v>2124</v>
      </c>
      <c r="C2138" s="1" t="s">
        <v>9</v>
      </c>
      <c r="D2138">
        <v>522249</v>
      </c>
      <c r="E2138" s="1" t="s">
        <v>18</v>
      </c>
      <c r="F2138" s="1" t="s">
        <v>16</v>
      </c>
      <c r="G2138" s="1" t="s">
        <v>12</v>
      </c>
      <c r="H2138" s="1" t="s">
        <v>13</v>
      </c>
      <c r="I2138" s="1" t="s">
        <v>12</v>
      </c>
      <c r="J2138">
        <v>30</v>
      </c>
      <c r="K2138" s="1">
        <f t="shared" si="99"/>
        <v>522249</v>
      </c>
      <c r="L2138" s="1" t="str">
        <f t="shared" si="100"/>
        <v>TRABAJADOR INDEPENDIENTE</v>
      </c>
      <c r="M2138" s="1">
        <f t="shared" si="101"/>
        <v>30</v>
      </c>
    </row>
    <row r="2139" spans="2:13" x14ac:dyDescent="0.25">
      <c r="B2139">
        <v>2125</v>
      </c>
      <c r="C2139" s="1" t="s">
        <v>9</v>
      </c>
      <c r="D2139">
        <v>2399117.94</v>
      </c>
      <c r="E2139" s="1" t="s">
        <v>10</v>
      </c>
      <c r="F2139" s="1" t="s">
        <v>16</v>
      </c>
      <c r="G2139" s="1" t="s">
        <v>12</v>
      </c>
      <c r="H2139" s="1" t="s">
        <v>13</v>
      </c>
      <c r="I2139" s="1" t="s">
        <v>13</v>
      </c>
      <c r="J2139">
        <v>36</v>
      </c>
      <c r="K2139" s="1">
        <f t="shared" si="99"/>
        <v>2399117.94</v>
      </c>
      <c r="L2139" s="1" t="str">
        <f t="shared" si="100"/>
        <v>ASALARIADO</v>
      </c>
      <c r="M2139" s="1">
        <f t="shared" si="101"/>
        <v>36</v>
      </c>
    </row>
    <row r="2140" spans="2:13" x14ac:dyDescent="0.25">
      <c r="B2140">
        <v>2126</v>
      </c>
      <c r="C2140" s="1" t="s">
        <v>9</v>
      </c>
      <c r="D2140">
        <v>1431680.32</v>
      </c>
      <c r="E2140" s="1" t="s">
        <v>10</v>
      </c>
      <c r="F2140" s="1" t="s">
        <v>11</v>
      </c>
      <c r="G2140" s="1" t="s">
        <v>12</v>
      </c>
      <c r="H2140" s="1" t="s">
        <v>13</v>
      </c>
      <c r="I2140" s="1" t="s">
        <v>13</v>
      </c>
      <c r="J2140">
        <v>37</v>
      </c>
      <c r="K2140" s="1">
        <f t="shared" si="99"/>
        <v>1431680.32</v>
      </c>
      <c r="L2140" s="1" t="str">
        <f t="shared" si="100"/>
        <v>ASALARIADO</v>
      </c>
      <c r="M2140" s="1">
        <f t="shared" si="101"/>
        <v>37</v>
      </c>
    </row>
    <row r="2141" spans="2:13" x14ac:dyDescent="0.25">
      <c r="B2141">
        <v>2127</v>
      </c>
      <c r="C2141" s="1" t="s">
        <v>9</v>
      </c>
      <c r="D2141">
        <v>299647</v>
      </c>
      <c r="E2141" s="1" t="s">
        <v>17</v>
      </c>
      <c r="F2141" s="1" t="s">
        <v>16</v>
      </c>
      <c r="G2141" s="1" t="s">
        <v>12</v>
      </c>
      <c r="H2141" s="1" t="s">
        <v>13</v>
      </c>
      <c r="I2141" s="1" t="s">
        <v>12</v>
      </c>
      <c r="J2141">
        <v>63</v>
      </c>
      <c r="K2141" s="1">
        <f t="shared" si="99"/>
        <v>299647</v>
      </c>
      <c r="L2141" s="1" t="str">
        <f t="shared" si="100"/>
        <v>ASEGURADO VOLUNTARIO</v>
      </c>
      <c r="M2141" s="1">
        <f t="shared" si="101"/>
        <v>63</v>
      </c>
    </row>
    <row r="2142" spans="2:13" x14ac:dyDescent="0.25">
      <c r="B2142">
        <v>2128</v>
      </c>
      <c r="C2142" s="1" t="s">
        <v>9</v>
      </c>
      <c r="D2142">
        <v>297046</v>
      </c>
      <c r="E2142" s="1" t="s">
        <v>18</v>
      </c>
      <c r="F2142" s="1" t="s">
        <v>16</v>
      </c>
      <c r="G2142" s="1" t="s">
        <v>12</v>
      </c>
      <c r="H2142" s="1" t="s">
        <v>12</v>
      </c>
      <c r="I2142" s="1" t="s">
        <v>12</v>
      </c>
      <c r="J2142">
        <v>25</v>
      </c>
      <c r="K2142" s="1">
        <f t="shared" si="99"/>
        <v>297046</v>
      </c>
      <c r="L2142" s="1" t="str">
        <f t="shared" si="100"/>
        <v>TRABAJADOR INDEPENDIENTE</v>
      </c>
      <c r="M2142" s="1">
        <f t="shared" si="101"/>
        <v>25</v>
      </c>
    </row>
    <row r="2143" spans="2:13" x14ac:dyDescent="0.25">
      <c r="B2143">
        <v>2129</v>
      </c>
      <c r="C2143" s="1" t="s">
        <v>9</v>
      </c>
      <c r="D2143">
        <v>347510</v>
      </c>
      <c r="E2143" s="1" t="s">
        <v>10</v>
      </c>
      <c r="F2143" s="1" t="s">
        <v>16</v>
      </c>
      <c r="G2143" s="1" t="s">
        <v>12</v>
      </c>
      <c r="H2143" s="1" t="s">
        <v>13</v>
      </c>
      <c r="I2143" s="1" t="s">
        <v>13</v>
      </c>
      <c r="J2143">
        <v>37</v>
      </c>
      <c r="K2143" s="1">
        <f t="shared" si="99"/>
        <v>347510</v>
      </c>
      <c r="L2143" s="1" t="str">
        <f t="shared" si="100"/>
        <v>ASALARIADO</v>
      </c>
      <c r="M2143" s="1">
        <f t="shared" si="101"/>
        <v>37</v>
      </c>
    </row>
    <row r="2144" spans="2:13" x14ac:dyDescent="0.25">
      <c r="B2144">
        <v>2130</v>
      </c>
      <c r="C2144" s="1" t="s">
        <v>9</v>
      </c>
      <c r="D2144">
        <v>315000</v>
      </c>
      <c r="E2144" s="1" t="s">
        <v>10</v>
      </c>
      <c r="F2144" s="1" t="s">
        <v>16</v>
      </c>
      <c r="G2144" s="1" t="s">
        <v>12</v>
      </c>
      <c r="H2144" s="1" t="s">
        <v>13</v>
      </c>
      <c r="I2144" s="1" t="s">
        <v>13</v>
      </c>
      <c r="J2144">
        <v>53</v>
      </c>
      <c r="K2144" s="1">
        <f t="shared" si="99"/>
        <v>315000</v>
      </c>
      <c r="L2144" s="1" t="str">
        <f t="shared" si="100"/>
        <v>ASALARIADO</v>
      </c>
      <c r="M2144" s="1">
        <f t="shared" si="101"/>
        <v>53</v>
      </c>
    </row>
    <row r="2145" spans="2:13" x14ac:dyDescent="0.25">
      <c r="B2145">
        <v>2131</v>
      </c>
      <c r="C2145" s="1" t="s">
        <v>9</v>
      </c>
      <c r="D2145">
        <v>297046</v>
      </c>
      <c r="E2145" s="1" t="s">
        <v>18</v>
      </c>
      <c r="F2145" s="1" t="s">
        <v>16</v>
      </c>
      <c r="G2145" s="1" t="s">
        <v>12</v>
      </c>
      <c r="H2145" s="1" t="s">
        <v>13</v>
      </c>
      <c r="I2145" s="1" t="s">
        <v>13</v>
      </c>
      <c r="J2145">
        <v>43</v>
      </c>
      <c r="K2145" s="1">
        <f t="shared" si="99"/>
        <v>297046</v>
      </c>
      <c r="L2145" s="1" t="str">
        <f t="shared" si="100"/>
        <v>TRABAJADOR INDEPENDIENTE</v>
      </c>
      <c r="M2145" s="1">
        <f t="shared" si="101"/>
        <v>43</v>
      </c>
    </row>
    <row r="2146" spans="2:13" x14ac:dyDescent="0.25">
      <c r="B2146">
        <v>2132</v>
      </c>
      <c r="C2146" s="1" t="s">
        <v>9</v>
      </c>
      <c r="D2146">
        <v>278030</v>
      </c>
      <c r="E2146" s="1" t="s">
        <v>19</v>
      </c>
      <c r="F2146" s="1" t="s">
        <v>16</v>
      </c>
      <c r="G2146" s="1" t="s">
        <v>12</v>
      </c>
      <c r="H2146" s="1" t="s">
        <v>12</v>
      </c>
      <c r="I2146" s="1" t="s">
        <v>13</v>
      </c>
      <c r="J2146">
        <v>54</v>
      </c>
      <c r="K2146" s="1">
        <f t="shared" si="99"/>
        <v>278030</v>
      </c>
      <c r="L2146" s="1" t="str">
        <f t="shared" si="100"/>
        <v>CONVENIOS ESPECIALES DE TRABAJADORES INDEPENDIENTES</v>
      </c>
      <c r="M2146" s="1">
        <f t="shared" si="101"/>
        <v>54</v>
      </c>
    </row>
    <row r="2147" spans="2:13" x14ac:dyDescent="0.25">
      <c r="B2147">
        <v>2133</v>
      </c>
      <c r="C2147" s="1" t="s">
        <v>15</v>
      </c>
      <c r="D2147">
        <v>445821</v>
      </c>
      <c r="E2147" s="1" t="s">
        <v>18</v>
      </c>
      <c r="F2147" s="1" t="s">
        <v>16</v>
      </c>
      <c r="G2147" s="1" t="s">
        <v>12</v>
      </c>
      <c r="H2147" s="1" t="s">
        <v>13</v>
      </c>
      <c r="I2147" s="1" t="s">
        <v>13</v>
      </c>
      <c r="J2147">
        <v>39</v>
      </c>
      <c r="K2147" s="1">
        <f t="shared" si="99"/>
        <v>445821</v>
      </c>
      <c r="L2147" s="1" t="str">
        <f t="shared" si="100"/>
        <v>TRABAJADOR INDEPENDIENTE</v>
      </c>
      <c r="M2147" s="1">
        <f t="shared" si="101"/>
        <v>39</v>
      </c>
    </row>
    <row r="2148" spans="2:13" x14ac:dyDescent="0.25">
      <c r="B2148">
        <v>2134</v>
      </c>
      <c r="C2148" s="1" t="s">
        <v>9</v>
      </c>
      <c r="D2148">
        <v>306723.3</v>
      </c>
      <c r="E2148" s="1" t="s">
        <v>18</v>
      </c>
      <c r="F2148" s="1" t="s">
        <v>16</v>
      </c>
      <c r="G2148" s="1" t="s">
        <v>12</v>
      </c>
      <c r="H2148" s="1" t="s">
        <v>12</v>
      </c>
      <c r="I2148" s="1" t="s">
        <v>12</v>
      </c>
      <c r="J2148">
        <v>45</v>
      </c>
      <c r="K2148" s="1">
        <f t="shared" si="99"/>
        <v>306723.3</v>
      </c>
      <c r="L2148" s="1" t="str">
        <f t="shared" si="100"/>
        <v>TRABAJADOR INDEPENDIENTE</v>
      </c>
      <c r="M2148" s="1">
        <f t="shared" si="101"/>
        <v>45</v>
      </c>
    </row>
    <row r="2149" spans="2:13" x14ac:dyDescent="0.25">
      <c r="B2149">
        <v>2135</v>
      </c>
      <c r="C2149" s="1" t="s">
        <v>15</v>
      </c>
      <c r="D2149">
        <v>445431.32</v>
      </c>
      <c r="E2149" s="1" t="s">
        <v>10</v>
      </c>
      <c r="F2149" s="1" t="s">
        <v>16</v>
      </c>
      <c r="G2149" s="1" t="s">
        <v>12</v>
      </c>
      <c r="H2149" s="1" t="s">
        <v>13</v>
      </c>
      <c r="I2149" s="1" t="s">
        <v>13</v>
      </c>
      <c r="J2149">
        <v>25</v>
      </c>
      <c r="K2149" s="1">
        <f t="shared" si="99"/>
        <v>445431.32</v>
      </c>
      <c r="L2149" s="1" t="str">
        <f t="shared" si="100"/>
        <v>ASALARIADO</v>
      </c>
      <c r="M2149" s="1">
        <f t="shared" si="101"/>
        <v>25</v>
      </c>
    </row>
    <row r="2150" spans="2:13" x14ac:dyDescent="0.25">
      <c r="B2150">
        <v>2136</v>
      </c>
      <c r="C2150" s="1" t="s">
        <v>9</v>
      </c>
      <c r="D2150">
        <v>1460786.78</v>
      </c>
      <c r="E2150" s="1" t="s">
        <v>10</v>
      </c>
      <c r="F2150" s="1" t="s">
        <v>16</v>
      </c>
      <c r="G2150" s="1" t="s">
        <v>12</v>
      </c>
      <c r="H2150" s="1" t="s">
        <v>13</v>
      </c>
      <c r="I2150" s="1" t="s">
        <v>13</v>
      </c>
      <c r="J2150">
        <v>32</v>
      </c>
      <c r="K2150" s="1">
        <f t="shared" si="99"/>
        <v>1460786.78</v>
      </c>
      <c r="L2150" s="1" t="str">
        <f t="shared" si="100"/>
        <v>ASALARIADO</v>
      </c>
      <c r="M2150" s="1">
        <f t="shared" si="101"/>
        <v>32</v>
      </c>
    </row>
    <row r="2151" spans="2:13" x14ac:dyDescent="0.25">
      <c r="B2151">
        <v>2137</v>
      </c>
      <c r="C2151" s="1" t="s">
        <v>9</v>
      </c>
      <c r="D2151">
        <v>10652</v>
      </c>
      <c r="E2151" s="1" t="s">
        <v>10</v>
      </c>
      <c r="F2151" s="1" t="s">
        <v>16</v>
      </c>
      <c r="G2151" s="1" t="s">
        <v>12</v>
      </c>
      <c r="H2151" s="1" t="s">
        <v>12</v>
      </c>
      <c r="I2151" s="1" t="s">
        <v>13</v>
      </c>
      <c r="J2151">
        <v>24</v>
      </c>
      <c r="K2151" s="1">
        <f t="shared" si="99"/>
        <v>10652</v>
      </c>
      <c r="L2151" s="1" t="str">
        <f t="shared" si="100"/>
        <v>ASALARIADO</v>
      </c>
      <c r="M2151" s="1">
        <f t="shared" si="101"/>
        <v>24</v>
      </c>
    </row>
    <row r="2152" spans="2:13" x14ac:dyDescent="0.25">
      <c r="B2152">
        <v>2138</v>
      </c>
      <c r="C2152" s="1" t="s">
        <v>15</v>
      </c>
      <c r="D2152">
        <v>278030</v>
      </c>
      <c r="E2152" s="1" t="s">
        <v>17</v>
      </c>
      <c r="F2152" s="1" t="s">
        <v>16</v>
      </c>
      <c r="G2152" s="1" t="s">
        <v>12</v>
      </c>
      <c r="H2152" s="1" t="s">
        <v>13</v>
      </c>
      <c r="I2152" s="1" t="s">
        <v>12</v>
      </c>
      <c r="J2152">
        <v>27</v>
      </c>
      <c r="K2152" s="1">
        <f t="shared" si="99"/>
        <v>278030</v>
      </c>
      <c r="L2152" s="1" t="str">
        <f t="shared" si="100"/>
        <v>ASEGURADO VOLUNTARIO</v>
      </c>
      <c r="M2152" s="1">
        <f t="shared" si="101"/>
        <v>27</v>
      </c>
    </row>
    <row r="2153" spans="2:13" x14ac:dyDescent="0.25">
      <c r="B2153">
        <v>2139</v>
      </c>
      <c r="C2153" s="1" t="s">
        <v>15</v>
      </c>
      <c r="D2153">
        <v>1160116</v>
      </c>
      <c r="E2153" s="1" t="s">
        <v>14</v>
      </c>
      <c r="F2153" s="1" t="s">
        <v>11</v>
      </c>
      <c r="G2153" s="1" t="s">
        <v>12</v>
      </c>
      <c r="H2153" s="1" t="s">
        <v>13</v>
      </c>
      <c r="I2153" s="1" t="s">
        <v>13</v>
      </c>
      <c r="J2153">
        <v>66</v>
      </c>
      <c r="K2153" s="1">
        <f t="shared" si="99"/>
        <v>1160116</v>
      </c>
      <c r="L2153" s="1" t="str">
        <f t="shared" si="100"/>
        <v>PENSIONADOS EN SU PROPIO SISTEMA</v>
      </c>
      <c r="M2153" s="1">
        <f t="shared" si="101"/>
        <v>66</v>
      </c>
    </row>
    <row r="2154" spans="2:13" x14ac:dyDescent="0.25">
      <c r="B2154">
        <v>2140</v>
      </c>
      <c r="C2154" s="1" t="s">
        <v>9</v>
      </c>
      <c r="D2154">
        <v>342028</v>
      </c>
      <c r="E2154" s="1" t="s">
        <v>10</v>
      </c>
      <c r="F2154" s="1" t="s">
        <v>16</v>
      </c>
      <c r="G2154" s="1" t="s">
        <v>12</v>
      </c>
      <c r="H2154" s="1" t="s">
        <v>13</v>
      </c>
      <c r="I2154" s="1" t="s">
        <v>13</v>
      </c>
      <c r="J2154">
        <v>58</v>
      </c>
      <c r="K2154" s="1">
        <f t="shared" si="99"/>
        <v>342028</v>
      </c>
      <c r="L2154" s="1" t="str">
        <f t="shared" si="100"/>
        <v>ASALARIADO</v>
      </c>
      <c r="M2154" s="1">
        <f t="shared" si="101"/>
        <v>58</v>
      </c>
    </row>
    <row r="2155" spans="2:13" x14ac:dyDescent="0.25">
      <c r="B2155">
        <v>2141</v>
      </c>
      <c r="C2155" s="1" t="s">
        <v>9</v>
      </c>
      <c r="D2155">
        <v>239390</v>
      </c>
      <c r="E2155" s="1" t="s">
        <v>10</v>
      </c>
      <c r="F2155" s="1" t="s">
        <v>16</v>
      </c>
      <c r="G2155" s="1" t="s">
        <v>12</v>
      </c>
      <c r="H2155" s="1" t="s">
        <v>13</v>
      </c>
      <c r="I2155" s="1" t="s">
        <v>13</v>
      </c>
      <c r="J2155">
        <v>46</v>
      </c>
      <c r="K2155" s="1">
        <f t="shared" si="99"/>
        <v>239390</v>
      </c>
      <c r="L2155" s="1" t="str">
        <f t="shared" si="100"/>
        <v>ASALARIADO</v>
      </c>
      <c r="M2155" s="1">
        <f t="shared" si="101"/>
        <v>46</v>
      </c>
    </row>
    <row r="2156" spans="2:13" x14ac:dyDescent="0.25">
      <c r="B2156">
        <v>2142</v>
      </c>
      <c r="C2156" s="1" t="s">
        <v>9</v>
      </c>
      <c r="D2156">
        <v>1347519</v>
      </c>
      <c r="E2156" s="1" t="s">
        <v>10</v>
      </c>
      <c r="F2156" s="1" t="s">
        <v>11</v>
      </c>
      <c r="G2156" s="1" t="s">
        <v>12</v>
      </c>
      <c r="H2156" s="1" t="s">
        <v>13</v>
      </c>
      <c r="I2156" s="1" t="s">
        <v>13</v>
      </c>
      <c r="J2156">
        <v>57</v>
      </c>
      <c r="K2156" s="1">
        <f t="shared" si="99"/>
        <v>1347519</v>
      </c>
      <c r="L2156" s="1" t="str">
        <f t="shared" si="100"/>
        <v>ASALARIADO</v>
      </c>
      <c r="M2156" s="1">
        <f t="shared" si="101"/>
        <v>57</v>
      </c>
    </row>
    <row r="2157" spans="2:13" x14ac:dyDescent="0.25">
      <c r="B2157">
        <v>2143</v>
      </c>
      <c r="C2157" s="1" t="s">
        <v>9</v>
      </c>
      <c r="D2157">
        <v>350000</v>
      </c>
      <c r="E2157" s="1" t="s">
        <v>10</v>
      </c>
      <c r="F2157" s="1" t="s">
        <v>16</v>
      </c>
      <c r="G2157" s="1" t="s">
        <v>12</v>
      </c>
      <c r="H2157" s="1" t="s">
        <v>13</v>
      </c>
      <c r="I2157" s="1" t="s">
        <v>13</v>
      </c>
      <c r="J2157">
        <v>37</v>
      </c>
      <c r="K2157" s="1">
        <f t="shared" si="99"/>
        <v>350000</v>
      </c>
      <c r="L2157" s="1" t="str">
        <f t="shared" si="100"/>
        <v>ASALARIADO</v>
      </c>
      <c r="M2157" s="1">
        <f t="shared" si="101"/>
        <v>37</v>
      </c>
    </row>
    <row r="2158" spans="2:13" x14ac:dyDescent="0.25">
      <c r="B2158">
        <v>2144</v>
      </c>
      <c r="C2158" s="1" t="s">
        <v>15</v>
      </c>
      <c r="D2158">
        <v>295000</v>
      </c>
      <c r="E2158" s="1" t="s">
        <v>10</v>
      </c>
      <c r="F2158" s="1" t="s">
        <v>16</v>
      </c>
      <c r="G2158" s="1" t="s">
        <v>12</v>
      </c>
      <c r="H2158" s="1" t="s">
        <v>13</v>
      </c>
      <c r="I2158" s="1" t="s">
        <v>12</v>
      </c>
      <c r="J2158">
        <v>19</v>
      </c>
      <c r="K2158" s="1">
        <f t="shared" si="99"/>
        <v>295000</v>
      </c>
      <c r="L2158" s="1" t="str">
        <f t="shared" si="100"/>
        <v>ASALARIADO</v>
      </c>
      <c r="M2158" s="1">
        <f t="shared" si="101"/>
        <v>19</v>
      </c>
    </row>
    <row r="2159" spans="2:13" x14ac:dyDescent="0.25">
      <c r="B2159">
        <v>2145</v>
      </c>
      <c r="C2159" s="1" t="s">
        <v>9</v>
      </c>
      <c r="D2159">
        <v>302470</v>
      </c>
      <c r="E2159" s="1" t="s">
        <v>18</v>
      </c>
      <c r="F2159" s="1" t="s">
        <v>16</v>
      </c>
      <c r="G2159" s="1" t="s">
        <v>12</v>
      </c>
      <c r="H2159" s="1" t="s">
        <v>13</v>
      </c>
      <c r="I2159" s="1" t="s">
        <v>13</v>
      </c>
      <c r="J2159">
        <v>48</v>
      </c>
      <c r="K2159" s="1">
        <f t="shared" si="99"/>
        <v>302470</v>
      </c>
      <c r="L2159" s="1" t="str">
        <f t="shared" si="100"/>
        <v>TRABAJADOR INDEPENDIENTE</v>
      </c>
      <c r="M2159" s="1">
        <f t="shared" si="101"/>
        <v>48</v>
      </c>
    </row>
    <row r="2160" spans="2:13" x14ac:dyDescent="0.25">
      <c r="B2160">
        <v>2146</v>
      </c>
      <c r="C2160" s="1" t="s">
        <v>15</v>
      </c>
      <c r="D2160">
        <v>2613281.4500000002</v>
      </c>
      <c r="E2160" s="1" t="s">
        <v>10</v>
      </c>
      <c r="F2160" s="1" t="s">
        <v>11</v>
      </c>
      <c r="G2160" s="1" t="s">
        <v>12</v>
      </c>
      <c r="H2160" s="1" t="s">
        <v>13</v>
      </c>
      <c r="I2160" s="1" t="s">
        <v>13</v>
      </c>
      <c r="J2160">
        <v>47</v>
      </c>
      <c r="K2160" s="1">
        <f t="shared" si="99"/>
        <v>2613281.4500000002</v>
      </c>
      <c r="L2160" s="1" t="str">
        <f t="shared" si="100"/>
        <v>ASALARIADO</v>
      </c>
      <c r="M2160" s="1">
        <f t="shared" si="101"/>
        <v>47</v>
      </c>
    </row>
    <row r="2161" spans="2:13" x14ac:dyDescent="0.25">
      <c r="B2161">
        <v>2147</v>
      </c>
      <c r="C2161" s="1" t="s">
        <v>15</v>
      </c>
      <c r="D2161">
        <v>150409.17000000001</v>
      </c>
      <c r="E2161" s="1" t="s">
        <v>14</v>
      </c>
      <c r="F2161" s="1" t="s">
        <v>11</v>
      </c>
      <c r="G2161" s="1" t="s">
        <v>12</v>
      </c>
      <c r="H2161" s="1" t="s">
        <v>13</v>
      </c>
      <c r="I2161" s="1" t="s">
        <v>13</v>
      </c>
      <c r="J2161">
        <v>86</v>
      </c>
      <c r="K2161" s="1">
        <f t="shared" si="99"/>
        <v>150409.17000000001</v>
      </c>
      <c r="L2161" s="1" t="str">
        <f t="shared" si="100"/>
        <v>PENSIONADOS EN SU PROPIO SISTEMA</v>
      </c>
      <c r="M2161" s="1">
        <f t="shared" si="101"/>
        <v>86</v>
      </c>
    </row>
    <row r="2162" spans="2:13" x14ac:dyDescent="0.25">
      <c r="B2162">
        <v>2148</v>
      </c>
      <c r="C2162" s="1" t="s">
        <v>9</v>
      </c>
      <c r="D2162">
        <v>77065</v>
      </c>
      <c r="E2162" s="1" t="s">
        <v>10</v>
      </c>
      <c r="F2162" s="1" t="s">
        <v>16</v>
      </c>
      <c r="G2162" s="1" t="s">
        <v>12</v>
      </c>
      <c r="H2162" s="1" t="s">
        <v>13</v>
      </c>
      <c r="I2162" s="1" t="s">
        <v>12</v>
      </c>
      <c r="J2162">
        <v>43</v>
      </c>
      <c r="K2162" s="1">
        <f t="shared" si="99"/>
        <v>77065</v>
      </c>
      <c r="L2162" s="1" t="str">
        <f t="shared" si="100"/>
        <v>ASALARIADO</v>
      </c>
      <c r="M2162" s="1">
        <f t="shared" si="101"/>
        <v>43</v>
      </c>
    </row>
    <row r="2163" spans="2:13" x14ac:dyDescent="0.25">
      <c r="B2163">
        <v>2149</v>
      </c>
      <c r="C2163" s="1" t="s">
        <v>9</v>
      </c>
      <c r="D2163">
        <v>426459.38</v>
      </c>
      <c r="E2163" s="1" t="s">
        <v>10</v>
      </c>
      <c r="F2163" s="1" t="s">
        <v>16</v>
      </c>
      <c r="G2163" s="1" t="s">
        <v>12</v>
      </c>
      <c r="H2163" s="1" t="s">
        <v>13</v>
      </c>
      <c r="I2163" s="1" t="s">
        <v>13</v>
      </c>
      <c r="J2163">
        <v>25</v>
      </c>
      <c r="K2163" s="1">
        <f t="shared" si="99"/>
        <v>426459.38</v>
      </c>
      <c r="L2163" s="1" t="str">
        <f t="shared" si="100"/>
        <v>ASALARIADO</v>
      </c>
      <c r="M2163" s="1">
        <f t="shared" si="101"/>
        <v>25</v>
      </c>
    </row>
    <row r="2164" spans="2:13" x14ac:dyDescent="0.25">
      <c r="B2164">
        <v>2150</v>
      </c>
      <c r="C2164" s="1" t="s">
        <v>9</v>
      </c>
      <c r="D2164">
        <v>448880</v>
      </c>
      <c r="E2164" s="1" t="s">
        <v>10</v>
      </c>
      <c r="F2164" s="1" t="s">
        <v>16</v>
      </c>
      <c r="G2164" s="1" t="s">
        <v>12</v>
      </c>
      <c r="H2164" s="1" t="s">
        <v>13</v>
      </c>
      <c r="I2164" s="1" t="s">
        <v>13</v>
      </c>
      <c r="J2164">
        <v>33</v>
      </c>
      <c r="K2164" s="1">
        <f t="shared" si="99"/>
        <v>448880</v>
      </c>
      <c r="L2164" s="1" t="str">
        <f t="shared" si="100"/>
        <v>ASALARIADO</v>
      </c>
      <c r="M2164" s="1">
        <f t="shared" si="101"/>
        <v>33</v>
      </c>
    </row>
    <row r="2165" spans="2:13" x14ac:dyDescent="0.25">
      <c r="B2165">
        <v>2151</v>
      </c>
      <c r="C2165" s="1" t="s">
        <v>15</v>
      </c>
      <c r="D2165">
        <v>10</v>
      </c>
      <c r="E2165" s="1" t="s">
        <v>10</v>
      </c>
      <c r="F2165" s="1" t="s">
        <v>16</v>
      </c>
      <c r="G2165" s="1" t="s">
        <v>12</v>
      </c>
      <c r="H2165" s="1" t="s">
        <v>13</v>
      </c>
      <c r="I2165" s="1" t="s">
        <v>13</v>
      </c>
      <c r="J2165">
        <v>26</v>
      </c>
      <c r="K2165" s="1">
        <f t="shared" si="99"/>
        <v>10</v>
      </c>
      <c r="L2165" s="1" t="str">
        <f t="shared" si="100"/>
        <v>ASALARIADO</v>
      </c>
      <c r="M2165" s="1">
        <f t="shared" si="101"/>
        <v>26</v>
      </c>
    </row>
    <row r="2166" spans="2:13" x14ac:dyDescent="0.25">
      <c r="B2166">
        <v>2152</v>
      </c>
      <c r="C2166" s="1" t="s">
        <v>9</v>
      </c>
      <c r="D2166">
        <v>237717.86</v>
      </c>
      <c r="E2166" s="1" t="s">
        <v>10</v>
      </c>
      <c r="F2166" s="1" t="s">
        <v>16</v>
      </c>
      <c r="G2166" s="1" t="s">
        <v>12</v>
      </c>
      <c r="H2166" s="1" t="s">
        <v>13</v>
      </c>
      <c r="I2166" s="1" t="s">
        <v>12</v>
      </c>
      <c r="J2166">
        <v>23</v>
      </c>
      <c r="K2166" s="1">
        <f t="shared" si="99"/>
        <v>237717.86</v>
      </c>
      <c r="L2166" s="1" t="str">
        <f t="shared" si="100"/>
        <v>ASALARIADO</v>
      </c>
      <c r="M2166" s="1">
        <f t="shared" si="101"/>
        <v>23</v>
      </c>
    </row>
    <row r="2167" spans="2:13" x14ac:dyDescent="0.25">
      <c r="B2167">
        <v>2153</v>
      </c>
      <c r="C2167" s="1" t="s">
        <v>9</v>
      </c>
      <c r="D2167">
        <v>297045</v>
      </c>
      <c r="E2167" s="1" t="s">
        <v>17</v>
      </c>
      <c r="F2167" s="1" t="s">
        <v>16</v>
      </c>
      <c r="G2167" s="1" t="s">
        <v>12</v>
      </c>
      <c r="H2167" s="1" t="s">
        <v>12</v>
      </c>
      <c r="I2167" s="1" t="s">
        <v>13</v>
      </c>
      <c r="J2167">
        <v>30</v>
      </c>
      <c r="K2167" s="1">
        <f t="shared" si="99"/>
        <v>297045</v>
      </c>
      <c r="L2167" s="1" t="str">
        <f t="shared" si="100"/>
        <v>ASEGURADO VOLUNTARIO</v>
      </c>
      <c r="M2167" s="1">
        <f t="shared" si="101"/>
        <v>30</v>
      </c>
    </row>
    <row r="2168" spans="2:13" x14ac:dyDescent="0.25">
      <c r="B2168">
        <v>2154</v>
      </c>
      <c r="C2168" s="1" t="s">
        <v>15</v>
      </c>
      <c r="D2168">
        <v>585854</v>
      </c>
      <c r="E2168" s="1" t="s">
        <v>14</v>
      </c>
      <c r="F2168" s="1" t="s">
        <v>11</v>
      </c>
      <c r="G2168" s="1" t="s">
        <v>12</v>
      </c>
      <c r="H2168" s="1" t="s">
        <v>13</v>
      </c>
      <c r="I2168" s="1" t="s">
        <v>13</v>
      </c>
      <c r="J2168">
        <v>76</v>
      </c>
      <c r="K2168" s="1">
        <f t="shared" si="99"/>
        <v>585854</v>
      </c>
      <c r="L2168" s="1" t="str">
        <f t="shared" si="100"/>
        <v>PENSIONADOS EN SU PROPIO SISTEMA</v>
      </c>
      <c r="M2168" s="1">
        <f t="shared" si="101"/>
        <v>76</v>
      </c>
    </row>
    <row r="2169" spans="2:13" x14ac:dyDescent="0.25">
      <c r="B2169">
        <v>2155</v>
      </c>
      <c r="C2169" s="1" t="s">
        <v>9</v>
      </c>
      <c r="D2169">
        <v>404467</v>
      </c>
      <c r="E2169" s="1" t="s">
        <v>17</v>
      </c>
      <c r="F2169" s="1" t="s">
        <v>16</v>
      </c>
      <c r="G2169" s="1" t="s">
        <v>12</v>
      </c>
      <c r="H2169" s="1" t="s">
        <v>13</v>
      </c>
      <c r="I2169" s="1" t="s">
        <v>13</v>
      </c>
      <c r="J2169">
        <v>58</v>
      </c>
      <c r="K2169" s="1">
        <f t="shared" si="99"/>
        <v>404467</v>
      </c>
      <c r="L2169" s="1" t="str">
        <f t="shared" si="100"/>
        <v>ASEGURADO VOLUNTARIO</v>
      </c>
      <c r="M2169" s="1">
        <f t="shared" si="101"/>
        <v>58</v>
      </c>
    </row>
    <row r="2170" spans="2:13" x14ac:dyDescent="0.25">
      <c r="B2170">
        <v>2156</v>
      </c>
      <c r="C2170" s="1" t="s">
        <v>9</v>
      </c>
      <c r="D2170">
        <v>594092</v>
      </c>
      <c r="E2170" s="1" t="s">
        <v>18</v>
      </c>
      <c r="F2170" s="1" t="s">
        <v>16</v>
      </c>
      <c r="G2170" s="1" t="s">
        <v>12</v>
      </c>
      <c r="H2170" s="1" t="s">
        <v>12</v>
      </c>
      <c r="I2170" s="1" t="s">
        <v>12</v>
      </c>
      <c r="J2170">
        <v>48</v>
      </c>
      <c r="K2170" s="1">
        <f t="shared" si="99"/>
        <v>594092</v>
      </c>
      <c r="L2170" s="1" t="str">
        <f t="shared" si="100"/>
        <v>TRABAJADOR INDEPENDIENTE</v>
      </c>
      <c r="M2170" s="1">
        <f t="shared" si="101"/>
        <v>48</v>
      </c>
    </row>
    <row r="2171" spans="2:13" x14ac:dyDescent="0.25">
      <c r="B2171">
        <v>2157</v>
      </c>
      <c r="C2171" s="1" t="s">
        <v>9</v>
      </c>
      <c r="D2171">
        <v>138580</v>
      </c>
      <c r="E2171" s="1" t="s">
        <v>10</v>
      </c>
      <c r="F2171" s="1" t="s">
        <v>16</v>
      </c>
      <c r="G2171" s="1" t="s">
        <v>12</v>
      </c>
      <c r="H2171" s="1" t="s">
        <v>13</v>
      </c>
      <c r="I2171" s="1" t="s">
        <v>13</v>
      </c>
      <c r="J2171">
        <v>46</v>
      </c>
      <c r="K2171" s="1">
        <f t="shared" si="99"/>
        <v>138580</v>
      </c>
      <c r="L2171" s="1" t="str">
        <f t="shared" si="100"/>
        <v>ASALARIADO</v>
      </c>
      <c r="M2171" s="1">
        <f t="shared" si="101"/>
        <v>46</v>
      </c>
    </row>
    <row r="2172" spans="2:13" x14ac:dyDescent="0.25">
      <c r="B2172">
        <v>2158</v>
      </c>
      <c r="C2172" s="1" t="s">
        <v>15</v>
      </c>
      <c r="D2172">
        <v>1241627.95</v>
      </c>
      <c r="E2172" s="1" t="s">
        <v>14</v>
      </c>
      <c r="F2172" s="1" t="s">
        <v>11</v>
      </c>
      <c r="G2172" s="1" t="s">
        <v>12</v>
      </c>
      <c r="H2172" s="1" t="s">
        <v>13</v>
      </c>
      <c r="I2172" s="1" t="s">
        <v>13</v>
      </c>
      <c r="J2172">
        <v>63</v>
      </c>
      <c r="K2172" s="1">
        <f t="shared" si="99"/>
        <v>1241627.95</v>
      </c>
      <c r="L2172" s="1" t="str">
        <f t="shared" si="100"/>
        <v>PENSIONADOS EN SU PROPIO SISTEMA</v>
      </c>
      <c r="M2172" s="1">
        <f t="shared" si="101"/>
        <v>63</v>
      </c>
    </row>
    <row r="2173" spans="2:13" x14ac:dyDescent="0.25">
      <c r="B2173">
        <v>2159</v>
      </c>
      <c r="C2173" s="1" t="s">
        <v>9</v>
      </c>
      <c r="D2173">
        <v>915020.56</v>
      </c>
      <c r="E2173" s="1" t="s">
        <v>10</v>
      </c>
      <c r="F2173" s="1" t="s">
        <v>16</v>
      </c>
      <c r="G2173" s="1" t="s">
        <v>12</v>
      </c>
      <c r="H2173" s="1" t="s">
        <v>13</v>
      </c>
      <c r="I2173" s="1" t="s">
        <v>13</v>
      </c>
      <c r="J2173">
        <v>52</v>
      </c>
      <c r="K2173" s="1">
        <f t="shared" si="99"/>
        <v>915020.56</v>
      </c>
      <c r="L2173" s="1" t="str">
        <f t="shared" si="100"/>
        <v>ASALARIADO</v>
      </c>
      <c r="M2173" s="1">
        <f t="shared" si="101"/>
        <v>52</v>
      </c>
    </row>
    <row r="2174" spans="2:13" x14ac:dyDescent="0.25">
      <c r="B2174">
        <v>2160</v>
      </c>
      <c r="C2174" s="1" t="s">
        <v>9</v>
      </c>
      <c r="D2174">
        <v>569373.16</v>
      </c>
      <c r="E2174" s="1" t="s">
        <v>10</v>
      </c>
      <c r="F2174" s="1" t="s">
        <v>16</v>
      </c>
      <c r="G2174" s="1" t="s">
        <v>12</v>
      </c>
      <c r="H2174" s="1" t="s">
        <v>13</v>
      </c>
      <c r="I2174" s="1" t="s">
        <v>13</v>
      </c>
      <c r="J2174">
        <v>41</v>
      </c>
      <c r="K2174" s="1">
        <f t="shared" si="99"/>
        <v>569373.16</v>
      </c>
      <c r="L2174" s="1" t="str">
        <f t="shared" si="100"/>
        <v>ASALARIADO</v>
      </c>
      <c r="M2174" s="1">
        <f t="shared" si="101"/>
        <v>41</v>
      </c>
    </row>
    <row r="2175" spans="2:13" x14ac:dyDescent="0.25">
      <c r="B2175">
        <v>2161</v>
      </c>
      <c r="C2175" s="1" t="s">
        <v>9</v>
      </c>
      <c r="D2175">
        <v>457000</v>
      </c>
      <c r="E2175" s="1" t="s">
        <v>10</v>
      </c>
      <c r="F2175" s="1" t="s">
        <v>16</v>
      </c>
      <c r="G2175" s="1" t="s">
        <v>12</v>
      </c>
      <c r="H2175" s="1" t="s">
        <v>13</v>
      </c>
      <c r="I2175" s="1" t="s">
        <v>13</v>
      </c>
      <c r="J2175">
        <v>19</v>
      </c>
      <c r="K2175" s="1">
        <f t="shared" si="99"/>
        <v>457000</v>
      </c>
      <c r="L2175" s="1" t="str">
        <f t="shared" si="100"/>
        <v>ASALARIADO</v>
      </c>
      <c r="M2175" s="1">
        <f t="shared" si="101"/>
        <v>19</v>
      </c>
    </row>
    <row r="2176" spans="2:13" x14ac:dyDescent="0.25">
      <c r="B2176">
        <v>2162</v>
      </c>
      <c r="C2176" s="1" t="s">
        <v>9</v>
      </c>
      <c r="D2176">
        <v>440696.47</v>
      </c>
      <c r="E2176" s="1" t="s">
        <v>10</v>
      </c>
      <c r="F2176" s="1" t="s">
        <v>16</v>
      </c>
      <c r="G2176" s="1" t="s">
        <v>12</v>
      </c>
      <c r="H2176" s="1" t="s">
        <v>13</v>
      </c>
      <c r="I2176" s="1" t="s">
        <v>13</v>
      </c>
      <c r="J2176">
        <v>27</v>
      </c>
      <c r="K2176" s="1">
        <f t="shared" si="99"/>
        <v>440696.47</v>
      </c>
      <c r="L2176" s="1" t="str">
        <f t="shared" si="100"/>
        <v>ASALARIADO</v>
      </c>
      <c r="M2176" s="1">
        <f t="shared" si="101"/>
        <v>27</v>
      </c>
    </row>
    <row r="2177" spans="2:13" x14ac:dyDescent="0.25">
      <c r="B2177">
        <v>2163</v>
      </c>
      <c r="C2177" s="1" t="s">
        <v>15</v>
      </c>
      <c r="D2177">
        <v>1057538</v>
      </c>
      <c r="E2177" s="1" t="s">
        <v>10</v>
      </c>
      <c r="F2177" s="1" t="s">
        <v>11</v>
      </c>
      <c r="G2177" s="1" t="s">
        <v>12</v>
      </c>
      <c r="H2177" s="1" t="s">
        <v>13</v>
      </c>
      <c r="I2177" s="1" t="s">
        <v>12</v>
      </c>
      <c r="J2177">
        <v>38</v>
      </c>
      <c r="K2177" s="1">
        <f t="shared" si="99"/>
        <v>1057538</v>
      </c>
      <c r="L2177" s="1" t="str">
        <f t="shared" si="100"/>
        <v>ASALARIADO</v>
      </c>
      <c r="M2177" s="1">
        <f t="shared" si="101"/>
        <v>38</v>
      </c>
    </row>
    <row r="2178" spans="2:13" x14ac:dyDescent="0.25">
      <c r="B2178">
        <v>2164</v>
      </c>
      <c r="C2178" s="1" t="s">
        <v>9</v>
      </c>
      <c r="D2178">
        <v>428222.68</v>
      </c>
      <c r="E2178" s="1" t="s">
        <v>10</v>
      </c>
      <c r="F2178" s="1" t="s">
        <v>16</v>
      </c>
      <c r="G2178" s="1" t="s">
        <v>12</v>
      </c>
      <c r="H2178" s="1" t="s">
        <v>13</v>
      </c>
      <c r="I2178" s="1" t="s">
        <v>12</v>
      </c>
      <c r="J2178">
        <v>21</v>
      </c>
      <c r="K2178" s="1">
        <f t="shared" si="99"/>
        <v>428222.68</v>
      </c>
      <c r="L2178" s="1" t="str">
        <f t="shared" si="100"/>
        <v>ASALARIADO</v>
      </c>
      <c r="M2178" s="1">
        <f t="shared" si="101"/>
        <v>21</v>
      </c>
    </row>
    <row r="2179" spans="2:13" x14ac:dyDescent="0.25">
      <c r="B2179">
        <v>2165</v>
      </c>
      <c r="C2179" s="1" t="s">
        <v>9</v>
      </c>
      <c r="D2179">
        <v>301566</v>
      </c>
      <c r="E2179" s="1" t="s">
        <v>18</v>
      </c>
      <c r="F2179" s="1" t="s">
        <v>16</v>
      </c>
      <c r="G2179" s="1" t="s">
        <v>12</v>
      </c>
      <c r="H2179" s="1" t="s">
        <v>13</v>
      </c>
      <c r="I2179" s="1" t="s">
        <v>13</v>
      </c>
      <c r="J2179">
        <v>20</v>
      </c>
      <c r="K2179" s="1">
        <f t="shared" si="99"/>
        <v>301566</v>
      </c>
      <c r="L2179" s="1" t="str">
        <f t="shared" si="100"/>
        <v>TRABAJADOR INDEPENDIENTE</v>
      </c>
      <c r="M2179" s="1">
        <f t="shared" si="101"/>
        <v>20</v>
      </c>
    </row>
    <row r="2180" spans="2:13" x14ac:dyDescent="0.25">
      <c r="B2180">
        <v>2166</v>
      </c>
      <c r="C2180" s="1" t="s">
        <v>9</v>
      </c>
      <c r="D2180">
        <v>183333</v>
      </c>
      <c r="E2180" s="1" t="s">
        <v>10</v>
      </c>
      <c r="F2180" s="1" t="s">
        <v>16</v>
      </c>
      <c r="G2180" s="1" t="s">
        <v>12</v>
      </c>
      <c r="H2180" s="1" t="s">
        <v>12</v>
      </c>
      <c r="I2180" s="1" t="s">
        <v>12</v>
      </c>
      <c r="J2180">
        <v>30</v>
      </c>
      <c r="K2180" s="1">
        <f t="shared" si="99"/>
        <v>183333</v>
      </c>
      <c r="L2180" s="1" t="str">
        <f t="shared" si="100"/>
        <v>ASALARIADO</v>
      </c>
      <c r="M2180" s="1">
        <f t="shared" si="101"/>
        <v>30</v>
      </c>
    </row>
    <row r="2181" spans="2:13" x14ac:dyDescent="0.25">
      <c r="B2181">
        <v>2167</v>
      </c>
      <c r="C2181" s="1" t="s">
        <v>9</v>
      </c>
      <c r="D2181">
        <v>297045</v>
      </c>
      <c r="E2181" s="1" t="s">
        <v>17</v>
      </c>
      <c r="F2181" s="1" t="s">
        <v>16</v>
      </c>
      <c r="G2181" s="1" t="s">
        <v>12</v>
      </c>
      <c r="H2181" s="1" t="s">
        <v>12</v>
      </c>
      <c r="I2181" s="1" t="s">
        <v>13</v>
      </c>
      <c r="J2181">
        <v>28</v>
      </c>
      <c r="K2181" s="1">
        <f t="shared" si="99"/>
        <v>297045</v>
      </c>
      <c r="L2181" s="1" t="str">
        <f t="shared" si="100"/>
        <v>ASEGURADO VOLUNTARIO</v>
      </c>
      <c r="M2181" s="1">
        <f t="shared" si="101"/>
        <v>28</v>
      </c>
    </row>
    <row r="2182" spans="2:13" x14ac:dyDescent="0.25">
      <c r="B2182">
        <v>2168</v>
      </c>
      <c r="C2182" s="1" t="s">
        <v>9</v>
      </c>
      <c r="D2182">
        <v>335377.5</v>
      </c>
      <c r="E2182" s="1" t="s">
        <v>10</v>
      </c>
      <c r="F2182" s="1" t="s">
        <v>16</v>
      </c>
      <c r="G2182" s="1" t="s">
        <v>12</v>
      </c>
      <c r="H2182" s="1" t="s">
        <v>13</v>
      </c>
      <c r="I2182" s="1" t="s">
        <v>13</v>
      </c>
      <c r="J2182">
        <v>22</v>
      </c>
      <c r="K2182" s="1">
        <f t="shared" si="99"/>
        <v>335377.5</v>
      </c>
      <c r="L2182" s="1" t="str">
        <f t="shared" si="100"/>
        <v>ASALARIADO</v>
      </c>
      <c r="M2182" s="1">
        <f t="shared" si="101"/>
        <v>22</v>
      </c>
    </row>
    <row r="2183" spans="2:13" x14ac:dyDescent="0.25">
      <c r="B2183">
        <v>2169</v>
      </c>
      <c r="C2183" s="1" t="s">
        <v>9</v>
      </c>
      <c r="D2183">
        <v>210000</v>
      </c>
      <c r="E2183" s="1" t="s">
        <v>10</v>
      </c>
      <c r="F2183" s="1" t="s">
        <v>16</v>
      </c>
      <c r="G2183" s="1" t="s">
        <v>12</v>
      </c>
      <c r="H2183" s="1" t="s">
        <v>13</v>
      </c>
      <c r="I2183" s="1" t="s">
        <v>13</v>
      </c>
      <c r="J2183">
        <v>26</v>
      </c>
      <c r="K2183" s="1">
        <f t="shared" si="99"/>
        <v>210000</v>
      </c>
      <c r="L2183" s="1" t="str">
        <f t="shared" si="100"/>
        <v>ASALARIADO</v>
      </c>
      <c r="M2183" s="1">
        <f t="shared" si="101"/>
        <v>26</v>
      </c>
    </row>
    <row r="2184" spans="2:13" x14ac:dyDescent="0.25">
      <c r="B2184">
        <v>2170</v>
      </c>
      <c r="C2184" s="1" t="s">
        <v>15</v>
      </c>
      <c r="D2184">
        <v>813888.34</v>
      </c>
      <c r="E2184" s="1" t="s">
        <v>10</v>
      </c>
      <c r="F2184" s="1" t="s">
        <v>11</v>
      </c>
      <c r="G2184" s="1" t="s">
        <v>12</v>
      </c>
      <c r="H2184" s="1" t="s">
        <v>13</v>
      </c>
      <c r="I2184" s="1" t="s">
        <v>13</v>
      </c>
      <c r="J2184">
        <v>29</v>
      </c>
      <c r="K2184" s="1">
        <f t="shared" si="99"/>
        <v>813888.34</v>
      </c>
      <c r="L2184" s="1" t="str">
        <f t="shared" si="100"/>
        <v>ASALARIADO</v>
      </c>
      <c r="M2184" s="1">
        <f t="shared" si="101"/>
        <v>29</v>
      </c>
    </row>
    <row r="2185" spans="2:13" x14ac:dyDescent="0.25">
      <c r="B2185">
        <v>2171</v>
      </c>
      <c r="C2185" s="1" t="s">
        <v>15</v>
      </c>
      <c r="D2185">
        <v>297045</v>
      </c>
      <c r="E2185" s="1" t="s">
        <v>18</v>
      </c>
      <c r="F2185" s="1" t="s">
        <v>16</v>
      </c>
      <c r="G2185" s="1" t="s">
        <v>12</v>
      </c>
      <c r="H2185" s="1" t="s">
        <v>12</v>
      </c>
      <c r="I2185" s="1" t="s">
        <v>12</v>
      </c>
      <c r="J2185">
        <v>41</v>
      </c>
      <c r="K2185" s="1">
        <f t="shared" si="99"/>
        <v>297045</v>
      </c>
      <c r="L2185" s="1" t="str">
        <f t="shared" si="100"/>
        <v>TRABAJADOR INDEPENDIENTE</v>
      </c>
      <c r="M2185" s="1">
        <f t="shared" si="101"/>
        <v>41</v>
      </c>
    </row>
    <row r="2186" spans="2:13" x14ac:dyDescent="0.25">
      <c r="B2186">
        <v>2172</v>
      </c>
      <c r="C2186" s="1" t="s">
        <v>15</v>
      </c>
      <c r="D2186">
        <v>912428.05</v>
      </c>
      <c r="E2186" s="1" t="s">
        <v>10</v>
      </c>
      <c r="F2186" s="1" t="s">
        <v>16</v>
      </c>
      <c r="G2186" s="1" t="s">
        <v>12</v>
      </c>
      <c r="H2186" s="1" t="s">
        <v>13</v>
      </c>
      <c r="I2186" s="1" t="s">
        <v>13</v>
      </c>
      <c r="J2186">
        <v>24</v>
      </c>
      <c r="K2186" s="1">
        <f t="shared" si="99"/>
        <v>912428.05</v>
      </c>
      <c r="L2186" s="1" t="str">
        <f t="shared" si="100"/>
        <v>ASALARIADO</v>
      </c>
      <c r="M2186" s="1">
        <f t="shared" si="101"/>
        <v>24</v>
      </c>
    </row>
    <row r="2187" spans="2:13" x14ac:dyDescent="0.25">
      <c r="B2187">
        <v>2173</v>
      </c>
      <c r="C2187" s="1" t="s">
        <v>9</v>
      </c>
      <c r="D2187">
        <v>762283.34</v>
      </c>
      <c r="E2187" s="1" t="s">
        <v>10</v>
      </c>
      <c r="F2187" s="1" t="s">
        <v>16</v>
      </c>
      <c r="G2187" s="1" t="s">
        <v>12</v>
      </c>
      <c r="H2187" s="1" t="s">
        <v>13</v>
      </c>
      <c r="I2187" s="1" t="s">
        <v>13</v>
      </c>
      <c r="J2187">
        <v>46</v>
      </c>
      <c r="K2187" s="1">
        <f t="shared" si="99"/>
        <v>762283.34</v>
      </c>
      <c r="L2187" s="1" t="str">
        <f t="shared" si="100"/>
        <v>ASALARIADO</v>
      </c>
      <c r="M2187" s="1">
        <f t="shared" si="101"/>
        <v>46</v>
      </c>
    </row>
    <row r="2188" spans="2:13" x14ac:dyDescent="0.25">
      <c r="B2188">
        <v>2174</v>
      </c>
      <c r="C2188" s="1" t="s">
        <v>9</v>
      </c>
      <c r="D2188">
        <v>213049</v>
      </c>
      <c r="E2188" s="1" t="s">
        <v>10</v>
      </c>
      <c r="F2188" s="1" t="s">
        <v>16</v>
      </c>
      <c r="G2188" s="1" t="s">
        <v>12</v>
      </c>
      <c r="H2188" s="1" t="s">
        <v>13</v>
      </c>
      <c r="I2188" s="1" t="s">
        <v>13</v>
      </c>
      <c r="J2188">
        <v>42</v>
      </c>
      <c r="K2188" s="1">
        <f t="shared" si="99"/>
        <v>213049</v>
      </c>
      <c r="L2188" s="1" t="str">
        <f t="shared" si="100"/>
        <v>ASALARIADO</v>
      </c>
      <c r="M2188" s="1">
        <f t="shared" si="101"/>
        <v>42</v>
      </c>
    </row>
    <row r="2189" spans="2:13" x14ac:dyDescent="0.25">
      <c r="B2189">
        <v>2175</v>
      </c>
      <c r="C2189" s="1" t="s">
        <v>9</v>
      </c>
      <c r="D2189">
        <v>560000</v>
      </c>
      <c r="E2189" s="1" t="s">
        <v>10</v>
      </c>
      <c r="F2189" s="1" t="s">
        <v>16</v>
      </c>
      <c r="G2189" s="1" t="s">
        <v>12</v>
      </c>
      <c r="H2189" s="1" t="s">
        <v>13</v>
      </c>
      <c r="I2189" s="1" t="s">
        <v>13</v>
      </c>
      <c r="J2189">
        <v>47</v>
      </c>
      <c r="K2189" s="1">
        <f t="shared" si="99"/>
        <v>560000</v>
      </c>
      <c r="L2189" s="1" t="str">
        <f t="shared" si="100"/>
        <v>ASALARIADO</v>
      </c>
      <c r="M2189" s="1">
        <f t="shared" si="101"/>
        <v>47</v>
      </c>
    </row>
    <row r="2190" spans="2:13" x14ac:dyDescent="0.25">
      <c r="B2190">
        <v>2176</v>
      </c>
      <c r="C2190" s="1" t="s">
        <v>15</v>
      </c>
      <c r="D2190">
        <v>127390.96</v>
      </c>
      <c r="E2190" s="1" t="s">
        <v>10</v>
      </c>
      <c r="F2190" s="1" t="s">
        <v>16</v>
      </c>
      <c r="G2190" s="1" t="s">
        <v>12</v>
      </c>
      <c r="H2190" s="1" t="s">
        <v>12</v>
      </c>
      <c r="I2190" s="1" t="s">
        <v>13</v>
      </c>
      <c r="J2190">
        <v>48</v>
      </c>
      <c r="K2190" s="1">
        <f t="shared" si="99"/>
        <v>127390.96</v>
      </c>
      <c r="L2190" s="1" t="str">
        <f t="shared" si="100"/>
        <v>ASALARIADO</v>
      </c>
      <c r="M2190" s="1">
        <f t="shared" si="101"/>
        <v>48</v>
      </c>
    </row>
    <row r="2191" spans="2:13" x14ac:dyDescent="0.25">
      <c r="B2191">
        <v>2177</v>
      </c>
      <c r="C2191" s="1" t="s">
        <v>9</v>
      </c>
      <c r="D2191">
        <v>12000</v>
      </c>
      <c r="E2191" s="1" t="s">
        <v>10</v>
      </c>
      <c r="F2191" s="1" t="s">
        <v>16</v>
      </c>
      <c r="G2191" s="1" t="s">
        <v>12</v>
      </c>
      <c r="H2191" s="1" t="s">
        <v>13</v>
      </c>
      <c r="I2191" s="1" t="s">
        <v>12</v>
      </c>
      <c r="J2191">
        <v>24</v>
      </c>
      <c r="K2191" s="1">
        <f t="shared" ref="K2191:K2254" si="102">IF(ISBLANK(D2191),$B$8,D2191)</f>
        <v>12000</v>
      </c>
      <c r="L2191" s="1" t="str">
        <f t="shared" ref="L2191:L2254" si="103">IF(ISBLANK(E2191),$B$4,E2191)</f>
        <v>ASALARIADO</v>
      </c>
      <c r="M2191" s="1">
        <f t="shared" ref="M2191:M2254" si="104">IF(ISBLANK(J2191),$B$9,J2191)</f>
        <v>24</v>
      </c>
    </row>
    <row r="2192" spans="2:13" x14ac:dyDescent="0.25">
      <c r="B2192">
        <v>2178</v>
      </c>
      <c r="C2192" s="1" t="s">
        <v>9</v>
      </c>
      <c r="D2192">
        <v>1154586.75</v>
      </c>
      <c r="E2192" s="1" t="s">
        <v>10</v>
      </c>
      <c r="F2192" s="1" t="s">
        <v>16</v>
      </c>
      <c r="G2192" s="1" t="s">
        <v>12</v>
      </c>
      <c r="H2192" s="1" t="s">
        <v>13</v>
      </c>
      <c r="I2192" s="1" t="s">
        <v>13</v>
      </c>
      <c r="J2192">
        <v>30</v>
      </c>
      <c r="K2192" s="1">
        <f t="shared" si="102"/>
        <v>1154586.75</v>
      </c>
      <c r="L2192" s="1" t="str">
        <f t="shared" si="103"/>
        <v>ASALARIADO</v>
      </c>
      <c r="M2192" s="1">
        <f t="shared" si="104"/>
        <v>30</v>
      </c>
    </row>
    <row r="2193" spans="2:13" x14ac:dyDescent="0.25">
      <c r="B2193">
        <v>2179</v>
      </c>
      <c r="C2193" s="1" t="s">
        <v>9</v>
      </c>
      <c r="D2193">
        <v>394295.68</v>
      </c>
      <c r="E2193" s="1" t="s">
        <v>10</v>
      </c>
      <c r="F2193" s="1" t="s">
        <v>16</v>
      </c>
      <c r="G2193" s="1" t="s">
        <v>12</v>
      </c>
      <c r="H2193" s="1" t="s">
        <v>13</v>
      </c>
      <c r="I2193" s="1" t="s">
        <v>13</v>
      </c>
      <c r="J2193">
        <v>42</v>
      </c>
      <c r="K2193" s="1">
        <f t="shared" si="102"/>
        <v>394295.68</v>
      </c>
      <c r="L2193" s="1" t="str">
        <f t="shared" si="103"/>
        <v>ASALARIADO</v>
      </c>
      <c r="M2193" s="1">
        <f t="shared" si="104"/>
        <v>42</v>
      </c>
    </row>
    <row r="2194" spans="2:13" x14ac:dyDescent="0.25">
      <c r="B2194">
        <v>2180</v>
      </c>
      <c r="C2194" s="1" t="s">
        <v>9</v>
      </c>
      <c r="D2194">
        <v>10000</v>
      </c>
      <c r="E2194" s="1" t="s">
        <v>10</v>
      </c>
      <c r="F2194" s="1" t="s">
        <v>16</v>
      </c>
      <c r="G2194" s="1" t="s">
        <v>12</v>
      </c>
      <c r="H2194" s="1" t="s">
        <v>12</v>
      </c>
      <c r="I2194" s="1" t="s">
        <v>13</v>
      </c>
      <c r="J2194">
        <v>34</v>
      </c>
      <c r="K2194" s="1">
        <f t="shared" si="102"/>
        <v>10000</v>
      </c>
      <c r="L2194" s="1" t="str">
        <f t="shared" si="103"/>
        <v>ASALARIADO</v>
      </c>
      <c r="M2194" s="1">
        <f t="shared" si="104"/>
        <v>34</v>
      </c>
    </row>
    <row r="2195" spans="2:13" x14ac:dyDescent="0.25">
      <c r="B2195">
        <v>2181</v>
      </c>
      <c r="C2195" s="1" t="s">
        <v>9</v>
      </c>
      <c r="D2195">
        <v>295970</v>
      </c>
      <c r="E2195" s="1" t="s">
        <v>18</v>
      </c>
      <c r="F2195" s="1" t="s">
        <v>16</v>
      </c>
      <c r="G2195" s="1" t="s">
        <v>12</v>
      </c>
      <c r="H2195" s="1" t="s">
        <v>13</v>
      </c>
      <c r="I2195" s="1" t="s">
        <v>13</v>
      </c>
      <c r="J2195">
        <v>28</v>
      </c>
      <c r="K2195" s="1">
        <f t="shared" si="102"/>
        <v>295970</v>
      </c>
      <c r="L2195" s="1" t="str">
        <f t="shared" si="103"/>
        <v>TRABAJADOR INDEPENDIENTE</v>
      </c>
      <c r="M2195" s="1">
        <f t="shared" si="104"/>
        <v>28</v>
      </c>
    </row>
    <row r="2196" spans="2:13" x14ac:dyDescent="0.25">
      <c r="B2196">
        <v>2182</v>
      </c>
      <c r="C2196" s="1" t="s">
        <v>9</v>
      </c>
      <c r="D2196">
        <v>1042448</v>
      </c>
      <c r="E2196" s="1" t="s">
        <v>10</v>
      </c>
      <c r="F2196" s="1" t="s">
        <v>16</v>
      </c>
      <c r="G2196" s="1" t="s">
        <v>12</v>
      </c>
      <c r="H2196" s="1" t="s">
        <v>13</v>
      </c>
      <c r="I2196" s="1" t="s">
        <v>13</v>
      </c>
      <c r="J2196">
        <v>33</v>
      </c>
      <c r="K2196" s="1">
        <f t="shared" si="102"/>
        <v>1042448</v>
      </c>
      <c r="L2196" s="1" t="str">
        <f t="shared" si="103"/>
        <v>ASALARIADO</v>
      </c>
      <c r="M2196" s="1">
        <f t="shared" si="104"/>
        <v>33</v>
      </c>
    </row>
    <row r="2197" spans="2:13" x14ac:dyDescent="0.25">
      <c r="B2197">
        <v>2183</v>
      </c>
      <c r="C2197" s="1" t="s">
        <v>9</v>
      </c>
      <c r="D2197">
        <v>313109.76000000001</v>
      </c>
      <c r="E2197" s="1" t="s">
        <v>10</v>
      </c>
      <c r="F2197" s="1" t="s">
        <v>16</v>
      </c>
      <c r="G2197" s="1" t="s">
        <v>12</v>
      </c>
      <c r="H2197" s="1" t="s">
        <v>12</v>
      </c>
      <c r="I2197" s="1" t="s">
        <v>13</v>
      </c>
      <c r="J2197">
        <v>55</v>
      </c>
      <c r="K2197" s="1">
        <f t="shared" si="102"/>
        <v>313109.76000000001</v>
      </c>
      <c r="L2197" s="1" t="str">
        <f t="shared" si="103"/>
        <v>ASALARIADO</v>
      </c>
      <c r="M2197" s="1">
        <f t="shared" si="104"/>
        <v>55</v>
      </c>
    </row>
    <row r="2198" spans="2:13" x14ac:dyDescent="0.25">
      <c r="B2198">
        <v>2184</v>
      </c>
      <c r="C2198" s="1" t="s">
        <v>9</v>
      </c>
      <c r="D2198">
        <v>2030634.72</v>
      </c>
      <c r="E2198" s="1" t="s">
        <v>10</v>
      </c>
      <c r="F2198" s="1" t="s">
        <v>11</v>
      </c>
      <c r="G2198" s="1" t="s">
        <v>12</v>
      </c>
      <c r="H2198" s="1" t="s">
        <v>13</v>
      </c>
      <c r="I2198" s="1" t="s">
        <v>13</v>
      </c>
      <c r="J2198">
        <v>45</v>
      </c>
      <c r="K2198" s="1">
        <f t="shared" si="102"/>
        <v>2030634.72</v>
      </c>
      <c r="L2198" s="1" t="str">
        <f t="shared" si="103"/>
        <v>ASALARIADO</v>
      </c>
      <c r="M2198" s="1">
        <f t="shared" si="104"/>
        <v>45</v>
      </c>
    </row>
    <row r="2199" spans="2:13" x14ac:dyDescent="0.25">
      <c r="B2199">
        <v>2185</v>
      </c>
      <c r="C2199" s="1" t="s">
        <v>9</v>
      </c>
      <c r="D2199">
        <v>975000</v>
      </c>
      <c r="E2199" s="1" t="s">
        <v>10</v>
      </c>
      <c r="F2199" s="1" t="s">
        <v>16</v>
      </c>
      <c r="G2199" s="1" t="s">
        <v>12</v>
      </c>
      <c r="H2199" s="1" t="s">
        <v>13</v>
      </c>
      <c r="I2199" s="1" t="s">
        <v>13</v>
      </c>
      <c r="J2199">
        <v>47</v>
      </c>
      <c r="K2199" s="1">
        <f t="shared" si="102"/>
        <v>975000</v>
      </c>
      <c r="L2199" s="1" t="str">
        <f t="shared" si="103"/>
        <v>ASALARIADO</v>
      </c>
      <c r="M2199" s="1">
        <f t="shared" si="104"/>
        <v>47</v>
      </c>
    </row>
    <row r="2200" spans="2:13" x14ac:dyDescent="0.25">
      <c r="B2200">
        <v>2186</v>
      </c>
      <c r="C2200" s="1" t="s">
        <v>9</v>
      </c>
      <c r="D2200">
        <v>1271336.5</v>
      </c>
      <c r="E2200" s="1" t="s">
        <v>10</v>
      </c>
      <c r="F2200" s="1" t="s">
        <v>11</v>
      </c>
      <c r="G2200" s="1" t="s">
        <v>12</v>
      </c>
      <c r="H2200" s="1" t="s">
        <v>13</v>
      </c>
      <c r="I2200" s="1" t="s">
        <v>13</v>
      </c>
      <c r="J2200">
        <v>35</v>
      </c>
      <c r="K2200" s="1">
        <f t="shared" si="102"/>
        <v>1271336.5</v>
      </c>
      <c r="L2200" s="1" t="str">
        <f t="shared" si="103"/>
        <v>ASALARIADO</v>
      </c>
      <c r="M2200" s="1">
        <f t="shared" si="104"/>
        <v>35</v>
      </c>
    </row>
    <row r="2201" spans="2:13" x14ac:dyDescent="0.25">
      <c r="B2201">
        <v>2187</v>
      </c>
      <c r="C2201" s="1" t="s">
        <v>9</v>
      </c>
      <c r="D2201">
        <v>3551482</v>
      </c>
      <c r="E2201" s="1" t="s">
        <v>14</v>
      </c>
      <c r="F2201" s="1" t="s">
        <v>11</v>
      </c>
      <c r="G2201" s="1" t="s">
        <v>12</v>
      </c>
      <c r="H2201" s="1" t="s">
        <v>13</v>
      </c>
      <c r="I2201" s="1" t="s">
        <v>13</v>
      </c>
      <c r="J2201">
        <v>64</v>
      </c>
      <c r="K2201" s="1">
        <f t="shared" si="102"/>
        <v>3551482</v>
      </c>
      <c r="L2201" s="1" t="str">
        <f t="shared" si="103"/>
        <v>PENSIONADOS EN SU PROPIO SISTEMA</v>
      </c>
      <c r="M2201" s="1">
        <f t="shared" si="104"/>
        <v>64</v>
      </c>
    </row>
    <row r="2202" spans="2:13" x14ac:dyDescent="0.25">
      <c r="B2202">
        <v>2188</v>
      </c>
      <c r="C2202" s="1" t="s">
        <v>15</v>
      </c>
      <c r="D2202">
        <v>297046</v>
      </c>
      <c r="E2202" s="1" t="s">
        <v>17</v>
      </c>
      <c r="F2202" s="1" t="s">
        <v>16</v>
      </c>
      <c r="G2202" s="1" t="s">
        <v>12</v>
      </c>
      <c r="H2202" s="1" t="s">
        <v>13</v>
      </c>
      <c r="I2202" s="1" t="s">
        <v>13</v>
      </c>
      <c r="J2202">
        <v>35</v>
      </c>
      <c r="K2202" s="1">
        <f t="shared" si="102"/>
        <v>297046</v>
      </c>
      <c r="L2202" s="1" t="str">
        <f t="shared" si="103"/>
        <v>ASEGURADO VOLUNTARIO</v>
      </c>
      <c r="M2202" s="1">
        <f t="shared" si="104"/>
        <v>35</v>
      </c>
    </row>
    <row r="2203" spans="2:13" x14ac:dyDescent="0.25">
      <c r="B2203">
        <v>2189</v>
      </c>
      <c r="C2203" s="1" t="s">
        <v>15</v>
      </c>
      <c r="D2203">
        <v>301260</v>
      </c>
      <c r="E2203" s="1" t="s">
        <v>17</v>
      </c>
      <c r="F2203" s="1" t="s">
        <v>16</v>
      </c>
      <c r="G2203" s="1" t="s">
        <v>12</v>
      </c>
      <c r="H2203" s="1" t="s">
        <v>13</v>
      </c>
      <c r="I2203" s="1" t="s">
        <v>13</v>
      </c>
      <c r="J2203">
        <v>24</v>
      </c>
      <c r="K2203" s="1">
        <f t="shared" si="102"/>
        <v>301260</v>
      </c>
      <c r="L2203" s="1" t="str">
        <f t="shared" si="103"/>
        <v>ASEGURADO VOLUNTARIO</v>
      </c>
      <c r="M2203" s="1">
        <f t="shared" si="104"/>
        <v>24</v>
      </c>
    </row>
    <row r="2204" spans="2:13" x14ac:dyDescent="0.25">
      <c r="B2204">
        <v>2190</v>
      </c>
      <c r="C2204" s="1" t="s">
        <v>9</v>
      </c>
      <c r="D2204">
        <v>329054</v>
      </c>
      <c r="E2204" s="1" t="s">
        <v>10</v>
      </c>
      <c r="F2204" s="1" t="s">
        <v>16</v>
      </c>
      <c r="G2204" s="1" t="s">
        <v>12</v>
      </c>
      <c r="H2204" s="1" t="s">
        <v>13</v>
      </c>
      <c r="I2204" s="1" t="s">
        <v>13</v>
      </c>
      <c r="J2204">
        <v>25</v>
      </c>
      <c r="K2204" s="1">
        <f t="shared" si="102"/>
        <v>329054</v>
      </c>
      <c r="L2204" s="1" t="str">
        <f t="shared" si="103"/>
        <v>ASALARIADO</v>
      </c>
      <c r="M2204" s="1">
        <f t="shared" si="104"/>
        <v>25</v>
      </c>
    </row>
    <row r="2205" spans="2:13" x14ac:dyDescent="0.25">
      <c r="B2205">
        <v>2191</v>
      </c>
      <c r="C2205" s="1" t="s">
        <v>9</v>
      </c>
      <c r="D2205">
        <v>1218000</v>
      </c>
      <c r="E2205" s="1" t="s">
        <v>10</v>
      </c>
      <c r="F2205" s="1" t="s">
        <v>16</v>
      </c>
      <c r="G2205" s="1" t="s">
        <v>12</v>
      </c>
      <c r="H2205" s="1" t="s">
        <v>12</v>
      </c>
      <c r="I2205" s="1" t="s">
        <v>13</v>
      </c>
      <c r="J2205">
        <v>49</v>
      </c>
      <c r="K2205" s="1">
        <f t="shared" si="102"/>
        <v>1218000</v>
      </c>
      <c r="L2205" s="1" t="str">
        <f t="shared" si="103"/>
        <v>ASALARIADO</v>
      </c>
      <c r="M2205" s="1">
        <f t="shared" si="104"/>
        <v>49</v>
      </c>
    </row>
    <row r="2206" spans="2:13" x14ac:dyDescent="0.25">
      <c r="B2206">
        <v>2192</v>
      </c>
      <c r="C2206" s="1" t="s">
        <v>15</v>
      </c>
      <c r="D2206">
        <v>782118.81</v>
      </c>
      <c r="E2206" s="1" t="s">
        <v>10</v>
      </c>
      <c r="F2206" s="1" t="s">
        <v>16</v>
      </c>
      <c r="G2206" s="1" t="s">
        <v>12</v>
      </c>
      <c r="H2206" s="1" t="s">
        <v>13</v>
      </c>
      <c r="I2206" s="1" t="s">
        <v>13</v>
      </c>
      <c r="J2206">
        <v>27</v>
      </c>
      <c r="K2206" s="1">
        <f t="shared" si="102"/>
        <v>782118.81</v>
      </c>
      <c r="L2206" s="1" t="str">
        <f t="shared" si="103"/>
        <v>ASALARIADO</v>
      </c>
      <c r="M2206" s="1">
        <f t="shared" si="104"/>
        <v>27</v>
      </c>
    </row>
    <row r="2207" spans="2:13" x14ac:dyDescent="0.25">
      <c r="B2207">
        <v>2193</v>
      </c>
      <c r="C2207" s="1" t="s">
        <v>15</v>
      </c>
      <c r="D2207">
        <v>1914699</v>
      </c>
      <c r="E2207" s="1" t="s">
        <v>10</v>
      </c>
      <c r="F2207" s="1" t="s">
        <v>11</v>
      </c>
      <c r="G2207" s="1" t="s">
        <v>12</v>
      </c>
      <c r="H2207" s="1" t="s">
        <v>13</v>
      </c>
      <c r="I2207" s="1" t="s">
        <v>13</v>
      </c>
      <c r="J2207">
        <v>59</v>
      </c>
      <c r="K2207" s="1">
        <f t="shared" si="102"/>
        <v>1914699</v>
      </c>
      <c r="L2207" s="1" t="str">
        <f t="shared" si="103"/>
        <v>ASALARIADO</v>
      </c>
      <c r="M2207" s="1">
        <f t="shared" si="104"/>
        <v>59</v>
      </c>
    </row>
    <row r="2208" spans="2:13" x14ac:dyDescent="0.25">
      <c r="B2208">
        <v>2194</v>
      </c>
      <c r="C2208" s="1" t="s">
        <v>9</v>
      </c>
      <c r="D2208">
        <v>347514</v>
      </c>
      <c r="E2208" s="1" t="s">
        <v>10</v>
      </c>
      <c r="F2208" s="1" t="s">
        <v>16</v>
      </c>
      <c r="G2208" s="1" t="s">
        <v>12</v>
      </c>
      <c r="H2208" s="1" t="s">
        <v>13</v>
      </c>
      <c r="I2208" s="1" t="s">
        <v>13</v>
      </c>
      <c r="J2208">
        <v>27</v>
      </c>
      <c r="K2208" s="1">
        <f t="shared" si="102"/>
        <v>347514</v>
      </c>
      <c r="L2208" s="1" t="str">
        <f t="shared" si="103"/>
        <v>ASALARIADO</v>
      </c>
      <c r="M2208" s="1">
        <f t="shared" si="104"/>
        <v>27</v>
      </c>
    </row>
    <row r="2209" spans="2:13" x14ac:dyDescent="0.25">
      <c r="B2209">
        <v>2195</v>
      </c>
      <c r="C2209" s="1" t="s">
        <v>15</v>
      </c>
      <c r="D2209">
        <v>136001</v>
      </c>
      <c r="E2209" s="1" t="s">
        <v>10</v>
      </c>
      <c r="F2209" s="1" t="s">
        <v>16</v>
      </c>
      <c r="G2209" s="1" t="s">
        <v>12</v>
      </c>
      <c r="H2209" s="1" t="s">
        <v>13</v>
      </c>
      <c r="I2209" s="1" t="s">
        <v>13</v>
      </c>
      <c r="J2209">
        <v>52</v>
      </c>
      <c r="K2209" s="1">
        <f t="shared" si="102"/>
        <v>136001</v>
      </c>
      <c r="L2209" s="1" t="str">
        <f t="shared" si="103"/>
        <v>ASALARIADO</v>
      </c>
      <c r="M2209" s="1">
        <f t="shared" si="104"/>
        <v>52</v>
      </c>
    </row>
    <row r="2210" spans="2:13" x14ac:dyDescent="0.25">
      <c r="B2210">
        <v>2196</v>
      </c>
      <c r="C2210" s="1" t="s">
        <v>15</v>
      </c>
      <c r="D2210">
        <v>1002612</v>
      </c>
      <c r="E2210" s="1" t="s">
        <v>14</v>
      </c>
      <c r="F2210" s="1" t="s">
        <v>11</v>
      </c>
      <c r="G2210" s="1" t="s">
        <v>12</v>
      </c>
      <c r="H2210" s="1" t="s">
        <v>13</v>
      </c>
      <c r="I2210" s="1" t="s">
        <v>13</v>
      </c>
      <c r="J2210">
        <v>63</v>
      </c>
      <c r="K2210" s="1">
        <f t="shared" si="102"/>
        <v>1002612</v>
      </c>
      <c r="L2210" s="1" t="str">
        <f t="shared" si="103"/>
        <v>PENSIONADOS EN SU PROPIO SISTEMA</v>
      </c>
      <c r="M2210" s="1">
        <f t="shared" si="104"/>
        <v>63</v>
      </c>
    </row>
    <row r="2211" spans="2:13" x14ac:dyDescent="0.25">
      <c r="B2211">
        <v>2197</v>
      </c>
      <c r="C2211" s="1" t="s">
        <v>9</v>
      </c>
      <c r="D2211">
        <v>543686</v>
      </c>
      <c r="E2211" s="1" t="s">
        <v>10</v>
      </c>
      <c r="F2211" s="1" t="s">
        <v>11</v>
      </c>
      <c r="G2211" s="1" t="s">
        <v>12</v>
      </c>
      <c r="H2211" s="1" t="s">
        <v>13</v>
      </c>
      <c r="I2211" s="1" t="s">
        <v>12</v>
      </c>
      <c r="J2211">
        <v>49</v>
      </c>
      <c r="K2211" s="1">
        <f t="shared" si="102"/>
        <v>543686</v>
      </c>
      <c r="L2211" s="1" t="str">
        <f t="shared" si="103"/>
        <v>ASALARIADO</v>
      </c>
      <c r="M2211" s="1">
        <f t="shared" si="104"/>
        <v>49</v>
      </c>
    </row>
    <row r="2212" spans="2:13" x14ac:dyDescent="0.25">
      <c r="B2212">
        <v>2198</v>
      </c>
      <c r="C2212" s="1" t="s">
        <v>9</v>
      </c>
      <c r="D2212">
        <v>187645.6</v>
      </c>
      <c r="E2212" s="1" t="s">
        <v>10</v>
      </c>
      <c r="F2212" s="1" t="s">
        <v>16</v>
      </c>
      <c r="G2212" s="1" t="s">
        <v>12</v>
      </c>
      <c r="H2212" s="1" t="s">
        <v>13</v>
      </c>
      <c r="I2212" s="1" t="s">
        <v>13</v>
      </c>
      <c r="J2212">
        <v>47</v>
      </c>
      <c r="K2212" s="1">
        <f t="shared" si="102"/>
        <v>187645.6</v>
      </c>
      <c r="L2212" s="1" t="str">
        <f t="shared" si="103"/>
        <v>ASALARIADO</v>
      </c>
      <c r="M2212" s="1">
        <f t="shared" si="104"/>
        <v>47</v>
      </c>
    </row>
    <row r="2213" spans="2:13" x14ac:dyDescent="0.25">
      <c r="B2213">
        <v>2199</v>
      </c>
      <c r="C2213" s="1" t="s">
        <v>9</v>
      </c>
      <c r="D2213">
        <v>837414</v>
      </c>
      <c r="E2213" s="1" t="s">
        <v>18</v>
      </c>
      <c r="F2213" s="1" t="s">
        <v>16</v>
      </c>
      <c r="G2213" s="1" t="s">
        <v>12</v>
      </c>
      <c r="H2213" s="1" t="s">
        <v>13</v>
      </c>
      <c r="I2213" s="1" t="s">
        <v>13</v>
      </c>
      <c r="J2213">
        <v>64</v>
      </c>
      <c r="K2213" s="1">
        <f t="shared" si="102"/>
        <v>837414</v>
      </c>
      <c r="L2213" s="1" t="str">
        <f t="shared" si="103"/>
        <v>TRABAJADOR INDEPENDIENTE</v>
      </c>
      <c r="M2213" s="1">
        <f t="shared" si="104"/>
        <v>64</v>
      </c>
    </row>
    <row r="2214" spans="2:13" x14ac:dyDescent="0.25">
      <c r="B2214">
        <v>2200</v>
      </c>
      <c r="C2214" s="1" t="s">
        <v>9</v>
      </c>
      <c r="D2214">
        <v>140978.96</v>
      </c>
      <c r="E2214" s="1" t="s">
        <v>10</v>
      </c>
      <c r="F2214" s="1" t="s">
        <v>16</v>
      </c>
      <c r="G2214" s="1" t="s">
        <v>12</v>
      </c>
      <c r="H2214" s="1" t="s">
        <v>13</v>
      </c>
      <c r="I2214" s="1" t="s">
        <v>13</v>
      </c>
      <c r="J2214">
        <v>46</v>
      </c>
      <c r="K2214" s="1">
        <f t="shared" si="102"/>
        <v>140978.96</v>
      </c>
      <c r="L2214" s="1" t="str">
        <f t="shared" si="103"/>
        <v>ASALARIADO</v>
      </c>
      <c r="M2214" s="1">
        <f t="shared" si="104"/>
        <v>46</v>
      </c>
    </row>
    <row r="2215" spans="2:13" x14ac:dyDescent="0.25">
      <c r="B2215">
        <v>2201</v>
      </c>
      <c r="C2215" s="1" t="s">
        <v>9</v>
      </c>
      <c r="D2215">
        <v>297046</v>
      </c>
      <c r="E2215" s="1" t="s">
        <v>17</v>
      </c>
      <c r="F2215" s="1" t="s">
        <v>16</v>
      </c>
      <c r="G2215" s="1" t="s">
        <v>12</v>
      </c>
      <c r="H2215" s="1" t="s">
        <v>12</v>
      </c>
      <c r="I2215" s="1" t="s">
        <v>12</v>
      </c>
      <c r="J2215">
        <v>37</v>
      </c>
      <c r="K2215" s="1">
        <f t="shared" si="102"/>
        <v>297046</v>
      </c>
      <c r="L2215" s="1" t="str">
        <f t="shared" si="103"/>
        <v>ASEGURADO VOLUNTARIO</v>
      </c>
      <c r="M2215" s="1">
        <f t="shared" si="104"/>
        <v>37</v>
      </c>
    </row>
    <row r="2216" spans="2:13" x14ac:dyDescent="0.25">
      <c r="B2216">
        <v>2202</v>
      </c>
      <c r="C2216" s="1" t="s">
        <v>15</v>
      </c>
      <c r="D2216">
        <v>376750</v>
      </c>
      <c r="E2216" s="1" t="s">
        <v>10</v>
      </c>
      <c r="F2216" s="1" t="s">
        <v>16</v>
      </c>
      <c r="G2216" s="1" t="s">
        <v>12</v>
      </c>
      <c r="H2216" s="1" t="s">
        <v>13</v>
      </c>
      <c r="I2216" s="1" t="s">
        <v>13</v>
      </c>
      <c r="J2216">
        <v>24</v>
      </c>
      <c r="K2216" s="1">
        <f t="shared" si="102"/>
        <v>376750</v>
      </c>
      <c r="L2216" s="1" t="str">
        <f t="shared" si="103"/>
        <v>ASALARIADO</v>
      </c>
      <c r="M2216" s="1">
        <f t="shared" si="104"/>
        <v>24</v>
      </c>
    </row>
    <row r="2217" spans="2:13" x14ac:dyDescent="0.25">
      <c r="B2217">
        <v>2203</v>
      </c>
      <c r="C2217" s="1" t="s">
        <v>9</v>
      </c>
      <c r="D2217">
        <v>50000</v>
      </c>
      <c r="E2217" s="1" t="s">
        <v>10</v>
      </c>
      <c r="F2217" s="1" t="s">
        <v>16</v>
      </c>
      <c r="G2217" s="1" t="s">
        <v>12</v>
      </c>
      <c r="H2217" s="1" t="s">
        <v>12</v>
      </c>
      <c r="I2217" s="1" t="s">
        <v>13</v>
      </c>
      <c r="J2217">
        <v>34</v>
      </c>
      <c r="K2217" s="1">
        <f t="shared" si="102"/>
        <v>50000</v>
      </c>
      <c r="L2217" s="1" t="str">
        <f t="shared" si="103"/>
        <v>ASALARIADO</v>
      </c>
      <c r="M2217" s="1">
        <f t="shared" si="104"/>
        <v>34</v>
      </c>
    </row>
    <row r="2218" spans="2:13" x14ac:dyDescent="0.25">
      <c r="B2218">
        <v>2204</v>
      </c>
      <c r="C2218" s="1" t="s">
        <v>15</v>
      </c>
      <c r="D2218">
        <v>278030</v>
      </c>
      <c r="E2218" s="1" t="s">
        <v>19</v>
      </c>
      <c r="F2218" s="1" t="s">
        <v>16</v>
      </c>
      <c r="G2218" s="1" t="s">
        <v>12</v>
      </c>
      <c r="H2218" s="1" t="s">
        <v>13</v>
      </c>
      <c r="I2218" s="1" t="s">
        <v>13</v>
      </c>
      <c r="J2218">
        <v>51</v>
      </c>
      <c r="K2218" s="1">
        <f t="shared" si="102"/>
        <v>278030</v>
      </c>
      <c r="L2218" s="1" t="str">
        <f t="shared" si="103"/>
        <v>CONVENIOS ESPECIALES DE TRABAJADORES INDEPENDIENTES</v>
      </c>
      <c r="M2218" s="1">
        <f t="shared" si="104"/>
        <v>51</v>
      </c>
    </row>
    <row r="2219" spans="2:13" x14ac:dyDescent="0.25">
      <c r="B2219">
        <v>2205</v>
      </c>
      <c r="C2219" s="1" t="s">
        <v>9</v>
      </c>
      <c r="D2219">
        <v>305704</v>
      </c>
      <c r="E2219" s="1" t="s">
        <v>17</v>
      </c>
      <c r="F2219" s="1" t="s">
        <v>16</v>
      </c>
      <c r="G2219" s="1" t="s">
        <v>13</v>
      </c>
      <c r="H2219" s="1" t="s">
        <v>13</v>
      </c>
      <c r="I2219" s="1" t="s">
        <v>13</v>
      </c>
      <c r="J2219">
        <v>40</v>
      </c>
      <c r="K2219" s="1">
        <f t="shared" si="102"/>
        <v>305704</v>
      </c>
      <c r="L2219" s="1" t="str">
        <f t="shared" si="103"/>
        <v>ASEGURADO VOLUNTARIO</v>
      </c>
      <c r="M2219" s="1">
        <f t="shared" si="104"/>
        <v>40</v>
      </c>
    </row>
    <row r="2220" spans="2:13" x14ac:dyDescent="0.25">
      <c r="B2220">
        <v>2206</v>
      </c>
      <c r="C2220" s="1" t="s">
        <v>15</v>
      </c>
      <c r="D2220">
        <v>719271.8</v>
      </c>
      <c r="E2220" s="1" t="s">
        <v>14</v>
      </c>
      <c r="F2220" s="1" t="s">
        <v>11</v>
      </c>
      <c r="G2220" s="1" t="s">
        <v>12</v>
      </c>
      <c r="H2220" s="1" t="s">
        <v>13</v>
      </c>
      <c r="I2220" s="1" t="s">
        <v>13</v>
      </c>
      <c r="J2220">
        <v>81</v>
      </c>
      <c r="K2220" s="1">
        <f t="shared" si="102"/>
        <v>719271.8</v>
      </c>
      <c r="L2220" s="1" t="str">
        <f t="shared" si="103"/>
        <v>PENSIONADOS EN SU PROPIO SISTEMA</v>
      </c>
      <c r="M2220" s="1">
        <f t="shared" si="104"/>
        <v>81</v>
      </c>
    </row>
    <row r="2221" spans="2:13" x14ac:dyDescent="0.25">
      <c r="B2221">
        <v>2207</v>
      </c>
      <c r="C2221" s="1" t="s">
        <v>15</v>
      </c>
      <c r="D2221">
        <v>1111989</v>
      </c>
      <c r="E2221" s="1" t="s">
        <v>10</v>
      </c>
      <c r="F2221" s="1" t="s">
        <v>11</v>
      </c>
      <c r="G2221" s="1" t="s">
        <v>12</v>
      </c>
      <c r="H2221" s="1" t="s">
        <v>13</v>
      </c>
      <c r="I2221" s="1" t="s">
        <v>12</v>
      </c>
      <c r="J2221">
        <v>53</v>
      </c>
      <c r="K2221" s="1">
        <f t="shared" si="102"/>
        <v>1111989</v>
      </c>
      <c r="L2221" s="1" t="str">
        <f t="shared" si="103"/>
        <v>ASALARIADO</v>
      </c>
      <c r="M2221" s="1">
        <f t="shared" si="104"/>
        <v>53</v>
      </c>
    </row>
    <row r="2222" spans="2:13" x14ac:dyDescent="0.25">
      <c r="B2222">
        <v>2208</v>
      </c>
      <c r="C2222" s="1" t="s">
        <v>15</v>
      </c>
      <c r="D2222">
        <v>1214632</v>
      </c>
      <c r="E2222" s="1" t="s">
        <v>10</v>
      </c>
      <c r="F2222" s="1" t="s">
        <v>11</v>
      </c>
      <c r="G2222" s="1" t="s">
        <v>12</v>
      </c>
      <c r="H2222" s="1" t="s">
        <v>13</v>
      </c>
      <c r="I2222" s="1" t="s">
        <v>12</v>
      </c>
      <c r="J2222">
        <v>57</v>
      </c>
      <c r="K2222" s="1">
        <f t="shared" si="102"/>
        <v>1214632</v>
      </c>
      <c r="L2222" s="1" t="str">
        <f t="shared" si="103"/>
        <v>ASALARIADO</v>
      </c>
      <c r="M2222" s="1">
        <f t="shared" si="104"/>
        <v>57</v>
      </c>
    </row>
    <row r="2223" spans="2:13" x14ac:dyDescent="0.25">
      <c r="B2223">
        <v>2209</v>
      </c>
      <c r="C2223" s="1" t="s">
        <v>15</v>
      </c>
      <c r="D2223">
        <v>550000</v>
      </c>
      <c r="E2223" s="1" t="s">
        <v>10</v>
      </c>
      <c r="F2223" s="1" t="s">
        <v>16</v>
      </c>
      <c r="G2223" s="1" t="s">
        <v>12</v>
      </c>
      <c r="H2223" s="1" t="s">
        <v>13</v>
      </c>
      <c r="I2223" s="1" t="s">
        <v>13</v>
      </c>
      <c r="J2223">
        <v>31</v>
      </c>
      <c r="K2223" s="1">
        <f t="shared" si="102"/>
        <v>550000</v>
      </c>
      <c r="L2223" s="1" t="str">
        <f t="shared" si="103"/>
        <v>ASALARIADO</v>
      </c>
      <c r="M2223" s="1">
        <f t="shared" si="104"/>
        <v>31</v>
      </c>
    </row>
    <row r="2224" spans="2:13" x14ac:dyDescent="0.25">
      <c r="B2224">
        <v>2210</v>
      </c>
      <c r="C2224" s="1" t="s">
        <v>9</v>
      </c>
      <c r="D2224">
        <v>721187.76</v>
      </c>
      <c r="E2224" s="1" t="s">
        <v>10</v>
      </c>
      <c r="F2224" s="1" t="s">
        <v>11</v>
      </c>
      <c r="G2224" s="1" t="s">
        <v>12</v>
      </c>
      <c r="H2224" s="1" t="s">
        <v>13</v>
      </c>
      <c r="I2224" s="1" t="s">
        <v>13</v>
      </c>
      <c r="J2224">
        <v>49</v>
      </c>
      <c r="K2224" s="1">
        <f t="shared" si="102"/>
        <v>721187.76</v>
      </c>
      <c r="L2224" s="1" t="str">
        <f t="shared" si="103"/>
        <v>ASALARIADO</v>
      </c>
      <c r="M2224" s="1">
        <f t="shared" si="104"/>
        <v>49</v>
      </c>
    </row>
    <row r="2225" spans="2:13" x14ac:dyDescent="0.25">
      <c r="B2225">
        <v>2211</v>
      </c>
      <c r="C2225" s="1" t="s">
        <v>9</v>
      </c>
      <c r="D2225">
        <v>333500</v>
      </c>
      <c r="E2225" s="1" t="s">
        <v>10</v>
      </c>
      <c r="F2225" s="1" t="s">
        <v>16</v>
      </c>
      <c r="G2225" s="1" t="s">
        <v>12</v>
      </c>
      <c r="H2225" s="1" t="s">
        <v>13</v>
      </c>
      <c r="I2225" s="1" t="s">
        <v>13</v>
      </c>
      <c r="J2225">
        <v>41</v>
      </c>
      <c r="K2225" s="1">
        <f t="shared" si="102"/>
        <v>333500</v>
      </c>
      <c r="L2225" s="1" t="str">
        <f t="shared" si="103"/>
        <v>ASALARIADO</v>
      </c>
      <c r="M2225" s="1">
        <f t="shared" si="104"/>
        <v>41</v>
      </c>
    </row>
    <row r="2226" spans="2:13" x14ac:dyDescent="0.25">
      <c r="B2226">
        <v>2212</v>
      </c>
      <c r="C2226" s="1" t="s">
        <v>9</v>
      </c>
      <c r="D2226">
        <v>1371326</v>
      </c>
      <c r="E2226" s="1" t="s">
        <v>10</v>
      </c>
      <c r="F2226" s="1" t="s">
        <v>11</v>
      </c>
      <c r="G2226" s="1" t="s">
        <v>12</v>
      </c>
      <c r="H2226" s="1" t="s">
        <v>13</v>
      </c>
      <c r="I2226" s="1" t="s">
        <v>13</v>
      </c>
      <c r="J2226">
        <v>51</v>
      </c>
      <c r="K2226" s="1">
        <f t="shared" si="102"/>
        <v>1371326</v>
      </c>
      <c r="L2226" s="1" t="str">
        <f t="shared" si="103"/>
        <v>ASALARIADO</v>
      </c>
      <c r="M2226" s="1">
        <f t="shared" si="104"/>
        <v>51</v>
      </c>
    </row>
    <row r="2227" spans="2:13" x14ac:dyDescent="0.25">
      <c r="B2227">
        <v>2213</v>
      </c>
      <c r="C2227" s="1" t="s">
        <v>15</v>
      </c>
      <c r="D2227">
        <v>619970</v>
      </c>
      <c r="E2227" s="1" t="s">
        <v>18</v>
      </c>
      <c r="F2227" s="1" t="s">
        <v>16</v>
      </c>
      <c r="G2227" s="1" t="s">
        <v>12</v>
      </c>
      <c r="H2227" s="1" t="s">
        <v>13</v>
      </c>
      <c r="I2227" s="1" t="s">
        <v>13</v>
      </c>
      <c r="J2227">
        <v>53</v>
      </c>
      <c r="K2227" s="1">
        <f t="shared" si="102"/>
        <v>619970</v>
      </c>
      <c r="L2227" s="1" t="str">
        <f t="shared" si="103"/>
        <v>TRABAJADOR INDEPENDIENTE</v>
      </c>
      <c r="M2227" s="1">
        <f t="shared" si="104"/>
        <v>53</v>
      </c>
    </row>
    <row r="2228" spans="2:13" x14ac:dyDescent="0.25">
      <c r="B2228">
        <v>2214</v>
      </c>
      <c r="C2228" s="1" t="s">
        <v>9</v>
      </c>
      <c r="D2228">
        <v>361811</v>
      </c>
      <c r="E2228" s="1" t="s">
        <v>18</v>
      </c>
      <c r="F2228" s="1" t="s">
        <v>16</v>
      </c>
      <c r="G2228" s="1" t="s">
        <v>12</v>
      </c>
      <c r="H2228" s="1" t="s">
        <v>13</v>
      </c>
      <c r="I2228" s="1" t="s">
        <v>12</v>
      </c>
      <c r="J2228">
        <v>44</v>
      </c>
      <c r="K2228" s="1">
        <f t="shared" si="102"/>
        <v>361811</v>
      </c>
      <c r="L2228" s="1" t="str">
        <f t="shared" si="103"/>
        <v>TRABAJADOR INDEPENDIENTE</v>
      </c>
      <c r="M2228" s="1">
        <f t="shared" si="104"/>
        <v>44</v>
      </c>
    </row>
    <row r="2229" spans="2:13" x14ac:dyDescent="0.25">
      <c r="B2229">
        <v>2215</v>
      </c>
      <c r="C2229" s="1" t="s">
        <v>15</v>
      </c>
      <c r="D2229">
        <v>2329738.04</v>
      </c>
      <c r="E2229" s="1" t="s">
        <v>10</v>
      </c>
      <c r="F2229" s="1" t="s">
        <v>11</v>
      </c>
      <c r="G2229" s="1" t="s">
        <v>12</v>
      </c>
      <c r="H2229" s="1" t="s">
        <v>13</v>
      </c>
      <c r="I2229" s="1" t="s">
        <v>13</v>
      </c>
      <c r="J2229">
        <v>59</v>
      </c>
      <c r="K2229" s="1">
        <f t="shared" si="102"/>
        <v>2329738.04</v>
      </c>
      <c r="L2229" s="1" t="str">
        <f t="shared" si="103"/>
        <v>ASALARIADO</v>
      </c>
      <c r="M2229" s="1">
        <f t="shared" si="104"/>
        <v>59</v>
      </c>
    </row>
    <row r="2230" spans="2:13" x14ac:dyDescent="0.25">
      <c r="B2230">
        <v>2216</v>
      </c>
      <c r="C2230" s="1" t="s">
        <v>15</v>
      </c>
      <c r="D2230">
        <v>343085</v>
      </c>
      <c r="E2230" s="1" t="s">
        <v>18</v>
      </c>
      <c r="F2230" s="1" t="s">
        <v>16</v>
      </c>
      <c r="G2230" s="1" t="s">
        <v>12</v>
      </c>
      <c r="H2230" s="1" t="s">
        <v>13</v>
      </c>
      <c r="I2230" s="1" t="s">
        <v>13</v>
      </c>
      <c r="J2230">
        <v>42</v>
      </c>
      <c r="K2230" s="1">
        <f t="shared" si="102"/>
        <v>343085</v>
      </c>
      <c r="L2230" s="1" t="str">
        <f t="shared" si="103"/>
        <v>TRABAJADOR INDEPENDIENTE</v>
      </c>
      <c r="M2230" s="1">
        <f t="shared" si="104"/>
        <v>42</v>
      </c>
    </row>
    <row r="2231" spans="2:13" x14ac:dyDescent="0.25">
      <c r="B2231">
        <v>2217</v>
      </c>
      <c r="C2231" s="1" t="s">
        <v>15</v>
      </c>
      <c r="D2231">
        <v>1029228</v>
      </c>
      <c r="E2231" s="1" t="s">
        <v>10</v>
      </c>
      <c r="F2231" s="1" t="s">
        <v>11</v>
      </c>
      <c r="G2231" s="1" t="s">
        <v>12</v>
      </c>
      <c r="H2231" s="1" t="s">
        <v>13</v>
      </c>
      <c r="I2231" s="1" t="s">
        <v>13</v>
      </c>
      <c r="J2231">
        <v>38</v>
      </c>
      <c r="K2231" s="1">
        <f t="shared" si="102"/>
        <v>1029228</v>
      </c>
      <c r="L2231" s="1" t="str">
        <f t="shared" si="103"/>
        <v>ASALARIADO</v>
      </c>
      <c r="M2231" s="1">
        <f t="shared" si="104"/>
        <v>38</v>
      </c>
    </row>
    <row r="2232" spans="2:13" x14ac:dyDescent="0.25">
      <c r="B2232">
        <v>2218</v>
      </c>
      <c r="C2232" s="1" t="s">
        <v>15</v>
      </c>
      <c r="D2232">
        <v>2725702</v>
      </c>
      <c r="E2232" s="1" t="s">
        <v>10</v>
      </c>
      <c r="F2232" s="1" t="s">
        <v>11</v>
      </c>
      <c r="G2232" s="1" t="s">
        <v>12</v>
      </c>
      <c r="H2232" s="1" t="s">
        <v>13</v>
      </c>
      <c r="I2232" s="1" t="s">
        <v>13</v>
      </c>
      <c r="J2232">
        <v>55</v>
      </c>
      <c r="K2232" s="1">
        <f t="shared" si="102"/>
        <v>2725702</v>
      </c>
      <c r="L2232" s="1" t="str">
        <f t="shared" si="103"/>
        <v>ASALARIADO</v>
      </c>
      <c r="M2232" s="1">
        <f t="shared" si="104"/>
        <v>55</v>
      </c>
    </row>
    <row r="2233" spans="2:13" x14ac:dyDescent="0.25">
      <c r="B2233">
        <v>2219</v>
      </c>
      <c r="C2233" s="1" t="s">
        <v>9</v>
      </c>
      <c r="D2233">
        <v>297046</v>
      </c>
      <c r="E2233" s="1" t="s">
        <v>17</v>
      </c>
      <c r="F2233" s="1" t="s">
        <v>16</v>
      </c>
      <c r="G2233" s="1" t="s">
        <v>12</v>
      </c>
      <c r="H2233" s="1" t="s">
        <v>13</v>
      </c>
      <c r="I2233" s="1" t="s">
        <v>12</v>
      </c>
      <c r="J2233">
        <v>28</v>
      </c>
      <c r="K2233" s="1">
        <f t="shared" si="102"/>
        <v>297046</v>
      </c>
      <c r="L2233" s="1" t="str">
        <f t="shared" si="103"/>
        <v>ASEGURADO VOLUNTARIO</v>
      </c>
      <c r="M2233" s="1">
        <f t="shared" si="104"/>
        <v>28</v>
      </c>
    </row>
    <row r="2234" spans="2:13" x14ac:dyDescent="0.25">
      <c r="B2234">
        <v>2220</v>
      </c>
      <c r="C2234" s="1" t="s">
        <v>9</v>
      </c>
      <c r="D2234">
        <v>807000</v>
      </c>
      <c r="E2234" s="1" t="s">
        <v>10</v>
      </c>
      <c r="F2234" s="1" t="s">
        <v>16</v>
      </c>
      <c r="G2234" s="1" t="s">
        <v>12</v>
      </c>
      <c r="H2234" s="1" t="s">
        <v>13</v>
      </c>
      <c r="I2234" s="1" t="s">
        <v>13</v>
      </c>
      <c r="J2234">
        <v>36</v>
      </c>
      <c r="K2234" s="1">
        <f t="shared" si="102"/>
        <v>807000</v>
      </c>
      <c r="L2234" s="1" t="str">
        <f t="shared" si="103"/>
        <v>ASALARIADO</v>
      </c>
      <c r="M2234" s="1">
        <f t="shared" si="104"/>
        <v>36</v>
      </c>
    </row>
    <row r="2235" spans="2:13" x14ac:dyDescent="0.25">
      <c r="B2235">
        <v>2221</v>
      </c>
      <c r="C2235" s="1" t="s">
        <v>9</v>
      </c>
      <c r="D2235">
        <v>299647</v>
      </c>
      <c r="E2235" s="1" t="s">
        <v>17</v>
      </c>
      <c r="F2235" s="1" t="s">
        <v>16</v>
      </c>
      <c r="G2235" s="1" t="s">
        <v>12</v>
      </c>
      <c r="H2235" s="1" t="s">
        <v>13</v>
      </c>
      <c r="I2235" s="1" t="s">
        <v>13</v>
      </c>
      <c r="J2235">
        <v>88</v>
      </c>
      <c r="K2235" s="1">
        <f t="shared" si="102"/>
        <v>299647</v>
      </c>
      <c r="L2235" s="1" t="str">
        <f t="shared" si="103"/>
        <v>ASEGURADO VOLUNTARIO</v>
      </c>
      <c r="M2235" s="1">
        <f t="shared" si="104"/>
        <v>88</v>
      </c>
    </row>
    <row r="2236" spans="2:13" x14ac:dyDescent="0.25">
      <c r="B2236">
        <v>2222</v>
      </c>
      <c r="C2236" s="1" t="s">
        <v>15</v>
      </c>
      <c r="D2236">
        <v>370090</v>
      </c>
      <c r="E2236" s="1" t="s">
        <v>18</v>
      </c>
      <c r="F2236" s="1" t="s">
        <v>16</v>
      </c>
      <c r="G2236" s="1" t="s">
        <v>12</v>
      </c>
      <c r="H2236" s="1" t="s">
        <v>13</v>
      </c>
      <c r="I2236" s="1" t="s">
        <v>13</v>
      </c>
      <c r="J2236">
        <v>63</v>
      </c>
      <c r="K2236" s="1">
        <f t="shared" si="102"/>
        <v>370090</v>
      </c>
      <c r="L2236" s="1" t="str">
        <f t="shared" si="103"/>
        <v>TRABAJADOR INDEPENDIENTE</v>
      </c>
      <c r="M2236" s="1">
        <f t="shared" si="104"/>
        <v>63</v>
      </c>
    </row>
    <row r="2237" spans="2:13" x14ac:dyDescent="0.25">
      <c r="B2237">
        <v>2223</v>
      </c>
      <c r="C2237" s="1" t="s">
        <v>9</v>
      </c>
      <c r="D2237">
        <v>263208.75</v>
      </c>
      <c r="E2237" s="1" t="s">
        <v>10</v>
      </c>
      <c r="F2237" s="1" t="s">
        <v>16</v>
      </c>
      <c r="G2237" s="1" t="s">
        <v>12</v>
      </c>
      <c r="H2237" s="1" t="s">
        <v>13</v>
      </c>
      <c r="I2237" s="1" t="s">
        <v>13</v>
      </c>
      <c r="J2237">
        <v>25</v>
      </c>
      <c r="K2237" s="1">
        <f t="shared" si="102"/>
        <v>263208.75</v>
      </c>
      <c r="L2237" s="1" t="str">
        <f t="shared" si="103"/>
        <v>ASALARIADO</v>
      </c>
      <c r="M2237" s="1">
        <f t="shared" si="104"/>
        <v>25</v>
      </c>
    </row>
    <row r="2238" spans="2:13" x14ac:dyDescent="0.25">
      <c r="B2238">
        <v>2224</v>
      </c>
      <c r="C2238" s="1" t="s">
        <v>15</v>
      </c>
      <c r="D2238">
        <v>343050</v>
      </c>
      <c r="E2238" s="1" t="s">
        <v>10</v>
      </c>
      <c r="F2238" s="1" t="s">
        <v>11</v>
      </c>
      <c r="G2238" s="1" t="s">
        <v>12</v>
      </c>
      <c r="H2238" s="1" t="s">
        <v>13</v>
      </c>
      <c r="I2238" s="1" t="s">
        <v>13</v>
      </c>
      <c r="J2238">
        <v>34</v>
      </c>
      <c r="K2238" s="1">
        <f t="shared" si="102"/>
        <v>343050</v>
      </c>
      <c r="L2238" s="1" t="str">
        <f t="shared" si="103"/>
        <v>ASALARIADO</v>
      </c>
      <c r="M2238" s="1">
        <f t="shared" si="104"/>
        <v>34</v>
      </c>
    </row>
    <row r="2239" spans="2:13" x14ac:dyDescent="0.25">
      <c r="B2239">
        <v>2225</v>
      </c>
      <c r="C2239" s="1" t="s">
        <v>9</v>
      </c>
      <c r="D2239">
        <v>848107</v>
      </c>
      <c r="E2239" s="1" t="s">
        <v>10</v>
      </c>
      <c r="F2239" s="1" t="s">
        <v>11</v>
      </c>
      <c r="G2239" s="1" t="s">
        <v>12</v>
      </c>
      <c r="H2239" s="1" t="s">
        <v>13</v>
      </c>
      <c r="I2239" s="1" t="s">
        <v>13</v>
      </c>
      <c r="J2239">
        <v>40</v>
      </c>
      <c r="K2239" s="1">
        <f t="shared" si="102"/>
        <v>848107</v>
      </c>
      <c r="L2239" s="1" t="str">
        <f t="shared" si="103"/>
        <v>ASALARIADO</v>
      </c>
      <c r="M2239" s="1">
        <f t="shared" si="104"/>
        <v>40</v>
      </c>
    </row>
    <row r="2240" spans="2:13" x14ac:dyDescent="0.25">
      <c r="B2240">
        <v>2226</v>
      </c>
      <c r="C2240" s="1" t="s">
        <v>15</v>
      </c>
      <c r="D2240">
        <v>668166.67000000004</v>
      </c>
      <c r="E2240" s="1" t="s">
        <v>10</v>
      </c>
      <c r="F2240" s="1" t="s">
        <v>11</v>
      </c>
      <c r="G2240" s="1" t="s">
        <v>12</v>
      </c>
      <c r="H2240" s="1" t="s">
        <v>13</v>
      </c>
      <c r="I2240" s="1" t="s">
        <v>13</v>
      </c>
      <c r="J2240">
        <v>34</v>
      </c>
      <c r="K2240" s="1">
        <f t="shared" si="102"/>
        <v>668166.67000000004</v>
      </c>
      <c r="L2240" s="1" t="str">
        <f t="shared" si="103"/>
        <v>ASALARIADO</v>
      </c>
      <c r="M2240" s="1">
        <f t="shared" si="104"/>
        <v>34</v>
      </c>
    </row>
    <row r="2241" spans="2:13" x14ac:dyDescent="0.25">
      <c r="B2241">
        <v>2227</v>
      </c>
      <c r="C2241" s="1" t="s">
        <v>9</v>
      </c>
      <c r="D2241">
        <v>992801.25</v>
      </c>
      <c r="E2241" s="1" t="s">
        <v>10</v>
      </c>
      <c r="F2241" s="1" t="s">
        <v>16</v>
      </c>
      <c r="G2241" s="1" t="s">
        <v>12</v>
      </c>
      <c r="H2241" s="1" t="s">
        <v>13</v>
      </c>
      <c r="I2241" s="1" t="s">
        <v>13</v>
      </c>
      <c r="J2241">
        <v>27</v>
      </c>
      <c r="K2241" s="1">
        <f t="shared" si="102"/>
        <v>992801.25</v>
      </c>
      <c r="L2241" s="1" t="str">
        <f t="shared" si="103"/>
        <v>ASALARIADO</v>
      </c>
      <c r="M2241" s="1">
        <f t="shared" si="104"/>
        <v>27</v>
      </c>
    </row>
    <row r="2242" spans="2:13" x14ac:dyDescent="0.25">
      <c r="B2242">
        <v>2228</v>
      </c>
      <c r="C2242" s="1" t="s">
        <v>9</v>
      </c>
      <c r="D2242">
        <v>87475</v>
      </c>
      <c r="E2242" s="1" t="s">
        <v>10</v>
      </c>
      <c r="F2242" s="1" t="s">
        <v>16</v>
      </c>
      <c r="G2242" s="1" t="s">
        <v>12</v>
      </c>
      <c r="H2242" s="1" t="s">
        <v>13</v>
      </c>
      <c r="I2242" s="1" t="s">
        <v>13</v>
      </c>
      <c r="J2242">
        <v>53</v>
      </c>
      <c r="K2242" s="1">
        <f t="shared" si="102"/>
        <v>87475</v>
      </c>
      <c r="L2242" s="1" t="str">
        <f t="shared" si="103"/>
        <v>ASALARIADO</v>
      </c>
      <c r="M2242" s="1">
        <f t="shared" si="104"/>
        <v>53</v>
      </c>
    </row>
    <row r="2243" spans="2:13" x14ac:dyDescent="0.25">
      <c r="B2243">
        <v>2229</v>
      </c>
      <c r="C2243" s="1" t="s">
        <v>15</v>
      </c>
      <c r="D2243">
        <v>404467</v>
      </c>
      <c r="E2243" s="1" t="s">
        <v>17</v>
      </c>
      <c r="F2243" s="1" t="s">
        <v>16</v>
      </c>
      <c r="G2243" s="1" t="s">
        <v>12</v>
      </c>
      <c r="H2243" s="1" t="s">
        <v>13</v>
      </c>
      <c r="I2243" s="1" t="s">
        <v>13</v>
      </c>
      <c r="J2243">
        <v>61</v>
      </c>
      <c r="K2243" s="1">
        <f t="shared" si="102"/>
        <v>404467</v>
      </c>
      <c r="L2243" s="1" t="str">
        <f t="shared" si="103"/>
        <v>ASEGURADO VOLUNTARIO</v>
      </c>
      <c r="M2243" s="1">
        <f t="shared" si="104"/>
        <v>61</v>
      </c>
    </row>
    <row r="2244" spans="2:13" x14ac:dyDescent="0.25">
      <c r="B2244">
        <v>2230</v>
      </c>
      <c r="C2244" s="1" t="s">
        <v>9</v>
      </c>
      <c r="D2244">
        <v>1038228.44</v>
      </c>
      <c r="E2244" s="1" t="s">
        <v>10</v>
      </c>
      <c r="F2244" s="1" t="s">
        <v>11</v>
      </c>
      <c r="G2244" s="1" t="s">
        <v>12</v>
      </c>
      <c r="H2244" s="1" t="s">
        <v>13</v>
      </c>
      <c r="I2244" s="1" t="s">
        <v>13</v>
      </c>
      <c r="J2244">
        <v>37</v>
      </c>
      <c r="K2244" s="1">
        <f t="shared" si="102"/>
        <v>1038228.44</v>
      </c>
      <c r="L2244" s="1" t="str">
        <f t="shared" si="103"/>
        <v>ASALARIADO</v>
      </c>
      <c r="M2244" s="1">
        <f t="shared" si="104"/>
        <v>37</v>
      </c>
    </row>
    <row r="2245" spans="2:13" x14ac:dyDescent="0.25">
      <c r="B2245">
        <v>2231</v>
      </c>
      <c r="C2245" s="1" t="s">
        <v>15</v>
      </c>
      <c r="D2245">
        <v>297719</v>
      </c>
      <c r="E2245" s="1" t="s">
        <v>17</v>
      </c>
      <c r="F2245" s="1" t="s">
        <v>16</v>
      </c>
      <c r="G2245" s="1" t="s">
        <v>12</v>
      </c>
      <c r="H2245" s="1" t="s">
        <v>13</v>
      </c>
      <c r="I2245" s="1" t="s">
        <v>13</v>
      </c>
      <c r="J2245">
        <v>30</v>
      </c>
      <c r="K2245" s="1">
        <f t="shared" si="102"/>
        <v>297719</v>
      </c>
      <c r="L2245" s="1" t="str">
        <f t="shared" si="103"/>
        <v>ASEGURADO VOLUNTARIO</v>
      </c>
      <c r="M2245" s="1">
        <f t="shared" si="104"/>
        <v>30</v>
      </c>
    </row>
    <row r="2246" spans="2:13" x14ac:dyDescent="0.25">
      <c r="B2246">
        <v>2232</v>
      </c>
      <c r="C2246" s="1" t="s">
        <v>15</v>
      </c>
      <c r="D2246">
        <v>329950</v>
      </c>
      <c r="E2246" s="1" t="s">
        <v>18</v>
      </c>
      <c r="F2246" s="1" t="s">
        <v>16</v>
      </c>
      <c r="G2246" s="1" t="s">
        <v>12</v>
      </c>
      <c r="H2246" s="1" t="s">
        <v>13</v>
      </c>
      <c r="I2246" s="1" t="s">
        <v>13</v>
      </c>
      <c r="J2246">
        <v>52</v>
      </c>
      <c r="K2246" s="1">
        <f t="shared" si="102"/>
        <v>329950</v>
      </c>
      <c r="L2246" s="1" t="str">
        <f t="shared" si="103"/>
        <v>TRABAJADOR INDEPENDIENTE</v>
      </c>
      <c r="M2246" s="1">
        <f t="shared" si="104"/>
        <v>52</v>
      </c>
    </row>
    <row r="2247" spans="2:13" x14ac:dyDescent="0.25">
      <c r="B2247">
        <v>2233</v>
      </c>
      <c r="C2247" s="1" t="s">
        <v>15</v>
      </c>
      <c r="D2247">
        <v>1813790.96</v>
      </c>
      <c r="E2247" s="1" t="s">
        <v>10</v>
      </c>
      <c r="F2247" s="1" t="s">
        <v>16</v>
      </c>
      <c r="G2247" s="1" t="s">
        <v>12</v>
      </c>
      <c r="H2247" s="1" t="s">
        <v>13</v>
      </c>
      <c r="I2247" s="1" t="s">
        <v>13</v>
      </c>
      <c r="J2247">
        <v>35</v>
      </c>
      <c r="K2247" s="1">
        <f t="shared" si="102"/>
        <v>1813790.96</v>
      </c>
      <c r="L2247" s="1" t="str">
        <f t="shared" si="103"/>
        <v>ASALARIADO</v>
      </c>
      <c r="M2247" s="1">
        <f t="shared" si="104"/>
        <v>35</v>
      </c>
    </row>
    <row r="2248" spans="2:13" x14ac:dyDescent="0.25">
      <c r="B2248">
        <v>2234</v>
      </c>
      <c r="C2248" s="1" t="s">
        <v>9</v>
      </c>
      <c r="D2248">
        <v>639148</v>
      </c>
      <c r="E2248" s="1" t="s">
        <v>18</v>
      </c>
      <c r="F2248" s="1" t="s">
        <v>16</v>
      </c>
      <c r="G2248" s="1" t="s">
        <v>12</v>
      </c>
      <c r="H2248" s="1" t="s">
        <v>13</v>
      </c>
      <c r="I2248" s="1" t="s">
        <v>12</v>
      </c>
      <c r="J2248">
        <v>61</v>
      </c>
      <c r="K2248" s="1">
        <f t="shared" si="102"/>
        <v>639148</v>
      </c>
      <c r="L2248" s="1" t="str">
        <f t="shared" si="103"/>
        <v>TRABAJADOR INDEPENDIENTE</v>
      </c>
      <c r="M2248" s="1">
        <f t="shared" si="104"/>
        <v>61</v>
      </c>
    </row>
    <row r="2249" spans="2:13" x14ac:dyDescent="0.25">
      <c r="B2249">
        <v>2235</v>
      </c>
      <c r="C2249" s="1" t="s">
        <v>9</v>
      </c>
      <c r="D2249">
        <v>1080638</v>
      </c>
      <c r="E2249" s="1" t="s">
        <v>10</v>
      </c>
      <c r="F2249" s="1" t="s">
        <v>11</v>
      </c>
      <c r="G2249" s="1" t="s">
        <v>12</v>
      </c>
      <c r="H2249" s="1" t="s">
        <v>13</v>
      </c>
      <c r="I2249" s="1" t="s">
        <v>13</v>
      </c>
      <c r="J2249">
        <v>37</v>
      </c>
      <c r="K2249" s="1">
        <f t="shared" si="102"/>
        <v>1080638</v>
      </c>
      <c r="L2249" s="1" t="str">
        <f t="shared" si="103"/>
        <v>ASALARIADO</v>
      </c>
      <c r="M2249" s="1">
        <f t="shared" si="104"/>
        <v>37</v>
      </c>
    </row>
    <row r="2250" spans="2:13" x14ac:dyDescent="0.25">
      <c r="B2250">
        <v>2236</v>
      </c>
      <c r="C2250" s="1" t="s">
        <v>15</v>
      </c>
      <c r="D2250">
        <v>784000.75</v>
      </c>
      <c r="E2250" s="1" t="s">
        <v>10</v>
      </c>
      <c r="F2250" s="1" t="s">
        <v>11</v>
      </c>
      <c r="G2250" s="1" t="s">
        <v>12</v>
      </c>
      <c r="H2250" s="1" t="s">
        <v>13</v>
      </c>
      <c r="I2250" s="1" t="s">
        <v>13</v>
      </c>
      <c r="J2250">
        <v>42</v>
      </c>
      <c r="K2250" s="1">
        <f t="shared" si="102"/>
        <v>784000.75</v>
      </c>
      <c r="L2250" s="1" t="str">
        <f t="shared" si="103"/>
        <v>ASALARIADO</v>
      </c>
      <c r="M2250" s="1">
        <f t="shared" si="104"/>
        <v>42</v>
      </c>
    </row>
    <row r="2251" spans="2:13" x14ac:dyDescent="0.25">
      <c r="B2251">
        <v>2237</v>
      </c>
      <c r="C2251" s="1" t="s">
        <v>15</v>
      </c>
      <c r="D2251">
        <v>635827.4</v>
      </c>
      <c r="E2251" s="1" t="s">
        <v>14</v>
      </c>
      <c r="F2251" s="1" t="s">
        <v>11</v>
      </c>
      <c r="G2251" s="1" t="s">
        <v>12</v>
      </c>
      <c r="H2251" s="1" t="s">
        <v>13</v>
      </c>
      <c r="I2251" s="1" t="s">
        <v>13</v>
      </c>
      <c r="J2251">
        <v>64</v>
      </c>
      <c r="K2251" s="1">
        <f t="shared" si="102"/>
        <v>635827.4</v>
      </c>
      <c r="L2251" s="1" t="str">
        <f t="shared" si="103"/>
        <v>PENSIONADOS EN SU PROPIO SISTEMA</v>
      </c>
      <c r="M2251" s="1">
        <f t="shared" si="104"/>
        <v>64</v>
      </c>
    </row>
    <row r="2252" spans="2:13" x14ac:dyDescent="0.25">
      <c r="B2252">
        <v>2238</v>
      </c>
      <c r="C2252" s="1" t="s">
        <v>15</v>
      </c>
      <c r="D2252">
        <v>278030</v>
      </c>
      <c r="E2252" s="1" t="s">
        <v>19</v>
      </c>
      <c r="F2252" s="1" t="s">
        <v>16</v>
      </c>
      <c r="G2252" s="1" t="s">
        <v>12</v>
      </c>
      <c r="H2252" s="1" t="s">
        <v>13</v>
      </c>
      <c r="I2252" s="1" t="s">
        <v>13</v>
      </c>
      <c r="J2252">
        <v>89</v>
      </c>
      <c r="K2252" s="1">
        <f t="shared" si="102"/>
        <v>278030</v>
      </c>
      <c r="L2252" s="1" t="str">
        <f t="shared" si="103"/>
        <v>CONVENIOS ESPECIALES DE TRABAJADORES INDEPENDIENTES</v>
      </c>
      <c r="M2252" s="1">
        <f t="shared" si="104"/>
        <v>89</v>
      </c>
    </row>
    <row r="2253" spans="2:13" x14ac:dyDescent="0.25">
      <c r="B2253">
        <v>2239</v>
      </c>
      <c r="C2253" s="1" t="s">
        <v>15</v>
      </c>
      <c r="D2253">
        <v>627774.12</v>
      </c>
      <c r="E2253" s="1" t="s">
        <v>10</v>
      </c>
      <c r="F2253" s="1" t="s">
        <v>16</v>
      </c>
      <c r="G2253" s="1" t="s">
        <v>12</v>
      </c>
      <c r="H2253" s="1" t="s">
        <v>13</v>
      </c>
      <c r="I2253" s="1" t="s">
        <v>13</v>
      </c>
      <c r="J2253">
        <v>35</v>
      </c>
      <c r="K2253" s="1">
        <f t="shared" si="102"/>
        <v>627774.12</v>
      </c>
      <c r="L2253" s="1" t="str">
        <f t="shared" si="103"/>
        <v>ASALARIADO</v>
      </c>
      <c r="M2253" s="1">
        <f t="shared" si="104"/>
        <v>35</v>
      </c>
    </row>
    <row r="2254" spans="2:13" x14ac:dyDescent="0.25">
      <c r="B2254">
        <v>2240</v>
      </c>
      <c r="C2254" s="1" t="s">
        <v>9</v>
      </c>
      <c r="D2254">
        <v>450000</v>
      </c>
      <c r="E2254" s="1" t="s">
        <v>10</v>
      </c>
      <c r="F2254" s="1" t="s">
        <v>16</v>
      </c>
      <c r="G2254" s="1" t="s">
        <v>12</v>
      </c>
      <c r="H2254" s="1" t="s">
        <v>13</v>
      </c>
      <c r="I2254" s="1" t="s">
        <v>13</v>
      </c>
      <c r="J2254">
        <v>58</v>
      </c>
      <c r="K2254" s="1">
        <f t="shared" si="102"/>
        <v>450000</v>
      </c>
      <c r="L2254" s="1" t="str">
        <f t="shared" si="103"/>
        <v>ASALARIADO</v>
      </c>
      <c r="M2254" s="1">
        <f t="shared" si="104"/>
        <v>58</v>
      </c>
    </row>
    <row r="2255" spans="2:13" x14ac:dyDescent="0.25">
      <c r="B2255">
        <v>2241</v>
      </c>
      <c r="C2255" s="1" t="s">
        <v>9</v>
      </c>
      <c r="D2255">
        <v>320000</v>
      </c>
      <c r="E2255" s="1" t="s">
        <v>10</v>
      </c>
      <c r="F2255" s="1" t="s">
        <v>16</v>
      </c>
      <c r="G2255" s="1" t="s">
        <v>12</v>
      </c>
      <c r="H2255" s="1" t="s">
        <v>13</v>
      </c>
      <c r="I2255" s="1" t="s">
        <v>13</v>
      </c>
      <c r="J2255">
        <v>31</v>
      </c>
      <c r="K2255" s="1">
        <f t="shared" ref="K2255:K2318" si="105">IF(ISBLANK(D2255),$B$8,D2255)</f>
        <v>320000</v>
      </c>
      <c r="L2255" s="1" t="str">
        <f t="shared" ref="L2255:L2318" si="106">IF(ISBLANK(E2255),$B$4,E2255)</f>
        <v>ASALARIADO</v>
      </c>
      <c r="M2255" s="1">
        <f t="shared" ref="M2255:M2318" si="107">IF(ISBLANK(J2255),$B$9,J2255)</f>
        <v>31</v>
      </c>
    </row>
    <row r="2256" spans="2:13" x14ac:dyDescent="0.25">
      <c r="B2256">
        <v>2242</v>
      </c>
      <c r="C2256" s="1" t="s">
        <v>9</v>
      </c>
      <c r="D2256">
        <v>407782</v>
      </c>
      <c r="E2256" s="1" t="s">
        <v>10</v>
      </c>
      <c r="F2256" s="1" t="s">
        <v>16</v>
      </c>
      <c r="G2256" s="1" t="s">
        <v>12</v>
      </c>
      <c r="H2256" s="1" t="s">
        <v>13</v>
      </c>
      <c r="I2256" s="1" t="s">
        <v>13</v>
      </c>
      <c r="J2256">
        <v>22</v>
      </c>
      <c r="K2256" s="1">
        <f t="shared" si="105"/>
        <v>407782</v>
      </c>
      <c r="L2256" s="1" t="str">
        <f t="shared" si="106"/>
        <v>ASALARIADO</v>
      </c>
      <c r="M2256" s="1">
        <f t="shared" si="107"/>
        <v>22</v>
      </c>
    </row>
    <row r="2257" spans="2:13" x14ac:dyDescent="0.25">
      <c r="B2257">
        <v>2243</v>
      </c>
      <c r="C2257" s="1" t="s">
        <v>15</v>
      </c>
      <c r="D2257">
        <v>297045</v>
      </c>
      <c r="E2257" s="1" t="s">
        <v>18</v>
      </c>
      <c r="F2257" s="1" t="s">
        <v>16</v>
      </c>
      <c r="G2257" s="1" t="s">
        <v>12</v>
      </c>
      <c r="H2257" s="1" t="s">
        <v>13</v>
      </c>
      <c r="I2257" s="1" t="s">
        <v>13</v>
      </c>
      <c r="J2257">
        <v>66</v>
      </c>
      <c r="K2257" s="1">
        <f t="shared" si="105"/>
        <v>297045</v>
      </c>
      <c r="L2257" s="1" t="str">
        <f t="shared" si="106"/>
        <v>TRABAJADOR INDEPENDIENTE</v>
      </c>
      <c r="M2257" s="1">
        <f t="shared" si="107"/>
        <v>66</v>
      </c>
    </row>
    <row r="2258" spans="2:13" x14ac:dyDescent="0.25">
      <c r="B2258">
        <v>2244</v>
      </c>
      <c r="C2258" s="1" t="s">
        <v>9</v>
      </c>
      <c r="D2258">
        <v>430434</v>
      </c>
      <c r="E2258" s="1" t="s">
        <v>10</v>
      </c>
      <c r="F2258" s="1" t="s">
        <v>16</v>
      </c>
      <c r="G2258" s="1" t="s">
        <v>12</v>
      </c>
      <c r="H2258" s="1" t="s">
        <v>13</v>
      </c>
      <c r="I2258" s="1" t="s">
        <v>12</v>
      </c>
      <c r="J2258">
        <v>28</v>
      </c>
      <c r="K2258" s="1">
        <f t="shared" si="105"/>
        <v>430434</v>
      </c>
      <c r="L2258" s="1" t="str">
        <f t="shared" si="106"/>
        <v>ASALARIADO</v>
      </c>
      <c r="M2258" s="1">
        <f t="shared" si="107"/>
        <v>28</v>
      </c>
    </row>
    <row r="2259" spans="2:13" x14ac:dyDescent="0.25">
      <c r="B2259">
        <v>2245</v>
      </c>
      <c r="C2259" s="1" t="s">
        <v>9</v>
      </c>
      <c r="D2259">
        <v>476646.28</v>
      </c>
      <c r="E2259" s="1" t="s">
        <v>10</v>
      </c>
      <c r="F2259" s="1" t="s">
        <v>16</v>
      </c>
      <c r="G2259" s="1" t="s">
        <v>12</v>
      </c>
      <c r="H2259" s="1" t="s">
        <v>13</v>
      </c>
      <c r="I2259" s="1" t="s">
        <v>13</v>
      </c>
      <c r="J2259">
        <v>29</v>
      </c>
      <c r="K2259" s="1">
        <f t="shared" si="105"/>
        <v>476646.28</v>
      </c>
      <c r="L2259" s="1" t="str">
        <f t="shared" si="106"/>
        <v>ASALARIADO</v>
      </c>
      <c r="M2259" s="1">
        <f t="shared" si="107"/>
        <v>29</v>
      </c>
    </row>
    <row r="2260" spans="2:13" x14ac:dyDescent="0.25">
      <c r="B2260">
        <v>2246</v>
      </c>
      <c r="C2260" s="1" t="s">
        <v>15</v>
      </c>
      <c r="D2260">
        <v>1566842</v>
      </c>
      <c r="E2260" s="1" t="s">
        <v>10</v>
      </c>
      <c r="F2260" s="1" t="s">
        <v>11</v>
      </c>
      <c r="G2260" s="1" t="s">
        <v>12</v>
      </c>
      <c r="H2260" s="1" t="s">
        <v>13</v>
      </c>
      <c r="I2260" s="1" t="s">
        <v>13</v>
      </c>
      <c r="J2260">
        <v>59</v>
      </c>
      <c r="K2260" s="1">
        <f t="shared" si="105"/>
        <v>1566842</v>
      </c>
      <c r="L2260" s="1" t="str">
        <f t="shared" si="106"/>
        <v>ASALARIADO</v>
      </c>
      <c r="M2260" s="1">
        <f t="shared" si="107"/>
        <v>59</v>
      </c>
    </row>
    <row r="2261" spans="2:13" x14ac:dyDescent="0.25">
      <c r="B2261">
        <v>2247</v>
      </c>
      <c r="C2261" s="1" t="s">
        <v>15</v>
      </c>
      <c r="D2261">
        <v>868869.23</v>
      </c>
      <c r="E2261" s="1" t="s">
        <v>10</v>
      </c>
      <c r="F2261" s="1" t="s">
        <v>16</v>
      </c>
      <c r="G2261" s="1" t="s">
        <v>12</v>
      </c>
      <c r="H2261" s="1" t="s">
        <v>13</v>
      </c>
      <c r="I2261" s="1" t="s">
        <v>13</v>
      </c>
      <c r="J2261">
        <v>40</v>
      </c>
      <c r="K2261" s="1">
        <f t="shared" si="105"/>
        <v>868869.23</v>
      </c>
      <c r="L2261" s="1" t="str">
        <f t="shared" si="106"/>
        <v>ASALARIADO</v>
      </c>
      <c r="M2261" s="1">
        <f t="shared" si="107"/>
        <v>40</v>
      </c>
    </row>
    <row r="2262" spans="2:13" x14ac:dyDescent="0.25">
      <c r="B2262">
        <v>2248</v>
      </c>
      <c r="C2262" s="1" t="s">
        <v>15</v>
      </c>
      <c r="D2262">
        <v>306400</v>
      </c>
      <c r="E2262" s="1" t="s">
        <v>10</v>
      </c>
      <c r="F2262" s="1" t="s">
        <v>16</v>
      </c>
      <c r="G2262" s="1" t="s">
        <v>12</v>
      </c>
      <c r="H2262" s="1" t="s">
        <v>13</v>
      </c>
      <c r="I2262" s="1" t="s">
        <v>13</v>
      </c>
      <c r="J2262">
        <v>61</v>
      </c>
      <c r="K2262" s="1">
        <f t="shared" si="105"/>
        <v>306400</v>
      </c>
      <c r="L2262" s="1" t="str">
        <f t="shared" si="106"/>
        <v>ASALARIADO</v>
      </c>
      <c r="M2262" s="1">
        <f t="shared" si="107"/>
        <v>61</v>
      </c>
    </row>
    <row r="2263" spans="2:13" x14ac:dyDescent="0.25">
      <c r="B2263">
        <v>2249</v>
      </c>
      <c r="C2263" s="1" t="s">
        <v>9</v>
      </c>
      <c r="D2263">
        <v>408800</v>
      </c>
      <c r="E2263" s="1" t="s">
        <v>10</v>
      </c>
      <c r="F2263" s="1" t="s">
        <v>16</v>
      </c>
      <c r="G2263" s="1" t="s">
        <v>12</v>
      </c>
      <c r="H2263" s="1" t="s">
        <v>13</v>
      </c>
      <c r="I2263" s="1" t="s">
        <v>13</v>
      </c>
      <c r="J2263">
        <v>39</v>
      </c>
      <c r="K2263" s="1">
        <f t="shared" si="105"/>
        <v>408800</v>
      </c>
      <c r="L2263" s="1" t="str">
        <f t="shared" si="106"/>
        <v>ASALARIADO</v>
      </c>
      <c r="M2263" s="1">
        <f t="shared" si="107"/>
        <v>39</v>
      </c>
    </row>
    <row r="2264" spans="2:13" x14ac:dyDescent="0.25">
      <c r="B2264">
        <v>2250</v>
      </c>
      <c r="C2264" s="1" t="s">
        <v>9</v>
      </c>
      <c r="D2264">
        <v>467167.61</v>
      </c>
      <c r="E2264" s="1" t="s">
        <v>10</v>
      </c>
      <c r="F2264" s="1" t="s">
        <v>11</v>
      </c>
      <c r="G2264" s="1" t="s">
        <v>12</v>
      </c>
      <c r="H2264" s="1" t="s">
        <v>12</v>
      </c>
      <c r="I2264" s="1" t="s">
        <v>13</v>
      </c>
      <c r="J2264">
        <v>46</v>
      </c>
      <c r="K2264" s="1">
        <f t="shared" si="105"/>
        <v>467167.61</v>
      </c>
      <c r="L2264" s="1" t="str">
        <f t="shared" si="106"/>
        <v>ASALARIADO</v>
      </c>
      <c r="M2264" s="1">
        <f t="shared" si="107"/>
        <v>46</v>
      </c>
    </row>
    <row r="2265" spans="2:13" x14ac:dyDescent="0.25">
      <c r="B2265">
        <v>2251</v>
      </c>
      <c r="C2265" s="1" t="s">
        <v>15</v>
      </c>
      <c r="D2265">
        <v>376344</v>
      </c>
      <c r="E2265" s="1" t="s">
        <v>10</v>
      </c>
      <c r="F2265" s="1" t="s">
        <v>16</v>
      </c>
      <c r="G2265" s="1" t="s">
        <v>12</v>
      </c>
      <c r="H2265" s="1" t="s">
        <v>13</v>
      </c>
      <c r="I2265" s="1" t="s">
        <v>13</v>
      </c>
      <c r="J2265">
        <v>39</v>
      </c>
      <c r="K2265" s="1">
        <f t="shared" si="105"/>
        <v>376344</v>
      </c>
      <c r="L2265" s="1" t="str">
        <f t="shared" si="106"/>
        <v>ASALARIADO</v>
      </c>
      <c r="M2265" s="1">
        <f t="shared" si="107"/>
        <v>39</v>
      </c>
    </row>
    <row r="2266" spans="2:13" x14ac:dyDescent="0.25">
      <c r="B2266">
        <v>2252</v>
      </c>
      <c r="C2266" s="1" t="s">
        <v>9</v>
      </c>
      <c r="D2266">
        <v>327264</v>
      </c>
      <c r="E2266" s="1" t="s">
        <v>10</v>
      </c>
      <c r="F2266" s="1" t="s">
        <v>11</v>
      </c>
      <c r="G2266" s="1" t="s">
        <v>12</v>
      </c>
      <c r="H2266" s="1" t="s">
        <v>13</v>
      </c>
      <c r="I2266" s="1" t="s">
        <v>13</v>
      </c>
      <c r="J2266">
        <v>32</v>
      </c>
      <c r="K2266" s="1">
        <f t="shared" si="105"/>
        <v>327264</v>
      </c>
      <c r="L2266" s="1" t="str">
        <f t="shared" si="106"/>
        <v>ASALARIADO</v>
      </c>
      <c r="M2266" s="1">
        <f t="shared" si="107"/>
        <v>32</v>
      </c>
    </row>
    <row r="2267" spans="2:13" x14ac:dyDescent="0.25">
      <c r="B2267">
        <v>2253</v>
      </c>
      <c r="C2267" s="1" t="s">
        <v>9</v>
      </c>
      <c r="D2267">
        <v>750000</v>
      </c>
      <c r="E2267" s="1" t="s">
        <v>10</v>
      </c>
      <c r="F2267" s="1" t="s">
        <v>16</v>
      </c>
      <c r="G2267" s="1" t="s">
        <v>12</v>
      </c>
      <c r="H2267" s="1" t="s">
        <v>13</v>
      </c>
      <c r="I2267" s="1" t="s">
        <v>13</v>
      </c>
      <c r="J2267">
        <v>55</v>
      </c>
      <c r="K2267" s="1">
        <f t="shared" si="105"/>
        <v>750000</v>
      </c>
      <c r="L2267" s="1" t="str">
        <f t="shared" si="106"/>
        <v>ASALARIADO</v>
      </c>
      <c r="M2267" s="1">
        <f t="shared" si="107"/>
        <v>55</v>
      </c>
    </row>
    <row r="2268" spans="2:13" x14ac:dyDescent="0.25">
      <c r="B2268">
        <v>2254</v>
      </c>
      <c r="C2268" s="1" t="s">
        <v>9</v>
      </c>
      <c r="D2268">
        <v>423289</v>
      </c>
      <c r="E2268" s="1" t="s">
        <v>18</v>
      </c>
      <c r="F2268" s="1" t="s">
        <v>16</v>
      </c>
      <c r="G2268" s="1" t="s">
        <v>12</v>
      </c>
      <c r="H2268" s="1" t="s">
        <v>13</v>
      </c>
      <c r="I2268" s="1" t="s">
        <v>13</v>
      </c>
      <c r="J2268">
        <v>59</v>
      </c>
      <c r="K2268" s="1">
        <f t="shared" si="105"/>
        <v>423289</v>
      </c>
      <c r="L2268" s="1" t="str">
        <f t="shared" si="106"/>
        <v>TRABAJADOR INDEPENDIENTE</v>
      </c>
      <c r="M2268" s="1">
        <f t="shared" si="107"/>
        <v>59</v>
      </c>
    </row>
    <row r="2269" spans="2:13" x14ac:dyDescent="0.25">
      <c r="B2269">
        <v>2255</v>
      </c>
      <c r="C2269" s="1" t="s">
        <v>15</v>
      </c>
      <c r="D2269">
        <v>619506.39</v>
      </c>
      <c r="E2269" s="1" t="s">
        <v>10</v>
      </c>
      <c r="F2269" s="1" t="s">
        <v>11</v>
      </c>
      <c r="G2269" s="1" t="s">
        <v>12</v>
      </c>
      <c r="H2269" s="1" t="s">
        <v>13</v>
      </c>
      <c r="I2269" s="1" t="s">
        <v>13</v>
      </c>
      <c r="J2269">
        <v>34</v>
      </c>
      <c r="K2269" s="1">
        <f t="shared" si="105"/>
        <v>619506.39</v>
      </c>
      <c r="L2269" s="1" t="str">
        <f t="shared" si="106"/>
        <v>ASALARIADO</v>
      </c>
      <c r="M2269" s="1">
        <f t="shared" si="107"/>
        <v>34</v>
      </c>
    </row>
    <row r="2270" spans="2:13" x14ac:dyDescent="0.25">
      <c r="B2270">
        <v>2256</v>
      </c>
      <c r="C2270" s="1" t="s">
        <v>15</v>
      </c>
      <c r="D2270">
        <v>465179.89</v>
      </c>
      <c r="E2270" s="1" t="s">
        <v>10</v>
      </c>
      <c r="F2270" s="1" t="s">
        <v>16</v>
      </c>
      <c r="G2270" s="1" t="s">
        <v>12</v>
      </c>
      <c r="H2270" s="1" t="s">
        <v>13</v>
      </c>
      <c r="I2270" s="1" t="s">
        <v>13</v>
      </c>
      <c r="J2270">
        <v>39</v>
      </c>
      <c r="K2270" s="1">
        <f t="shared" si="105"/>
        <v>465179.89</v>
      </c>
      <c r="L2270" s="1" t="str">
        <f t="shared" si="106"/>
        <v>ASALARIADO</v>
      </c>
      <c r="M2270" s="1">
        <f t="shared" si="107"/>
        <v>39</v>
      </c>
    </row>
    <row r="2271" spans="2:13" x14ac:dyDescent="0.25">
      <c r="B2271">
        <v>2257</v>
      </c>
      <c r="C2271" s="1" t="s">
        <v>9</v>
      </c>
      <c r="D2271">
        <v>562152.61</v>
      </c>
      <c r="E2271" s="1" t="s">
        <v>10</v>
      </c>
      <c r="F2271" s="1" t="s">
        <v>11</v>
      </c>
      <c r="G2271" s="1" t="s">
        <v>12</v>
      </c>
      <c r="H2271" s="1" t="s">
        <v>13</v>
      </c>
      <c r="I2271" s="1" t="s">
        <v>13</v>
      </c>
      <c r="J2271">
        <v>38</v>
      </c>
      <c r="K2271" s="1">
        <f t="shared" si="105"/>
        <v>562152.61</v>
      </c>
      <c r="L2271" s="1" t="str">
        <f t="shared" si="106"/>
        <v>ASALARIADO</v>
      </c>
      <c r="M2271" s="1">
        <f t="shared" si="107"/>
        <v>38</v>
      </c>
    </row>
    <row r="2272" spans="2:13" x14ac:dyDescent="0.25">
      <c r="B2272">
        <v>2258</v>
      </c>
      <c r="C2272" s="1" t="s">
        <v>9</v>
      </c>
      <c r="D2272">
        <v>811421.65</v>
      </c>
      <c r="E2272" s="1" t="s">
        <v>10</v>
      </c>
      <c r="F2272" s="1" t="s">
        <v>11</v>
      </c>
      <c r="G2272" s="1" t="s">
        <v>12</v>
      </c>
      <c r="H2272" s="1" t="s">
        <v>13</v>
      </c>
      <c r="I2272" s="1" t="s">
        <v>13</v>
      </c>
      <c r="J2272">
        <v>32</v>
      </c>
      <c r="K2272" s="1">
        <f t="shared" si="105"/>
        <v>811421.65</v>
      </c>
      <c r="L2272" s="1" t="str">
        <f t="shared" si="106"/>
        <v>ASALARIADO</v>
      </c>
      <c r="M2272" s="1">
        <f t="shared" si="107"/>
        <v>32</v>
      </c>
    </row>
    <row r="2273" spans="2:13" x14ac:dyDescent="0.25">
      <c r="B2273">
        <v>2259</v>
      </c>
      <c r="C2273" s="1" t="s">
        <v>15</v>
      </c>
      <c r="D2273">
        <v>338933.34</v>
      </c>
      <c r="E2273" s="1" t="s">
        <v>10</v>
      </c>
      <c r="F2273" s="1" t="s">
        <v>16</v>
      </c>
      <c r="G2273" s="1" t="s">
        <v>12</v>
      </c>
      <c r="H2273" s="1" t="s">
        <v>13</v>
      </c>
      <c r="I2273" s="1" t="s">
        <v>13</v>
      </c>
      <c r="J2273">
        <v>27</v>
      </c>
      <c r="K2273" s="1">
        <f t="shared" si="105"/>
        <v>338933.34</v>
      </c>
      <c r="L2273" s="1" t="str">
        <f t="shared" si="106"/>
        <v>ASALARIADO</v>
      </c>
      <c r="M2273" s="1">
        <f t="shared" si="107"/>
        <v>27</v>
      </c>
    </row>
    <row r="2274" spans="2:13" x14ac:dyDescent="0.25">
      <c r="B2274">
        <v>2260</v>
      </c>
      <c r="C2274" s="1" t="s">
        <v>15</v>
      </c>
      <c r="D2274">
        <v>100000</v>
      </c>
      <c r="E2274" s="1" t="s">
        <v>10</v>
      </c>
      <c r="F2274" s="1" t="s">
        <v>16</v>
      </c>
      <c r="G2274" s="1" t="s">
        <v>12</v>
      </c>
      <c r="H2274" s="1" t="s">
        <v>13</v>
      </c>
      <c r="I2274" s="1" t="s">
        <v>13</v>
      </c>
      <c r="J2274">
        <v>29</v>
      </c>
      <c r="K2274" s="1">
        <f t="shared" si="105"/>
        <v>100000</v>
      </c>
      <c r="L2274" s="1" t="str">
        <f t="shared" si="106"/>
        <v>ASALARIADO</v>
      </c>
      <c r="M2274" s="1">
        <f t="shared" si="107"/>
        <v>29</v>
      </c>
    </row>
    <row r="2275" spans="2:13" x14ac:dyDescent="0.25">
      <c r="B2275">
        <v>2261</v>
      </c>
      <c r="C2275" s="1" t="s">
        <v>9</v>
      </c>
      <c r="D2275">
        <v>697648</v>
      </c>
      <c r="E2275" s="1" t="s">
        <v>10</v>
      </c>
      <c r="F2275" s="1" t="s">
        <v>16</v>
      </c>
      <c r="G2275" s="1" t="s">
        <v>12</v>
      </c>
      <c r="H2275" s="1" t="s">
        <v>13</v>
      </c>
      <c r="I2275" s="1" t="s">
        <v>13</v>
      </c>
      <c r="J2275">
        <v>61</v>
      </c>
      <c r="K2275" s="1">
        <f t="shared" si="105"/>
        <v>697648</v>
      </c>
      <c r="L2275" s="1" t="str">
        <f t="shared" si="106"/>
        <v>ASALARIADO</v>
      </c>
      <c r="M2275" s="1">
        <f t="shared" si="107"/>
        <v>61</v>
      </c>
    </row>
    <row r="2276" spans="2:13" x14ac:dyDescent="0.25">
      <c r="B2276">
        <v>2262</v>
      </c>
      <c r="C2276" s="1" t="s">
        <v>9</v>
      </c>
      <c r="D2276">
        <v>377498</v>
      </c>
      <c r="E2276" s="1" t="s">
        <v>18</v>
      </c>
      <c r="F2276" s="1" t="s">
        <v>16</v>
      </c>
      <c r="G2276" s="1" t="s">
        <v>12</v>
      </c>
      <c r="H2276" s="1" t="s">
        <v>13</v>
      </c>
      <c r="I2276" s="1" t="s">
        <v>13</v>
      </c>
      <c r="J2276">
        <v>37</v>
      </c>
      <c r="K2276" s="1">
        <f t="shared" si="105"/>
        <v>377498</v>
      </c>
      <c r="L2276" s="1" t="str">
        <f t="shared" si="106"/>
        <v>TRABAJADOR INDEPENDIENTE</v>
      </c>
      <c r="M2276" s="1">
        <f t="shared" si="107"/>
        <v>37</v>
      </c>
    </row>
    <row r="2277" spans="2:13" x14ac:dyDescent="0.25">
      <c r="B2277">
        <v>2263</v>
      </c>
      <c r="C2277" s="1" t="s">
        <v>9</v>
      </c>
      <c r="D2277">
        <v>308750</v>
      </c>
      <c r="E2277" s="1" t="s">
        <v>10</v>
      </c>
      <c r="F2277" s="1" t="s">
        <v>16</v>
      </c>
      <c r="G2277" s="1" t="s">
        <v>12</v>
      </c>
      <c r="H2277" s="1" t="s">
        <v>13</v>
      </c>
      <c r="I2277" s="1" t="s">
        <v>12</v>
      </c>
      <c r="J2277">
        <v>35</v>
      </c>
      <c r="K2277" s="1">
        <f t="shared" si="105"/>
        <v>308750</v>
      </c>
      <c r="L2277" s="1" t="str">
        <f t="shared" si="106"/>
        <v>ASALARIADO</v>
      </c>
      <c r="M2277" s="1">
        <f t="shared" si="107"/>
        <v>35</v>
      </c>
    </row>
    <row r="2278" spans="2:13" x14ac:dyDescent="0.25">
      <c r="B2278">
        <v>2264</v>
      </c>
      <c r="C2278" s="1" t="s">
        <v>9</v>
      </c>
      <c r="D2278">
        <v>451354.46</v>
      </c>
      <c r="E2278" s="1" t="s">
        <v>10</v>
      </c>
      <c r="F2278" s="1" t="s">
        <v>16</v>
      </c>
      <c r="G2278" s="1" t="s">
        <v>12</v>
      </c>
      <c r="H2278" s="1" t="s">
        <v>13</v>
      </c>
      <c r="I2278" s="1" t="s">
        <v>13</v>
      </c>
      <c r="J2278">
        <v>58</v>
      </c>
      <c r="K2278" s="1">
        <f t="shared" si="105"/>
        <v>451354.46</v>
      </c>
      <c r="L2278" s="1" t="str">
        <f t="shared" si="106"/>
        <v>ASALARIADO</v>
      </c>
      <c r="M2278" s="1">
        <f t="shared" si="107"/>
        <v>58</v>
      </c>
    </row>
    <row r="2279" spans="2:13" x14ac:dyDescent="0.25">
      <c r="B2279">
        <v>2265</v>
      </c>
      <c r="C2279" s="1" t="s">
        <v>9</v>
      </c>
      <c r="D2279">
        <v>455001.5</v>
      </c>
      <c r="E2279" s="1" t="s">
        <v>10</v>
      </c>
      <c r="F2279" s="1" t="s">
        <v>16</v>
      </c>
      <c r="G2279" s="1" t="s">
        <v>12</v>
      </c>
      <c r="H2279" s="1" t="s">
        <v>13</v>
      </c>
      <c r="I2279" s="1" t="s">
        <v>13</v>
      </c>
      <c r="J2279">
        <v>20</v>
      </c>
      <c r="K2279" s="1">
        <f t="shared" si="105"/>
        <v>455001.5</v>
      </c>
      <c r="L2279" s="1" t="str">
        <f t="shared" si="106"/>
        <v>ASALARIADO</v>
      </c>
      <c r="M2279" s="1">
        <f t="shared" si="107"/>
        <v>20</v>
      </c>
    </row>
    <row r="2280" spans="2:13" x14ac:dyDescent="0.25">
      <c r="B2280">
        <v>2266</v>
      </c>
      <c r="C2280" s="1" t="s">
        <v>15</v>
      </c>
      <c r="D2280">
        <v>994882.5</v>
      </c>
      <c r="E2280" s="1" t="s">
        <v>10</v>
      </c>
      <c r="F2280" s="1" t="s">
        <v>16</v>
      </c>
      <c r="G2280" s="1" t="s">
        <v>12</v>
      </c>
      <c r="H2280" s="1" t="s">
        <v>13</v>
      </c>
      <c r="I2280" s="1" t="s">
        <v>13</v>
      </c>
      <c r="J2280">
        <v>50</v>
      </c>
      <c r="K2280" s="1">
        <f t="shared" si="105"/>
        <v>994882.5</v>
      </c>
      <c r="L2280" s="1" t="str">
        <f t="shared" si="106"/>
        <v>ASALARIADO</v>
      </c>
      <c r="M2280" s="1">
        <f t="shared" si="107"/>
        <v>50</v>
      </c>
    </row>
    <row r="2281" spans="2:13" x14ac:dyDescent="0.25">
      <c r="B2281">
        <v>2267</v>
      </c>
      <c r="C2281" s="1" t="s">
        <v>9</v>
      </c>
      <c r="D2281">
        <v>509509</v>
      </c>
      <c r="E2281" s="1" t="s">
        <v>18</v>
      </c>
      <c r="F2281" s="1" t="s">
        <v>16</v>
      </c>
      <c r="G2281" s="1" t="s">
        <v>12</v>
      </c>
      <c r="H2281" s="1" t="s">
        <v>12</v>
      </c>
      <c r="I2281" s="1" t="s">
        <v>12</v>
      </c>
      <c r="J2281">
        <v>59</v>
      </c>
      <c r="K2281" s="1">
        <f t="shared" si="105"/>
        <v>509509</v>
      </c>
      <c r="L2281" s="1" t="str">
        <f t="shared" si="106"/>
        <v>TRABAJADOR INDEPENDIENTE</v>
      </c>
      <c r="M2281" s="1">
        <f t="shared" si="107"/>
        <v>59</v>
      </c>
    </row>
    <row r="2282" spans="2:13" x14ac:dyDescent="0.25">
      <c r="B2282">
        <v>2268</v>
      </c>
      <c r="C2282" s="1" t="s">
        <v>9</v>
      </c>
      <c r="D2282">
        <v>349920</v>
      </c>
      <c r="E2282" s="1" t="s">
        <v>10</v>
      </c>
      <c r="F2282" s="1" t="s">
        <v>16</v>
      </c>
      <c r="G2282" s="1" t="s">
        <v>12</v>
      </c>
      <c r="H2282" s="1" t="s">
        <v>13</v>
      </c>
      <c r="I2282" s="1" t="s">
        <v>13</v>
      </c>
      <c r="J2282">
        <v>34</v>
      </c>
      <c r="K2282" s="1">
        <f t="shared" si="105"/>
        <v>349920</v>
      </c>
      <c r="L2282" s="1" t="str">
        <f t="shared" si="106"/>
        <v>ASALARIADO</v>
      </c>
      <c r="M2282" s="1">
        <f t="shared" si="107"/>
        <v>34</v>
      </c>
    </row>
    <row r="2283" spans="2:13" x14ac:dyDescent="0.25">
      <c r="B2283">
        <v>2269</v>
      </c>
      <c r="C2283" s="1" t="s">
        <v>9</v>
      </c>
      <c r="D2283">
        <v>17760.8</v>
      </c>
      <c r="E2283" s="1" t="s">
        <v>10</v>
      </c>
      <c r="F2283" s="1" t="s">
        <v>16</v>
      </c>
      <c r="G2283" s="1" t="s">
        <v>12</v>
      </c>
      <c r="H2283" s="1" t="s">
        <v>12</v>
      </c>
      <c r="I2283" s="1" t="s">
        <v>13</v>
      </c>
      <c r="J2283">
        <v>29</v>
      </c>
      <c r="K2283" s="1">
        <f t="shared" si="105"/>
        <v>17760.8</v>
      </c>
      <c r="L2283" s="1" t="str">
        <f t="shared" si="106"/>
        <v>ASALARIADO</v>
      </c>
      <c r="M2283" s="1">
        <f t="shared" si="107"/>
        <v>29</v>
      </c>
    </row>
    <row r="2284" spans="2:13" x14ac:dyDescent="0.25">
      <c r="B2284">
        <v>2270</v>
      </c>
      <c r="C2284" s="1" t="s">
        <v>15</v>
      </c>
      <c r="D2284">
        <v>526736.80000000005</v>
      </c>
      <c r="E2284" s="1" t="s">
        <v>10</v>
      </c>
      <c r="F2284" s="1" t="s">
        <v>16</v>
      </c>
      <c r="G2284" s="1" t="s">
        <v>12</v>
      </c>
      <c r="H2284" s="1" t="s">
        <v>13</v>
      </c>
      <c r="I2284" s="1" t="s">
        <v>13</v>
      </c>
      <c r="J2284">
        <v>25</v>
      </c>
      <c r="K2284" s="1">
        <f t="shared" si="105"/>
        <v>526736.80000000005</v>
      </c>
      <c r="L2284" s="1" t="str">
        <f t="shared" si="106"/>
        <v>ASALARIADO</v>
      </c>
      <c r="M2284" s="1">
        <f t="shared" si="107"/>
        <v>25</v>
      </c>
    </row>
    <row r="2285" spans="2:13" x14ac:dyDescent="0.25">
      <c r="B2285">
        <v>2271</v>
      </c>
      <c r="C2285" s="1" t="s">
        <v>9</v>
      </c>
      <c r="D2285">
        <v>497155.33</v>
      </c>
      <c r="E2285" s="1" t="s">
        <v>10</v>
      </c>
      <c r="F2285" s="1" t="s">
        <v>16</v>
      </c>
      <c r="G2285" s="1" t="s">
        <v>12</v>
      </c>
      <c r="H2285" s="1" t="s">
        <v>13</v>
      </c>
      <c r="I2285" s="1" t="s">
        <v>13</v>
      </c>
      <c r="J2285">
        <v>27</v>
      </c>
      <c r="K2285" s="1">
        <f t="shared" si="105"/>
        <v>497155.33</v>
      </c>
      <c r="L2285" s="1" t="str">
        <f t="shared" si="106"/>
        <v>ASALARIADO</v>
      </c>
      <c r="M2285" s="1">
        <f t="shared" si="107"/>
        <v>27</v>
      </c>
    </row>
    <row r="2286" spans="2:13" x14ac:dyDescent="0.25">
      <c r="B2286">
        <v>2272</v>
      </c>
      <c r="C2286" s="1" t="s">
        <v>15</v>
      </c>
      <c r="D2286">
        <v>423675</v>
      </c>
      <c r="E2286" s="1" t="s">
        <v>10</v>
      </c>
      <c r="F2286" s="1" t="s">
        <v>16</v>
      </c>
      <c r="G2286" s="1" t="s">
        <v>12</v>
      </c>
      <c r="H2286" s="1" t="s">
        <v>13</v>
      </c>
      <c r="I2286" s="1" t="s">
        <v>13</v>
      </c>
      <c r="J2286">
        <v>26</v>
      </c>
      <c r="K2286" s="1">
        <f t="shared" si="105"/>
        <v>423675</v>
      </c>
      <c r="L2286" s="1" t="str">
        <f t="shared" si="106"/>
        <v>ASALARIADO</v>
      </c>
      <c r="M2286" s="1">
        <f t="shared" si="107"/>
        <v>26</v>
      </c>
    </row>
    <row r="2287" spans="2:13" x14ac:dyDescent="0.25">
      <c r="B2287">
        <v>2273</v>
      </c>
      <c r="C2287" s="1" t="s">
        <v>9</v>
      </c>
      <c r="D2287">
        <v>292387</v>
      </c>
      <c r="E2287" s="1" t="s">
        <v>17</v>
      </c>
      <c r="F2287" s="1" t="s">
        <v>16</v>
      </c>
      <c r="G2287" s="1" t="s">
        <v>12</v>
      </c>
      <c r="H2287" s="1" t="s">
        <v>12</v>
      </c>
      <c r="I2287" s="1" t="s">
        <v>13</v>
      </c>
      <c r="J2287">
        <v>33</v>
      </c>
      <c r="K2287" s="1">
        <f t="shared" si="105"/>
        <v>292387</v>
      </c>
      <c r="L2287" s="1" t="str">
        <f t="shared" si="106"/>
        <v>ASEGURADO VOLUNTARIO</v>
      </c>
      <c r="M2287" s="1">
        <f t="shared" si="107"/>
        <v>33</v>
      </c>
    </row>
    <row r="2288" spans="2:13" x14ac:dyDescent="0.25">
      <c r="B2288">
        <v>2274</v>
      </c>
      <c r="C2288" s="1" t="s">
        <v>15</v>
      </c>
      <c r="D2288">
        <v>430993</v>
      </c>
      <c r="E2288" s="1" t="s">
        <v>14</v>
      </c>
      <c r="F2288" s="1" t="s">
        <v>11</v>
      </c>
      <c r="G2288" s="1" t="s">
        <v>12</v>
      </c>
      <c r="H2288" s="1" t="s">
        <v>13</v>
      </c>
      <c r="I2288" s="1" t="s">
        <v>13</v>
      </c>
      <c r="J2288">
        <v>64</v>
      </c>
      <c r="K2288" s="1">
        <f t="shared" si="105"/>
        <v>430993</v>
      </c>
      <c r="L2288" s="1" t="str">
        <f t="shared" si="106"/>
        <v>PENSIONADOS EN SU PROPIO SISTEMA</v>
      </c>
      <c r="M2288" s="1">
        <f t="shared" si="107"/>
        <v>64</v>
      </c>
    </row>
    <row r="2289" spans="2:13" x14ac:dyDescent="0.25">
      <c r="B2289">
        <v>2275</v>
      </c>
      <c r="C2289" s="1" t="s">
        <v>9</v>
      </c>
      <c r="D2289">
        <v>298000</v>
      </c>
      <c r="E2289" s="1" t="s">
        <v>10</v>
      </c>
      <c r="F2289" s="1" t="s">
        <v>16</v>
      </c>
      <c r="G2289" s="1" t="s">
        <v>12</v>
      </c>
      <c r="H2289" s="1" t="s">
        <v>12</v>
      </c>
      <c r="I2289" s="1" t="s">
        <v>13</v>
      </c>
      <c r="J2289">
        <v>42</v>
      </c>
      <c r="K2289" s="1">
        <f t="shared" si="105"/>
        <v>298000</v>
      </c>
      <c r="L2289" s="1" t="str">
        <f t="shared" si="106"/>
        <v>ASALARIADO</v>
      </c>
      <c r="M2289" s="1">
        <f t="shared" si="107"/>
        <v>42</v>
      </c>
    </row>
    <row r="2290" spans="2:13" x14ac:dyDescent="0.25">
      <c r="B2290">
        <v>2276</v>
      </c>
      <c r="C2290" s="1" t="s">
        <v>9</v>
      </c>
      <c r="D2290">
        <v>405063</v>
      </c>
      <c r="E2290" s="1" t="s">
        <v>18</v>
      </c>
      <c r="F2290" s="1" t="s">
        <v>16</v>
      </c>
      <c r="G2290" s="1" t="s">
        <v>12</v>
      </c>
      <c r="H2290" s="1" t="s">
        <v>12</v>
      </c>
      <c r="I2290" s="1" t="s">
        <v>12</v>
      </c>
      <c r="J2290">
        <v>40</v>
      </c>
      <c r="K2290" s="1">
        <f t="shared" si="105"/>
        <v>405063</v>
      </c>
      <c r="L2290" s="1" t="str">
        <f t="shared" si="106"/>
        <v>TRABAJADOR INDEPENDIENTE</v>
      </c>
      <c r="M2290" s="1">
        <f t="shared" si="107"/>
        <v>40</v>
      </c>
    </row>
    <row r="2291" spans="2:13" x14ac:dyDescent="0.25">
      <c r="B2291">
        <v>2277</v>
      </c>
      <c r="C2291" s="1" t="s">
        <v>9</v>
      </c>
      <c r="D2291">
        <v>1400000</v>
      </c>
      <c r="E2291" s="1" t="s">
        <v>10</v>
      </c>
      <c r="F2291" s="1" t="s">
        <v>16</v>
      </c>
      <c r="G2291" s="1" t="s">
        <v>12</v>
      </c>
      <c r="H2291" s="1" t="s">
        <v>13</v>
      </c>
      <c r="I2291" s="1" t="s">
        <v>13</v>
      </c>
      <c r="J2291">
        <v>30</v>
      </c>
      <c r="K2291" s="1">
        <f t="shared" si="105"/>
        <v>1400000</v>
      </c>
      <c r="L2291" s="1" t="str">
        <f t="shared" si="106"/>
        <v>ASALARIADO</v>
      </c>
      <c r="M2291" s="1">
        <f t="shared" si="107"/>
        <v>30</v>
      </c>
    </row>
    <row r="2292" spans="2:13" x14ac:dyDescent="0.25">
      <c r="B2292">
        <v>2278</v>
      </c>
      <c r="C2292" s="1" t="s">
        <v>15</v>
      </c>
      <c r="D2292">
        <v>341602</v>
      </c>
      <c r="E2292" s="1" t="s">
        <v>18</v>
      </c>
      <c r="F2292" s="1" t="s">
        <v>16</v>
      </c>
      <c r="G2292" s="1" t="s">
        <v>12</v>
      </c>
      <c r="H2292" s="1" t="s">
        <v>13</v>
      </c>
      <c r="I2292" s="1" t="s">
        <v>13</v>
      </c>
      <c r="J2292">
        <v>42</v>
      </c>
      <c r="K2292" s="1">
        <f t="shared" si="105"/>
        <v>341602</v>
      </c>
      <c r="L2292" s="1" t="str">
        <f t="shared" si="106"/>
        <v>TRABAJADOR INDEPENDIENTE</v>
      </c>
      <c r="M2292" s="1">
        <f t="shared" si="107"/>
        <v>42</v>
      </c>
    </row>
    <row r="2293" spans="2:13" x14ac:dyDescent="0.25">
      <c r="B2293">
        <v>2279</v>
      </c>
      <c r="C2293" s="1" t="s">
        <v>9</v>
      </c>
      <c r="D2293">
        <v>915000</v>
      </c>
      <c r="E2293" s="1" t="s">
        <v>10</v>
      </c>
      <c r="F2293" s="1" t="s">
        <v>16</v>
      </c>
      <c r="G2293" s="1" t="s">
        <v>12</v>
      </c>
      <c r="H2293" s="1" t="s">
        <v>13</v>
      </c>
      <c r="I2293" s="1" t="s">
        <v>13</v>
      </c>
      <c r="J2293">
        <v>24</v>
      </c>
      <c r="K2293" s="1">
        <f t="shared" si="105"/>
        <v>915000</v>
      </c>
      <c r="L2293" s="1" t="str">
        <f t="shared" si="106"/>
        <v>ASALARIADO</v>
      </c>
      <c r="M2293" s="1">
        <f t="shared" si="107"/>
        <v>24</v>
      </c>
    </row>
    <row r="2294" spans="2:13" x14ac:dyDescent="0.25">
      <c r="B2294">
        <v>2280</v>
      </c>
      <c r="C2294" s="1" t="s">
        <v>15</v>
      </c>
      <c r="D2294">
        <v>339164.62</v>
      </c>
      <c r="E2294" s="1" t="s">
        <v>14</v>
      </c>
      <c r="F2294" s="1" t="s">
        <v>11</v>
      </c>
      <c r="G2294" s="1" t="s">
        <v>12</v>
      </c>
      <c r="H2294" s="1" t="s">
        <v>13</v>
      </c>
      <c r="I2294" s="1" t="s">
        <v>13</v>
      </c>
      <c r="J2294">
        <v>70</v>
      </c>
      <c r="K2294" s="1">
        <f t="shared" si="105"/>
        <v>339164.62</v>
      </c>
      <c r="L2294" s="1" t="str">
        <f t="shared" si="106"/>
        <v>PENSIONADOS EN SU PROPIO SISTEMA</v>
      </c>
      <c r="M2294" s="1">
        <f t="shared" si="107"/>
        <v>70</v>
      </c>
    </row>
    <row r="2295" spans="2:13" x14ac:dyDescent="0.25">
      <c r="B2295">
        <v>2281</v>
      </c>
      <c r="C2295" s="1" t="s">
        <v>9</v>
      </c>
      <c r="D2295">
        <v>278030</v>
      </c>
      <c r="E2295" s="1" t="s">
        <v>19</v>
      </c>
      <c r="F2295" s="1" t="s">
        <v>16</v>
      </c>
      <c r="G2295" s="1" t="s">
        <v>12</v>
      </c>
      <c r="H2295" s="1" t="s">
        <v>13</v>
      </c>
      <c r="I2295" s="1" t="s">
        <v>13</v>
      </c>
      <c r="J2295">
        <v>71</v>
      </c>
      <c r="K2295" s="1">
        <f t="shared" si="105"/>
        <v>278030</v>
      </c>
      <c r="L2295" s="1" t="str">
        <f t="shared" si="106"/>
        <v>CONVENIOS ESPECIALES DE TRABAJADORES INDEPENDIENTES</v>
      </c>
      <c r="M2295" s="1">
        <f t="shared" si="107"/>
        <v>71</v>
      </c>
    </row>
    <row r="2296" spans="2:13" x14ac:dyDescent="0.25">
      <c r="B2296">
        <v>2282</v>
      </c>
      <c r="C2296" s="1" t="s">
        <v>15</v>
      </c>
      <c r="D2296">
        <v>490713.59999999998</v>
      </c>
      <c r="E2296" s="1" t="s">
        <v>10</v>
      </c>
      <c r="F2296" s="1" t="s">
        <v>16</v>
      </c>
      <c r="G2296" s="1" t="s">
        <v>12</v>
      </c>
      <c r="H2296" s="1" t="s">
        <v>13</v>
      </c>
      <c r="I2296" s="1" t="s">
        <v>13</v>
      </c>
      <c r="J2296">
        <v>47</v>
      </c>
      <c r="K2296" s="1">
        <f t="shared" si="105"/>
        <v>490713.59999999998</v>
      </c>
      <c r="L2296" s="1" t="str">
        <f t="shared" si="106"/>
        <v>ASALARIADO</v>
      </c>
      <c r="M2296" s="1">
        <f t="shared" si="107"/>
        <v>47</v>
      </c>
    </row>
    <row r="2297" spans="2:13" x14ac:dyDescent="0.25">
      <c r="B2297">
        <v>2283</v>
      </c>
      <c r="C2297" s="1" t="s">
        <v>9</v>
      </c>
      <c r="D2297">
        <v>1051374.8</v>
      </c>
      <c r="E2297" s="1" t="s">
        <v>10</v>
      </c>
      <c r="F2297" s="1" t="s">
        <v>11</v>
      </c>
      <c r="G2297" s="1" t="s">
        <v>12</v>
      </c>
      <c r="H2297" s="1" t="s">
        <v>13</v>
      </c>
      <c r="I2297" s="1" t="s">
        <v>13</v>
      </c>
      <c r="J2297">
        <v>62</v>
      </c>
      <c r="K2297" s="1">
        <f t="shared" si="105"/>
        <v>1051374.8</v>
      </c>
      <c r="L2297" s="1" t="str">
        <f t="shared" si="106"/>
        <v>ASALARIADO</v>
      </c>
      <c r="M2297" s="1">
        <f t="shared" si="107"/>
        <v>62</v>
      </c>
    </row>
    <row r="2298" spans="2:13" x14ac:dyDescent="0.25">
      <c r="B2298">
        <v>2284</v>
      </c>
      <c r="C2298" s="1" t="s">
        <v>9</v>
      </c>
      <c r="D2298">
        <v>445841.44</v>
      </c>
      <c r="E2298" s="1" t="s">
        <v>10</v>
      </c>
      <c r="F2298" s="1" t="s">
        <v>16</v>
      </c>
      <c r="G2298" s="1" t="s">
        <v>12</v>
      </c>
      <c r="H2298" s="1" t="s">
        <v>12</v>
      </c>
      <c r="I2298" s="1" t="s">
        <v>13</v>
      </c>
      <c r="J2298">
        <v>57</v>
      </c>
      <c r="K2298" s="1">
        <f t="shared" si="105"/>
        <v>445841.44</v>
      </c>
      <c r="L2298" s="1" t="str">
        <f t="shared" si="106"/>
        <v>ASALARIADO</v>
      </c>
      <c r="M2298" s="1">
        <f t="shared" si="107"/>
        <v>57</v>
      </c>
    </row>
    <row r="2299" spans="2:13" x14ac:dyDescent="0.25">
      <c r="B2299">
        <v>2285</v>
      </c>
      <c r="C2299" s="1" t="s">
        <v>15</v>
      </c>
      <c r="D2299">
        <v>485843.98</v>
      </c>
      <c r="E2299" s="1" t="s">
        <v>10</v>
      </c>
      <c r="F2299" s="1" t="s">
        <v>16</v>
      </c>
      <c r="G2299" s="1" t="s">
        <v>12</v>
      </c>
      <c r="H2299" s="1" t="s">
        <v>13</v>
      </c>
      <c r="I2299" s="1" t="s">
        <v>13</v>
      </c>
      <c r="J2299">
        <v>25</v>
      </c>
      <c r="K2299" s="1">
        <f t="shared" si="105"/>
        <v>485843.98</v>
      </c>
      <c r="L2299" s="1" t="str">
        <f t="shared" si="106"/>
        <v>ASALARIADO</v>
      </c>
      <c r="M2299" s="1">
        <f t="shared" si="107"/>
        <v>25</v>
      </c>
    </row>
    <row r="2300" spans="2:13" x14ac:dyDescent="0.25">
      <c r="B2300">
        <v>2286</v>
      </c>
      <c r="C2300" s="1" t="s">
        <v>9</v>
      </c>
      <c r="D2300">
        <v>370647</v>
      </c>
      <c r="E2300" s="1" t="s">
        <v>18</v>
      </c>
      <c r="F2300" s="1" t="s">
        <v>16</v>
      </c>
      <c r="G2300" s="1" t="s">
        <v>12</v>
      </c>
      <c r="H2300" s="1" t="s">
        <v>13</v>
      </c>
      <c r="I2300" s="1" t="s">
        <v>13</v>
      </c>
      <c r="J2300">
        <v>49</v>
      </c>
      <c r="K2300" s="1">
        <f t="shared" si="105"/>
        <v>370647</v>
      </c>
      <c r="L2300" s="1" t="str">
        <f t="shared" si="106"/>
        <v>TRABAJADOR INDEPENDIENTE</v>
      </c>
      <c r="M2300" s="1">
        <f t="shared" si="107"/>
        <v>49</v>
      </c>
    </row>
    <row r="2301" spans="2:13" x14ac:dyDescent="0.25">
      <c r="B2301">
        <v>2287</v>
      </c>
      <c r="C2301" s="1" t="s">
        <v>15</v>
      </c>
      <c r="D2301">
        <v>138101.79999999999</v>
      </c>
      <c r="E2301" s="1" t="s">
        <v>10</v>
      </c>
      <c r="F2301" s="1" t="s">
        <v>11</v>
      </c>
      <c r="G2301" s="1" t="s">
        <v>12</v>
      </c>
      <c r="H2301" s="1" t="s">
        <v>13</v>
      </c>
      <c r="I2301" s="1" t="s">
        <v>13</v>
      </c>
      <c r="J2301">
        <v>31</v>
      </c>
      <c r="K2301" s="1">
        <f t="shared" si="105"/>
        <v>138101.79999999999</v>
      </c>
      <c r="L2301" s="1" t="str">
        <f t="shared" si="106"/>
        <v>ASALARIADO</v>
      </c>
      <c r="M2301" s="1">
        <f t="shared" si="107"/>
        <v>31</v>
      </c>
    </row>
    <row r="2302" spans="2:13" x14ac:dyDescent="0.25">
      <c r="B2302">
        <v>2288</v>
      </c>
      <c r="C2302" s="1" t="s">
        <v>9</v>
      </c>
      <c r="D2302">
        <v>338629</v>
      </c>
      <c r="E2302" s="1" t="s">
        <v>18</v>
      </c>
      <c r="F2302" s="1" t="s">
        <v>16</v>
      </c>
      <c r="G2302" s="1" t="s">
        <v>12</v>
      </c>
      <c r="H2302" s="1" t="s">
        <v>13</v>
      </c>
      <c r="I2302" s="1" t="s">
        <v>12</v>
      </c>
      <c r="J2302">
        <v>50</v>
      </c>
      <c r="K2302" s="1">
        <f t="shared" si="105"/>
        <v>338629</v>
      </c>
      <c r="L2302" s="1" t="str">
        <f t="shared" si="106"/>
        <v>TRABAJADOR INDEPENDIENTE</v>
      </c>
      <c r="M2302" s="1">
        <f t="shared" si="107"/>
        <v>50</v>
      </c>
    </row>
    <row r="2303" spans="2:13" x14ac:dyDescent="0.25">
      <c r="B2303">
        <v>2289</v>
      </c>
      <c r="C2303" s="1" t="s">
        <v>9</v>
      </c>
      <c r="D2303">
        <v>1080496.5</v>
      </c>
      <c r="E2303" s="1" t="s">
        <v>10</v>
      </c>
      <c r="F2303" s="1" t="s">
        <v>16</v>
      </c>
      <c r="G2303" s="1" t="s">
        <v>12</v>
      </c>
      <c r="H2303" s="1" t="s">
        <v>13</v>
      </c>
      <c r="I2303" s="1" t="s">
        <v>13</v>
      </c>
      <c r="J2303">
        <v>37</v>
      </c>
      <c r="K2303" s="1">
        <f t="shared" si="105"/>
        <v>1080496.5</v>
      </c>
      <c r="L2303" s="1" t="str">
        <f t="shared" si="106"/>
        <v>ASALARIADO</v>
      </c>
      <c r="M2303" s="1">
        <f t="shared" si="107"/>
        <v>37</v>
      </c>
    </row>
    <row r="2304" spans="2:13" x14ac:dyDescent="0.25">
      <c r="B2304">
        <v>2290</v>
      </c>
      <c r="C2304" s="1" t="s">
        <v>15</v>
      </c>
      <c r="D2304">
        <v>294025</v>
      </c>
      <c r="E2304" s="1" t="s">
        <v>10</v>
      </c>
      <c r="F2304" s="1" t="s">
        <v>16</v>
      </c>
      <c r="G2304" s="1" t="s">
        <v>12</v>
      </c>
      <c r="H2304" s="1" t="s">
        <v>13</v>
      </c>
      <c r="I2304" s="1" t="s">
        <v>13</v>
      </c>
      <c r="J2304">
        <v>49</v>
      </c>
      <c r="K2304" s="1">
        <f t="shared" si="105"/>
        <v>294025</v>
      </c>
      <c r="L2304" s="1" t="str">
        <f t="shared" si="106"/>
        <v>ASALARIADO</v>
      </c>
      <c r="M2304" s="1">
        <f t="shared" si="107"/>
        <v>49</v>
      </c>
    </row>
    <row r="2305" spans="2:13" x14ac:dyDescent="0.25">
      <c r="B2305">
        <v>2291</v>
      </c>
      <c r="C2305" s="1" t="s">
        <v>9</v>
      </c>
      <c r="D2305">
        <v>300018</v>
      </c>
      <c r="E2305" s="1" t="s">
        <v>18</v>
      </c>
      <c r="F2305" s="1" t="s">
        <v>16</v>
      </c>
      <c r="G2305" s="1" t="s">
        <v>12</v>
      </c>
      <c r="H2305" s="1" t="s">
        <v>13</v>
      </c>
      <c r="I2305" s="1" t="s">
        <v>12</v>
      </c>
      <c r="J2305">
        <v>54</v>
      </c>
      <c r="K2305" s="1">
        <f t="shared" si="105"/>
        <v>300018</v>
      </c>
      <c r="L2305" s="1" t="str">
        <f t="shared" si="106"/>
        <v>TRABAJADOR INDEPENDIENTE</v>
      </c>
      <c r="M2305" s="1">
        <f t="shared" si="107"/>
        <v>54</v>
      </c>
    </row>
    <row r="2306" spans="2:13" x14ac:dyDescent="0.25">
      <c r="B2306">
        <v>2292</v>
      </c>
      <c r="C2306" s="1" t="s">
        <v>9</v>
      </c>
      <c r="D2306">
        <v>278030</v>
      </c>
      <c r="E2306" s="1" t="s">
        <v>19</v>
      </c>
      <c r="F2306" s="1" t="s">
        <v>16</v>
      </c>
      <c r="G2306" s="1" t="s">
        <v>12</v>
      </c>
      <c r="H2306" s="1" t="s">
        <v>13</v>
      </c>
      <c r="I2306" s="1" t="s">
        <v>13</v>
      </c>
      <c r="J2306">
        <v>53</v>
      </c>
      <c r="K2306" s="1">
        <f t="shared" si="105"/>
        <v>278030</v>
      </c>
      <c r="L2306" s="1" t="str">
        <f t="shared" si="106"/>
        <v>CONVENIOS ESPECIALES DE TRABAJADORES INDEPENDIENTES</v>
      </c>
      <c r="M2306" s="1">
        <f t="shared" si="107"/>
        <v>53</v>
      </c>
    </row>
    <row r="2307" spans="2:13" x14ac:dyDescent="0.25">
      <c r="B2307">
        <v>2293</v>
      </c>
      <c r="C2307" s="1" t="s">
        <v>9</v>
      </c>
      <c r="D2307">
        <v>299647</v>
      </c>
      <c r="E2307" s="1" t="s">
        <v>17</v>
      </c>
      <c r="F2307" s="1" t="s">
        <v>16</v>
      </c>
      <c r="G2307" s="1" t="s">
        <v>12</v>
      </c>
      <c r="H2307" s="1" t="s">
        <v>13</v>
      </c>
      <c r="I2307" s="1" t="s">
        <v>13</v>
      </c>
      <c r="J2307">
        <v>61</v>
      </c>
      <c r="K2307" s="1">
        <f t="shared" si="105"/>
        <v>299647</v>
      </c>
      <c r="L2307" s="1" t="str">
        <f t="shared" si="106"/>
        <v>ASEGURADO VOLUNTARIO</v>
      </c>
      <c r="M2307" s="1">
        <f t="shared" si="107"/>
        <v>61</v>
      </c>
    </row>
    <row r="2308" spans="2:13" x14ac:dyDescent="0.25">
      <c r="B2308">
        <v>2294</v>
      </c>
      <c r="C2308" s="1" t="s">
        <v>15</v>
      </c>
      <c r="D2308">
        <v>2376310</v>
      </c>
      <c r="E2308" s="1" t="s">
        <v>10</v>
      </c>
      <c r="F2308" s="1" t="s">
        <v>11</v>
      </c>
      <c r="G2308" s="1" t="s">
        <v>12</v>
      </c>
      <c r="H2308" s="1" t="s">
        <v>13</v>
      </c>
      <c r="I2308" s="1" t="s">
        <v>13</v>
      </c>
      <c r="J2308">
        <v>45</v>
      </c>
      <c r="K2308" s="1">
        <f t="shared" si="105"/>
        <v>2376310</v>
      </c>
      <c r="L2308" s="1" t="str">
        <f t="shared" si="106"/>
        <v>ASALARIADO</v>
      </c>
      <c r="M2308" s="1">
        <f t="shared" si="107"/>
        <v>45</v>
      </c>
    </row>
    <row r="2309" spans="2:13" x14ac:dyDescent="0.25">
      <c r="B2309">
        <v>2295</v>
      </c>
      <c r="C2309" s="1" t="s">
        <v>15</v>
      </c>
      <c r="D2309">
        <v>257784</v>
      </c>
      <c r="E2309" s="1" t="s">
        <v>10</v>
      </c>
      <c r="F2309" s="1" t="s">
        <v>16</v>
      </c>
      <c r="G2309" s="1" t="s">
        <v>12</v>
      </c>
      <c r="H2309" s="1" t="s">
        <v>13</v>
      </c>
      <c r="I2309" s="1" t="s">
        <v>13</v>
      </c>
      <c r="J2309">
        <v>44</v>
      </c>
      <c r="K2309" s="1">
        <f t="shared" si="105"/>
        <v>257784</v>
      </c>
      <c r="L2309" s="1" t="str">
        <f t="shared" si="106"/>
        <v>ASALARIADO</v>
      </c>
      <c r="M2309" s="1">
        <f t="shared" si="107"/>
        <v>44</v>
      </c>
    </row>
    <row r="2310" spans="2:13" x14ac:dyDescent="0.25">
      <c r="B2310">
        <v>2296</v>
      </c>
      <c r="C2310" s="1" t="s">
        <v>15</v>
      </c>
      <c r="D2310">
        <v>149800.53</v>
      </c>
      <c r="E2310" s="1" t="s">
        <v>10</v>
      </c>
      <c r="F2310" s="1" t="s">
        <v>16</v>
      </c>
      <c r="G2310" s="1" t="s">
        <v>12</v>
      </c>
      <c r="H2310" s="1" t="s">
        <v>13</v>
      </c>
      <c r="I2310" s="1" t="s">
        <v>13</v>
      </c>
      <c r="J2310">
        <v>63</v>
      </c>
      <c r="K2310" s="1">
        <f t="shared" si="105"/>
        <v>149800.53</v>
      </c>
      <c r="L2310" s="1" t="str">
        <f t="shared" si="106"/>
        <v>ASALARIADO</v>
      </c>
      <c r="M2310" s="1">
        <f t="shared" si="107"/>
        <v>63</v>
      </c>
    </row>
    <row r="2311" spans="2:13" x14ac:dyDescent="0.25">
      <c r="B2311">
        <v>2297</v>
      </c>
      <c r="C2311" s="1" t="s">
        <v>15</v>
      </c>
      <c r="D2311">
        <v>282305</v>
      </c>
      <c r="E2311" s="1" t="s">
        <v>17</v>
      </c>
      <c r="F2311" s="1" t="s">
        <v>16</v>
      </c>
      <c r="G2311" s="1" t="s">
        <v>12</v>
      </c>
      <c r="H2311" s="1" t="s">
        <v>13</v>
      </c>
      <c r="I2311" s="1" t="s">
        <v>13</v>
      </c>
      <c r="J2311">
        <v>52</v>
      </c>
      <c r="K2311" s="1">
        <f t="shared" si="105"/>
        <v>282305</v>
      </c>
      <c r="L2311" s="1" t="str">
        <f t="shared" si="106"/>
        <v>ASEGURADO VOLUNTARIO</v>
      </c>
      <c r="M2311" s="1">
        <f t="shared" si="107"/>
        <v>52</v>
      </c>
    </row>
    <row r="2312" spans="2:13" x14ac:dyDescent="0.25">
      <c r="B2312">
        <v>2298</v>
      </c>
      <c r="C2312" s="1" t="s">
        <v>9</v>
      </c>
      <c r="D2312">
        <v>458557</v>
      </c>
      <c r="E2312" s="1" t="s">
        <v>18</v>
      </c>
      <c r="F2312" s="1" t="s">
        <v>16</v>
      </c>
      <c r="G2312" s="1" t="s">
        <v>12</v>
      </c>
      <c r="H2312" s="1" t="s">
        <v>13</v>
      </c>
      <c r="I2312" s="1" t="s">
        <v>12</v>
      </c>
      <c r="J2312">
        <v>30</v>
      </c>
      <c r="K2312" s="1">
        <f t="shared" si="105"/>
        <v>458557</v>
      </c>
      <c r="L2312" s="1" t="str">
        <f t="shared" si="106"/>
        <v>TRABAJADOR INDEPENDIENTE</v>
      </c>
      <c r="M2312" s="1">
        <f t="shared" si="107"/>
        <v>30</v>
      </c>
    </row>
    <row r="2313" spans="2:13" x14ac:dyDescent="0.25">
      <c r="B2313">
        <v>2299</v>
      </c>
      <c r="C2313" s="1" t="s">
        <v>9</v>
      </c>
      <c r="D2313">
        <v>299647</v>
      </c>
      <c r="E2313" s="1" t="s">
        <v>17</v>
      </c>
      <c r="F2313" s="1" t="s">
        <v>16</v>
      </c>
      <c r="G2313" s="1" t="s">
        <v>12</v>
      </c>
      <c r="H2313" s="1" t="s">
        <v>13</v>
      </c>
      <c r="I2313" s="1" t="s">
        <v>13</v>
      </c>
      <c r="J2313">
        <v>54</v>
      </c>
      <c r="K2313" s="1">
        <f t="shared" si="105"/>
        <v>299647</v>
      </c>
      <c r="L2313" s="1" t="str">
        <f t="shared" si="106"/>
        <v>ASEGURADO VOLUNTARIO</v>
      </c>
      <c r="M2313" s="1">
        <f t="shared" si="107"/>
        <v>54</v>
      </c>
    </row>
    <row r="2314" spans="2:13" x14ac:dyDescent="0.25">
      <c r="B2314">
        <v>2300</v>
      </c>
      <c r="C2314" s="1" t="s">
        <v>9</v>
      </c>
      <c r="D2314">
        <v>347000</v>
      </c>
      <c r="E2314" s="1" t="s">
        <v>10</v>
      </c>
      <c r="F2314" s="1" t="s">
        <v>16</v>
      </c>
      <c r="G2314" s="1" t="s">
        <v>12</v>
      </c>
      <c r="H2314" s="1" t="s">
        <v>13</v>
      </c>
      <c r="I2314" s="1" t="s">
        <v>13</v>
      </c>
      <c r="J2314">
        <v>18</v>
      </c>
      <c r="K2314" s="1">
        <f t="shared" si="105"/>
        <v>347000</v>
      </c>
      <c r="L2314" s="1" t="str">
        <f t="shared" si="106"/>
        <v>ASALARIADO</v>
      </c>
      <c r="M2314" s="1">
        <f t="shared" si="107"/>
        <v>18</v>
      </c>
    </row>
    <row r="2315" spans="2:13" x14ac:dyDescent="0.25">
      <c r="B2315">
        <v>2301</v>
      </c>
      <c r="C2315" s="1" t="s">
        <v>15</v>
      </c>
      <c r="D2315">
        <v>297046</v>
      </c>
      <c r="E2315" s="1" t="s">
        <v>17</v>
      </c>
      <c r="F2315" s="1" t="s">
        <v>16</v>
      </c>
      <c r="G2315" s="1" t="s">
        <v>12</v>
      </c>
      <c r="H2315" s="1" t="s">
        <v>13</v>
      </c>
      <c r="I2315" s="1" t="s">
        <v>13</v>
      </c>
      <c r="J2315">
        <v>58</v>
      </c>
      <c r="K2315" s="1">
        <f t="shared" si="105"/>
        <v>297046</v>
      </c>
      <c r="L2315" s="1" t="str">
        <f t="shared" si="106"/>
        <v>ASEGURADO VOLUNTARIO</v>
      </c>
      <c r="M2315" s="1">
        <f t="shared" si="107"/>
        <v>58</v>
      </c>
    </row>
    <row r="2316" spans="2:13" x14ac:dyDescent="0.25">
      <c r="B2316">
        <v>2302</v>
      </c>
      <c r="C2316" s="1" t="s">
        <v>9</v>
      </c>
      <c r="D2316">
        <v>1329256</v>
      </c>
      <c r="E2316" s="1" t="s">
        <v>10</v>
      </c>
      <c r="F2316" s="1" t="s">
        <v>11</v>
      </c>
      <c r="G2316" s="1" t="s">
        <v>12</v>
      </c>
      <c r="H2316" s="1" t="s">
        <v>13</v>
      </c>
      <c r="I2316" s="1" t="s">
        <v>12</v>
      </c>
      <c r="J2316">
        <v>30</v>
      </c>
      <c r="K2316" s="1">
        <f t="shared" si="105"/>
        <v>1329256</v>
      </c>
      <c r="L2316" s="1" t="str">
        <f t="shared" si="106"/>
        <v>ASALARIADO</v>
      </c>
      <c r="M2316" s="1">
        <f t="shared" si="107"/>
        <v>30</v>
      </c>
    </row>
    <row r="2317" spans="2:13" x14ac:dyDescent="0.25">
      <c r="B2317">
        <v>2303</v>
      </c>
      <c r="C2317" s="1" t="s">
        <v>9</v>
      </c>
      <c r="D2317">
        <v>382333.34</v>
      </c>
      <c r="E2317" s="1" t="s">
        <v>10</v>
      </c>
      <c r="F2317" s="1" t="s">
        <v>16</v>
      </c>
      <c r="G2317" s="1" t="s">
        <v>12</v>
      </c>
      <c r="H2317" s="1" t="s">
        <v>13</v>
      </c>
      <c r="I2317" s="1" t="s">
        <v>13</v>
      </c>
      <c r="J2317">
        <v>22</v>
      </c>
      <c r="K2317" s="1">
        <f t="shared" si="105"/>
        <v>382333.34</v>
      </c>
      <c r="L2317" s="1" t="str">
        <f t="shared" si="106"/>
        <v>ASALARIADO</v>
      </c>
      <c r="M2317" s="1">
        <f t="shared" si="107"/>
        <v>22</v>
      </c>
    </row>
    <row r="2318" spans="2:13" x14ac:dyDescent="0.25">
      <c r="B2318">
        <v>2304</v>
      </c>
      <c r="C2318" s="1" t="s">
        <v>9</v>
      </c>
      <c r="D2318">
        <v>330000</v>
      </c>
      <c r="E2318" s="1" t="s">
        <v>10</v>
      </c>
      <c r="F2318" s="1" t="s">
        <v>16</v>
      </c>
      <c r="G2318" s="1" t="s">
        <v>12</v>
      </c>
      <c r="H2318" s="1" t="s">
        <v>13</v>
      </c>
      <c r="I2318" s="1" t="s">
        <v>13</v>
      </c>
      <c r="J2318">
        <v>21</v>
      </c>
      <c r="K2318" s="1">
        <f t="shared" si="105"/>
        <v>330000</v>
      </c>
      <c r="L2318" s="1" t="str">
        <f t="shared" si="106"/>
        <v>ASALARIADO</v>
      </c>
      <c r="M2318" s="1">
        <f t="shared" si="107"/>
        <v>21</v>
      </c>
    </row>
    <row r="2319" spans="2:13" x14ac:dyDescent="0.25">
      <c r="B2319">
        <v>2305</v>
      </c>
      <c r="C2319" s="1" t="s">
        <v>9</v>
      </c>
      <c r="D2319">
        <v>483976.7</v>
      </c>
      <c r="E2319" s="1" t="s">
        <v>14</v>
      </c>
      <c r="F2319" s="1" t="s">
        <v>11</v>
      </c>
      <c r="G2319" s="1" t="s">
        <v>12</v>
      </c>
      <c r="H2319" s="1" t="s">
        <v>13</v>
      </c>
      <c r="I2319" s="1" t="s">
        <v>13</v>
      </c>
      <c r="J2319">
        <v>72</v>
      </c>
      <c r="K2319" s="1">
        <f t="shared" ref="K2319:K2382" si="108">IF(ISBLANK(D2319),$B$8,D2319)</f>
        <v>483976.7</v>
      </c>
      <c r="L2319" s="1" t="str">
        <f t="shared" ref="L2319:L2382" si="109">IF(ISBLANK(E2319),$B$4,E2319)</f>
        <v>PENSIONADOS EN SU PROPIO SISTEMA</v>
      </c>
      <c r="M2319" s="1">
        <f t="shared" ref="M2319:M2382" si="110">IF(ISBLANK(J2319),$B$9,J2319)</f>
        <v>72</v>
      </c>
    </row>
    <row r="2320" spans="2:13" x14ac:dyDescent="0.25">
      <c r="B2320">
        <v>2306</v>
      </c>
      <c r="C2320" s="1" t="s">
        <v>15</v>
      </c>
      <c r="D2320">
        <v>343390.86</v>
      </c>
      <c r="E2320" s="1" t="s">
        <v>10</v>
      </c>
      <c r="F2320" s="1" t="s">
        <v>16</v>
      </c>
      <c r="G2320" s="1" t="s">
        <v>12</v>
      </c>
      <c r="H2320" s="1" t="s">
        <v>13</v>
      </c>
      <c r="I2320" s="1" t="s">
        <v>12</v>
      </c>
      <c r="J2320">
        <v>25</v>
      </c>
      <c r="K2320" s="1">
        <f t="shared" si="108"/>
        <v>343390.86</v>
      </c>
      <c r="L2320" s="1" t="str">
        <f t="shared" si="109"/>
        <v>ASALARIADO</v>
      </c>
      <c r="M2320" s="1">
        <f t="shared" si="110"/>
        <v>25</v>
      </c>
    </row>
    <row r="2321" spans="2:13" x14ac:dyDescent="0.25">
      <c r="B2321">
        <v>2307</v>
      </c>
      <c r="C2321" s="1" t="s">
        <v>9</v>
      </c>
      <c r="D2321">
        <v>278030</v>
      </c>
      <c r="E2321" s="1" t="s">
        <v>19</v>
      </c>
      <c r="F2321" s="1" t="s">
        <v>16</v>
      </c>
      <c r="G2321" s="1" t="s">
        <v>12</v>
      </c>
      <c r="H2321" s="1" t="s">
        <v>13</v>
      </c>
      <c r="I2321" s="1" t="s">
        <v>13</v>
      </c>
      <c r="J2321">
        <v>59</v>
      </c>
      <c r="K2321" s="1">
        <f t="shared" si="108"/>
        <v>278030</v>
      </c>
      <c r="L2321" s="1" t="str">
        <f t="shared" si="109"/>
        <v>CONVENIOS ESPECIALES DE TRABAJADORES INDEPENDIENTES</v>
      </c>
      <c r="M2321" s="1">
        <f t="shared" si="110"/>
        <v>59</v>
      </c>
    </row>
    <row r="2322" spans="2:13" x14ac:dyDescent="0.25">
      <c r="B2322">
        <v>2308</v>
      </c>
      <c r="C2322" s="1" t="s">
        <v>9</v>
      </c>
      <c r="D2322">
        <v>417995</v>
      </c>
      <c r="E2322" s="1" t="s">
        <v>10</v>
      </c>
      <c r="F2322" s="1" t="s">
        <v>16</v>
      </c>
      <c r="G2322" s="1" t="s">
        <v>12</v>
      </c>
      <c r="H2322" s="1" t="s">
        <v>13</v>
      </c>
      <c r="I2322" s="1" t="s">
        <v>13</v>
      </c>
      <c r="J2322">
        <v>40</v>
      </c>
      <c r="K2322" s="1">
        <f t="shared" si="108"/>
        <v>417995</v>
      </c>
      <c r="L2322" s="1" t="str">
        <f t="shared" si="109"/>
        <v>ASALARIADO</v>
      </c>
      <c r="M2322" s="1">
        <f t="shared" si="110"/>
        <v>40</v>
      </c>
    </row>
    <row r="2323" spans="2:13" x14ac:dyDescent="0.25">
      <c r="B2323">
        <v>2309</v>
      </c>
      <c r="C2323" s="1" t="s">
        <v>9</v>
      </c>
      <c r="D2323">
        <v>400000</v>
      </c>
      <c r="E2323" s="1" t="s">
        <v>10</v>
      </c>
      <c r="F2323" s="1" t="s">
        <v>16</v>
      </c>
      <c r="G2323" s="1" t="s">
        <v>12</v>
      </c>
      <c r="H2323" s="1" t="s">
        <v>13</v>
      </c>
      <c r="I2323" s="1" t="s">
        <v>13</v>
      </c>
      <c r="J2323">
        <v>56</v>
      </c>
      <c r="K2323" s="1">
        <f t="shared" si="108"/>
        <v>400000</v>
      </c>
      <c r="L2323" s="1" t="str">
        <f t="shared" si="109"/>
        <v>ASALARIADO</v>
      </c>
      <c r="M2323" s="1">
        <f t="shared" si="110"/>
        <v>56</v>
      </c>
    </row>
    <row r="2324" spans="2:13" x14ac:dyDescent="0.25">
      <c r="B2324">
        <v>2310</v>
      </c>
      <c r="C2324" s="1" t="s">
        <v>9</v>
      </c>
      <c r="D2324">
        <v>278030</v>
      </c>
      <c r="E2324" s="1" t="s">
        <v>19</v>
      </c>
      <c r="F2324" s="1" t="s">
        <v>16</v>
      </c>
      <c r="G2324" s="1" t="s">
        <v>12</v>
      </c>
      <c r="H2324" s="1" t="s">
        <v>13</v>
      </c>
      <c r="I2324" s="1" t="s">
        <v>13</v>
      </c>
      <c r="J2324">
        <v>45</v>
      </c>
      <c r="K2324" s="1">
        <f t="shared" si="108"/>
        <v>278030</v>
      </c>
      <c r="L2324" s="1" t="str">
        <f t="shared" si="109"/>
        <v>CONVENIOS ESPECIALES DE TRABAJADORES INDEPENDIENTES</v>
      </c>
      <c r="M2324" s="1">
        <f t="shared" si="110"/>
        <v>45</v>
      </c>
    </row>
    <row r="2325" spans="2:13" x14ac:dyDescent="0.25">
      <c r="B2325">
        <v>2311</v>
      </c>
      <c r="C2325" s="1" t="s">
        <v>15</v>
      </c>
      <c r="D2325">
        <v>297046</v>
      </c>
      <c r="E2325" s="1" t="s">
        <v>18</v>
      </c>
      <c r="F2325" s="1" t="s">
        <v>16</v>
      </c>
      <c r="G2325" s="1" t="s">
        <v>12</v>
      </c>
      <c r="H2325" s="1" t="s">
        <v>13</v>
      </c>
      <c r="I2325" s="1" t="s">
        <v>13</v>
      </c>
      <c r="J2325">
        <v>41</v>
      </c>
      <c r="K2325" s="1">
        <f t="shared" si="108"/>
        <v>297046</v>
      </c>
      <c r="L2325" s="1" t="str">
        <f t="shared" si="109"/>
        <v>TRABAJADOR INDEPENDIENTE</v>
      </c>
      <c r="M2325" s="1">
        <f t="shared" si="110"/>
        <v>41</v>
      </c>
    </row>
    <row r="2326" spans="2:13" x14ac:dyDescent="0.25">
      <c r="B2326">
        <v>2312</v>
      </c>
      <c r="C2326" s="1" t="s">
        <v>9</v>
      </c>
      <c r="D2326">
        <v>639148</v>
      </c>
      <c r="E2326" s="1" t="s">
        <v>18</v>
      </c>
      <c r="F2326" s="1" t="s">
        <v>16</v>
      </c>
      <c r="G2326" s="1" t="s">
        <v>12</v>
      </c>
      <c r="H2326" s="1" t="s">
        <v>13</v>
      </c>
      <c r="I2326" s="1" t="s">
        <v>12</v>
      </c>
      <c r="J2326">
        <v>41</v>
      </c>
      <c r="K2326" s="1">
        <f t="shared" si="108"/>
        <v>639148</v>
      </c>
      <c r="L2326" s="1" t="str">
        <f t="shared" si="109"/>
        <v>TRABAJADOR INDEPENDIENTE</v>
      </c>
      <c r="M2326" s="1">
        <f t="shared" si="110"/>
        <v>41</v>
      </c>
    </row>
    <row r="2327" spans="2:13" x14ac:dyDescent="0.25">
      <c r="B2327">
        <v>2313</v>
      </c>
      <c r="C2327" s="1" t="s">
        <v>9</v>
      </c>
      <c r="D2327">
        <v>690952.85</v>
      </c>
      <c r="E2327" s="1" t="s">
        <v>10</v>
      </c>
      <c r="F2327" s="1" t="s">
        <v>16</v>
      </c>
      <c r="G2327" s="1" t="s">
        <v>12</v>
      </c>
      <c r="H2327" s="1" t="s">
        <v>13</v>
      </c>
      <c r="I2327" s="1" t="s">
        <v>13</v>
      </c>
      <c r="J2327">
        <v>38</v>
      </c>
      <c r="K2327" s="1">
        <f t="shared" si="108"/>
        <v>690952.85</v>
      </c>
      <c r="L2327" s="1" t="str">
        <f t="shared" si="109"/>
        <v>ASALARIADO</v>
      </c>
      <c r="M2327" s="1">
        <f t="shared" si="110"/>
        <v>38</v>
      </c>
    </row>
    <row r="2328" spans="2:13" x14ac:dyDescent="0.25">
      <c r="B2328">
        <v>2314</v>
      </c>
      <c r="C2328" s="1" t="s">
        <v>9</v>
      </c>
      <c r="D2328">
        <v>150000</v>
      </c>
      <c r="E2328" s="1" t="s">
        <v>10</v>
      </c>
      <c r="F2328" s="1" t="s">
        <v>16</v>
      </c>
      <c r="G2328" s="1" t="s">
        <v>12</v>
      </c>
      <c r="H2328" s="1" t="s">
        <v>12</v>
      </c>
      <c r="I2328" s="1" t="s">
        <v>12</v>
      </c>
      <c r="J2328">
        <v>41</v>
      </c>
      <c r="K2328" s="1">
        <f t="shared" si="108"/>
        <v>150000</v>
      </c>
      <c r="L2328" s="1" t="str">
        <f t="shared" si="109"/>
        <v>ASALARIADO</v>
      </c>
      <c r="M2328" s="1">
        <f t="shared" si="110"/>
        <v>41</v>
      </c>
    </row>
    <row r="2329" spans="2:13" x14ac:dyDescent="0.25">
      <c r="B2329">
        <v>2315</v>
      </c>
      <c r="C2329" s="1" t="s">
        <v>15</v>
      </c>
      <c r="D2329">
        <v>750000</v>
      </c>
      <c r="E2329" s="1" t="s">
        <v>10</v>
      </c>
      <c r="F2329" s="1" t="s">
        <v>16</v>
      </c>
      <c r="G2329" s="1" t="s">
        <v>12</v>
      </c>
      <c r="H2329" s="1" t="s">
        <v>13</v>
      </c>
      <c r="I2329" s="1" t="s">
        <v>13</v>
      </c>
      <c r="J2329">
        <v>32</v>
      </c>
      <c r="K2329" s="1">
        <f t="shared" si="108"/>
        <v>750000</v>
      </c>
      <c r="L2329" s="1" t="str">
        <f t="shared" si="109"/>
        <v>ASALARIADO</v>
      </c>
      <c r="M2329" s="1">
        <f t="shared" si="110"/>
        <v>32</v>
      </c>
    </row>
    <row r="2330" spans="2:13" x14ac:dyDescent="0.25">
      <c r="B2330">
        <v>2316</v>
      </c>
      <c r="C2330" s="1" t="s">
        <v>15</v>
      </c>
      <c r="D2330">
        <v>1458494</v>
      </c>
      <c r="E2330" s="1" t="s">
        <v>10</v>
      </c>
      <c r="F2330" s="1" t="s">
        <v>11</v>
      </c>
      <c r="G2330" s="1" t="s">
        <v>12</v>
      </c>
      <c r="H2330" s="1" t="s">
        <v>13</v>
      </c>
      <c r="I2330" s="1" t="s">
        <v>12</v>
      </c>
      <c r="J2330">
        <v>49</v>
      </c>
      <c r="K2330" s="1">
        <f t="shared" si="108"/>
        <v>1458494</v>
      </c>
      <c r="L2330" s="1" t="str">
        <f t="shared" si="109"/>
        <v>ASALARIADO</v>
      </c>
      <c r="M2330" s="1">
        <f t="shared" si="110"/>
        <v>49</v>
      </c>
    </row>
    <row r="2331" spans="2:13" x14ac:dyDescent="0.25">
      <c r="B2331">
        <v>2317</v>
      </c>
      <c r="C2331" s="1" t="s">
        <v>15</v>
      </c>
      <c r="D2331">
        <v>500460</v>
      </c>
      <c r="E2331" s="1" t="s">
        <v>10</v>
      </c>
      <c r="F2331" s="1" t="s">
        <v>11</v>
      </c>
      <c r="G2331" s="1" t="s">
        <v>12</v>
      </c>
      <c r="H2331" s="1" t="s">
        <v>13</v>
      </c>
      <c r="I2331" s="1" t="s">
        <v>13</v>
      </c>
      <c r="J2331">
        <v>43</v>
      </c>
      <c r="K2331" s="1">
        <f t="shared" si="108"/>
        <v>500460</v>
      </c>
      <c r="L2331" s="1" t="str">
        <f t="shared" si="109"/>
        <v>ASALARIADO</v>
      </c>
      <c r="M2331" s="1">
        <f t="shared" si="110"/>
        <v>43</v>
      </c>
    </row>
    <row r="2332" spans="2:13" x14ac:dyDescent="0.25">
      <c r="B2332">
        <v>2318</v>
      </c>
      <c r="C2332" s="1" t="s">
        <v>15</v>
      </c>
      <c r="D2332">
        <v>453432</v>
      </c>
      <c r="E2332" s="1" t="s">
        <v>14</v>
      </c>
      <c r="F2332" s="1" t="s">
        <v>11</v>
      </c>
      <c r="G2332" s="1" t="s">
        <v>12</v>
      </c>
      <c r="H2332" s="1" t="s">
        <v>13</v>
      </c>
      <c r="I2332" s="1" t="s">
        <v>13</v>
      </c>
      <c r="J2332">
        <v>67</v>
      </c>
      <c r="K2332" s="1">
        <f t="shared" si="108"/>
        <v>453432</v>
      </c>
      <c r="L2332" s="1" t="str">
        <f t="shared" si="109"/>
        <v>PENSIONADOS EN SU PROPIO SISTEMA</v>
      </c>
      <c r="M2332" s="1">
        <f t="shared" si="110"/>
        <v>67</v>
      </c>
    </row>
    <row r="2333" spans="2:13" x14ac:dyDescent="0.25">
      <c r="B2333">
        <v>2319</v>
      </c>
      <c r="C2333" s="1" t="s">
        <v>9</v>
      </c>
      <c r="D2333">
        <v>297046</v>
      </c>
      <c r="E2333" s="1" t="s">
        <v>17</v>
      </c>
      <c r="F2333" s="1" t="s">
        <v>16</v>
      </c>
      <c r="G2333" s="1" t="s">
        <v>12</v>
      </c>
      <c r="H2333" s="1" t="s">
        <v>13</v>
      </c>
      <c r="I2333" s="1" t="s">
        <v>13</v>
      </c>
      <c r="J2333">
        <v>53</v>
      </c>
      <c r="K2333" s="1">
        <f t="shared" si="108"/>
        <v>297046</v>
      </c>
      <c r="L2333" s="1" t="str">
        <f t="shared" si="109"/>
        <v>ASEGURADO VOLUNTARIO</v>
      </c>
      <c r="M2333" s="1">
        <f t="shared" si="110"/>
        <v>53</v>
      </c>
    </row>
    <row r="2334" spans="2:13" x14ac:dyDescent="0.25">
      <c r="B2334">
        <v>2320</v>
      </c>
      <c r="C2334" s="1" t="s">
        <v>9</v>
      </c>
      <c r="D2334">
        <v>536142.9</v>
      </c>
      <c r="E2334" s="1" t="s">
        <v>10</v>
      </c>
      <c r="F2334" s="1" t="s">
        <v>16</v>
      </c>
      <c r="G2334" s="1" t="s">
        <v>12</v>
      </c>
      <c r="H2334" s="1" t="s">
        <v>13</v>
      </c>
      <c r="I2334" s="1" t="s">
        <v>13</v>
      </c>
      <c r="J2334">
        <v>20</v>
      </c>
      <c r="K2334" s="1">
        <f t="shared" si="108"/>
        <v>536142.9</v>
      </c>
      <c r="L2334" s="1" t="str">
        <f t="shared" si="109"/>
        <v>ASALARIADO</v>
      </c>
      <c r="M2334" s="1">
        <f t="shared" si="110"/>
        <v>20</v>
      </c>
    </row>
    <row r="2335" spans="2:13" x14ac:dyDescent="0.25">
      <c r="B2335">
        <v>2321</v>
      </c>
      <c r="C2335" s="1" t="s">
        <v>15</v>
      </c>
      <c r="D2335">
        <v>1584930</v>
      </c>
      <c r="E2335" s="1" t="s">
        <v>14</v>
      </c>
      <c r="F2335" s="1" t="s">
        <v>11</v>
      </c>
      <c r="G2335" s="1" t="s">
        <v>12</v>
      </c>
      <c r="H2335" s="1" t="s">
        <v>13</v>
      </c>
      <c r="I2335" s="1" t="s">
        <v>13</v>
      </c>
      <c r="J2335">
        <v>71</v>
      </c>
      <c r="K2335" s="1">
        <f t="shared" si="108"/>
        <v>1584930</v>
      </c>
      <c r="L2335" s="1" t="str">
        <f t="shared" si="109"/>
        <v>PENSIONADOS EN SU PROPIO SISTEMA</v>
      </c>
      <c r="M2335" s="1">
        <f t="shared" si="110"/>
        <v>71</v>
      </c>
    </row>
    <row r="2336" spans="2:13" x14ac:dyDescent="0.25">
      <c r="B2336">
        <v>2322</v>
      </c>
      <c r="C2336" s="1" t="s">
        <v>15</v>
      </c>
      <c r="D2336">
        <v>241729.4</v>
      </c>
      <c r="E2336" s="1" t="s">
        <v>10</v>
      </c>
      <c r="F2336" s="1" t="s">
        <v>16</v>
      </c>
      <c r="G2336" s="1" t="s">
        <v>12</v>
      </c>
      <c r="H2336" s="1" t="s">
        <v>13</v>
      </c>
      <c r="I2336" s="1" t="s">
        <v>13</v>
      </c>
      <c r="J2336">
        <v>34</v>
      </c>
      <c r="K2336" s="1">
        <f t="shared" si="108"/>
        <v>241729.4</v>
      </c>
      <c r="L2336" s="1" t="str">
        <f t="shared" si="109"/>
        <v>ASALARIADO</v>
      </c>
      <c r="M2336" s="1">
        <f t="shared" si="110"/>
        <v>34</v>
      </c>
    </row>
    <row r="2337" spans="2:13" x14ac:dyDescent="0.25">
      <c r="B2337">
        <v>2323</v>
      </c>
      <c r="C2337" s="1" t="s">
        <v>9</v>
      </c>
      <c r="D2337">
        <v>297046</v>
      </c>
      <c r="E2337" s="1" t="s">
        <v>18</v>
      </c>
      <c r="F2337" s="1" t="s">
        <v>16</v>
      </c>
      <c r="G2337" s="1" t="s">
        <v>12</v>
      </c>
      <c r="H2337" s="1" t="s">
        <v>13</v>
      </c>
      <c r="I2337" s="1" t="s">
        <v>12</v>
      </c>
      <c r="J2337">
        <v>43</v>
      </c>
      <c r="K2337" s="1">
        <f t="shared" si="108"/>
        <v>297046</v>
      </c>
      <c r="L2337" s="1" t="str">
        <f t="shared" si="109"/>
        <v>TRABAJADOR INDEPENDIENTE</v>
      </c>
      <c r="M2337" s="1">
        <f t="shared" si="110"/>
        <v>43</v>
      </c>
    </row>
    <row r="2338" spans="2:13" x14ac:dyDescent="0.25">
      <c r="B2338">
        <v>2324</v>
      </c>
      <c r="C2338" s="1" t="s">
        <v>15</v>
      </c>
      <c r="D2338">
        <v>402249.06</v>
      </c>
      <c r="E2338" s="1" t="s">
        <v>10</v>
      </c>
      <c r="F2338" s="1" t="s">
        <v>16</v>
      </c>
      <c r="G2338" s="1" t="s">
        <v>12</v>
      </c>
      <c r="H2338" s="1" t="s">
        <v>13</v>
      </c>
      <c r="I2338" s="1" t="s">
        <v>13</v>
      </c>
      <c r="J2338">
        <v>29</v>
      </c>
      <c r="K2338" s="1">
        <f t="shared" si="108"/>
        <v>402249.06</v>
      </c>
      <c r="L2338" s="1" t="str">
        <f t="shared" si="109"/>
        <v>ASALARIADO</v>
      </c>
      <c r="M2338" s="1">
        <f t="shared" si="110"/>
        <v>29</v>
      </c>
    </row>
    <row r="2339" spans="2:13" x14ac:dyDescent="0.25">
      <c r="B2339">
        <v>2325</v>
      </c>
      <c r="C2339" s="1" t="s">
        <v>9</v>
      </c>
      <c r="D2339">
        <v>639148</v>
      </c>
      <c r="E2339" s="1" t="s">
        <v>18</v>
      </c>
      <c r="F2339" s="1" t="s">
        <v>16</v>
      </c>
      <c r="G2339" s="1" t="s">
        <v>12</v>
      </c>
      <c r="H2339" s="1" t="s">
        <v>13</v>
      </c>
      <c r="I2339" s="1" t="s">
        <v>12</v>
      </c>
      <c r="J2339">
        <v>46</v>
      </c>
      <c r="K2339" s="1">
        <f t="shared" si="108"/>
        <v>639148</v>
      </c>
      <c r="L2339" s="1" t="str">
        <f t="shared" si="109"/>
        <v>TRABAJADOR INDEPENDIENTE</v>
      </c>
      <c r="M2339" s="1">
        <f t="shared" si="110"/>
        <v>46</v>
      </c>
    </row>
    <row r="2340" spans="2:13" x14ac:dyDescent="0.25">
      <c r="B2340">
        <v>2326</v>
      </c>
      <c r="C2340" s="1" t="s">
        <v>9</v>
      </c>
      <c r="D2340">
        <v>328210.2</v>
      </c>
      <c r="E2340" s="1" t="s">
        <v>10</v>
      </c>
      <c r="F2340" s="1" t="s">
        <v>16</v>
      </c>
      <c r="G2340" s="1" t="s">
        <v>12</v>
      </c>
      <c r="H2340" s="1" t="s">
        <v>13</v>
      </c>
      <c r="I2340" s="1" t="s">
        <v>13</v>
      </c>
      <c r="J2340">
        <v>42</v>
      </c>
      <c r="K2340" s="1">
        <f t="shared" si="108"/>
        <v>328210.2</v>
      </c>
      <c r="L2340" s="1" t="str">
        <f t="shared" si="109"/>
        <v>ASALARIADO</v>
      </c>
      <c r="M2340" s="1">
        <f t="shared" si="110"/>
        <v>42</v>
      </c>
    </row>
    <row r="2341" spans="2:13" x14ac:dyDescent="0.25">
      <c r="B2341">
        <v>2327</v>
      </c>
      <c r="C2341" s="1" t="s">
        <v>15</v>
      </c>
      <c r="D2341">
        <v>361045</v>
      </c>
      <c r="E2341" s="1" t="s">
        <v>18</v>
      </c>
      <c r="F2341" s="1" t="s">
        <v>16</v>
      </c>
      <c r="G2341" s="1" t="s">
        <v>12</v>
      </c>
      <c r="H2341" s="1" t="s">
        <v>13</v>
      </c>
      <c r="I2341" s="1" t="s">
        <v>12</v>
      </c>
      <c r="J2341">
        <v>42</v>
      </c>
      <c r="K2341" s="1">
        <f t="shared" si="108"/>
        <v>361045</v>
      </c>
      <c r="L2341" s="1" t="str">
        <f t="shared" si="109"/>
        <v>TRABAJADOR INDEPENDIENTE</v>
      </c>
      <c r="M2341" s="1">
        <f t="shared" si="110"/>
        <v>42</v>
      </c>
    </row>
    <row r="2342" spans="2:13" x14ac:dyDescent="0.25">
      <c r="B2342">
        <v>2328</v>
      </c>
      <c r="C2342" s="1" t="s">
        <v>9</v>
      </c>
      <c r="D2342">
        <v>999312</v>
      </c>
      <c r="E2342" s="1" t="s">
        <v>10</v>
      </c>
      <c r="F2342" s="1" t="s">
        <v>11</v>
      </c>
      <c r="G2342" s="1" t="s">
        <v>12</v>
      </c>
      <c r="H2342" s="1" t="s">
        <v>13</v>
      </c>
      <c r="I2342" s="1" t="s">
        <v>12</v>
      </c>
      <c r="J2342">
        <v>28</v>
      </c>
      <c r="K2342" s="1">
        <f t="shared" si="108"/>
        <v>999312</v>
      </c>
      <c r="L2342" s="1" t="str">
        <f t="shared" si="109"/>
        <v>ASALARIADO</v>
      </c>
      <c r="M2342" s="1">
        <f t="shared" si="110"/>
        <v>28</v>
      </c>
    </row>
    <row r="2343" spans="2:13" x14ac:dyDescent="0.25">
      <c r="B2343">
        <v>2329</v>
      </c>
      <c r="C2343" s="1" t="s">
        <v>15</v>
      </c>
      <c r="D2343">
        <v>121300</v>
      </c>
      <c r="E2343" s="1" t="s">
        <v>10</v>
      </c>
      <c r="F2343" s="1" t="s">
        <v>16</v>
      </c>
      <c r="G2343" s="1" t="s">
        <v>12</v>
      </c>
      <c r="H2343" s="1" t="s">
        <v>13</v>
      </c>
      <c r="I2343" s="1" t="s">
        <v>12</v>
      </c>
      <c r="J2343">
        <v>40</v>
      </c>
      <c r="K2343" s="1">
        <f t="shared" si="108"/>
        <v>121300</v>
      </c>
      <c r="L2343" s="1" t="str">
        <f t="shared" si="109"/>
        <v>ASALARIADO</v>
      </c>
      <c r="M2343" s="1">
        <f t="shared" si="110"/>
        <v>40</v>
      </c>
    </row>
    <row r="2344" spans="2:13" x14ac:dyDescent="0.25">
      <c r="B2344">
        <v>2330</v>
      </c>
      <c r="C2344" s="1" t="s">
        <v>9</v>
      </c>
      <c r="D2344">
        <v>279960.49</v>
      </c>
      <c r="E2344" s="1" t="s">
        <v>10</v>
      </c>
      <c r="F2344" s="1" t="s">
        <v>16</v>
      </c>
      <c r="G2344" s="1" t="s">
        <v>12</v>
      </c>
      <c r="H2344" s="1" t="s">
        <v>13</v>
      </c>
      <c r="I2344" s="1" t="s">
        <v>13</v>
      </c>
      <c r="J2344">
        <v>23</v>
      </c>
      <c r="K2344" s="1">
        <f t="shared" si="108"/>
        <v>279960.49</v>
      </c>
      <c r="L2344" s="1" t="str">
        <f t="shared" si="109"/>
        <v>ASALARIADO</v>
      </c>
      <c r="M2344" s="1">
        <f t="shared" si="110"/>
        <v>23</v>
      </c>
    </row>
    <row r="2345" spans="2:13" x14ac:dyDescent="0.25">
      <c r="B2345">
        <v>2331</v>
      </c>
      <c r="C2345" s="1" t="s">
        <v>15</v>
      </c>
      <c r="D2345">
        <v>119219.91</v>
      </c>
      <c r="E2345" s="1" t="s">
        <v>14</v>
      </c>
      <c r="F2345" s="1" t="s">
        <v>11</v>
      </c>
      <c r="G2345" s="1" t="s">
        <v>12</v>
      </c>
      <c r="H2345" s="1" t="s">
        <v>13</v>
      </c>
      <c r="I2345" s="1" t="s">
        <v>13</v>
      </c>
      <c r="J2345">
        <v>59</v>
      </c>
      <c r="K2345" s="1">
        <f t="shared" si="108"/>
        <v>119219.91</v>
      </c>
      <c r="L2345" s="1" t="str">
        <f t="shared" si="109"/>
        <v>PENSIONADOS EN SU PROPIO SISTEMA</v>
      </c>
      <c r="M2345" s="1">
        <f t="shared" si="110"/>
        <v>59</v>
      </c>
    </row>
    <row r="2346" spans="2:13" x14ac:dyDescent="0.25">
      <c r="B2346">
        <v>2332</v>
      </c>
      <c r="C2346" s="1" t="s">
        <v>15</v>
      </c>
      <c r="D2346">
        <v>430000</v>
      </c>
      <c r="E2346" s="1" t="s">
        <v>10</v>
      </c>
      <c r="F2346" s="1" t="s">
        <v>16</v>
      </c>
      <c r="G2346" s="1" t="s">
        <v>12</v>
      </c>
      <c r="H2346" s="1" t="s">
        <v>13</v>
      </c>
      <c r="I2346" s="1" t="s">
        <v>13</v>
      </c>
      <c r="J2346">
        <v>42</v>
      </c>
      <c r="K2346" s="1">
        <f t="shared" si="108"/>
        <v>430000</v>
      </c>
      <c r="L2346" s="1" t="str">
        <f t="shared" si="109"/>
        <v>ASALARIADO</v>
      </c>
      <c r="M2346" s="1">
        <f t="shared" si="110"/>
        <v>42</v>
      </c>
    </row>
    <row r="2347" spans="2:13" x14ac:dyDescent="0.25">
      <c r="B2347">
        <v>2333</v>
      </c>
      <c r="C2347" s="1" t="s">
        <v>15</v>
      </c>
      <c r="D2347">
        <v>278030</v>
      </c>
      <c r="E2347" s="1" t="s">
        <v>17</v>
      </c>
      <c r="F2347" s="1" t="s">
        <v>16</v>
      </c>
      <c r="G2347" s="1" t="s">
        <v>12</v>
      </c>
      <c r="H2347" s="1" t="s">
        <v>13</v>
      </c>
      <c r="I2347" s="1" t="s">
        <v>12</v>
      </c>
      <c r="J2347">
        <v>20</v>
      </c>
      <c r="K2347" s="1">
        <f t="shared" si="108"/>
        <v>278030</v>
      </c>
      <c r="L2347" s="1" t="str">
        <f t="shared" si="109"/>
        <v>ASEGURADO VOLUNTARIO</v>
      </c>
      <c r="M2347" s="1">
        <f t="shared" si="110"/>
        <v>20</v>
      </c>
    </row>
    <row r="2348" spans="2:13" x14ac:dyDescent="0.25">
      <c r="B2348">
        <v>2334</v>
      </c>
      <c r="C2348" s="1" t="s">
        <v>9</v>
      </c>
      <c r="D2348">
        <v>1613702.64</v>
      </c>
      <c r="E2348" s="1" t="s">
        <v>10</v>
      </c>
      <c r="F2348" s="1" t="s">
        <v>16</v>
      </c>
      <c r="G2348" s="1" t="s">
        <v>12</v>
      </c>
      <c r="H2348" s="1" t="s">
        <v>13</v>
      </c>
      <c r="I2348" s="1" t="s">
        <v>13</v>
      </c>
      <c r="J2348">
        <v>32</v>
      </c>
      <c r="K2348" s="1">
        <f t="shared" si="108"/>
        <v>1613702.64</v>
      </c>
      <c r="L2348" s="1" t="str">
        <f t="shared" si="109"/>
        <v>ASALARIADO</v>
      </c>
      <c r="M2348" s="1">
        <f t="shared" si="110"/>
        <v>32</v>
      </c>
    </row>
    <row r="2349" spans="2:13" x14ac:dyDescent="0.25">
      <c r="B2349">
        <v>2335</v>
      </c>
      <c r="C2349" s="1" t="s">
        <v>9</v>
      </c>
      <c r="D2349">
        <v>2545183.7000000002</v>
      </c>
      <c r="E2349" s="1" t="s">
        <v>10</v>
      </c>
      <c r="F2349" s="1" t="s">
        <v>16</v>
      </c>
      <c r="G2349" s="1" t="s">
        <v>12</v>
      </c>
      <c r="H2349" s="1" t="s">
        <v>13</v>
      </c>
      <c r="I2349" s="1" t="s">
        <v>13</v>
      </c>
      <c r="J2349">
        <v>46</v>
      </c>
      <c r="K2349" s="1">
        <f t="shared" si="108"/>
        <v>2545183.7000000002</v>
      </c>
      <c r="L2349" s="1" t="str">
        <f t="shared" si="109"/>
        <v>ASALARIADO</v>
      </c>
      <c r="M2349" s="1">
        <f t="shared" si="110"/>
        <v>46</v>
      </c>
    </row>
    <row r="2350" spans="2:13" x14ac:dyDescent="0.25">
      <c r="B2350">
        <v>2336</v>
      </c>
      <c r="C2350" s="1" t="s">
        <v>9</v>
      </c>
      <c r="D2350">
        <v>2133715</v>
      </c>
      <c r="E2350" s="1" t="s">
        <v>14</v>
      </c>
      <c r="F2350" s="1" t="s">
        <v>11</v>
      </c>
      <c r="G2350" s="1" t="s">
        <v>12</v>
      </c>
      <c r="H2350" s="1" t="s">
        <v>13</v>
      </c>
      <c r="I2350" s="1" t="s">
        <v>13</v>
      </c>
      <c r="J2350">
        <v>83</v>
      </c>
      <c r="K2350" s="1">
        <f t="shared" si="108"/>
        <v>2133715</v>
      </c>
      <c r="L2350" s="1" t="str">
        <f t="shared" si="109"/>
        <v>PENSIONADOS EN SU PROPIO SISTEMA</v>
      </c>
      <c r="M2350" s="1">
        <f t="shared" si="110"/>
        <v>83</v>
      </c>
    </row>
    <row r="2351" spans="2:13" x14ac:dyDescent="0.25">
      <c r="B2351">
        <v>2337</v>
      </c>
      <c r="C2351" s="1" t="s">
        <v>15</v>
      </c>
      <c r="D2351">
        <v>81536</v>
      </c>
      <c r="E2351" s="1" t="s">
        <v>10</v>
      </c>
      <c r="F2351" s="1" t="s">
        <v>11</v>
      </c>
      <c r="G2351" s="1" t="s">
        <v>12</v>
      </c>
      <c r="H2351" s="1" t="s">
        <v>13</v>
      </c>
      <c r="I2351" s="1" t="s">
        <v>12</v>
      </c>
      <c r="J2351">
        <v>31</v>
      </c>
      <c r="K2351" s="1">
        <f t="shared" si="108"/>
        <v>81536</v>
      </c>
      <c r="L2351" s="1" t="str">
        <f t="shared" si="109"/>
        <v>ASALARIADO</v>
      </c>
      <c r="M2351" s="1">
        <f t="shared" si="110"/>
        <v>31</v>
      </c>
    </row>
    <row r="2352" spans="2:13" x14ac:dyDescent="0.25">
      <c r="B2352">
        <v>2338</v>
      </c>
      <c r="C2352" s="1" t="s">
        <v>15</v>
      </c>
      <c r="D2352">
        <v>157177</v>
      </c>
      <c r="E2352" s="1" t="s">
        <v>10</v>
      </c>
      <c r="F2352" s="1" t="s">
        <v>16</v>
      </c>
      <c r="G2352" s="1" t="s">
        <v>12</v>
      </c>
      <c r="H2352" s="1" t="s">
        <v>13</v>
      </c>
      <c r="I2352" s="1" t="s">
        <v>13</v>
      </c>
      <c r="J2352">
        <v>23</v>
      </c>
      <c r="K2352" s="1">
        <f t="shared" si="108"/>
        <v>157177</v>
      </c>
      <c r="L2352" s="1" t="str">
        <f t="shared" si="109"/>
        <v>ASALARIADO</v>
      </c>
      <c r="M2352" s="1">
        <f t="shared" si="110"/>
        <v>23</v>
      </c>
    </row>
    <row r="2353" spans="2:13" x14ac:dyDescent="0.25">
      <c r="B2353">
        <v>2339</v>
      </c>
      <c r="C2353" s="1" t="s">
        <v>9</v>
      </c>
      <c r="D2353">
        <v>505609</v>
      </c>
      <c r="E2353" s="1" t="s">
        <v>10</v>
      </c>
      <c r="F2353" s="1" t="s">
        <v>16</v>
      </c>
      <c r="G2353" s="1" t="s">
        <v>12</v>
      </c>
      <c r="H2353" s="1" t="s">
        <v>13</v>
      </c>
      <c r="I2353" s="1" t="s">
        <v>13</v>
      </c>
      <c r="J2353">
        <v>44</v>
      </c>
      <c r="K2353" s="1">
        <f t="shared" si="108"/>
        <v>505609</v>
      </c>
      <c r="L2353" s="1" t="str">
        <f t="shared" si="109"/>
        <v>ASALARIADO</v>
      </c>
      <c r="M2353" s="1">
        <f t="shared" si="110"/>
        <v>44</v>
      </c>
    </row>
    <row r="2354" spans="2:13" x14ac:dyDescent="0.25">
      <c r="B2354">
        <v>2340</v>
      </c>
      <c r="C2354" s="1" t="s">
        <v>15</v>
      </c>
      <c r="D2354">
        <v>6177.62</v>
      </c>
      <c r="E2354" s="1" t="s">
        <v>10</v>
      </c>
      <c r="F2354" s="1" t="s">
        <v>16</v>
      </c>
      <c r="G2354" s="1" t="s">
        <v>12</v>
      </c>
      <c r="H2354" s="1" t="s">
        <v>13</v>
      </c>
      <c r="I2354" s="1" t="s">
        <v>13</v>
      </c>
      <c r="J2354">
        <v>61</v>
      </c>
      <c r="K2354" s="1">
        <f t="shared" si="108"/>
        <v>6177.62</v>
      </c>
      <c r="L2354" s="1" t="str">
        <f t="shared" si="109"/>
        <v>ASALARIADO</v>
      </c>
      <c r="M2354" s="1">
        <f t="shared" si="110"/>
        <v>61</v>
      </c>
    </row>
    <row r="2355" spans="2:13" x14ac:dyDescent="0.25">
      <c r="B2355">
        <v>2341</v>
      </c>
      <c r="C2355" s="1" t="s">
        <v>15</v>
      </c>
      <c r="D2355">
        <v>299137</v>
      </c>
      <c r="E2355" s="1" t="s">
        <v>10</v>
      </c>
      <c r="F2355" s="1" t="s">
        <v>11</v>
      </c>
      <c r="G2355" s="1" t="s">
        <v>12</v>
      </c>
      <c r="H2355" s="1" t="s">
        <v>13</v>
      </c>
      <c r="I2355" s="1" t="s">
        <v>13</v>
      </c>
      <c r="J2355">
        <v>44</v>
      </c>
      <c r="K2355" s="1">
        <f t="shared" si="108"/>
        <v>299137</v>
      </c>
      <c r="L2355" s="1" t="str">
        <f t="shared" si="109"/>
        <v>ASALARIADO</v>
      </c>
      <c r="M2355" s="1">
        <f t="shared" si="110"/>
        <v>44</v>
      </c>
    </row>
    <row r="2356" spans="2:13" x14ac:dyDescent="0.25">
      <c r="B2356">
        <v>2342</v>
      </c>
      <c r="C2356" s="1" t="s">
        <v>15</v>
      </c>
      <c r="D2356">
        <v>338166</v>
      </c>
      <c r="E2356" s="1" t="s">
        <v>18</v>
      </c>
      <c r="F2356" s="1" t="s">
        <v>16</v>
      </c>
      <c r="G2356" s="1" t="s">
        <v>12</v>
      </c>
      <c r="H2356" s="1" t="s">
        <v>13</v>
      </c>
      <c r="I2356" s="1" t="s">
        <v>13</v>
      </c>
      <c r="J2356">
        <v>61</v>
      </c>
      <c r="K2356" s="1">
        <f t="shared" si="108"/>
        <v>338166</v>
      </c>
      <c r="L2356" s="1" t="str">
        <f t="shared" si="109"/>
        <v>TRABAJADOR INDEPENDIENTE</v>
      </c>
      <c r="M2356" s="1">
        <f t="shared" si="110"/>
        <v>61</v>
      </c>
    </row>
    <row r="2357" spans="2:13" x14ac:dyDescent="0.25">
      <c r="B2357">
        <v>2343</v>
      </c>
      <c r="C2357" s="1" t="s">
        <v>9</v>
      </c>
      <c r="D2357">
        <v>1250000</v>
      </c>
      <c r="E2357" s="1" t="s">
        <v>10</v>
      </c>
      <c r="F2357" s="1" t="s">
        <v>16</v>
      </c>
      <c r="G2357" s="1" t="s">
        <v>12</v>
      </c>
      <c r="H2357" s="1" t="s">
        <v>13</v>
      </c>
      <c r="I2357" s="1" t="s">
        <v>13</v>
      </c>
      <c r="J2357">
        <v>29</v>
      </c>
      <c r="K2357" s="1">
        <f t="shared" si="108"/>
        <v>1250000</v>
      </c>
      <c r="L2357" s="1" t="str">
        <f t="shared" si="109"/>
        <v>ASALARIADO</v>
      </c>
      <c r="M2357" s="1">
        <f t="shared" si="110"/>
        <v>29</v>
      </c>
    </row>
    <row r="2358" spans="2:13" x14ac:dyDescent="0.25">
      <c r="B2358">
        <v>2344</v>
      </c>
      <c r="C2358" s="1" t="s">
        <v>15</v>
      </c>
      <c r="D2358">
        <v>305704</v>
      </c>
      <c r="E2358" s="1" t="s">
        <v>17</v>
      </c>
      <c r="F2358" s="1" t="s">
        <v>16</v>
      </c>
      <c r="G2358" s="1" t="s">
        <v>13</v>
      </c>
      <c r="H2358" s="1" t="s">
        <v>13</v>
      </c>
      <c r="I2358" s="1" t="s">
        <v>13</v>
      </c>
      <c r="J2358">
        <v>60</v>
      </c>
      <c r="K2358" s="1">
        <f t="shared" si="108"/>
        <v>305704</v>
      </c>
      <c r="L2358" s="1" t="str">
        <f t="shared" si="109"/>
        <v>ASEGURADO VOLUNTARIO</v>
      </c>
      <c r="M2358" s="1">
        <f t="shared" si="110"/>
        <v>60</v>
      </c>
    </row>
    <row r="2359" spans="2:13" x14ac:dyDescent="0.25">
      <c r="B2359">
        <v>2345</v>
      </c>
      <c r="C2359" s="1" t="s">
        <v>9</v>
      </c>
      <c r="D2359">
        <v>502063.88</v>
      </c>
      <c r="E2359" s="1" t="s">
        <v>10</v>
      </c>
      <c r="F2359" s="1" t="s">
        <v>16</v>
      </c>
      <c r="G2359" s="1" t="s">
        <v>12</v>
      </c>
      <c r="H2359" s="1" t="s">
        <v>13</v>
      </c>
      <c r="I2359" s="1" t="s">
        <v>13</v>
      </c>
      <c r="J2359">
        <v>22</v>
      </c>
      <c r="K2359" s="1">
        <f t="shared" si="108"/>
        <v>502063.88</v>
      </c>
      <c r="L2359" s="1" t="str">
        <f t="shared" si="109"/>
        <v>ASALARIADO</v>
      </c>
      <c r="M2359" s="1">
        <f t="shared" si="110"/>
        <v>22</v>
      </c>
    </row>
    <row r="2360" spans="2:13" x14ac:dyDescent="0.25">
      <c r="B2360">
        <v>2346</v>
      </c>
      <c r="C2360" s="1" t="s">
        <v>9</v>
      </c>
      <c r="D2360">
        <v>843824.96</v>
      </c>
      <c r="E2360" s="1" t="s">
        <v>10</v>
      </c>
      <c r="F2360" s="1" t="s">
        <v>16</v>
      </c>
      <c r="G2360" s="1" t="s">
        <v>12</v>
      </c>
      <c r="H2360" s="1" t="s">
        <v>13</v>
      </c>
      <c r="I2360" s="1" t="s">
        <v>13</v>
      </c>
      <c r="J2360">
        <v>31</v>
      </c>
      <c r="K2360" s="1">
        <f t="shared" si="108"/>
        <v>843824.96</v>
      </c>
      <c r="L2360" s="1" t="str">
        <f t="shared" si="109"/>
        <v>ASALARIADO</v>
      </c>
      <c r="M2360" s="1">
        <f t="shared" si="110"/>
        <v>31</v>
      </c>
    </row>
    <row r="2361" spans="2:13" x14ac:dyDescent="0.25">
      <c r="B2361">
        <v>2347</v>
      </c>
      <c r="C2361" s="1" t="s">
        <v>9</v>
      </c>
      <c r="D2361">
        <v>278030</v>
      </c>
      <c r="E2361" s="1" t="s">
        <v>18</v>
      </c>
      <c r="F2361" s="1" t="s">
        <v>16</v>
      </c>
      <c r="G2361" s="1" t="s">
        <v>12</v>
      </c>
      <c r="H2361" s="1" t="s">
        <v>13</v>
      </c>
      <c r="I2361" s="1" t="s">
        <v>12</v>
      </c>
      <c r="J2361">
        <v>39</v>
      </c>
      <c r="K2361" s="1">
        <f t="shared" si="108"/>
        <v>278030</v>
      </c>
      <c r="L2361" s="1" t="str">
        <f t="shared" si="109"/>
        <v>TRABAJADOR INDEPENDIENTE</v>
      </c>
      <c r="M2361" s="1">
        <f t="shared" si="110"/>
        <v>39</v>
      </c>
    </row>
    <row r="2362" spans="2:13" x14ac:dyDescent="0.25">
      <c r="B2362">
        <v>2348</v>
      </c>
      <c r="C2362" s="1" t="s">
        <v>9</v>
      </c>
      <c r="D2362">
        <v>347504.4</v>
      </c>
      <c r="E2362" s="1" t="s">
        <v>10</v>
      </c>
      <c r="F2362" s="1" t="s">
        <v>16</v>
      </c>
      <c r="G2362" s="1" t="s">
        <v>12</v>
      </c>
      <c r="H2362" s="1" t="s">
        <v>12</v>
      </c>
      <c r="I2362" s="1" t="s">
        <v>13</v>
      </c>
      <c r="J2362">
        <v>24</v>
      </c>
      <c r="K2362" s="1">
        <f t="shared" si="108"/>
        <v>347504.4</v>
      </c>
      <c r="L2362" s="1" t="str">
        <f t="shared" si="109"/>
        <v>ASALARIADO</v>
      </c>
      <c r="M2362" s="1">
        <f t="shared" si="110"/>
        <v>24</v>
      </c>
    </row>
    <row r="2363" spans="2:13" x14ac:dyDescent="0.25">
      <c r="B2363">
        <v>2349</v>
      </c>
      <c r="C2363" s="1" t="s">
        <v>9</v>
      </c>
      <c r="D2363">
        <v>1811308.47</v>
      </c>
      <c r="E2363" s="1" t="s">
        <v>10</v>
      </c>
      <c r="F2363" s="1" t="s">
        <v>16</v>
      </c>
      <c r="G2363" s="1" t="s">
        <v>12</v>
      </c>
      <c r="H2363" s="1" t="s">
        <v>13</v>
      </c>
      <c r="I2363" s="1" t="s">
        <v>13</v>
      </c>
      <c r="J2363">
        <v>43</v>
      </c>
      <c r="K2363" s="1">
        <f t="shared" si="108"/>
        <v>1811308.47</v>
      </c>
      <c r="L2363" s="1" t="str">
        <f t="shared" si="109"/>
        <v>ASALARIADO</v>
      </c>
      <c r="M2363" s="1">
        <f t="shared" si="110"/>
        <v>43</v>
      </c>
    </row>
    <row r="2364" spans="2:13" x14ac:dyDescent="0.25">
      <c r="B2364">
        <v>2350</v>
      </c>
      <c r="C2364" s="1" t="s">
        <v>15</v>
      </c>
      <c r="D2364">
        <v>359544.27</v>
      </c>
      <c r="E2364" s="1" t="s">
        <v>21</v>
      </c>
      <c r="F2364" s="1" t="s">
        <v>16</v>
      </c>
      <c r="G2364" s="1" t="s">
        <v>12</v>
      </c>
      <c r="H2364" s="1" t="s">
        <v>12</v>
      </c>
      <c r="I2364" s="1" t="s">
        <v>13</v>
      </c>
      <c r="J2364">
        <v>51</v>
      </c>
      <c r="K2364" s="1">
        <f t="shared" si="108"/>
        <v>359544.27</v>
      </c>
      <c r="L2364" s="1" t="str">
        <f t="shared" si="109"/>
        <v>CONVENIOS ESPECIALES DE ASEGURADOS VOLUNTARIOS</v>
      </c>
      <c r="M2364" s="1">
        <f t="shared" si="110"/>
        <v>51</v>
      </c>
    </row>
    <row r="2365" spans="2:13" x14ac:dyDescent="0.25">
      <c r="B2365">
        <v>2351</v>
      </c>
      <c r="C2365" s="1" t="s">
        <v>15</v>
      </c>
      <c r="D2365">
        <v>278030</v>
      </c>
      <c r="E2365" s="1" t="s">
        <v>19</v>
      </c>
      <c r="F2365" s="1" t="s">
        <v>16</v>
      </c>
      <c r="G2365" s="1" t="s">
        <v>12</v>
      </c>
      <c r="H2365" s="1" t="s">
        <v>13</v>
      </c>
      <c r="I2365" s="1" t="s">
        <v>13</v>
      </c>
      <c r="J2365">
        <v>32</v>
      </c>
      <c r="K2365" s="1">
        <f t="shared" si="108"/>
        <v>278030</v>
      </c>
      <c r="L2365" s="1" t="str">
        <f t="shared" si="109"/>
        <v>CONVENIOS ESPECIALES DE TRABAJADORES INDEPENDIENTES</v>
      </c>
      <c r="M2365" s="1">
        <f t="shared" si="110"/>
        <v>32</v>
      </c>
    </row>
    <row r="2366" spans="2:13" x14ac:dyDescent="0.25">
      <c r="B2366">
        <v>2352</v>
      </c>
      <c r="C2366" s="1" t="s">
        <v>15</v>
      </c>
      <c r="D2366">
        <v>278035</v>
      </c>
      <c r="E2366" s="1" t="s">
        <v>17</v>
      </c>
      <c r="F2366" s="1" t="s">
        <v>16</v>
      </c>
      <c r="G2366" s="1" t="s">
        <v>12</v>
      </c>
      <c r="H2366" s="1" t="s">
        <v>13</v>
      </c>
      <c r="I2366" s="1" t="s">
        <v>13</v>
      </c>
      <c r="J2366">
        <v>27</v>
      </c>
      <c r="K2366" s="1">
        <f t="shared" si="108"/>
        <v>278035</v>
      </c>
      <c r="L2366" s="1" t="str">
        <f t="shared" si="109"/>
        <v>ASEGURADO VOLUNTARIO</v>
      </c>
      <c r="M2366" s="1">
        <f t="shared" si="110"/>
        <v>27</v>
      </c>
    </row>
    <row r="2367" spans="2:13" x14ac:dyDescent="0.25">
      <c r="B2367">
        <v>2353</v>
      </c>
      <c r="C2367" s="1" t="s">
        <v>9</v>
      </c>
      <c r="D2367">
        <v>888101.64</v>
      </c>
      <c r="E2367" s="1" t="s">
        <v>10</v>
      </c>
      <c r="F2367" s="1" t="s">
        <v>11</v>
      </c>
      <c r="G2367" s="1" t="s">
        <v>12</v>
      </c>
      <c r="H2367" s="1" t="s">
        <v>13</v>
      </c>
      <c r="I2367" s="1" t="s">
        <v>13</v>
      </c>
      <c r="J2367">
        <v>30</v>
      </c>
      <c r="K2367" s="1">
        <f t="shared" si="108"/>
        <v>888101.64</v>
      </c>
      <c r="L2367" s="1" t="str">
        <f t="shared" si="109"/>
        <v>ASALARIADO</v>
      </c>
      <c r="M2367" s="1">
        <f t="shared" si="110"/>
        <v>30</v>
      </c>
    </row>
    <row r="2368" spans="2:13" x14ac:dyDescent="0.25">
      <c r="B2368">
        <v>2354</v>
      </c>
      <c r="C2368" s="1" t="s">
        <v>15</v>
      </c>
      <c r="D2368">
        <v>417971.20000000001</v>
      </c>
      <c r="E2368" s="1" t="s">
        <v>10</v>
      </c>
      <c r="F2368" s="1" t="s">
        <v>16</v>
      </c>
      <c r="G2368" s="1" t="s">
        <v>12</v>
      </c>
      <c r="H2368" s="1" t="s">
        <v>13</v>
      </c>
      <c r="I2368" s="1" t="s">
        <v>12</v>
      </c>
      <c r="J2368">
        <v>40</v>
      </c>
      <c r="K2368" s="1">
        <f t="shared" si="108"/>
        <v>417971.20000000001</v>
      </c>
      <c r="L2368" s="1" t="str">
        <f t="shared" si="109"/>
        <v>ASALARIADO</v>
      </c>
      <c r="M2368" s="1">
        <f t="shared" si="110"/>
        <v>40</v>
      </c>
    </row>
    <row r="2369" spans="2:13" x14ac:dyDescent="0.25">
      <c r="B2369">
        <v>2355</v>
      </c>
      <c r="C2369" s="1" t="s">
        <v>15</v>
      </c>
      <c r="D2369">
        <v>380732</v>
      </c>
      <c r="E2369" s="1" t="s">
        <v>10</v>
      </c>
      <c r="F2369" s="1" t="s">
        <v>11</v>
      </c>
      <c r="G2369" s="1" t="s">
        <v>12</v>
      </c>
      <c r="H2369" s="1" t="s">
        <v>13</v>
      </c>
      <c r="I2369" s="1" t="s">
        <v>12</v>
      </c>
      <c r="J2369">
        <v>55</v>
      </c>
      <c r="K2369" s="1">
        <f t="shared" si="108"/>
        <v>380732</v>
      </c>
      <c r="L2369" s="1" t="str">
        <f t="shared" si="109"/>
        <v>ASALARIADO</v>
      </c>
      <c r="M2369" s="1">
        <f t="shared" si="110"/>
        <v>55</v>
      </c>
    </row>
    <row r="2370" spans="2:13" x14ac:dyDescent="0.25">
      <c r="B2370">
        <v>2356</v>
      </c>
      <c r="C2370" s="1" t="s">
        <v>9</v>
      </c>
      <c r="D2370">
        <v>3173069.67</v>
      </c>
      <c r="E2370" s="1" t="s">
        <v>10</v>
      </c>
      <c r="F2370" s="1" t="s">
        <v>11</v>
      </c>
      <c r="G2370" s="1" t="s">
        <v>12</v>
      </c>
      <c r="H2370" s="1" t="s">
        <v>13</v>
      </c>
      <c r="I2370" s="1" t="s">
        <v>13</v>
      </c>
      <c r="J2370">
        <v>54</v>
      </c>
      <c r="K2370" s="1">
        <f t="shared" si="108"/>
        <v>3173069.67</v>
      </c>
      <c r="L2370" s="1" t="str">
        <f t="shared" si="109"/>
        <v>ASALARIADO</v>
      </c>
      <c r="M2370" s="1">
        <f t="shared" si="110"/>
        <v>54</v>
      </c>
    </row>
    <row r="2371" spans="2:13" x14ac:dyDescent="0.25">
      <c r="B2371">
        <v>2357</v>
      </c>
      <c r="C2371" s="1" t="s">
        <v>15</v>
      </c>
      <c r="D2371">
        <v>355000</v>
      </c>
      <c r="E2371" s="1" t="s">
        <v>18</v>
      </c>
      <c r="F2371" s="1" t="s">
        <v>16</v>
      </c>
      <c r="G2371" s="1" t="s">
        <v>12</v>
      </c>
      <c r="H2371" s="1" t="s">
        <v>13</v>
      </c>
      <c r="I2371" s="1" t="s">
        <v>12</v>
      </c>
      <c r="J2371">
        <v>28</v>
      </c>
      <c r="K2371" s="1">
        <f t="shared" si="108"/>
        <v>355000</v>
      </c>
      <c r="L2371" s="1" t="str">
        <f t="shared" si="109"/>
        <v>TRABAJADOR INDEPENDIENTE</v>
      </c>
      <c r="M2371" s="1">
        <f t="shared" si="110"/>
        <v>28</v>
      </c>
    </row>
    <row r="2372" spans="2:13" x14ac:dyDescent="0.25">
      <c r="B2372">
        <v>2358</v>
      </c>
      <c r="C2372" s="1" t="s">
        <v>9</v>
      </c>
      <c r="D2372">
        <v>563202</v>
      </c>
      <c r="E2372" s="1" t="s">
        <v>10</v>
      </c>
      <c r="F2372" s="1" t="s">
        <v>16</v>
      </c>
      <c r="G2372" s="1" t="s">
        <v>12</v>
      </c>
      <c r="H2372" s="1" t="s">
        <v>13</v>
      </c>
      <c r="I2372" s="1" t="s">
        <v>13</v>
      </c>
      <c r="J2372">
        <v>37</v>
      </c>
      <c r="K2372" s="1">
        <f t="shared" si="108"/>
        <v>563202</v>
      </c>
      <c r="L2372" s="1" t="str">
        <f t="shared" si="109"/>
        <v>ASALARIADO</v>
      </c>
      <c r="M2372" s="1">
        <f t="shared" si="110"/>
        <v>37</v>
      </c>
    </row>
    <row r="2373" spans="2:13" x14ac:dyDescent="0.25">
      <c r="B2373">
        <v>2359</v>
      </c>
      <c r="C2373" s="1" t="s">
        <v>9</v>
      </c>
      <c r="D2373">
        <v>299647</v>
      </c>
      <c r="E2373" s="1" t="s">
        <v>17</v>
      </c>
      <c r="F2373" s="1" t="s">
        <v>16</v>
      </c>
      <c r="G2373" s="1" t="s">
        <v>12</v>
      </c>
      <c r="H2373" s="1" t="s">
        <v>13</v>
      </c>
      <c r="I2373" s="1" t="s">
        <v>13</v>
      </c>
      <c r="J2373">
        <v>74</v>
      </c>
      <c r="K2373" s="1">
        <f t="shared" si="108"/>
        <v>299647</v>
      </c>
      <c r="L2373" s="1" t="str">
        <f t="shared" si="109"/>
        <v>ASEGURADO VOLUNTARIO</v>
      </c>
      <c r="M2373" s="1">
        <f t="shared" si="110"/>
        <v>74</v>
      </c>
    </row>
    <row r="2374" spans="2:13" x14ac:dyDescent="0.25">
      <c r="B2374">
        <v>2360</v>
      </c>
      <c r="C2374" s="1" t="s">
        <v>9</v>
      </c>
      <c r="D2374">
        <v>564955.81999999995</v>
      </c>
      <c r="E2374" s="1" t="s">
        <v>10</v>
      </c>
      <c r="F2374" s="1" t="s">
        <v>16</v>
      </c>
      <c r="G2374" s="1" t="s">
        <v>12</v>
      </c>
      <c r="H2374" s="1" t="s">
        <v>13</v>
      </c>
      <c r="I2374" s="1" t="s">
        <v>13</v>
      </c>
      <c r="J2374">
        <v>60</v>
      </c>
      <c r="K2374" s="1">
        <f t="shared" si="108"/>
        <v>564955.81999999995</v>
      </c>
      <c r="L2374" s="1" t="str">
        <f t="shared" si="109"/>
        <v>ASALARIADO</v>
      </c>
      <c r="M2374" s="1">
        <f t="shared" si="110"/>
        <v>60</v>
      </c>
    </row>
    <row r="2375" spans="2:13" x14ac:dyDescent="0.25">
      <c r="B2375">
        <v>2361</v>
      </c>
      <c r="C2375" s="1" t="s">
        <v>9</v>
      </c>
      <c r="D2375">
        <v>326749</v>
      </c>
      <c r="E2375" s="1" t="s">
        <v>18</v>
      </c>
      <c r="F2375" s="1" t="s">
        <v>16</v>
      </c>
      <c r="G2375" s="1" t="s">
        <v>12</v>
      </c>
      <c r="H2375" s="1" t="s">
        <v>13</v>
      </c>
      <c r="I2375" s="1" t="s">
        <v>12</v>
      </c>
      <c r="J2375">
        <v>52</v>
      </c>
      <c r="K2375" s="1">
        <f t="shared" si="108"/>
        <v>326749</v>
      </c>
      <c r="L2375" s="1" t="str">
        <f t="shared" si="109"/>
        <v>TRABAJADOR INDEPENDIENTE</v>
      </c>
      <c r="M2375" s="1">
        <f t="shared" si="110"/>
        <v>52</v>
      </c>
    </row>
    <row r="2376" spans="2:13" x14ac:dyDescent="0.25">
      <c r="B2376">
        <v>2362</v>
      </c>
      <c r="C2376" s="1" t="s">
        <v>9</v>
      </c>
      <c r="D2376">
        <v>2190000</v>
      </c>
      <c r="E2376" s="1" t="s">
        <v>10</v>
      </c>
      <c r="F2376" s="1" t="s">
        <v>16</v>
      </c>
      <c r="G2376" s="1" t="s">
        <v>12</v>
      </c>
      <c r="H2376" s="1" t="s">
        <v>13</v>
      </c>
      <c r="I2376" s="1" t="s">
        <v>13</v>
      </c>
      <c r="J2376">
        <v>59</v>
      </c>
      <c r="K2376" s="1">
        <f t="shared" si="108"/>
        <v>2190000</v>
      </c>
      <c r="L2376" s="1" t="str">
        <f t="shared" si="109"/>
        <v>ASALARIADO</v>
      </c>
      <c r="M2376" s="1">
        <f t="shared" si="110"/>
        <v>59</v>
      </c>
    </row>
    <row r="2377" spans="2:13" x14ac:dyDescent="0.25">
      <c r="B2377">
        <v>2363</v>
      </c>
      <c r="C2377" s="1" t="s">
        <v>15</v>
      </c>
      <c r="D2377">
        <v>1248185</v>
      </c>
      <c r="E2377" s="1" t="s">
        <v>10</v>
      </c>
      <c r="F2377" s="1" t="s">
        <v>11</v>
      </c>
      <c r="G2377" s="1" t="s">
        <v>12</v>
      </c>
      <c r="H2377" s="1" t="s">
        <v>13</v>
      </c>
      <c r="I2377" s="1" t="s">
        <v>12</v>
      </c>
      <c r="J2377">
        <v>60</v>
      </c>
      <c r="K2377" s="1">
        <f t="shared" si="108"/>
        <v>1248185</v>
      </c>
      <c r="L2377" s="1" t="str">
        <f t="shared" si="109"/>
        <v>ASALARIADO</v>
      </c>
      <c r="M2377" s="1">
        <f t="shared" si="110"/>
        <v>60</v>
      </c>
    </row>
    <row r="2378" spans="2:13" x14ac:dyDescent="0.25">
      <c r="B2378">
        <v>2364</v>
      </c>
      <c r="C2378" s="1" t="s">
        <v>15</v>
      </c>
      <c r="D2378">
        <v>360000</v>
      </c>
      <c r="E2378" s="1" t="s">
        <v>10</v>
      </c>
      <c r="F2378" s="1" t="s">
        <v>16</v>
      </c>
      <c r="G2378" s="1" t="s">
        <v>12</v>
      </c>
      <c r="H2378" s="1" t="s">
        <v>13</v>
      </c>
      <c r="I2378" s="1" t="s">
        <v>13</v>
      </c>
      <c r="J2378">
        <v>27</v>
      </c>
      <c r="K2378" s="1">
        <f t="shared" si="108"/>
        <v>360000</v>
      </c>
      <c r="L2378" s="1" t="str">
        <f t="shared" si="109"/>
        <v>ASALARIADO</v>
      </c>
      <c r="M2378" s="1">
        <f t="shared" si="110"/>
        <v>27</v>
      </c>
    </row>
    <row r="2379" spans="2:13" x14ac:dyDescent="0.25">
      <c r="B2379">
        <v>2365</v>
      </c>
      <c r="C2379" s="1" t="s">
        <v>9</v>
      </c>
      <c r="D2379">
        <v>190000</v>
      </c>
      <c r="E2379" s="1" t="s">
        <v>10</v>
      </c>
      <c r="F2379" s="1" t="s">
        <v>16</v>
      </c>
      <c r="G2379" s="1" t="s">
        <v>12</v>
      </c>
      <c r="H2379" s="1" t="s">
        <v>13</v>
      </c>
      <c r="I2379" s="1" t="s">
        <v>12</v>
      </c>
      <c r="J2379">
        <v>45</v>
      </c>
      <c r="K2379" s="1">
        <f t="shared" si="108"/>
        <v>190000</v>
      </c>
      <c r="L2379" s="1" t="str">
        <f t="shared" si="109"/>
        <v>ASALARIADO</v>
      </c>
      <c r="M2379" s="1">
        <f t="shared" si="110"/>
        <v>45</v>
      </c>
    </row>
    <row r="2380" spans="2:13" x14ac:dyDescent="0.25">
      <c r="B2380">
        <v>2366</v>
      </c>
      <c r="C2380" s="1" t="s">
        <v>15</v>
      </c>
      <c r="D2380">
        <v>1287284</v>
      </c>
      <c r="E2380" s="1" t="s">
        <v>10</v>
      </c>
      <c r="F2380" s="1" t="s">
        <v>11</v>
      </c>
      <c r="G2380" s="1" t="s">
        <v>12</v>
      </c>
      <c r="H2380" s="1" t="s">
        <v>13</v>
      </c>
      <c r="I2380" s="1" t="s">
        <v>13</v>
      </c>
      <c r="J2380">
        <v>37</v>
      </c>
      <c r="K2380" s="1">
        <f t="shared" si="108"/>
        <v>1287284</v>
      </c>
      <c r="L2380" s="1" t="str">
        <f t="shared" si="109"/>
        <v>ASALARIADO</v>
      </c>
      <c r="M2380" s="1">
        <f t="shared" si="110"/>
        <v>37</v>
      </c>
    </row>
    <row r="2381" spans="2:13" x14ac:dyDescent="0.25">
      <c r="B2381">
        <v>2367</v>
      </c>
      <c r="C2381" s="1" t="s">
        <v>9</v>
      </c>
      <c r="D2381">
        <v>1161697.8500000001</v>
      </c>
      <c r="E2381" s="1" t="s">
        <v>10</v>
      </c>
      <c r="F2381" s="1" t="s">
        <v>11</v>
      </c>
      <c r="G2381" s="1" t="s">
        <v>12</v>
      </c>
      <c r="H2381" s="1" t="s">
        <v>13</v>
      </c>
      <c r="I2381" s="1" t="s">
        <v>13</v>
      </c>
      <c r="J2381">
        <v>41</v>
      </c>
      <c r="K2381" s="1">
        <f t="shared" si="108"/>
        <v>1161697.8500000001</v>
      </c>
      <c r="L2381" s="1" t="str">
        <f t="shared" si="109"/>
        <v>ASALARIADO</v>
      </c>
      <c r="M2381" s="1">
        <f t="shared" si="110"/>
        <v>41</v>
      </c>
    </row>
    <row r="2382" spans="2:13" x14ac:dyDescent="0.25">
      <c r="B2382">
        <v>2368</v>
      </c>
      <c r="C2382" s="1" t="s">
        <v>9</v>
      </c>
      <c r="D2382">
        <v>520000</v>
      </c>
      <c r="E2382" s="1" t="s">
        <v>10</v>
      </c>
      <c r="F2382" s="1" t="s">
        <v>16</v>
      </c>
      <c r="G2382" s="1" t="s">
        <v>12</v>
      </c>
      <c r="H2382" s="1" t="s">
        <v>13</v>
      </c>
      <c r="I2382" s="1" t="s">
        <v>12</v>
      </c>
      <c r="J2382">
        <v>62</v>
      </c>
      <c r="K2382" s="1">
        <f t="shared" si="108"/>
        <v>520000</v>
      </c>
      <c r="L2382" s="1" t="str">
        <f t="shared" si="109"/>
        <v>ASALARIADO</v>
      </c>
      <c r="M2382" s="1">
        <f t="shared" si="110"/>
        <v>62</v>
      </c>
    </row>
    <row r="2383" spans="2:13" x14ac:dyDescent="0.25">
      <c r="B2383">
        <v>2369</v>
      </c>
      <c r="C2383" s="1" t="s">
        <v>9</v>
      </c>
      <c r="D2383">
        <v>1459164</v>
      </c>
      <c r="E2383" s="1" t="s">
        <v>10</v>
      </c>
      <c r="F2383" s="1" t="s">
        <v>16</v>
      </c>
      <c r="G2383" s="1" t="s">
        <v>12</v>
      </c>
      <c r="H2383" s="1" t="s">
        <v>13</v>
      </c>
      <c r="I2383" s="1" t="s">
        <v>13</v>
      </c>
      <c r="J2383">
        <v>55</v>
      </c>
      <c r="K2383" s="1">
        <f t="shared" ref="K2383:K2446" si="111">IF(ISBLANK(D2383),$B$8,D2383)</f>
        <v>1459164</v>
      </c>
      <c r="L2383" s="1" t="str">
        <f t="shared" ref="L2383:L2446" si="112">IF(ISBLANK(E2383),$B$4,E2383)</f>
        <v>ASALARIADO</v>
      </c>
      <c r="M2383" s="1">
        <f t="shared" ref="M2383:M2446" si="113">IF(ISBLANK(J2383),$B$9,J2383)</f>
        <v>55</v>
      </c>
    </row>
    <row r="2384" spans="2:13" x14ac:dyDescent="0.25">
      <c r="B2384">
        <v>2370</v>
      </c>
      <c r="C2384" s="1" t="s">
        <v>9</v>
      </c>
      <c r="D2384">
        <v>785103.77</v>
      </c>
      <c r="E2384" s="1" t="s">
        <v>10</v>
      </c>
      <c r="F2384" s="1" t="s">
        <v>16</v>
      </c>
      <c r="G2384" s="1" t="s">
        <v>12</v>
      </c>
      <c r="H2384" s="1" t="s">
        <v>13</v>
      </c>
      <c r="I2384" s="1" t="s">
        <v>13</v>
      </c>
      <c r="J2384">
        <v>49</v>
      </c>
      <c r="K2384" s="1">
        <f t="shared" si="111"/>
        <v>785103.77</v>
      </c>
      <c r="L2384" s="1" t="str">
        <f t="shared" si="112"/>
        <v>ASALARIADO</v>
      </c>
      <c r="M2384" s="1">
        <f t="shared" si="113"/>
        <v>49</v>
      </c>
    </row>
    <row r="2385" spans="2:13" x14ac:dyDescent="0.25">
      <c r="B2385">
        <v>2371</v>
      </c>
      <c r="C2385" s="1" t="s">
        <v>9</v>
      </c>
      <c r="D2385">
        <v>175874.58</v>
      </c>
      <c r="E2385" s="1" t="s">
        <v>10</v>
      </c>
      <c r="F2385" s="1" t="s">
        <v>16</v>
      </c>
      <c r="G2385" s="1" t="s">
        <v>12</v>
      </c>
      <c r="H2385" s="1" t="s">
        <v>13</v>
      </c>
      <c r="I2385" s="1" t="s">
        <v>12</v>
      </c>
      <c r="J2385">
        <v>38</v>
      </c>
      <c r="K2385" s="1">
        <f t="shared" si="111"/>
        <v>175874.58</v>
      </c>
      <c r="L2385" s="1" t="str">
        <f t="shared" si="112"/>
        <v>ASALARIADO</v>
      </c>
      <c r="M2385" s="1">
        <f t="shared" si="113"/>
        <v>38</v>
      </c>
    </row>
    <row r="2386" spans="2:13" x14ac:dyDescent="0.25">
      <c r="B2386">
        <v>2372</v>
      </c>
      <c r="C2386" s="1" t="s">
        <v>9</v>
      </c>
      <c r="D2386">
        <v>341004</v>
      </c>
      <c r="E2386" s="1" t="s">
        <v>10</v>
      </c>
      <c r="F2386" s="1" t="s">
        <v>16</v>
      </c>
      <c r="G2386" s="1" t="s">
        <v>12</v>
      </c>
      <c r="H2386" s="1" t="s">
        <v>12</v>
      </c>
      <c r="I2386" s="1" t="s">
        <v>13</v>
      </c>
      <c r="J2386">
        <v>57</v>
      </c>
      <c r="K2386" s="1">
        <f t="shared" si="111"/>
        <v>341004</v>
      </c>
      <c r="L2386" s="1" t="str">
        <f t="shared" si="112"/>
        <v>ASALARIADO</v>
      </c>
      <c r="M2386" s="1">
        <f t="shared" si="113"/>
        <v>57</v>
      </c>
    </row>
    <row r="2387" spans="2:13" x14ac:dyDescent="0.25">
      <c r="B2387">
        <v>2373</v>
      </c>
      <c r="C2387" s="1" t="s">
        <v>15</v>
      </c>
      <c r="D2387">
        <v>3426447.35</v>
      </c>
      <c r="E2387" s="1" t="s">
        <v>10</v>
      </c>
      <c r="F2387" s="1" t="s">
        <v>11</v>
      </c>
      <c r="G2387" s="1" t="s">
        <v>12</v>
      </c>
      <c r="H2387" s="1" t="s">
        <v>13</v>
      </c>
      <c r="I2387" s="1" t="s">
        <v>13</v>
      </c>
      <c r="J2387">
        <v>42</v>
      </c>
      <c r="K2387" s="1">
        <f t="shared" si="111"/>
        <v>3426447.35</v>
      </c>
      <c r="L2387" s="1" t="str">
        <f t="shared" si="112"/>
        <v>ASALARIADO</v>
      </c>
      <c r="M2387" s="1">
        <f t="shared" si="113"/>
        <v>42</v>
      </c>
    </row>
    <row r="2388" spans="2:13" x14ac:dyDescent="0.25">
      <c r="B2388">
        <v>2374</v>
      </c>
      <c r="C2388" s="1" t="s">
        <v>15</v>
      </c>
      <c r="D2388">
        <v>638675</v>
      </c>
      <c r="E2388" s="1" t="s">
        <v>10</v>
      </c>
      <c r="F2388" s="1" t="s">
        <v>16</v>
      </c>
      <c r="G2388" s="1" t="s">
        <v>12</v>
      </c>
      <c r="H2388" s="1" t="s">
        <v>13</v>
      </c>
      <c r="I2388" s="1" t="s">
        <v>13</v>
      </c>
      <c r="J2388">
        <v>18</v>
      </c>
      <c r="K2388" s="1">
        <f t="shared" si="111"/>
        <v>638675</v>
      </c>
      <c r="L2388" s="1" t="str">
        <f t="shared" si="112"/>
        <v>ASALARIADO</v>
      </c>
      <c r="M2388" s="1">
        <f t="shared" si="113"/>
        <v>18</v>
      </c>
    </row>
    <row r="2389" spans="2:13" x14ac:dyDescent="0.25">
      <c r="B2389">
        <v>2375</v>
      </c>
      <c r="C2389" s="1" t="s">
        <v>9</v>
      </c>
      <c r="D2389">
        <v>587574</v>
      </c>
      <c r="E2389" s="1" t="s">
        <v>18</v>
      </c>
      <c r="F2389" s="1" t="s">
        <v>16</v>
      </c>
      <c r="G2389" s="1" t="s">
        <v>12</v>
      </c>
      <c r="H2389" s="1" t="s">
        <v>12</v>
      </c>
      <c r="I2389" s="1" t="s">
        <v>13</v>
      </c>
      <c r="J2389">
        <v>53</v>
      </c>
      <c r="K2389" s="1">
        <f t="shared" si="111"/>
        <v>587574</v>
      </c>
      <c r="L2389" s="1" t="str">
        <f t="shared" si="112"/>
        <v>TRABAJADOR INDEPENDIENTE</v>
      </c>
      <c r="M2389" s="1">
        <f t="shared" si="113"/>
        <v>53</v>
      </c>
    </row>
    <row r="2390" spans="2:13" x14ac:dyDescent="0.25">
      <c r="B2390">
        <v>2376</v>
      </c>
      <c r="C2390" s="1" t="s">
        <v>15</v>
      </c>
      <c r="D2390">
        <v>120000</v>
      </c>
      <c r="E2390" s="1" t="s">
        <v>10</v>
      </c>
      <c r="F2390" s="1" t="s">
        <v>16</v>
      </c>
      <c r="G2390" s="1" t="s">
        <v>12</v>
      </c>
      <c r="H2390" s="1" t="s">
        <v>13</v>
      </c>
      <c r="I2390" s="1" t="s">
        <v>12</v>
      </c>
      <c r="J2390">
        <v>47</v>
      </c>
      <c r="K2390" s="1">
        <f t="shared" si="111"/>
        <v>120000</v>
      </c>
      <c r="L2390" s="1" t="str">
        <f t="shared" si="112"/>
        <v>ASALARIADO</v>
      </c>
      <c r="M2390" s="1">
        <f t="shared" si="113"/>
        <v>47</v>
      </c>
    </row>
    <row r="2391" spans="2:13" x14ac:dyDescent="0.25">
      <c r="B2391">
        <v>2377</v>
      </c>
      <c r="C2391" s="1" t="s">
        <v>9</v>
      </c>
      <c r="D2391">
        <v>498141.67</v>
      </c>
      <c r="E2391" s="1" t="s">
        <v>10</v>
      </c>
      <c r="F2391" s="1" t="s">
        <v>16</v>
      </c>
      <c r="G2391" s="1" t="s">
        <v>12</v>
      </c>
      <c r="H2391" s="1" t="s">
        <v>13</v>
      </c>
      <c r="I2391" s="1" t="s">
        <v>13</v>
      </c>
      <c r="J2391">
        <v>49</v>
      </c>
      <c r="K2391" s="1">
        <f t="shared" si="111"/>
        <v>498141.67</v>
      </c>
      <c r="L2391" s="1" t="str">
        <f t="shared" si="112"/>
        <v>ASALARIADO</v>
      </c>
      <c r="M2391" s="1">
        <f t="shared" si="113"/>
        <v>49</v>
      </c>
    </row>
    <row r="2392" spans="2:13" x14ac:dyDescent="0.25">
      <c r="B2392">
        <v>2378</v>
      </c>
      <c r="C2392" s="1" t="s">
        <v>9</v>
      </c>
      <c r="D2392">
        <v>562493.75</v>
      </c>
      <c r="E2392" s="1" t="s">
        <v>10</v>
      </c>
      <c r="F2392" s="1" t="s">
        <v>16</v>
      </c>
      <c r="G2392" s="1" t="s">
        <v>12</v>
      </c>
      <c r="H2392" s="1" t="s">
        <v>13</v>
      </c>
      <c r="I2392" s="1" t="s">
        <v>13</v>
      </c>
      <c r="J2392">
        <v>34</v>
      </c>
      <c r="K2392" s="1">
        <f t="shared" si="111"/>
        <v>562493.75</v>
      </c>
      <c r="L2392" s="1" t="str">
        <f t="shared" si="112"/>
        <v>ASALARIADO</v>
      </c>
      <c r="M2392" s="1">
        <f t="shared" si="113"/>
        <v>34</v>
      </c>
    </row>
    <row r="2393" spans="2:13" x14ac:dyDescent="0.25">
      <c r="B2393">
        <v>2379</v>
      </c>
      <c r="C2393" s="1" t="s">
        <v>9</v>
      </c>
      <c r="D2393">
        <v>464100</v>
      </c>
      <c r="E2393" s="1" t="s">
        <v>10</v>
      </c>
      <c r="F2393" s="1" t="s">
        <v>16</v>
      </c>
      <c r="G2393" s="1" t="s">
        <v>12</v>
      </c>
      <c r="H2393" s="1" t="s">
        <v>12</v>
      </c>
      <c r="I2393" s="1" t="s">
        <v>13</v>
      </c>
      <c r="J2393">
        <v>29</v>
      </c>
      <c r="K2393" s="1">
        <f t="shared" si="111"/>
        <v>464100</v>
      </c>
      <c r="L2393" s="1" t="str">
        <f t="shared" si="112"/>
        <v>ASALARIADO</v>
      </c>
      <c r="M2393" s="1">
        <f t="shared" si="113"/>
        <v>29</v>
      </c>
    </row>
    <row r="2394" spans="2:13" x14ac:dyDescent="0.25">
      <c r="B2394">
        <v>2380</v>
      </c>
      <c r="C2394" s="1" t="s">
        <v>9</v>
      </c>
      <c r="D2394">
        <v>324953</v>
      </c>
      <c r="E2394" s="1" t="s">
        <v>17</v>
      </c>
      <c r="F2394" s="1" t="s">
        <v>16</v>
      </c>
      <c r="G2394" s="1" t="s">
        <v>12</v>
      </c>
      <c r="H2394" s="1" t="s">
        <v>13</v>
      </c>
      <c r="I2394" s="1" t="s">
        <v>13</v>
      </c>
      <c r="J2394">
        <v>33</v>
      </c>
      <c r="K2394" s="1">
        <f t="shared" si="111"/>
        <v>324953</v>
      </c>
      <c r="L2394" s="1" t="str">
        <f t="shared" si="112"/>
        <v>ASEGURADO VOLUNTARIO</v>
      </c>
      <c r="M2394" s="1">
        <f t="shared" si="113"/>
        <v>33</v>
      </c>
    </row>
    <row r="2395" spans="2:13" x14ac:dyDescent="0.25">
      <c r="B2395">
        <v>2381</v>
      </c>
      <c r="C2395" s="1" t="s">
        <v>15</v>
      </c>
      <c r="D2395">
        <v>318550</v>
      </c>
      <c r="E2395" s="1" t="s">
        <v>10</v>
      </c>
      <c r="F2395" s="1" t="s">
        <v>16</v>
      </c>
      <c r="G2395" s="1" t="s">
        <v>12</v>
      </c>
      <c r="H2395" s="1" t="s">
        <v>13</v>
      </c>
      <c r="I2395" s="1" t="s">
        <v>13</v>
      </c>
      <c r="J2395">
        <v>41</v>
      </c>
      <c r="K2395" s="1">
        <f t="shared" si="111"/>
        <v>318550</v>
      </c>
      <c r="L2395" s="1" t="str">
        <f t="shared" si="112"/>
        <v>ASALARIADO</v>
      </c>
      <c r="M2395" s="1">
        <f t="shared" si="113"/>
        <v>41</v>
      </c>
    </row>
    <row r="2396" spans="2:13" x14ac:dyDescent="0.25">
      <c r="B2396">
        <v>2382</v>
      </c>
      <c r="C2396" s="1" t="s">
        <v>9</v>
      </c>
      <c r="D2396">
        <v>336217.85</v>
      </c>
      <c r="E2396" s="1" t="s">
        <v>10</v>
      </c>
      <c r="F2396" s="1" t="s">
        <v>16</v>
      </c>
      <c r="G2396" s="1" t="s">
        <v>12</v>
      </c>
      <c r="H2396" s="1" t="s">
        <v>12</v>
      </c>
      <c r="I2396" s="1" t="s">
        <v>13</v>
      </c>
      <c r="J2396">
        <v>43</v>
      </c>
      <c r="K2396" s="1">
        <f t="shared" si="111"/>
        <v>336217.85</v>
      </c>
      <c r="L2396" s="1" t="str">
        <f t="shared" si="112"/>
        <v>ASALARIADO</v>
      </c>
      <c r="M2396" s="1">
        <f t="shared" si="113"/>
        <v>43</v>
      </c>
    </row>
    <row r="2397" spans="2:13" x14ac:dyDescent="0.25">
      <c r="B2397">
        <v>2383</v>
      </c>
      <c r="C2397" s="1" t="s">
        <v>9</v>
      </c>
      <c r="D2397">
        <v>297045</v>
      </c>
      <c r="E2397" s="1" t="s">
        <v>17</v>
      </c>
      <c r="F2397" s="1" t="s">
        <v>16</v>
      </c>
      <c r="G2397" s="1" t="s">
        <v>12</v>
      </c>
      <c r="H2397" s="1" t="s">
        <v>13</v>
      </c>
      <c r="I2397" s="1" t="s">
        <v>13</v>
      </c>
      <c r="J2397">
        <v>24</v>
      </c>
      <c r="K2397" s="1">
        <f t="shared" si="111"/>
        <v>297045</v>
      </c>
      <c r="L2397" s="1" t="str">
        <f t="shared" si="112"/>
        <v>ASEGURADO VOLUNTARIO</v>
      </c>
      <c r="M2397" s="1">
        <f t="shared" si="113"/>
        <v>24</v>
      </c>
    </row>
    <row r="2398" spans="2:13" x14ac:dyDescent="0.25">
      <c r="B2398">
        <v>2384</v>
      </c>
      <c r="C2398" s="1" t="s">
        <v>9</v>
      </c>
      <c r="D2398">
        <v>1614330</v>
      </c>
      <c r="E2398" s="1" t="s">
        <v>10</v>
      </c>
      <c r="F2398" s="1" t="s">
        <v>11</v>
      </c>
      <c r="G2398" s="1" t="s">
        <v>12</v>
      </c>
      <c r="H2398" s="1" t="s">
        <v>13</v>
      </c>
      <c r="I2398" s="1" t="s">
        <v>12</v>
      </c>
      <c r="J2398">
        <v>30</v>
      </c>
      <c r="K2398" s="1">
        <f t="shared" si="111"/>
        <v>1614330</v>
      </c>
      <c r="L2398" s="1" t="str">
        <f t="shared" si="112"/>
        <v>ASALARIADO</v>
      </c>
      <c r="M2398" s="1">
        <f t="shared" si="113"/>
        <v>30</v>
      </c>
    </row>
    <row r="2399" spans="2:13" x14ac:dyDescent="0.25">
      <c r="B2399">
        <v>2385</v>
      </c>
      <c r="C2399" s="1" t="s">
        <v>15</v>
      </c>
      <c r="D2399">
        <v>260000</v>
      </c>
      <c r="E2399" s="1" t="s">
        <v>10</v>
      </c>
      <c r="F2399" s="1" t="s">
        <v>16</v>
      </c>
      <c r="G2399" s="1" t="s">
        <v>12</v>
      </c>
      <c r="H2399" s="1" t="s">
        <v>13</v>
      </c>
      <c r="I2399" s="1" t="s">
        <v>12</v>
      </c>
      <c r="J2399">
        <v>39</v>
      </c>
      <c r="K2399" s="1">
        <f t="shared" si="111"/>
        <v>260000</v>
      </c>
      <c r="L2399" s="1" t="str">
        <f t="shared" si="112"/>
        <v>ASALARIADO</v>
      </c>
      <c r="M2399" s="1">
        <f t="shared" si="113"/>
        <v>39</v>
      </c>
    </row>
    <row r="2400" spans="2:13" x14ac:dyDescent="0.25">
      <c r="B2400">
        <v>2386</v>
      </c>
      <c r="C2400" s="1" t="s">
        <v>15</v>
      </c>
      <c r="D2400">
        <v>278030</v>
      </c>
      <c r="E2400" s="1" t="s">
        <v>18</v>
      </c>
      <c r="F2400" s="1" t="s">
        <v>16</v>
      </c>
      <c r="G2400" s="1" t="s">
        <v>12</v>
      </c>
      <c r="H2400" s="1" t="s">
        <v>13</v>
      </c>
      <c r="I2400" s="1" t="s">
        <v>13</v>
      </c>
      <c r="J2400">
        <v>52</v>
      </c>
      <c r="K2400" s="1">
        <f t="shared" si="111"/>
        <v>278030</v>
      </c>
      <c r="L2400" s="1" t="str">
        <f t="shared" si="112"/>
        <v>TRABAJADOR INDEPENDIENTE</v>
      </c>
      <c r="M2400" s="1">
        <f t="shared" si="113"/>
        <v>52</v>
      </c>
    </row>
    <row r="2401" spans="2:13" x14ac:dyDescent="0.25">
      <c r="B2401">
        <v>2387</v>
      </c>
      <c r="C2401" s="1" t="s">
        <v>15</v>
      </c>
      <c r="D2401">
        <v>297046</v>
      </c>
      <c r="E2401" s="1" t="s">
        <v>18</v>
      </c>
      <c r="F2401" s="1" t="s">
        <v>16</v>
      </c>
      <c r="G2401" s="1" t="s">
        <v>12</v>
      </c>
      <c r="H2401" s="1" t="s">
        <v>13</v>
      </c>
      <c r="I2401" s="1" t="s">
        <v>12</v>
      </c>
      <c r="J2401">
        <v>40</v>
      </c>
      <c r="K2401" s="1">
        <f t="shared" si="111"/>
        <v>297046</v>
      </c>
      <c r="L2401" s="1" t="str">
        <f t="shared" si="112"/>
        <v>TRABAJADOR INDEPENDIENTE</v>
      </c>
      <c r="M2401" s="1">
        <f t="shared" si="113"/>
        <v>40</v>
      </c>
    </row>
    <row r="2402" spans="2:13" x14ac:dyDescent="0.25">
      <c r="B2402">
        <v>2388</v>
      </c>
      <c r="C2402" s="1" t="s">
        <v>9</v>
      </c>
      <c r="D2402">
        <v>491706.2</v>
      </c>
      <c r="E2402" s="1" t="s">
        <v>10</v>
      </c>
      <c r="F2402" s="1" t="s">
        <v>16</v>
      </c>
      <c r="G2402" s="1" t="s">
        <v>12</v>
      </c>
      <c r="H2402" s="1" t="s">
        <v>13</v>
      </c>
      <c r="I2402" s="1" t="s">
        <v>13</v>
      </c>
      <c r="J2402">
        <v>50</v>
      </c>
      <c r="K2402" s="1">
        <f t="shared" si="111"/>
        <v>491706.2</v>
      </c>
      <c r="L2402" s="1" t="str">
        <f t="shared" si="112"/>
        <v>ASALARIADO</v>
      </c>
      <c r="M2402" s="1">
        <f t="shared" si="113"/>
        <v>50</v>
      </c>
    </row>
    <row r="2403" spans="2:13" x14ac:dyDescent="0.25">
      <c r="B2403">
        <v>2389</v>
      </c>
      <c r="C2403" s="1" t="s">
        <v>9</v>
      </c>
      <c r="D2403">
        <v>1308403</v>
      </c>
      <c r="E2403" s="1" t="s">
        <v>10</v>
      </c>
      <c r="F2403" s="1" t="s">
        <v>11</v>
      </c>
      <c r="G2403" s="1" t="s">
        <v>12</v>
      </c>
      <c r="H2403" s="1" t="s">
        <v>13</v>
      </c>
      <c r="I2403" s="1" t="s">
        <v>13</v>
      </c>
      <c r="J2403">
        <v>40</v>
      </c>
      <c r="K2403" s="1">
        <f t="shared" si="111"/>
        <v>1308403</v>
      </c>
      <c r="L2403" s="1" t="str">
        <f t="shared" si="112"/>
        <v>ASALARIADO</v>
      </c>
      <c r="M2403" s="1">
        <f t="shared" si="113"/>
        <v>40</v>
      </c>
    </row>
    <row r="2404" spans="2:13" x14ac:dyDescent="0.25">
      <c r="B2404">
        <v>2390</v>
      </c>
      <c r="C2404" s="1" t="s">
        <v>9</v>
      </c>
      <c r="D2404">
        <v>278030</v>
      </c>
      <c r="E2404" s="1" t="s">
        <v>19</v>
      </c>
      <c r="F2404" s="1" t="s">
        <v>16</v>
      </c>
      <c r="G2404" s="1" t="s">
        <v>12</v>
      </c>
      <c r="H2404" s="1" t="s">
        <v>13</v>
      </c>
      <c r="I2404" s="1" t="s">
        <v>13</v>
      </c>
      <c r="J2404">
        <v>28</v>
      </c>
      <c r="K2404" s="1">
        <f t="shared" si="111"/>
        <v>278030</v>
      </c>
      <c r="L2404" s="1" t="str">
        <f t="shared" si="112"/>
        <v>CONVENIOS ESPECIALES DE TRABAJADORES INDEPENDIENTES</v>
      </c>
      <c r="M2404" s="1">
        <f t="shared" si="113"/>
        <v>28</v>
      </c>
    </row>
    <row r="2405" spans="2:13" x14ac:dyDescent="0.25">
      <c r="B2405">
        <v>2391</v>
      </c>
      <c r="C2405" s="1" t="s">
        <v>9</v>
      </c>
      <c r="D2405">
        <v>338629</v>
      </c>
      <c r="E2405" s="1" t="s">
        <v>18</v>
      </c>
      <c r="F2405" s="1" t="s">
        <v>16</v>
      </c>
      <c r="G2405" s="1" t="s">
        <v>12</v>
      </c>
      <c r="H2405" s="1" t="s">
        <v>13</v>
      </c>
      <c r="I2405" s="1" t="s">
        <v>12</v>
      </c>
      <c r="J2405">
        <v>39</v>
      </c>
      <c r="K2405" s="1">
        <f t="shared" si="111"/>
        <v>338629</v>
      </c>
      <c r="L2405" s="1" t="str">
        <f t="shared" si="112"/>
        <v>TRABAJADOR INDEPENDIENTE</v>
      </c>
      <c r="M2405" s="1">
        <f t="shared" si="113"/>
        <v>39</v>
      </c>
    </row>
    <row r="2406" spans="2:13" x14ac:dyDescent="0.25">
      <c r="B2406">
        <v>2392</v>
      </c>
      <c r="C2406" s="1" t="s">
        <v>9</v>
      </c>
      <c r="D2406">
        <v>639148</v>
      </c>
      <c r="E2406" s="1" t="s">
        <v>18</v>
      </c>
      <c r="F2406" s="1" t="s">
        <v>16</v>
      </c>
      <c r="G2406" s="1" t="s">
        <v>12</v>
      </c>
      <c r="H2406" s="1" t="s">
        <v>13</v>
      </c>
      <c r="I2406" s="1" t="s">
        <v>13</v>
      </c>
      <c r="J2406">
        <v>48</v>
      </c>
      <c r="K2406" s="1">
        <f t="shared" si="111"/>
        <v>639148</v>
      </c>
      <c r="L2406" s="1" t="str">
        <f t="shared" si="112"/>
        <v>TRABAJADOR INDEPENDIENTE</v>
      </c>
      <c r="M2406" s="1">
        <f t="shared" si="113"/>
        <v>48</v>
      </c>
    </row>
    <row r="2407" spans="2:13" x14ac:dyDescent="0.25">
      <c r="B2407">
        <v>2393</v>
      </c>
      <c r="C2407" s="1" t="s">
        <v>9</v>
      </c>
      <c r="D2407">
        <v>869420</v>
      </c>
      <c r="E2407" s="1" t="s">
        <v>10</v>
      </c>
      <c r="F2407" s="1" t="s">
        <v>11</v>
      </c>
      <c r="G2407" s="1" t="s">
        <v>12</v>
      </c>
      <c r="H2407" s="1" t="s">
        <v>13</v>
      </c>
      <c r="I2407" s="1" t="s">
        <v>12</v>
      </c>
      <c r="J2407">
        <v>46</v>
      </c>
      <c r="K2407" s="1">
        <f t="shared" si="111"/>
        <v>869420</v>
      </c>
      <c r="L2407" s="1" t="str">
        <f t="shared" si="112"/>
        <v>ASALARIADO</v>
      </c>
      <c r="M2407" s="1">
        <f t="shared" si="113"/>
        <v>46</v>
      </c>
    </row>
    <row r="2408" spans="2:13" x14ac:dyDescent="0.25">
      <c r="B2408">
        <v>2394</v>
      </c>
      <c r="C2408" s="1" t="s">
        <v>9</v>
      </c>
      <c r="D2408">
        <v>86400</v>
      </c>
      <c r="E2408" s="1" t="s">
        <v>10</v>
      </c>
      <c r="F2408" s="1" t="s">
        <v>16</v>
      </c>
      <c r="G2408" s="1" t="s">
        <v>12</v>
      </c>
      <c r="H2408" s="1" t="s">
        <v>13</v>
      </c>
      <c r="I2408" s="1" t="s">
        <v>13</v>
      </c>
      <c r="J2408">
        <v>24</v>
      </c>
      <c r="K2408" s="1">
        <f t="shared" si="111"/>
        <v>86400</v>
      </c>
      <c r="L2408" s="1" t="str">
        <f t="shared" si="112"/>
        <v>ASALARIADO</v>
      </c>
      <c r="M2408" s="1">
        <f t="shared" si="113"/>
        <v>24</v>
      </c>
    </row>
    <row r="2409" spans="2:13" x14ac:dyDescent="0.25">
      <c r="B2409">
        <v>2395</v>
      </c>
      <c r="C2409" s="1" t="s">
        <v>15</v>
      </c>
      <c r="D2409">
        <v>466740</v>
      </c>
      <c r="E2409" s="1" t="s">
        <v>10</v>
      </c>
      <c r="F2409" s="1" t="s">
        <v>11</v>
      </c>
      <c r="G2409" s="1" t="s">
        <v>12</v>
      </c>
      <c r="H2409" s="1" t="s">
        <v>13</v>
      </c>
      <c r="I2409" s="1" t="s">
        <v>12</v>
      </c>
      <c r="J2409">
        <v>35</v>
      </c>
      <c r="K2409" s="1">
        <f t="shared" si="111"/>
        <v>466740</v>
      </c>
      <c r="L2409" s="1" t="str">
        <f t="shared" si="112"/>
        <v>ASALARIADO</v>
      </c>
      <c r="M2409" s="1">
        <f t="shared" si="113"/>
        <v>35</v>
      </c>
    </row>
    <row r="2410" spans="2:13" x14ac:dyDescent="0.25">
      <c r="B2410">
        <v>2396</v>
      </c>
      <c r="C2410" s="1" t="s">
        <v>15</v>
      </c>
      <c r="D2410">
        <v>319560</v>
      </c>
      <c r="E2410" s="1" t="s">
        <v>10</v>
      </c>
      <c r="F2410" s="1" t="s">
        <v>16</v>
      </c>
      <c r="G2410" s="1" t="s">
        <v>12</v>
      </c>
      <c r="H2410" s="1" t="s">
        <v>13</v>
      </c>
      <c r="I2410" s="1" t="s">
        <v>12</v>
      </c>
      <c r="J2410">
        <v>30</v>
      </c>
      <c r="K2410" s="1">
        <f t="shared" si="111"/>
        <v>319560</v>
      </c>
      <c r="L2410" s="1" t="str">
        <f t="shared" si="112"/>
        <v>ASALARIADO</v>
      </c>
      <c r="M2410" s="1">
        <f t="shared" si="113"/>
        <v>30</v>
      </c>
    </row>
    <row r="2411" spans="2:13" x14ac:dyDescent="0.25">
      <c r="B2411">
        <v>2397</v>
      </c>
      <c r="C2411" s="1" t="s">
        <v>9</v>
      </c>
      <c r="D2411">
        <v>545579.25</v>
      </c>
      <c r="E2411" s="1" t="s">
        <v>10</v>
      </c>
      <c r="F2411" s="1" t="s">
        <v>16</v>
      </c>
      <c r="G2411" s="1" t="s">
        <v>12</v>
      </c>
      <c r="H2411" s="1" t="s">
        <v>13</v>
      </c>
      <c r="I2411" s="1" t="s">
        <v>13</v>
      </c>
      <c r="J2411">
        <v>39</v>
      </c>
      <c r="K2411" s="1">
        <f t="shared" si="111"/>
        <v>545579.25</v>
      </c>
      <c r="L2411" s="1" t="str">
        <f t="shared" si="112"/>
        <v>ASALARIADO</v>
      </c>
      <c r="M2411" s="1">
        <f t="shared" si="113"/>
        <v>39</v>
      </c>
    </row>
    <row r="2412" spans="2:13" x14ac:dyDescent="0.25">
      <c r="B2412">
        <v>2398</v>
      </c>
      <c r="C2412" s="1" t="s">
        <v>9</v>
      </c>
      <c r="D2412">
        <v>297046</v>
      </c>
      <c r="E2412" s="1" t="s">
        <v>18</v>
      </c>
      <c r="F2412" s="1" t="s">
        <v>16</v>
      </c>
      <c r="G2412" s="1" t="s">
        <v>12</v>
      </c>
      <c r="H2412" s="1" t="s">
        <v>12</v>
      </c>
      <c r="I2412" s="1" t="s">
        <v>12</v>
      </c>
      <c r="J2412">
        <v>43</v>
      </c>
      <c r="K2412" s="1">
        <f t="shared" si="111"/>
        <v>297046</v>
      </c>
      <c r="L2412" s="1" t="str">
        <f t="shared" si="112"/>
        <v>TRABAJADOR INDEPENDIENTE</v>
      </c>
      <c r="M2412" s="1">
        <f t="shared" si="113"/>
        <v>43</v>
      </c>
    </row>
    <row r="2413" spans="2:13" x14ac:dyDescent="0.25">
      <c r="B2413">
        <v>2399</v>
      </c>
      <c r="C2413" s="1" t="s">
        <v>9</v>
      </c>
      <c r="D2413">
        <v>464335.96</v>
      </c>
      <c r="E2413" s="1" t="s">
        <v>10</v>
      </c>
      <c r="F2413" s="1" t="s">
        <v>16</v>
      </c>
      <c r="G2413" s="1" t="s">
        <v>12</v>
      </c>
      <c r="H2413" s="1" t="s">
        <v>13</v>
      </c>
      <c r="I2413" s="1" t="s">
        <v>13</v>
      </c>
      <c r="J2413">
        <v>54</v>
      </c>
      <c r="K2413" s="1">
        <f t="shared" si="111"/>
        <v>464335.96</v>
      </c>
      <c r="L2413" s="1" t="str">
        <f t="shared" si="112"/>
        <v>ASALARIADO</v>
      </c>
      <c r="M2413" s="1">
        <f t="shared" si="113"/>
        <v>54</v>
      </c>
    </row>
    <row r="2414" spans="2:13" x14ac:dyDescent="0.25">
      <c r="B2414">
        <v>2400</v>
      </c>
      <c r="C2414" s="1" t="s">
        <v>9</v>
      </c>
      <c r="D2414">
        <v>35000</v>
      </c>
      <c r="E2414" s="1" t="s">
        <v>10</v>
      </c>
      <c r="F2414" s="1" t="s">
        <v>16</v>
      </c>
      <c r="G2414" s="1" t="s">
        <v>12</v>
      </c>
      <c r="H2414" s="1" t="s">
        <v>13</v>
      </c>
      <c r="I2414" s="1" t="s">
        <v>13</v>
      </c>
      <c r="J2414">
        <v>34</v>
      </c>
      <c r="K2414" s="1">
        <f t="shared" si="111"/>
        <v>35000</v>
      </c>
      <c r="L2414" s="1" t="str">
        <f t="shared" si="112"/>
        <v>ASALARIADO</v>
      </c>
      <c r="M2414" s="1">
        <f t="shared" si="113"/>
        <v>34</v>
      </c>
    </row>
    <row r="2415" spans="2:13" x14ac:dyDescent="0.25">
      <c r="B2415">
        <v>2401</v>
      </c>
      <c r="C2415" s="1" t="s">
        <v>9</v>
      </c>
      <c r="D2415">
        <v>344805</v>
      </c>
      <c r="E2415" s="1" t="s">
        <v>10</v>
      </c>
      <c r="F2415" s="1" t="s">
        <v>16</v>
      </c>
      <c r="G2415" s="1" t="s">
        <v>12</v>
      </c>
      <c r="H2415" s="1" t="s">
        <v>13</v>
      </c>
      <c r="I2415" s="1" t="s">
        <v>13</v>
      </c>
      <c r="J2415">
        <v>47</v>
      </c>
      <c r="K2415" s="1">
        <f t="shared" si="111"/>
        <v>344805</v>
      </c>
      <c r="L2415" s="1" t="str">
        <f t="shared" si="112"/>
        <v>ASALARIADO</v>
      </c>
      <c r="M2415" s="1">
        <f t="shared" si="113"/>
        <v>47</v>
      </c>
    </row>
    <row r="2416" spans="2:13" x14ac:dyDescent="0.25">
      <c r="B2416">
        <v>2402</v>
      </c>
      <c r="C2416" s="1" t="s">
        <v>15</v>
      </c>
      <c r="D2416">
        <v>323562</v>
      </c>
      <c r="E2416" s="1" t="s">
        <v>18</v>
      </c>
      <c r="F2416" s="1" t="s">
        <v>16</v>
      </c>
      <c r="G2416" s="1" t="s">
        <v>12</v>
      </c>
      <c r="H2416" s="1" t="s">
        <v>13</v>
      </c>
      <c r="I2416" s="1" t="s">
        <v>12</v>
      </c>
      <c r="J2416">
        <v>38</v>
      </c>
      <c r="K2416" s="1">
        <f t="shared" si="111"/>
        <v>323562</v>
      </c>
      <c r="L2416" s="1" t="str">
        <f t="shared" si="112"/>
        <v>TRABAJADOR INDEPENDIENTE</v>
      </c>
      <c r="M2416" s="1">
        <f t="shared" si="113"/>
        <v>38</v>
      </c>
    </row>
    <row r="2417" spans="2:13" x14ac:dyDescent="0.25">
      <c r="B2417">
        <v>2403</v>
      </c>
      <c r="C2417" s="1" t="s">
        <v>15</v>
      </c>
      <c r="D2417">
        <v>1095589</v>
      </c>
      <c r="E2417" s="1" t="s">
        <v>10</v>
      </c>
      <c r="F2417" s="1" t="s">
        <v>11</v>
      </c>
      <c r="G2417" s="1" t="s">
        <v>12</v>
      </c>
      <c r="H2417" s="1" t="s">
        <v>13</v>
      </c>
      <c r="I2417" s="1" t="s">
        <v>12</v>
      </c>
      <c r="J2417">
        <v>37</v>
      </c>
      <c r="K2417" s="1">
        <f t="shared" si="111"/>
        <v>1095589</v>
      </c>
      <c r="L2417" s="1" t="str">
        <f t="shared" si="112"/>
        <v>ASALARIADO</v>
      </c>
      <c r="M2417" s="1">
        <f t="shared" si="113"/>
        <v>37</v>
      </c>
    </row>
    <row r="2418" spans="2:13" x14ac:dyDescent="0.25">
      <c r="B2418">
        <v>2404</v>
      </c>
      <c r="C2418" s="1" t="s">
        <v>9</v>
      </c>
      <c r="D2418">
        <v>549445.32999999996</v>
      </c>
      <c r="E2418" s="1" t="s">
        <v>10</v>
      </c>
      <c r="F2418" s="1" t="s">
        <v>16</v>
      </c>
      <c r="G2418" s="1" t="s">
        <v>12</v>
      </c>
      <c r="H2418" s="1" t="s">
        <v>13</v>
      </c>
      <c r="I2418" s="1" t="s">
        <v>13</v>
      </c>
      <c r="J2418">
        <v>20</v>
      </c>
      <c r="K2418" s="1">
        <f t="shared" si="111"/>
        <v>549445.32999999996</v>
      </c>
      <c r="L2418" s="1" t="str">
        <f t="shared" si="112"/>
        <v>ASALARIADO</v>
      </c>
      <c r="M2418" s="1">
        <f t="shared" si="113"/>
        <v>20</v>
      </c>
    </row>
    <row r="2419" spans="2:13" x14ac:dyDescent="0.25">
      <c r="B2419">
        <v>2405</v>
      </c>
      <c r="C2419" s="1" t="s">
        <v>15</v>
      </c>
      <c r="D2419">
        <v>245079.8</v>
      </c>
      <c r="E2419" s="1" t="s">
        <v>10</v>
      </c>
      <c r="F2419" s="1" t="s">
        <v>16</v>
      </c>
      <c r="G2419" s="1" t="s">
        <v>12</v>
      </c>
      <c r="H2419" s="1" t="s">
        <v>13</v>
      </c>
      <c r="I2419" s="1" t="s">
        <v>13</v>
      </c>
      <c r="J2419">
        <v>21</v>
      </c>
      <c r="K2419" s="1">
        <f t="shared" si="111"/>
        <v>245079.8</v>
      </c>
      <c r="L2419" s="1" t="str">
        <f t="shared" si="112"/>
        <v>ASALARIADO</v>
      </c>
      <c r="M2419" s="1">
        <f t="shared" si="113"/>
        <v>21</v>
      </c>
    </row>
    <row r="2420" spans="2:13" x14ac:dyDescent="0.25">
      <c r="B2420">
        <v>2406</v>
      </c>
      <c r="C2420" s="1" t="s">
        <v>15</v>
      </c>
      <c r="D2420">
        <v>387099.75</v>
      </c>
      <c r="E2420" s="1" t="s">
        <v>10</v>
      </c>
      <c r="F2420" s="1" t="s">
        <v>16</v>
      </c>
      <c r="G2420" s="1" t="s">
        <v>12</v>
      </c>
      <c r="H2420" s="1" t="s">
        <v>13</v>
      </c>
      <c r="I2420" s="1" t="s">
        <v>13</v>
      </c>
      <c r="J2420">
        <v>41</v>
      </c>
      <c r="K2420" s="1">
        <f t="shared" si="111"/>
        <v>387099.75</v>
      </c>
      <c r="L2420" s="1" t="str">
        <f t="shared" si="112"/>
        <v>ASALARIADO</v>
      </c>
      <c r="M2420" s="1">
        <f t="shared" si="113"/>
        <v>41</v>
      </c>
    </row>
    <row r="2421" spans="2:13" x14ac:dyDescent="0.25">
      <c r="B2421">
        <v>2407</v>
      </c>
      <c r="C2421" s="1" t="s">
        <v>9</v>
      </c>
      <c r="D2421">
        <v>253571</v>
      </c>
      <c r="E2421" s="1" t="s">
        <v>14</v>
      </c>
      <c r="F2421" s="1" t="s">
        <v>11</v>
      </c>
      <c r="G2421" s="1" t="s">
        <v>12</v>
      </c>
      <c r="H2421" s="1" t="s">
        <v>13</v>
      </c>
      <c r="I2421" s="1" t="s">
        <v>13</v>
      </c>
      <c r="J2421">
        <v>56</v>
      </c>
      <c r="K2421" s="1">
        <f t="shared" si="111"/>
        <v>253571</v>
      </c>
      <c r="L2421" s="1" t="str">
        <f t="shared" si="112"/>
        <v>PENSIONADOS EN SU PROPIO SISTEMA</v>
      </c>
      <c r="M2421" s="1">
        <f t="shared" si="113"/>
        <v>56</v>
      </c>
    </row>
    <row r="2422" spans="2:13" x14ac:dyDescent="0.25">
      <c r="B2422">
        <v>2408</v>
      </c>
      <c r="C2422" s="1" t="s">
        <v>9</v>
      </c>
      <c r="D2422">
        <v>1187224</v>
      </c>
      <c r="E2422" s="1" t="s">
        <v>10</v>
      </c>
      <c r="F2422" s="1" t="s">
        <v>11</v>
      </c>
      <c r="G2422" s="1" t="s">
        <v>12</v>
      </c>
      <c r="H2422" s="1" t="s">
        <v>13</v>
      </c>
      <c r="I2422" s="1" t="s">
        <v>12</v>
      </c>
      <c r="J2422">
        <v>46</v>
      </c>
      <c r="K2422" s="1">
        <f t="shared" si="111"/>
        <v>1187224</v>
      </c>
      <c r="L2422" s="1" t="str">
        <f t="shared" si="112"/>
        <v>ASALARIADO</v>
      </c>
      <c r="M2422" s="1">
        <f t="shared" si="113"/>
        <v>46</v>
      </c>
    </row>
    <row r="2423" spans="2:13" x14ac:dyDescent="0.25">
      <c r="B2423">
        <v>2409</v>
      </c>
      <c r="C2423" s="1" t="s">
        <v>9</v>
      </c>
      <c r="D2423">
        <v>584115.32999999996</v>
      </c>
      <c r="E2423" s="1" t="s">
        <v>10</v>
      </c>
      <c r="F2423" s="1" t="s">
        <v>16</v>
      </c>
      <c r="G2423" s="1" t="s">
        <v>12</v>
      </c>
      <c r="H2423" s="1" t="s">
        <v>13</v>
      </c>
      <c r="I2423" s="1" t="s">
        <v>13</v>
      </c>
      <c r="J2423">
        <v>46</v>
      </c>
      <c r="K2423" s="1">
        <f t="shared" si="111"/>
        <v>584115.32999999996</v>
      </c>
      <c r="L2423" s="1" t="str">
        <f t="shared" si="112"/>
        <v>ASALARIADO</v>
      </c>
      <c r="M2423" s="1">
        <f t="shared" si="113"/>
        <v>46</v>
      </c>
    </row>
    <row r="2424" spans="2:13" x14ac:dyDescent="0.25">
      <c r="B2424">
        <v>2410</v>
      </c>
      <c r="C2424" s="1" t="s">
        <v>15</v>
      </c>
      <c r="D2424">
        <v>446928</v>
      </c>
      <c r="E2424" s="1" t="s">
        <v>10</v>
      </c>
      <c r="F2424" s="1" t="s">
        <v>16</v>
      </c>
      <c r="G2424" s="1" t="s">
        <v>12</v>
      </c>
      <c r="H2424" s="1" t="s">
        <v>13</v>
      </c>
      <c r="I2424" s="1" t="s">
        <v>13</v>
      </c>
      <c r="J2424">
        <v>23</v>
      </c>
      <c r="K2424" s="1">
        <f t="shared" si="111"/>
        <v>446928</v>
      </c>
      <c r="L2424" s="1" t="str">
        <f t="shared" si="112"/>
        <v>ASALARIADO</v>
      </c>
      <c r="M2424" s="1">
        <f t="shared" si="113"/>
        <v>23</v>
      </c>
    </row>
    <row r="2425" spans="2:13" x14ac:dyDescent="0.25">
      <c r="B2425">
        <v>2411</v>
      </c>
      <c r="C2425" s="1" t="s">
        <v>9</v>
      </c>
      <c r="D2425">
        <v>302470</v>
      </c>
      <c r="E2425" s="1" t="s">
        <v>17</v>
      </c>
      <c r="F2425" s="1" t="s">
        <v>16</v>
      </c>
      <c r="G2425" s="1" t="s">
        <v>12</v>
      </c>
      <c r="H2425" s="1" t="s">
        <v>12</v>
      </c>
      <c r="I2425" s="1" t="s">
        <v>13</v>
      </c>
      <c r="J2425">
        <v>34</v>
      </c>
      <c r="K2425" s="1">
        <f t="shared" si="111"/>
        <v>302470</v>
      </c>
      <c r="L2425" s="1" t="str">
        <f t="shared" si="112"/>
        <v>ASEGURADO VOLUNTARIO</v>
      </c>
      <c r="M2425" s="1">
        <f t="shared" si="113"/>
        <v>34</v>
      </c>
    </row>
    <row r="2426" spans="2:13" x14ac:dyDescent="0.25">
      <c r="B2426">
        <v>2412</v>
      </c>
      <c r="C2426" s="1" t="s">
        <v>9</v>
      </c>
      <c r="D2426">
        <v>277000</v>
      </c>
      <c r="E2426" s="1" t="s">
        <v>10</v>
      </c>
      <c r="F2426" s="1" t="s">
        <v>16</v>
      </c>
      <c r="G2426" s="1" t="s">
        <v>12</v>
      </c>
      <c r="H2426" s="1" t="s">
        <v>12</v>
      </c>
      <c r="I2426" s="1" t="s">
        <v>12</v>
      </c>
      <c r="J2426">
        <v>23</v>
      </c>
      <c r="K2426" s="1">
        <f t="shared" si="111"/>
        <v>277000</v>
      </c>
      <c r="L2426" s="1" t="str">
        <f t="shared" si="112"/>
        <v>ASALARIADO</v>
      </c>
      <c r="M2426" s="1">
        <f t="shared" si="113"/>
        <v>23</v>
      </c>
    </row>
    <row r="2427" spans="2:13" x14ac:dyDescent="0.25">
      <c r="B2427">
        <v>2413</v>
      </c>
      <c r="C2427" s="1" t="s">
        <v>9</v>
      </c>
      <c r="D2427">
        <v>241458</v>
      </c>
      <c r="E2427" s="1" t="s">
        <v>10</v>
      </c>
      <c r="F2427" s="1" t="s">
        <v>16</v>
      </c>
      <c r="G2427" s="1" t="s">
        <v>12</v>
      </c>
      <c r="H2427" s="1" t="s">
        <v>13</v>
      </c>
      <c r="I2427" s="1" t="s">
        <v>12</v>
      </c>
      <c r="J2427">
        <v>41</v>
      </c>
      <c r="K2427" s="1">
        <f t="shared" si="111"/>
        <v>241458</v>
      </c>
      <c r="L2427" s="1" t="str">
        <f t="shared" si="112"/>
        <v>ASALARIADO</v>
      </c>
      <c r="M2427" s="1">
        <f t="shared" si="113"/>
        <v>41</v>
      </c>
    </row>
    <row r="2428" spans="2:13" x14ac:dyDescent="0.25">
      <c r="B2428">
        <v>2414</v>
      </c>
      <c r="C2428" s="1" t="s">
        <v>9</v>
      </c>
      <c r="D2428">
        <v>255000</v>
      </c>
      <c r="E2428" s="1" t="s">
        <v>10</v>
      </c>
      <c r="F2428" s="1" t="s">
        <v>16</v>
      </c>
      <c r="G2428" s="1" t="s">
        <v>12</v>
      </c>
      <c r="H2428" s="1" t="s">
        <v>12</v>
      </c>
      <c r="I2428" s="1" t="s">
        <v>12</v>
      </c>
      <c r="J2428">
        <v>55</v>
      </c>
      <c r="K2428" s="1">
        <f t="shared" si="111"/>
        <v>255000</v>
      </c>
      <c r="L2428" s="1" t="str">
        <f t="shared" si="112"/>
        <v>ASALARIADO</v>
      </c>
      <c r="M2428" s="1">
        <f t="shared" si="113"/>
        <v>55</v>
      </c>
    </row>
    <row r="2429" spans="2:13" x14ac:dyDescent="0.25">
      <c r="B2429">
        <v>2415</v>
      </c>
      <c r="C2429" s="1" t="s">
        <v>15</v>
      </c>
      <c r="D2429">
        <v>1332081</v>
      </c>
      <c r="E2429" s="1" t="s">
        <v>14</v>
      </c>
      <c r="F2429" s="1" t="s">
        <v>11</v>
      </c>
      <c r="G2429" s="1" t="s">
        <v>12</v>
      </c>
      <c r="H2429" s="1" t="s">
        <v>13</v>
      </c>
      <c r="I2429" s="1" t="s">
        <v>13</v>
      </c>
      <c r="J2429">
        <v>65</v>
      </c>
      <c r="K2429" s="1">
        <f t="shared" si="111"/>
        <v>1332081</v>
      </c>
      <c r="L2429" s="1" t="str">
        <f t="shared" si="112"/>
        <v>PENSIONADOS EN SU PROPIO SISTEMA</v>
      </c>
      <c r="M2429" s="1">
        <f t="shared" si="113"/>
        <v>65</v>
      </c>
    </row>
    <row r="2430" spans="2:13" x14ac:dyDescent="0.25">
      <c r="B2430">
        <v>2416</v>
      </c>
      <c r="C2430" s="1" t="s">
        <v>9</v>
      </c>
      <c r="D2430">
        <v>323296</v>
      </c>
      <c r="E2430" s="1" t="s">
        <v>18</v>
      </c>
      <c r="F2430" s="1" t="s">
        <v>16</v>
      </c>
      <c r="G2430" s="1" t="s">
        <v>12</v>
      </c>
      <c r="H2430" s="1" t="s">
        <v>13</v>
      </c>
      <c r="I2430" s="1" t="s">
        <v>13</v>
      </c>
      <c r="J2430">
        <v>33</v>
      </c>
      <c r="K2430" s="1">
        <f t="shared" si="111"/>
        <v>323296</v>
      </c>
      <c r="L2430" s="1" t="str">
        <f t="shared" si="112"/>
        <v>TRABAJADOR INDEPENDIENTE</v>
      </c>
      <c r="M2430" s="1">
        <f t="shared" si="113"/>
        <v>33</v>
      </c>
    </row>
    <row r="2431" spans="2:13" x14ac:dyDescent="0.25">
      <c r="B2431">
        <v>2417</v>
      </c>
      <c r="C2431" s="1" t="s">
        <v>9</v>
      </c>
      <c r="D2431">
        <v>362000</v>
      </c>
      <c r="E2431" s="1" t="s">
        <v>10</v>
      </c>
      <c r="F2431" s="1" t="s">
        <v>16</v>
      </c>
      <c r="G2431" s="1" t="s">
        <v>12</v>
      </c>
      <c r="H2431" s="1" t="s">
        <v>13</v>
      </c>
      <c r="I2431" s="1" t="s">
        <v>13</v>
      </c>
      <c r="J2431">
        <v>31</v>
      </c>
      <c r="K2431" s="1">
        <f t="shared" si="111"/>
        <v>362000</v>
      </c>
      <c r="L2431" s="1" t="str">
        <f t="shared" si="112"/>
        <v>ASALARIADO</v>
      </c>
      <c r="M2431" s="1">
        <f t="shared" si="113"/>
        <v>31</v>
      </c>
    </row>
    <row r="2432" spans="2:13" x14ac:dyDescent="0.25">
      <c r="B2432">
        <v>2418</v>
      </c>
      <c r="C2432" s="1" t="s">
        <v>9</v>
      </c>
      <c r="D2432">
        <v>501467</v>
      </c>
      <c r="E2432" s="1" t="s">
        <v>18</v>
      </c>
      <c r="F2432" s="1" t="s">
        <v>16</v>
      </c>
      <c r="G2432" s="1" t="s">
        <v>12</v>
      </c>
      <c r="H2432" s="1" t="s">
        <v>13</v>
      </c>
      <c r="I2432" s="1" t="s">
        <v>13</v>
      </c>
      <c r="J2432">
        <v>37</v>
      </c>
      <c r="K2432" s="1">
        <f t="shared" si="111"/>
        <v>501467</v>
      </c>
      <c r="L2432" s="1" t="str">
        <f t="shared" si="112"/>
        <v>TRABAJADOR INDEPENDIENTE</v>
      </c>
      <c r="M2432" s="1">
        <f t="shared" si="113"/>
        <v>37</v>
      </c>
    </row>
    <row r="2433" spans="2:13" x14ac:dyDescent="0.25">
      <c r="B2433">
        <v>2419</v>
      </c>
      <c r="C2433" s="1" t="s">
        <v>15</v>
      </c>
      <c r="D2433">
        <v>534933</v>
      </c>
      <c r="E2433" s="1" t="s">
        <v>10</v>
      </c>
      <c r="F2433" s="1" t="s">
        <v>16</v>
      </c>
      <c r="G2433" s="1" t="s">
        <v>12</v>
      </c>
      <c r="H2433" s="1" t="s">
        <v>13</v>
      </c>
      <c r="I2433" s="1" t="s">
        <v>13</v>
      </c>
      <c r="J2433">
        <v>59</v>
      </c>
      <c r="K2433" s="1">
        <f t="shared" si="111"/>
        <v>534933</v>
      </c>
      <c r="L2433" s="1" t="str">
        <f t="shared" si="112"/>
        <v>ASALARIADO</v>
      </c>
      <c r="M2433" s="1">
        <f t="shared" si="113"/>
        <v>59</v>
      </c>
    </row>
    <row r="2434" spans="2:13" x14ac:dyDescent="0.25">
      <c r="B2434">
        <v>2420</v>
      </c>
      <c r="C2434" s="1" t="s">
        <v>15</v>
      </c>
      <c r="D2434">
        <v>375584</v>
      </c>
      <c r="E2434" s="1" t="s">
        <v>10</v>
      </c>
      <c r="F2434" s="1" t="s">
        <v>11</v>
      </c>
      <c r="G2434" s="1" t="s">
        <v>12</v>
      </c>
      <c r="H2434" s="1" t="s">
        <v>13</v>
      </c>
      <c r="I2434" s="1" t="s">
        <v>13</v>
      </c>
      <c r="J2434">
        <v>26</v>
      </c>
      <c r="K2434" s="1">
        <f t="shared" si="111"/>
        <v>375584</v>
      </c>
      <c r="L2434" s="1" t="str">
        <f t="shared" si="112"/>
        <v>ASALARIADO</v>
      </c>
      <c r="M2434" s="1">
        <f t="shared" si="113"/>
        <v>26</v>
      </c>
    </row>
    <row r="2435" spans="2:13" x14ac:dyDescent="0.25">
      <c r="B2435">
        <v>2421</v>
      </c>
      <c r="C2435" s="1" t="s">
        <v>9</v>
      </c>
      <c r="D2435">
        <v>414094.87</v>
      </c>
      <c r="E2435" s="1" t="s">
        <v>10</v>
      </c>
      <c r="F2435" s="1" t="s">
        <v>16</v>
      </c>
      <c r="G2435" s="1" t="s">
        <v>12</v>
      </c>
      <c r="H2435" s="1" t="s">
        <v>13</v>
      </c>
      <c r="I2435" s="1" t="s">
        <v>13</v>
      </c>
      <c r="J2435">
        <v>19</v>
      </c>
      <c r="K2435" s="1">
        <f t="shared" si="111"/>
        <v>414094.87</v>
      </c>
      <c r="L2435" s="1" t="str">
        <f t="shared" si="112"/>
        <v>ASALARIADO</v>
      </c>
      <c r="M2435" s="1">
        <f t="shared" si="113"/>
        <v>19</v>
      </c>
    </row>
    <row r="2436" spans="2:13" x14ac:dyDescent="0.25">
      <c r="B2436">
        <v>2422</v>
      </c>
      <c r="C2436" s="1" t="s">
        <v>9</v>
      </c>
      <c r="D2436">
        <v>292387</v>
      </c>
      <c r="E2436" s="1" t="s">
        <v>17</v>
      </c>
      <c r="F2436" s="1" t="s">
        <v>16</v>
      </c>
      <c r="G2436" s="1" t="s">
        <v>12</v>
      </c>
      <c r="H2436" s="1" t="s">
        <v>13</v>
      </c>
      <c r="I2436" s="1" t="s">
        <v>12</v>
      </c>
      <c r="J2436">
        <v>52</v>
      </c>
      <c r="K2436" s="1">
        <f t="shared" si="111"/>
        <v>292387</v>
      </c>
      <c r="L2436" s="1" t="str">
        <f t="shared" si="112"/>
        <v>ASEGURADO VOLUNTARIO</v>
      </c>
      <c r="M2436" s="1">
        <f t="shared" si="113"/>
        <v>52</v>
      </c>
    </row>
    <row r="2437" spans="2:13" x14ac:dyDescent="0.25">
      <c r="B2437">
        <v>2423</v>
      </c>
      <c r="C2437" s="1" t="s">
        <v>15</v>
      </c>
      <c r="D2437">
        <v>753003.24</v>
      </c>
      <c r="E2437" s="1" t="s">
        <v>10</v>
      </c>
      <c r="F2437" s="1" t="s">
        <v>11</v>
      </c>
      <c r="G2437" s="1" t="s">
        <v>12</v>
      </c>
      <c r="H2437" s="1" t="s">
        <v>13</v>
      </c>
      <c r="I2437" s="1" t="s">
        <v>13</v>
      </c>
      <c r="J2437">
        <v>22</v>
      </c>
      <c r="K2437" s="1">
        <f t="shared" si="111"/>
        <v>753003.24</v>
      </c>
      <c r="L2437" s="1" t="str">
        <f t="shared" si="112"/>
        <v>ASALARIADO</v>
      </c>
      <c r="M2437" s="1">
        <f t="shared" si="113"/>
        <v>22</v>
      </c>
    </row>
    <row r="2438" spans="2:13" x14ac:dyDescent="0.25">
      <c r="B2438">
        <v>2424</v>
      </c>
      <c r="C2438" s="1" t="s">
        <v>15</v>
      </c>
      <c r="D2438">
        <v>375740</v>
      </c>
      <c r="E2438" s="1" t="s">
        <v>18</v>
      </c>
      <c r="F2438" s="1" t="s">
        <v>16</v>
      </c>
      <c r="G2438" s="1" t="s">
        <v>12</v>
      </c>
      <c r="H2438" s="1" t="s">
        <v>13</v>
      </c>
      <c r="I2438" s="1" t="s">
        <v>12</v>
      </c>
      <c r="J2438">
        <v>50</v>
      </c>
      <c r="K2438" s="1">
        <f t="shared" si="111"/>
        <v>375740</v>
      </c>
      <c r="L2438" s="1" t="str">
        <f t="shared" si="112"/>
        <v>TRABAJADOR INDEPENDIENTE</v>
      </c>
      <c r="M2438" s="1">
        <f t="shared" si="113"/>
        <v>50</v>
      </c>
    </row>
    <row r="2439" spans="2:13" x14ac:dyDescent="0.25">
      <c r="B2439">
        <v>2425</v>
      </c>
      <c r="C2439" s="1" t="s">
        <v>15</v>
      </c>
      <c r="D2439">
        <v>1070560</v>
      </c>
      <c r="E2439" s="1" t="s">
        <v>10</v>
      </c>
      <c r="F2439" s="1" t="s">
        <v>11</v>
      </c>
      <c r="G2439" s="1" t="s">
        <v>12</v>
      </c>
      <c r="H2439" s="1" t="s">
        <v>13</v>
      </c>
      <c r="I2439" s="1" t="s">
        <v>12</v>
      </c>
      <c r="J2439">
        <v>34</v>
      </c>
      <c r="K2439" s="1">
        <f t="shared" si="111"/>
        <v>1070560</v>
      </c>
      <c r="L2439" s="1" t="str">
        <f t="shared" si="112"/>
        <v>ASALARIADO</v>
      </c>
      <c r="M2439" s="1">
        <f t="shared" si="113"/>
        <v>34</v>
      </c>
    </row>
    <row r="2440" spans="2:13" x14ac:dyDescent="0.25">
      <c r="B2440">
        <v>2426</v>
      </c>
      <c r="C2440" s="1" t="s">
        <v>15</v>
      </c>
      <c r="D2440">
        <v>297046</v>
      </c>
      <c r="E2440" s="1" t="s">
        <v>17</v>
      </c>
      <c r="F2440" s="1" t="s">
        <v>16</v>
      </c>
      <c r="G2440" s="1" t="s">
        <v>12</v>
      </c>
      <c r="H2440" s="1" t="s">
        <v>12</v>
      </c>
      <c r="I2440" s="1" t="s">
        <v>13</v>
      </c>
      <c r="J2440">
        <v>55</v>
      </c>
      <c r="K2440" s="1">
        <f t="shared" si="111"/>
        <v>297046</v>
      </c>
      <c r="L2440" s="1" t="str">
        <f t="shared" si="112"/>
        <v>ASEGURADO VOLUNTARIO</v>
      </c>
      <c r="M2440" s="1">
        <f t="shared" si="113"/>
        <v>55</v>
      </c>
    </row>
    <row r="2441" spans="2:13" x14ac:dyDescent="0.25">
      <c r="B2441">
        <v>2427</v>
      </c>
      <c r="C2441" s="1" t="s">
        <v>9</v>
      </c>
      <c r="D2441">
        <v>391510</v>
      </c>
      <c r="E2441" s="1" t="s">
        <v>10</v>
      </c>
      <c r="F2441" s="1" t="s">
        <v>16</v>
      </c>
      <c r="G2441" s="1" t="s">
        <v>12</v>
      </c>
      <c r="H2441" s="1" t="s">
        <v>13</v>
      </c>
      <c r="I2441" s="1" t="s">
        <v>13</v>
      </c>
      <c r="J2441">
        <v>31</v>
      </c>
      <c r="K2441" s="1">
        <f t="shared" si="111"/>
        <v>391510</v>
      </c>
      <c r="L2441" s="1" t="str">
        <f t="shared" si="112"/>
        <v>ASALARIADO</v>
      </c>
      <c r="M2441" s="1">
        <f t="shared" si="113"/>
        <v>31</v>
      </c>
    </row>
    <row r="2442" spans="2:13" x14ac:dyDescent="0.25">
      <c r="B2442">
        <v>2428</v>
      </c>
      <c r="C2442" s="1" t="s">
        <v>9</v>
      </c>
      <c r="D2442">
        <v>447250</v>
      </c>
      <c r="E2442" s="1" t="s">
        <v>10</v>
      </c>
      <c r="F2442" s="1" t="s">
        <v>16</v>
      </c>
      <c r="G2442" s="1" t="s">
        <v>12</v>
      </c>
      <c r="H2442" s="1" t="s">
        <v>13</v>
      </c>
      <c r="I2442" s="1" t="s">
        <v>13</v>
      </c>
      <c r="J2442">
        <v>37</v>
      </c>
      <c r="K2442" s="1">
        <f t="shared" si="111"/>
        <v>447250</v>
      </c>
      <c r="L2442" s="1" t="str">
        <f t="shared" si="112"/>
        <v>ASALARIADO</v>
      </c>
      <c r="M2442" s="1">
        <f t="shared" si="113"/>
        <v>37</v>
      </c>
    </row>
    <row r="2443" spans="2:13" x14ac:dyDescent="0.25">
      <c r="B2443">
        <v>2429</v>
      </c>
      <c r="C2443" s="1" t="s">
        <v>9</v>
      </c>
      <c r="D2443">
        <v>518738.06</v>
      </c>
      <c r="E2443" s="1" t="s">
        <v>10</v>
      </c>
      <c r="F2443" s="1" t="s">
        <v>16</v>
      </c>
      <c r="G2443" s="1" t="s">
        <v>12</v>
      </c>
      <c r="H2443" s="1" t="s">
        <v>12</v>
      </c>
      <c r="I2443" s="1" t="s">
        <v>13</v>
      </c>
      <c r="J2443">
        <v>41</v>
      </c>
      <c r="K2443" s="1">
        <f t="shared" si="111"/>
        <v>518738.06</v>
      </c>
      <c r="L2443" s="1" t="str">
        <f t="shared" si="112"/>
        <v>ASALARIADO</v>
      </c>
      <c r="M2443" s="1">
        <f t="shared" si="113"/>
        <v>41</v>
      </c>
    </row>
    <row r="2444" spans="2:13" x14ac:dyDescent="0.25">
      <c r="B2444">
        <v>2430</v>
      </c>
      <c r="C2444" s="1" t="s">
        <v>15</v>
      </c>
      <c r="D2444">
        <v>1373096</v>
      </c>
      <c r="E2444" s="1" t="s">
        <v>10</v>
      </c>
      <c r="F2444" s="1" t="s">
        <v>11</v>
      </c>
      <c r="G2444" s="1" t="s">
        <v>12</v>
      </c>
      <c r="H2444" s="1" t="s">
        <v>13</v>
      </c>
      <c r="I2444" s="1" t="s">
        <v>13</v>
      </c>
      <c r="J2444">
        <v>37</v>
      </c>
      <c r="K2444" s="1">
        <f t="shared" si="111"/>
        <v>1373096</v>
      </c>
      <c r="L2444" s="1" t="str">
        <f t="shared" si="112"/>
        <v>ASALARIADO</v>
      </c>
      <c r="M2444" s="1">
        <f t="shared" si="113"/>
        <v>37</v>
      </c>
    </row>
    <row r="2445" spans="2:13" x14ac:dyDescent="0.25">
      <c r="B2445">
        <v>2431</v>
      </c>
      <c r="C2445" s="1" t="s">
        <v>15</v>
      </c>
      <c r="D2445">
        <v>574611.66</v>
      </c>
      <c r="E2445" s="1" t="s">
        <v>10</v>
      </c>
      <c r="F2445" s="1" t="s">
        <v>16</v>
      </c>
      <c r="G2445" s="1" t="s">
        <v>12</v>
      </c>
      <c r="H2445" s="1" t="s">
        <v>13</v>
      </c>
      <c r="I2445" s="1" t="s">
        <v>13</v>
      </c>
      <c r="J2445">
        <v>37</v>
      </c>
      <c r="K2445" s="1">
        <f t="shared" si="111"/>
        <v>574611.66</v>
      </c>
      <c r="L2445" s="1" t="str">
        <f t="shared" si="112"/>
        <v>ASALARIADO</v>
      </c>
      <c r="M2445" s="1">
        <f t="shared" si="113"/>
        <v>37</v>
      </c>
    </row>
    <row r="2446" spans="2:13" x14ac:dyDescent="0.25">
      <c r="B2446">
        <v>2432</v>
      </c>
      <c r="C2446" s="1" t="s">
        <v>9</v>
      </c>
      <c r="D2446">
        <v>450297.7</v>
      </c>
      <c r="E2446" s="1" t="s">
        <v>10</v>
      </c>
      <c r="F2446" s="1" t="s">
        <v>16</v>
      </c>
      <c r="G2446" s="1" t="s">
        <v>12</v>
      </c>
      <c r="H2446" s="1" t="s">
        <v>13</v>
      </c>
      <c r="I2446" s="1" t="s">
        <v>13</v>
      </c>
      <c r="J2446">
        <v>43</v>
      </c>
      <c r="K2446" s="1">
        <f t="shared" si="111"/>
        <v>450297.7</v>
      </c>
      <c r="L2446" s="1" t="str">
        <f t="shared" si="112"/>
        <v>ASALARIADO</v>
      </c>
      <c r="M2446" s="1">
        <f t="shared" si="113"/>
        <v>43</v>
      </c>
    </row>
    <row r="2447" spans="2:13" x14ac:dyDescent="0.25">
      <c r="B2447">
        <v>2433</v>
      </c>
      <c r="C2447" s="1" t="s">
        <v>15</v>
      </c>
      <c r="D2447">
        <v>477000</v>
      </c>
      <c r="E2447" s="1" t="s">
        <v>10</v>
      </c>
      <c r="F2447" s="1" t="s">
        <v>16</v>
      </c>
      <c r="G2447" s="1" t="s">
        <v>12</v>
      </c>
      <c r="H2447" s="1" t="s">
        <v>13</v>
      </c>
      <c r="I2447" s="1" t="s">
        <v>13</v>
      </c>
      <c r="J2447">
        <v>34</v>
      </c>
      <c r="K2447" s="1">
        <f t="shared" ref="K2447:K2510" si="114">IF(ISBLANK(D2447),$B$8,D2447)</f>
        <v>477000</v>
      </c>
      <c r="L2447" s="1" t="str">
        <f t="shared" ref="L2447:L2510" si="115">IF(ISBLANK(E2447),$B$4,E2447)</f>
        <v>ASALARIADO</v>
      </c>
      <c r="M2447" s="1">
        <f t="shared" ref="M2447:M2510" si="116">IF(ISBLANK(J2447),$B$9,J2447)</f>
        <v>34</v>
      </c>
    </row>
    <row r="2448" spans="2:13" x14ac:dyDescent="0.25">
      <c r="B2448">
        <v>2434</v>
      </c>
      <c r="C2448" s="1" t="s">
        <v>9</v>
      </c>
      <c r="D2448">
        <v>4164181.77</v>
      </c>
      <c r="E2448" s="1" t="s">
        <v>10</v>
      </c>
      <c r="F2448" s="1" t="s">
        <v>16</v>
      </c>
      <c r="G2448" s="1" t="s">
        <v>12</v>
      </c>
      <c r="H2448" s="1" t="s">
        <v>13</v>
      </c>
      <c r="I2448" s="1" t="s">
        <v>13</v>
      </c>
      <c r="J2448">
        <v>35</v>
      </c>
      <c r="K2448" s="1">
        <f t="shared" si="114"/>
        <v>4164181.77</v>
      </c>
      <c r="L2448" s="1" t="str">
        <f t="shared" si="115"/>
        <v>ASALARIADO</v>
      </c>
      <c r="M2448" s="1">
        <f t="shared" si="116"/>
        <v>35</v>
      </c>
    </row>
    <row r="2449" spans="2:13" x14ac:dyDescent="0.25">
      <c r="B2449">
        <v>2435</v>
      </c>
      <c r="C2449" s="1" t="s">
        <v>15</v>
      </c>
      <c r="D2449">
        <v>1476693.45</v>
      </c>
      <c r="E2449" s="1" t="s">
        <v>14</v>
      </c>
      <c r="F2449" s="1" t="s">
        <v>11</v>
      </c>
      <c r="G2449" s="1" t="s">
        <v>12</v>
      </c>
      <c r="H2449" s="1" t="s">
        <v>13</v>
      </c>
      <c r="I2449" s="1" t="s">
        <v>13</v>
      </c>
      <c r="J2449">
        <v>62</v>
      </c>
      <c r="K2449" s="1">
        <f t="shared" si="114"/>
        <v>1476693.45</v>
      </c>
      <c r="L2449" s="1" t="str">
        <f t="shared" si="115"/>
        <v>PENSIONADOS EN SU PROPIO SISTEMA</v>
      </c>
      <c r="M2449" s="1">
        <f t="shared" si="116"/>
        <v>62</v>
      </c>
    </row>
    <row r="2450" spans="2:13" x14ac:dyDescent="0.25">
      <c r="B2450">
        <v>2436</v>
      </c>
      <c r="C2450" s="1" t="s">
        <v>9</v>
      </c>
      <c r="D2450">
        <v>278030</v>
      </c>
      <c r="E2450" s="1" t="s">
        <v>18</v>
      </c>
      <c r="F2450" s="1" t="s">
        <v>16</v>
      </c>
      <c r="G2450" s="1" t="s">
        <v>12</v>
      </c>
      <c r="H2450" s="1" t="s">
        <v>13</v>
      </c>
      <c r="I2450" s="1" t="s">
        <v>13</v>
      </c>
      <c r="J2450">
        <v>38</v>
      </c>
      <c r="K2450" s="1">
        <f t="shared" si="114"/>
        <v>278030</v>
      </c>
      <c r="L2450" s="1" t="str">
        <f t="shared" si="115"/>
        <v>TRABAJADOR INDEPENDIENTE</v>
      </c>
      <c r="M2450" s="1">
        <f t="shared" si="116"/>
        <v>38</v>
      </c>
    </row>
    <row r="2451" spans="2:13" x14ac:dyDescent="0.25">
      <c r="B2451">
        <v>2437</v>
      </c>
      <c r="C2451" s="1" t="s">
        <v>9</v>
      </c>
      <c r="D2451">
        <v>534815.5</v>
      </c>
      <c r="E2451" s="1" t="s">
        <v>10</v>
      </c>
      <c r="F2451" s="1" t="s">
        <v>11</v>
      </c>
      <c r="G2451" s="1" t="s">
        <v>12</v>
      </c>
      <c r="H2451" s="1" t="s">
        <v>13</v>
      </c>
      <c r="I2451" s="1" t="s">
        <v>13</v>
      </c>
      <c r="J2451">
        <v>26</v>
      </c>
      <c r="K2451" s="1">
        <f t="shared" si="114"/>
        <v>534815.5</v>
      </c>
      <c r="L2451" s="1" t="str">
        <f t="shared" si="115"/>
        <v>ASALARIADO</v>
      </c>
      <c r="M2451" s="1">
        <f t="shared" si="116"/>
        <v>26</v>
      </c>
    </row>
    <row r="2452" spans="2:13" x14ac:dyDescent="0.25">
      <c r="B2452">
        <v>2438</v>
      </c>
      <c r="C2452" s="1" t="s">
        <v>9</v>
      </c>
      <c r="D2452">
        <v>2767500</v>
      </c>
      <c r="E2452" s="1" t="s">
        <v>10</v>
      </c>
      <c r="F2452" s="1" t="s">
        <v>16</v>
      </c>
      <c r="G2452" s="1" t="s">
        <v>12</v>
      </c>
      <c r="H2452" s="1" t="s">
        <v>13</v>
      </c>
      <c r="I2452" s="1" t="s">
        <v>13</v>
      </c>
      <c r="J2452">
        <v>24</v>
      </c>
      <c r="K2452" s="1">
        <f t="shared" si="114"/>
        <v>2767500</v>
      </c>
      <c r="L2452" s="1" t="str">
        <f t="shared" si="115"/>
        <v>ASALARIADO</v>
      </c>
      <c r="M2452" s="1">
        <f t="shared" si="116"/>
        <v>24</v>
      </c>
    </row>
    <row r="2453" spans="2:13" x14ac:dyDescent="0.25">
      <c r="B2453">
        <v>2439</v>
      </c>
      <c r="C2453" s="1" t="s">
        <v>9</v>
      </c>
      <c r="D2453">
        <v>297046</v>
      </c>
      <c r="E2453" s="1" t="s">
        <v>18</v>
      </c>
      <c r="F2453" s="1" t="s">
        <v>16</v>
      </c>
      <c r="G2453" s="1" t="s">
        <v>12</v>
      </c>
      <c r="H2453" s="1" t="s">
        <v>13</v>
      </c>
      <c r="I2453" s="1" t="s">
        <v>13</v>
      </c>
      <c r="J2453">
        <v>29</v>
      </c>
      <c r="K2453" s="1">
        <f t="shared" si="114"/>
        <v>297046</v>
      </c>
      <c r="L2453" s="1" t="str">
        <f t="shared" si="115"/>
        <v>TRABAJADOR INDEPENDIENTE</v>
      </c>
      <c r="M2453" s="1">
        <f t="shared" si="116"/>
        <v>29</v>
      </c>
    </row>
    <row r="2454" spans="2:13" x14ac:dyDescent="0.25">
      <c r="B2454">
        <v>2440</v>
      </c>
      <c r="C2454" s="1" t="s">
        <v>15</v>
      </c>
      <c r="D2454">
        <v>278030</v>
      </c>
      <c r="E2454" s="1" t="s">
        <v>19</v>
      </c>
      <c r="F2454" s="1" t="s">
        <v>16</v>
      </c>
      <c r="G2454" s="1" t="s">
        <v>12</v>
      </c>
      <c r="H2454" s="1" t="s">
        <v>13</v>
      </c>
      <c r="I2454" s="1" t="s">
        <v>13</v>
      </c>
      <c r="J2454">
        <v>39</v>
      </c>
      <c r="K2454" s="1">
        <f t="shared" si="114"/>
        <v>278030</v>
      </c>
      <c r="L2454" s="1" t="str">
        <f t="shared" si="115"/>
        <v>CONVENIOS ESPECIALES DE TRABAJADORES INDEPENDIENTES</v>
      </c>
      <c r="M2454" s="1">
        <f t="shared" si="116"/>
        <v>39</v>
      </c>
    </row>
    <row r="2455" spans="2:13" x14ac:dyDescent="0.25">
      <c r="B2455">
        <v>2441</v>
      </c>
      <c r="C2455" s="1" t="s">
        <v>15</v>
      </c>
      <c r="D2455">
        <v>436419</v>
      </c>
      <c r="E2455" s="1" t="s">
        <v>14</v>
      </c>
      <c r="F2455" s="1" t="s">
        <v>11</v>
      </c>
      <c r="G2455" s="1" t="s">
        <v>12</v>
      </c>
      <c r="H2455" s="1" t="s">
        <v>13</v>
      </c>
      <c r="I2455" s="1" t="s">
        <v>13</v>
      </c>
      <c r="J2455">
        <v>79</v>
      </c>
      <c r="K2455" s="1">
        <f t="shared" si="114"/>
        <v>436419</v>
      </c>
      <c r="L2455" s="1" t="str">
        <f t="shared" si="115"/>
        <v>PENSIONADOS EN SU PROPIO SISTEMA</v>
      </c>
      <c r="M2455" s="1">
        <f t="shared" si="116"/>
        <v>79</v>
      </c>
    </row>
    <row r="2456" spans="2:13" x14ac:dyDescent="0.25">
      <c r="B2456">
        <v>2442</v>
      </c>
      <c r="C2456" s="1" t="s">
        <v>15</v>
      </c>
      <c r="D2456">
        <v>734801</v>
      </c>
      <c r="E2456" s="1" t="s">
        <v>10</v>
      </c>
      <c r="F2456" s="1" t="s">
        <v>11</v>
      </c>
      <c r="G2456" s="1" t="s">
        <v>12</v>
      </c>
      <c r="H2456" s="1" t="s">
        <v>13</v>
      </c>
      <c r="I2456" s="1" t="s">
        <v>13</v>
      </c>
      <c r="J2456">
        <v>43</v>
      </c>
      <c r="K2456" s="1">
        <f t="shared" si="114"/>
        <v>734801</v>
      </c>
      <c r="L2456" s="1" t="str">
        <f t="shared" si="115"/>
        <v>ASALARIADO</v>
      </c>
      <c r="M2456" s="1">
        <f t="shared" si="116"/>
        <v>43</v>
      </c>
    </row>
    <row r="2457" spans="2:13" x14ac:dyDescent="0.25">
      <c r="B2457">
        <v>2443</v>
      </c>
      <c r="C2457" s="1" t="s">
        <v>9</v>
      </c>
      <c r="D2457">
        <v>639148</v>
      </c>
      <c r="E2457" s="1" t="s">
        <v>18</v>
      </c>
      <c r="F2457" s="1" t="s">
        <v>16</v>
      </c>
      <c r="G2457" s="1" t="s">
        <v>12</v>
      </c>
      <c r="H2457" s="1" t="s">
        <v>13</v>
      </c>
      <c r="I2457" s="1" t="s">
        <v>12</v>
      </c>
      <c r="J2457">
        <v>44</v>
      </c>
      <c r="K2457" s="1">
        <f t="shared" si="114"/>
        <v>639148</v>
      </c>
      <c r="L2457" s="1" t="str">
        <f t="shared" si="115"/>
        <v>TRABAJADOR INDEPENDIENTE</v>
      </c>
      <c r="M2457" s="1">
        <f t="shared" si="116"/>
        <v>44</v>
      </c>
    </row>
    <row r="2458" spans="2:13" x14ac:dyDescent="0.25">
      <c r="B2458">
        <v>2444</v>
      </c>
      <c r="C2458" s="1" t="s">
        <v>15</v>
      </c>
      <c r="D2458">
        <v>454899.51</v>
      </c>
      <c r="E2458" s="1" t="s">
        <v>10</v>
      </c>
      <c r="F2458" s="1" t="s">
        <v>11</v>
      </c>
      <c r="G2458" s="1" t="s">
        <v>12</v>
      </c>
      <c r="H2458" s="1" t="s">
        <v>13</v>
      </c>
      <c r="I2458" s="1" t="s">
        <v>13</v>
      </c>
      <c r="J2458">
        <v>59</v>
      </c>
      <c r="K2458" s="1">
        <f t="shared" si="114"/>
        <v>454899.51</v>
      </c>
      <c r="L2458" s="1" t="str">
        <f t="shared" si="115"/>
        <v>ASALARIADO</v>
      </c>
      <c r="M2458" s="1">
        <f t="shared" si="116"/>
        <v>59</v>
      </c>
    </row>
    <row r="2459" spans="2:13" x14ac:dyDescent="0.25">
      <c r="B2459">
        <v>2445</v>
      </c>
      <c r="C2459" s="1" t="s">
        <v>15</v>
      </c>
      <c r="D2459">
        <v>3622084.85</v>
      </c>
      <c r="E2459" s="1" t="s">
        <v>10</v>
      </c>
      <c r="F2459" s="1" t="s">
        <v>16</v>
      </c>
      <c r="G2459" s="1" t="s">
        <v>12</v>
      </c>
      <c r="H2459" s="1" t="s">
        <v>13</v>
      </c>
      <c r="I2459" s="1" t="s">
        <v>13</v>
      </c>
      <c r="J2459">
        <v>35</v>
      </c>
      <c r="K2459" s="1">
        <f t="shared" si="114"/>
        <v>3622084.85</v>
      </c>
      <c r="L2459" s="1" t="str">
        <f t="shared" si="115"/>
        <v>ASALARIADO</v>
      </c>
      <c r="M2459" s="1">
        <f t="shared" si="116"/>
        <v>35</v>
      </c>
    </row>
    <row r="2460" spans="2:13" x14ac:dyDescent="0.25">
      <c r="B2460">
        <v>2446</v>
      </c>
      <c r="C2460" s="1" t="s">
        <v>9</v>
      </c>
      <c r="D2460">
        <v>360000</v>
      </c>
      <c r="E2460" s="1" t="s">
        <v>10</v>
      </c>
      <c r="F2460" s="1" t="s">
        <v>16</v>
      </c>
      <c r="G2460" s="1" t="s">
        <v>12</v>
      </c>
      <c r="H2460" s="1" t="s">
        <v>13</v>
      </c>
      <c r="I2460" s="1" t="s">
        <v>13</v>
      </c>
      <c r="J2460">
        <v>37</v>
      </c>
      <c r="K2460" s="1">
        <f t="shared" si="114"/>
        <v>360000</v>
      </c>
      <c r="L2460" s="1" t="str">
        <f t="shared" si="115"/>
        <v>ASALARIADO</v>
      </c>
      <c r="M2460" s="1">
        <f t="shared" si="116"/>
        <v>37</v>
      </c>
    </row>
    <row r="2461" spans="2:13" x14ac:dyDescent="0.25">
      <c r="B2461">
        <v>2447</v>
      </c>
      <c r="C2461" s="1" t="s">
        <v>15</v>
      </c>
      <c r="D2461">
        <v>1064830</v>
      </c>
      <c r="E2461" s="1" t="s">
        <v>10</v>
      </c>
      <c r="F2461" s="1" t="s">
        <v>11</v>
      </c>
      <c r="G2461" s="1" t="s">
        <v>12</v>
      </c>
      <c r="H2461" s="1" t="s">
        <v>13</v>
      </c>
      <c r="I2461" s="1" t="s">
        <v>12</v>
      </c>
      <c r="J2461">
        <v>51</v>
      </c>
      <c r="K2461" s="1">
        <f t="shared" si="114"/>
        <v>1064830</v>
      </c>
      <c r="L2461" s="1" t="str">
        <f t="shared" si="115"/>
        <v>ASALARIADO</v>
      </c>
      <c r="M2461" s="1">
        <f t="shared" si="116"/>
        <v>51</v>
      </c>
    </row>
    <row r="2462" spans="2:13" x14ac:dyDescent="0.25">
      <c r="B2462">
        <v>2448</v>
      </c>
      <c r="C2462" s="1" t="s">
        <v>15</v>
      </c>
      <c r="D2462">
        <v>62402.9</v>
      </c>
      <c r="E2462" s="1" t="s">
        <v>10</v>
      </c>
      <c r="F2462" s="1" t="s">
        <v>16</v>
      </c>
      <c r="G2462" s="1" t="s">
        <v>12</v>
      </c>
      <c r="H2462" s="1" t="s">
        <v>13</v>
      </c>
      <c r="I2462" s="1" t="s">
        <v>13</v>
      </c>
      <c r="J2462">
        <v>21</v>
      </c>
      <c r="K2462" s="1">
        <f t="shared" si="114"/>
        <v>62402.9</v>
      </c>
      <c r="L2462" s="1" t="str">
        <f t="shared" si="115"/>
        <v>ASALARIADO</v>
      </c>
      <c r="M2462" s="1">
        <f t="shared" si="116"/>
        <v>21</v>
      </c>
    </row>
    <row r="2463" spans="2:13" x14ac:dyDescent="0.25">
      <c r="B2463">
        <v>2449</v>
      </c>
      <c r="C2463" s="1" t="s">
        <v>9</v>
      </c>
      <c r="D2463">
        <v>297046</v>
      </c>
      <c r="E2463" s="1" t="s">
        <v>18</v>
      </c>
      <c r="F2463" s="1" t="s">
        <v>16</v>
      </c>
      <c r="G2463" s="1" t="s">
        <v>12</v>
      </c>
      <c r="H2463" s="1" t="s">
        <v>13</v>
      </c>
      <c r="I2463" s="1" t="s">
        <v>12</v>
      </c>
      <c r="J2463">
        <v>30</v>
      </c>
      <c r="K2463" s="1">
        <f t="shared" si="114"/>
        <v>297046</v>
      </c>
      <c r="L2463" s="1" t="str">
        <f t="shared" si="115"/>
        <v>TRABAJADOR INDEPENDIENTE</v>
      </c>
      <c r="M2463" s="1">
        <f t="shared" si="116"/>
        <v>30</v>
      </c>
    </row>
    <row r="2464" spans="2:13" x14ac:dyDescent="0.25">
      <c r="B2464">
        <v>2450</v>
      </c>
      <c r="C2464" s="1" t="s">
        <v>15</v>
      </c>
      <c r="D2464">
        <v>338125</v>
      </c>
      <c r="E2464" s="1" t="s">
        <v>10</v>
      </c>
      <c r="F2464" s="1" t="s">
        <v>16</v>
      </c>
      <c r="G2464" s="1" t="s">
        <v>12</v>
      </c>
      <c r="H2464" s="1" t="s">
        <v>13</v>
      </c>
      <c r="I2464" s="1" t="s">
        <v>13</v>
      </c>
      <c r="J2464">
        <v>50</v>
      </c>
      <c r="K2464" s="1">
        <f t="shared" si="114"/>
        <v>338125</v>
      </c>
      <c r="L2464" s="1" t="str">
        <f t="shared" si="115"/>
        <v>ASALARIADO</v>
      </c>
      <c r="M2464" s="1">
        <f t="shared" si="116"/>
        <v>50</v>
      </c>
    </row>
    <row r="2465" spans="2:13" x14ac:dyDescent="0.25">
      <c r="B2465">
        <v>2451</v>
      </c>
      <c r="C2465" s="1" t="s">
        <v>9</v>
      </c>
      <c r="D2465">
        <v>423458</v>
      </c>
      <c r="E2465" s="1" t="s">
        <v>18</v>
      </c>
      <c r="F2465" s="1" t="s">
        <v>16</v>
      </c>
      <c r="G2465" s="1" t="s">
        <v>12</v>
      </c>
      <c r="H2465" s="1" t="s">
        <v>13</v>
      </c>
      <c r="I2465" s="1" t="s">
        <v>13</v>
      </c>
      <c r="J2465">
        <v>42</v>
      </c>
      <c r="K2465" s="1">
        <f t="shared" si="114"/>
        <v>423458</v>
      </c>
      <c r="L2465" s="1" t="str">
        <f t="shared" si="115"/>
        <v>TRABAJADOR INDEPENDIENTE</v>
      </c>
      <c r="M2465" s="1">
        <f t="shared" si="116"/>
        <v>42</v>
      </c>
    </row>
    <row r="2466" spans="2:13" x14ac:dyDescent="0.25">
      <c r="B2466">
        <v>2452</v>
      </c>
      <c r="C2466" s="1" t="s">
        <v>9</v>
      </c>
      <c r="D2466">
        <v>75000</v>
      </c>
      <c r="E2466" s="1" t="s">
        <v>10</v>
      </c>
      <c r="F2466" s="1" t="s">
        <v>16</v>
      </c>
      <c r="G2466" s="1" t="s">
        <v>12</v>
      </c>
      <c r="H2466" s="1" t="s">
        <v>13</v>
      </c>
      <c r="I2466" s="1" t="s">
        <v>12</v>
      </c>
      <c r="J2466">
        <v>28</v>
      </c>
      <c r="K2466" s="1">
        <f t="shared" si="114"/>
        <v>75000</v>
      </c>
      <c r="L2466" s="1" t="str">
        <f t="shared" si="115"/>
        <v>ASALARIADO</v>
      </c>
      <c r="M2466" s="1">
        <f t="shared" si="116"/>
        <v>28</v>
      </c>
    </row>
    <row r="2467" spans="2:13" x14ac:dyDescent="0.25">
      <c r="B2467">
        <v>2453</v>
      </c>
      <c r="C2467" s="1" t="s">
        <v>9</v>
      </c>
      <c r="D2467">
        <v>318000</v>
      </c>
      <c r="E2467" s="1" t="s">
        <v>10</v>
      </c>
      <c r="F2467" s="1" t="s">
        <v>16</v>
      </c>
      <c r="G2467" s="1" t="s">
        <v>12</v>
      </c>
      <c r="H2467" s="1" t="s">
        <v>13</v>
      </c>
      <c r="I2467" s="1" t="s">
        <v>12</v>
      </c>
      <c r="J2467">
        <v>50</v>
      </c>
      <c r="K2467" s="1">
        <f t="shared" si="114"/>
        <v>318000</v>
      </c>
      <c r="L2467" s="1" t="str">
        <f t="shared" si="115"/>
        <v>ASALARIADO</v>
      </c>
      <c r="M2467" s="1">
        <f t="shared" si="116"/>
        <v>50</v>
      </c>
    </row>
    <row r="2468" spans="2:13" x14ac:dyDescent="0.25">
      <c r="B2468">
        <v>2454</v>
      </c>
      <c r="C2468" s="1" t="s">
        <v>9</v>
      </c>
      <c r="D2468">
        <v>297187</v>
      </c>
      <c r="E2468" s="1" t="s">
        <v>18</v>
      </c>
      <c r="F2468" s="1" t="s">
        <v>16</v>
      </c>
      <c r="G2468" s="1" t="s">
        <v>12</v>
      </c>
      <c r="H2468" s="1" t="s">
        <v>13</v>
      </c>
      <c r="I2468" s="1" t="s">
        <v>13</v>
      </c>
      <c r="J2468">
        <v>41</v>
      </c>
      <c r="K2468" s="1">
        <f t="shared" si="114"/>
        <v>297187</v>
      </c>
      <c r="L2468" s="1" t="str">
        <f t="shared" si="115"/>
        <v>TRABAJADOR INDEPENDIENTE</v>
      </c>
      <c r="M2468" s="1">
        <f t="shared" si="116"/>
        <v>41</v>
      </c>
    </row>
    <row r="2469" spans="2:13" x14ac:dyDescent="0.25">
      <c r="B2469">
        <v>2455</v>
      </c>
      <c r="C2469" s="1" t="s">
        <v>15</v>
      </c>
      <c r="D2469">
        <v>1023887.95</v>
      </c>
      <c r="E2469" s="1" t="s">
        <v>10</v>
      </c>
      <c r="F2469" s="1" t="s">
        <v>11</v>
      </c>
      <c r="G2469" s="1" t="s">
        <v>12</v>
      </c>
      <c r="H2469" s="1" t="s">
        <v>13</v>
      </c>
      <c r="I2469" s="1" t="s">
        <v>13</v>
      </c>
      <c r="J2469">
        <v>33</v>
      </c>
      <c r="K2469" s="1">
        <f t="shared" si="114"/>
        <v>1023887.95</v>
      </c>
      <c r="L2469" s="1" t="str">
        <f t="shared" si="115"/>
        <v>ASALARIADO</v>
      </c>
      <c r="M2469" s="1">
        <f t="shared" si="116"/>
        <v>33</v>
      </c>
    </row>
    <row r="2470" spans="2:13" x14ac:dyDescent="0.25">
      <c r="B2470">
        <v>2456</v>
      </c>
      <c r="C2470" s="1" t="s">
        <v>15</v>
      </c>
      <c r="D2470">
        <v>297046</v>
      </c>
      <c r="E2470" s="1" t="s">
        <v>18</v>
      </c>
      <c r="F2470" s="1" t="s">
        <v>16</v>
      </c>
      <c r="G2470" s="1" t="s">
        <v>12</v>
      </c>
      <c r="H2470" s="1" t="s">
        <v>13</v>
      </c>
      <c r="I2470" s="1" t="s">
        <v>12</v>
      </c>
      <c r="J2470">
        <v>34</v>
      </c>
      <c r="K2470" s="1">
        <f t="shared" si="114"/>
        <v>297046</v>
      </c>
      <c r="L2470" s="1" t="str">
        <f t="shared" si="115"/>
        <v>TRABAJADOR INDEPENDIENTE</v>
      </c>
      <c r="M2470" s="1">
        <f t="shared" si="116"/>
        <v>34</v>
      </c>
    </row>
    <row r="2471" spans="2:13" x14ac:dyDescent="0.25">
      <c r="B2471">
        <v>2457</v>
      </c>
      <c r="C2471" s="1" t="s">
        <v>15</v>
      </c>
      <c r="D2471">
        <v>937593</v>
      </c>
      <c r="E2471" s="1" t="s">
        <v>10</v>
      </c>
      <c r="F2471" s="1" t="s">
        <v>11</v>
      </c>
      <c r="G2471" s="1" t="s">
        <v>12</v>
      </c>
      <c r="H2471" s="1" t="s">
        <v>13</v>
      </c>
      <c r="I2471" s="1" t="s">
        <v>13</v>
      </c>
      <c r="J2471">
        <v>56</v>
      </c>
      <c r="K2471" s="1">
        <f t="shared" si="114"/>
        <v>937593</v>
      </c>
      <c r="L2471" s="1" t="str">
        <f t="shared" si="115"/>
        <v>ASALARIADO</v>
      </c>
      <c r="M2471" s="1">
        <f t="shared" si="116"/>
        <v>56</v>
      </c>
    </row>
    <row r="2472" spans="2:13" x14ac:dyDescent="0.25">
      <c r="B2472">
        <v>2458</v>
      </c>
      <c r="C2472" s="1" t="s">
        <v>15</v>
      </c>
      <c r="D2472">
        <v>697616.29</v>
      </c>
      <c r="E2472" s="1" t="s">
        <v>10</v>
      </c>
      <c r="F2472" s="1" t="s">
        <v>16</v>
      </c>
      <c r="G2472" s="1" t="s">
        <v>12</v>
      </c>
      <c r="H2472" s="1" t="s">
        <v>13</v>
      </c>
      <c r="I2472" s="1" t="s">
        <v>13</v>
      </c>
      <c r="J2472">
        <v>34</v>
      </c>
      <c r="K2472" s="1">
        <f t="shared" si="114"/>
        <v>697616.29</v>
      </c>
      <c r="L2472" s="1" t="str">
        <f t="shared" si="115"/>
        <v>ASALARIADO</v>
      </c>
      <c r="M2472" s="1">
        <f t="shared" si="116"/>
        <v>34</v>
      </c>
    </row>
    <row r="2473" spans="2:13" x14ac:dyDescent="0.25">
      <c r="B2473">
        <v>2459</v>
      </c>
      <c r="C2473" s="1" t="s">
        <v>9</v>
      </c>
      <c r="D2473">
        <v>620581</v>
      </c>
      <c r="E2473" s="1" t="s">
        <v>10</v>
      </c>
      <c r="F2473" s="1" t="s">
        <v>11</v>
      </c>
      <c r="G2473" s="1" t="s">
        <v>12</v>
      </c>
      <c r="H2473" s="1" t="s">
        <v>13</v>
      </c>
      <c r="I2473" s="1" t="s">
        <v>13</v>
      </c>
      <c r="J2473">
        <v>24</v>
      </c>
      <c r="K2473" s="1">
        <f t="shared" si="114"/>
        <v>620581</v>
      </c>
      <c r="L2473" s="1" t="str">
        <f t="shared" si="115"/>
        <v>ASALARIADO</v>
      </c>
      <c r="M2473" s="1">
        <f t="shared" si="116"/>
        <v>24</v>
      </c>
    </row>
    <row r="2474" spans="2:13" x14ac:dyDescent="0.25">
      <c r="B2474">
        <v>2460</v>
      </c>
      <c r="C2474" s="1" t="s">
        <v>15</v>
      </c>
      <c r="D2474">
        <v>297045</v>
      </c>
      <c r="E2474" s="1" t="s">
        <v>17</v>
      </c>
      <c r="F2474" s="1" t="s">
        <v>16</v>
      </c>
      <c r="G2474" s="1" t="s">
        <v>12</v>
      </c>
      <c r="H2474" s="1" t="s">
        <v>13</v>
      </c>
      <c r="I2474" s="1" t="s">
        <v>13</v>
      </c>
      <c r="J2474">
        <v>62</v>
      </c>
      <c r="K2474" s="1">
        <f t="shared" si="114"/>
        <v>297045</v>
      </c>
      <c r="L2474" s="1" t="str">
        <f t="shared" si="115"/>
        <v>ASEGURADO VOLUNTARIO</v>
      </c>
      <c r="M2474" s="1">
        <f t="shared" si="116"/>
        <v>62</v>
      </c>
    </row>
    <row r="2475" spans="2:13" x14ac:dyDescent="0.25">
      <c r="B2475">
        <v>2461</v>
      </c>
      <c r="C2475" s="1" t="s">
        <v>9</v>
      </c>
      <c r="D2475">
        <v>299647</v>
      </c>
      <c r="E2475" s="1" t="s">
        <v>17</v>
      </c>
      <c r="F2475" s="1" t="s">
        <v>16</v>
      </c>
      <c r="G2475" s="1" t="s">
        <v>12</v>
      </c>
      <c r="H2475" s="1" t="s">
        <v>13</v>
      </c>
      <c r="I2475" s="1" t="s">
        <v>13</v>
      </c>
      <c r="J2475">
        <v>54</v>
      </c>
      <c r="K2475" s="1">
        <f t="shared" si="114"/>
        <v>299647</v>
      </c>
      <c r="L2475" s="1" t="str">
        <f t="shared" si="115"/>
        <v>ASEGURADO VOLUNTARIO</v>
      </c>
      <c r="M2475" s="1">
        <f t="shared" si="116"/>
        <v>54</v>
      </c>
    </row>
    <row r="2476" spans="2:13" x14ac:dyDescent="0.25">
      <c r="B2476">
        <v>2462</v>
      </c>
      <c r="C2476" s="1" t="s">
        <v>9</v>
      </c>
      <c r="D2476">
        <v>458490</v>
      </c>
      <c r="E2476" s="1" t="s">
        <v>10</v>
      </c>
      <c r="F2476" s="1" t="s">
        <v>16</v>
      </c>
      <c r="G2476" s="1" t="s">
        <v>12</v>
      </c>
      <c r="H2476" s="1" t="s">
        <v>13</v>
      </c>
      <c r="I2476" s="1" t="s">
        <v>13</v>
      </c>
      <c r="J2476">
        <v>27</v>
      </c>
      <c r="K2476" s="1">
        <f t="shared" si="114"/>
        <v>458490</v>
      </c>
      <c r="L2476" s="1" t="str">
        <f t="shared" si="115"/>
        <v>ASALARIADO</v>
      </c>
      <c r="M2476" s="1">
        <f t="shared" si="116"/>
        <v>27</v>
      </c>
    </row>
    <row r="2477" spans="2:13" x14ac:dyDescent="0.25">
      <c r="B2477">
        <v>2463</v>
      </c>
      <c r="C2477" s="1" t="s">
        <v>15</v>
      </c>
      <c r="D2477">
        <v>297044</v>
      </c>
      <c r="E2477" s="1" t="s">
        <v>17</v>
      </c>
      <c r="F2477" s="1" t="s">
        <v>16</v>
      </c>
      <c r="G2477" s="1" t="s">
        <v>12</v>
      </c>
      <c r="H2477" s="1" t="s">
        <v>12</v>
      </c>
      <c r="I2477" s="1" t="s">
        <v>13</v>
      </c>
      <c r="J2477">
        <v>57</v>
      </c>
      <c r="K2477" s="1">
        <f t="shared" si="114"/>
        <v>297044</v>
      </c>
      <c r="L2477" s="1" t="str">
        <f t="shared" si="115"/>
        <v>ASEGURADO VOLUNTARIO</v>
      </c>
      <c r="M2477" s="1">
        <f t="shared" si="116"/>
        <v>57</v>
      </c>
    </row>
    <row r="2478" spans="2:13" x14ac:dyDescent="0.25">
      <c r="B2478">
        <v>2464</v>
      </c>
      <c r="C2478" s="1" t="s">
        <v>9</v>
      </c>
      <c r="D2478">
        <v>639148</v>
      </c>
      <c r="E2478" s="1" t="s">
        <v>18</v>
      </c>
      <c r="F2478" s="1" t="s">
        <v>16</v>
      </c>
      <c r="G2478" s="1" t="s">
        <v>12</v>
      </c>
      <c r="H2478" s="1" t="s">
        <v>13</v>
      </c>
      <c r="I2478" s="1" t="s">
        <v>13</v>
      </c>
      <c r="J2478">
        <v>42</v>
      </c>
      <c r="K2478" s="1">
        <f t="shared" si="114"/>
        <v>639148</v>
      </c>
      <c r="L2478" s="1" t="str">
        <f t="shared" si="115"/>
        <v>TRABAJADOR INDEPENDIENTE</v>
      </c>
      <c r="M2478" s="1">
        <f t="shared" si="116"/>
        <v>42</v>
      </c>
    </row>
    <row r="2479" spans="2:13" x14ac:dyDescent="0.25">
      <c r="B2479">
        <v>2465</v>
      </c>
      <c r="C2479" s="1" t="s">
        <v>15</v>
      </c>
      <c r="D2479">
        <v>700882.78</v>
      </c>
      <c r="E2479" s="1" t="s">
        <v>10</v>
      </c>
      <c r="F2479" s="1" t="s">
        <v>16</v>
      </c>
      <c r="G2479" s="1" t="s">
        <v>12</v>
      </c>
      <c r="H2479" s="1" t="s">
        <v>13</v>
      </c>
      <c r="I2479" s="1" t="s">
        <v>13</v>
      </c>
      <c r="J2479">
        <v>44</v>
      </c>
      <c r="K2479" s="1">
        <f t="shared" si="114"/>
        <v>700882.78</v>
      </c>
      <c r="L2479" s="1" t="str">
        <f t="shared" si="115"/>
        <v>ASALARIADO</v>
      </c>
      <c r="M2479" s="1">
        <f t="shared" si="116"/>
        <v>44</v>
      </c>
    </row>
    <row r="2480" spans="2:13" x14ac:dyDescent="0.25">
      <c r="B2480">
        <v>2466</v>
      </c>
      <c r="C2480" s="1" t="s">
        <v>9</v>
      </c>
      <c r="D2480">
        <v>278030</v>
      </c>
      <c r="E2480" s="1" t="s">
        <v>19</v>
      </c>
      <c r="F2480" s="1" t="s">
        <v>16</v>
      </c>
      <c r="G2480" s="1" t="s">
        <v>12</v>
      </c>
      <c r="H2480" s="1" t="s">
        <v>13</v>
      </c>
      <c r="I2480" s="1" t="s">
        <v>13</v>
      </c>
      <c r="J2480">
        <v>64</v>
      </c>
      <c r="K2480" s="1">
        <f t="shared" si="114"/>
        <v>278030</v>
      </c>
      <c r="L2480" s="1" t="str">
        <f t="shared" si="115"/>
        <v>CONVENIOS ESPECIALES DE TRABAJADORES INDEPENDIENTES</v>
      </c>
      <c r="M2480" s="1">
        <f t="shared" si="116"/>
        <v>64</v>
      </c>
    </row>
    <row r="2481" spans="2:13" x14ac:dyDescent="0.25">
      <c r="B2481">
        <v>2467</v>
      </c>
      <c r="C2481" s="1" t="s">
        <v>15</v>
      </c>
      <c r="D2481">
        <v>697309.5</v>
      </c>
      <c r="E2481" s="1" t="s">
        <v>10</v>
      </c>
      <c r="F2481" s="1" t="s">
        <v>11</v>
      </c>
      <c r="G2481" s="1" t="s">
        <v>12</v>
      </c>
      <c r="H2481" s="1" t="s">
        <v>13</v>
      </c>
      <c r="I2481" s="1" t="s">
        <v>13</v>
      </c>
      <c r="J2481">
        <v>55</v>
      </c>
      <c r="K2481" s="1">
        <f t="shared" si="114"/>
        <v>697309.5</v>
      </c>
      <c r="L2481" s="1" t="str">
        <f t="shared" si="115"/>
        <v>ASALARIADO</v>
      </c>
      <c r="M2481" s="1">
        <f t="shared" si="116"/>
        <v>55</v>
      </c>
    </row>
    <row r="2482" spans="2:13" x14ac:dyDescent="0.25">
      <c r="B2482">
        <v>2468</v>
      </c>
      <c r="C2482" s="1" t="s">
        <v>15</v>
      </c>
      <c r="D2482">
        <v>278030</v>
      </c>
      <c r="E2482" s="1" t="s">
        <v>17</v>
      </c>
      <c r="F2482" s="1" t="s">
        <v>16</v>
      </c>
      <c r="G2482" s="1" t="s">
        <v>12</v>
      </c>
      <c r="H2482" s="1" t="s">
        <v>13</v>
      </c>
      <c r="I2482" s="1" t="s">
        <v>13</v>
      </c>
      <c r="J2482">
        <v>40</v>
      </c>
      <c r="K2482" s="1">
        <f t="shared" si="114"/>
        <v>278030</v>
      </c>
      <c r="L2482" s="1" t="str">
        <f t="shared" si="115"/>
        <v>ASEGURADO VOLUNTARIO</v>
      </c>
      <c r="M2482" s="1">
        <f t="shared" si="116"/>
        <v>40</v>
      </c>
    </row>
    <row r="2483" spans="2:13" x14ac:dyDescent="0.25">
      <c r="B2483">
        <v>2469</v>
      </c>
      <c r="C2483" s="1" t="s">
        <v>15</v>
      </c>
      <c r="D2483">
        <v>888615.5</v>
      </c>
      <c r="E2483" s="1" t="s">
        <v>10</v>
      </c>
      <c r="F2483" s="1" t="s">
        <v>16</v>
      </c>
      <c r="G2483" s="1" t="s">
        <v>12</v>
      </c>
      <c r="H2483" s="1" t="s">
        <v>13</v>
      </c>
      <c r="I2483" s="1" t="s">
        <v>13</v>
      </c>
      <c r="J2483">
        <v>39</v>
      </c>
      <c r="K2483" s="1">
        <f t="shared" si="114"/>
        <v>888615.5</v>
      </c>
      <c r="L2483" s="1" t="str">
        <f t="shared" si="115"/>
        <v>ASALARIADO</v>
      </c>
      <c r="M2483" s="1">
        <f t="shared" si="116"/>
        <v>39</v>
      </c>
    </row>
    <row r="2484" spans="2:13" x14ac:dyDescent="0.25">
      <c r="B2484">
        <v>2470</v>
      </c>
      <c r="C2484" s="1" t="s">
        <v>9</v>
      </c>
      <c r="D2484">
        <v>386161</v>
      </c>
      <c r="E2484" s="1" t="s">
        <v>18</v>
      </c>
      <c r="F2484" s="1" t="s">
        <v>16</v>
      </c>
      <c r="G2484" s="1" t="s">
        <v>12</v>
      </c>
      <c r="H2484" s="1" t="s">
        <v>13</v>
      </c>
      <c r="I2484" s="1" t="s">
        <v>12</v>
      </c>
      <c r="J2484">
        <v>44</v>
      </c>
      <c r="K2484" s="1">
        <f t="shared" si="114"/>
        <v>386161</v>
      </c>
      <c r="L2484" s="1" t="str">
        <f t="shared" si="115"/>
        <v>TRABAJADOR INDEPENDIENTE</v>
      </c>
      <c r="M2484" s="1">
        <f t="shared" si="116"/>
        <v>44</v>
      </c>
    </row>
    <row r="2485" spans="2:13" x14ac:dyDescent="0.25">
      <c r="B2485">
        <v>2471</v>
      </c>
      <c r="C2485" s="1" t="s">
        <v>15</v>
      </c>
      <c r="D2485">
        <v>130000</v>
      </c>
      <c r="E2485" s="1" t="s">
        <v>10</v>
      </c>
      <c r="F2485" s="1" t="s">
        <v>16</v>
      </c>
      <c r="G2485" s="1" t="s">
        <v>12</v>
      </c>
      <c r="H2485" s="1" t="s">
        <v>13</v>
      </c>
      <c r="I2485" s="1" t="s">
        <v>12</v>
      </c>
      <c r="J2485">
        <v>33</v>
      </c>
      <c r="K2485" s="1">
        <f t="shared" si="114"/>
        <v>130000</v>
      </c>
      <c r="L2485" s="1" t="str">
        <f t="shared" si="115"/>
        <v>ASALARIADO</v>
      </c>
      <c r="M2485" s="1">
        <f t="shared" si="116"/>
        <v>33</v>
      </c>
    </row>
    <row r="2486" spans="2:13" x14ac:dyDescent="0.25">
      <c r="B2486">
        <v>2472</v>
      </c>
      <c r="C2486" s="1" t="s">
        <v>9</v>
      </c>
      <c r="D2486">
        <v>300056</v>
      </c>
      <c r="E2486" s="1" t="s">
        <v>14</v>
      </c>
      <c r="F2486" s="1" t="s">
        <v>11</v>
      </c>
      <c r="G2486" s="1" t="s">
        <v>12</v>
      </c>
      <c r="H2486" s="1" t="s">
        <v>13</v>
      </c>
      <c r="I2486" s="1" t="s">
        <v>13</v>
      </c>
      <c r="J2486">
        <v>75</v>
      </c>
      <c r="K2486" s="1">
        <f t="shared" si="114"/>
        <v>300056</v>
      </c>
      <c r="L2486" s="1" t="str">
        <f t="shared" si="115"/>
        <v>PENSIONADOS EN SU PROPIO SISTEMA</v>
      </c>
      <c r="M2486" s="1">
        <f t="shared" si="116"/>
        <v>75</v>
      </c>
    </row>
    <row r="2487" spans="2:13" x14ac:dyDescent="0.25">
      <c r="B2487">
        <v>2473</v>
      </c>
      <c r="C2487" s="1" t="s">
        <v>9</v>
      </c>
      <c r="D2487">
        <v>842404.4</v>
      </c>
      <c r="E2487" s="1" t="s">
        <v>10</v>
      </c>
      <c r="F2487" s="1" t="s">
        <v>11</v>
      </c>
      <c r="G2487" s="1" t="s">
        <v>12</v>
      </c>
      <c r="H2487" s="1" t="s">
        <v>13</v>
      </c>
      <c r="I2487" s="1" t="s">
        <v>13</v>
      </c>
      <c r="J2487">
        <v>57</v>
      </c>
      <c r="K2487" s="1">
        <f t="shared" si="114"/>
        <v>842404.4</v>
      </c>
      <c r="L2487" s="1" t="str">
        <f t="shared" si="115"/>
        <v>ASALARIADO</v>
      </c>
      <c r="M2487" s="1">
        <f t="shared" si="116"/>
        <v>57</v>
      </c>
    </row>
    <row r="2488" spans="2:13" x14ac:dyDescent="0.25">
      <c r="B2488">
        <v>2474</v>
      </c>
      <c r="C2488" s="1" t="s">
        <v>15</v>
      </c>
      <c r="D2488">
        <v>287616</v>
      </c>
      <c r="E2488" s="1" t="s">
        <v>10</v>
      </c>
      <c r="F2488" s="1" t="s">
        <v>16</v>
      </c>
      <c r="G2488" s="1" t="s">
        <v>12</v>
      </c>
      <c r="H2488" s="1" t="s">
        <v>13</v>
      </c>
      <c r="I2488" s="1" t="s">
        <v>13</v>
      </c>
      <c r="J2488">
        <v>24</v>
      </c>
      <c r="K2488" s="1">
        <f t="shared" si="114"/>
        <v>287616</v>
      </c>
      <c r="L2488" s="1" t="str">
        <f t="shared" si="115"/>
        <v>ASALARIADO</v>
      </c>
      <c r="M2488" s="1">
        <f t="shared" si="116"/>
        <v>24</v>
      </c>
    </row>
    <row r="2489" spans="2:13" x14ac:dyDescent="0.25">
      <c r="B2489">
        <v>2475</v>
      </c>
      <c r="C2489" s="1" t="s">
        <v>9</v>
      </c>
      <c r="D2489">
        <v>205612</v>
      </c>
      <c r="E2489" s="1" t="s">
        <v>10</v>
      </c>
      <c r="F2489" s="1" t="s">
        <v>16</v>
      </c>
      <c r="G2489" s="1" t="s">
        <v>12</v>
      </c>
      <c r="H2489" s="1" t="s">
        <v>13</v>
      </c>
      <c r="I2489" s="1" t="s">
        <v>13</v>
      </c>
      <c r="J2489">
        <v>33</v>
      </c>
      <c r="K2489" s="1">
        <f t="shared" si="114"/>
        <v>205612</v>
      </c>
      <c r="L2489" s="1" t="str">
        <f t="shared" si="115"/>
        <v>ASALARIADO</v>
      </c>
      <c r="M2489" s="1">
        <f t="shared" si="116"/>
        <v>33</v>
      </c>
    </row>
    <row r="2490" spans="2:13" x14ac:dyDescent="0.25">
      <c r="B2490">
        <v>2476</v>
      </c>
      <c r="C2490" s="1" t="s">
        <v>9</v>
      </c>
      <c r="D2490">
        <v>377729.94</v>
      </c>
      <c r="E2490" s="1" t="s">
        <v>10</v>
      </c>
      <c r="F2490" s="1" t="s">
        <v>16</v>
      </c>
      <c r="G2490" s="1" t="s">
        <v>12</v>
      </c>
      <c r="H2490" s="1" t="s">
        <v>13</v>
      </c>
      <c r="I2490" s="1" t="s">
        <v>13</v>
      </c>
      <c r="J2490">
        <v>63</v>
      </c>
      <c r="K2490" s="1">
        <f t="shared" si="114"/>
        <v>377729.94</v>
      </c>
      <c r="L2490" s="1" t="str">
        <f t="shared" si="115"/>
        <v>ASALARIADO</v>
      </c>
      <c r="M2490" s="1">
        <f t="shared" si="116"/>
        <v>63</v>
      </c>
    </row>
    <row r="2491" spans="2:13" x14ac:dyDescent="0.25">
      <c r="B2491">
        <v>2477</v>
      </c>
      <c r="C2491" s="1" t="s">
        <v>15</v>
      </c>
      <c r="D2491">
        <v>212000</v>
      </c>
      <c r="E2491" s="1" t="s">
        <v>10</v>
      </c>
      <c r="F2491" s="1" t="s">
        <v>16</v>
      </c>
      <c r="G2491" s="1" t="s">
        <v>12</v>
      </c>
      <c r="H2491" s="1" t="s">
        <v>13</v>
      </c>
      <c r="I2491" s="1" t="s">
        <v>13</v>
      </c>
      <c r="J2491">
        <v>55</v>
      </c>
      <c r="K2491" s="1">
        <f t="shared" si="114"/>
        <v>212000</v>
      </c>
      <c r="L2491" s="1" t="str">
        <f t="shared" si="115"/>
        <v>ASALARIADO</v>
      </c>
      <c r="M2491" s="1">
        <f t="shared" si="116"/>
        <v>55</v>
      </c>
    </row>
    <row r="2492" spans="2:13" x14ac:dyDescent="0.25">
      <c r="B2492">
        <v>2478</v>
      </c>
      <c r="C2492" s="1" t="s">
        <v>9</v>
      </c>
      <c r="D2492">
        <v>356455</v>
      </c>
      <c r="E2492" s="1" t="s">
        <v>18</v>
      </c>
      <c r="F2492" s="1" t="s">
        <v>16</v>
      </c>
      <c r="G2492" s="1" t="s">
        <v>12</v>
      </c>
      <c r="H2492" s="1" t="s">
        <v>13</v>
      </c>
      <c r="I2492" s="1" t="s">
        <v>12</v>
      </c>
      <c r="J2492">
        <v>57</v>
      </c>
      <c r="K2492" s="1">
        <f t="shared" si="114"/>
        <v>356455</v>
      </c>
      <c r="L2492" s="1" t="str">
        <f t="shared" si="115"/>
        <v>TRABAJADOR INDEPENDIENTE</v>
      </c>
      <c r="M2492" s="1">
        <f t="shared" si="116"/>
        <v>57</v>
      </c>
    </row>
    <row r="2493" spans="2:13" x14ac:dyDescent="0.25">
      <c r="B2493">
        <v>2479</v>
      </c>
      <c r="C2493" s="1" t="s">
        <v>15</v>
      </c>
      <c r="D2493">
        <v>1298980</v>
      </c>
      <c r="E2493" s="1" t="s">
        <v>14</v>
      </c>
      <c r="F2493" s="1" t="s">
        <v>11</v>
      </c>
      <c r="G2493" s="1" t="s">
        <v>12</v>
      </c>
      <c r="H2493" s="1" t="s">
        <v>13</v>
      </c>
      <c r="I2493" s="1" t="s">
        <v>13</v>
      </c>
      <c r="J2493">
        <v>59</v>
      </c>
      <c r="K2493" s="1">
        <f t="shared" si="114"/>
        <v>1298980</v>
      </c>
      <c r="L2493" s="1" t="str">
        <f t="shared" si="115"/>
        <v>PENSIONADOS EN SU PROPIO SISTEMA</v>
      </c>
      <c r="M2493" s="1">
        <f t="shared" si="116"/>
        <v>59</v>
      </c>
    </row>
    <row r="2494" spans="2:13" x14ac:dyDescent="0.25">
      <c r="B2494">
        <v>2480</v>
      </c>
      <c r="C2494" s="1" t="s">
        <v>15</v>
      </c>
      <c r="D2494">
        <v>141510.16</v>
      </c>
      <c r="E2494" s="1" t="s">
        <v>14</v>
      </c>
      <c r="F2494" s="1" t="s">
        <v>11</v>
      </c>
      <c r="G2494" s="1" t="s">
        <v>12</v>
      </c>
      <c r="H2494" s="1" t="s">
        <v>13</v>
      </c>
      <c r="I2494" s="1" t="s">
        <v>13</v>
      </c>
      <c r="J2494">
        <v>85</v>
      </c>
      <c r="K2494" s="1">
        <f t="shared" si="114"/>
        <v>141510.16</v>
      </c>
      <c r="L2494" s="1" t="str">
        <f t="shared" si="115"/>
        <v>PENSIONADOS EN SU PROPIO SISTEMA</v>
      </c>
      <c r="M2494" s="1">
        <f t="shared" si="116"/>
        <v>85</v>
      </c>
    </row>
    <row r="2495" spans="2:13" x14ac:dyDescent="0.25">
      <c r="B2495">
        <v>2481</v>
      </c>
      <c r="C2495" s="1" t="s">
        <v>9</v>
      </c>
      <c r="D2495">
        <v>278030</v>
      </c>
      <c r="E2495" s="1" t="s">
        <v>19</v>
      </c>
      <c r="F2495" s="1" t="s">
        <v>16</v>
      </c>
      <c r="G2495" s="1" t="s">
        <v>12</v>
      </c>
      <c r="H2495" s="1" t="s">
        <v>13</v>
      </c>
      <c r="I2495" s="1" t="s">
        <v>13</v>
      </c>
      <c r="J2495">
        <v>22</v>
      </c>
      <c r="K2495" s="1">
        <f t="shared" si="114"/>
        <v>278030</v>
      </c>
      <c r="L2495" s="1" t="str">
        <f t="shared" si="115"/>
        <v>CONVENIOS ESPECIALES DE TRABAJADORES INDEPENDIENTES</v>
      </c>
      <c r="M2495" s="1">
        <f t="shared" si="116"/>
        <v>22</v>
      </c>
    </row>
    <row r="2496" spans="2:13" x14ac:dyDescent="0.25">
      <c r="B2496">
        <v>2482</v>
      </c>
      <c r="C2496" s="1" t="s">
        <v>9</v>
      </c>
      <c r="D2496">
        <v>347607</v>
      </c>
      <c r="E2496" s="1" t="s">
        <v>18</v>
      </c>
      <c r="F2496" s="1" t="s">
        <v>16</v>
      </c>
      <c r="G2496" s="1" t="s">
        <v>12</v>
      </c>
      <c r="H2496" s="1" t="s">
        <v>13</v>
      </c>
      <c r="I2496" s="1" t="s">
        <v>12</v>
      </c>
      <c r="J2496">
        <v>57</v>
      </c>
      <c r="K2496" s="1">
        <f t="shared" si="114"/>
        <v>347607</v>
      </c>
      <c r="L2496" s="1" t="str">
        <f t="shared" si="115"/>
        <v>TRABAJADOR INDEPENDIENTE</v>
      </c>
      <c r="M2496" s="1">
        <f t="shared" si="116"/>
        <v>57</v>
      </c>
    </row>
    <row r="2497" spans="2:13" x14ac:dyDescent="0.25">
      <c r="B2497">
        <v>2483</v>
      </c>
      <c r="C2497" s="1" t="s">
        <v>9</v>
      </c>
      <c r="D2497">
        <v>176400</v>
      </c>
      <c r="E2497" s="1" t="s">
        <v>10</v>
      </c>
      <c r="F2497" s="1" t="s">
        <v>16</v>
      </c>
      <c r="G2497" s="1" t="s">
        <v>12</v>
      </c>
      <c r="H2497" s="1" t="s">
        <v>13</v>
      </c>
      <c r="I2497" s="1" t="s">
        <v>13</v>
      </c>
      <c r="J2497">
        <v>27</v>
      </c>
      <c r="K2497" s="1">
        <f t="shared" si="114"/>
        <v>176400</v>
      </c>
      <c r="L2497" s="1" t="str">
        <f t="shared" si="115"/>
        <v>ASALARIADO</v>
      </c>
      <c r="M2497" s="1">
        <f t="shared" si="116"/>
        <v>27</v>
      </c>
    </row>
    <row r="2498" spans="2:13" x14ac:dyDescent="0.25">
      <c r="B2498">
        <v>2484</v>
      </c>
      <c r="C2498" s="1" t="s">
        <v>15</v>
      </c>
      <c r="D2498">
        <v>808947.75</v>
      </c>
      <c r="E2498" s="1" t="s">
        <v>10</v>
      </c>
      <c r="F2498" s="1" t="s">
        <v>11</v>
      </c>
      <c r="G2498" s="1" t="s">
        <v>12</v>
      </c>
      <c r="H2498" s="1" t="s">
        <v>13</v>
      </c>
      <c r="I2498" s="1" t="s">
        <v>13</v>
      </c>
      <c r="J2498">
        <v>58</v>
      </c>
      <c r="K2498" s="1">
        <f t="shared" si="114"/>
        <v>808947.75</v>
      </c>
      <c r="L2498" s="1" t="str">
        <f t="shared" si="115"/>
        <v>ASALARIADO</v>
      </c>
      <c r="M2498" s="1">
        <f t="shared" si="116"/>
        <v>58</v>
      </c>
    </row>
    <row r="2499" spans="2:13" x14ac:dyDescent="0.25">
      <c r="B2499">
        <v>2485</v>
      </c>
      <c r="C2499" s="1" t="s">
        <v>15</v>
      </c>
      <c r="D2499">
        <v>413333.5</v>
      </c>
      <c r="E2499" s="1" t="s">
        <v>10</v>
      </c>
      <c r="F2499" s="1" t="s">
        <v>16</v>
      </c>
      <c r="G2499" s="1" t="s">
        <v>12</v>
      </c>
      <c r="H2499" s="1" t="s">
        <v>13</v>
      </c>
      <c r="I2499" s="1" t="s">
        <v>13</v>
      </c>
      <c r="J2499">
        <v>25</v>
      </c>
      <c r="K2499" s="1">
        <f t="shared" si="114"/>
        <v>413333.5</v>
      </c>
      <c r="L2499" s="1" t="str">
        <f t="shared" si="115"/>
        <v>ASALARIADO</v>
      </c>
      <c r="M2499" s="1">
        <f t="shared" si="116"/>
        <v>25</v>
      </c>
    </row>
    <row r="2500" spans="2:13" x14ac:dyDescent="0.25">
      <c r="B2500">
        <v>2486</v>
      </c>
      <c r="C2500" s="1" t="s">
        <v>15</v>
      </c>
      <c r="D2500">
        <v>297046</v>
      </c>
      <c r="E2500" s="1" t="s">
        <v>17</v>
      </c>
      <c r="F2500" s="1" t="s">
        <v>16</v>
      </c>
      <c r="G2500" s="1" t="s">
        <v>12</v>
      </c>
      <c r="H2500" s="1" t="s">
        <v>13</v>
      </c>
      <c r="I2500" s="1" t="s">
        <v>12</v>
      </c>
      <c r="J2500">
        <v>31</v>
      </c>
      <c r="K2500" s="1">
        <f t="shared" si="114"/>
        <v>297046</v>
      </c>
      <c r="L2500" s="1" t="str">
        <f t="shared" si="115"/>
        <v>ASEGURADO VOLUNTARIO</v>
      </c>
      <c r="M2500" s="1">
        <f t="shared" si="116"/>
        <v>31</v>
      </c>
    </row>
    <row r="2501" spans="2:13" x14ac:dyDescent="0.25">
      <c r="B2501">
        <v>2487</v>
      </c>
      <c r="C2501" s="1" t="s">
        <v>9</v>
      </c>
      <c r="D2501">
        <v>544001.92000000004</v>
      </c>
      <c r="E2501" s="1" t="s">
        <v>10</v>
      </c>
      <c r="F2501" s="1" t="s">
        <v>16</v>
      </c>
      <c r="G2501" s="1" t="s">
        <v>12</v>
      </c>
      <c r="H2501" s="1" t="s">
        <v>13</v>
      </c>
      <c r="I2501" s="1" t="s">
        <v>13</v>
      </c>
      <c r="J2501">
        <v>22</v>
      </c>
      <c r="K2501" s="1">
        <f t="shared" si="114"/>
        <v>544001.92000000004</v>
      </c>
      <c r="L2501" s="1" t="str">
        <f t="shared" si="115"/>
        <v>ASALARIADO</v>
      </c>
      <c r="M2501" s="1">
        <f t="shared" si="116"/>
        <v>22</v>
      </c>
    </row>
    <row r="2502" spans="2:13" x14ac:dyDescent="0.25">
      <c r="B2502">
        <v>2488</v>
      </c>
      <c r="C2502" s="1" t="s">
        <v>15</v>
      </c>
      <c r="D2502">
        <v>85441.75</v>
      </c>
      <c r="E2502" s="1" t="s">
        <v>10</v>
      </c>
      <c r="F2502" s="1" t="s">
        <v>16</v>
      </c>
      <c r="G2502" s="1" t="s">
        <v>12</v>
      </c>
      <c r="H2502" s="1" t="s">
        <v>13</v>
      </c>
      <c r="I2502" s="1" t="s">
        <v>13</v>
      </c>
      <c r="J2502">
        <v>26</v>
      </c>
      <c r="K2502" s="1">
        <f t="shared" si="114"/>
        <v>85441.75</v>
      </c>
      <c r="L2502" s="1" t="str">
        <f t="shared" si="115"/>
        <v>ASALARIADO</v>
      </c>
      <c r="M2502" s="1">
        <f t="shared" si="116"/>
        <v>26</v>
      </c>
    </row>
    <row r="2503" spans="2:13" x14ac:dyDescent="0.25">
      <c r="B2503">
        <v>2489</v>
      </c>
      <c r="C2503" s="1" t="s">
        <v>9</v>
      </c>
      <c r="D2503">
        <v>216000</v>
      </c>
      <c r="E2503" s="1" t="s">
        <v>10</v>
      </c>
      <c r="F2503" s="1" t="s">
        <v>16</v>
      </c>
      <c r="G2503" s="1" t="s">
        <v>12</v>
      </c>
      <c r="H2503" s="1" t="s">
        <v>13</v>
      </c>
      <c r="I2503" s="1" t="s">
        <v>12</v>
      </c>
      <c r="J2503">
        <v>71</v>
      </c>
      <c r="K2503" s="1">
        <f t="shared" si="114"/>
        <v>216000</v>
      </c>
      <c r="L2503" s="1" t="str">
        <f t="shared" si="115"/>
        <v>ASALARIADO</v>
      </c>
      <c r="M2503" s="1">
        <f t="shared" si="116"/>
        <v>71</v>
      </c>
    </row>
    <row r="2504" spans="2:13" x14ac:dyDescent="0.25">
      <c r="B2504">
        <v>2490</v>
      </c>
      <c r="C2504" s="1" t="s">
        <v>9</v>
      </c>
      <c r="D2504">
        <v>516897.85</v>
      </c>
      <c r="E2504" s="1" t="s">
        <v>10</v>
      </c>
      <c r="F2504" s="1" t="s">
        <v>16</v>
      </c>
      <c r="G2504" s="1" t="s">
        <v>12</v>
      </c>
      <c r="H2504" s="1" t="s">
        <v>13</v>
      </c>
      <c r="I2504" s="1" t="s">
        <v>13</v>
      </c>
      <c r="J2504">
        <v>61</v>
      </c>
      <c r="K2504" s="1">
        <f t="shared" si="114"/>
        <v>516897.85</v>
      </c>
      <c r="L2504" s="1" t="str">
        <f t="shared" si="115"/>
        <v>ASALARIADO</v>
      </c>
      <c r="M2504" s="1">
        <f t="shared" si="116"/>
        <v>61</v>
      </c>
    </row>
    <row r="2505" spans="2:13" x14ac:dyDescent="0.25">
      <c r="B2505">
        <v>2491</v>
      </c>
      <c r="C2505" s="1" t="s">
        <v>9</v>
      </c>
      <c r="D2505">
        <v>761122.15</v>
      </c>
      <c r="E2505" s="1" t="s">
        <v>10</v>
      </c>
      <c r="F2505" s="1" t="s">
        <v>11</v>
      </c>
      <c r="G2505" s="1" t="s">
        <v>12</v>
      </c>
      <c r="H2505" s="1" t="s">
        <v>13</v>
      </c>
      <c r="I2505" s="1" t="s">
        <v>13</v>
      </c>
      <c r="J2505">
        <v>30</v>
      </c>
      <c r="K2505" s="1">
        <f t="shared" si="114"/>
        <v>761122.15</v>
      </c>
      <c r="L2505" s="1" t="str">
        <f t="shared" si="115"/>
        <v>ASALARIADO</v>
      </c>
      <c r="M2505" s="1">
        <f t="shared" si="116"/>
        <v>30</v>
      </c>
    </row>
    <row r="2506" spans="2:13" x14ac:dyDescent="0.25">
      <c r="B2506">
        <v>2492</v>
      </c>
      <c r="C2506" s="1" t="s">
        <v>9</v>
      </c>
      <c r="D2506">
        <v>54621.5</v>
      </c>
      <c r="E2506" s="1" t="s">
        <v>10</v>
      </c>
      <c r="F2506" s="1" t="s">
        <v>16</v>
      </c>
      <c r="G2506" s="1" t="s">
        <v>12</v>
      </c>
      <c r="H2506" s="1" t="s">
        <v>13</v>
      </c>
      <c r="I2506" s="1" t="s">
        <v>13</v>
      </c>
      <c r="J2506">
        <v>23</v>
      </c>
      <c r="K2506" s="1">
        <f t="shared" si="114"/>
        <v>54621.5</v>
      </c>
      <c r="L2506" s="1" t="str">
        <f t="shared" si="115"/>
        <v>ASALARIADO</v>
      </c>
      <c r="M2506" s="1">
        <f t="shared" si="116"/>
        <v>23</v>
      </c>
    </row>
    <row r="2507" spans="2:13" x14ac:dyDescent="0.25">
      <c r="B2507">
        <v>2493</v>
      </c>
      <c r="C2507" s="1" t="s">
        <v>15</v>
      </c>
      <c r="D2507">
        <v>1864865.72</v>
      </c>
      <c r="E2507" s="1" t="s">
        <v>10</v>
      </c>
      <c r="F2507" s="1" t="s">
        <v>11</v>
      </c>
      <c r="G2507" s="1" t="s">
        <v>12</v>
      </c>
      <c r="H2507" s="1" t="s">
        <v>13</v>
      </c>
      <c r="I2507" s="1" t="s">
        <v>13</v>
      </c>
      <c r="J2507">
        <v>34</v>
      </c>
      <c r="K2507" s="1">
        <f t="shared" si="114"/>
        <v>1864865.72</v>
      </c>
      <c r="L2507" s="1" t="str">
        <f t="shared" si="115"/>
        <v>ASALARIADO</v>
      </c>
      <c r="M2507" s="1">
        <f t="shared" si="116"/>
        <v>34</v>
      </c>
    </row>
    <row r="2508" spans="2:13" x14ac:dyDescent="0.25">
      <c r="B2508">
        <v>2494</v>
      </c>
      <c r="C2508" s="1" t="s">
        <v>9</v>
      </c>
      <c r="D2508">
        <v>60000</v>
      </c>
      <c r="E2508" s="1" t="s">
        <v>10</v>
      </c>
      <c r="F2508" s="1" t="s">
        <v>16</v>
      </c>
      <c r="G2508" s="1" t="s">
        <v>12</v>
      </c>
      <c r="H2508" s="1" t="s">
        <v>12</v>
      </c>
      <c r="I2508" s="1" t="s">
        <v>13</v>
      </c>
      <c r="J2508">
        <v>38</v>
      </c>
      <c r="K2508" s="1">
        <f t="shared" si="114"/>
        <v>60000</v>
      </c>
      <c r="L2508" s="1" t="str">
        <f t="shared" si="115"/>
        <v>ASALARIADO</v>
      </c>
      <c r="M2508" s="1">
        <f t="shared" si="116"/>
        <v>38</v>
      </c>
    </row>
    <row r="2509" spans="2:13" x14ac:dyDescent="0.25">
      <c r="B2509">
        <v>2495</v>
      </c>
      <c r="C2509" s="1" t="s">
        <v>9</v>
      </c>
      <c r="D2509">
        <v>385137</v>
      </c>
      <c r="E2509" s="1" t="s">
        <v>18</v>
      </c>
      <c r="F2509" s="1" t="s">
        <v>16</v>
      </c>
      <c r="G2509" s="1" t="s">
        <v>12</v>
      </c>
      <c r="H2509" s="1" t="s">
        <v>13</v>
      </c>
      <c r="I2509" s="1" t="s">
        <v>13</v>
      </c>
      <c r="J2509">
        <v>36</v>
      </c>
      <c r="K2509" s="1">
        <f t="shared" si="114"/>
        <v>385137</v>
      </c>
      <c r="L2509" s="1" t="str">
        <f t="shared" si="115"/>
        <v>TRABAJADOR INDEPENDIENTE</v>
      </c>
      <c r="M2509" s="1">
        <f t="shared" si="116"/>
        <v>36</v>
      </c>
    </row>
    <row r="2510" spans="2:13" x14ac:dyDescent="0.25">
      <c r="B2510">
        <v>2496</v>
      </c>
      <c r="C2510" s="1" t="s">
        <v>15</v>
      </c>
      <c r="D2510">
        <v>3231114.56</v>
      </c>
      <c r="E2510" s="1" t="s">
        <v>14</v>
      </c>
      <c r="F2510" s="1" t="s">
        <v>11</v>
      </c>
      <c r="G2510" s="1" t="s">
        <v>12</v>
      </c>
      <c r="H2510" s="1" t="s">
        <v>13</v>
      </c>
      <c r="I2510" s="1" t="s">
        <v>13</v>
      </c>
      <c r="J2510">
        <v>75</v>
      </c>
      <c r="K2510" s="1">
        <f t="shared" si="114"/>
        <v>3231114.56</v>
      </c>
      <c r="L2510" s="1" t="str">
        <f t="shared" si="115"/>
        <v>PENSIONADOS EN SU PROPIO SISTEMA</v>
      </c>
      <c r="M2510" s="1">
        <f t="shared" si="116"/>
        <v>75</v>
      </c>
    </row>
    <row r="2511" spans="2:13" x14ac:dyDescent="0.25">
      <c r="B2511">
        <v>2497</v>
      </c>
      <c r="C2511" s="1" t="s">
        <v>15</v>
      </c>
      <c r="D2511">
        <v>2755981</v>
      </c>
      <c r="E2511" s="1" t="s">
        <v>10</v>
      </c>
      <c r="F2511" s="1" t="s">
        <v>16</v>
      </c>
      <c r="G2511" s="1" t="s">
        <v>12</v>
      </c>
      <c r="H2511" s="1" t="s">
        <v>13</v>
      </c>
      <c r="I2511" s="1" t="s">
        <v>13</v>
      </c>
      <c r="J2511">
        <v>52</v>
      </c>
      <c r="K2511" s="1">
        <f t="shared" ref="K2511:K2574" si="117">IF(ISBLANK(D2511),$B$8,D2511)</f>
        <v>2755981</v>
      </c>
      <c r="L2511" s="1" t="str">
        <f t="shared" ref="L2511:L2574" si="118">IF(ISBLANK(E2511),$B$4,E2511)</f>
        <v>ASALARIADO</v>
      </c>
      <c r="M2511" s="1">
        <f t="shared" ref="M2511:M2574" si="119">IF(ISBLANK(J2511),$B$9,J2511)</f>
        <v>52</v>
      </c>
    </row>
    <row r="2512" spans="2:13" x14ac:dyDescent="0.25">
      <c r="B2512">
        <v>2498</v>
      </c>
      <c r="C2512" s="1" t="s">
        <v>9</v>
      </c>
      <c r="D2512">
        <v>33865.5</v>
      </c>
      <c r="E2512" s="1" t="s">
        <v>10</v>
      </c>
      <c r="F2512" s="1" t="s">
        <v>16</v>
      </c>
      <c r="G2512" s="1" t="s">
        <v>12</v>
      </c>
      <c r="H2512" s="1" t="s">
        <v>13</v>
      </c>
      <c r="I2512" s="1" t="s">
        <v>13</v>
      </c>
      <c r="J2512">
        <v>36</v>
      </c>
      <c r="K2512" s="1">
        <f t="shared" si="117"/>
        <v>33865.5</v>
      </c>
      <c r="L2512" s="1" t="str">
        <f t="shared" si="118"/>
        <v>ASALARIADO</v>
      </c>
      <c r="M2512" s="1">
        <f t="shared" si="119"/>
        <v>36</v>
      </c>
    </row>
    <row r="2513" spans="2:13" x14ac:dyDescent="0.25">
      <c r="B2513">
        <v>2499</v>
      </c>
      <c r="C2513" s="1" t="s">
        <v>9</v>
      </c>
      <c r="D2513">
        <v>297046</v>
      </c>
      <c r="E2513" s="1" t="s">
        <v>17</v>
      </c>
      <c r="F2513" s="1" t="s">
        <v>16</v>
      </c>
      <c r="G2513" s="1" t="s">
        <v>12</v>
      </c>
      <c r="H2513" s="1" t="s">
        <v>12</v>
      </c>
      <c r="I2513" s="1" t="s">
        <v>12</v>
      </c>
      <c r="J2513">
        <v>52</v>
      </c>
      <c r="K2513" s="1">
        <f t="shared" si="117"/>
        <v>297046</v>
      </c>
      <c r="L2513" s="1" t="str">
        <f t="shared" si="118"/>
        <v>ASEGURADO VOLUNTARIO</v>
      </c>
      <c r="M2513" s="1">
        <f t="shared" si="119"/>
        <v>52</v>
      </c>
    </row>
    <row r="2514" spans="2:13" x14ac:dyDescent="0.25">
      <c r="B2514">
        <v>2500</v>
      </c>
      <c r="C2514" s="1" t="s">
        <v>9</v>
      </c>
      <c r="D2514">
        <v>258000</v>
      </c>
      <c r="E2514" s="1" t="s">
        <v>10</v>
      </c>
      <c r="F2514" s="1" t="s">
        <v>16</v>
      </c>
      <c r="G2514" s="1" t="s">
        <v>12</v>
      </c>
      <c r="H2514" s="1" t="s">
        <v>12</v>
      </c>
      <c r="I2514" s="1" t="s">
        <v>12</v>
      </c>
      <c r="J2514">
        <v>41</v>
      </c>
      <c r="K2514" s="1">
        <f t="shared" si="117"/>
        <v>258000</v>
      </c>
      <c r="L2514" s="1" t="str">
        <f t="shared" si="118"/>
        <v>ASALARIADO</v>
      </c>
      <c r="M2514" s="1">
        <f t="shared" si="119"/>
        <v>41</v>
      </c>
    </row>
    <row r="2515" spans="2:13" x14ac:dyDescent="0.25">
      <c r="B2515">
        <v>2501</v>
      </c>
      <c r="C2515" s="1" t="s">
        <v>9</v>
      </c>
      <c r="D2515">
        <v>428100</v>
      </c>
      <c r="E2515" s="1" t="s">
        <v>10</v>
      </c>
      <c r="F2515" s="1" t="s">
        <v>11</v>
      </c>
      <c r="G2515" s="1" t="s">
        <v>12</v>
      </c>
      <c r="H2515" s="1" t="s">
        <v>13</v>
      </c>
      <c r="I2515" s="1" t="s">
        <v>13</v>
      </c>
      <c r="J2515">
        <v>36</v>
      </c>
      <c r="K2515" s="1">
        <f t="shared" si="117"/>
        <v>428100</v>
      </c>
      <c r="L2515" s="1" t="str">
        <f t="shared" si="118"/>
        <v>ASALARIADO</v>
      </c>
      <c r="M2515" s="1">
        <f t="shared" si="119"/>
        <v>36</v>
      </c>
    </row>
    <row r="2516" spans="2:13" x14ac:dyDescent="0.25">
      <c r="B2516">
        <v>2502</v>
      </c>
      <c r="C2516" s="1" t="s">
        <v>9</v>
      </c>
      <c r="D2516">
        <v>1814153</v>
      </c>
      <c r="E2516" s="1" t="s">
        <v>10</v>
      </c>
      <c r="F2516" s="1" t="s">
        <v>11</v>
      </c>
      <c r="G2516" s="1" t="s">
        <v>12</v>
      </c>
      <c r="H2516" s="1" t="s">
        <v>13</v>
      </c>
      <c r="I2516" s="1" t="s">
        <v>12</v>
      </c>
      <c r="J2516">
        <v>35</v>
      </c>
      <c r="K2516" s="1">
        <f t="shared" si="117"/>
        <v>1814153</v>
      </c>
      <c r="L2516" s="1" t="str">
        <f t="shared" si="118"/>
        <v>ASALARIADO</v>
      </c>
      <c r="M2516" s="1">
        <f t="shared" si="119"/>
        <v>35</v>
      </c>
    </row>
    <row r="2517" spans="2:13" x14ac:dyDescent="0.25">
      <c r="B2517">
        <v>2503</v>
      </c>
      <c r="C2517" s="1" t="s">
        <v>15</v>
      </c>
      <c r="D2517">
        <v>599078</v>
      </c>
      <c r="E2517" s="1" t="s">
        <v>10</v>
      </c>
      <c r="F2517" s="1" t="s">
        <v>11</v>
      </c>
      <c r="G2517" s="1" t="s">
        <v>12</v>
      </c>
      <c r="H2517" s="1" t="s">
        <v>13</v>
      </c>
      <c r="I2517" s="1" t="s">
        <v>13</v>
      </c>
      <c r="J2517">
        <v>63</v>
      </c>
      <c r="K2517" s="1">
        <f t="shared" si="117"/>
        <v>599078</v>
      </c>
      <c r="L2517" s="1" t="str">
        <f t="shared" si="118"/>
        <v>ASALARIADO</v>
      </c>
      <c r="M2517" s="1">
        <f t="shared" si="119"/>
        <v>63</v>
      </c>
    </row>
    <row r="2518" spans="2:13" x14ac:dyDescent="0.25">
      <c r="B2518">
        <v>2504</v>
      </c>
      <c r="C2518" s="1" t="s">
        <v>9</v>
      </c>
      <c r="D2518">
        <v>2425268.1</v>
      </c>
      <c r="E2518" s="1" t="s">
        <v>10</v>
      </c>
      <c r="F2518" s="1" t="s">
        <v>11</v>
      </c>
      <c r="G2518" s="1" t="s">
        <v>12</v>
      </c>
      <c r="H2518" s="1" t="s">
        <v>13</v>
      </c>
      <c r="I2518" s="1" t="s">
        <v>13</v>
      </c>
      <c r="J2518">
        <v>60</v>
      </c>
      <c r="K2518" s="1">
        <f t="shared" si="117"/>
        <v>2425268.1</v>
      </c>
      <c r="L2518" s="1" t="str">
        <f t="shared" si="118"/>
        <v>ASALARIADO</v>
      </c>
      <c r="M2518" s="1">
        <f t="shared" si="119"/>
        <v>60</v>
      </c>
    </row>
    <row r="2519" spans="2:13" x14ac:dyDescent="0.25">
      <c r="B2519">
        <v>2505</v>
      </c>
      <c r="C2519" s="1" t="s">
        <v>9</v>
      </c>
      <c r="D2519">
        <v>1756493.5</v>
      </c>
      <c r="E2519" s="1" t="s">
        <v>10</v>
      </c>
      <c r="F2519" s="1" t="s">
        <v>11</v>
      </c>
      <c r="G2519" s="1" t="s">
        <v>12</v>
      </c>
      <c r="H2519" s="1" t="s">
        <v>13</v>
      </c>
      <c r="I2519" s="1" t="s">
        <v>13</v>
      </c>
      <c r="J2519">
        <v>31</v>
      </c>
      <c r="K2519" s="1">
        <f t="shared" si="117"/>
        <v>1756493.5</v>
      </c>
      <c r="L2519" s="1" t="str">
        <f t="shared" si="118"/>
        <v>ASALARIADO</v>
      </c>
      <c r="M2519" s="1">
        <f t="shared" si="119"/>
        <v>31</v>
      </c>
    </row>
    <row r="2520" spans="2:13" x14ac:dyDescent="0.25">
      <c r="B2520">
        <v>2506</v>
      </c>
      <c r="C2520" s="1" t="s">
        <v>15</v>
      </c>
      <c r="D2520">
        <v>1185569</v>
      </c>
      <c r="E2520" s="1" t="s">
        <v>10</v>
      </c>
      <c r="F2520" s="1" t="s">
        <v>16</v>
      </c>
      <c r="G2520" s="1" t="s">
        <v>12</v>
      </c>
      <c r="H2520" s="1" t="s">
        <v>13</v>
      </c>
      <c r="I2520" s="1" t="s">
        <v>13</v>
      </c>
      <c r="J2520">
        <v>42</v>
      </c>
      <c r="K2520" s="1">
        <f t="shared" si="117"/>
        <v>1185569</v>
      </c>
      <c r="L2520" s="1" t="str">
        <f t="shared" si="118"/>
        <v>ASALARIADO</v>
      </c>
      <c r="M2520" s="1">
        <f t="shared" si="119"/>
        <v>42</v>
      </c>
    </row>
    <row r="2521" spans="2:13" x14ac:dyDescent="0.25">
      <c r="B2521">
        <v>2507</v>
      </c>
      <c r="C2521" s="1" t="s">
        <v>9</v>
      </c>
      <c r="D2521">
        <v>1031332.08</v>
      </c>
      <c r="E2521" s="1" t="s">
        <v>10</v>
      </c>
      <c r="F2521" s="1" t="s">
        <v>16</v>
      </c>
      <c r="G2521" s="1" t="s">
        <v>12</v>
      </c>
      <c r="H2521" s="1" t="s">
        <v>13</v>
      </c>
      <c r="I2521" s="1" t="s">
        <v>13</v>
      </c>
      <c r="J2521">
        <v>29</v>
      </c>
      <c r="K2521" s="1">
        <f t="shared" si="117"/>
        <v>1031332.08</v>
      </c>
      <c r="L2521" s="1" t="str">
        <f t="shared" si="118"/>
        <v>ASALARIADO</v>
      </c>
      <c r="M2521" s="1">
        <f t="shared" si="119"/>
        <v>29</v>
      </c>
    </row>
    <row r="2522" spans="2:13" x14ac:dyDescent="0.25">
      <c r="B2522">
        <v>2508</v>
      </c>
      <c r="C2522" s="1" t="s">
        <v>9</v>
      </c>
      <c r="D2522">
        <v>276773.19</v>
      </c>
      <c r="E2522" s="1" t="s">
        <v>10</v>
      </c>
      <c r="F2522" s="1" t="s">
        <v>16</v>
      </c>
      <c r="G2522" s="1" t="s">
        <v>12</v>
      </c>
      <c r="H2522" s="1" t="s">
        <v>13</v>
      </c>
      <c r="I2522" s="1" t="s">
        <v>13</v>
      </c>
      <c r="J2522">
        <v>47</v>
      </c>
      <c r="K2522" s="1">
        <f t="shared" si="117"/>
        <v>276773.19</v>
      </c>
      <c r="L2522" s="1" t="str">
        <f t="shared" si="118"/>
        <v>ASALARIADO</v>
      </c>
      <c r="M2522" s="1">
        <f t="shared" si="119"/>
        <v>47</v>
      </c>
    </row>
    <row r="2523" spans="2:13" x14ac:dyDescent="0.25">
      <c r="B2523">
        <v>2509</v>
      </c>
      <c r="C2523" s="1" t="s">
        <v>15</v>
      </c>
      <c r="D2523">
        <v>193077.5</v>
      </c>
      <c r="E2523" s="1" t="s">
        <v>10</v>
      </c>
      <c r="F2523" s="1" t="s">
        <v>16</v>
      </c>
      <c r="G2523" s="1" t="s">
        <v>12</v>
      </c>
      <c r="H2523" s="1" t="s">
        <v>13</v>
      </c>
      <c r="I2523" s="1" t="s">
        <v>13</v>
      </c>
      <c r="J2523">
        <v>52</v>
      </c>
      <c r="K2523" s="1">
        <f t="shared" si="117"/>
        <v>193077.5</v>
      </c>
      <c r="L2523" s="1" t="str">
        <f t="shared" si="118"/>
        <v>ASALARIADO</v>
      </c>
      <c r="M2523" s="1">
        <f t="shared" si="119"/>
        <v>52</v>
      </c>
    </row>
    <row r="2524" spans="2:13" x14ac:dyDescent="0.25">
      <c r="B2524">
        <v>2510</v>
      </c>
      <c r="C2524" s="1" t="s">
        <v>9</v>
      </c>
      <c r="D2524">
        <v>246175</v>
      </c>
      <c r="E2524" s="1" t="s">
        <v>10</v>
      </c>
      <c r="F2524" s="1" t="s">
        <v>16</v>
      </c>
      <c r="G2524" s="1" t="s">
        <v>12</v>
      </c>
      <c r="H2524" s="1" t="s">
        <v>13</v>
      </c>
      <c r="I2524" s="1" t="s">
        <v>13</v>
      </c>
      <c r="J2524">
        <v>54</v>
      </c>
      <c r="K2524" s="1">
        <f t="shared" si="117"/>
        <v>246175</v>
      </c>
      <c r="L2524" s="1" t="str">
        <f t="shared" si="118"/>
        <v>ASALARIADO</v>
      </c>
      <c r="M2524" s="1">
        <f t="shared" si="119"/>
        <v>54</v>
      </c>
    </row>
    <row r="2525" spans="2:13" x14ac:dyDescent="0.25">
      <c r="B2525">
        <v>2511</v>
      </c>
      <c r="C2525" s="1" t="s">
        <v>9</v>
      </c>
      <c r="D2525">
        <v>394755.25</v>
      </c>
      <c r="E2525" s="1" t="s">
        <v>10</v>
      </c>
      <c r="F2525" s="1" t="s">
        <v>16</v>
      </c>
      <c r="G2525" s="1" t="s">
        <v>12</v>
      </c>
      <c r="H2525" s="1" t="s">
        <v>13</v>
      </c>
      <c r="I2525" s="1" t="s">
        <v>13</v>
      </c>
      <c r="J2525">
        <v>37</v>
      </c>
      <c r="K2525" s="1">
        <f t="shared" si="117"/>
        <v>394755.25</v>
      </c>
      <c r="L2525" s="1" t="str">
        <f t="shared" si="118"/>
        <v>ASALARIADO</v>
      </c>
      <c r="M2525" s="1">
        <f t="shared" si="119"/>
        <v>37</v>
      </c>
    </row>
    <row r="2526" spans="2:13" x14ac:dyDescent="0.25">
      <c r="B2526">
        <v>2512</v>
      </c>
      <c r="C2526" s="1" t="s">
        <v>15</v>
      </c>
      <c r="D2526">
        <v>500000</v>
      </c>
      <c r="E2526" s="1" t="s">
        <v>10</v>
      </c>
      <c r="F2526" s="1" t="s">
        <v>16</v>
      </c>
      <c r="G2526" s="1" t="s">
        <v>12</v>
      </c>
      <c r="H2526" s="1" t="s">
        <v>13</v>
      </c>
      <c r="I2526" s="1" t="s">
        <v>13</v>
      </c>
      <c r="J2526">
        <v>40</v>
      </c>
      <c r="K2526" s="1">
        <f t="shared" si="117"/>
        <v>500000</v>
      </c>
      <c r="L2526" s="1" t="str">
        <f t="shared" si="118"/>
        <v>ASALARIADO</v>
      </c>
      <c r="M2526" s="1">
        <f t="shared" si="119"/>
        <v>40</v>
      </c>
    </row>
    <row r="2527" spans="2:13" x14ac:dyDescent="0.25">
      <c r="B2527">
        <v>2513</v>
      </c>
      <c r="C2527" s="1" t="s">
        <v>9</v>
      </c>
      <c r="D2527">
        <v>352881</v>
      </c>
      <c r="E2527" s="1" t="s">
        <v>18</v>
      </c>
      <c r="F2527" s="1" t="s">
        <v>16</v>
      </c>
      <c r="G2527" s="1" t="s">
        <v>12</v>
      </c>
      <c r="H2527" s="1" t="s">
        <v>13</v>
      </c>
      <c r="I2527" s="1" t="s">
        <v>12</v>
      </c>
      <c r="J2527">
        <v>35</v>
      </c>
      <c r="K2527" s="1">
        <f t="shared" si="117"/>
        <v>352881</v>
      </c>
      <c r="L2527" s="1" t="str">
        <f t="shared" si="118"/>
        <v>TRABAJADOR INDEPENDIENTE</v>
      </c>
      <c r="M2527" s="1">
        <f t="shared" si="119"/>
        <v>35</v>
      </c>
    </row>
    <row r="2528" spans="2:13" x14ac:dyDescent="0.25">
      <c r="B2528">
        <v>2514</v>
      </c>
      <c r="C2528" s="1" t="s">
        <v>9</v>
      </c>
      <c r="D2528">
        <v>639148</v>
      </c>
      <c r="E2528" s="1" t="s">
        <v>18</v>
      </c>
      <c r="F2528" s="1" t="s">
        <v>16</v>
      </c>
      <c r="G2528" s="1" t="s">
        <v>12</v>
      </c>
      <c r="H2528" s="1" t="s">
        <v>13</v>
      </c>
      <c r="I2528" s="1" t="s">
        <v>12</v>
      </c>
      <c r="J2528">
        <v>38</v>
      </c>
      <c r="K2528" s="1">
        <f t="shared" si="117"/>
        <v>639148</v>
      </c>
      <c r="L2528" s="1" t="str">
        <f t="shared" si="118"/>
        <v>TRABAJADOR INDEPENDIENTE</v>
      </c>
      <c r="M2528" s="1">
        <f t="shared" si="119"/>
        <v>38</v>
      </c>
    </row>
    <row r="2529" spans="2:13" x14ac:dyDescent="0.25">
      <c r="B2529">
        <v>2515</v>
      </c>
      <c r="C2529" s="1" t="s">
        <v>9</v>
      </c>
      <c r="D2529">
        <v>347135</v>
      </c>
      <c r="E2529" s="1" t="s">
        <v>18</v>
      </c>
      <c r="F2529" s="1" t="s">
        <v>16</v>
      </c>
      <c r="G2529" s="1" t="s">
        <v>12</v>
      </c>
      <c r="H2529" s="1" t="s">
        <v>12</v>
      </c>
      <c r="I2529" s="1" t="s">
        <v>12</v>
      </c>
      <c r="J2529">
        <v>44</v>
      </c>
      <c r="K2529" s="1">
        <f t="shared" si="117"/>
        <v>347135</v>
      </c>
      <c r="L2529" s="1" t="str">
        <f t="shared" si="118"/>
        <v>TRABAJADOR INDEPENDIENTE</v>
      </c>
      <c r="M2529" s="1">
        <f t="shared" si="119"/>
        <v>44</v>
      </c>
    </row>
    <row r="2530" spans="2:13" x14ac:dyDescent="0.25">
      <c r="B2530">
        <v>2516</v>
      </c>
      <c r="C2530" s="1" t="s">
        <v>9</v>
      </c>
      <c r="D2530">
        <v>447789.6</v>
      </c>
      <c r="E2530" s="1" t="s">
        <v>10</v>
      </c>
      <c r="F2530" s="1" t="s">
        <v>11</v>
      </c>
      <c r="G2530" s="1" t="s">
        <v>12</v>
      </c>
      <c r="H2530" s="1" t="s">
        <v>13</v>
      </c>
      <c r="I2530" s="1" t="s">
        <v>13</v>
      </c>
      <c r="J2530">
        <v>31</v>
      </c>
      <c r="K2530" s="1">
        <f t="shared" si="117"/>
        <v>447789.6</v>
      </c>
      <c r="L2530" s="1" t="str">
        <f t="shared" si="118"/>
        <v>ASALARIADO</v>
      </c>
      <c r="M2530" s="1">
        <f t="shared" si="119"/>
        <v>31</v>
      </c>
    </row>
    <row r="2531" spans="2:13" x14ac:dyDescent="0.25">
      <c r="B2531">
        <v>2517</v>
      </c>
      <c r="C2531" s="1" t="s">
        <v>9</v>
      </c>
      <c r="D2531">
        <v>310124</v>
      </c>
      <c r="E2531" s="1" t="s">
        <v>18</v>
      </c>
      <c r="F2531" s="1" t="s">
        <v>16</v>
      </c>
      <c r="G2531" s="1" t="s">
        <v>12</v>
      </c>
      <c r="H2531" s="1" t="s">
        <v>12</v>
      </c>
      <c r="I2531" s="1" t="s">
        <v>12</v>
      </c>
      <c r="J2531">
        <v>41</v>
      </c>
      <c r="K2531" s="1">
        <f t="shared" si="117"/>
        <v>310124</v>
      </c>
      <c r="L2531" s="1" t="str">
        <f t="shared" si="118"/>
        <v>TRABAJADOR INDEPENDIENTE</v>
      </c>
      <c r="M2531" s="1">
        <f t="shared" si="119"/>
        <v>41</v>
      </c>
    </row>
    <row r="2532" spans="2:13" x14ac:dyDescent="0.25">
      <c r="B2532">
        <v>2518</v>
      </c>
      <c r="C2532" s="1" t="s">
        <v>15</v>
      </c>
      <c r="D2532">
        <v>1110079.17</v>
      </c>
      <c r="E2532" s="1" t="s">
        <v>10</v>
      </c>
      <c r="F2532" s="1" t="s">
        <v>16</v>
      </c>
      <c r="G2532" s="1" t="s">
        <v>12</v>
      </c>
      <c r="H2532" s="1" t="s">
        <v>13</v>
      </c>
      <c r="I2532" s="1" t="s">
        <v>13</v>
      </c>
      <c r="J2532">
        <v>24</v>
      </c>
      <c r="K2532" s="1">
        <f t="shared" si="117"/>
        <v>1110079.17</v>
      </c>
      <c r="L2532" s="1" t="str">
        <f t="shared" si="118"/>
        <v>ASALARIADO</v>
      </c>
      <c r="M2532" s="1">
        <f t="shared" si="119"/>
        <v>24</v>
      </c>
    </row>
    <row r="2533" spans="2:13" x14ac:dyDescent="0.25">
      <c r="B2533">
        <v>2519</v>
      </c>
      <c r="C2533" s="1" t="s">
        <v>9</v>
      </c>
      <c r="D2533">
        <v>347500</v>
      </c>
      <c r="E2533" s="1" t="s">
        <v>10</v>
      </c>
      <c r="F2533" s="1" t="s">
        <v>16</v>
      </c>
      <c r="G2533" s="1" t="s">
        <v>12</v>
      </c>
      <c r="H2533" s="1" t="s">
        <v>13</v>
      </c>
      <c r="I2533" s="1" t="s">
        <v>13</v>
      </c>
      <c r="J2533">
        <v>42</v>
      </c>
      <c r="K2533" s="1">
        <f t="shared" si="117"/>
        <v>347500</v>
      </c>
      <c r="L2533" s="1" t="str">
        <f t="shared" si="118"/>
        <v>ASALARIADO</v>
      </c>
      <c r="M2533" s="1">
        <f t="shared" si="119"/>
        <v>42</v>
      </c>
    </row>
    <row r="2534" spans="2:13" x14ac:dyDescent="0.25">
      <c r="B2534">
        <v>2520</v>
      </c>
      <c r="C2534" s="1" t="s">
        <v>15</v>
      </c>
      <c r="D2534">
        <v>1341415.6399999999</v>
      </c>
      <c r="E2534" s="1" t="s">
        <v>10</v>
      </c>
      <c r="F2534" s="1" t="s">
        <v>16</v>
      </c>
      <c r="G2534" s="1" t="s">
        <v>12</v>
      </c>
      <c r="H2534" s="1" t="s">
        <v>13</v>
      </c>
      <c r="I2534" s="1" t="s">
        <v>13</v>
      </c>
      <c r="J2534">
        <v>38</v>
      </c>
      <c r="K2534" s="1">
        <f t="shared" si="117"/>
        <v>1341415.6399999999</v>
      </c>
      <c r="L2534" s="1" t="str">
        <f t="shared" si="118"/>
        <v>ASALARIADO</v>
      </c>
      <c r="M2534" s="1">
        <f t="shared" si="119"/>
        <v>38</v>
      </c>
    </row>
    <row r="2535" spans="2:13" x14ac:dyDescent="0.25">
      <c r="B2535">
        <v>2521</v>
      </c>
      <c r="C2535" s="1" t="s">
        <v>15</v>
      </c>
      <c r="D2535">
        <v>319575.36</v>
      </c>
      <c r="E2535" s="1" t="s">
        <v>10</v>
      </c>
      <c r="F2535" s="1" t="s">
        <v>16</v>
      </c>
      <c r="G2535" s="1" t="s">
        <v>12</v>
      </c>
      <c r="H2535" s="1" t="s">
        <v>13</v>
      </c>
      <c r="I2535" s="1" t="s">
        <v>13</v>
      </c>
      <c r="J2535">
        <v>64</v>
      </c>
      <c r="K2535" s="1">
        <f t="shared" si="117"/>
        <v>319575.36</v>
      </c>
      <c r="L2535" s="1" t="str">
        <f t="shared" si="118"/>
        <v>ASALARIADO</v>
      </c>
      <c r="M2535" s="1">
        <f t="shared" si="119"/>
        <v>64</v>
      </c>
    </row>
    <row r="2536" spans="2:13" x14ac:dyDescent="0.25">
      <c r="B2536">
        <v>2522</v>
      </c>
      <c r="C2536" s="1" t="s">
        <v>9</v>
      </c>
      <c r="D2536">
        <v>594092</v>
      </c>
      <c r="E2536" s="1" t="s">
        <v>18</v>
      </c>
      <c r="F2536" s="1" t="s">
        <v>16</v>
      </c>
      <c r="G2536" s="1" t="s">
        <v>12</v>
      </c>
      <c r="H2536" s="1" t="s">
        <v>13</v>
      </c>
      <c r="I2536" s="1" t="s">
        <v>12</v>
      </c>
      <c r="J2536">
        <v>42</v>
      </c>
      <c r="K2536" s="1">
        <f t="shared" si="117"/>
        <v>594092</v>
      </c>
      <c r="L2536" s="1" t="str">
        <f t="shared" si="118"/>
        <v>TRABAJADOR INDEPENDIENTE</v>
      </c>
      <c r="M2536" s="1">
        <f t="shared" si="119"/>
        <v>42</v>
      </c>
    </row>
    <row r="2537" spans="2:13" x14ac:dyDescent="0.25">
      <c r="B2537">
        <v>2523</v>
      </c>
      <c r="C2537" s="1" t="s">
        <v>15</v>
      </c>
      <c r="D2537">
        <v>405000</v>
      </c>
      <c r="E2537" s="1" t="s">
        <v>10</v>
      </c>
      <c r="F2537" s="1" t="s">
        <v>16</v>
      </c>
      <c r="G2537" s="1" t="s">
        <v>12</v>
      </c>
      <c r="H2537" s="1" t="s">
        <v>13</v>
      </c>
      <c r="I2537" s="1" t="s">
        <v>12</v>
      </c>
      <c r="J2537">
        <v>34</v>
      </c>
      <c r="K2537" s="1">
        <f t="shared" si="117"/>
        <v>405000</v>
      </c>
      <c r="L2537" s="1" t="str">
        <f t="shared" si="118"/>
        <v>ASALARIADO</v>
      </c>
      <c r="M2537" s="1">
        <f t="shared" si="119"/>
        <v>34</v>
      </c>
    </row>
    <row r="2538" spans="2:13" x14ac:dyDescent="0.25">
      <c r="B2538">
        <v>2524</v>
      </c>
      <c r="C2538" s="1" t="s">
        <v>15</v>
      </c>
      <c r="D2538">
        <v>298155</v>
      </c>
      <c r="E2538" s="1" t="s">
        <v>17</v>
      </c>
      <c r="F2538" s="1" t="s">
        <v>16</v>
      </c>
      <c r="G2538" s="1" t="s">
        <v>12</v>
      </c>
      <c r="H2538" s="1" t="s">
        <v>13</v>
      </c>
      <c r="I2538" s="1" t="s">
        <v>13</v>
      </c>
      <c r="J2538">
        <v>30</v>
      </c>
      <c r="K2538" s="1">
        <f t="shared" si="117"/>
        <v>298155</v>
      </c>
      <c r="L2538" s="1" t="str">
        <f t="shared" si="118"/>
        <v>ASEGURADO VOLUNTARIO</v>
      </c>
      <c r="M2538" s="1">
        <f t="shared" si="119"/>
        <v>30</v>
      </c>
    </row>
    <row r="2539" spans="2:13" x14ac:dyDescent="0.25">
      <c r="B2539">
        <v>2525</v>
      </c>
      <c r="C2539" s="1" t="s">
        <v>15</v>
      </c>
      <c r="D2539">
        <v>301260</v>
      </c>
      <c r="E2539" s="1" t="s">
        <v>17</v>
      </c>
      <c r="F2539" s="1" t="s">
        <v>16</v>
      </c>
      <c r="G2539" s="1" t="s">
        <v>12</v>
      </c>
      <c r="H2539" s="1" t="s">
        <v>13</v>
      </c>
      <c r="I2539" s="1" t="s">
        <v>13</v>
      </c>
      <c r="J2539">
        <v>38</v>
      </c>
      <c r="K2539" s="1">
        <f t="shared" si="117"/>
        <v>301260</v>
      </c>
      <c r="L2539" s="1" t="str">
        <f t="shared" si="118"/>
        <v>ASEGURADO VOLUNTARIO</v>
      </c>
      <c r="M2539" s="1">
        <f t="shared" si="119"/>
        <v>38</v>
      </c>
    </row>
    <row r="2540" spans="2:13" x14ac:dyDescent="0.25">
      <c r="B2540">
        <v>2526</v>
      </c>
      <c r="C2540" s="1" t="s">
        <v>15</v>
      </c>
      <c r="D2540">
        <v>1221155</v>
      </c>
      <c r="E2540" s="1" t="s">
        <v>10</v>
      </c>
      <c r="F2540" s="1" t="s">
        <v>11</v>
      </c>
      <c r="G2540" s="1" t="s">
        <v>12</v>
      </c>
      <c r="H2540" s="1" t="s">
        <v>13</v>
      </c>
      <c r="I2540" s="1" t="s">
        <v>12</v>
      </c>
      <c r="J2540">
        <v>54</v>
      </c>
      <c r="K2540" s="1">
        <f t="shared" si="117"/>
        <v>1221155</v>
      </c>
      <c r="L2540" s="1" t="str">
        <f t="shared" si="118"/>
        <v>ASALARIADO</v>
      </c>
      <c r="M2540" s="1">
        <f t="shared" si="119"/>
        <v>54</v>
      </c>
    </row>
    <row r="2541" spans="2:13" x14ac:dyDescent="0.25">
      <c r="B2541">
        <v>2527</v>
      </c>
      <c r="C2541" s="1" t="s">
        <v>9</v>
      </c>
      <c r="D2541">
        <v>297046</v>
      </c>
      <c r="E2541" s="1" t="s">
        <v>18</v>
      </c>
      <c r="F2541" s="1" t="s">
        <v>16</v>
      </c>
      <c r="G2541" s="1" t="s">
        <v>12</v>
      </c>
      <c r="H2541" s="1" t="s">
        <v>13</v>
      </c>
      <c r="I2541" s="1" t="s">
        <v>13</v>
      </c>
      <c r="J2541">
        <v>43</v>
      </c>
      <c r="K2541" s="1">
        <f t="shared" si="117"/>
        <v>297046</v>
      </c>
      <c r="L2541" s="1" t="str">
        <f t="shared" si="118"/>
        <v>TRABAJADOR INDEPENDIENTE</v>
      </c>
      <c r="M2541" s="1">
        <f t="shared" si="119"/>
        <v>43</v>
      </c>
    </row>
    <row r="2542" spans="2:13" x14ac:dyDescent="0.25">
      <c r="B2542">
        <v>2528</v>
      </c>
      <c r="C2542" s="1" t="s">
        <v>9</v>
      </c>
      <c r="D2542">
        <v>907355.22</v>
      </c>
      <c r="E2542" s="1" t="s">
        <v>10</v>
      </c>
      <c r="F2542" s="1" t="s">
        <v>16</v>
      </c>
      <c r="G2542" s="1" t="s">
        <v>12</v>
      </c>
      <c r="H2542" s="1" t="s">
        <v>13</v>
      </c>
      <c r="I2542" s="1" t="s">
        <v>13</v>
      </c>
      <c r="J2542">
        <v>37</v>
      </c>
      <c r="K2542" s="1">
        <f t="shared" si="117"/>
        <v>907355.22</v>
      </c>
      <c r="L2542" s="1" t="str">
        <f t="shared" si="118"/>
        <v>ASALARIADO</v>
      </c>
      <c r="M2542" s="1">
        <f t="shared" si="119"/>
        <v>37</v>
      </c>
    </row>
    <row r="2543" spans="2:13" x14ac:dyDescent="0.25">
      <c r="B2543">
        <v>2529</v>
      </c>
      <c r="C2543" s="1" t="s">
        <v>9</v>
      </c>
      <c r="D2543">
        <v>299744</v>
      </c>
      <c r="E2543" s="1" t="s">
        <v>18</v>
      </c>
      <c r="F2543" s="1" t="s">
        <v>16</v>
      </c>
      <c r="G2543" s="1" t="s">
        <v>12</v>
      </c>
      <c r="H2543" s="1" t="s">
        <v>13</v>
      </c>
      <c r="I2543" s="1" t="s">
        <v>12</v>
      </c>
      <c r="J2543">
        <v>37</v>
      </c>
      <c r="K2543" s="1">
        <f t="shared" si="117"/>
        <v>299744</v>
      </c>
      <c r="L2543" s="1" t="str">
        <f t="shared" si="118"/>
        <v>TRABAJADOR INDEPENDIENTE</v>
      </c>
      <c r="M2543" s="1">
        <f t="shared" si="119"/>
        <v>37</v>
      </c>
    </row>
    <row r="2544" spans="2:13" x14ac:dyDescent="0.25">
      <c r="B2544">
        <v>2530</v>
      </c>
      <c r="C2544" s="1" t="s">
        <v>9</v>
      </c>
      <c r="D2544">
        <v>650779.6</v>
      </c>
      <c r="E2544" s="1" t="s">
        <v>10</v>
      </c>
      <c r="F2544" s="1" t="s">
        <v>16</v>
      </c>
      <c r="G2544" s="1" t="s">
        <v>12</v>
      </c>
      <c r="H2544" s="1" t="s">
        <v>13</v>
      </c>
      <c r="I2544" s="1" t="s">
        <v>13</v>
      </c>
      <c r="J2544">
        <v>38</v>
      </c>
      <c r="K2544" s="1">
        <f t="shared" si="117"/>
        <v>650779.6</v>
      </c>
      <c r="L2544" s="1" t="str">
        <f t="shared" si="118"/>
        <v>ASALARIADO</v>
      </c>
      <c r="M2544" s="1">
        <f t="shared" si="119"/>
        <v>38</v>
      </c>
    </row>
    <row r="2545" spans="2:13" x14ac:dyDescent="0.25">
      <c r="B2545">
        <v>2531</v>
      </c>
      <c r="C2545" s="1" t="s">
        <v>9</v>
      </c>
      <c r="D2545">
        <v>3340086.25</v>
      </c>
      <c r="E2545" s="1" t="s">
        <v>10</v>
      </c>
      <c r="F2545" s="1" t="s">
        <v>11</v>
      </c>
      <c r="G2545" s="1" t="s">
        <v>12</v>
      </c>
      <c r="H2545" s="1" t="s">
        <v>13</v>
      </c>
      <c r="I2545" s="1" t="s">
        <v>13</v>
      </c>
      <c r="J2545">
        <v>42</v>
      </c>
      <c r="K2545" s="1">
        <f t="shared" si="117"/>
        <v>3340086.25</v>
      </c>
      <c r="L2545" s="1" t="str">
        <f t="shared" si="118"/>
        <v>ASALARIADO</v>
      </c>
      <c r="M2545" s="1">
        <f t="shared" si="119"/>
        <v>42</v>
      </c>
    </row>
    <row r="2546" spans="2:13" x14ac:dyDescent="0.25">
      <c r="B2546">
        <v>2532</v>
      </c>
      <c r="C2546" s="1" t="s">
        <v>9</v>
      </c>
      <c r="D2546">
        <v>303386</v>
      </c>
      <c r="E2546" s="1" t="s">
        <v>10</v>
      </c>
      <c r="F2546" s="1" t="s">
        <v>16</v>
      </c>
      <c r="G2546" s="1" t="s">
        <v>12</v>
      </c>
      <c r="H2546" s="1" t="s">
        <v>12</v>
      </c>
      <c r="I2546" s="1" t="s">
        <v>13</v>
      </c>
      <c r="J2546">
        <v>35</v>
      </c>
      <c r="K2546" s="1">
        <f t="shared" si="117"/>
        <v>303386</v>
      </c>
      <c r="L2546" s="1" t="str">
        <f t="shared" si="118"/>
        <v>ASALARIADO</v>
      </c>
      <c r="M2546" s="1">
        <f t="shared" si="119"/>
        <v>35</v>
      </c>
    </row>
    <row r="2547" spans="2:13" x14ac:dyDescent="0.25">
      <c r="B2547">
        <v>2533</v>
      </c>
      <c r="C2547" s="1" t="s">
        <v>9</v>
      </c>
      <c r="D2547">
        <v>320000</v>
      </c>
      <c r="E2547" s="1" t="s">
        <v>10</v>
      </c>
      <c r="F2547" s="1" t="s">
        <v>16</v>
      </c>
      <c r="G2547" s="1" t="s">
        <v>12</v>
      </c>
      <c r="H2547" s="1" t="s">
        <v>13</v>
      </c>
      <c r="I2547" s="1" t="s">
        <v>12</v>
      </c>
      <c r="J2547">
        <v>22</v>
      </c>
      <c r="K2547" s="1">
        <f t="shared" si="117"/>
        <v>320000</v>
      </c>
      <c r="L2547" s="1" t="str">
        <f t="shared" si="118"/>
        <v>ASALARIADO</v>
      </c>
      <c r="M2547" s="1">
        <f t="shared" si="119"/>
        <v>22</v>
      </c>
    </row>
    <row r="2548" spans="2:13" x14ac:dyDescent="0.25">
      <c r="B2548">
        <v>2534</v>
      </c>
      <c r="C2548" s="1" t="s">
        <v>9</v>
      </c>
      <c r="D2548">
        <v>297045</v>
      </c>
      <c r="E2548" s="1" t="s">
        <v>18</v>
      </c>
      <c r="F2548" s="1" t="s">
        <v>16</v>
      </c>
      <c r="G2548" s="1" t="s">
        <v>12</v>
      </c>
      <c r="H2548" s="1" t="s">
        <v>13</v>
      </c>
      <c r="I2548" s="1" t="s">
        <v>13</v>
      </c>
      <c r="J2548">
        <v>56</v>
      </c>
      <c r="K2548" s="1">
        <f t="shared" si="117"/>
        <v>297045</v>
      </c>
      <c r="L2548" s="1" t="str">
        <f t="shared" si="118"/>
        <v>TRABAJADOR INDEPENDIENTE</v>
      </c>
      <c r="M2548" s="1">
        <f t="shared" si="119"/>
        <v>56</v>
      </c>
    </row>
    <row r="2549" spans="2:13" x14ac:dyDescent="0.25">
      <c r="B2549">
        <v>2535</v>
      </c>
      <c r="C2549" s="1" t="s">
        <v>15</v>
      </c>
      <c r="D2549">
        <v>2481900.46</v>
      </c>
      <c r="E2549" s="1" t="s">
        <v>10</v>
      </c>
      <c r="F2549" s="1" t="s">
        <v>16</v>
      </c>
      <c r="G2549" s="1" t="s">
        <v>12</v>
      </c>
      <c r="H2549" s="1" t="s">
        <v>13</v>
      </c>
      <c r="I2549" s="1" t="s">
        <v>13</v>
      </c>
      <c r="J2549">
        <v>33</v>
      </c>
      <c r="K2549" s="1">
        <f t="shared" si="117"/>
        <v>2481900.46</v>
      </c>
      <c r="L2549" s="1" t="str">
        <f t="shared" si="118"/>
        <v>ASALARIADO</v>
      </c>
      <c r="M2549" s="1">
        <f t="shared" si="119"/>
        <v>33</v>
      </c>
    </row>
    <row r="2550" spans="2:13" x14ac:dyDescent="0.25">
      <c r="B2550">
        <v>2536</v>
      </c>
      <c r="C2550" s="1" t="s">
        <v>15</v>
      </c>
      <c r="D2550">
        <v>33658.400000000001</v>
      </c>
      <c r="E2550" s="1" t="s">
        <v>10</v>
      </c>
      <c r="F2550" s="1" t="s">
        <v>11</v>
      </c>
      <c r="G2550" s="1" t="s">
        <v>12</v>
      </c>
      <c r="H2550" s="1" t="s">
        <v>13</v>
      </c>
      <c r="I2550" s="1" t="s">
        <v>13</v>
      </c>
      <c r="J2550">
        <v>58</v>
      </c>
      <c r="K2550" s="1">
        <f t="shared" si="117"/>
        <v>33658.400000000001</v>
      </c>
      <c r="L2550" s="1" t="str">
        <f t="shared" si="118"/>
        <v>ASALARIADO</v>
      </c>
      <c r="M2550" s="1">
        <f t="shared" si="119"/>
        <v>58</v>
      </c>
    </row>
    <row r="2551" spans="2:13" x14ac:dyDescent="0.25">
      <c r="B2551">
        <v>2537</v>
      </c>
      <c r="C2551" s="1" t="s">
        <v>9</v>
      </c>
      <c r="D2551">
        <v>297046</v>
      </c>
      <c r="E2551" s="1" t="s">
        <v>17</v>
      </c>
      <c r="F2551" s="1" t="s">
        <v>16</v>
      </c>
      <c r="G2551" s="1" t="s">
        <v>12</v>
      </c>
      <c r="H2551" s="1" t="s">
        <v>13</v>
      </c>
      <c r="I2551" s="1" t="s">
        <v>13</v>
      </c>
      <c r="J2551">
        <v>53</v>
      </c>
      <c r="K2551" s="1">
        <f t="shared" si="117"/>
        <v>297046</v>
      </c>
      <c r="L2551" s="1" t="str">
        <f t="shared" si="118"/>
        <v>ASEGURADO VOLUNTARIO</v>
      </c>
      <c r="M2551" s="1">
        <f t="shared" si="119"/>
        <v>53</v>
      </c>
    </row>
    <row r="2552" spans="2:13" x14ac:dyDescent="0.25">
      <c r="B2552">
        <v>2538</v>
      </c>
      <c r="C2552" s="1" t="s">
        <v>15</v>
      </c>
      <c r="D2552">
        <v>85500</v>
      </c>
      <c r="E2552" s="1" t="s">
        <v>10</v>
      </c>
      <c r="F2552" s="1" t="s">
        <v>16</v>
      </c>
      <c r="G2552" s="1" t="s">
        <v>12</v>
      </c>
      <c r="H2552" s="1" t="s">
        <v>13</v>
      </c>
      <c r="I2552" s="1" t="s">
        <v>12</v>
      </c>
      <c r="J2552">
        <v>27</v>
      </c>
      <c r="K2552" s="1">
        <f t="shared" si="117"/>
        <v>85500</v>
      </c>
      <c r="L2552" s="1" t="str">
        <f t="shared" si="118"/>
        <v>ASALARIADO</v>
      </c>
      <c r="M2552" s="1">
        <f t="shared" si="119"/>
        <v>27</v>
      </c>
    </row>
    <row r="2553" spans="2:13" x14ac:dyDescent="0.25">
      <c r="B2553">
        <v>2539</v>
      </c>
      <c r="C2553" s="1" t="s">
        <v>9</v>
      </c>
      <c r="D2553">
        <v>508656</v>
      </c>
      <c r="E2553" s="1" t="s">
        <v>10</v>
      </c>
      <c r="F2553" s="1" t="s">
        <v>16</v>
      </c>
      <c r="G2553" s="1" t="s">
        <v>12</v>
      </c>
      <c r="H2553" s="1" t="s">
        <v>13</v>
      </c>
      <c r="I2553" s="1" t="s">
        <v>13</v>
      </c>
      <c r="J2553">
        <v>49</v>
      </c>
      <c r="K2553" s="1">
        <f t="shared" si="117"/>
        <v>508656</v>
      </c>
      <c r="L2553" s="1" t="str">
        <f t="shared" si="118"/>
        <v>ASALARIADO</v>
      </c>
      <c r="M2553" s="1">
        <f t="shared" si="119"/>
        <v>49</v>
      </c>
    </row>
    <row r="2554" spans="2:13" x14ac:dyDescent="0.25">
      <c r="B2554">
        <v>2540</v>
      </c>
      <c r="C2554" s="1" t="s">
        <v>15</v>
      </c>
      <c r="D2554">
        <v>402500</v>
      </c>
      <c r="E2554" s="1" t="s">
        <v>10</v>
      </c>
      <c r="F2554" s="1" t="s">
        <v>16</v>
      </c>
      <c r="G2554" s="1" t="s">
        <v>12</v>
      </c>
      <c r="H2554" s="1" t="s">
        <v>13</v>
      </c>
      <c r="I2554" s="1" t="s">
        <v>12</v>
      </c>
      <c r="J2554">
        <v>41</v>
      </c>
      <c r="K2554" s="1">
        <f t="shared" si="117"/>
        <v>402500</v>
      </c>
      <c r="L2554" s="1" t="str">
        <f t="shared" si="118"/>
        <v>ASALARIADO</v>
      </c>
      <c r="M2554" s="1">
        <f t="shared" si="119"/>
        <v>41</v>
      </c>
    </row>
    <row r="2555" spans="2:13" x14ac:dyDescent="0.25">
      <c r="B2555">
        <v>2541</v>
      </c>
      <c r="C2555" s="1" t="s">
        <v>15</v>
      </c>
      <c r="D2555">
        <v>461014</v>
      </c>
      <c r="E2555" s="1" t="s">
        <v>10</v>
      </c>
      <c r="F2555" s="1" t="s">
        <v>11</v>
      </c>
      <c r="G2555" s="1" t="s">
        <v>12</v>
      </c>
      <c r="H2555" s="1" t="s">
        <v>13</v>
      </c>
      <c r="I2555" s="1" t="s">
        <v>12</v>
      </c>
      <c r="J2555">
        <v>52</v>
      </c>
      <c r="K2555" s="1">
        <f t="shared" si="117"/>
        <v>461014</v>
      </c>
      <c r="L2555" s="1" t="str">
        <f t="shared" si="118"/>
        <v>ASALARIADO</v>
      </c>
      <c r="M2555" s="1">
        <f t="shared" si="119"/>
        <v>52</v>
      </c>
    </row>
    <row r="2556" spans="2:13" x14ac:dyDescent="0.25">
      <c r="B2556">
        <v>2542</v>
      </c>
      <c r="C2556" s="1" t="s">
        <v>15</v>
      </c>
      <c r="D2556">
        <v>529279</v>
      </c>
      <c r="E2556" s="1" t="s">
        <v>10</v>
      </c>
      <c r="F2556" s="1" t="s">
        <v>11</v>
      </c>
      <c r="G2556" s="1" t="s">
        <v>12</v>
      </c>
      <c r="H2556" s="1" t="s">
        <v>13</v>
      </c>
      <c r="I2556" s="1" t="s">
        <v>12</v>
      </c>
      <c r="J2556">
        <v>23</v>
      </c>
      <c r="K2556" s="1">
        <f t="shared" si="117"/>
        <v>529279</v>
      </c>
      <c r="L2556" s="1" t="str">
        <f t="shared" si="118"/>
        <v>ASALARIADO</v>
      </c>
      <c r="M2556" s="1">
        <f t="shared" si="119"/>
        <v>23</v>
      </c>
    </row>
    <row r="2557" spans="2:13" x14ac:dyDescent="0.25">
      <c r="B2557">
        <v>2543</v>
      </c>
      <c r="C2557" s="1" t="s">
        <v>15</v>
      </c>
      <c r="D2557">
        <v>759597.67</v>
      </c>
      <c r="E2557" s="1" t="s">
        <v>10</v>
      </c>
      <c r="F2557" s="1" t="s">
        <v>11</v>
      </c>
      <c r="G2557" s="1" t="s">
        <v>12</v>
      </c>
      <c r="H2557" s="1" t="s">
        <v>13</v>
      </c>
      <c r="I2557" s="1" t="s">
        <v>13</v>
      </c>
      <c r="J2557">
        <v>27</v>
      </c>
      <c r="K2557" s="1">
        <f t="shared" si="117"/>
        <v>759597.67</v>
      </c>
      <c r="L2557" s="1" t="str">
        <f t="shared" si="118"/>
        <v>ASALARIADO</v>
      </c>
      <c r="M2557" s="1">
        <f t="shared" si="119"/>
        <v>27</v>
      </c>
    </row>
    <row r="2558" spans="2:13" x14ac:dyDescent="0.25">
      <c r="B2558">
        <v>2544</v>
      </c>
      <c r="C2558" s="1" t="s">
        <v>15</v>
      </c>
      <c r="D2558">
        <v>688085.2</v>
      </c>
      <c r="E2558" s="1" t="s">
        <v>10</v>
      </c>
      <c r="F2558" s="1" t="s">
        <v>11</v>
      </c>
      <c r="G2558" s="1" t="s">
        <v>12</v>
      </c>
      <c r="H2558" s="1" t="s">
        <v>13</v>
      </c>
      <c r="I2558" s="1" t="s">
        <v>13</v>
      </c>
      <c r="J2558">
        <v>36</v>
      </c>
      <c r="K2558" s="1">
        <f t="shared" si="117"/>
        <v>688085.2</v>
      </c>
      <c r="L2558" s="1" t="str">
        <f t="shared" si="118"/>
        <v>ASALARIADO</v>
      </c>
      <c r="M2558" s="1">
        <f t="shared" si="119"/>
        <v>36</v>
      </c>
    </row>
    <row r="2559" spans="2:13" x14ac:dyDescent="0.25">
      <c r="B2559">
        <v>2545</v>
      </c>
      <c r="C2559" s="1" t="s">
        <v>9</v>
      </c>
      <c r="D2559">
        <v>361666.7</v>
      </c>
      <c r="E2559" s="1" t="s">
        <v>10</v>
      </c>
      <c r="F2559" s="1" t="s">
        <v>16</v>
      </c>
      <c r="G2559" s="1" t="s">
        <v>12</v>
      </c>
      <c r="H2559" s="1" t="s">
        <v>12</v>
      </c>
      <c r="I2559" s="1" t="s">
        <v>13</v>
      </c>
      <c r="J2559">
        <v>37</v>
      </c>
      <c r="K2559" s="1">
        <f t="shared" si="117"/>
        <v>361666.7</v>
      </c>
      <c r="L2559" s="1" t="str">
        <f t="shared" si="118"/>
        <v>ASALARIADO</v>
      </c>
      <c r="M2559" s="1">
        <f t="shared" si="119"/>
        <v>37</v>
      </c>
    </row>
    <row r="2560" spans="2:13" x14ac:dyDescent="0.25">
      <c r="B2560">
        <v>2546</v>
      </c>
      <c r="C2560" s="1" t="s">
        <v>15</v>
      </c>
      <c r="D2560">
        <v>297046</v>
      </c>
      <c r="E2560" s="1" t="s">
        <v>17</v>
      </c>
      <c r="F2560" s="1" t="s">
        <v>16</v>
      </c>
      <c r="G2560" s="1" t="s">
        <v>13</v>
      </c>
      <c r="H2560" s="1" t="s">
        <v>12</v>
      </c>
      <c r="I2560" s="1" t="s">
        <v>13</v>
      </c>
      <c r="J2560">
        <v>50</v>
      </c>
      <c r="K2560" s="1">
        <f t="shared" si="117"/>
        <v>297046</v>
      </c>
      <c r="L2560" s="1" t="str">
        <f t="shared" si="118"/>
        <v>ASEGURADO VOLUNTARIO</v>
      </c>
      <c r="M2560" s="1">
        <f t="shared" si="119"/>
        <v>50</v>
      </c>
    </row>
    <row r="2561" spans="2:13" x14ac:dyDescent="0.25">
      <c r="B2561">
        <v>2547</v>
      </c>
      <c r="C2561" s="1" t="s">
        <v>15</v>
      </c>
      <c r="D2561">
        <v>309143.36</v>
      </c>
      <c r="E2561" s="1" t="s">
        <v>10</v>
      </c>
      <c r="F2561" s="1" t="s">
        <v>16</v>
      </c>
      <c r="G2561" s="1" t="s">
        <v>12</v>
      </c>
      <c r="H2561" s="1" t="s">
        <v>12</v>
      </c>
      <c r="I2561" s="1" t="s">
        <v>13</v>
      </c>
      <c r="J2561">
        <v>55</v>
      </c>
      <c r="K2561" s="1">
        <f t="shared" si="117"/>
        <v>309143.36</v>
      </c>
      <c r="L2561" s="1" t="str">
        <f t="shared" si="118"/>
        <v>ASALARIADO</v>
      </c>
      <c r="M2561" s="1">
        <f t="shared" si="119"/>
        <v>55</v>
      </c>
    </row>
    <row r="2562" spans="2:13" x14ac:dyDescent="0.25">
      <c r="B2562">
        <v>2548</v>
      </c>
      <c r="C2562" s="1" t="s">
        <v>9</v>
      </c>
      <c r="D2562">
        <v>360000</v>
      </c>
      <c r="E2562" s="1" t="s">
        <v>10</v>
      </c>
      <c r="F2562" s="1" t="s">
        <v>16</v>
      </c>
      <c r="G2562" s="1" t="s">
        <v>12</v>
      </c>
      <c r="H2562" s="1" t="s">
        <v>13</v>
      </c>
      <c r="I2562" s="1" t="s">
        <v>12</v>
      </c>
      <c r="J2562">
        <v>32</v>
      </c>
      <c r="K2562" s="1">
        <f t="shared" si="117"/>
        <v>360000</v>
      </c>
      <c r="L2562" s="1" t="str">
        <f t="shared" si="118"/>
        <v>ASALARIADO</v>
      </c>
      <c r="M2562" s="1">
        <f t="shared" si="119"/>
        <v>32</v>
      </c>
    </row>
    <row r="2563" spans="2:13" x14ac:dyDescent="0.25">
      <c r="B2563">
        <v>2549</v>
      </c>
      <c r="C2563" s="1" t="s">
        <v>9</v>
      </c>
      <c r="D2563">
        <v>600000</v>
      </c>
      <c r="E2563" s="1" t="s">
        <v>10</v>
      </c>
      <c r="F2563" s="1" t="s">
        <v>16</v>
      </c>
      <c r="G2563" s="1" t="s">
        <v>12</v>
      </c>
      <c r="H2563" s="1" t="s">
        <v>13</v>
      </c>
      <c r="I2563" s="1" t="s">
        <v>12</v>
      </c>
      <c r="J2563">
        <v>50</v>
      </c>
      <c r="K2563" s="1">
        <f t="shared" si="117"/>
        <v>600000</v>
      </c>
      <c r="L2563" s="1" t="str">
        <f t="shared" si="118"/>
        <v>ASALARIADO</v>
      </c>
      <c r="M2563" s="1">
        <f t="shared" si="119"/>
        <v>50</v>
      </c>
    </row>
    <row r="2564" spans="2:13" x14ac:dyDescent="0.25">
      <c r="B2564">
        <v>2550</v>
      </c>
      <c r="C2564" s="1" t="s">
        <v>9</v>
      </c>
      <c r="D2564">
        <v>278030</v>
      </c>
      <c r="E2564" s="1" t="s">
        <v>19</v>
      </c>
      <c r="F2564" s="1" t="s">
        <v>16</v>
      </c>
      <c r="G2564" s="1" t="s">
        <v>12</v>
      </c>
      <c r="H2564" s="1" t="s">
        <v>13</v>
      </c>
      <c r="I2564" s="1" t="s">
        <v>13</v>
      </c>
      <c r="J2564">
        <v>40</v>
      </c>
      <c r="K2564" s="1">
        <f t="shared" si="117"/>
        <v>278030</v>
      </c>
      <c r="L2564" s="1" t="str">
        <f t="shared" si="118"/>
        <v>CONVENIOS ESPECIALES DE TRABAJADORES INDEPENDIENTES</v>
      </c>
      <c r="M2564" s="1">
        <f t="shared" si="119"/>
        <v>40</v>
      </c>
    </row>
    <row r="2565" spans="2:13" x14ac:dyDescent="0.25">
      <c r="B2565">
        <v>2551</v>
      </c>
      <c r="C2565" s="1" t="s">
        <v>9</v>
      </c>
      <c r="D2565">
        <v>2512306.2999999998</v>
      </c>
      <c r="E2565" s="1" t="s">
        <v>10</v>
      </c>
      <c r="F2565" s="1" t="s">
        <v>16</v>
      </c>
      <c r="G2565" s="1" t="s">
        <v>12</v>
      </c>
      <c r="H2565" s="1" t="s">
        <v>13</v>
      </c>
      <c r="I2565" s="1" t="s">
        <v>13</v>
      </c>
      <c r="J2565">
        <v>44</v>
      </c>
      <c r="K2565" s="1">
        <f t="shared" si="117"/>
        <v>2512306.2999999998</v>
      </c>
      <c r="L2565" s="1" t="str">
        <f t="shared" si="118"/>
        <v>ASALARIADO</v>
      </c>
      <c r="M2565" s="1">
        <f t="shared" si="119"/>
        <v>44</v>
      </c>
    </row>
    <row r="2566" spans="2:13" x14ac:dyDescent="0.25">
      <c r="B2566">
        <v>2552</v>
      </c>
      <c r="C2566" s="1" t="s">
        <v>15</v>
      </c>
      <c r="D2566">
        <v>50000</v>
      </c>
      <c r="E2566" s="1" t="s">
        <v>10</v>
      </c>
      <c r="F2566" s="1" t="s">
        <v>16</v>
      </c>
      <c r="G2566" s="1" t="s">
        <v>12</v>
      </c>
      <c r="H2566" s="1" t="s">
        <v>13</v>
      </c>
      <c r="I2566" s="1" t="s">
        <v>13</v>
      </c>
      <c r="J2566">
        <v>20</v>
      </c>
      <c r="K2566" s="1">
        <f t="shared" si="117"/>
        <v>50000</v>
      </c>
      <c r="L2566" s="1" t="str">
        <f t="shared" si="118"/>
        <v>ASALARIADO</v>
      </c>
      <c r="M2566" s="1">
        <f t="shared" si="119"/>
        <v>20</v>
      </c>
    </row>
    <row r="2567" spans="2:13" x14ac:dyDescent="0.25">
      <c r="B2567">
        <v>2553</v>
      </c>
      <c r="C2567" s="1" t="s">
        <v>15</v>
      </c>
      <c r="D2567">
        <v>358500</v>
      </c>
      <c r="E2567" s="1" t="s">
        <v>10</v>
      </c>
      <c r="F2567" s="1" t="s">
        <v>16</v>
      </c>
      <c r="G2567" s="1" t="s">
        <v>12</v>
      </c>
      <c r="H2567" s="1" t="s">
        <v>13</v>
      </c>
      <c r="I2567" s="1" t="s">
        <v>13</v>
      </c>
      <c r="J2567">
        <v>41</v>
      </c>
      <c r="K2567" s="1">
        <f t="shared" si="117"/>
        <v>358500</v>
      </c>
      <c r="L2567" s="1" t="str">
        <f t="shared" si="118"/>
        <v>ASALARIADO</v>
      </c>
      <c r="M2567" s="1">
        <f t="shared" si="119"/>
        <v>41</v>
      </c>
    </row>
    <row r="2568" spans="2:13" x14ac:dyDescent="0.25">
      <c r="B2568">
        <v>2554</v>
      </c>
      <c r="C2568" s="1" t="s">
        <v>9</v>
      </c>
      <c r="D2568">
        <v>456792</v>
      </c>
      <c r="E2568" s="1" t="s">
        <v>10</v>
      </c>
      <c r="F2568" s="1" t="s">
        <v>16</v>
      </c>
      <c r="G2568" s="1" t="s">
        <v>12</v>
      </c>
      <c r="H2568" s="1" t="s">
        <v>13</v>
      </c>
      <c r="I2568" s="1" t="s">
        <v>13</v>
      </c>
      <c r="J2568">
        <v>41</v>
      </c>
      <c r="K2568" s="1">
        <f t="shared" si="117"/>
        <v>456792</v>
      </c>
      <c r="L2568" s="1" t="str">
        <f t="shared" si="118"/>
        <v>ASALARIADO</v>
      </c>
      <c r="M2568" s="1">
        <f t="shared" si="119"/>
        <v>41</v>
      </c>
    </row>
    <row r="2569" spans="2:13" x14ac:dyDescent="0.25">
      <c r="B2569">
        <v>2555</v>
      </c>
      <c r="C2569" s="1" t="s">
        <v>9</v>
      </c>
      <c r="D2569">
        <v>381590</v>
      </c>
      <c r="E2569" s="1" t="s">
        <v>10</v>
      </c>
      <c r="F2569" s="1" t="s">
        <v>16</v>
      </c>
      <c r="G2569" s="1" t="s">
        <v>12</v>
      </c>
      <c r="H2569" s="1" t="s">
        <v>13</v>
      </c>
      <c r="I2569" s="1" t="s">
        <v>13</v>
      </c>
      <c r="J2569">
        <v>21</v>
      </c>
      <c r="K2569" s="1">
        <f t="shared" si="117"/>
        <v>381590</v>
      </c>
      <c r="L2569" s="1" t="str">
        <f t="shared" si="118"/>
        <v>ASALARIADO</v>
      </c>
      <c r="M2569" s="1">
        <f t="shared" si="119"/>
        <v>21</v>
      </c>
    </row>
    <row r="2570" spans="2:13" x14ac:dyDescent="0.25">
      <c r="B2570">
        <v>2556</v>
      </c>
      <c r="C2570" s="1" t="s">
        <v>9</v>
      </c>
      <c r="D2570">
        <v>330000</v>
      </c>
      <c r="E2570" s="1" t="s">
        <v>10</v>
      </c>
      <c r="F2570" s="1" t="s">
        <v>16</v>
      </c>
      <c r="G2570" s="1" t="s">
        <v>12</v>
      </c>
      <c r="H2570" s="1" t="s">
        <v>13</v>
      </c>
      <c r="I2570" s="1" t="s">
        <v>13</v>
      </c>
      <c r="J2570">
        <v>59</v>
      </c>
      <c r="K2570" s="1">
        <f t="shared" si="117"/>
        <v>330000</v>
      </c>
      <c r="L2570" s="1" t="str">
        <f t="shared" si="118"/>
        <v>ASALARIADO</v>
      </c>
      <c r="M2570" s="1">
        <f t="shared" si="119"/>
        <v>59</v>
      </c>
    </row>
    <row r="2571" spans="2:13" x14ac:dyDescent="0.25">
      <c r="B2571">
        <v>2557</v>
      </c>
      <c r="C2571" s="1" t="s">
        <v>15</v>
      </c>
      <c r="D2571">
        <v>976390</v>
      </c>
      <c r="E2571" s="1" t="s">
        <v>10</v>
      </c>
      <c r="F2571" s="1" t="s">
        <v>11</v>
      </c>
      <c r="G2571" s="1" t="s">
        <v>12</v>
      </c>
      <c r="H2571" s="1" t="s">
        <v>13</v>
      </c>
      <c r="I2571" s="1" t="s">
        <v>13</v>
      </c>
      <c r="J2571">
        <v>35</v>
      </c>
      <c r="K2571" s="1">
        <f t="shared" si="117"/>
        <v>976390</v>
      </c>
      <c r="L2571" s="1" t="str">
        <f t="shared" si="118"/>
        <v>ASALARIADO</v>
      </c>
      <c r="M2571" s="1">
        <f t="shared" si="119"/>
        <v>35</v>
      </c>
    </row>
    <row r="2572" spans="2:13" x14ac:dyDescent="0.25">
      <c r="B2572">
        <v>2558</v>
      </c>
      <c r="C2572" s="1" t="s">
        <v>9</v>
      </c>
      <c r="D2572">
        <v>300010</v>
      </c>
      <c r="E2572" s="1" t="s">
        <v>17</v>
      </c>
      <c r="F2572" s="1" t="s">
        <v>16</v>
      </c>
      <c r="G2572" s="1" t="s">
        <v>12</v>
      </c>
      <c r="H2572" s="1" t="s">
        <v>13</v>
      </c>
      <c r="I2572" s="1" t="s">
        <v>13</v>
      </c>
      <c r="J2572">
        <v>57</v>
      </c>
      <c r="K2572" s="1">
        <f t="shared" si="117"/>
        <v>300010</v>
      </c>
      <c r="L2572" s="1" t="str">
        <f t="shared" si="118"/>
        <v>ASEGURADO VOLUNTARIO</v>
      </c>
      <c r="M2572" s="1">
        <f t="shared" si="119"/>
        <v>57</v>
      </c>
    </row>
    <row r="2573" spans="2:13" x14ac:dyDescent="0.25">
      <c r="B2573">
        <v>2559</v>
      </c>
      <c r="C2573" s="1" t="s">
        <v>9</v>
      </c>
      <c r="D2573">
        <v>349852.8</v>
      </c>
      <c r="E2573" s="1" t="s">
        <v>10</v>
      </c>
      <c r="F2573" s="1" t="s">
        <v>16</v>
      </c>
      <c r="G2573" s="1" t="s">
        <v>12</v>
      </c>
      <c r="H2573" s="1" t="s">
        <v>12</v>
      </c>
      <c r="I2573" s="1" t="s">
        <v>13</v>
      </c>
      <c r="J2573">
        <v>40</v>
      </c>
      <c r="K2573" s="1">
        <f t="shared" si="117"/>
        <v>349852.8</v>
      </c>
      <c r="L2573" s="1" t="str">
        <f t="shared" si="118"/>
        <v>ASALARIADO</v>
      </c>
      <c r="M2573" s="1">
        <f t="shared" si="119"/>
        <v>40</v>
      </c>
    </row>
    <row r="2574" spans="2:13" x14ac:dyDescent="0.25">
      <c r="B2574">
        <v>2560</v>
      </c>
      <c r="C2574" s="1" t="s">
        <v>15</v>
      </c>
      <c r="D2574">
        <v>278030</v>
      </c>
      <c r="E2574" s="1" t="s">
        <v>19</v>
      </c>
      <c r="F2574" s="1" t="s">
        <v>16</v>
      </c>
      <c r="G2574" s="1" t="s">
        <v>12</v>
      </c>
      <c r="H2574" s="1" t="s">
        <v>13</v>
      </c>
      <c r="I2574" s="1" t="s">
        <v>12</v>
      </c>
      <c r="J2574">
        <v>28</v>
      </c>
      <c r="K2574" s="1">
        <f t="shared" si="117"/>
        <v>278030</v>
      </c>
      <c r="L2574" s="1" t="str">
        <f t="shared" si="118"/>
        <v>CONVENIOS ESPECIALES DE TRABAJADORES INDEPENDIENTES</v>
      </c>
      <c r="M2574" s="1">
        <f t="shared" si="119"/>
        <v>28</v>
      </c>
    </row>
    <row r="2575" spans="2:13" x14ac:dyDescent="0.25">
      <c r="B2575">
        <v>2561</v>
      </c>
      <c r="C2575" s="1" t="s">
        <v>9</v>
      </c>
      <c r="D2575">
        <v>486162.3</v>
      </c>
      <c r="E2575" s="1" t="s">
        <v>10</v>
      </c>
      <c r="F2575" s="1" t="s">
        <v>16</v>
      </c>
      <c r="G2575" s="1" t="s">
        <v>12</v>
      </c>
      <c r="H2575" s="1" t="s">
        <v>12</v>
      </c>
      <c r="I2575" s="1" t="s">
        <v>13</v>
      </c>
      <c r="J2575">
        <v>35</v>
      </c>
      <c r="K2575" s="1">
        <f t="shared" ref="K2575:K2638" si="120">IF(ISBLANK(D2575),$B$8,D2575)</f>
        <v>486162.3</v>
      </c>
      <c r="L2575" s="1" t="str">
        <f t="shared" ref="L2575:L2638" si="121">IF(ISBLANK(E2575),$B$4,E2575)</f>
        <v>ASALARIADO</v>
      </c>
      <c r="M2575" s="1">
        <f t="shared" ref="M2575:M2638" si="122">IF(ISBLANK(J2575),$B$9,J2575)</f>
        <v>35</v>
      </c>
    </row>
    <row r="2576" spans="2:13" x14ac:dyDescent="0.25">
      <c r="B2576">
        <v>2562</v>
      </c>
      <c r="C2576" s="1" t="s">
        <v>9</v>
      </c>
      <c r="D2576">
        <v>589097</v>
      </c>
      <c r="E2576" s="1" t="s">
        <v>10</v>
      </c>
      <c r="F2576" s="1" t="s">
        <v>16</v>
      </c>
      <c r="G2576" s="1" t="s">
        <v>12</v>
      </c>
      <c r="H2576" s="1" t="s">
        <v>13</v>
      </c>
      <c r="I2576" s="1" t="s">
        <v>13</v>
      </c>
      <c r="J2576">
        <v>54</v>
      </c>
      <c r="K2576" s="1">
        <f t="shared" si="120"/>
        <v>589097</v>
      </c>
      <c r="L2576" s="1" t="str">
        <f t="shared" si="121"/>
        <v>ASALARIADO</v>
      </c>
      <c r="M2576" s="1">
        <f t="shared" si="122"/>
        <v>54</v>
      </c>
    </row>
    <row r="2577" spans="2:13" x14ac:dyDescent="0.25">
      <c r="B2577">
        <v>2563</v>
      </c>
      <c r="C2577" s="1" t="s">
        <v>9</v>
      </c>
      <c r="D2577">
        <v>446149.5</v>
      </c>
      <c r="E2577" s="1" t="s">
        <v>10</v>
      </c>
      <c r="F2577" s="1" t="s">
        <v>11</v>
      </c>
      <c r="G2577" s="1" t="s">
        <v>12</v>
      </c>
      <c r="H2577" s="1" t="s">
        <v>13</v>
      </c>
      <c r="I2577" s="1" t="s">
        <v>13</v>
      </c>
      <c r="J2577">
        <v>57</v>
      </c>
      <c r="K2577" s="1">
        <f t="shared" si="120"/>
        <v>446149.5</v>
      </c>
      <c r="L2577" s="1" t="str">
        <f t="shared" si="121"/>
        <v>ASALARIADO</v>
      </c>
      <c r="M2577" s="1">
        <f t="shared" si="122"/>
        <v>57</v>
      </c>
    </row>
    <row r="2578" spans="2:13" x14ac:dyDescent="0.25">
      <c r="B2578">
        <v>2564</v>
      </c>
      <c r="C2578" s="1" t="s">
        <v>15</v>
      </c>
      <c r="D2578">
        <v>681819</v>
      </c>
      <c r="E2578" s="1" t="s">
        <v>10</v>
      </c>
      <c r="F2578" s="1" t="s">
        <v>11</v>
      </c>
      <c r="G2578" s="1" t="s">
        <v>12</v>
      </c>
      <c r="H2578" s="1" t="s">
        <v>13</v>
      </c>
      <c r="I2578" s="1" t="s">
        <v>13</v>
      </c>
      <c r="J2578">
        <v>40</v>
      </c>
      <c r="K2578" s="1">
        <f t="shared" si="120"/>
        <v>681819</v>
      </c>
      <c r="L2578" s="1" t="str">
        <f t="shared" si="121"/>
        <v>ASALARIADO</v>
      </c>
      <c r="M2578" s="1">
        <f t="shared" si="122"/>
        <v>40</v>
      </c>
    </row>
    <row r="2579" spans="2:13" x14ac:dyDescent="0.25">
      <c r="B2579">
        <v>2565</v>
      </c>
      <c r="C2579" s="1" t="s">
        <v>9</v>
      </c>
      <c r="D2579">
        <v>287609.93</v>
      </c>
      <c r="E2579" s="1" t="s">
        <v>10</v>
      </c>
      <c r="F2579" s="1" t="s">
        <v>16</v>
      </c>
      <c r="G2579" s="1" t="s">
        <v>12</v>
      </c>
      <c r="H2579" s="1" t="s">
        <v>13</v>
      </c>
      <c r="I2579" s="1" t="s">
        <v>13</v>
      </c>
      <c r="J2579">
        <v>33</v>
      </c>
      <c r="K2579" s="1">
        <f t="shared" si="120"/>
        <v>287609.93</v>
      </c>
      <c r="L2579" s="1" t="str">
        <f t="shared" si="121"/>
        <v>ASALARIADO</v>
      </c>
      <c r="M2579" s="1">
        <f t="shared" si="122"/>
        <v>33</v>
      </c>
    </row>
    <row r="2580" spans="2:13" x14ac:dyDescent="0.25">
      <c r="B2580">
        <v>2566</v>
      </c>
      <c r="C2580" s="1" t="s">
        <v>9</v>
      </c>
      <c r="D2580">
        <v>711460.6</v>
      </c>
      <c r="E2580" s="1" t="s">
        <v>10</v>
      </c>
      <c r="F2580" s="1" t="s">
        <v>11</v>
      </c>
      <c r="G2580" s="1" t="s">
        <v>12</v>
      </c>
      <c r="H2580" s="1" t="s">
        <v>13</v>
      </c>
      <c r="I2580" s="1" t="s">
        <v>13</v>
      </c>
      <c r="J2580">
        <v>43</v>
      </c>
      <c r="K2580" s="1">
        <f t="shared" si="120"/>
        <v>711460.6</v>
      </c>
      <c r="L2580" s="1" t="str">
        <f t="shared" si="121"/>
        <v>ASALARIADO</v>
      </c>
      <c r="M2580" s="1">
        <f t="shared" si="122"/>
        <v>43</v>
      </c>
    </row>
    <row r="2581" spans="2:13" x14ac:dyDescent="0.25">
      <c r="B2581">
        <v>2567</v>
      </c>
      <c r="C2581" s="1" t="s">
        <v>9</v>
      </c>
      <c r="D2581">
        <v>304357</v>
      </c>
      <c r="E2581" s="1" t="s">
        <v>18</v>
      </c>
      <c r="F2581" s="1" t="s">
        <v>16</v>
      </c>
      <c r="G2581" s="1" t="s">
        <v>12</v>
      </c>
      <c r="H2581" s="1" t="s">
        <v>13</v>
      </c>
      <c r="I2581" s="1" t="s">
        <v>12</v>
      </c>
      <c r="J2581">
        <v>27</v>
      </c>
      <c r="K2581" s="1">
        <f t="shared" si="120"/>
        <v>304357</v>
      </c>
      <c r="L2581" s="1" t="str">
        <f t="shared" si="121"/>
        <v>TRABAJADOR INDEPENDIENTE</v>
      </c>
      <c r="M2581" s="1">
        <f t="shared" si="122"/>
        <v>27</v>
      </c>
    </row>
    <row r="2582" spans="2:13" x14ac:dyDescent="0.25">
      <c r="B2582">
        <v>2568</v>
      </c>
      <c r="C2582" s="1" t="s">
        <v>9</v>
      </c>
      <c r="D2582">
        <v>359544.27</v>
      </c>
      <c r="E2582" s="1" t="s">
        <v>21</v>
      </c>
      <c r="F2582" s="1" t="s">
        <v>16</v>
      </c>
      <c r="G2582" s="1" t="s">
        <v>12</v>
      </c>
      <c r="H2582" s="1" t="s">
        <v>12</v>
      </c>
      <c r="I2582" s="1" t="s">
        <v>13</v>
      </c>
      <c r="J2582">
        <v>28</v>
      </c>
      <c r="K2582" s="1">
        <f t="shared" si="120"/>
        <v>359544.27</v>
      </c>
      <c r="L2582" s="1" t="str">
        <f t="shared" si="121"/>
        <v>CONVENIOS ESPECIALES DE ASEGURADOS VOLUNTARIOS</v>
      </c>
      <c r="M2582" s="1">
        <f t="shared" si="122"/>
        <v>28</v>
      </c>
    </row>
    <row r="2583" spans="2:13" x14ac:dyDescent="0.25">
      <c r="B2583">
        <v>2569</v>
      </c>
      <c r="C2583" s="1" t="s">
        <v>9</v>
      </c>
      <c r="D2583">
        <v>145000</v>
      </c>
      <c r="E2583" s="1" t="s">
        <v>10</v>
      </c>
      <c r="F2583" s="1" t="s">
        <v>16</v>
      </c>
      <c r="G2583" s="1" t="s">
        <v>12</v>
      </c>
      <c r="H2583" s="1" t="s">
        <v>13</v>
      </c>
      <c r="I2583" s="1" t="s">
        <v>13</v>
      </c>
      <c r="J2583">
        <v>63</v>
      </c>
      <c r="K2583" s="1">
        <f t="shared" si="120"/>
        <v>145000</v>
      </c>
      <c r="L2583" s="1" t="str">
        <f t="shared" si="121"/>
        <v>ASALARIADO</v>
      </c>
      <c r="M2583" s="1">
        <f t="shared" si="122"/>
        <v>63</v>
      </c>
    </row>
    <row r="2584" spans="2:13" x14ac:dyDescent="0.25">
      <c r="B2584">
        <v>2570</v>
      </c>
      <c r="C2584" s="1" t="s">
        <v>9</v>
      </c>
      <c r="D2584">
        <v>634623</v>
      </c>
      <c r="E2584" s="1" t="s">
        <v>14</v>
      </c>
      <c r="F2584" s="1" t="s">
        <v>11</v>
      </c>
      <c r="G2584" s="1" t="s">
        <v>12</v>
      </c>
      <c r="H2584" s="1" t="s">
        <v>13</v>
      </c>
      <c r="I2584" s="1" t="s">
        <v>13</v>
      </c>
      <c r="J2584">
        <v>56</v>
      </c>
      <c r="K2584" s="1">
        <f t="shared" si="120"/>
        <v>634623</v>
      </c>
      <c r="L2584" s="1" t="str">
        <f t="shared" si="121"/>
        <v>PENSIONADOS EN SU PROPIO SISTEMA</v>
      </c>
      <c r="M2584" s="1">
        <f t="shared" si="122"/>
        <v>56</v>
      </c>
    </row>
    <row r="2585" spans="2:13" x14ac:dyDescent="0.25">
      <c r="B2585">
        <v>2571</v>
      </c>
      <c r="C2585" s="1" t="s">
        <v>15</v>
      </c>
      <c r="D2585">
        <v>547200</v>
      </c>
      <c r="E2585" s="1" t="s">
        <v>10</v>
      </c>
      <c r="F2585" s="1" t="s">
        <v>16</v>
      </c>
      <c r="G2585" s="1" t="s">
        <v>12</v>
      </c>
      <c r="H2585" s="1" t="s">
        <v>13</v>
      </c>
      <c r="I2585" s="1" t="s">
        <v>13</v>
      </c>
      <c r="J2585">
        <v>48</v>
      </c>
      <c r="K2585" s="1">
        <f t="shared" si="120"/>
        <v>547200</v>
      </c>
      <c r="L2585" s="1" t="str">
        <f t="shared" si="121"/>
        <v>ASALARIADO</v>
      </c>
      <c r="M2585" s="1">
        <f t="shared" si="122"/>
        <v>48</v>
      </c>
    </row>
    <row r="2586" spans="2:13" x14ac:dyDescent="0.25">
      <c r="B2586">
        <v>2572</v>
      </c>
      <c r="C2586" s="1" t="s">
        <v>15</v>
      </c>
      <c r="D2586">
        <v>1044273</v>
      </c>
      <c r="E2586" s="1" t="s">
        <v>10</v>
      </c>
      <c r="F2586" s="1" t="s">
        <v>11</v>
      </c>
      <c r="G2586" s="1" t="s">
        <v>12</v>
      </c>
      <c r="H2586" s="1" t="s">
        <v>13</v>
      </c>
      <c r="I2586" s="1" t="s">
        <v>12</v>
      </c>
      <c r="J2586">
        <v>33</v>
      </c>
      <c r="K2586" s="1">
        <f t="shared" si="120"/>
        <v>1044273</v>
      </c>
      <c r="L2586" s="1" t="str">
        <f t="shared" si="121"/>
        <v>ASALARIADO</v>
      </c>
      <c r="M2586" s="1">
        <f t="shared" si="122"/>
        <v>33</v>
      </c>
    </row>
    <row r="2587" spans="2:13" x14ac:dyDescent="0.25">
      <c r="B2587">
        <v>2573</v>
      </c>
      <c r="C2587" s="1" t="s">
        <v>9</v>
      </c>
      <c r="D2587">
        <v>329836.81</v>
      </c>
      <c r="E2587" s="1" t="s">
        <v>10</v>
      </c>
      <c r="F2587" s="1" t="s">
        <v>16</v>
      </c>
      <c r="G2587" s="1" t="s">
        <v>12</v>
      </c>
      <c r="H2587" s="1" t="s">
        <v>13</v>
      </c>
      <c r="I2587" s="1" t="s">
        <v>13</v>
      </c>
      <c r="J2587">
        <v>55</v>
      </c>
      <c r="K2587" s="1">
        <f t="shared" si="120"/>
        <v>329836.81</v>
      </c>
      <c r="L2587" s="1" t="str">
        <f t="shared" si="121"/>
        <v>ASALARIADO</v>
      </c>
      <c r="M2587" s="1">
        <f t="shared" si="122"/>
        <v>55</v>
      </c>
    </row>
    <row r="2588" spans="2:13" x14ac:dyDescent="0.25">
      <c r="B2588">
        <v>2574</v>
      </c>
      <c r="C2588" s="1" t="s">
        <v>9</v>
      </c>
      <c r="D2588">
        <v>297046</v>
      </c>
      <c r="E2588" s="1" t="s">
        <v>18</v>
      </c>
      <c r="F2588" s="1" t="s">
        <v>16</v>
      </c>
      <c r="G2588" s="1" t="s">
        <v>12</v>
      </c>
      <c r="H2588" s="1" t="s">
        <v>13</v>
      </c>
      <c r="I2588" s="1" t="s">
        <v>13</v>
      </c>
      <c r="J2588">
        <v>68</v>
      </c>
      <c r="K2588" s="1">
        <f t="shared" si="120"/>
        <v>297046</v>
      </c>
      <c r="L2588" s="1" t="str">
        <f t="shared" si="121"/>
        <v>TRABAJADOR INDEPENDIENTE</v>
      </c>
      <c r="M2588" s="1">
        <f t="shared" si="122"/>
        <v>68</v>
      </c>
    </row>
    <row r="2589" spans="2:13" x14ac:dyDescent="0.25">
      <c r="B2589">
        <v>2575</v>
      </c>
      <c r="C2589" s="1" t="s">
        <v>9</v>
      </c>
      <c r="D2589">
        <v>470823.31</v>
      </c>
      <c r="E2589" s="1" t="s">
        <v>10</v>
      </c>
      <c r="F2589" s="1" t="s">
        <v>16</v>
      </c>
      <c r="G2589" s="1" t="s">
        <v>12</v>
      </c>
      <c r="H2589" s="1" t="s">
        <v>13</v>
      </c>
      <c r="I2589" s="1" t="s">
        <v>13</v>
      </c>
      <c r="J2589">
        <v>34</v>
      </c>
      <c r="K2589" s="1">
        <f t="shared" si="120"/>
        <v>470823.31</v>
      </c>
      <c r="L2589" s="1" t="str">
        <f t="shared" si="121"/>
        <v>ASALARIADO</v>
      </c>
      <c r="M2589" s="1">
        <f t="shared" si="122"/>
        <v>34</v>
      </c>
    </row>
    <row r="2590" spans="2:13" x14ac:dyDescent="0.25">
      <c r="B2590">
        <v>2576</v>
      </c>
      <c r="C2590" s="1" t="s">
        <v>15</v>
      </c>
      <c r="D2590">
        <v>1002900.02</v>
      </c>
      <c r="E2590" s="1" t="s">
        <v>10</v>
      </c>
      <c r="F2590" s="1" t="s">
        <v>11</v>
      </c>
      <c r="G2590" s="1" t="s">
        <v>12</v>
      </c>
      <c r="H2590" s="1" t="s">
        <v>13</v>
      </c>
      <c r="I2590" s="1" t="s">
        <v>13</v>
      </c>
      <c r="J2590">
        <v>46</v>
      </c>
      <c r="K2590" s="1">
        <f t="shared" si="120"/>
        <v>1002900.02</v>
      </c>
      <c r="L2590" s="1" t="str">
        <f t="shared" si="121"/>
        <v>ASALARIADO</v>
      </c>
      <c r="M2590" s="1">
        <f t="shared" si="122"/>
        <v>46</v>
      </c>
    </row>
    <row r="2591" spans="2:13" x14ac:dyDescent="0.25">
      <c r="B2591">
        <v>2577</v>
      </c>
      <c r="C2591" s="1" t="s">
        <v>9</v>
      </c>
      <c r="D2591">
        <v>490140.74</v>
      </c>
      <c r="E2591" s="1" t="s">
        <v>10</v>
      </c>
      <c r="F2591" s="1" t="s">
        <v>16</v>
      </c>
      <c r="G2591" s="1" t="s">
        <v>12</v>
      </c>
      <c r="H2591" s="1" t="s">
        <v>13</v>
      </c>
      <c r="I2591" s="1" t="s">
        <v>13</v>
      </c>
      <c r="J2591">
        <v>22</v>
      </c>
      <c r="K2591" s="1">
        <f t="shared" si="120"/>
        <v>490140.74</v>
      </c>
      <c r="L2591" s="1" t="str">
        <f t="shared" si="121"/>
        <v>ASALARIADO</v>
      </c>
      <c r="M2591" s="1">
        <f t="shared" si="122"/>
        <v>22</v>
      </c>
    </row>
    <row r="2592" spans="2:13" x14ac:dyDescent="0.25">
      <c r="B2592">
        <v>2578</v>
      </c>
      <c r="C2592" s="1" t="s">
        <v>9</v>
      </c>
      <c r="D2592">
        <v>386489</v>
      </c>
      <c r="E2592" s="1" t="s">
        <v>10</v>
      </c>
      <c r="F2592" s="1" t="s">
        <v>16</v>
      </c>
      <c r="G2592" s="1" t="s">
        <v>12</v>
      </c>
      <c r="H2592" s="1" t="s">
        <v>13</v>
      </c>
      <c r="I2592" s="1" t="s">
        <v>13</v>
      </c>
      <c r="J2592">
        <v>23</v>
      </c>
      <c r="K2592" s="1">
        <f t="shared" si="120"/>
        <v>386489</v>
      </c>
      <c r="L2592" s="1" t="str">
        <f t="shared" si="121"/>
        <v>ASALARIADO</v>
      </c>
      <c r="M2592" s="1">
        <f t="shared" si="122"/>
        <v>23</v>
      </c>
    </row>
    <row r="2593" spans="2:13" x14ac:dyDescent="0.25">
      <c r="B2593">
        <v>2579</v>
      </c>
      <c r="C2593" s="1" t="s">
        <v>15</v>
      </c>
      <c r="D2593">
        <v>159787.23000000001</v>
      </c>
      <c r="E2593" s="1" t="s">
        <v>10</v>
      </c>
      <c r="F2593" s="1" t="s">
        <v>16</v>
      </c>
      <c r="G2593" s="1" t="s">
        <v>12</v>
      </c>
      <c r="H2593" s="1" t="s">
        <v>13</v>
      </c>
      <c r="I2593" s="1" t="s">
        <v>13</v>
      </c>
      <c r="J2593">
        <v>44</v>
      </c>
      <c r="K2593" s="1">
        <f t="shared" si="120"/>
        <v>159787.23000000001</v>
      </c>
      <c r="L2593" s="1" t="str">
        <f t="shared" si="121"/>
        <v>ASALARIADO</v>
      </c>
      <c r="M2593" s="1">
        <f t="shared" si="122"/>
        <v>44</v>
      </c>
    </row>
    <row r="2594" spans="2:13" x14ac:dyDescent="0.25">
      <c r="B2594">
        <v>2580</v>
      </c>
      <c r="C2594" s="1" t="s">
        <v>9</v>
      </c>
      <c r="D2594">
        <v>297046</v>
      </c>
      <c r="E2594" s="1" t="s">
        <v>17</v>
      </c>
      <c r="F2594" s="1" t="s">
        <v>16</v>
      </c>
      <c r="G2594" s="1" t="s">
        <v>12</v>
      </c>
      <c r="H2594" s="1" t="s">
        <v>13</v>
      </c>
      <c r="I2594" s="1" t="s">
        <v>13</v>
      </c>
      <c r="J2594">
        <v>40</v>
      </c>
      <c r="K2594" s="1">
        <f t="shared" si="120"/>
        <v>297046</v>
      </c>
      <c r="L2594" s="1" t="str">
        <f t="shared" si="121"/>
        <v>ASEGURADO VOLUNTARIO</v>
      </c>
      <c r="M2594" s="1">
        <f t="shared" si="122"/>
        <v>40</v>
      </c>
    </row>
    <row r="2595" spans="2:13" x14ac:dyDescent="0.25">
      <c r="B2595">
        <v>2581</v>
      </c>
      <c r="C2595" s="1" t="s">
        <v>15</v>
      </c>
      <c r="D2595">
        <v>661866.11</v>
      </c>
      <c r="E2595" s="1" t="s">
        <v>10</v>
      </c>
      <c r="F2595" s="1" t="s">
        <v>16</v>
      </c>
      <c r="G2595" s="1" t="s">
        <v>12</v>
      </c>
      <c r="H2595" s="1" t="s">
        <v>13</v>
      </c>
      <c r="I2595" s="1" t="s">
        <v>13</v>
      </c>
      <c r="J2595">
        <v>28</v>
      </c>
      <c r="K2595" s="1">
        <f t="shared" si="120"/>
        <v>661866.11</v>
      </c>
      <c r="L2595" s="1" t="str">
        <f t="shared" si="121"/>
        <v>ASALARIADO</v>
      </c>
      <c r="M2595" s="1">
        <f t="shared" si="122"/>
        <v>28</v>
      </c>
    </row>
    <row r="2596" spans="2:13" x14ac:dyDescent="0.25">
      <c r="B2596">
        <v>2582</v>
      </c>
      <c r="C2596" s="1" t="s">
        <v>15</v>
      </c>
      <c r="D2596">
        <v>300611</v>
      </c>
      <c r="E2596" s="1" t="s">
        <v>18</v>
      </c>
      <c r="F2596" s="1" t="s">
        <v>16</v>
      </c>
      <c r="G2596" s="1" t="s">
        <v>12</v>
      </c>
      <c r="H2596" s="1" t="s">
        <v>13</v>
      </c>
      <c r="I2596" s="1" t="s">
        <v>13</v>
      </c>
      <c r="J2596">
        <v>51</v>
      </c>
      <c r="K2596" s="1">
        <f t="shared" si="120"/>
        <v>300611</v>
      </c>
      <c r="L2596" s="1" t="str">
        <f t="shared" si="121"/>
        <v>TRABAJADOR INDEPENDIENTE</v>
      </c>
      <c r="M2596" s="1">
        <f t="shared" si="122"/>
        <v>51</v>
      </c>
    </row>
    <row r="2597" spans="2:13" x14ac:dyDescent="0.25">
      <c r="B2597">
        <v>2583</v>
      </c>
      <c r="C2597" s="1" t="s">
        <v>9</v>
      </c>
      <c r="D2597">
        <v>278030</v>
      </c>
      <c r="E2597" s="1" t="s">
        <v>17</v>
      </c>
      <c r="F2597" s="1" t="s">
        <v>16</v>
      </c>
      <c r="G2597" s="1" t="s">
        <v>12</v>
      </c>
      <c r="H2597" s="1" t="s">
        <v>12</v>
      </c>
      <c r="I2597" s="1" t="s">
        <v>12</v>
      </c>
      <c r="J2597">
        <v>34</v>
      </c>
      <c r="K2597" s="1">
        <f t="shared" si="120"/>
        <v>278030</v>
      </c>
      <c r="L2597" s="1" t="str">
        <f t="shared" si="121"/>
        <v>ASEGURADO VOLUNTARIO</v>
      </c>
      <c r="M2597" s="1">
        <f t="shared" si="122"/>
        <v>34</v>
      </c>
    </row>
    <row r="2598" spans="2:13" x14ac:dyDescent="0.25">
      <c r="B2598">
        <v>2584</v>
      </c>
      <c r="C2598" s="1" t="s">
        <v>15</v>
      </c>
      <c r="D2598">
        <v>1172054</v>
      </c>
      <c r="E2598" s="1" t="s">
        <v>14</v>
      </c>
      <c r="F2598" s="1" t="s">
        <v>11</v>
      </c>
      <c r="G2598" s="1" t="s">
        <v>12</v>
      </c>
      <c r="H2598" s="1" t="s">
        <v>13</v>
      </c>
      <c r="I2598" s="1" t="s">
        <v>13</v>
      </c>
      <c r="J2598">
        <v>64</v>
      </c>
      <c r="K2598" s="1">
        <f t="shared" si="120"/>
        <v>1172054</v>
      </c>
      <c r="L2598" s="1" t="str">
        <f t="shared" si="121"/>
        <v>PENSIONADOS EN SU PROPIO SISTEMA</v>
      </c>
      <c r="M2598" s="1">
        <f t="shared" si="122"/>
        <v>64</v>
      </c>
    </row>
    <row r="2599" spans="2:13" x14ac:dyDescent="0.25">
      <c r="B2599">
        <v>2585</v>
      </c>
      <c r="C2599" s="1" t="s">
        <v>9</v>
      </c>
      <c r="D2599">
        <v>912169</v>
      </c>
      <c r="E2599" s="1" t="s">
        <v>10</v>
      </c>
      <c r="F2599" s="1" t="s">
        <v>11</v>
      </c>
      <c r="G2599" s="1" t="s">
        <v>12</v>
      </c>
      <c r="H2599" s="1" t="s">
        <v>13</v>
      </c>
      <c r="I2599" s="1" t="s">
        <v>12</v>
      </c>
      <c r="J2599">
        <v>36</v>
      </c>
      <c r="K2599" s="1">
        <f t="shared" si="120"/>
        <v>912169</v>
      </c>
      <c r="L2599" s="1" t="str">
        <f t="shared" si="121"/>
        <v>ASALARIADO</v>
      </c>
      <c r="M2599" s="1">
        <f t="shared" si="122"/>
        <v>36</v>
      </c>
    </row>
    <row r="2600" spans="2:13" x14ac:dyDescent="0.25">
      <c r="B2600">
        <v>2586</v>
      </c>
      <c r="C2600" s="1" t="s">
        <v>9</v>
      </c>
      <c r="D2600">
        <v>93363.8</v>
      </c>
      <c r="E2600" s="1" t="s">
        <v>10</v>
      </c>
      <c r="F2600" s="1" t="s">
        <v>16</v>
      </c>
      <c r="G2600" s="1" t="s">
        <v>12</v>
      </c>
      <c r="H2600" s="1" t="s">
        <v>13</v>
      </c>
      <c r="I2600" s="1" t="s">
        <v>13</v>
      </c>
      <c r="J2600">
        <v>46</v>
      </c>
      <c r="K2600" s="1">
        <f t="shared" si="120"/>
        <v>93363.8</v>
      </c>
      <c r="L2600" s="1" t="str">
        <f t="shared" si="121"/>
        <v>ASALARIADO</v>
      </c>
      <c r="M2600" s="1">
        <f t="shared" si="122"/>
        <v>46</v>
      </c>
    </row>
    <row r="2601" spans="2:13" x14ac:dyDescent="0.25">
      <c r="B2601">
        <v>2587</v>
      </c>
      <c r="C2601" s="1" t="s">
        <v>9</v>
      </c>
      <c r="D2601">
        <v>762828</v>
      </c>
      <c r="E2601" s="1" t="s">
        <v>10</v>
      </c>
      <c r="F2601" s="1" t="s">
        <v>11</v>
      </c>
      <c r="G2601" s="1" t="s">
        <v>12</v>
      </c>
      <c r="H2601" s="1" t="s">
        <v>13</v>
      </c>
      <c r="I2601" s="1" t="s">
        <v>12</v>
      </c>
      <c r="J2601">
        <v>60</v>
      </c>
      <c r="K2601" s="1">
        <f t="shared" si="120"/>
        <v>762828</v>
      </c>
      <c r="L2601" s="1" t="str">
        <f t="shared" si="121"/>
        <v>ASALARIADO</v>
      </c>
      <c r="M2601" s="1">
        <f t="shared" si="122"/>
        <v>60</v>
      </c>
    </row>
    <row r="2602" spans="2:13" x14ac:dyDescent="0.25">
      <c r="B2602">
        <v>2588</v>
      </c>
      <c r="C2602" s="1" t="s">
        <v>9</v>
      </c>
      <c r="D2602">
        <v>847871</v>
      </c>
      <c r="E2602" s="1" t="s">
        <v>18</v>
      </c>
      <c r="F2602" s="1" t="s">
        <v>16</v>
      </c>
      <c r="G2602" s="1" t="s">
        <v>12</v>
      </c>
      <c r="H2602" s="1" t="s">
        <v>13</v>
      </c>
      <c r="I2602" s="1" t="s">
        <v>13</v>
      </c>
      <c r="J2602">
        <v>51</v>
      </c>
      <c r="K2602" s="1">
        <f t="shared" si="120"/>
        <v>847871</v>
      </c>
      <c r="L2602" s="1" t="str">
        <f t="shared" si="121"/>
        <v>TRABAJADOR INDEPENDIENTE</v>
      </c>
      <c r="M2602" s="1">
        <f t="shared" si="122"/>
        <v>51</v>
      </c>
    </row>
    <row r="2603" spans="2:13" x14ac:dyDescent="0.25">
      <c r="B2603">
        <v>2589</v>
      </c>
      <c r="C2603" s="1" t="s">
        <v>15</v>
      </c>
      <c r="D2603">
        <v>388987.92</v>
      </c>
      <c r="E2603" s="1" t="s">
        <v>10</v>
      </c>
      <c r="F2603" s="1" t="s">
        <v>11</v>
      </c>
      <c r="G2603" s="1" t="s">
        <v>12</v>
      </c>
      <c r="H2603" s="1" t="s">
        <v>13</v>
      </c>
      <c r="I2603" s="1" t="s">
        <v>13</v>
      </c>
      <c r="J2603">
        <v>25</v>
      </c>
      <c r="K2603" s="1">
        <f t="shared" si="120"/>
        <v>388987.92</v>
      </c>
      <c r="L2603" s="1" t="str">
        <f t="shared" si="121"/>
        <v>ASALARIADO</v>
      </c>
      <c r="M2603" s="1">
        <f t="shared" si="122"/>
        <v>25</v>
      </c>
    </row>
    <row r="2604" spans="2:13" x14ac:dyDescent="0.25">
      <c r="B2604">
        <v>2590</v>
      </c>
      <c r="C2604" s="1" t="s">
        <v>9</v>
      </c>
      <c r="D2604">
        <v>348650</v>
      </c>
      <c r="E2604" s="1" t="s">
        <v>10</v>
      </c>
      <c r="F2604" s="1" t="s">
        <v>16</v>
      </c>
      <c r="G2604" s="1" t="s">
        <v>12</v>
      </c>
      <c r="H2604" s="1" t="s">
        <v>12</v>
      </c>
      <c r="I2604" s="1" t="s">
        <v>13</v>
      </c>
      <c r="J2604">
        <v>52</v>
      </c>
      <c r="K2604" s="1">
        <f t="shared" si="120"/>
        <v>348650</v>
      </c>
      <c r="L2604" s="1" t="str">
        <f t="shared" si="121"/>
        <v>ASALARIADO</v>
      </c>
      <c r="M2604" s="1">
        <f t="shared" si="122"/>
        <v>52</v>
      </c>
    </row>
    <row r="2605" spans="2:13" x14ac:dyDescent="0.25">
      <c r="B2605">
        <v>2591</v>
      </c>
      <c r="C2605" s="1" t="s">
        <v>9</v>
      </c>
      <c r="D2605">
        <v>520560</v>
      </c>
      <c r="E2605" s="1" t="s">
        <v>10</v>
      </c>
      <c r="F2605" s="1" t="s">
        <v>16</v>
      </c>
      <c r="G2605" s="1" t="s">
        <v>12</v>
      </c>
      <c r="H2605" s="1" t="s">
        <v>13</v>
      </c>
      <c r="I2605" s="1" t="s">
        <v>13</v>
      </c>
      <c r="J2605">
        <v>40</v>
      </c>
      <c r="K2605" s="1">
        <f t="shared" si="120"/>
        <v>520560</v>
      </c>
      <c r="L2605" s="1" t="str">
        <f t="shared" si="121"/>
        <v>ASALARIADO</v>
      </c>
      <c r="M2605" s="1">
        <f t="shared" si="122"/>
        <v>40</v>
      </c>
    </row>
    <row r="2606" spans="2:13" x14ac:dyDescent="0.25">
      <c r="B2606">
        <v>2592</v>
      </c>
      <c r="C2606" s="1" t="s">
        <v>9</v>
      </c>
      <c r="D2606">
        <v>369500</v>
      </c>
      <c r="E2606" s="1" t="s">
        <v>10</v>
      </c>
      <c r="F2606" s="1" t="s">
        <v>16</v>
      </c>
      <c r="G2606" s="1" t="s">
        <v>12</v>
      </c>
      <c r="H2606" s="1" t="s">
        <v>13</v>
      </c>
      <c r="I2606" s="1" t="s">
        <v>13</v>
      </c>
      <c r="J2606">
        <v>43</v>
      </c>
      <c r="K2606" s="1">
        <f t="shared" si="120"/>
        <v>369500</v>
      </c>
      <c r="L2606" s="1" t="str">
        <f t="shared" si="121"/>
        <v>ASALARIADO</v>
      </c>
      <c r="M2606" s="1">
        <f t="shared" si="122"/>
        <v>43</v>
      </c>
    </row>
    <row r="2607" spans="2:13" x14ac:dyDescent="0.25">
      <c r="B2607">
        <v>2593</v>
      </c>
      <c r="C2607" s="1" t="s">
        <v>9</v>
      </c>
      <c r="D2607">
        <v>101351.8</v>
      </c>
      <c r="E2607" s="1" t="s">
        <v>10</v>
      </c>
      <c r="F2607" s="1" t="s">
        <v>16</v>
      </c>
      <c r="G2607" s="1" t="s">
        <v>12</v>
      </c>
      <c r="H2607" s="1" t="s">
        <v>13</v>
      </c>
      <c r="I2607" s="1" t="s">
        <v>13</v>
      </c>
      <c r="J2607">
        <v>25</v>
      </c>
      <c r="K2607" s="1">
        <f t="shared" si="120"/>
        <v>101351.8</v>
      </c>
      <c r="L2607" s="1" t="str">
        <f t="shared" si="121"/>
        <v>ASALARIADO</v>
      </c>
      <c r="M2607" s="1">
        <f t="shared" si="122"/>
        <v>25</v>
      </c>
    </row>
    <row r="2608" spans="2:13" x14ac:dyDescent="0.25">
      <c r="B2608">
        <v>2594</v>
      </c>
      <c r="C2608" s="1" t="s">
        <v>9</v>
      </c>
      <c r="D2608">
        <v>3080767.52</v>
      </c>
      <c r="E2608" s="1" t="s">
        <v>10</v>
      </c>
      <c r="F2608" s="1" t="s">
        <v>11</v>
      </c>
      <c r="G2608" s="1" t="s">
        <v>12</v>
      </c>
      <c r="H2608" s="1" t="s">
        <v>13</v>
      </c>
      <c r="I2608" s="1" t="s">
        <v>13</v>
      </c>
      <c r="J2608">
        <v>42</v>
      </c>
      <c r="K2608" s="1">
        <f t="shared" si="120"/>
        <v>3080767.52</v>
      </c>
      <c r="L2608" s="1" t="str">
        <f t="shared" si="121"/>
        <v>ASALARIADO</v>
      </c>
      <c r="M2608" s="1">
        <f t="shared" si="122"/>
        <v>42</v>
      </c>
    </row>
    <row r="2609" spans="2:13" x14ac:dyDescent="0.25">
      <c r="B2609">
        <v>2595</v>
      </c>
      <c r="C2609" s="1" t="s">
        <v>9</v>
      </c>
      <c r="D2609">
        <v>380217</v>
      </c>
      <c r="E2609" s="1" t="s">
        <v>18</v>
      </c>
      <c r="F2609" s="1" t="s">
        <v>16</v>
      </c>
      <c r="G2609" s="1" t="s">
        <v>12</v>
      </c>
      <c r="H2609" s="1" t="s">
        <v>13</v>
      </c>
      <c r="I2609" s="1" t="s">
        <v>12</v>
      </c>
      <c r="J2609">
        <v>46</v>
      </c>
      <c r="K2609" s="1">
        <f t="shared" si="120"/>
        <v>380217</v>
      </c>
      <c r="L2609" s="1" t="str">
        <f t="shared" si="121"/>
        <v>TRABAJADOR INDEPENDIENTE</v>
      </c>
      <c r="M2609" s="1">
        <f t="shared" si="122"/>
        <v>46</v>
      </c>
    </row>
    <row r="2610" spans="2:13" x14ac:dyDescent="0.25">
      <c r="B2610">
        <v>2596</v>
      </c>
      <c r="C2610" s="1" t="s">
        <v>15</v>
      </c>
      <c r="D2610">
        <v>285000</v>
      </c>
      <c r="E2610" s="1" t="s">
        <v>10</v>
      </c>
      <c r="F2610" s="1" t="s">
        <v>16</v>
      </c>
      <c r="G2610" s="1" t="s">
        <v>12</v>
      </c>
      <c r="H2610" s="1" t="s">
        <v>13</v>
      </c>
      <c r="I2610" s="1" t="s">
        <v>13</v>
      </c>
      <c r="J2610">
        <v>42</v>
      </c>
      <c r="K2610" s="1">
        <f t="shared" si="120"/>
        <v>285000</v>
      </c>
      <c r="L2610" s="1" t="str">
        <f t="shared" si="121"/>
        <v>ASALARIADO</v>
      </c>
      <c r="M2610" s="1">
        <f t="shared" si="122"/>
        <v>42</v>
      </c>
    </row>
    <row r="2611" spans="2:13" x14ac:dyDescent="0.25">
      <c r="B2611">
        <v>2597</v>
      </c>
      <c r="C2611" s="1" t="s">
        <v>9</v>
      </c>
      <c r="D2611">
        <v>169374</v>
      </c>
      <c r="E2611" s="1" t="s">
        <v>10</v>
      </c>
      <c r="F2611" s="1" t="s">
        <v>16</v>
      </c>
      <c r="G2611" s="1" t="s">
        <v>12</v>
      </c>
      <c r="H2611" s="1" t="s">
        <v>12</v>
      </c>
      <c r="I2611" s="1" t="s">
        <v>12</v>
      </c>
      <c r="J2611">
        <v>44</v>
      </c>
      <c r="K2611" s="1">
        <f t="shared" si="120"/>
        <v>169374</v>
      </c>
      <c r="L2611" s="1" t="str">
        <f t="shared" si="121"/>
        <v>ASALARIADO</v>
      </c>
      <c r="M2611" s="1">
        <f t="shared" si="122"/>
        <v>44</v>
      </c>
    </row>
    <row r="2612" spans="2:13" x14ac:dyDescent="0.25">
      <c r="B2612">
        <v>2598</v>
      </c>
      <c r="C2612" s="1" t="s">
        <v>9</v>
      </c>
      <c r="D2612">
        <v>359250</v>
      </c>
      <c r="E2612" s="1" t="s">
        <v>10</v>
      </c>
      <c r="F2612" s="1" t="s">
        <v>16</v>
      </c>
      <c r="G2612" s="1" t="s">
        <v>12</v>
      </c>
      <c r="H2612" s="1" t="s">
        <v>13</v>
      </c>
      <c r="I2612" s="1" t="s">
        <v>13</v>
      </c>
      <c r="J2612">
        <v>24</v>
      </c>
      <c r="K2612" s="1">
        <f t="shared" si="120"/>
        <v>359250</v>
      </c>
      <c r="L2612" s="1" t="str">
        <f t="shared" si="121"/>
        <v>ASALARIADO</v>
      </c>
      <c r="M2612" s="1">
        <f t="shared" si="122"/>
        <v>24</v>
      </c>
    </row>
    <row r="2613" spans="2:13" x14ac:dyDescent="0.25">
      <c r="B2613">
        <v>2599</v>
      </c>
      <c r="C2613" s="1" t="s">
        <v>15</v>
      </c>
      <c r="D2613">
        <v>278030</v>
      </c>
      <c r="E2613" s="1" t="s">
        <v>21</v>
      </c>
      <c r="F2613" s="1" t="s">
        <v>16</v>
      </c>
      <c r="G2613" s="1" t="s">
        <v>12</v>
      </c>
      <c r="H2613" s="1" t="s">
        <v>13</v>
      </c>
      <c r="I2613" s="1" t="s">
        <v>13</v>
      </c>
      <c r="J2613">
        <v>25</v>
      </c>
      <c r="K2613" s="1">
        <f t="shared" si="120"/>
        <v>278030</v>
      </c>
      <c r="L2613" s="1" t="str">
        <f t="shared" si="121"/>
        <v>CONVENIOS ESPECIALES DE ASEGURADOS VOLUNTARIOS</v>
      </c>
      <c r="M2613" s="1">
        <f t="shared" si="122"/>
        <v>25</v>
      </c>
    </row>
    <row r="2614" spans="2:13" x14ac:dyDescent="0.25">
      <c r="B2614">
        <v>2600</v>
      </c>
      <c r="C2614" s="1" t="s">
        <v>9</v>
      </c>
      <c r="D2614">
        <v>517494</v>
      </c>
      <c r="E2614" s="1" t="s">
        <v>18</v>
      </c>
      <c r="F2614" s="1" t="s">
        <v>16</v>
      </c>
      <c r="G2614" s="1" t="s">
        <v>12</v>
      </c>
      <c r="H2614" s="1" t="s">
        <v>13</v>
      </c>
      <c r="I2614" s="1" t="s">
        <v>12</v>
      </c>
      <c r="J2614">
        <v>38</v>
      </c>
      <c r="K2614" s="1">
        <f t="shared" si="120"/>
        <v>517494</v>
      </c>
      <c r="L2614" s="1" t="str">
        <f t="shared" si="121"/>
        <v>TRABAJADOR INDEPENDIENTE</v>
      </c>
      <c r="M2614" s="1">
        <f t="shared" si="122"/>
        <v>38</v>
      </c>
    </row>
    <row r="2615" spans="2:13" x14ac:dyDescent="0.25">
      <c r="B2615">
        <v>2601</v>
      </c>
      <c r="C2615" s="1" t="s">
        <v>9</v>
      </c>
      <c r="D2615">
        <v>300366</v>
      </c>
      <c r="E2615" s="1" t="s">
        <v>10</v>
      </c>
      <c r="F2615" s="1" t="s">
        <v>16</v>
      </c>
      <c r="G2615" s="1" t="s">
        <v>12</v>
      </c>
      <c r="H2615" s="1" t="s">
        <v>12</v>
      </c>
      <c r="I2615" s="1" t="s">
        <v>13</v>
      </c>
      <c r="J2615">
        <v>25</v>
      </c>
      <c r="K2615" s="1">
        <f t="shared" si="120"/>
        <v>300366</v>
      </c>
      <c r="L2615" s="1" t="str">
        <f t="shared" si="121"/>
        <v>ASALARIADO</v>
      </c>
      <c r="M2615" s="1">
        <f t="shared" si="122"/>
        <v>25</v>
      </c>
    </row>
    <row r="2616" spans="2:13" x14ac:dyDescent="0.25">
      <c r="B2616">
        <v>2602</v>
      </c>
      <c r="C2616" s="1" t="s">
        <v>9</v>
      </c>
      <c r="D2616">
        <v>297045</v>
      </c>
      <c r="E2616" s="1" t="s">
        <v>18</v>
      </c>
      <c r="F2616" s="1" t="s">
        <v>16</v>
      </c>
      <c r="G2616" s="1" t="s">
        <v>12</v>
      </c>
      <c r="H2616" s="1" t="s">
        <v>13</v>
      </c>
      <c r="I2616" s="1" t="s">
        <v>13</v>
      </c>
      <c r="J2616">
        <v>22</v>
      </c>
      <c r="K2616" s="1">
        <f t="shared" si="120"/>
        <v>297045</v>
      </c>
      <c r="L2616" s="1" t="str">
        <f t="shared" si="121"/>
        <v>TRABAJADOR INDEPENDIENTE</v>
      </c>
      <c r="M2616" s="1">
        <f t="shared" si="122"/>
        <v>22</v>
      </c>
    </row>
    <row r="2617" spans="2:13" x14ac:dyDescent="0.25">
      <c r="B2617">
        <v>2603</v>
      </c>
      <c r="C2617" s="1" t="s">
        <v>15</v>
      </c>
      <c r="D2617">
        <v>1214327</v>
      </c>
      <c r="E2617" s="1" t="s">
        <v>10</v>
      </c>
      <c r="F2617" s="1" t="s">
        <v>11</v>
      </c>
      <c r="G2617" s="1" t="s">
        <v>12</v>
      </c>
      <c r="H2617" s="1" t="s">
        <v>13</v>
      </c>
      <c r="I2617" s="1" t="s">
        <v>13</v>
      </c>
      <c r="J2617">
        <v>56</v>
      </c>
      <c r="K2617" s="1">
        <f t="shared" si="120"/>
        <v>1214327</v>
      </c>
      <c r="L2617" s="1" t="str">
        <f t="shared" si="121"/>
        <v>ASALARIADO</v>
      </c>
      <c r="M2617" s="1">
        <f t="shared" si="122"/>
        <v>56</v>
      </c>
    </row>
    <row r="2618" spans="2:13" x14ac:dyDescent="0.25">
      <c r="B2618">
        <v>2604</v>
      </c>
      <c r="C2618" s="1" t="s">
        <v>15</v>
      </c>
      <c r="D2618">
        <v>353400</v>
      </c>
      <c r="E2618" s="1" t="s">
        <v>10</v>
      </c>
      <c r="F2618" s="1" t="s">
        <v>16</v>
      </c>
      <c r="G2618" s="1" t="s">
        <v>12</v>
      </c>
      <c r="H2618" s="1" t="s">
        <v>12</v>
      </c>
      <c r="I2618" s="1" t="s">
        <v>13</v>
      </c>
      <c r="J2618">
        <v>47</v>
      </c>
      <c r="K2618" s="1">
        <f t="shared" si="120"/>
        <v>353400</v>
      </c>
      <c r="L2618" s="1" t="str">
        <f t="shared" si="121"/>
        <v>ASALARIADO</v>
      </c>
      <c r="M2618" s="1">
        <f t="shared" si="122"/>
        <v>47</v>
      </c>
    </row>
    <row r="2619" spans="2:13" x14ac:dyDescent="0.25">
      <c r="B2619">
        <v>2605</v>
      </c>
      <c r="C2619" s="1" t="s">
        <v>9</v>
      </c>
      <c r="D2619">
        <v>1614177</v>
      </c>
      <c r="E2619" s="1" t="s">
        <v>14</v>
      </c>
      <c r="F2619" s="1" t="s">
        <v>11</v>
      </c>
      <c r="G2619" s="1" t="s">
        <v>12</v>
      </c>
      <c r="H2619" s="1" t="s">
        <v>13</v>
      </c>
      <c r="I2619" s="1" t="s">
        <v>13</v>
      </c>
      <c r="J2619">
        <v>56</v>
      </c>
      <c r="K2619" s="1">
        <f t="shared" si="120"/>
        <v>1614177</v>
      </c>
      <c r="L2619" s="1" t="str">
        <f t="shared" si="121"/>
        <v>PENSIONADOS EN SU PROPIO SISTEMA</v>
      </c>
      <c r="M2619" s="1">
        <f t="shared" si="122"/>
        <v>56</v>
      </c>
    </row>
    <row r="2620" spans="2:13" x14ac:dyDescent="0.25">
      <c r="B2620">
        <v>2606</v>
      </c>
      <c r="C2620" s="1" t="s">
        <v>15</v>
      </c>
      <c r="D2620">
        <v>1488158</v>
      </c>
      <c r="E2620" s="1" t="s">
        <v>10</v>
      </c>
      <c r="F2620" s="1" t="s">
        <v>11</v>
      </c>
      <c r="G2620" s="1" t="s">
        <v>12</v>
      </c>
      <c r="H2620" s="1" t="s">
        <v>13</v>
      </c>
      <c r="I2620" s="1" t="s">
        <v>12</v>
      </c>
      <c r="J2620">
        <v>41</v>
      </c>
      <c r="K2620" s="1">
        <f t="shared" si="120"/>
        <v>1488158</v>
      </c>
      <c r="L2620" s="1" t="str">
        <f t="shared" si="121"/>
        <v>ASALARIADO</v>
      </c>
      <c r="M2620" s="1">
        <f t="shared" si="122"/>
        <v>41</v>
      </c>
    </row>
    <row r="2621" spans="2:13" x14ac:dyDescent="0.25">
      <c r="B2621">
        <v>2607</v>
      </c>
      <c r="C2621" s="1" t="s">
        <v>15</v>
      </c>
      <c r="D2621">
        <v>353418</v>
      </c>
      <c r="E2621" s="1" t="s">
        <v>17</v>
      </c>
      <c r="F2621" s="1" t="s">
        <v>16</v>
      </c>
      <c r="G2621" s="1" t="s">
        <v>12</v>
      </c>
      <c r="H2621" s="1" t="s">
        <v>12</v>
      </c>
      <c r="I2621" s="1" t="s">
        <v>13</v>
      </c>
      <c r="J2621">
        <v>56</v>
      </c>
      <c r="K2621" s="1">
        <f t="shared" si="120"/>
        <v>353418</v>
      </c>
      <c r="L2621" s="1" t="str">
        <f t="shared" si="121"/>
        <v>ASEGURADO VOLUNTARIO</v>
      </c>
      <c r="M2621" s="1">
        <f t="shared" si="122"/>
        <v>56</v>
      </c>
    </row>
    <row r="2622" spans="2:13" x14ac:dyDescent="0.25">
      <c r="B2622">
        <v>2608</v>
      </c>
      <c r="C2622" s="1" t="s">
        <v>9</v>
      </c>
      <c r="D2622">
        <v>819375</v>
      </c>
      <c r="E2622" s="1" t="s">
        <v>10</v>
      </c>
      <c r="F2622" s="1" t="s">
        <v>16</v>
      </c>
      <c r="G2622" s="1" t="s">
        <v>12</v>
      </c>
      <c r="H2622" s="1" t="s">
        <v>13</v>
      </c>
      <c r="I2622" s="1" t="s">
        <v>13</v>
      </c>
      <c r="J2622">
        <v>41</v>
      </c>
      <c r="K2622" s="1">
        <f t="shared" si="120"/>
        <v>819375</v>
      </c>
      <c r="L2622" s="1" t="str">
        <f t="shared" si="121"/>
        <v>ASALARIADO</v>
      </c>
      <c r="M2622" s="1">
        <f t="shared" si="122"/>
        <v>41</v>
      </c>
    </row>
    <row r="2623" spans="2:13" x14ac:dyDescent="0.25">
      <c r="B2623">
        <v>2609</v>
      </c>
      <c r="C2623" s="1" t="s">
        <v>15</v>
      </c>
      <c r="D2623">
        <v>1389523</v>
      </c>
      <c r="E2623" s="1" t="s">
        <v>10</v>
      </c>
      <c r="F2623" s="1" t="s">
        <v>11</v>
      </c>
      <c r="G2623" s="1" t="s">
        <v>12</v>
      </c>
      <c r="H2623" s="1" t="s">
        <v>13</v>
      </c>
      <c r="I2623" s="1" t="s">
        <v>12</v>
      </c>
      <c r="J2623">
        <v>48</v>
      </c>
      <c r="K2623" s="1">
        <f t="shared" si="120"/>
        <v>1389523</v>
      </c>
      <c r="L2623" s="1" t="str">
        <f t="shared" si="121"/>
        <v>ASALARIADO</v>
      </c>
      <c r="M2623" s="1">
        <f t="shared" si="122"/>
        <v>48</v>
      </c>
    </row>
    <row r="2624" spans="2:13" x14ac:dyDescent="0.25">
      <c r="B2624">
        <v>2610</v>
      </c>
      <c r="C2624" s="1" t="s">
        <v>9</v>
      </c>
      <c r="D2624">
        <v>284326</v>
      </c>
      <c r="E2624" s="1" t="s">
        <v>10</v>
      </c>
      <c r="F2624" s="1" t="s">
        <v>16</v>
      </c>
      <c r="G2624" s="1" t="s">
        <v>12</v>
      </c>
      <c r="H2624" s="1" t="s">
        <v>13</v>
      </c>
      <c r="I2624" s="1" t="s">
        <v>13</v>
      </c>
      <c r="J2624">
        <v>28</v>
      </c>
      <c r="K2624" s="1">
        <f t="shared" si="120"/>
        <v>284326</v>
      </c>
      <c r="L2624" s="1" t="str">
        <f t="shared" si="121"/>
        <v>ASALARIADO</v>
      </c>
      <c r="M2624" s="1">
        <f t="shared" si="122"/>
        <v>28</v>
      </c>
    </row>
    <row r="2625" spans="2:13" x14ac:dyDescent="0.25">
      <c r="B2625">
        <v>2611</v>
      </c>
      <c r="C2625" s="1" t="s">
        <v>9</v>
      </c>
      <c r="D2625">
        <v>1333022.48</v>
      </c>
      <c r="E2625" s="1" t="s">
        <v>10</v>
      </c>
      <c r="F2625" s="1" t="s">
        <v>11</v>
      </c>
      <c r="G2625" s="1" t="s">
        <v>12</v>
      </c>
      <c r="H2625" s="1" t="s">
        <v>13</v>
      </c>
      <c r="I2625" s="1" t="s">
        <v>13</v>
      </c>
      <c r="J2625">
        <v>40</v>
      </c>
      <c r="K2625" s="1">
        <f t="shared" si="120"/>
        <v>1333022.48</v>
      </c>
      <c r="L2625" s="1" t="str">
        <f t="shared" si="121"/>
        <v>ASALARIADO</v>
      </c>
      <c r="M2625" s="1">
        <f t="shared" si="122"/>
        <v>40</v>
      </c>
    </row>
    <row r="2626" spans="2:13" x14ac:dyDescent="0.25">
      <c r="B2626">
        <v>2612</v>
      </c>
      <c r="C2626" s="1" t="s">
        <v>9</v>
      </c>
      <c r="D2626">
        <v>215720.6</v>
      </c>
      <c r="E2626" s="1" t="s">
        <v>10</v>
      </c>
      <c r="F2626" s="1" t="s">
        <v>16</v>
      </c>
      <c r="G2626" s="1" t="s">
        <v>12</v>
      </c>
      <c r="H2626" s="1" t="s">
        <v>13</v>
      </c>
      <c r="I2626" s="1" t="s">
        <v>13</v>
      </c>
      <c r="J2626">
        <v>30</v>
      </c>
      <c r="K2626" s="1">
        <f t="shared" si="120"/>
        <v>215720.6</v>
      </c>
      <c r="L2626" s="1" t="str">
        <f t="shared" si="121"/>
        <v>ASALARIADO</v>
      </c>
      <c r="M2626" s="1">
        <f t="shared" si="122"/>
        <v>30</v>
      </c>
    </row>
    <row r="2627" spans="2:13" x14ac:dyDescent="0.25">
      <c r="B2627">
        <v>2613</v>
      </c>
      <c r="C2627" s="1" t="s">
        <v>9</v>
      </c>
      <c r="D2627">
        <v>327709.14</v>
      </c>
      <c r="E2627" s="1" t="s">
        <v>10</v>
      </c>
      <c r="F2627" s="1" t="s">
        <v>16</v>
      </c>
      <c r="G2627" s="1" t="s">
        <v>12</v>
      </c>
      <c r="H2627" s="1" t="s">
        <v>13</v>
      </c>
      <c r="I2627" s="1" t="s">
        <v>13</v>
      </c>
      <c r="J2627">
        <v>21</v>
      </c>
      <c r="K2627" s="1">
        <f t="shared" si="120"/>
        <v>327709.14</v>
      </c>
      <c r="L2627" s="1" t="str">
        <f t="shared" si="121"/>
        <v>ASALARIADO</v>
      </c>
      <c r="M2627" s="1">
        <f t="shared" si="122"/>
        <v>21</v>
      </c>
    </row>
    <row r="2628" spans="2:13" x14ac:dyDescent="0.25">
      <c r="B2628">
        <v>2614</v>
      </c>
      <c r="C2628" s="1" t="s">
        <v>9</v>
      </c>
      <c r="D2628">
        <v>342027</v>
      </c>
      <c r="E2628" s="1" t="s">
        <v>10</v>
      </c>
      <c r="F2628" s="1" t="s">
        <v>16</v>
      </c>
      <c r="G2628" s="1" t="s">
        <v>12</v>
      </c>
      <c r="H2628" s="1" t="s">
        <v>13</v>
      </c>
      <c r="I2628" s="1" t="s">
        <v>13</v>
      </c>
      <c r="J2628">
        <v>37</v>
      </c>
      <c r="K2628" s="1">
        <f t="shared" si="120"/>
        <v>342027</v>
      </c>
      <c r="L2628" s="1" t="str">
        <f t="shared" si="121"/>
        <v>ASALARIADO</v>
      </c>
      <c r="M2628" s="1">
        <f t="shared" si="122"/>
        <v>37</v>
      </c>
    </row>
    <row r="2629" spans="2:13" x14ac:dyDescent="0.25">
      <c r="B2629">
        <v>2615</v>
      </c>
      <c r="C2629" s="1" t="s">
        <v>15</v>
      </c>
      <c r="D2629">
        <v>1688298</v>
      </c>
      <c r="E2629" s="1" t="s">
        <v>10</v>
      </c>
      <c r="F2629" s="1" t="s">
        <v>11</v>
      </c>
      <c r="G2629" s="1" t="s">
        <v>12</v>
      </c>
      <c r="H2629" s="1" t="s">
        <v>13</v>
      </c>
      <c r="I2629" s="1" t="s">
        <v>13</v>
      </c>
      <c r="J2629">
        <v>48</v>
      </c>
      <c r="K2629" s="1">
        <f t="shared" si="120"/>
        <v>1688298</v>
      </c>
      <c r="L2629" s="1" t="str">
        <f t="shared" si="121"/>
        <v>ASALARIADO</v>
      </c>
      <c r="M2629" s="1">
        <f t="shared" si="122"/>
        <v>48</v>
      </c>
    </row>
    <row r="2630" spans="2:13" x14ac:dyDescent="0.25">
      <c r="B2630">
        <v>2616</v>
      </c>
      <c r="C2630" s="1" t="s">
        <v>9</v>
      </c>
      <c r="D2630">
        <v>1000000</v>
      </c>
      <c r="E2630" s="1" t="s">
        <v>10</v>
      </c>
      <c r="F2630" s="1" t="s">
        <v>16</v>
      </c>
      <c r="G2630" s="1" t="s">
        <v>12</v>
      </c>
      <c r="H2630" s="1" t="s">
        <v>13</v>
      </c>
      <c r="I2630" s="1" t="s">
        <v>13</v>
      </c>
      <c r="J2630">
        <v>29</v>
      </c>
      <c r="K2630" s="1">
        <f t="shared" si="120"/>
        <v>1000000</v>
      </c>
      <c r="L2630" s="1" t="str">
        <f t="shared" si="121"/>
        <v>ASALARIADO</v>
      </c>
      <c r="M2630" s="1">
        <f t="shared" si="122"/>
        <v>29</v>
      </c>
    </row>
    <row r="2631" spans="2:13" x14ac:dyDescent="0.25">
      <c r="B2631">
        <v>2617</v>
      </c>
      <c r="C2631" s="1" t="s">
        <v>15</v>
      </c>
      <c r="D2631">
        <v>280000</v>
      </c>
      <c r="E2631" s="1" t="s">
        <v>10</v>
      </c>
      <c r="F2631" s="1" t="s">
        <v>16</v>
      </c>
      <c r="G2631" s="1" t="s">
        <v>12</v>
      </c>
      <c r="H2631" s="1" t="s">
        <v>12</v>
      </c>
      <c r="I2631" s="1" t="s">
        <v>13</v>
      </c>
      <c r="J2631">
        <v>25</v>
      </c>
      <c r="K2631" s="1">
        <f t="shared" si="120"/>
        <v>280000</v>
      </c>
      <c r="L2631" s="1" t="str">
        <f t="shared" si="121"/>
        <v>ASALARIADO</v>
      </c>
      <c r="M2631" s="1">
        <f t="shared" si="122"/>
        <v>25</v>
      </c>
    </row>
    <row r="2632" spans="2:13" x14ac:dyDescent="0.25">
      <c r="B2632">
        <v>2618</v>
      </c>
      <c r="C2632" s="1" t="s">
        <v>9</v>
      </c>
      <c r="D2632">
        <v>246504.81</v>
      </c>
      <c r="E2632" s="1" t="s">
        <v>10</v>
      </c>
      <c r="F2632" s="1" t="s">
        <v>16</v>
      </c>
      <c r="G2632" s="1" t="s">
        <v>12</v>
      </c>
      <c r="H2632" s="1" t="s">
        <v>13</v>
      </c>
      <c r="I2632" s="1" t="s">
        <v>13</v>
      </c>
      <c r="J2632">
        <v>19</v>
      </c>
      <c r="K2632" s="1">
        <f t="shared" si="120"/>
        <v>246504.81</v>
      </c>
      <c r="L2632" s="1" t="str">
        <f t="shared" si="121"/>
        <v>ASALARIADO</v>
      </c>
      <c r="M2632" s="1">
        <f t="shared" si="122"/>
        <v>19</v>
      </c>
    </row>
    <row r="2633" spans="2:13" x14ac:dyDescent="0.25">
      <c r="B2633">
        <v>2619</v>
      </c>
      <c r="C2633" s="1" t="s">
        <v>15</v>
      </c>
      <c r="D2633">
        <v>2128000</v>
      </c>
      <c r="E2633" s="1" t="s">
        <v>10</v>
      </c>
      <c r="F2633" s="1" t="s">
        <v>16</v>
      </c>
      <c r="G2633" s="1" t="s">
        <v>12</v>
      </c>
      <c r="H2633" s="1" t="s">
        <v>13</v>
      </c>
      <c r="I2633" s="1" t="s">
        <v>13</v>
      </c>
      <c r="J2633">
        <v>37</v>
      </c>
      <c r="K2633" s="1">
        <f t="shared" si="120"/>
        <v>2128000</v>
      </c>
      <c r="L2633" s="1" t="str">
        <f t="shared" si="121"/>
        <v>ASALARIADO</v>
      </c>
      <c r="M2633" s="1">
        <f t="shared" si="122"/>
        <v>37</v>
      </c>
    </row>
    <row r="2634" spans="2:13" x14ac:dyDescent="0.25">
      <c r="B2634">
        <v>2620</v>
      </c>
      <c r="C2634" s="1" t="s">
        <v>9</v>
      </c>
      <c r="D2634">
        <v>608414.30000000005</v>
      </c>
      <c r="E2634" s="1" t="s">
        <v>10</v>
      </c>
      <c r="F2634" s="1" t="s">
        <v>11</v>
      </c>
      <c r="G2634" s="1" t="s">
        <v>12</v>
      </c>
      <c r="H2634" s="1" t="s">
        <v>13</v>
      </c>
      <c r="I2634" s="1" t="s">
        <v>13</v>
      </c>
      <c r="J2634">
        <v>38</v>
      </c>
      <c r="K2634" s="1">
        <f t="shared" si="120"/>
        <v>608414.30000000005</v>
      </c>
      <c r="L2634" s="1" t="str">
        <f t="shared" si="121"/>
        <v>ASALARIADO</v>
      </c>
      <c r="M2634" s="1">
        <f t="shared" si="122"/>
        <v>38</v>
      </c>
    </row>
    <row r="2635" spans="2:13" x14ac:dyDescent="0.25">
      <c r="B2635">
        <v>2621</v>
      </c>
      <c r="C2635" s="1" t="s">
        <v>9</v>
      </c>
      <c r="D2635">
        <v>297046</v>
      </c>
      <c r="E2635" s="1" t="s">
        <v>18</v>
      </c>
      <c r="F2635" s="1" t="s">
        <v>16</v>
      </c>
      <c r="G2635" s="1" t="s">
        <v>12</v>
      </c>
      <c r="H2635" s="1" t="s">
        <v>13</v>
      </c>
      <c r="I2635" s="1" t="s">
        <v>12</v>
      </c>
      <c r="J2635">
        <v>33</v>
      </c>
      <c r="K2635" s="1">
        <f t="shared" si="120"/>
        <v>297046</v>
      </c>
      <c r="L2635" s="1" t="str">
        <f t="shared" si="121"/>
        <v>TRABAJADOR INDEPENDIENTE</v>
      </c>
      <c r="M2635" s="1">
        <f t="shared" si="122"/>
        <v>33</v>
      </c>
    </row>
    <row r="2636" spans="2:13" x14ac:dyDescent="0.25">
      <c r="B2636">
        <v>2622</v>
      </c>
      <c r="C2636" s="1" t="s">
        <v>9</v>
      </c>
      <c r="D2636">
        <v>297056</v>
      </c>
      <c r="E2636" s="1" t="s">
        <v>18</v>
      </c>
      <c r="F2636" s="1" t="s">
        <v>16</v>
      </c>
      <c r="G2636" s="1" t="s">
        <v>12</v>
      </c>
      <c r="H2636" s="1" t="s">
        <v>13</v>
      </c>
      <c r="I2636" s="1" t="s">
        <v>13</v>
      </c>
      <c r="J2636">
        <v>76</v>
      </c>
      <c r="K2636" s="1">
        <f t="shared" si="120"/>
        <v>297056</v>
      </c>
      <c r="L2636" s="1" t="str">
        <f t="shared" si="121"/>
        <v>TRABAJADOR INDEPENDIENTE</v>
      </c>
      <c r="M2636" s="1">
        <f t="shared" si="122"/>
        <v>76</v>
      </c>
    </row>
    <row r="2637" spans="2:13" x14ac:dyDescent="0.25">
      <c r="B2637">
        <v>2623</v>
      </c>
      <c r="C2637" s="1" t="s">
        <v>15</v>
      </c>
      <c r="D2637">
        <v>60000</v>
      </c>
      <c r="E2637" s="1" t="s">
        <v>10</v>
      </c>
      <c r="F2637" s="1" t="s">
        <v>16</v>
      </c>
      <c r="G2637" s="1" t="s">
        <v>12</v>
      </c>
      <c r="H2637" s="1" t="s">
        <v>12</v>
      </c>
      <c r="I2637" s="1" t="s">
        <v>13</v>
      </c>
      <c r="J2637">
        <v>35</v>
      </c>
      <c r="K2637" s="1">
        <f t="shared" si="120"/>
        <v>60000</v>
      </c>
      <c r="L2637" s="1" t="str">
        <f t="shared" si="121"/>
        <v>ASALARIADO</v>
      </c>
      <c r="M2637" s="1">
        <f t="shared" si="122"/>
        <v>35</v>
      </c>
    </row>
    <row r="2638" spans="2:13" x14ac:dyDescent="0.25">
      <c r="B2638">
        <v>2624</v>
      </c>
      <c r="C2638" s="1" t="s">
        <v>9</v>
      </c>
      <c r="D2638">
        <v>512234.88</v>
      </c>
      <c r="E2638" s="1" t="s">
        <v>10</v>
      </c>
      <c r="F2638" s="1" t="s">
        <v>16</v>
      </c>
      <c r="G2638" s="1" t="s">
        <v>12</v>
      </c>
      <c r="H2638" s="1" t="s">
        <v>13</v>
      </c>
      <c r="I2638" s="1" t="s">
        <v>13</v>
      </c>
      <c r="J2638">
        <v>28</v>
      </c>
      <c r="K2638" s="1">
        <f t="shared" si="120"/>
        <v>512234.88</v>
      </c>
      <c r="L2638" s="1" t="str">
        <f t="shared" si="121"/>
        <v>ASALARIADO</v>
      </c>
      <c r="M2638" s="1">
        <f t="shared" si="122"/>
        <v>28</v>
      </c>
    </row>
    <row r="2639" spans="2:13" x14ac:dyDescent="0.25">
      <c r="B2639">
        <v>2625</v>
      </c>
      <c r="C2639" s="1" t="s">
        <v>9</v>
      </c>
      <c r="D2639">
        <v>842310.04</v>
      </c>
      <c r="E2639" s="1" t="s">
        <v>10</v>
      </c>
      <c r="F2639" s="1" t="s">
        <v>16</v>
      </c>
      <c r="G2639" s="1" t="s">
        <v>12</v>
      </c>
      <c r="H2639" s="1" t="s">
        <v>13</v>
      </c>
      <c r="I2639" s="1" t="s">
        <v>13</v>
      </c>
      <c r="J2639">
        <v>43</v>
      </c>
      <c r="K2639" s="1">
        <f t="shared" ref="K2639:K2702" si="123">IF(ISBLANK(D2639),$B$8,D2639)</f>
        <v>842310.04</v>
      </c>
      <c r="L2639" s="1" t="str">
        <f t="shared" ref="L2639:L2702" si="124">IF(ISBLANK(E2639),$B$4,E2639)</f>
        <v>ASALARIADO</v>
      </c>
      <c r="M2639" s="1">
        <f t="shared" ref="M2639:M2702" si="125">IF(ISBLANK(J2639),$B$9,J2639)</f>
        <v>43</v>
      </c>
    </row>
    <row r="2640" spans="2:13" x14ac:dyDescent="0.25">
      <c r="B2640">
        <v>2626</v>
      </c>
      <c r="C2640" s="1" t="s">
        <v>15</v>
      </c>
      <c r="D2640">
        <v>378558</v>
      </c>
      <c r="E2640" s="1" t="s">
        <v>10</v>
      </c>
      <c r="F2640" s="1" t="s">
        <v>11</v>
      </c>
      <c r="G2640" s="1" t="s">
        <v>12</v>
      </c>
      <c r="H2640" s="1" t="s">
        <v>13</v>
      </c>
      <c r="I2640" s="1" t="s">
        <v>12</v>
      </c>
      <c r="J2640">
        <v>34</v>
      </c>
      <c r="K2640" s="1">
        <f t="shared" si="123"/>
        <v>378558</v>
      </c>
      <c r="L2640" s="1" t="str">
        <f t="shared" si="124"/>
        <v>ASALARIADO</v>
      </c>
      <c r="M2640" s="1">
        <f t="shared" si="125"/>
        <v>34</v>
      </c>
    </row>
    <row r="2641" spans="2:13" x14ac:dyDescent="0.25">
      <c r="B2641">
        <v>2627</v>
      </c>
      <c r="C2641" s="1" t="s">
        <v>9</v>
      </c>
      <c r="D2641">
        <v>290000</v>
      </c>
      <c r="E2641" s="1" t="s">
        <v>10</v>
      </c>
      <c r="F2641" s="1" t="s">
        <v>16</v>
      </c>
      <c r="G2641" s="1" t="s">
        <v>12</v>
      </c>
      <c r="H2641" s="1" t="s">
        <v>13</v>
      </c>
      <c r="I2641" s="1" t="s">
        <v>13</v>
      </c>
      <c r="J2641">
        <v>38</v>
      </c>
      <c r="K2641" s="1">
        <f t="shared" si="123"/>
        <v>290000</v>
      </c>
      <c r="L2641" s="1" t="str">
        <f t="shared" si="124"/>
        <v>ASALARIADO</v>
      </c>
      <c r="M2641" s="1">
        <f t="shared" si="125"/>
        <v>38</v>
      </c>
    </row>
    <row r="2642" spans="2:13" x14ac:dyDescent="0.25">
      <c r="B2642">
        <v>2628</v>
      </c>
      <c r="C2642" s="1" t="s">
        <v>9</v>
      </c>
      <c r="D2642">
        <v>278030</v>
      </c>
      <c r="E2642" s="1" t="s">
        <v>19</v>
      </c>
      <c r="F2642" s="1" t="s">
        <v>16</v>
      </c>
      <c r="G2642" s="1" t="s">
        <v>12</v>
      </c>
      <c r="H2642" s="1" t="s">
        <v>13</v>
      </c>
      <c r="I2642" s="1" t="s">
        <v>13</v>
      </c>
      <c r="J2642">
        <v>43</v>
      </c>
      <c r="K2642" s="1">
        <f t="shared" si="123"/>
        <v>278030</v>
      </c>
      <c r="L2642" s="1" t="str">
        <f t="shared" si="124"/>
        <v>CONVENIOS ESPECIALES DE TRABAJADORES INDEPENDIENTES</v>
      </c>
      <c r="M2642" s="1">
        <f t="shared" si="125"/>
        <v>43</v>
      </c>
    </row>
    <row r="2643" spans="2:13" x14ac:dyDescent="0.25">
      <c r="B2643">
        <v>2629</v>
      </c>
      <c r="C2643" s="1" t="s">
        <v>9</v>
      </c>
      <c r="D2643">
        <v>634725</v>
      </c>
      <c r="E2643" s="1" t="s">
        <v>10</v>
      </c>
      <c r="F2643" s="1" t="s">
        <v>16</v>
      </c>
      <c r="G2643" s="1" t="s">
        <v>12</v>
      </c>
      <c r="H2643" s="1" t="s">
        <v>13</v>
      </c>
      <c r="I2643" s="1" t="s">
        <v>13</v>
      </c>
      <c r="J2643">
        <v>34</v>
      </c>
      <c r="K2643" s="1">
        <f t="shared" si="123"/>
        <v>634725</v>
      </c>
      <c r="L2643" s="1" t="str">
        <f t="shared" si="124"/>
        <v>ASALARIADO</v>
      </c>
      <c r="M2643" s="1">
        <f t="shared" si="125"/>
        <v>34</v>
      </c>
    </row>
    <row r="2644" spans="2:13" x14ac:dyDescent="0.25">
      <c r="B2644">
        <v>2630</v>
      </c>
      <c r="C2644" s="1" t="s">
        <v>9</v>
      </c>
      <c r="D2644">
        <v>470974.5</v>
      </c>
      <c r="E2644" s="1" t="s">
        <v>10</v>
      </c>
      <c r="F2644" s="1" t="s">
        <v>16</v>
      </c>
      <c r="G2644" s="1" t="s">
        <v>12</v>
      </c>
      <c r="H2644" s="1" t="s">
        <v>13</v>
      </c>
      <c r="I2644" s="1" t="s">
        <v>13</v>
      </c>
      <c r="J2644">
        <v>36</v>
      </c>
      <c r="K2644" s="1">
        <f t="shared" si="123"/>
        <v>470974.5</v>
      </c>
      <c r="L2644" s="1" t="str">
        <f t="shared" si="124"/>
        <v>ASALARIADO</v>
      </c>
      <c r="M2644" s="1">
        <f t="shared" si="125"/>
        <v>36</v>
      </c>
    </row>
    <row r="2645" spans="2:13" x14ac:dyDescent="0.25">
      <c r="B2645">
        <v>2631</v>
      </c>
      <c r="C2645" s="1" t="s">
        <v>9</v>
      </c>
      <c r="D2645">
        <v>550590.5</v>
      </c>
      <c r="E2645" s="1" t="s">
        <v>10</v>
      </c>
      <c r="F2645" s="1" t="s">
        <v>11</v>
      </c>
      <c r="G2645" s="1" t="s">
        <v>12</v>
      </c>
      <c r="H2645" s="1" t="s">
        <v>13</v>
      </c>
      <c r="I2645" s="1" t="s">
        <v>13</v>
      </c>
      <c r="J2645">
        <v>24</v>
      </c>
      <c r="K2645" s="1">
        <f t="shared" si="123"/>
        <v>550590.5</v>
      </c>
      <c r="L2645" s="1" t="str">
        <f t="shared" si="124"/>
        <v>ASALARIADO</v>
      </c>
      <c r="M2645" s="1">
        <f t="shared" si="125"/>
        <v>24</v>
      </c>
    </row>
    <row r="2646" spans="2:13" x14ac:dyDescent="0.25">
      <c r="B2646">
        <v>2632</v>
      </c>
      <c r="C2646" s="1" t="s">
        <v>9</v>
      </c>
      <c r="D2646">
        <v>278030</v>
      </c>
      <c r="E2646" s="1" t="s">
        <v>19</v>
      </c>
      <c r="F2646" s="1" t="s">
        <v>16</v>
      </c>
      <c r="G2646" s="1" t="s">
        <v>12</v>
      </c>
      <c r="H2646" s="1" t="s">
        <v>13</v>
      </c>
      <c r="I2646" s="1" t="s">
        <v>13</v>
      </c>
      <c r="J2646">
        <v>37</v>
      </c>
      <c r="K2646" s="1">
        <f t="shared" si="123"/>
        <v>278030</v>
      </c>
      <c r="L2646" s="1" t="str">
        <f t="shared" si="124"/>
        <v>CONVENIOS ESPECIALES DE TRABAJADORES INDEPENDIENTES</v>
      </c>
      <c r="M2646" s="1">
        <f t="shared" si="125"/>
        <v>37</v>
      </c>
    </row>
    <row r="2647" spans="2:13" x14ac:dyDescent="0.25">
      <c r="B2647">
        <v>2633</v>
      </c>
      <c r="C2647" s="1" t="s">
        <v>15</v>
      </c>
      <c r="D2647">
        <v>278030</v>
      </c>
      <c r="E2647" s="1" t="s">
        <v>17</v>
      </c>
      <c r="F2647" s="1" t="s">
        <v>16</v>
      </c>
      <c r="G2647" s="1" t="s">
        <v>12</v>
      </c>
      <c r="H2647" s="1" t="s">
        <v>12</v>
      </c>
      <c r="I2647" s="1" t="s">
        <v>13</v>
      </c>
      <c r="J2647">
        <v>25</v>
      </c>
      <c r="K2647" s="1">
        <f t="shared" si="123"/>
        <v>278030</v>
      </c>
      <c r="L2647" s="1" t="str">
        <f t="shared" si="124"/>
        <v>ASEGURADO VOLUNTARIO</v>
      </c>
      <c r="M2647" s="1">
        <f t="shared" si="125"/>
        <v>25</v>
      </c>
    </row>
    <row r="2648" spans="2:13" x14ac:dyDescent="0.25">
      <c r="B2648">
        <v>2634</v>
      </c>
      <c r="C2648" s="1" t="s">
        <v>9</v>
      </c>
      <c r="D2648">
        <v>369875</v>
      </c>
      <c r="E2648" s="1" t="s">
        <v>10</v>
      </c>
      <c r="F2648" s="1" t="s">
        <v>16</v>
      </c>
      <c r="G2648" s="1" t="s">
        <v>12</v>
      </c>
      <c r="H2648" s="1" t="s">
        <v>13</v>
      </c>
      <c r="I2648" s="1" t="s">
        <v>13</v>
      </c>
      <c r="J2648">
        <v>28</v>
      </c>
      <c r="K2648" s="1">
        <f t="shared" si="123"/>
        <v>369875</v>
      </c>
      <c r="L2648" s="1" t="str">
        <f t="shared" si="124"/>
        <v>ASALARIADO</v>
      </c>
      <c r="M2648" s="1">
        <f t="shared" si="125"/>
        <v>28</v>
      </c>
    </row>
    <row r="2649" spans="2:13" x14ac:dyDescent="0.25">
      <c r="B2649">
        <v>2635</v>
      </c>
      <c r="C2649" s="1" t="s">
        <v>15</v>
      </c>
      <c r="D2649">
        <v>386020</v>
      </c>
      <c r="E2649" s="1" t="s">
        <v>10</v>
      </c>
      <c r="F2649" s="1" t="s">
        <v>16</v>
      </c>
      <c r="G2649" s="1" t="s">
        <v>12</v>
      </c>
      <c r="H2649" s="1" t="s">
        <v>13</v>
      </c>
      <c r="I2649" s="1" t="s">
        <v>13</v>
      </c>
      <c r="J2649">
        <v>59</v>
      </c>
      <c r="K2649" s="1">
        <f t="shared" si="123"/>
        <v>386020</v>
      </c>
      <c r="L2649" s="1" t="str">
        <f t="shared" si="124"/>
        <v>ASALARIADO</v>
      </c>
      <c r="M2649" s="1">
        <f t="shared" si="125"/>
        <v>59</v>
      </c>
    </row>
    <row r="2650" spans="2:13" x14ac:dyDescent="0.25">
      <c r="B2650">
        <v>2636</v>
      </c>
      <c r="C2650" s="1" t="s">
        <v>15</v>
      </c>
      <c r="D2650">
        <v>539036</v>
      </c>
      <c r="E2650" s="1" t="s">
        <v>10</v>
      </c>
      <c r="F2650" s="1" t="s">
        <v>11</v>
      </c>
      <c r="G2650" s="1" t="s">
        <v>12</v>
      </c>
      <c r="H2650" s="1" t="s">
        <v>13</v>
      </c>
      <c r="I2650" s="1" t="s">
        <v>13</v>
      </c>
      <c r="J2650">
        <v>32</v>
      </c>
      <c r="K2650" s="1">
        <f t="shared" si="123"/>
        <v>539036</v>
      </c>
      <c r="L2650" s="1" t="str">
        <f t="shared" si="124"/>
        <v>ASALARIADO</v>
      </c>
      <c r="M2650" s="1">
        <f t="shared" si="125"/>
        <v>32</v>
      </c>
    </row>
    <row r="2651" spans="2:13" x14ac:dyDescent="0.25">
      <c r="B2651">
        <v>2637</v>
      </c>
      <c r="C2651" s="1" t="s">
        <v>9</v>
      </c>
      <c r="D2651">
        <v>623700</v>
      </c>
      <c r="E2651" s="1" t="s">
        <v>10</v>
      </c>
      <c r="F2651" s="1" t="s">
        <v>16</v>
      </c>
      <c r="G2651" s="1" t="s">
        <v>12</v>
      </c>
      <c r="H2651" s="1" t="s">
        <v>13</v>
      </c>
      <c r="I2651" s="1" t="s">
        <v>13</v>
      </c>
      <c r="J2651">
        <v>35</v>
      </c>
      <c r="K2651" s="1">
        <f t="shared" si="123"/>
        <v>623700</v>
      </c>
      <c r="L2651" s="1" t="str">
        <f t="shared" si="124"/>
        <v>ASALARIADO</v>
      </c>
      <c r="M2651" s="1">
        <f t="shared" si="125"/>
        <v>35</v>
      </c>
    </row>
    <row r="2652" spans="2:13" x14ac:dyDescent="0.25">
      <c r="B2652">
        <v>2638</v>
      </c>
      <c r="C2652" s="1" t="s">
        <v>9</v>
      </c>
      <c r="D2652">
        <v>302470</v>
      </c>
      <c r="E2652" s="1" t="s">
        <v>17</v>
      </c>
      <c r="F2652" s="1" t="s">
        <v>16</v>
      </c>
      <c r="G2652" s="1" t="s">
        <v>12</v>
      </c>
      <c r="H2652" s="1" t="s">
        <v>13</v>
      </c>
      <c r="I2652" s="1" t="s">
        <v>13</v>
      </c>
      <c r="J2652">
        <v>29</v>
      </c>
      <c r="K2652" s="1">
        <f t="shared" si="123"/>
        <v>302470</v>
      </c>
      <c r="L2652" s="1" t="str">
        <f t="shared" si="124"/>
        <v>ASEGURADO VOLUNTARIO</v>
      </c>
      <c r="M2652" s="1">
        <f t="shared" si="125"/>
        <v>29</v>
      </c>
    </row>
    <row r="2653" spans="2:13" x14ac:dyDescent="0.25">
      <c r="B2653">
        <v>2639</v>
      </c>
      <c r="C2653" s="1" t="s">
        <v>15</v>
      </c>
      <c r="D2653">
        <v>81757.47</v>
      </c>
      <c r="E2653" s="1" t="s">
        <v>10</v>
      </c>
      <c r="F2653" s="1" t="s">
        <v>16</v>
      </c>
      <c r="G2653" s="1" t="s">
        <v>12</v>
      </c>
      <c r="H2653" s="1" t="s">
        <v>13</v>
      </c>
      <c r="I2653" s="1" t="s">
        <v>13</v>
      </c>
      <c r="J2653">
        <v>22</v>
      </c>
      <c r="K2653" s="1">
        <f t="shared" si="123"/>
        <v>81757.47</v>
      </c>
      <c r="L2653" s="1" t="str">
        <f t="shared" si="124"/>
        <v>ASALARIADO</v>
      </c>
      <c r="M2653" s="1">
        <f t="shared" si="125"/>
        <v>22</v>
      </c>
    </row>
    <row r="2654" spans="2:13" x14ac:dyDescent="0.25">
      <c r="B2654">
        <v>2640</v>
      </c>
      <c r="C2654" s="1" t="s">
        <v>9</v>
      </c>
      <c r="D2654">
        <v>703766.13</v>
      </c>
      <c r="E2654" s="1" t="s">
        <v>10</v>
      </c>
      <c r="F2654" s="1" t="s">
        <v>16</v>
      </c>
      <c r="G2654" s="1" t="s">
        <v>12</v>
      </c>
      <c r="H2654" s="1" t="s">
        <v>13</v>
      </c>
      <c r="I2654" s="1" t="s">
        <v>13</v>
      </c>
      <c r="J2654">
        <v>45</v>
      </c>
      <c r="K2654" s="1">
        <f t="shared" si="123"/>
        <v>703766.13</v>
      </c>
      <c r="L2654" s="1" t="str">
        <f t="shared" si="124"/>
        <v>ASALARIADO</v>
      </c>
      <c r="M2654" s="1">
        <f t="shared" si="125"/>
        <v>45</v>
      </c>
    </row>
    <row r="2655" spans="2:13" x14ac:dyDescent="0.25">
      <c r="B2655">
        <v>2641</v>
      </c>
      <c r="C2655" s="1" t="s">
        <v>9</v>
      </c>
      <c r="D2655">
        <v>361421</v>
      </c>
      <c r="E2655" s="1" t="s">
        <v>18</v>
      </c>
      <c r="F2655" s="1" t="s">
        <v>16</v>
      </c>
      <c r="G2655" s="1" t="s">
        <v>12</v>
      </c>
      <c r="H2655" s="1" t="s">
        <v>13</v>
      </c>
      <c r="I2655" s="1" t="s">
        <v>13</v>
      </c>
      <c r="J2655">
        <v>51</v>
      </c>
      <c r="K2655" s="1">
        <f t="shared" si="123"/>
        <v>361421</v>
      </c>
      <c r="L2655" s="1" t="str">
        <f t="shared" si="124"/>
        <v>TRABAJADOR INDEPENDIENTE</v>
      </c>
      <c r="M2655" s="1">
        <f t="shared" si="125"/>
        <v>51</v>
      </c>
    </row>
    <row r="2656" spans="2:13" x14ac:dyDescent="0.25">
      <c r="B2656">
        <v>2642</v>
      </c>
      <c r="C2656" s="1" t="s">
        <v>15</v>
      </c>
      <c r="D2656">
        <v>330722.57</v>
      </c>
      <c r="E2656" s="1" t="s">
        <v>10</v>
      </c>
      <c r="F2656" s="1" t="s">
        <v>16</v>
      </c>
      <c r="G2656" s="1" t="s">
        <v>12</v>
      </c>
      <c r="H2656" s="1" t="s">
        <v>13</v>
      </c>
      <c r="I2656" s="1" t="s">
        <v>13</v>
      </c>
      <c r="J2656">
        <v>37</v>
      </c>
      <c r="K2656" s="1">
        <f t="shared" si="123"/>
        <v>330722.57</v>
      </c>
      <c r="L2656" s="1" t="str">
        <f t="shared" si="124"/>
        <v>ASALARIADO</v>
      </c>
      <c r="M2656" s="1">
        <f t="shared" si="125"/>
        <v>37</v>
      </c>
    </row>
    <row r="2657" spans="2:13" x14ac:dyDescent="0.25">
      <c r="B2657">
        <v>2643</v>
      </c>
      <c r="C2657" s="1" t="s">
        <v>9</v>
      </c>
      <c r="D2657">
        <v>291514</v>
      </c>
      <c r="E2657" s="1" t="s">
        <v>18</v>
      </c>
      <c r="F2657" s="1" t="s">
        <v>16</v>
      </c>
      <c r="G2657" s="1" t="s">
        <v>12</v>
      </c>
      <c r="H2657" s="1" t="s">
        <v>13</v>
      </c>
      <c r="I2657" s="1" t="s">
        <v>12</v>
      </c>
      <c r="J2657">
        <v>28</v>
      </c>
      <c r="K2657" s="1">
        <f t="shared" si="123"/>
        <v>291514</v>
      </c>
      <c r="L2657" s="1" t="str">
        <f t="shared" si="124"/>
        <v>TRABAJADOR INDEPENDIENTE</v>
      </c>
      <c r="M2657" s="1">
        <f t="shared" si="125"/>
        <v>28</v>
      </c>
    </row>
    <row r="2658" spans="2:13" x14ac:dyDescent="0.25">
      <c r="B2658">
        <v>2644</v>
      </c>
      <c r="C2658" s="1" t="s">
        <v>15</v>
      </c>
      <c r="D2658">
        <v>199067</v>
      </c>
      <c r="E2658" s="1" t="s">
        <v>10</v>
      </c>
      <c r="F2658" s="1" t="s">
        <v>11</v>
      </c>
      <c r="G2658" s="1" t="s">
        <v>12</v>
      </c>
      <c r="H2658" s="1" t="s">
        <v>13</v>
      </c>
      <c r="I2658" s="1" t="s">
        <v>12</v>
      </c>
      <c r="J2658">
        <v>25</v>
      </c>
      <c r="K2658" s="1">
        <f t="shared" si="123"/>
        <v>199067</v>
      </c>
      <c r="L2658" s="1" t="str">
        <f t="shared" si="124"/>
        <v>ASALARIADO</v>
      </c>
      <c r="M2658" s="1">
        <f t="shared" si="125"/>
        <v>25</v>
      </c>
    </row>
    <row r="2659" spans="2:13" x14ac:dyDescent="0.25">
      <c r="B2659">
        <v>2645</v>
      </c>
      <c r="C2659" s="1" t="s">
        <v>9</v>
      </c>
      <c r="D2659">
        <v>1461505.5</v>
      </c>
      <c r="E2659" s="1" t="s">
        <v>10</v>
      </c>
      <c r="F2659" s="1" t="s">
        <v>16</v>
      </c>
      <c r="G2659" s="1" t="s">
        <v>12</v>
      </c>
      <c r="H2659" s="1" t="s">
        <v>13</v>
      </c>
      <c r="I2659" s="1" t="s">
        <v>13</v>
      </c>
      <c r="J2659">
        <v>46</v>
      </c>
      <c r="K2659" s="1">
        <f t="shared" si="123"/>
        <v>1461505.5</v>
      </c>
      <c r="L2659" s="1" t="str">
        <f t="shared" si="124"/>
        <v>ASALARIADO</v>
      </c>
      <c r="M2659" s="1">
        <f t="shared" si="125"/>
        <v>46</v>
      </c>
    </row>
    <row r="2660" spans="2:13" x14ac:dyDescent="0.25">
      <c r="B2660">
        <v>2646</v>
      </c>
      <c r="C2660" s="1" t="s">
        <v>9</v>
      </c>
      <c r="D2660">
        <v>745392.94</v>
      </c>
      <c r="E2660" s="1" t="s">
        <v>10</v>
      </c>
      <c r="F2660" s="1" t="s">
        <v>16</v>
      </c>
      <c r="G2660" s="1" t="s">
        <v>12</v>
      </c>
      <c r="H2660" s="1" t="s">
        <v>13</v>
      </c>
      <c r="I2660" s="1" t="s">
        <v>13</v>
      </c>
      <c r="J2660">
        <v>56</v>
      </c>
      <c r="K2660" s="1">
        <f t="shared" si="123"/>
        <v>745392.94</v>
      </c>
      <c r="L2660" s="1" t="str">
        <f t="shared" si="124"/>
        <v>ASALARIADO</v>
      </c>
      <c r="M2660" s="1">
        <f t="shared" si="125"/>
        <v>56</v>
      </c>
    </row>
    <row r="2661" spans="2:13" x14ac:dyDescent="0.25">
      <c r="B2661">
        <v>2647</v>
      </c>
      <c r="C2661" s="1" t="s">
        <v>9</v>
      </c>
      <c r="D2661">
        <v>297046</v>
      </c>
      <c r="E2661" s="1" t="s">
        <v>18</v>
      </c>
      <c r="F2661" s="1" t="s">
        <v>16</v>
      </c>
      <c r="G2661" s="1" t="s">
        <v>13</v>
      </c>
      <c r="H2661" s="1" t="s">
        <v>13</v>
      </c>
      <c r="I2661" s="1" t="s">
        <v>13</v>
      </c>
      <c r="J2661">
        <v>58</v>
      </c>
      <c r="K2661" s="1">
        <f t="shared" si="123"/>
        <v>297046</v>
      </c>
      <c r="L2661" s="1" t="str">
        <f t="shared" si="124"/>
        <v>TRABAJADOR INDEPENDIENTE</v>
      </c>
      <c r="M2661" s="1">
        <f t="shared" si="125"/>
        <v>58</v>
      </c>
    </row>
    <row r="2662" spans="2:13" x14ac:dyDescent="0.25">
      <c r="B2662">
        <v>2648</v>
      </c>
      <c r="C2662" s="1" t="s">
        <v>15</v>
      </c>
      <c r="D2662">
        <v>2029604</v>
      </c>
      <c r="E2662" s="1" t="s">
        <v>14</v>
      </c>
      <c r="F2662" s="1" t="s">
        <v>11</v>
      </c>
      <c r="G2662" s="1" t="s">
        <v>12</v>
      </c>
      <c r="H2662" s="1" t="s">
        <v>13</v>
      </c>
      <c r="I2662" s="1" t="s">
        <v>13</v>
      </c>
      <c r="J2662">
        <v>72</v>
      </c>
      <c r="K2662" s="1">
        <f t="shared" si="123"/>
        <v>2029604</v>
      </c>
      <c r="L2662" s="1" t="str">
        <f t="shared" si="124"/>
        <v>PENSIONADOS EN SU PROPIO SISTEMA</v>
      </c>
      <c r="M2662" s="1">
        <f t="shared" si="125"/>
        <v>72</v>
      </c>
    </row>
    <row r="2663" spans="2:13" x14ac:dyDescent="0.25">
      <c r="B2663">
        <v>2649</v>
      </c>
      <c r="C2663" s="1" t="s">
        <v>15</v>
      </c>
      <c r="D2663">
        <v>360000</v>
      </c>
      <c r="E2663" s="1" t="s">
        <v>10</v>
      </c>
      <c r="F2663" s="1" t="s">
        <v>16</v>
      </c>
      <c r="G2663" s="1" t="s">
        <v>12</v>
      </c>
      <c r="H2663" s="1" t="s">
        <v>13</v>
      </c>
      <c r="I2663" s="1" t="s">
        <v>13</v>
      </c>
      <c r="J2663">
        <v>30</v>
      </c>
      <c r="K2663" s="1">
        <f t="shared" si="123"/>
        <v>360000</v>
      </c>
      <c r="L2663" s="1" t="str">
        <f t="shared" si="124"/>
        <v>ASALARIADO</v>
      </c>
      <c r="M2663" s="1">
        <f t="shared" si="125"/>
        <v>30</v>
      </c>
    </row>
    <row r="2664" spans="2:13" x14ac:dyDescent="0.25">
      <c r="B2664">
        <v>2650</v>
      </c>
      <c r="C2664" s="1" t="s">
        <v>9</v>
      </c>
      <c r="D2664">
        <v>300018</v>
      </c>
      <c r="E2664" s="1" t="s">
        <v>18</v>
      </c>
      <c r="F2664" s="1" t="s">
        <v>16</v>
      </c>
      <c r="G2664" s="1" t="s">
        <v>12</v>
      </c>
      <c r="H2664" s="1" t="s">
        <v>13</v>
      </c>
      <c r="I2664" s="1" t="s">
        <v>12</v>
      </c>
      <c r="J2664">
        <v>62</v>
      </c>
      <c r="K2664" s="1">
        <f t="shared" si="123"/>
        <v>300018</v>
      </c>
      <c r="L2664" s="1" t="str">
        <f t="shared" si="124"/>
        <v>TRABAJADOR INDEPENDIENTE</v>
      </c>
      <c r="M2664" s="1">
        <f t="shared" si="125"/>
        <v>62</v>
      </c>
    </row>
    <row r="2665" spans="2:13" x14ac:dyDescent="0.25">
      <c r="B2665">
        <v>2651</v>
      </c>
      <c r="C2665" s="1" t="s">
        <v>15</v>
      </c>
      <c r="D2665">
        <v>200000</v>
      </c>
      <c r="E2665" s="1" t="s">
        <v>10</v>
      </c>
      <c r="F2665" s="1" t="s">
        <v>16</v>
      </c>
      <c r="G2665" s="1" t="s">
        <v>12</v>
      </c>
      <c r="H2665" s="1" t="s">
        <v>12</v>
      </c>
      <c r="I2665" s="1" t="s">
        <v>12</v>
      </c>
      <c r="J2665">
        <v>42</v>
      </c>
      <c r="K2665" s="1">
        <f t="shared" si="123"/>
        <v>200000</v>
      </c>
      <c r="L2665" s="1" t="str">
        <f t="shared" si="124"/>
        <v>ASALARIADO</v>
      </c>
      <c r="M2665" s="1">
        <f t="shared" si="125"/>
        <v>42</v>
      </c>
    </row>
    <row r="2666" spans="2:13" x14ac:dyDescent="0.25">
      <c r="B2666">
        <v>2652</v>
      </c>
      <c r="C2666" s="1" t="s">
        <v>15</v>
      </c>
      <c r="D2666">
        <v>799000</v>
      </c>
      <c r="E2666" s="1" t="s">
        <v>10</v>
      </c>
      <c r="F2666" s="1" t="s">
        <v>16</v>
      </c>
      <c r="G2666" s="1" t="s">
        <v>12</v>
      </c>
      <c r="H2666" s="1" t="s">
        <v>13</v>
      </c>
      <c r="I2666" s="1" t="s">
        <v>12</v>
      </c>
      <c r="J2666">
        <v>24</v>
      </c>
      <c r="K2666" s="1">
        <f t="shared" si="123"/>
        <v>799000</v>
      </c>
      <c r="L2666" s="1" t="str">
        <f t="shared" si="124"/>
        <v>ASALARIADO</v>
      </c>
      <c r="M2666" s="1">
        <f t="shared" si="125"/>
        <v>24</v>
      </c>
    </row>
    <row r="2667" spans="2:13" x14ac:dyDescent="0.25">
      <c r="B2667">
        <v>2653</v>
      </c>
      <c r="C2667" s="1" t="s">
        <v>15</v>
      </c>
      <c r="D2667">
        <v>397504.45</v>
      </c>
      <c r="E2667" s="1" t="s">
        <v>10</v>
      </c>
      <c r="F2667" s="1" t="s">
        <v>16</v>
      </c>
      <c r="G2667" s="1" t="s">
        <v>12</v>
      </c>
      <c r="H2667" s="1" t="s">
        <v>13</v>
      </c>
      <c r="I2667" s="1" t="s">
        <v>13</v>
      </c>
      <c r="J2667">
        <v>22</v>
      </c>
      <c r="K2667" s="1">
        <f t="shared" si="123"/>
        <v>397504.45</v>
      </c>
      <c r="L2667" s="1" t="str">
        <f t="shared" si="124"/>
        <v>ASALARIADO</v>
      </c>
      <c r="M2667" s="1">
        <f t="shared" si="125"/>
        <v>22</v>
      </c>
    </row>
    <row r="2668" spans="2:13" x14ac:dyDescent="0.25">
      <c r="B2668">
        <v>2654</v>
      </c>
      <c r="C2668" s="1" t="s">
        <v>15</v>
      </c>
      <c r="D2668">
        <v>636889</v>
      </c>
      <c r="E2668" s="1" t="s">
        <v>18</v>
      </c>
      <c r="F2668" s="1" t="s">
        <v>16</v>
      </c>
      <c r="G2668" s="1" t="s">
        <v>12</v>
      </c>
      <c r="H2668" s="1" t="s">
        <v>13</v>
      </c>
      <c r="I2668" s="1" t="s">
        <v>13</v>
      </c>
      <c r="J2668">
        <v>50</v>
      </c>
      <c r="K2668" s="1">
        <f t="shared" si="123"/>
        <v>636889</v>
      </c>
      <c r="L2668" s="1" t="str">
        <f t="shared" si="124"/>
        <v>TRABAJADOR INDEPENDIENTE</v>
      </c>
      <c r="M2668" s="1">
        <f t="shared" si="125"/>
        <v>50</v>
      </c>
    </row>
    <row r="2669" spans="2:13" x14ac:dyDescent="0.25">
      <c r="B2669">
        <v>2655</v>
      </c>
      <c r="C2669" s="1" t="s">
        <v>9</v>
      </c>
      <c r="D2669">
        <v>360585</v>
      </c>
      <c r="E2669" s="1" t="s">
        <v>10</v>
      </c>
      <c r="F2669" s="1" t="s">
        <v>16</v>
      </c>
      <c r="G2669" s="1" t="s">
        <v>12</v>
      </c>
      <c r="H2669" s="1" t="s">
        <v>13</v>
      </c>
      <c r="I2669" s="1" t="s">
        <v>13</v>
      </c>
      <c r="J2669">
        <v>48</v>
      </c>
      <c r="K2669" s="1">
        <f t="shared" si="123"/>
        <v>360585</v>
      </c>
      <c r="L2669" s="1" t="str">
        <f t="shared" si="124"/>
        <v>ASALARIADO</v>
      </c>
      <c r="M2669" s="1">
        <f t="shared" si="125"/>
        <v>48</v>
      </c>
    </row>
    <row r="2670" spans="2:13" x14ac:dyDescent="0.25">
      <c r="B2670">
        <v>2656</v>
      </c>
      <c r="C2670" s="1" t="s">
        <v>9</v>
      </c>
      <c r="D2670">
        <v>639605</v>
      </c>
      <c r="E2670" s="1" t="s">
        <v>10</v>
      </c>
      <c r="F2670" s="1" t="s">
        <v>11</v>
      </c>
      <c r="G2670" s="1" t="s">
        <v>12</v>
      </c>
      <c r="H2670" s="1" t="s">
        <v>13</v>
      </c>
      <c r="I2670" s="1" t="s">
        <v>13</v>
      </c>
      <c r="J2670">
        <v>45</v>
      </c>
      <c r="K2670" s="1">
        <f t="shared" si="123"/>
        <v>639605</v>
      </c>
      <c r="L2670" s="1" t="str">
        <f t="shared" si="124"/>
        <v>ASALARIADO</v>
      </c>
      <c r="M2670" s="1">
        <f t="shared" si="125"/>
        <v>45</v>
      </c>
    </row>
    <row r="2671" spans="2:13" x14ac:dyDescent="0.25">
      <c r="B2671">
        <v>2657</v>
      </c>
      <c r="C2671" s="1" t="s">
        <v>15</v>
      </c>
      <c r="D2671">
        <v>1644679</v>
      </c>
      <c r="E2671" s="1" t="s">
        <v>10</v>
      </c>
      <c r="F2671" s="1" t="s">
        <v>11</v>
      </c>
      <c r="G2671" s="1" t="s">
        <v>12</v>
      </c>
      <c r="H2671" s="1" t="s">
        <v>13</v>
      </c>
      <c r="I2671" s="1" t="s">
        <v>12</v>
      </c>
      <c r="J2671">
        <v>36</v>
      </c>
      <c r="K2671" s="1">
        <f t="shared" si="123"/>
        <v>1644679</v>
      </c>
      <c r="L2671" s="1" t="str">
        <f t="shared" si="124"/>
        <v>ASALARIADO</v>
      </c>
      <c r="M2671" s="1">
        <f t="shared" si="125"/>
        <v>36</v>
      </c>
    </row>
    <row r="2672" spans="2:13" x14ac:dyDescent="0.25">
      <c r="B2672">
        <v>2658</v>
      </c>
      <c r="C2672" s="1" t="s">
        <v>9</v>
      </c>
      <c r="D2672">
        <v>421650.26</v>
      </c>
      <c r="E2672" s="1" t="s">
        <v>10</v>
      </c>
      <c r="F2672" s="1" t="s">
        <v>16</v>
      </c>
      <c r="G2672" s="1" t="s">
        <v>12</v>
      </c>
      <c r="H2672" s="1" t="s">
        <v>13</v>
      </c>
      <c r="I2672" s="1" t="s">
        <v>13</v>
      </c>
      <c r="J2672">
        <v>37</v>
      </c>
      <c r="K2672" s="1">
        <f t="shared" si="123"/>
        <v>421650.26</v>
      </c>
      <c r="L2672" s="1" t="str">
        <f t="shared" si="124"/>
        <v>ASALARIADO</v>
      </c>
      <c r="M2672" s="1">
        <f t="shared" si="125"/>
        <v>37</v>
      </c>
    </row>
    <row r="2673" spans="2:13" x14ac:dyDescent="0.25">
      <c r="B2673">
        <v>2659</v>
      </c>
      <c r="C2673" s="1" t="s">
        <v>9</v>
      </c>
      <c r="D2673">
        <v>678531.4</v>
      </c>
      <c r="E2673" s="1" t="s">
        <v>10</v>
      </c>
      <c r="F2673" s="1" t="s">
        <v>11</v>
      </c>
      <c r="G2673" s="1" t="s">
        <v>12</v>
      </c>
      <c r="H2673" s="1" t="s">
        <v>13</v>
      </c>
      <c r="I2673" s="1" t="s">
        <v>13</v>
      </c>
      <c r="J2673">
        <v>48</v>
      </c>
      <c r="K2673" s="1">
        <f t="shared" si="123"/>
        <v>678531.4</v>
      </c>
      <c r="L2673" s="1" t="str">
        <f t="shared" si="124"/>
        <v>ASALARIADO</v>
      </c>
      <c r="M2673" s="1">
        <f t="shared" si="125"/>
        <v>48</v>
      </c>
    </row>
    <row r="2674" spans="2:13" x14ac:dyDescent="0.25">
      <c r="B2674">
        <v>2660</v>
      </c>
      <c r="C2674" s="1" t="s">
        <v>9</v>
      </c>
      <c r="D2674">
        <v>175367.76</v>
      </c>
      <c r="E2674" s="1" t="s">
        <v>10</v>
      </c>
      <c r="F2674" s="1" t="s">
        <v>16</v>
      </c>
      <c r="G2674" s="1" t="s">
        <v>12</v>
      </c>
      <c r="H2674" s="1" t="s">
        <v>13</v>
      </c>
      <c r="I2674" s="1" t="s">
        <v>13</v>
      </c>
      <c r="J2674">
        <v>36</v>
      </c>
      <c r="K2674" s="1">
        <f t="shared" si="123"/>
        <v>175367.76</v>
      </c>
      <c r="L2674" s="1" t="str">
        <f t="shared" si="124"/>
        <v>ASALARIADO</v>
      </c>
      <c r="M2674" s="1">
        <f t="shared" si="125"/>
        <v>36</v>
      </c>
    </row>
    <row r="2675" spans="2:13" x14ac:dyDescent="0.25">
      <c r="B2675">
        <v>2661</v>
      </c>
      <c r="C2675" s="1" t="s">
        <v>15</v>
      </c>
      <c r="D2675">
        <v>522906.95</v>
      </c>
      <c r="E2675" s="1" t="s">
        <v>10</v>
      </c>
      <c r="F2675" s="1" t="s">
        <v>16</v>
      </c>
      <c r="G2675" s="1" t="s">
        <v>12</v>
      </c>
      <c r="H2675" s="1" t="s">
        <v>12</v>
      </c>
      <c r="I2675" s="1" t="s">
        <v>13</v>
      </c>
      <c r="J2675">
        <v>37</v>
      </c>
      <c r="K2675" s="1">
        <f t="shared" si="123"/>
        <v>522906.95</v>
      </c>
      <c r="L2675" s="1" t="str">
        <f t="shared" si="124"/>
        <v>ASALARIADO</v>
      </c>
      <c r="M2675" s="1">
        <f t="shared" si="125"/>
        <v>37</v>
      </c>
    </row>
    <row r="2676" spans="2:13" x14ac:dyDescent="0.25">
      <c r="B2676">
        <v>2662</v>
      </c>
      <c r="C2676" s="1" t="s">
        <v>9</v>
      </c>
      <c r="D2676">
        <v>699251.07</v>
      </c>
      <c r="E2676" s="1" t="s">
        <v>10</v>
      </c>
      <c r="F2676" s="1" t="s">
        <v>16</v>
      </c>
      <c r="G2676" s="1" t="s">
        <v>12</v>
      </c>
      <c r="H2676" s="1" t="s">
        <v>13</v>
      </c>
      <c r="I2676" s="1" t="s">
        <v>13</v>
      </c>
      <c r="J2676">
        <v>24</v>
      </c>
      <c r="K2676" s="1">
        <f t="shared" si="123"/>
        <v>699251.07</v>
      </c>
      <c r="L2676" s="1" t="str">
        <f t="shared" si="124"/>
        <v>ASALARIADO</v>
      </c>
      <c r="M2676" s="1">
        <f t="shared" si="125"/>
        <v>24</v>
      </c>
    </row>
    <row r="2677" spans="2:13" x14ac:dyDescent="0.25">
      <c r="B2677">
        <v>2663</v>
      </c>
      <c r="C2677" s="1" t="s">
        <v>15</v>
      </c>
      <c r="D2677">
        <v>233842.77</v>
      </c>
      <c r="E2677" s="1" t="s">
        <v>10</v>
      </c>
      <c r="F2677" s="1" t="s">
        <v>16</v>
      </c>
      <c r="G2677" s="1" t="s">
        <v>12</v>
      </c>
      <c r="H2677" s="1" t="s">
        <v>13</v>
      </c>
      <c r="I2677" s="1" t="s">
        <v>13</v>
      </c>
      <c r="J2677">
        <v>22</v>
      </c>
      <c r="K2677" s="1">
        <f t="shared" si="123"/>
        <v>233842.77</v>
      </c>
      <c r="L2677" s="1" t="str">
        <f t="shared" si="124"/>
        <v>ASALARIADO</v>
      </c>
      <c r="M2677" s="1">
        <f t="shared" si="125"/>
        <v>22</v>
      </c>
    </row>
    <row r="2678" spans="2:13" x14ac:dyDescent="0.25">
      <c r="B2678">
        <v>2664</v>
      </c>
      <c r="C2678" s="1" t="s">
        <v>15</v>
      </c>
      <c r="D2678">
        <v>297045</v>
      </c>
      <c r="E2678" s="1" t="s">
        <v>17</v>
      </c>
      <c r="F2678" s="1" t="s">
        <v>16</v>
      </c>
      <c r="G2678" s="1" t="s">
        <v>12</v>
      </c>
      <c r="H2678" s="1" t="s">
        <v>12</v>
      </c>
      <c r="I2678" s="1" t="s">
        <v>13</v>
      </c>
      <c r="J2678">
        <v>52</v>
      </c>
      <c r="K2678" s="1">
        <f t="shared" si="123"/>
        <v>297045</v>
      </c>
      <c r="L2678" s="1" t="str">
        <f t="shared" si="124"/>
        <v>ASEGURADO VOLUNTARIO</v>
      </c>
      <c r="M2678" s="1">
        <f t="shared" si="125"/>
        <v>52</v>
      </c>
    </row>
    <row r="2679" spans="2:13" x14ac:dyDescent="0.25">
      <c r="B2679">
        <v>2665</v>
      </c>
      <c r="C2679" s="1" t="s">
        <v>9</v>
      </c>
      <c r="D2679">
        <v>385165</v>
      </c>
      <c r="E2679" s="1" t="s">
        <v>18</v>
      </c>
      <c r="F2679" s="1" t="s">
        <v>16</v>
      </c>
      <c r="G2679" s="1" t="s">
        <v>12</v>
      </c>
      <c r="H2679" s="1" t="s">
        <v>13</v>
      </c>
      <c r="I2679" s="1" t="s">
        <v>12</v>
      </c>
      <c r="J2679">
        <v>71</v>
      </c>
      <c r="K2679" s="1">
        <f t="shared" si="123"/>
        <v>385165</v>
      </c>
      <c r="L2679" s="1" t="str">
        <f t="shared" si="124"/>
        <v>TRABAJADOR INDEPENDIENTE</v>
      </c>
      <c r="M2679" s="1">
        <f t="shared" si="125"/>
        <v>71</v>
      </c>
    </row>
    <row r="2680" spans="2:13" x14ac:dyDescent="0.25">
      <c r="B2680">
        <v>2666</v>
      </c>
      <c r="C2680" s="1" t="s">
        <v>9</v>
      </c>
      <c r="D2680">
        <v>405573.35</v>
      </c>
      <c r="E2680" s="1" t="s">
        <v>10</v>
      </c>
      <c r="F2680" s="1" t="s">
        <v>16</v>
      </c>
      <c r="G2680" s="1" t="s">
        <v>12</v>
      </c>
      <c r="H2680" s="1" t="s">
        <v>13</v>
      </c>
      <c r="I2680" s="1" t="s">
        <v>13</v>
      </c>
      <c r="J2680">
        <v>24</v>
      </c>
      <c r="K2680" s="1">
        <f t="shared" si="123"/>
        <v>405573.35</v>
      </c>
      <c r="L2680" s="1" t="str">
        <f t="shared" si="124"/>
        <v>ASALARIADO</v>
      </c>
      <c r="M2680" s="1">
        <f t="shared" si="125"/>
        <v>24</v>
      </c>
    </row>
    <row r="2681" spans="2:13" x14ac:dyDescent="0.25">
      <c r="B2681">
        <v>2667</v>
      </c>
      <c r="C2681" s="1" t="s">
        <v>9</v>
      </c>
      <c r="D2681">
        <v>299441</v>
      </c>
      <c r="E2681" s="1" t="s">
        <v>18</v>
      </c>
      <c r="F2681" s="1" t="s">
        <v>16</v>
      </c>
      <c r="G2681" s="1" t="s">
        <v>12</v>
      </c>
      <c r="H2681" s="1" t="s">
        <v>13</v>
      </c>
      <c r="I2681" s="1" t="s">
        <v>13</v>
      </c>
      <c r="J2681">
        <v>61</v>
      </c>
      <c r="K2681" s="1">
        <f t="shared" si="123"/>
        <v>299441</v>
      </c>
      <c r="L2681" s="1" t="str">
        <f t="shared" si="124"/>
        <v>TRABAJADOR INDEPENDIENTE</v>
      </c>
      <c r="M2681" s="1">
        <f t="shared" si="125"/>
        <v>61</v>
      </c>
    </row>
    <row r="2682" spans="2:13" x14ac:dyDescent="0.25">
      <c r="B2682">
        <v>2668</v>
      </c>
      <c r="C2682" s="1" t="s">
        <v>9</v>
      </c>
      <c r="D2682">
        <v>410402</v>
      </c>
      <c r="E2682" s="1" t="s">
        <v>10</v>
      </c>
      <c r="F2682" s="1" t="s">
        <v>16</v>
      </c>
      <c r="G2682" s="1" t="s">
        <v>12</v>
      </c>
      <c r="H2682" s="1" t="s">
        <v>13</v>
      </c>
      <c r="I2682" s="1" t="s">
        <v>13</v>
      </c>
      <c r="J2682">
        <v>45</v>
      </c>
      <c r="K2682" s="1">
        <f t="shared" si="123"/>
        <v>410402</v>
      </c>
      <c r="L2682" s="1" t="str">
        <f t="shared" si="124"/>
        <v>ASALARIADO</v>
      </c>
      <c r="M2682" s="1">
        <f t="shared" si="125"/>
        <v>45</v>
      </c>
    </row>
    <row r="2683" spans="2:13" x14ac:dyDescent="0.25">
      <c r="B2683">
        <v>2669</v>
      </c>
      <c r="C2683" s="1" t="s">
        <v>9</v>
      </c>
      <c r="D2683">
        <v>516112.73</v>
      </c>
      <c r="E2683" s="1" t="s">
        <v>10</v>
      </c>
      <c r="F2683" s="1" t="s">
        <v>16</v>
      </c>
      <c r="G2683" s="1" t="s">
        <v>12</v>
      </c>
      <c r="H2683" s="1" t="s">
        <v>13</v>
      </c>
      <c r="I2683" s="1" t="s">
        <v>13</v>
      </c>
      <c r="J2683">
        <v>27</v>
      </c>
      <c r="K2683" s="1">
        <f t="shared" si="123"/>
        <v>516112.73</v>
      </c>
      <c r="L2683" s="1" t="str">
        <f t="shared" si="124"/>
        <v>ASALARIADO</v>
      </c>
      <c r="M2683" s="1">
        <f t="shared" si="125"/>
        <v>27</v>
      </c>
    </row>
    <row r="2684" spans="2:13" x14ac:dyDescent="0.25">
      <c r="B2684">
        <v>2670</v>
      </c>
      <c r="C2684" s="1" t="s">
        <v>9</v>
      </c>
      <c r="D2684">
        <v>356686.25</v>
      </c>
      <c r="E2684" s="1" t="s">
        <v>10</v>
      </c>
      <c r="F2684" s="1" t="s">
        <v>16</v>
      </c>
      <c r="G2684" s="1" t="s">
        <v>12</v>
      </c>
      <c r="H2684" s="1" t="s">
        <v>13</v>
      </c>
      <c r="I2684" s="1" t="s">
        <v>13</v>
      </c>
      <c r="J2684">
        <v>38</v>
      </c>
      <c r="K2684" s="1">
        <f t="shared" si="123"/>
        <v>356686.25</v>
      </c>
      <c r="L2684" s="1" t="str">
        <f t="shared" si="124"/>
        <v>ASALARIADO</v>
      </c>
      <c r="M2684" s="1">
        <f t="shared" si="125"/>
        <v>38</v>
      </c>
    </row>
    <row r="2685" spans="2:13" x14ac:dyDescent="0.25">
      <c r="B2685">
        <v>2671</v>
      </c>
      <c r="C2685" s="1" t="s">
        <v>15</v>
      </c>
      <c r="D2685">
        <v>1794936</v>
      </c>
      <c r="E2685" s="1" t="s">
        <v>10</v>
      </c>
      <c r="F2685" s="1" t="s">
        <v>16</v>
      </c>
      <c r="G2685" s="1" t="s">
        <v>12</v>
      </c>
      <c r="H2685" s="1" t="s">
        <v>13</v>
      </c>
      <c r="I2685" s="1" t="s">
        <v>13</v>
      </c>
      <c r="J2685">
        <v>29</v>
      </c>
      <c r="K2685" s="1">
        <f t="shared" si="123"/>
        <v>1794936</v>
      </c>
      <c r="L2685" s="1" t="str">
        <f t="shared" si="124"/>
        <v>ASALARIADO</v>
      </c>
      <c r="M2685" s="1">
        <f t="shared" si="125"/>
        <v>29</v>
      </c>
    </row>
    <row r="2686" spans="2:13" x14ac:dyDescent="0.25">
      <c r="B2686">
        <v>2672</v>
      </c>
      <c r="C2686" s="1" t="s">
        <v>9</v>
      </c>
      <c r="D2686">
        <v>68371.649999999994</v>
      </c>
      <c r="E2686" s="1" t="s">
        <v>10</v>
      </c>
      <c r="F2686" s="1" t="s">
        <v>11</v>
      </c>
      <c r="G2686" s="1" t="s">
        <v>12</v>
      </c>
      <c r="H2686" s="1" t="s">
        <v>13</v>
      </c>
      <c r="I2686" s="1" t="s">
        <v>13</v>
      </c>
      <c r="J2686">
        <v>42</v>
      </c>
      <c r="K2686" s="1">
        <f t="shared" si="123"/>
        <v>68371.649999999994</v>
      </c>
      <c r="L2686" s="1" t="str">
        <f t="shared" si="124"/>
        <v>ASALARIADO</v>
      </c>
      <c r="M2686" s="1">
        <f t="shared" si="125"/>
        <v>42</v>
      </c>
    </row>
    <row r="2687" spans="2:13" x14ac:dyDescent="0.25">
      <c r="B2687">
        <v>2673</v>
      </c>
      <c r="C2687" s="1" t="s">
        <v>9</v>
      </c>
      <c r="D2687">
        <v>186718</v>
      </c>
      <c r="E2687" s="1" t="s">
        <v>10</v>
      </c>
      <c r="F2687" s="1" t="s">
        <v>16</v>
      </c>
      <c r="G2687" s="1" t="s">
        <v>12</v>
      </c>
      <c r="H2687" s="1" t="s">
        <v>13</v>
      </c>
      <c r="I2687" s="1" t="s">
        <v>13</v>
      </c>
      <c r="J2687">
        <v>31</v>
      </c>
      <c r="K2687" s="1">
        <f t="shared" si="123"/>
        <v>186718</v>
      </c>
      <c r="L2687" s="1" t="str">
        <f t="shared" si="124"/>
        <v>ASALARIADO</v>
      </c>
      <c r="M2687" s="1">
        <f t="shared" si="125"/>
        <v>31</v>
      </c>
    </row>
    <row r="2688" spans="2:13" x14ac:dyDescent="0.25">
      <c r="B2688">
        <v>2674</v>
      </c>
      <c r="C2688" s="1" t="s">
        <v>9</v>
      </c>
      <c r="D2688">
        <v>399603.16</v>
      </c>
      <c r="E2688" s="1" t="s">
        <v>10</v>
      </c>
      <c r="F2688" s="1" t="s">
        <v>16</v>
      </c>
      <c r="G2688" s="1" t="s">
        <v>12</v>
      </c>
      <c r="H2688" s="1" t="s">
        <v>13</v>
      </c>
      <c r="I2688" s="1" t="s">
        <v>13</v>
      </c>
      <c r="J2688">
        <v>43</v>
      </c>
      <c r="K2688" s="1">
        <f t="shared" si="123"/>
        <v>399603.16</v>
      </c>
      <c r="L2688" s="1" t="str">
        <f t="shared" si="124"/>
        <v>ASALARIADO</v>
      </c>
      <c r="M2688" s="1">
        <f t="shared" si="125"/>
        <v>43</v>
      </c>
    </row>
    <row r="2689" spans="2:13" x14ac:dyDescent="0.25">
      <c r="B2689">
        <v>2675</v>
      </c>
      <c r="C2689" s="1" t="s">
        <v>15</v>
      </c>
      <c r="D2689">
        <v>354822.98</v>
      </c>
      <c r="E2689" s="1" t="s">
        <v>14</v>
      </c>
      <c r="F2689" s="1" t="s">
        <v>11</v>
      </c>
      <c r="G2689" s="1" t="s">
        <v>12</v>
      </c>
      <c r="H2689" s="1" t="s">
        <v>13</v>
      </c>
      <c r="I2689" s="1" t="s">
        <v>13</v>
      </c>
      <c r="J2689">
        <v>75</v>
      </c>
      <c r="K2689" s="1">
        <f t="shared" si="123"/>
        <v>354822.98</v>
      </c>
      <c r="L2689" s="1" t="str">
        <f t="shared" si="124"/>
        <v>PENSIONADOS EN SU PROPIO SISTEMA</v>
      </c>
      <c r="M2689" s="1">
        <f t="shared" si="125"/>
        <v>75</v>
      </c>
    </row>
    <row r="2690" spans="2:13" x14ac:dyDescent="0.25">
      <c r="B2690">
        <v>2676</v>
      </c>
      <c r="C2690" s="1" t="s">
        <v>15</v>
      </c>
      <c r="D2690">
        <v>425829.6</v>
      </c>
      <c r="E2690" s="1" t="s">
        <v>10</v>
      </c>
      <c r="F2690" s="1" t="s">
        <v>16</v>
      </c>
      <c r="G2690" s="1" t="s">
        <v>12</v>
      </c>
      <c r="H2690" s="1" t="s">
        <v>13</v>
      </c>
      <c r="I2690" s="1" t="s">
        <v>13</v>
      </c>
      <c r="J2690">
        <v>19</v>
      </c>
      <c r="K2690" s="1">
        <f t="shared" si="123"/>
        <v>425829.6</v>
      </c>
      <c r="L2690" s="1" t="str">
        <f t="shared" si="124"/>
        <v>ASALARIADO</v>
      </c>
      <c r="M2690" s="1">
        <f t="shared" si="125"/>
        <v>19</v>
      </c>
    </row>
    <row r="2691" spans="2:13" x14ac:dyDescent="0.25">
      <c r="B2691">
        <v>2677</v>
      </c>
      <c r="C2691" s="1" t="s">
        <v>9</v>
      </c>
      <c r="D2691">
        <v>452229</v>
      </c>
      <c r="E2691" s="1" t="s">
        <v>18</v>
      </c>
      <c r="F2691" s="1" t="s">
        <v>16</v>
      </c>
      <c r="G2691" s="1" t="s">
        <v>12</v>
      </c>
      <c r="H2691" s="1" t="s">
        <v>13</v>
      </c>
      <c r="I2691" s="1" t="s">
        <v>13</v>
      </c>
      <c r="J2691">
        <v>34</v>
      </c>
      <c r="K2691" s="1">
        <f t="shared" si="123"/>
        <v>452229</v>
      </c>
      <c r="L2691" s="1" t="str">
        <f t="shared" si="124"/>
        <v>TRABAJADOR INDEPENDIENTE</v>
      </c>
      <c r="M2691" s="1">
        <f t="shared" si="125"/>
        <v>34</v>
      </c>
    </row>
    <row r="2692" spans="2:13" x14ac:dyDescent="0.25">
      <c r="B2692">
        <v>2678</v>
      </c>
      <c r="C2692" s="1" t="s">
        <v>9</v>
      </c>
      <c r="D2692">
        <v>315605</v>
      </c>
      <c r="E2692" s="1" t="s">
        <v>17</v>
      </c>
      <c r="F2692" s="1" t="s">
        <v>16</v>
      </c>
      <c r="G2692" s="1" t="s">
        <v>12</v>
      </c>
      <c r="H2692" s="1" t="s">
        <v>13</v>
      </c>
      <c r="I2692" s="1" t="s">
        <v>13</v>
      </c>
      <c r="J2692">
        <v>58</v>
      </c>
      <c r="K2692" s="1">
        <f t="shared" si="123"/>
        <v>315605</v>
      </c>
      <c r="L2692" s="1" t="str">
        <f t="shared" si="124"/>
        <v>ASEGURADO VOLUNTARIO</v>
      </c>
      <c r="M2692" s="1">
        <f t="shared" si="125"/>
        <v>58</v>
      </c>
    </row>
    <row r="2693" spans="2:13" x14ac:dyDescent="0.25">
      <c r="B2693">
        <v>2679</v>
      </c>
      <c r="C2693" s="1" t="s">
        <v>15</v>
      </c>
      <c r="D2693">
        <v>749235.3</v>
      </c>
      <c r="E2693" s="1" t="s">
        <v>10</v>
      </c>
      <c r="F2693" s="1" t="s">
        <v>16</v>
      </c>
      <c r="G2693" s="1" t="s">
        <v>12</v>
      </c>
      <c r="H2693" s="1" t="s">
        <v>13</v>
      </c>
      <c r="I2693" s="1" t="s">
        <v>13</v>
      </c>
      <c r="J2693">
        <v>40</v>
      </c>
      <c r="K2693" s="1">
        <f t="shared" si="123"/>
        <v>749235.3</v>
      </c>
      <c r="L2693" s="1" t="str">
        <f t="shared" si="124"/>
        <v>ASALARIADO</v>
      </c>
      <c r="M2693" s="1">
        <f t="shared" si="125"/>
        <v>40</v>
      </c>
    </row>
    <row r="2694" spans="2:13" x14ac:dyDescent="0.25">
      <c r="B2694">
        <v>2680</v>
      </c>
      <c r="C2694" s="1" t="s">
        <v>9</v>
      </c>
      <c r="D2694">
        <v>366495.32</v>
      </c>
      <c r="E2694" s="1" t="s">
        <v>10</v>
      </c>
      <c r="F2694" s="1" t="s">
        <v>16</v>
      </c>
      <c r="G2694" s="1" t="s">
        <v>12</v>
      </c>
      <c r="H2694" s="1" t="s">
        <v>13</v>
      </c>
      <c r="I2694" s="1" t="s">
        <v>13</v>
      </c>
      <c r="J2694">
        <v>22</v>
      </c>
      <c r="K2694" s="1">
        <f t="shared" si="123"/>
        <v>366495.32</v>
      </c>
      <c r="L2694" s="1" t="str">
        <f t="shared" si="124"/>
        <v>ASALARIADO</v>
      </c>
      <c r="M2694" s="1">
        <f t="shared" si="125"/>
        <v>22</v>
      </c>
    </row>
    <row r="2695" spans="2:13" x14ac:dyDescent="0.25">
      <c r="B2695">
        <v>2681</v>
      </c>
      <c r="C2695" s="1" t="s">
        <v>9</v>
      </c>
      <c r="D2695">
        <v>80000</v>
      </c>
      <c r="E2695" s="1" t="s">
        <v>10</v>
      </c>
      <c r="F2695" s="1" t="s">
        <v>16</v>
      </c>
      <c r="G2695" s="1" t="s">
        <v>12</v>
      </c>
      <c r="H2695" s="1" t="s">
        <v>12</v>
      </c>
      <c r="I2695" s="1" t="s">
        <v>13</v>
      </c>
      <c r="J2695">
        <v>21</v>
      </c>
      <c r="K2695" s="1">
        <f t="shared" si="123"/>
        <v>80000</v>
      </c>
      <c r="L2695" s="1" t="str">
        <f t="shared" si="124"/>
        <v>ASALARIADO</v>
      </c>
      <c r="M2695" s="1">
        <f t="shared" si="125"/>
        <v>21</v>
      </c>
    </row>
    <row r="2696" spans="2:13" x14ac:dyDescent="0.25">
      <c r="B2696">
        <v>2682</v>
      </c>
      <c r="C2696" s="1" t="s">
        <v>9</v>
      </c>
      <c r="D2696">
        <v>316964.69</v>
      </c>
      <c r="E2696" s="1" t="s">
        <v>10</v>
      </c>
      <c r="F2696" s="1" t="s">
        <v>16</v>
      </c>
      <c r="G2696" s="1" t="s">
        <v>12</v>
      </c>
      <c r="H2696" s="1" t="s">
        <v>13</v>
      </c>
      <c r="I2696" s="1" t="s">
        <v>13</v>
      </c>
      <c r="J2696">
        <v>20</v>
      </c>
      <c r="K2696" s="1">
        <f t="shared" si="123"/>
        <v>316964.69</v>
      </c>
      <c r="L2696" s="1" t="str">
        <f t="shared" si="124"/>
        <v>ASALARIADO</v>
      </c>
      <c r="M2696" s="1">
        <f t="shared" si="125"/>
        <v>20</v>
      </c>
    </row>
    <row r="2697" spans="2:13" x14ac:dyDescent="0.25">
      <c r="B2697">
        <v>2683</v>
      </c>
      <c r="C2697" s="1" t="s">
        <v>15</v>
      </c>
      <c r="D2697">
        <v>370500</v>
      </c>
      <c r="E2697" s="1" t="s">
        <v>10</v>
      </c>
      <c r="F2697" s="1" t="s">
        <v>16</v>
      </c>
      <c r="G2697" s="1" t="s">
        <v>12</v>
      </c>
      <c r="H2697" s="1" t="s">
        <v>13</v>
      </c>
      <c r="I2697" s="1" t="s">
        <v>13</v>
      </c>
      <c r="J2697">
        <v>28</v>
      </c>
      <c r="K2697" s="1">
        <f t="shared" si="123"/>
        <v>370500</v>
      </c>
      <c r="L2697" s="1" t="str">
        <f t="shared" si="124"/>
        <v>ASALARIADO</v>
      </c>
      <c r="M2697" s="1">
        <f t="shared" si="125"/>
        <v>28</v>
      </c>
    </row>
    <row r="2698" spans="2:13" x14ac:dyDescent="0.25">
      <c r="B2698">
        <v>2684</v>
      </c>
      <c r="C2698" s="1" t="s">
        <v>9</v>
      </c>
      <c r="D2698">
        <v>1081709.6000000001</v>
      </c>
      <c r="E2698" s="1" t="s">
        <v>10</v>
      </c>
      <c r="F2698" s="1" t="s">
        <v>11</v>
      </c>
      <c r="G2698" s="1" t="s">
        <v>12</v>
      </c>
      <c r="H2698" s="1" t="s">
        <v>13</v>
      </c>
      <c r="I2698" s="1" t="s">
        <v>13</v>
      </c>
      <c r="J2698">
        <v>59</v>
      </c>
      <c r="K2698" s="1">
        <f t="shared" si="123"/>
        <v>1081709.6000000001</v>
      </c>
      <c r="L2698" s="1" t="str">
        <f t="shared" si="124"/>
        <v>ASALARIADO</v>
      </c>
      <c r="M2698" s="1">
        <f t="shared" si="125"/>
        <v>59</v>
      </c>
    </row>
    <row r="2699" spans="2:13" x14ac:dyDescent="0.25">
      <c r="B2699">
        <v>2685</v>
      </c>
      <c r="C2699" s="1" t="s">
        <v>15</v>
      </c>
      <c r="D2699">
        <v>698426.7</v>
      </c>
      <c r="E2699" s="1" t="s">
        <v>10</v>
      </c>
      <c r="F2699" s="1" t="s">
        <v>11</v>
      </c>
      <c r="G2699" s="1" t="s">
        <v>12</v>
      </c>
      <c r="H2699" s="1" t="s">
        <v>13</v>
      </c>
      <c r="I2699" s="1" t="s">
        <v>13</v>
      </c>
      <c r="J2699">
        <v>35</v>
      </c>
      <c r="K2699" s="1">
        <f t="shared" si="123"/>
        <v>698426.7</v>
      </c>
      <c r="L2699" s="1" t="str">
        <f t="shared" si="124"/>
        <v>ASALARIADO</v>
      </c>
      <c r="M2699" s="1">
        <f t="shared" si="125"/>
        <v>35</v>
      </c>
    </row>
    <row r="2700" spans="2:13" x14ac:dyDescent="0.25">
      <c r="B2700">
        <v>2686</v>
      </c>
      <c r="C2700" s="1" t="s">
        <v>9</v>
      </c>
      <c r="D2700">
        <v>431290</v>
      </c>
      <c r="E2700" s="1" t="s">
        <v>10</v>
      </c>
      <c r="F2700" s="1" t="s">
        <v>16</v>
      </c>
      <c r="G2700" s="1" t="s">
        <v>12</v>
      </c>
      <c r="H2700" s="1" t="s">
        <v>13</v>
      </c>
      <c r="I2700" s="1" t="s">
        <v>13</v>
      </c>
      <c r="J2700">
        <v>60</v>
      </c>
      <c r="K2700" s="1">
        <f t="shared" si="123"/>
        <v>431290</v>
      </c>
      <c r="L2700" s="1" t="str">
        <f t="shared" si="124"/>
        <v>ASALARIADO</v>
      </c>
      <c r="M2700" s="1">
        <f t="shared" si="125"/>
        <v>60</v>
      </c>
    </row>
    <row r="2701" spans="2:13" x14ac:dyDescent="0.25">
      <c r="B2701">
        <v>2687</v>
      </c>
      <c r="C2701" s="1" t="s">
        <v>9</v>
      </c>
      <c r="D2701">
        <v>297045</v>
      </c>
      <c r="E2701" s="1" t="s">
        <v>17</v>
      </c>
      <c r="F2701" s="1" t="s">
        <v>16</v>
      </c>
      <c r="G2701" s="1" t="s">
        <v>12</v>
      </c>
      <c r="H2701" s="1" t="s">
        <v>13</v>
      </c>
      <c r="I2701" s="1" t="s">
        <v>13</v>
      </c>
      <c r="J2701">
        <v>51</v>
      </c>
      <c r="K2701" s="1">
        <f t="shared" si="123"/>
        <v>297045</v>
      </c>
      <c r="L2701" s="1" t="str">
        <f t="shared" si="124"/>
        <v>ASEGURADO VOLUNTARIO</v>
      </c>
      <c r="M2701" s="1">
        <f t="shared" si="125"/>
        <v>51</v>
      </c>
    </row>
    <row r="2702" spans="2:13" x14ac:dyDescent="0.25">
      <c r="B2702">
        <v>2688</v>
      </c>
      <c r="C2702" s="1" t="s">
        <v>9</v>
      </c>
      <c r="D2702">
        <v>610312</v>
      </c>
      <c r="E2702" s="1" t="s">
        <v>10</v>
      </c>
      <c r="F2702" s="1" t="s">
        <v>16</v>
      </c>
      <c r="G2702" s="1" t="s">
        <v>12</v>
      </c>
      <c r="H2702" s="1" t="s">
        <v>13</v>
      </c>
      <c r="I2702" s="1" t="s">
        <v>13</v>
      </c>
      <c r="J2702">
        <v>33</v>
      </c>
      <c r="K2702" s="1">
        <f t="shared" si="123"/>
        <v>610312</v>
      </c>
      <c r="L2702" s="1" t="str">
        <f t="shared" si="124"/>
        <v>ASALARIADO</v>
      </c>
      <c r="M2702" s="1">
        <f t="shared" si="125"/>
        <v>33</v>
      </c>
    </row>
    <row r="2703" spans="2:13" x14ac:dyDescent="0.25">
      <c r="B2703">
        <v>2689</v>
      </c>
      <c r="C2703" s="1" t="s">
        <v>15</v>
      </c>
      <c r="D2703">
        <v>550022</v>
      </c>
      <c r="E2703" s="1" t="s">
        <v>10</v>
      </c>
      <c r="F2703" s="1" t="s">
        <v>16</v>
      </c>
      <c r="G2703" s="1" t="s">
        <v>12</v>
      </c>
      <c r="H2703" s="1" t="s">
        <v>12</v>
      </c>
      <c r="I2703" s="1" t="s">
        <v>13</v>
      </c>
      <c r="J2703">
        <v>29</v>
      </c>
      <c r="K2703" s="1">
        <f t="shared" ref="K2703:K2766" si="126">IF(ISBLANK(D2703),$B$8,D2703)</f>
        <v>550022</v>
      </c>
      <c r="L2703" s="1" t="str">
        <f t="shared" ref="L2703:L2766" si="127">IF(ISBLANK(E2703),$B$4,E2703)</f>
        <v>ASALARIADO</v>
      </c>
      <c r="M2703" s="1">
        <f t="shared" ref="M2703:M2766" si="128">IF(ISBLANK(J2703),$B$9,J2703)</f>
        <v>29</v>
      </c>
    </row>
    <row r="2704" spans="2:13" x14ac:dyDescent="0.25">
      <c r="B2704">
        <v>2690</v>
      </c>
      <c r="C2704" s="1" t="s">
        <v>15</v>
      </c>
      <c r="D2704">
        <v>1264065</v>
      </c>
      <c r="E2704" s="1" t="s">
        <v>10</v>
      </c>
      <c r="F2704" s="1" t="s">
        <v>11</v>
      </c>
      <c r="G2704" s="1" t="s">
        <v>12</v>
      </c>
      <c r="H2704" s="1" t="s">
        <v>13</v>
      </c>
      <c r="I2704" s="1" t="s">
        <v>13</v>
      </c>
      <c r="J2704">
        <v>49</v>
      </c>
      <c r="K2704" s="1">
        <f t="shared" si="126"/>
        <v>1264065</v>
      </c>
      <c r="L2704" s="1" t="str">
        <f t="shared" si="127"/>
        <v>ASALARIADO</v>
      </c>
      <c r="M2704" s="1">
        <f t="shared" si="128"/>
        <v>49</v>
      </c>
    </row>
    <row r="2705" spans="2:13" x14ac:dyDescent="0.25">
      <c r="B2705">
        <v>2691</v>
      </c>
      <c r="C2705" s="1" t="s">
        <v>15</v>
      </c>
      <c r="D2705">
        <v>911982.5</v>
      </c>
      <c r="E2705" s="1" t="s">
        <v>10</v>
      </c>
      <c r="F2705" s="1" t="s">
        <v>11</v>
      </c>
      <c r="G2705" s="1" t="s">
        <v>12</v>
      </c>
      <c r="H2705" s="1" t="s">
        <v>13</v>
      </c>
      <c r="I2705" s="1" t="s">
        <v>13</v>
      </c>
      <c r="J2705">
        <v>29</v>
      </c>
      <c r="K2705" s="1">
        <f t="shared" si="126"/>
        <v>911982.5</v>
      </c>
      <c r="L2705" s="1" t="str">
        <f t="shared" si="127"/>
        <v>ASALARIADO</v>
      </c>
      <c r="M2705" s="1">
        <f t="shared" si="128"/>
        <v>29</v>
      </c>
    </row>
    <row r="2706" spans="2:13" x14ac:dyDescent="0.25">
      <c r="B2706">
        <v>2692</v>
      </c>
      <c r="C2706" s="1" t="s">
        <v>9</v>
      </c>
      <c r="D2706">
        <v>40800</v>
      </c>
      <c r="E2706" s="1" t="s">
        <v>10</v>
      </c>
      <c r="F2706" s="1" t="s">
        <v>16</v>
      </c>
      <c r="G2706" s="1" t="s">
        <v>12</v>
      </c>
      <c r="H2706" s="1" t="s">
        <v>13</v>
      </c>
      <c r="I2706" s="1" t="s">
        <v>13</v>
      </c>
      <c r="J2706">
        <v>25</v>
      </c>
      <c r="K2706" s="1">
        <f t="shared" si="126"/>
        <v>40800</v>
      </c>
      <c r="L2706" s="1" t="str">
        <f t="shared" si="127"/>
        <v>ASALARIADO</v>
      </c>
      <c r="M2706" s="1">
        <f t="shared" si="128"/>
        <v>25</v>
      </c>
    </row>
    <row r="2707" spans="2:13" x14ac:dyDescent="0.25">
      <c r="B2707">
        <v>2693</v>
      </c>
      <c r="C2707" s="1" t="s">
        <v>9</v>
      </c>
      <c r="D2707">
        <v>278030</v>
      </c>
      <c r="E2707" s="1" t="s">
        <v>19</v>
      </c>
      <c r="F2707" s="1" t="s">
        <v>16</v>
      </c>
      <c r="G2707" s="1" t="s">
        <v>12</v>
      </c>
      <c r="H2707" s="1" t="s">
        <v>13</v>
      </c>
      <c r="I2707" s="1" t="s">
        <v>13</v>
      </c>
      <c r="J2707">
        <v>35</v>
      </c>
      <c r="K2707" s="1">
        <f t="shared" si="126"/>
        <v>278030</v>
      </c>
      <c r="L2707" s="1" t="str">
        <f t="shared" si="127"/>
        <v>CONVENIOS ESPECIALES DE TRABAJADORES INDEPENDIENTES</v>
      </c>
      <c r="M2707" s="1">
        <f t="shared" si="128"/>
        <v>35</v>
      </c>
    </row>
    <row r="2708" spans="2:13" x14ac:dyDescent="0.25">
      <c r="B2708">
        <v>2694</v>
      </c>
      <c r="C2708" s="1" t="s">
        <v>15</v>
      </c>
      <c r="D2708">
        <v>439474</v>
      </c>
      <c r="E2708" s="1" t="s">
        <v>10</v>
      </c>
      <c r="F2708" s="1" t="s">
        <v>11</v>
      </c>
      <c r="G2708" s="1" t="s">
        <v>12</v>
      </c>
      <c r="H2708" s="1" t="s">
        <v>13</v>
      </c>
      <c r="I2708" s="1" t="s">
        <v>12</v>
      </c>
      <c r="J2708">
        <v>57</v>
      </c>
      <c r="K2708" s="1">
        <f t="shared" si="126"/>
        <v>439474</v>
      </c>
      <c r="L2708" s="1" t="str">
        <f t="shared" si="127"/>
        <v>ASALARIADO</v>
      </c>
      <c r="M2708" s="1">
        <f t="shared" si="128"/>
        <v>57</v>
      </c>
    </row>
    <row r="2709" spans="2:13" x14ac:dyDescent="0.25">
      <c r="B2709">
        <v>2695</v>
      </c>
      <c r="C2709" s="1" t="s">
        <v>9</v>
      </c>
      <c r="D2709">
        <v>3500000</v>
      </c>
      <c r="E2709" s="1" t="s">
        <v>10</v>
      </c>
      <c r="F2709" s="1" t="s">
        <v>16</v>
      </c>
      <c r="G2709" s="1" t="s">
        <v>12</v>
      </c>
      <c r="H2709" s="1" t="s">
        <v>13</v>
      </c>
      <c r="I2709" s="1" t="s">
        <v>13</v>
      </c>
      <c r="J2709">
        <v>60</v>
      </c>
      <c r="K2709" s="1">
        <f t="shared" si="126"/>
        <v>3500000</v>
      </c>
      <c r="L2709" s="1" t="str">
        <f t="shared" si="127"/>
        <v>ASALARIADO</v>
      </c>
      <c r="M2709" s="1">
        <f t="shared" si="128"/>
        <v>60</v>
      </c>
    </row>
    <row r="2710" spans="2:13" x14ac:dyDescent="0.25">
      <c r="B2710">
        <v>2696</v>
      </c>
      <c r="C2710" s="1" t="s">
        <v>9</v>
      </c>
      <c r="D2710">
        <v>517500</v>
      </c>
      <c r="E2710" s="1" t="s">
        <v>10</v>
      </c>
      <c r="F2710" s="1" t="s">
        <v>16</v>
      </c>
      <c r="G2710" s="1" t="s">
        <v>12</v>
      </c>
      <c r="H2710" s="1" t="s">
        <v>13</v>
      </c>
      <c r="I2710" s="1" t="s">
        <v>13</v>
      </c>
      <c r="J2710">
        <v>31</v>
      </c>
      <c r="K2710" s="1">
        <f t="shared" si="126"/>
        <v>517500</v>
      </c>
      <c r="L2710" s="1" t="str">
        <f t="shared" si="127"/>
        <v>ASALARIADO</v>
      </c>
      <c r="M2710" s="1">
        <f t="shared" si="128"/>
        <v>31</v>
      </c>
    </row>
    <row r="2711" spans="2:13" x14ac:dyDescent="0.25">
      <c r="B2711">
        <v>2697</v>
      </c>
      <c r="C2711" s="1" t="s">
        <v>15</v>
      </c>
      <c r="D2711">
        <v>376000</v>
      </c>
      <c r="E2711" s="1" t="s">
        <v>10</v>
      </c>
      <c r="F2711" s="1" t="s">
        <v>16</v>
      </c>
      <c r="G2711" s="1" t="s">
        <v>12</v>
      </c>
      <c r="H2711" s="1" t="s">
        <v>13</v>
      </c>
      <c r="I2711" s="1" t="s">
        <v>13</v>
      </c>
      <c r="J2711">
        <v>32</v>
      </c>
      <c r="K2711" s="1">
        <f t="shared" si="126"/>
        <v>376000</v>
      </c>
      <c r="L2711" s="1" t="str">
        <f t="shared" si="127"/>
        <v>ASALARIADO</v>
      </c>
      <c r="M2711" s="1">
        <f t="shared" si="128"/>
        <v>32</v>
      </c>
    </row>
    <row r="2712" spans="2:13" x14ac:dyDescent="0.25">
      <c r="B2712">
        <v>2698</v>
      </c>
      <c r="C2712" s="1" t="s">
        <v>9</v>
      </c>
      <c r="D2712">
        <v>297230</v>
      </c>
      <c r="E2712" s="1" t="s">
        <v>10</v>
      </c>
      <c r="F2712" s="1" t="s">
        <v>16</v>
      </c>
      <c r="G2712" s="1" t="s">
        <v>12</v>
      </c>
      <c r="H2712" s="1" t="s">
        <v>13</v>
      </c>
      <c r="I2712" s="1" t="s">
        <v>13</v>
      </c>
      <c r="J2712">
        <v>24</v>
      </c>
      <c r="K2712" s="1">
        <f t="shared" si="126"/>
        <v>297230</v>
      </c>
      <c r="L2712" s="1" t="str">
        <f t="shared" si="127"/>
        <v>ASALARIADO</v>
      </c>
      <c r="M2712" s="1">
        <f t="shared" si="128"/>
        <v>24</v>
      </c>
    </row>
    <row r="2713" spans="2:13" x14ac:dyDescent="0.25">
      <c r="B2713">
        <v>2699</v>
      </c>
      <c r="C2713" s="1" t="s">
        <v>15</v>
      </c>
      <c r="D2713">
        <v>300000</v>
      </c>
      <c r="E2713" s="1" t="s">
        <v>10</v>
      </c>
      <c r="F2713" s="1" t="s">
        <v>16</v>
      </c>
      <c r="G2713" s="1" t="s">
        <v>12</v>
      </c>
      <c r="H2713" s="1" t="s">
        <v>13</v>
      </c>
      <c r="I2713" s="1" t="s">
        <v>13</v>
      </c>
      <c r="J2713">
        <v>32</v>
      </c>
      <c r="K2713" s="1">
        <f t="shared" si="126"/>
        <v>300000</v>
      </c>
      <c r="L2713" s="1" t="str">
        <f t="shared" si="127"/>
        <v>ASALARIADO</v>
      </c>
      <c r="M2713" s="1">
        <f t="shared" si="128"/>
        <v>32</v>
      </c>
    </row>
    <row r="2714" spans="2:13" x14ac:dyDescent="0.25">
      <c r="B2714">
        <v>2700</v>
      </c>
      <c r="C2714" s="1" t="s">
        <v>15</v>
      </c>
      <c r="D2714">
        <v>430103.9</v>
      </c>
      <c r="E2714" s="1" t="s">
        <v>10</v>
      </c>
      <c r="F2714" s="1" t="s">
        <v>16</v>
      </c>
      <c r="G2714" s="1" t="s">
        <v>12</v>
      </c>
      <c r="H2714" s="1" t="s">
        <v>13</v>
      </c>
      <c r="I2714" s="1" t="s">
        <v>13</v>
      </c>
      <c r="J2714">
        <v>22</v>
      </c>
      <c r="K2714" s="1">
        <f t="shared" si="126"/>
        <v>430103.9</v>
      </c>
      <c r="L2714" s="1" t="str">
        <f t="shared" si="127"/>
        <v>ASALARIADO</v>
      </c>
      <c r="M2714" s="1">
        <f t="shared" si="128"/>
        <v>22</v>
      </c>
    </row>
    <row r="2715" spans="2:13" x14ac:dyDescent="0.25">
      <c r="B2715">
        <v>2701</v>
      </c>
      <c r="C2715" s="1" t="s">
        <v>9</v>
      </c>
      <c r="D2715">
        <v>858401</v>
      </c>
      <c r="E2715" s="1" t="s">
        <v>10</v>
      </c>
      <c r="F2715" s="1" t="s">
        <v>16</v>
      </c>
      <c r="G2715" s="1" t="s">
        <v>12</v>
      </c>
      <c r="H2715" s="1" t="s">
        <v>13</v>
      </c>
      <c r="I2715" s="1" t="s">
        <v>13</v>
      </c>
      <c r="J2715">
        <v>32</v>
      </c>
      <c r="K2715" s="1">
        <f t="shared" si="126"/>
        <v>858401</v>
      </c>
      <c r="L2715" s="1" t="str">
        <f t="shared" si="127"/>
        <v>ASALARIADO</v>
      </c>
      <c r="M2715" s="1">
        <f t="shared" si="128"/>
        <v>32</v>
      </c>
    </row>
    <row r="2716" spans="2:13" x14ac:dyDescent="0.25">
      <c r="B2716">
        <v>2702</v>
      </c>
      <c r="C2716" s="1" t="s">
        <v>15</v>
      </c>
      <c r="D2716">
        <v>1452304</v>
      </c>
      <c r="E2716" s="1" t="s">
        <v>14</v>
      </c>
      <c r="F2716" s="1" t="s">
        <v>11</v>
      </c>
      <c r="G2716" s="1" t="s">
        <v>12</v>
      </c>
      <c r="H2716" s="1" t="s">
        <v>13</v>
      </c>
      <c r="I2716" s="1" t="s">
        <v>13</v>
      </c>
      <c r="J2716">
        <v>60</v>
      </c>
      <c r="K2716" s="1">
        <f t="shared" si="126"/>
        <v>1452304</v>
      </c>
      <c r="L2716" s="1" t="str">
        <f t="shared" si="127"/>
        <v>PENSIONADOS EN SU PROPIO SISTEMA</v>
      </c>
      <c r="M2716" s="1">
        <f t="shared" si="128"/>
        <v>60</v>
      </c>
    </row>
    <row r="2717" spans="2:13" x14ac:dyDescent="0.25">
      <c r="B2717">
        <v>2703</v>
      </c>
      <c r="C2717" s="1" t="s">
        <v>15</v>
      </c>
      <c r="D2717">
        <v>358838</v>
      </c>
      <c r="E2717" s="1" t="s">
        <v>10</v>
      </c>
      <c r="F2717" s="1" t="s">
        <v>11</v>
      </c>
      <c r="G2717" s="1" t="s">
        <v>12</v>
      </c>
      <c r="H2717" s="1" t="s">
        <v>13</v>
      </c>
      <c r="I2717" s="1" t="s">
        <v>13</v>
      </c>
      <c r="J2717">
        <v>38</v>
      </c>
      <c r="K2717" s="1">
        <f t="shared" si="126"/>
        <v>358838</v>
      </c>
      <c r="L2717" s="1" t="str">
        <f t="shared" si="127"/>
        <v>ASALARIADO</v>
      </c>
      <c r="M2717" s="1">
        <f t="shared" si="128"/>
        <v>38</v>
      </c>
    </row>
    <row r="2718" spans="2:13" x14ac:dyDescent="0.25">
      <c r="B2718">
        <v>2704</v>
      </c>
      <c r="C2718" s="1" t="s">
        <v>9</v>
      </c>
      <c r="D2718">
        <v>356903.47</v>
      </c>
      <c r="E2718" s="1" t="s">
        <v>10</v>
      </c>
      <c r="F2718" s="1" t="s">
        <v>16</v>
      </c>
      <c r="G2718" s="1" t="s">
        <v>12</v>
      </c>
      <c r="H2718" s="1" t="s">
        <v>13</v>
      </c>
      <c r="I2718" s="1" t="s">
        <v>13</v>
      </c>
      <c r="J2718">
        <v>49</v>
      </c>
      <c r="K2718" s="1">
        <f t="shared" si="126"/>
        <v>356903.47</v>
      </c>
      <c r="L2718" s="1" t="str">
        <f t="shared" si="127"/>
        <v>ASALARIADO</v>
      </c>
      <c r="M2718" s="1">
        <f t="shared" si="128"/>
        <v>49</v>
      </c>
    </row>
    <row r="2719" spans="2:13" x14ac:dyDescent="0.25">
      <c r="B2719">
        <v>2705</v>
      </c>
      <c r="C2719" s="1" t="s">
        <v>9</v>
      </c>
      <c r="D2719">
        <v>300018</v>
      </c>
      <c r="E2719" s="1" t="s">
        <v>18</v>
      </c>
      <c r="F2719" s="1" t="s">
        <v>16</v>
      </c>
      <c r="G2719" s="1" t="s">
        <v>12</v>
      </c>
      <c r="H2719" s="1" t="s">
        <v>13</v>
      </c>
      <c r="I2719" s="1" t="s">
        <v>13</v>
      </c>
      <c r="J2719">
        <v>39</v>
      </c>
      <c r="K2719" s="1">
        <f t="shared" si="126"/>
        <v>300018</v>
      </c>
      <c r="L2719" s="1" t="str">
        <f t="shared" si="127"/>
        <v>TRABAJADOR INDEPENDIENTE</v>
      </c>
      <c r="M2719" s="1">
        <f t="shared" si="128"/>
        <v>39</v>
      </c>
    </row>
    <row r="2720" spans="2:13" x14ac:dyDescent="0.25">
      <c r="B2720">
        <v>2706</v>
      </c>
      <c r="C2720" s="1" t="s">
        <v>15</v>
      </c>
      <c r="D2720">
        <v>1061946.5</v>
      </c>
      <c r="E2720" s="1" t="s">
        <v>10</v>
      </c>
      <c r="F2720" s="1" t="s">
        <v>11</v>
      </c>
      <c r="G2720" s="1" t="s">
        <v>12</v>
      </c>
      <c r="H2720" s="1" t="s">
        <v>13</v>
      </c>
      <c r="I2720" s="1" t="s">
        <v>13</v>
      </c>
      <c r="J2720">
        <v>29</v>
      </c>
      <c r="K2720" s="1">
        <f t="shared" si="126"/>
        <v>1061946.5</v>
      </c>
      <c r="L2720" s="1" t="str">
        <f t="shared" si="127"/>
        <v>ASALARIADO</v>
      </c>
      <c r="M2720" s="1">
        <f t="shared" si="128"/>
        <v>29</v>
      </c>
    </row>
    <row r="2721" spans="2:13" x14ac:dyDescent="0.25">
      <c r="B2721">
        <v>2707</v>
      </c>
      <c r="C2721" s="1" t="s">
        <v>9</v>
      </c>
      <c r="D2721">
        <v>795975.32</v>
      </c>
      <c r="E2721" s="1" t="s">
        <v>10</v>
      </c>
      <c r="F2721" s="1" t="s">
        <v>11</v>
      </c>
      <c r="G2721" s="1" t="s">
        <v>12</v>
      </c>
      <c r="H2721" s="1" t="s">
        <v>13</v>
      </c>
      <c r="I2721" s="1" t="s">
        <v>13</v>
      </c>
      <c r="J2721">
        <v>38</v>
      </c>
      <c r="K2721" s="1">
        <f t="shared" si="126"/>
        <v>795975.32</v>
      </c>
      <c r="L2721" s="1" t="str">
        <f t="shared" si="127"/>
        <v>ASALARIADO</v>
      </c>
      <c r="M2721" s="1">
        <f t="shared" si="128"/>
        <v>38</v>
      </c>
    </row>
    <row r="2722" spans="2:13" x14ac:dyDescent="0.25">
      <c r="B2722">
        <v>2708</v>
      </c>
      <c r="C2722" s="1" t="s">
        <v>9</v>
      </c>
      <c r="D2722">
        <v>385200.2</v>
      </c>
      <c r="E2722" s="1" t="s">
        <v>10</v>
      </c>
      <c r="F2722" s="1" t="s">
        <v>16</v>
      </c>
      <c r="G2722" s="1" t="s">
        <v>12</v>
      </c>
      <c r="H2722" s="1" t="s">
        <v>13</v>
      </c>
      <c r="I2722" s="1" t="s">
        <v>13</v>
      </c>
      <c r="J2722">
        <v>27</v>
      </c>
      <c r="K2722" s="1">
        <f t="shared" si="126"/>
        <v>385200.2</v>
      </c>
      <c r="L2722" s="1" t="str">
        <f t="shared" si="127"/>
        <v>ASALARIADO</v>
      </c>
      <c r="M2722" s="1">
        <f t="shared" si="128"/>
        <v>27</v>
      </c>
    </row>
    <row r="2723" spans="2:13" x14ac:dyDescent="0.25">
      <c r="B2723">
        <v>2709</v>
      </c>
      <c r="C2723" s="1" t="s">
        <v>9</v>
      </c>
      <c r="D2723">
        <v>507944</v>
      </c>
      <c r="E2723" s="1" t="s">
        <v>18</v>
      </c>
      <c r="F2723" s="1" t="s">
        <v>16</v>
      </c>
      <c r="G2723" s="1" t="s">
        <v>12</v>
      </c>
      <c r="H2723" s="1" t="s">
        <v>12</v>
      </c>
      <c r="I2723" s="1" t="s">
        <v>12</v>
      </c>
      <c r="J2723">
        <v>54</v>
      </c>
      <c r="K2723" s="1">
        <f t="shared" si="126"/>
        <v>507944</v>
      </c>
      <c r="L2723" s="1" t="str">
        <f t="shared" si="127"/>
        <v>TRABAJADOR INDEPENDIENTE</v>
      </c>
      <c r="M2723" s="1">
        <f t="shared" si="128"/>
        <v>54</v>
      </c>
    </row>
    <row r="2724" spans="2:13" x14ac:dyDescent="0.25">
      <c r="B2724">
        <v>2710</v>
      </c>
      <c r="C2724" s="1" t="s">
        <v>9</v>
      </c>
      <c r="D2724">
        <v>1196608</v>
      </c>
      <c r="E2724" s="1" t="s">
        <v>10</v>
      </c>
      <c r="F2724" s="1" t="s">
        <v>16</v>
      </c>
      <c r="G2724" s="1" t="s">
        <v>12</v>
      </c>
      <c r="H2724" s="1" t="s">
        <v>13</v>
      </c>
      <c r="I2724" s="1" t="s">
        <v>13</v>
      </c>
      <c r="J2724">
        <v>33</v>
      </c>
      <c r="K2724" s="1">
        <f t="shared" si="126"/>
        <v>1196608</v>
      </c>
      <c r="L2724" s="1" t="str">
        <f t="shared" si="127"/>
        <v>ASALARIADO</v>
      </c>
      <c r="M2724" s="1">
        <f t="shared" si="128"/>
        <v>33</v>
      </c>
    </row>
    <row r="2725" spans="2:13" x14ac:dyDescent="0.25">
      <c r="B2725">
        <v>2711</v>
      </c>
      <c r="C2725" s="1" t="s">
        <v>9</v>
      </c>
      <c r="D2725">
        <v>388315.75</v>
      </c>
      <c r="E2725" s="1" t="s">
        <v>10</v>
      </c>
      <c r="F2725" s="1" t="s">
        <v>16</v>
      </c>
      <c r="G2725" s="1" t="s">
        <v>12</v>
      </c>
      <c r="H2725" s="1" t="s">
        <v>13</v>
      </c>
      <c r="I2725" s="1" t="s">
        <v>13</v>
      </c>
      <c r="J2725">
        <v>59</v>
      </c>
      <c r="K2725" s="1">
        <f t="shared" si="126"/>
        <v>388315.75</v>
      </c>
      <c r="L2725" s="1" t="str">
        <f t="shared" si="127"/>
        <v>ASALARIADO</v>
      </c>
      <c r="M2725" s="1">
        <f t="shared" si="128"/>
        <v>59</v>
      </c>
    </row>
    <row r="2726" spans="2:13" x14ac:dyDescent="0.25">
      <c r="B2726">
        <v>2712</v>
      </c>
      <c r="C2726" s="1" t="s">
        <v>15</v>
      </c>
      <c r="D2726">
        <v>2109522.85</v>
      </c>
      <c r="E2726" s="1" t="s">
        <v>10</v>
      </c>
      <c r="F2726" s="1" t="s">
        <v>11</v>
      </c>
      <c r="G2726" s="1" t="s">
        <v>12</v>
      </c>
      <c r="H2726" s="1" t="s">
        <v>13</v>
      </c>
      <c r="I2726" s="1" t="s">
        <v>13</v>
      </c>
      <c r="J2726">
        <v>45</v>
      </c>
      <c r="K2726" s="1">
        <f t="shared" si="126"/>
        <v>2109522.85</v>
      </c>
      <c r="L2726" s="1" t="str">
        <f t="shared" si="127"/>
        <v>ASALARIADO</v>
      </c>
      <c r="M2726" s="1">
        <f t="shared" si="128"/>
        <v>45</v>
      </c>
    </row>
    <row r="2727" spans="2:13" x14ac:dyDescent="0.25">
      <c r="B2727">
        <v>2713</v>
      </c>
      <c r="C2727" s="1" t="s">
        <v>9</v>
      </c>
      <c r="D2727">
        <v>297046</v>
      </c>
      <c r="E2727" s="1" t="s">
        <v>17</v>
      </c>
      <c r="F2727" s="1" t="s">
        <v>16</v>
      </c>
      <c r="G2727" s="1" t="s">
        <v>12</v>
      </c>
      <c r="H2727" s="1" t="s">
        <v>12</v>
      </c>
      <c r="I2727" s="1" t="s">
        <v>12</v>
      </c>
      <c r="J2727">
        <v>46</v>
      </c>
      <c r="K2727" s="1">
        <f t="shared" si="126"/>
        <v>297046</v>
      </c>
      <c r="L2727" s="1" t="str">
        <f t="shared" si="127"/>
        <v>ASEGURADO VOLUNTARIO</v>
      </c>
      <c r="M2727" s="1">
        <f t="shared" si="128"/>
        <v>46</v>
      </c>
    </row>
    <row r="2728" spans="2:13" x14ac:dyDescent="0.25">
      <c r="B2728">
        <v>2714</v>
      </c>
      <c r="C2728" s="1" t="s">
        <v>9</v>
      </c>
      <c r="D2728">
        <v>389232</v>
      </c>
      <c r="E2728" s="1" t="s">
        <v>10</v>
      </c>
      <c r="F2728" s="1" t="s">
        <v>16</v>
      </c>
      <c r="G2728" s="1" t="s">
        <v>12</v>
      </c>
      <c r="H2728" s="1" t="s">
        <v>13</v>
      </c>
      <c r="I2728" s="1" t="s">
        <v>13</v>
      </c>
      <c r="J2728">
        <v>39</v>
      </c>
      <c r="K2728" s="1">
        <f t="shared" si="126"/>
        <v>389232</v>
      </c>
      <c r="L2728" s="1" t="str">
        <f t="shared" si="127"/>
        <v>ASALARIADO</v>
      </c>
      <c r="M2728" s="1">
        <f t="shared" si="128"/>
        <v>39</v>
      </c>
    </row>
    <row r="2729" spans="2:13" x14ac:dyDescent="0.25">
      <c r="B2729">
        <v>2715</v>
      </c>
      <c r="C2729" s="1" t="s">
        <v>15</v>
      </c>
      <c r="D2729">
        <v>746903</v>
      </c>
      <c r="E2729" s="1" t="s">
        <v>10</v>
      </c>
      <c r="F2729" s="1" t="s">
        <v>11</v>
      </c>
      <c r="G2729" s="1" t="s">
        <v>12</v>
      </c>
      <c r="H2729" s="1" t="s">
        <v>13</v>
      </c>
      <c r="I2729" s="1" t="s">
        <v>12</v>
      </c>
      <c r="J2729">
        <v>31</v>
      </c>
      <c r="K2729" s="1">
        <f t="shared" si="126"/>
        <v>746903</v>
      </c>
      <c r="L2729" s="1" t="str">
        <f t="shared" si="127"/>
        <v>ASALARIADO</v>
      </c>
      <c r="M2729" s="1">
        <f t="shared" si="128"/>
        <v>31</v>
      </c>
    </row>
    <row r="2730" spans="2:13" x14ac:dyDescent="0.25">
      <c r="B2730">
        <v>2716</v>
      </c>
      <c r="C2730" s="1" t="s">
        <v>9</v>
      </c>
      <c r="D2730">
        <v>362250</v>
      </c>
      <c r="E2730" s="1" t="s">
        <v>10</v>
      </c>
      <c r="F2730" s="1" t="s">
        <v>16</v>
      </c>
      <c r="G2730" s="1" t="s">
        <v>12</v>
      </c>
      <c r="H2730" s="1" t="s">
        <v>13</v>
      </c>
      <c r="I2730" s="1" t="s">
        <v>13</v>
      </c>
      <c r="J2730">
        <v>44</v>
      </c>
      <c r="K2730" s="1">
        <f t="shared" si="126"/>
        <v>362250</v>
      </c>
      <c r="L2730" s="1" t="str">
        <f t="shared" si="127"/>
        <v>ASALARIADO</v>
      </c>
      <c r="M2730" s="1">
        <f t="shared" si="128"/>
        <v>44</v>
      </c>
    </row>
    <row r="2731" spans="2:13" x14ac:dyDescent="0.25">
      <c r="B2731">
        <v>2717</v>
      </c>
      <c r="C2731" s="1" t="s">
        <v>9</v>
      </c>
      <c r="D2731">
        <v>278030</v>
      </c>
      <c r="E2731" s="1" t="s">
        <v>19</v>
      </c>
      <c r="F2731" s="1" t="s">
        <v>16</v>
      </c>
      <c r="G2731" s="1" t="s">
        <v>12</v>
      </c>
      <c r="H2731" s="1" t="s">
        <v>13</v>
      </c>
      <c r="I2731" s="1" t="s">
        <v>13</v>
      </c>
      <c r="J2731">
        <v>30</v>
      </c>
      <c r="K2731" s="1">
        <f t="shared" si="126"/>
        <v>278030</v>
      </c>
      <c r="L2731" s="1" t="str">
        <f t="shared" si="127"/>
        <v>CONVENIOS ESPECIALES DE TRABAJADORES INDEPENDIENTES</v>
      </c>
      <c r="M2731" s="1">
        <f t="shared" si="128"/>
        <v>30</v>
      </c>
    </row>
    <row r="2732" spans="2:13" x14ac:dyDescent="0.25">
      <c r="B2732">
        <v>2718</v>
      </c>
      <c r="C2732" s="1" t="s">
        <v>15</v>
      </c>
      <c r="D2732">
        <v>250000</v>
      </c>
      <c r="E2732" s="1" t="s">
        <v>10</v>
      </c>
      <c r="F2732" s="1" t="s">
        <v>16</v>
      </c>
      <c r="G2732" s="1" t="s">
        <v>12</v>
      </c>
      <c r="H2732" s="1" t="s">
        <v>12</v>
      </c>
      <c r="I2732" s="1" t="s">
        <v>12</v>
      </c>
      <c r="J2732">
        <v>54</v>
      </c>
      <c r="K2732" s="1">
        <f t="shared" si="126"/>
        <v>250000</v>
      </c>
      <c r="L2732" s="1" t="str">
        <f t="shared" si="127"/>
        <v>ASALARIADO</v>
      </c>
      <c r="M2732" s="1">
        <f t="shared" si="128"/>
        <v>54</v>
      </c>
    </row>
    <row r="2733" spans="2:13" x14ac:dyDescent="0.25">
      <c r="B2733">
        <v>2719</v>
      </c>
      <c r="C2733" s="1" t="s">
        <v>15</v>
      </c>
      <c r="D2733">
        <v>297046</v>
      </c>
      <c r="E2733" s="1" t="s">
        <v>17</v>
      </c>
      <c r="F2733" s="1" t="s">
        <v>16</v>
      </c>
      <c r="G2733" s="1" t="s">
        <v>12</v>
      </c>
      <c r="H2733" s="1" t="s">
        <v>12</v>
      </c>
      <c r="I2733" s="1" t="s">
        <v>13</v>
      </c>
      <c r="J2733">
        <v>44</v>
      </c>
      <c r="K2733" s="1">
        <f t="shared" si="126"/>
        <v>297046</v>
      </c>
      <c r="L2733" s="1" t="str">
        <f t="shared" si="127"/>
        <v>ASEGURADO VOLUNTARIO</v>
      </c>
      <c r="M2733" s="1">
        <f t="shared" si="128"/>
        <v>44</v>
      </c>
    </row>
    <row r="2734" spans="2:13" x14ac:dyDescent="0.25">
      <c r="B2734">
        <v>2720</v>
      </c>
      <c r="C2734" s="1" t="s">
        <v>15</v>
      </c>
      <c r="D2734">
        <v>120000</v>
      </c>
      <c r="E2734" s="1" t="s">
        <v>10</v>
      </c>
      <c r="F2734" s="1" t="s">
        <v>16</v>
      </c>
      <c r="G2734" s="1" t="s">
        <v>12</v>
      </c>
      <c r="H2734" s="1" t="s">
        <v>13</v>
      </c>
      <c r="I2734" s="1" t="s">
        <v>12</v>
      </c>
      <c r="J2734">
        <v>55</v>
      </c>
      <c r="K2734" s="1">
        <f t="shared" si="126"/>
        <v>120000</v>
      </c>
      <c r="L2734" s="1" t="str">
        <f t="shared" si="127"/>
        <v>ASALARIADO</v>
      </c>
      <c r="M2734" s="1">
        <f t="shared" si="128"/>
        <v>55</v>
      </c>
    </row>
    <row r="2735" spans="2:13" x14ac:dyDescent="0.25">
      <c r="B2735">
        <v>2721</v>
      </c>
      <c r="C2735" s="1" t="s">
        <v>15</v>
      </c>
      <c r="D2735">
        <v>315617</v>
      </c>
      <c r="E2735" s="1" t="s">
        <v>17</v>
      </c>
      <c r="F2735" s="1" t="s">
        <v>16</v>
      </c>
      <c r="G2735" s="1" t="s">
        <v>12</v>
      </c>
      <c r="H2735" s="1" t="s">
        <v>13</v>
      </c>
      <c r="I2735" s="1" t="s">
        <v>13</v>
      </c>
      <c r="J2735">
        <v>65</v>
      </c>
      <c r="K2735" s="1">
        <f t="shared" si="126"/>
        <v>315617</v>
      </c>
      <c r="L2735" s="1" t="str">
        <f t="shared" si="127"/>
        <v>ASEGURADO VOLUNTARIO</v>
      </c>
      <c r="M2735" s="1">
        <f t="shared" si="128"/>
        <v>65</v>
      </c>
    </row>
    <row r="2736" spans="2:13" x14ac:dyDescent="0.25">
      <c r="B2736">
        <v>2722</v>
      </c>
      <c r="C2736" s="1" t="s">
        <v>9</v>
      </c>
      <c r="D2736">
        <v>1034183.15</v>
      </c>
      <c r="E2736" s="1" t="s">
        <v>10</v>
      </c>
      <c r="F2736" s="1" t="s">
        <v>16</v>
      </c>
      <c r="G2736" s="1" t="s">
        <v>12</v>
      </c>
      <c r="H2736" s="1" t="s">
        <v>13</v>
      </c>
      <c r="I2736" s="1" t="s">
        <v>13</v>
      </c>
      <c r="J2736">
        <v>28</v>
      </c>
      <c r="K2736" s="1">
        <f t="shared" si="126"/>
        <v>1034183.15</v>
      </c>
      <c r="L2736" s="1" t="str">
        <f t="shared" si="127"/>
        <v>ASALARIADO</v>
      </c>
      <c r="M2736" s="1">
        <f t="shared" si="128"/>
        <v>28</v>
      </c>
    </row>
    <row r="2737" spans="2:13" x14ac:dyDescent="0.25">
      <c r="B2737">
        <v>2723</v>
      </c>
      <c r="C2737" s="1" t="s">
        <v>9</v>
      </c>
      <c r="D2737">
        <v>484022.45</v>
      </c>
      <c r="E2737" s="1" t="s">
        <v>10</v>
      </c>
      <c r="F2737" s="1" t="s">
        <v>16</v>
      </c>
      <c r="G2737" s="1" t="s">
        <v>12</v>
      </c>
      <c r="H2737" s="1" t="s">
        <v>13</v>
      </c>
      <c r="I2737" s="1" t="s">
        <v>13</v>
      </c>
      <c r="J2737">
        <v>42</v>
      </c>
      <c r="K2737" s="1">
        <f t="shared" si="126"/>
        <v>484022.45</v>
      </c>
      <c r="L2737" s="1" t="str">
        <f t="shared" si="127"/>
        <v>ASALARIADO</v>
      </c>
      <c r="M2737" s="1">
        <f t="shared" si="128"/>
        <v>42</v>
      </c>
    </row>
    <row r="2738" spans="2:13" x14ac:dyDescent="0.25">
      <c r="B2738">
        <v>2724</v>
      </c>
      <c r="C2738" s="1" t="s">
        <v>15</v>
      </c>
      <c r="D2738">
        <v>200000</v>
      </c>
      <c r="E2738" s="1" t="s">
        <v>10</v>
      </c>
      <c r="F2738" s="1" t="s">
        <v>16</v>
      </c>
      <c r="G2738" s="1" t="s">
        <v>12</v>
      </c>
      <c r="H2738" s="1" t="s">
        <v>12</v>
      </c>
      <c r="I2738" s="1" t="s">
        <v>13</v>
      </c>
      <c r="J2738">
        <v>53</v>
      </c>
      <c r="K2738" s="1">
        <f t="shared" si="126"/>
        <v>200000</v>
      </c>
      <c r="L2738" s="1" t="str">
        <f t="shared" si="127"/>
        <v>ASALARIADO</v>
      </c>
      <c r="M2738" s="1">
        <f t="shared" si="128"/>
        <v>53</v>
      </c>
    </row>
    <row r="2739" spans="2:13" x14ac:dyDescent="0.25">
      <c r="B2739">
        <v>2725</v>
      </c>
      <c r="C2739" s="1" t="s">
        <v>9</v>
      </c>
      <c r="D2739">
        <v>594092</v>
      </c>
      <c r="E2739" s="1" t="s">
        <v>18</v>
      </c>
      <c r="F2739" s="1" t="s">
        <v>16</v>
      </c>
      <c r="G2739" s="1" t="s">
        <v>12</v>
      </c>
      <c r="H2739" s="1" t="s">
        <v>13</v>
      </c>
      <c r="I2739" s="1" t="s">
        <v>12</v>
      </c>
      <c r="J2739">
        <v>67</v>
      </c>
      <c r="K2739" s="1">
        <f t="shared" si="126"/>
        <v>594092</v>
      </c>
      <c r="L2739" s="1" t="str">
        <f t="shared" si="127"/>
        <v>TRABAJADOR INDEPENDIENTE</v>
      </c>
      <c r="M2739" s="1">
        <f t="shared" si="128"/>
        <v>67</v>
      </c>
    </row>
    <row r="2740" spans="2:13" x14ac:dyDescent="0.25">
      <c r="B2740">
        <v>2726</v>
      </c>
      <c r="C2740" s="1" t="s">
        <v>9</v>
      </c>
      <c r="D2740">
        <v>501950.24</v>
      </c>
      <c r="E2740" s="1" t="s">
        <v>10</v>
      </c>
      <c r="F2740" s="1" t="s">
        <v>16</v>
      </c>
      <c r="G2740" s="1" t="s">
        <v>12</v>
      </c>
      <c r="H2740" s="1" t="s">
        <v>13</v>
      </c>
      <c r="I2740" s="1" t="s">
        <v>13</v>
      </c>
      <c r="J2740">
        <v>46</v>
      </c>
      <c r="K2740" s="1">
        <f t="shared" si="126"/>
        <v>501950.24</v>
      </c>
      <c r="L2740" s="1" t="str">
        <f t="shared" si="127"/>
        <v>ASALARIADO</v>
      </c>
      <c r="M2740" s="1">
        <f t="shared" si="128"/>
        <v>46</v>
      </c>
    </row>
    <row r="2741" spans="2:13" x14ac:dyDescent="0.25">
      <c r="B2741">
        <v>2727</v>
      </c>
      <c r="C2741" s="1" t="s">
        <v>9</v>
      </c>
      <c r="D2741">
        <v>297046</v>
      </c>
      <c r="E2741" s="1" t="s">
        <v>17</v>
      </c>
      <c r="F2741" s="1" t="s">
        <v>16</v>
      </c>
      <c r="G2741" s="1" t="s">
        <v>12</v>
      </c>
      <c r="H2741" s="1" t="s">
        <v>13</v>
      </c>
      <c r="I2741" s="1" t="s">
        <v>13</v>
      </c>
      <c r="J2741">
        <v>46</v>
      </c>
      <c r="K2741" s="1">
        <f t="shared" si="126"/>
        <v>297046</v>
      </c>
      <c r="L2741" s="1" t="str">
        <f t="shared" si="127"/>
        <v>ASEGURADO VOLUNTARIO</v>
      </c>
      <c r="M2741" s="1">
        <f t="shared" si="128"/>
        <v>46</v>
      </c>
    </row>
    <row r="2742" spans="2:13" x14ac:dyDescent="0.25">
      <c r="B2742">
        <v>2728</v>
      </c>
      <c r="C2742" s="1" t="s">
        <v>9</v>
      </c>
      <c r="D2742">
        <v>360061</v>
      </c>
      <c r="E2742" s="1" t="s">
        <v>10</v>
      </c>
      <c r="F2742" s="1" t="s">
        <v>16</v>
      </c>
      <c r="G2742" s="1" t="s">
        <v>12</v>
      </c>
      <c r="H2742" s="1" t="s">
        <v>13</v>
      </c>
      <c r="I2742" s="1" t="s">
        <v>13</v>
      </c>
      <c r="J2742">
        <v>32</v>
      </c>
      <c r="K2742" s="1">
        <f t="shared" si="126"/>
        <v>360061</v>
      </c>
      <c r="L2742" s="1" t="str">
        <f t="shared" si="127"/>
        <v>ASALARIADO</v>
      </c>
      <c r="M2742" s="1">
        <f t="shared" si="128"/>
        <v>32</v>
      </c>
    </row>
    <row r="2743" spans="2:13" x14ac:dyDescent="0.25">
      <c r="B2743">
        <v>2729</v>
      </c>
      <c r="C2743" s="1" t="s">
        <v>15</v>
      </c>
      <c r="D2743">
        <v>350325</v>
      </c>
      <c r="E2743" s="1" t="s">
        <v>10</v>
      </c>
      <c r="F2743" s="1" t="s">
        <v>16</v>
      </c>
      <c r="G2743" s="1" t="s">
        <v>12</v>
      </c>
      <c r="H2743" s="1" t="s">
        <v>13</v>
      </c>
      <c r="I2743" s="1" t="s">
        <v>13</v>
      </c>
      <c r="J2743">
        <v>27</v>
      </c>
      <c r="K2743" s="1">
        <f t="shared" si="126"/>
        <v>350325</v>
      </c>
      <c r="L2743" s="1" t="str">
        <f t="shared" si="127"/>
        <v>ASALARIADO</v>
      </c>
      <c r="M2743" s="1">
        <f t="shared" si="128"/>
        <v>27</v>
      </c>
    </row>
    <row r="2744" spans="2:13" x14ac:dyDescent="0.25">
      <c r="B2744">
        <v>2730</v>
      </c>
      <c r="C2744" s="1" t="s">
        <v>9</v>
      </c>
      <c r="D2744">
        <v>687802.61</v>
      </c>
      <c r="E2744" s="1" t="s">
        <v>10</v>
      </c>
      <c r="F2744" s="1" t="s">
        <v>16</v>
      </c>
      <c r="G2744" s="1" t="s">
        <v>12</v>
      </c>
      <c r="H2744" s="1" t="s">
        <v>12</v>
      </c>
      <c r="I2744" s="1" t="s">
        <v>13</v>
      </c>
      <c r="J2744">
        <v>47</v>
      </c>
      <c r="K2744" s="1">
        <f t="shared" si="126"/>
        <v>687802.61</v>
      </c>
      <c r="L2744" s="1" t="str">
        <f t="shared" si="127"/>
        <v>ASALARIADO</v>
      </c>
      <c r="M2744" s="1">
        <f t="shared" si="128"/>
        <v>47</v>
      </c>
    </row>
    <row r="2745" spans="2:13" x14ac:dyDescent="0.25">
      <c r="B2745">
        <v>2731</v>
      </c>
      <c r="C2745" s="1" t="s">
        <v>15</v>
      </c>
      <c r="D2745">
        <v>300000</v>
      </c>
      <c r="E2745" s="1" t="s">
        <v>10</v>
      </c>
      <c r="F2745" s="1" t="s">
        <v>16</v>
      </c>
      <c r="G2745" s="1" t="s">
        <v>12</v>
      </c>
      <c r="H2745" s="1" t="s">
        <v>13</v>
      </c>
      <c r="I2745" s="1" t="s">
        <v>13</v>
      </c>
      <c r="J2745">
        <v>43</v>
      </c>
      <c r="K2745" s="1">
        <f t="shared" si="126"/>
        <v>300000</v>
      </c>
      <c r="L2745" s="1" t="str">
        <f t="shared" si="127"/>
        <v>ASALARIADO</v>
      </c>
      <c r="M2745" s="1">
        <f t="shared" si="128"/>
        <v>43</v>
      </c>
    </row>
    <row r="2746" spans="2:13" x14ac:dyDescent="0.25">
      <c r="B2746">
        <v>2732</v>
      </c>
      <c r="C2746" s="1" t="s">
        <v>9</v>
      </c>
      <c r="D2746">
        <v>473527.9</v>
      </c>
      <c r="E2746" s="1" t="s">
        <v>10</v>
      </c>
      <c r="F2746" s="1" t="s">
        <v>16</v>
      </c>
      <c r="G2746" s="1" t="s">
        <v>12</v>
      </c>
      <c r="H2746" s="1" t="s">
        <v>13</v>
      </c>
      <c r="I2746" s="1" t="s">
        <v>13</v>
      </c>
      <c r="J2746">
        <v>29</v>
      </c>
      <c r="K2746" s="1">
        <f t="shared" si="126"/>
        <v>473527.9</v>
      </c>
      <c r="L2746" s="1" t="str">
        <f t="shared" si="127"/>
        <v>ASALARIADO</v>
      </c>
      <c r="M2746" s="1">
        <f t="shared" si="128"/>
        <v>29</v>
      </c>
    </row>
    <row r="2747" spans="2:13" x14ac:dyDescent="0.25">
      <c r="B2747">
        <v>2733</v>
      </c>
      <c r="C2747" s="1" t="s">
        <v>9</v>
      </c>
      <c r="D2747">
        <v>404467</v>
      </c>
      <c r="E2747" s="1" t="s">
        <v>17</v>
      </c>
      <c r="F2747" s="1" t="s">
        <v>16</v>
      </c>
      <c r="G2747" s="1" t="s">
        <v>12</v>
      </c>
      <c r="H2747" s="1" t="s">
        <v>13</v>
      </c>
      <c r="I2747" s="1" t="s">
        <v>13</v>
      </c>
      <c r="J2747">
        <v>62</v>
      </c>
      <c r="K2747" s="1">
        <f t="shared" si="126"/>
        <v>404467</v>
      </c>
      <c r="L2747" s="1" t="str">
        <f t="shared" si="127"/>
        <v>ASEGURADO VOLUNTARIO</v>
      </c>
      <c r="M2747" s="1">
        <f t="shared" si="128"/>
        <v>62</v>
      </c>
    </row>
    <row r="2748" spans="2:13" x14ac:dyDescent="0.25">
      <c r="B2748">
        <v>2734</v>
      </c>
      <c r="C2748" s="1" t="s">
        <v>15</v>
      </c>
      <c r="D2748">
        <v>681958.86</v>
      </c>
      <c r="E2748" s="1" t="s">
        <v>10</v>
      </c>
      <c r="F2748" s="1" t="s">
        <v>16</v>
      </c>
      <c r="G2748" s="1" t="s">
        <v>12</v>
      </c>
      <c r="H2748" s="1" t="s">
        <v>13</v>
      </c>
      <c r="I2748" s="1" t="s">
        <v>13</v>
      </c>
      <c r="J2748">
        <v>28</v>
      </c>
      <c r="K2748" s="1">
        <f t="shared" si="126"/>
        <v>681958.86</v>
      </c>
      <c r="L2748" s="1" t="str">
        <f t="shared" si="127"/>
        <v>ASALARIADO</v>
      </c>
      <c r="M2748" s="1">
        <f t="shared" si="128"/>
        <v>28</v>
      </c>
    </row>
    <row r="2749" spans="2:13" x14ac:dyDescent="0.25">
      <c r="B2749">
        <v>2735</v>
      </c>
      <c r="C2749" s="1" t="s">
        <v>9</v>
      </c>
      <c r="D2749">
        <v>1109112</v>
      </c>
      <c r="E2749" s="1" t="s">
        <v>10</v>
      </c>
      <c r="F2749" s="1" t="s">
        <v>11</v>
      </c>
      <c r="G2749" s="1" t="s">
        <v>12</v>
      </c>
      <c r="H2749" s="1" t="s">
        <v>13</v>
      </c>
      <c r="I2749" s="1" t="s">
        <v>13</v>
      </c>
      <c r="J2749">
        <v>32</v>
      </c>
      <c r="K2749" s="1">
        <f t="shared" si="126"/>
        <v>1109112</v>
      </c>
      <c r="L2749" s="1" t="str">
        <f t="shared" si="127"/>
        <v>ASALARIADO</v>
      </c>
      <c r="M2749" s="1">
        <f t="shared" si="128"/>
        <v>32</v>
      </c>
    </row>
    <row r="2750" spans="2:13" x14ac:dyDescent="0.25">
      <c r="B2750">
        <v>2736</v>
      </c>
      <c r="C2750" s="1" t="s">
        <v>9</v>
      </c>
      <c r="D2750">
        <v>356025</v>
      </c>
      <c r="E2750" s="1" t="s">
        <v>10</v>
      </c>
      <c r="F2750" s="1" t="s">
        <v>16</v>
      </c>
      <c r="G2750" s="1" t="s">
        <v>12</v>
      </c>
      <c r="H2750" s="1" t="s">
        <v>13</v>
      </c>
      <c r="I2750" s="1" t="s">
        <v>13</v>
      </c>
      <c r="J2750">
        <v>22</v>
      </c>
      <c r="K2750" s="1">
        <f t="shared" si="126"/>
        <v>356025</v>
      </c>
      <c r="L2750" s="1" t="str">
        <f t="shared" si="127"/>
        <v>ASALARIADO</v>
      </c>
      <c r="M2750" s="1">
        <f t="shared" si="128"/>
        <v>22</v>
      </c>
    </row>
    <row r="2751" spans="2:13" x14ac:dyDescent="0.25">
      <c r="B2751">
        <v>2737</v>
      </c>
      <c r="C2751" s="1" t="s">
        <v>9</v>
      </c>
      <c r="D2751">
        <v>513238.95</v>
      </c>
      <c r="E2751" s="1" t="s">
        <v>10</v>
      </c>
      <c r="F2751" s="1" t="s">
        <v>16</v>
      </c>
      <c r="G2751" s="1" t="s">
        <v>12</v>
      </c>
      <c r="H2751" s="1" t="s">
        <v>13</v>
      </c>
      <c r="I2751" s="1" t="s">
        <v>13</v>
      </c>
      <c r="J2751">
        <v>34</v>
      </c>
      <c r="K2751" s="1">
        <f t="shared" si="126"/>
        <v>513238.95</v>
      </c>
      <c r="L2751" s="1" t="str">
        <f t="shared" si="127"/>
        <v>ASALARIADO</v>
      </c>
      <c r="M2751" s="1">
        <f t="shared" si="128"/>
        <v>34</v>
      </c>
    </row>
    <row r="2752" spans="2:13" x14ac:dyDescent="0.25">
      <c r="B2752">
        <v>2738</v>
      </c>
      <c r="C2752" s="1" t="s">
        <v>9</v>
      </c>
      <c r="D2752">
        <v>278030</v>
      </c>
      <c r="E2752" s="1" t="s">
        <v>21</v>
      </c>
      <c r="F2752" s="1" t="s">
        <v>16</v>
      </c>
      <c r="G2752" s="1" t="s">
        <v>12</v>
      </c>
      <c r="H2752" s="1" t="s">
        <v>12</v>
      </c>
      <c r="I2752" s="1" t="s">
        <v>13</v>
      </c>
      <c r="J2752">
        <v>27</v>
      </c>
      <c r="K2752" s="1">
        <f t="shared" si="126"/>
        <v>278030</v>
      </c>
      <c r="L2752" s="1" t="str">
        <f t="shared" si="127"/>
        <v>CONVENIOS ESPECIALES DE ASEGURADOS VOLUNTARIOS</v>
      </c>
      <c r="M2752" s="1">
        <f t="shared" si="128"/>
        <v>27</v>
      </c>
    </row>
    <row r="2753" spans="2:13" x14ac:dyDescent="0.25">
      <c r="B2753">
        <v>2739</v>
      </c>
      <c r="C2753" s="1" t="s">
        <v>15</v>
      </c>
      <c r="D2753">
        <v>141510.17000000001</v>
      </c>
      <c r="E2753" s="1" t="s">
        <v>14</v>
      </c>
      <c r="F2753" s="1" t="s">
        <v>11</v>
      </c>
      <c r="G2753" s="1" t="s">
        <v>12</v>
      </c>
      <c r="H2753" s="1" t="s">
        <v>13</v>
      </c>
      <c r="I2753" s="1" t="s">
        <v>13</v>
      </c>
      <c r="J2753">
        <v>85</v>
      </c>
      <c r="K2753" s="1">
        <f t="shared" si="126"/>
        <v>141510.17000000001</v>
      </c>
      <c r="L2753" s="1" t="str">
        <f t="shared" si="127"/>
        <v>PENSIONADOS EN SU PROPIO SISTEMA</v>
      </c>
      <c r="M2753" s="1">
        <f t="shared" si="128"/>
        <v>85</v>
      </c>
    </row>
    <row r="2754" spans="2:13" x14ac:dyDescent="0.25">
      <c r="B2754">
        <v>2740</v>
      </c>
      <c r="C2754" s="1" t="s">
        <v>15</v>
      </c>
      <c r="D2754">
        <v>135000</v>
      </c>
      <c r="E2754" s="1" t="s">
        <v>10</v>
      </c>
      <c r="F2754" s="1" t="s">
        <v>16</v>
      </c>
      <c r="G2754" s="1" t="s">
        <v>12</v>
      </c>
      <c r="H2754" s="1" t="s">
        <v>13</v>
      </c>
      <c r="I2754" s="1" t="s">
        <v>12</v>
      </c>
      <c r="J2754">
        <v>37</v>
      </c>
      <c r="K2754" s="1">
        <f t="shared" si="126"/>
        <v>135000</v>
      </c>
      <c r="L2754" s="1" t="str">
        <f t="shared" si="127"/>
        <v>ASALARIADO</v>
      </c>
      <c r="M2754" s="1">
        <f t="shared" si="128"/>
        <v>37</v>
      </c>
    </row>
    <row r="2755" spans="2:13" x14ac:dyDescent="0.25">
      <c r="B2755">
        <v>2741</v>
      </c>
      <c r="C2755" s="1" t="s">
        <v>9</v>
      </c>
      <c r="D2755">
        <v>6787104.5199999996</v>
      </c>
      <c r="E2755" s="1" t="s">
        <v>10</v>
      </c>
      <c r="F2755" s="1" t="s">
        <v>11</v>
      </c>
      <c r="G2755" s="1" t="s">
        <v>12</v>
      </c>
      <c r="H2755" s="1" t="s">
        <v>13</v>
      </c>
      <c r="I2755" s="1" t="s">
        <v>13</v>
      </c>
      <c r="J2755">
        <v>56</v>
      </c>
      <c r="K2755" s="1">
        <f t="shared" si="126"/>
        <v>6787104.5199999996</v>
      </c>
      <c r="L2755" s="1" t="str">
        <f t="shared" si="127"/>
        <v>ASALARIADO</v>
      </c>
      <c r="M2755" s="1">
        <f t="shared" si="128"/>
        <v>56</v>
      </c>
    </row>
    <row r="2756" spans="2:13" x14ac:dyDescent="0.25">
      <c r="B2756">
        <v>2742</v>
      </c>
      <c r="C2756" s="1" t="s">
        <v>15</v>
      </c>
      <c r="D2756">
        <v>777494.45</v>
      </c>
      <c r="E2756" s="1" t="s">
        <v>10</v>
      </c>
      <c r="F2756" s="1" t="s">
        <v>11</v>
      </c>
      <c r="G2756" s="1" t="s">
        <v>12</v>
      </c>
      <c r="H2756" s="1" t="s">
        <v>13</v>
      </c>
      <c r="I2756" s="1" t="s">
        <v>13</v>
      </c>
      <c r="J2756">
        <v>32</v>
      </c>
      <c r="K2756" s="1">
        <f t="shared" si="126"/>
        <v>777494.45</v>
      </c>
      <c r="L2756" s="1" t="str">
        <f t="shared" si="127"/>
        <v>ASALARIADO</v>
      </c>
      <c r="M2756" s="1">
        <f t="shared" si="128"/>
        <v>32</v>
      </c>
    </row>
    <row r="2757" spans="2:13" x14ac:dyDescent="0.25">
      <c r="B2757">
        <v>2743</v>
      </c>
      <c r="C2757" s="1" t="s">
        <v>9</v>
      </c>
      <c r="D2757">
        <v>550491</v>
      </c>
      <c r="E2757" s="1" t="s">
        <v>10</v>
      </c>
      <c r="F2757" s="1" t="s">
        <v>16</v>
      </c>
      <c r="G2757" s="1" t="s">
        <v>12</v>
      </c>
      <c r="H2757" s="1" t="s">
        <v>13</v>
      </c>
      <c r="I2757" s="1" t="s">
        <v>13</v>
      </c>
      <c r="J2757">
        <v>45</v>
      </c>
      <c r="K2757" s="1">
        <f t="shared" si="126"/>
        <v>550491</v>
      </c>
      <c r="L2757" s="1" t="str">
        <f t="shared" si="127"/>
        <v>ASALARIADO</v>
      </c>
      <c r="M2757" s="1">
        <f t="shared" si="128"/>
        <v>45</v>
      </c>
    </row>
    <row r="2758" spans="2:13" x14ac:dyDescent="0.25">
      <c r="B2758">
        <v>2744</v>
      </c>
      <c r="C2758" s="1" t="s">
        <v>15</v>
      </c>
      <c r="D2758">
        <v>298018</v>
      </c>
      <c r="E2758" s="1" t="s">
        <v>17</v>
      </c>
      <c r="F2758" s="1" t="s">
        <v>16</v>
      </c>
      <c r="G2758" s="1" t="s">
        <v>12</v>
      </c>
      <c r="H2758" s="1" t="s">
        <v>12</v>
      </c>
      <c r="I2758" s="1" t="s">
        <v>13</v>
      </c>
      <c r="J2758">
        <v>51</v>
      </c>
      <c r="K2758" s="1">
        <f t="shared" si="126"/>
        <v>298018</v>
      </c>
      <c r="L2758" s="1" t="str">
        <f t="shared" si="127"/>
        <v>ASEGURADO VOLUNTARIO</v>
      </c>
      <c r="M2758" s="1">
        <f t="shared" si="128"/>
        <v>51</v>
      </c>
    </row>
    <row r="2759" spans="2:13" x14ac:dyDescent="0.25">
      <c r="B2759">
        <v>2745</v>
      </c>
      <c r="C2759" s="1" t="s">
        <v>9</v>
      </c>
      <c r="D2759">
        <v>802400</v>
      </c>
      <c r="E2759" s="1" t="s">
        <v>10</v>
      </c>
      <c r="F2759" s="1" t="s">
        <v>16</v>
      </c>
      <c r="G2759" s="1" t="s">
        <v>12</v>
      </c>
      <c r="H2759" s="1" t="s">
        <v>13</v>
      </c>
      <c r="I2759" s="1" t="s">
        <v>13</v>
      </c>
      <c r="J2759">
        <v>39</v>
      </c>
      <c r="K2759" s="1">
        <f t="shared" si="126"/>
        <v>802400</v>
      </c>
      <c r="L2759" s="1" t="str">
        <f t="shared" si="127"/>
        <v>ASALARIADO</v>
      </c>
      <c r="M2759" s="1">
        <f t="shared" si="128"/>
        <v>39</v>
      </c>
    </row>
    <row r="2760" spans="2:13" x14ac:dyDescent="0.25">
      <c r="B2760">
        <v>2746</v>
      </c>
      <c r="C2760" s="1" t="s">
        <v>15</v>
      </c>
      <c r="D2760">
        <v>270000</v>
      </c>
      <c r="E2760" s="1" t="s">
        <v>10</v>
      </c>
      <c r="F2760" s="1" t="s">
        <v>16</v>
      </c>
      <c r="G2760" s="1" t="s">
        <v>12</v>
      </c>
      <c r="H2760" s="1" t="s">
        <v>12</v>
      </c>
      <c r="I2760" s="1" t="s">
        <v>13</v>
      </c>
      <c r="J2760">
        <v>28</v>
      </c>
      <c r="K2760" s="1">
        <f t="shared" si="126"/>
        <v>270000</v>
      </c>
      <c r="L2760" s="1" t="str">
        <f t="shared" si="127"/>
        <v>ASALARIADO</v>
      </c>
      <c r="M2760" s="1">
        <f t="shared" si="128"/>
        <v>28</v>
      </c>
    </row>
    <row r="2761" spans="2:13" x14ac:dyDescent="0.25">
      <c r="B2761">
        <v>2747</v>
      </c>
      <c r="C2761" s="1" t="s">
        <v>9</v>
      </c>
      <c r="D2761">
        <v>296700</v>
      </c>
      <c r="E2761" s="1" t="s">
        <v>10</v>
      </c>
      <c r="F2761" s="1" t="s">
        <v>16</v>
      </c>
      <c r="G2761" s="1" t="s">
        <v>12</v>
      </c>
      <c r="H2761" s="1" t="s">
        <v>13</v>
      </c>
      <c r="I2761" s="1" t="s">
        <v>13</v>
      </c>
      <c r="J2761">
        <v>31</v>
      </c>
      <c r="K2761" s="1">
        <f t="shared" si="126"/>
        <v>296700</v>
      </c>
      <c r="L2761" s="1" t="str">
        <f t="shared" si="127"/>
        <v>ASALARIADO</v>
      </c>
      <c r="M2761" s="1">
        <f t="shared" si="128"/>
        <v>31</v>
      </c>
    </row>
    <row r="2762" spans="2:13" x14ac:dyDescent="0.25">
      <c r="B2762">
        <v>2748</v>
      </c>
      <c r="C2762" s="1" t="s">
        <v>15</v>
      </c>
      <c r="D2762">
        <v>1332247</v>
      </c>
      <c r="E2762" s="1" t="s">
        <v>10</v>
      </c>
      <c r="F2762" s="1" t="s">
        <v>11</v>
      </c>
      <c r="G2762" s="1" t="s">
        <v>12</v>
      </c>
      <c r="H2762" s="1" t="s">
        <v>13</v>
      </c>
      <c r="I2762" s="1" t="s">
        <v>13</v>
      </c>
      <c r="J2762">
        <v>33</v>
      </c>
      <c r="K2762" s="1">
        <f t="shared" si="126"/>
        <v>1332247</v>
      </c>
      <c r="L2762" s="1" t="str">
        <f t="shared" si="127"/>
        <v>ASALARIADO</v>
      </c>
      <c r="M2762" s="1">
        <f t="shared" si="128"/>
        <v>33</v>
      </c>
    </row>
    <row r="2763" spans="2:13" x14ac:dyDescent="0.25">
      <c r="B2763">
        <v>2749</v>
      </c>
      <c r="C2763" s="1" t="s">
        <v>15</v>
      </c>
      <c r="D2763">
        <v>327400</v>
      </c>
      <c r="E2763" s="1" t="s">
        <v>10</v>
      </c>
      <c r="F2763" s="1" t="s">
        <v>16</v>
      </c>
      <c r="G2763" s="1" t="s">
        <v>12</v>
      </c>
      <c r="H2763" s="1" t="s">
        <v>13</v>
      </c>
      <c r="I2763" s="1" t="s">
        <v>13</v>
      </c>
      <c r="J2763">
        <v>35</v>
      </c>
      <c r="K2763" s="1">
        <f t="shared" si="126"/>
        <v>327400</v>
      </c>
      <c r="L2763" s="1" t="str">
        <f t="shared" si="127"/>
        <v>ASALARIADO</v>
      </c>
      <c r="M2763" s="1">
        <f t="shared" si="128"/>
        <v>35</v>
      </c>
    </row>
    <row r="2764" spans="2:13" x14ac:dyDescent="0.25">
      <c r="B2764">
        <v>2750</v>
      </c>
      <c r="C2764" s="1" t="s">
        <v>9</v>
      </c>
      <c r="D2764">
        <v>454803</v>
      </c>
      <c r="E2764" s="1" t="s">
        <v>10</v>
      </c>
      <c r="F2764" s="1" t="s">
        <v>16</v>
      </c>
      <c r="G2764" s="1" t="s">
        <v>12</v>
      </c>
      <c r="H2764" s="1" t="s">
        <v>13</v>
      </c>
      <c r="I2764" s="1" t="s">
        <v>13</v>
      </c>
      <c r="J2764">
        <v>26</v>
      </c>
      <c r="K2764" s="1">
        <f t="shared" si="126"/>
        <v>454803</v>
      </c>
      <c r="L2764" s="1" t="str">
        <f t="shared" si="127"/>
        <v>ASALARIADO</v>
      </c>
      <c r="M2764" s="1">
        <f t="shared" si="128"/>
        <v>26</v>
      </c>
    </row>
    <row r="2765" spans="2:13" x14ac:dyDescent="0.25">
      <c r="B2765">
        <v>2751</v>
      </c>
      <c r="C2765" s="1" t="s">
        <v>15</v>
      </c>
      <c r="D2765">
        <v>297045</v>
      </c>
      <c r="E2765" s="1" t="s">
        <v>18</v>
      </c>
      <c r="F2765" s="1" t="s">
        <v>16</v>
      </c>
      <c r="G2765" s="1" t="s">
        <v>12</v>
      </c>
      <c r="H2765" s="1" t="s">
        <v>13</v>
      </c>
      <c r="I2765" s="1" t="s">
        <v>13</v>
      </c>
      <c r="J2765">
        <v>53</v>
      </c>
      <c r="K2765" s="1">
        <f t="shared" si="126"/>
        <v>297045</v>
      </c>
      <c r="L2765" s="1" t="str">
        <f t="shared" si="127"/>
        <v>TRABAJADOR INDEPENDIENTE</v>
      </c>
      <c r="M2765" s="1">
        <f t="shared" si="128"/>
        <v>53</v>
      </c>
    </row>
    <row r="2766" spans="2:13" x14ac:dyDescent="0.25">
      <c r="B2766">
        <v>2752</v>
      </c>
      <c r="C2766" s="1" t="s">
        <v>9</v>
      </c>
      <c r="D2766">
        <v>310544</v>
      </c>
      <c r="E2766" s="1" t="s">
        <v>18</v>
      </c>
      <c r="F2766" s="1" t="s">
        <v>16</v>
      </c>
      <c r="G2766" s="1" t="s">
        <v>12</v>
      </c>
      <c r="H2766" s="1" t="s">
        <v>13</v>
      </c>
      <c r="I2766" s="1" t="s">
        <v>12</v>
      </c>
      <c r="J2766">
        <v>42</v>
      </c>
      <c r="K2766" s="1">
        <f t="shared" si="126"/>
        <v>310544</v>
      </c>
      <c r="L2766" s="1" t="str">
        <f t="shared" si="127"/>
        <v>TRABAJADOR INDEPENDIENTE</v>
      </c>
      <c r="M2766" s="1">
        <f t="shared" si="128"/>
        <v>42</v>
      </c>
    </row>
    <row r="2767" spans="2:13" x14ac:dyDescent="0.25">
      <c r="B2767">
        <v>2753</v>
      </c>
      <c r="C2767" s="1" t="s">
        <v>15</v>
      </c>
      <c r="D2767">
        <v>1402150.95</v>
      </c>
      <c r="E2767" s="1" t="s">
        <v>10</v>
      </c>
      <c r="F2767" s="1" t="s">
        <v>16</v>
      </c>
      <c r="G2767" s="1" t="s">
        <v>12</v>
      </c>
      <c r="H2767" s="1" t="s">
        <v>13</v>
      </c>
      <c r="I2767" s="1" t="s">
        <v>13</v>
      </c>
      <c r="J2767">
        <v>32</v>
      </c>
      <c r="K2767" s="1">
        <f t="shared" ref="K2767:K2830" si="129">IF(ISBLANK(D2767),$B$8,D2767)</f>
        <v>1402150.95</v>
      </c>
      <c r="L2767" s="1" t="str">
        <f t="shared" ref="L2767:L2830" si="130">IF(ISBLANK(E2767),$B$4,E2767)</f>
        <v>ASALARIADO</v>
      </c>
      <c r="M2767" s="1">
        <f t="shared" ref="M2767:M2830" si="131">IF(ISBLANK(J2767),$B$9,J2767)</f>
        <v>32</v>
      </c>
    </row>
    <row r="2768" spans="2:13" x14ac:dyDescent="0.25">
      <c r="B2768">
        <v>2754</v>
      </c>
      <c r="C2768" s="1" t="s">
        <v>15</v>
      </c>
      <c r="D2768">
        <v>812430</v>
      </c>
      <c r="E2768" s="1" t="s">
        <v>10</v>
      </c>
      <c r="F2768" s="1" t="s">
        <v>16</v>
      </c>
      <c r="G2768" s="1" t="s">
        <v>12</v>
      </c>
      <c r="H2768" s="1" t="s">
        <v>13</v>
      </c>
      <c r="I2768" s="1" t="s">
        <v>13</v>
      </c>
      <c r="J2768">
        <v>27</v>
      </c>
      <c r="K2768" s="1">
        <f t="shared" si="129"/>
        <v>812430</v>
      </c>
      <c r="L2768" s="1" t="str">
        <f t="shared" si="130"/>
        <v>ASALARIADO</v>
      </c>
      <c r="M2768" s="1">
        <f t="shared" si="131"/>
        <v>27</v>
      </c>
    </row>
    <row r="2769" spans="2:13" x14ac:dyDescent="0.25">
      <c r="B2769">
        <v>2755</v>
      </c>
      <c r="C2769" s="1" t="s">
        <v>9</v>
      </c>
      <c r="D2769">
        <v>610243.4</v>
      </c>
      <c r="E2769" s="1" t="s">
        <v>10</v>
      </c>
      <c r="F2769" s="1" t="s">
        <v>16</v>
      </c>
      <c r="G2769" s="1" t="s">
        <v>12</v>
      </c>
      <c r="H2769" s="1" t="s">
        <v>13</v>
      </c>
      <c r="I2769" s="1" t="s">
        <v>13</v>
      </c>
      <c r="J2769">
        <v>52</v>
      </c>
      <c r="K2769" s="1">
        <f t="shared" si="129"/>
        <v>610243.4</v>
      </c>
      <c r="L2769" s="1" t="str">
        <f t="shared" si="130"/>
        <v>ASALARIADO</v>
      </c>
      <c r="M2769" s="1">
        <f t="shared" si="131"/>
        <v>52</v>
      </c>
    </row>
    <row r="2770" spans="2:13" x14ac:dyDescent="0.25">
      <c r="B2770">
        <v>2756</v>
      </c>
      <c r="C2770" s="1" t="s">
        <v>9</v>
      </c>
      <c r="D2770">
        <v>129133.33</v>
      </c>
      <c r="E2770" s="1" t="s">
        <v>10</v>
      </c>
      <c r="F2770" s="1" t="s">
        <v>16</v>
      </c>
      <c r="G2770" s="1" t="s">
        <v>12</v>
      </c>
      <c r="H2770" s="1" t="s">
        <v>13</v>
      </c>
      <c r="I2770" s="1" t="s">
        <v>13</v>
      </c>
      <c r="J2770">
        <v>35</v>
      </c>
      <c r="K2770" s="1">
        <f t="shared" si="129"/>
        <v>129133.33</v>
      </c>
      <c r="L2770" s="1" t="str">
        <f t="shared" si="130"/>
        <v>ASALARIADO</v>
      </c>
      <c r="M2770" s="1">
        <f t="shared" si="131"/>
        <v>35</v>
      </c>
    </row>
    <row r="2771" spans="2:13" x14ac:dyDescent="0.25">
      <c r="B2771">
        <v>2757</v>
      </c>
      <c r="C2771" s="1" t="s">
        <v>9</v>
      </c>
      <c r="D2771">
        <v>1119534</v>
      </c>
      <c r="E2771" s="1" t="s">
        <v>18</v>
      </c>
      <c r="F2771" s="1" t="s">
        <v>16</v>
      </c>
      <c r="G2771" s="1" t="s">
        <v>12</v>
      </c>
      <c r="H2771" s="1" t="s">
        <v>12</v>
      </c>
      <c r="I2771" s="1" t="s">
        <v>12</v>
      </c>
      <c r="J2771">
        <v>53</v>
      </c>
      <c r="K2771" s="1">
        <f t="shared" si="129"/>
        <v>1119534</v>
      </c>
      <c r="L2771" s="1" t="str">
        <f t="shared" si="130"/>
        <v>TRABAJADOR INDEPENDIENTE</v>
      </c>
      <c r="M2771" s="1">
        <f t="shared" si="131"/>
        <v>53</v>
      </c>
    </row>
    <row r="2772" spans="2:13" x14ac:dyDescent="0.25">
      <c r="B2772">
        <v>2758</v>
      </c>
      <c r="C2772" s="1" t="s">
        <v>15</v>
      </c>
      <c r="D2772">
        <v>302010</v>
      </c>
      <c r="E2772" s="1" t="s">
        <v>18</v>
      </c>
      <c r="F2772" s="1" t="s">
        <v>16</v>
      </c>
      <c r="G2772" s="1" t="s">
        <v>12</v>
      </c>
      <c r="H2772" s="1" t="s">
        <v>13</v>
      </c>
      <c r="I2772" s="1" t="s">
        <v>13</v>
      </c>
      <c r="J2772">
        <v>24</v>
      </c>
      <c r="K2772" s="1">
        <f t="shared" si="129"/>
        <v>302010</v>
      </c>
      <c r="L2772" s="1" t="str">
        <f t="shared" si="130"/>
        <v>TRABAJADOR INDEPENDIENTE</v>
      </c>
      <c r="M2772" s="1">
        <f t="shared" si="131"/>
        <v>24</v>
      </c>
    </row>
    <row r="2773" spans="2:13" x14ac:dyDescent="0.25">
      <c r="B2773">
        <v>2759</v>
      </c>
      <c r="C2773" s="1" t="s">
        <v>15</v>
      </c>
      <c r="D2773">
        <v>325000</v>
      </c>
      <c r="E2773" s="1" t="s">
        <v>10</v>
      </c>
      <c r="F2773" s="1" t="s">
        <v>16</v>
      </c>
      <c r="G2773" s="1" t="s">
        <v>12</v>
      </c>
      <c r="H2773" s="1" t="s">
        <v>12</v>
      </c>
      <c r="I2773" s="1" t="s">
        <v>13</v>
      </c>
      <c r="J2773">
        <v>24</v>
      </c>
      <c r="K2773" s="1">
        <f t="shared" si="129"/>
        <v>325000</v>
      </c>
      <c r="L2773" s="1" t="str">
        <f t="shared" si="130"/>
        <v>ASALARIADO</v>
      </c>
      <c r="M2773" s="1">
        <f t="shared" si="131"/>
        <v>24</v>
      </c>
    </row>
    <row r="2774" spans="2:13" x14ac:dyDescent="0.25">
      <c r="B2774">
        <v>2760</v>
      </c>
      <c r="C2774" s="1" t="s">
        <v>9</v>
      </c>
      <c r="D2774">
        <v>278030</v>
      </c>
      <c r="E2774" s="1" t="s">
        <v>19</v>
      </c>
      <c r="F2774" s="1" t="s">
        <v>16</v>
      </c>
      <c r="G2774" s="1" t="s">
        <v>12</v>
      </c>
      <c r="H2774" s="1" t="s">
        <v>13</v>
      </c>
      <c r="I2774" s="1" t="s">
        <v>13</v>
      </c>
      <c r="J2774">
        <v>24</v>
      </c>
      <c r="K2774" s="1">
        <f t="shared" si="129"/>
        <v>278030</v>
      </c>
      <c r="L2774" s="1" t="str">
        <f t="shared" si="130"/>
        <v>CONVENIOS ESPECIALES DE TRABAJADORES INDEPENDIENTES</v>
      </c>
      <c r="M2774" s="1">
        <f t="shared" si="131"/>
        <v>24</v>
      </c>
    </row>
    <row r="2775" spans="2:13" x14ac:dyDescent="0.25">
      <c r="B2775">
        <v>2761</v>
      </c>
      <c r="C2775" s="1" t="s">
        <v>15</v>
      </c>
      <c r="D2775">
        <v>359544.27</v>
      </c>
      <c r="E2775" s="1" t="s">
        <v>21</v>
      </c>
      <c r="F2775" s="1" t="s">
        <v>16</v>
      </c>
      <c r="G2775" s="1" t="s">
        <v>12</v>
      </c>
      <c r="H2775" s="1" t="s">
        <v>12</v>
      </c>
      <c r="I2775" s="1" t="s">
        <v>13</v>
      </c>
      <c r="J2775">
        <v>66</v>
      </c>
      <c r="K2775" s="1">
        <f t="shared" si="129"/>
        <v>359544.27</v>
      </c>
      <c r="L2775" s="1" t="str">
        <f t="shared" si="130"/>
        <v>CONVENIOS ESPECIALES DE ASEGURADOS VOLUNTARIOS</v>
      </c>
      <c r="M2775" s="1">
        <f t="shared" si="131"/>
        <v>66</v>
      </c>
    </row>
    <row r="2776" spans="2:13" x14ac:dyDescent="0.25">
      <c r="B2776">
        <v>2762</v>
      </c>
      <c r="C2776" s="1" t="s">
        <v>9</v>
      </c>
      <c r="D2776">
        <v>680000</v>
      </c>
      <c r="E2776" s="1" t="s">
        <v>10</v>
      </c>
      <c r="F2776" s="1" t="s">
        <v>16</v>
      </c>
      <c r="G2776" s="1" t="s">
        <v>12</v>
      </c>
      <c r="H2776" s="1" t="s">
        <v>13</v>
      </c>
      <c r="I2776" s="1" t="s">
        <v>13</v>
      </c>
      <c r="J2776">
        <v>33</v>
      </c>
      <c r="K2776" s="1">
        <f t="shared" si="129"/>
        <v>680000</v>
      </c>
      <c r="L2776" s="1" t="str">
        <f t="shared" si="130"/>
        <v>ASALARIADO</v>
      </c>
      <c r="M2776" s="1">
        <f t="shared" si="131"/>
        <v>33</v>
      </c>
    </row>
    <row r="2777" spans="2:13" x14ac:dyDescent="0.25">
      <c r="B2777">
        <v>2763</v>
      </c>
      <c r="C2777" s="1" t="s">
        <v>15</v>
      </c>
      <c r="D2777">
        <v>610000</v>
      </c>
      <c r="E2777" s="1" t="s">
        <v>10</v>
      </c>
      <c r="F2777" s="1" t="s">
        <v>16</v>
      </c>
      <c r="G2777" s="1" t="s">
        <v>12</v>
      </c>
      <c r="H2777" s="1" t="s">
        <v>13</v>
      </c>
      <c r="I2777" s="1" t="s">
        <v>13</v>
      </c>
      <c r="J2777">
        <v>30</v>
      </c>
      <c r="K2777" s="1">
        <f t="shared" si="129"/>
        <v>610000</v>
      </c>
      <c r="L2777" s="1" t="str">
        <f t="shared" si="130"/>
        <v>ASALARIADO</v>
      </c>
      <c r="M2777" s="1">
        <f t="shared" si="131"/>
        <v>30</v>
      </c>
    </row>
    <row r="2778" spans="2:13" x14ac:dyDescent="0.25">
      <c r="B2778">
        <v>2764</v>
      </c>
      <c r="C2778" s="1" t="s">
        <v>9</v>
      </c>
      <c r="D2778">
        <v>477307.36</v>
      </c>
      <c r="E2778" s="1" t="s">
        <v>10</v>
      </c>
      <c r="F2778" s="1" t="s">
        <v>16</v>
      </c>
      <c r="G2778" s="1" t="s">
        <v>12</v>
      </c>
      <c r="H2778" s="1" t="s">
        <v>13</v>
      </c>
      <c r="I2778" s="1" t="s">
        <v>13</v>
      </c>
      <c r="J2778">
        <v>63</v>
      </c>
      <c r="K2778" s="1">
        <f t="shared" si="129"/>
        <v>477307.36</v>
      </c>
      <c r="L2778" s="1" t="str">
        <f t="shared" si="130"/>
        <v>ASALARIADO</v>
      </c>
      <c r="M2778" s="1">
        <f t="shared" si="131"/>
        <v>63</v>
      </c>
    </row>
    <row r="2779" spans="2:13" x14ac:dyDescent="0.25">
      <c r="B2779">
        <v>2765</v>
      </c>
      <c r="C2779" s="1" t="s">
        <v>9</v>
      </c>
      <c r="D2779">
        <v>385938</v>
      </c>
      <c r="E2779" s="1" t="s">
        <v>10</v>
      </c>
      <c r="F2779" s="1" t="s">
        <v>16</v>
      </c>
      <c r="G2779" s="1" t="s">
        <v>12</v>
      </c>
      <c r="H2779" s="1" t="s">
        <v>13</v>
      </c>
      <c r="I2779" s="1" t="s">
        <v>12</v>
      </c>
      <c r="J2779">
        <v>51</v>
      </c>
      <c r="K2779" s="1">
        <f t="shared" si="129"/>
        <v>385938</v>
      </c>
      <c r="L2779" s="1" t="str">
        <f t="shared" si="130"/>
        <v>ASALARIADO</v>
      </c>
      <c r="M2779" s="1">
        <f t="shared" si="131"/>
        <v>51</v>
      </c>
    </row>
    <row r="2780" spans="2:13" x14ac:dyDescent="0.25">
      <c r="B2780">
        <v>2766</v>
      </c>
      <c r="C2780" s="1" t="s">
        <v>15</v>
      </c>
      <c r="D2780">
        <v>450000</v>
      </c>
      <c r="E2780" s="1" t="s">
        <v>10</v>
      </c>
      <c r="F2780" s="1" t="s">
        <v>16</v>
      </c>
      <c r="G2780" s="1" t="s">
        <v>12</v>
      </c>
      <c r="H2780" s="1" t="s">
        <v>12</v>
      </c>
      <c r="I2780" s="1" t="s">
        <v>13</v>
      </c>
      <c r="J2780">
        <v>29</v>
      </c>
      <c r="K2780" s="1">
        <f t="shared" si="129"/>
        <v>450000</v>
      </c>
      <c r="L2780" s="1" t="str">
        <f t="shared" si="130"/>
        <v>ASALARIADO</v>
      </c>
      <c r="M2780" s="1">
        <f t="shared" si="131"/>
        <v>29</v>
      </c>
    </row>
    <row r="2781" spans="2:13" x14ac:dyDescent="0.25">
      <c r="B2781">
        <v>2767</v>
      </c>
      <c r="C2781" s="1" t="s">
        <v>9</v>
      </c>
      <c r="D2781">
        <v>359544.27</v>
      </c>
      <c r="E2781" s="1" t="s">
        <v>21</v>
      </c>
      <c r="F2781" s="1" t="s">
        <v>16</v>
      </c>
      <c r="G2781" s="1" t="s">
        <v>12</v>
      </c>
      <c r="H2781" s="1" t="s">
        <v>12</v>
      </c>
      <c r="I2781" s="1" t="s">
        <v>13</v>
      </c>
      <c r="J2781">
        <v>59</v>
      </c>
      <c r="K2781" s="1">
        <f t="shared" si="129"/>
        <v>359544.27</v>
      </c>
      <c r="L2781" s="1" t="str">
        <f t="shared" si="130"/>
        <v>CONVENIOS ESPECIALES DE ASEGURADOS VOLUNTARIOS</v>
      </c>
      <c r="M2781" s="1">
        <f t="shared" si="131"/>
        <v>59</v>
      </c>
    </row>
    <row r="2782" spans="2:13" x14ac:dyDescent="0.25">
      <c r="B2782">
        <v>2768</v>
      </c>
      <c r="C2782" s="1" t="s">
        <v>9</v>
      </c>
      <c r="D2782">
        <v>759569.6</v>
      </c>
      <c r="E2782" s="1" t="s">
        <v>10</v>
      </c>
      <c r="F2782" s="1" t="s">
        <v>11</v>
      </c>
      <c r="G2782" s="1" t="s">
        <v>12</v>
      </c>
      <c r="H2782" s="1" t="s">
        <v>13</v>
      </c>
      <c r="I2782" s="1" t="s">
        <v>13</v>
      </c>
      <c r="J2782">
        <v>34</v>
      </c>
      <c r="K2782" s="1">
        <f t="shared" si="129"/>
        <v>759569.6</v>
      </c>
      <c r="L2782" s="1" t="str">
        <f t="shared" si="130"/>
        <v>ASALARIADO</v>
      </c>
      <c r="M2782" s="1">
        <f t="shared" si="131"/>
        <v>34</v>
      </c>
    </row>
    <row r="2783" spans="2:13" x14ac:dyDescent="0.25">
      <c r="B2783">
        <v>2769</v>
      </c>
      <c r="C2783" s="1" t="s">
        <v>15</v>
      </c>
      <c r="D2783">
        <v>894532</v>
      </c>
      <c r="E2783" s="1" t="s">
        <v>10</v>
      </c>
      <c r="F2783" s="1" t="s">
        <v>11</v>
      </c>
      <c r="G2783" s="1" t="s">
        <v>12</v>
      </c>
      <c r="H2783" s="1" t="s">
        <v>13</v>
      </c>
      <c r="I2783" s="1" t="s">
        <v>12</v>
      </c>
      <c r="J2783">
        <v>44</v>
      </c>
      <c r="K2783" s="1">
        <f t="shared" si="129"/>
        <v>894532</v>
      </c>
      <c r="L2783" s="1" t="str">
        <f t="shared" si="130"/>
        <v>ASALARIADO</v>
      </c>
      <c r="M2783" s="1">
        <f t="shared" si="131"/>
        <v>44</v>
      </c>
    </row>
    <row r="2784" spans="2:13" x14ac:dyDescent="0.25">
      <c r="B2784">
        <v>2770</v>
      </c>
      <c r="C2784" s="1" t="s">
        <v>9</v>
      </c>
      <c r="D2784">
        <v>117186.67</v>
      </c>
      <c r="E2784" s="1" t="s">
        <v>10</v>
      </c>
      <c r="F2784" s="1" t="s">
        <v>16</v>
      </c>
      <c r="G2784" s="1" t="s">
        <v>12</v>
      </c>
      <c r="H2784" s="1" t="s">
        <v>13</v>
      </c>
      <c r="I2784" s="1" t="s">
        <v>13</v>
      </c>
      <c r="J2784">
        <v>25</v>
      </c>
      <c r="K2784" s="1">
        <f t="shared" si="129"/>
        <v>117186.67</v>
      </c>
      <c r="L2784" s="1" t="str">
        <f t="shared" si="130"/>
        <v>ASALARIADO</v>
      </c>
      <c r="M2784" s="1">
        <f t="shared" si="131"/>
        <v>25</v>
      </c>
    </row>
    <row r="2785" spans="2:13" x14ac:dyDescent="0.25">
      <c r="B2785">
        <v>2771</v>
      </c>
      <c r="C2785" s="1" t="s">
        <v>15</v>
      </c>
      <c r="D2785">
        <v>1314609</v>
      </c>
      <c r="E2785" s="1" t="s">
        <v>10</v>
      </c>
      <c r="F2785" s="1" t="s">
        <v>11</v>
      </c>
      <c r="G2785" s="1" t="s">
        <v>12</v>
      </c>
      <c r="H2785" s="1" t="s">
        <v>13</v>
      </c>
      <c r="I2785" s="1" t="s">
        <v>13</v>
      </c>
      <c r="J2785">
        <v>48</v>
      </c>
      <c r="K2785" s="1">
        <f t="shared" si="129"/>
        <v>1314609</v>
      </c>
      <c r="L2785" s="1" t="str">
        <f t="shared" si="130"/>
        <v>ASALARIADO</v>
      </c>
      <c r="M2785" s="1">
        <f t="shared" si="131"/>
        <v>48</v>
      </c>
    </row>
    <row r="2786" spans="2:13" x14ac:dyDescent="0.25">
      <c r="B2786">
        <v>2772</v>
      </c>
      <c r="C2786" s="1" t="s">
        <v>15</v>
      </c>
      <c r="D2786">
        <v>298925</v>
      </c>
      <c r="E2786" s="1" t="s">
        <v>18</v>
      </c>
      <c r="F2786" s="1" t="s">
        <v>16</v>
      </c>
      <c r="G2786" s="1" t="s">
        <v>12</v>
      </c>
      <c r="H2786" s="1" t="s">
        <v>12</v>
      </c>
      <c r="I2786" s="1" t="s">
        <v>12</v>
      </c>
      <c r="J2786">
        <v>28</v>
      </c>
      <c r="K2786" s="1">
        <f t="shared" si="129"/>
        <v>298925</v>
      </c>
      <c r="L2786" s="1" t="str">
        <f t="shared" si="130"/>
        <v>TRABAJADOR INDEPENDIENTE</v>
      </c>
      <c r="M2786" s="1">
        <f t="shared" si="131"/>
        <v>28</v>
      </c>
    </row>
    <row r="2787" spans="2:13" x14ac:dyDescent="0.25">
      <c r="B2787">
        <v>2773</v>
      </c>
      <c r="C2787" s="1" t="s">
        <v>9</v>
      </c>
      <c r="D2787">
        <v>410982</v>
      </c>
      <c r="E2787" s="1" t="s">
        <v>10</v>
      </c>
      <c r="F2787" s="1" t="s">
        <v>16</v>
      </c>
      <c r="G2787" s="1" t="s">
        <v>12</v>
      </c>
      <c r="H2787" s="1" t="s">
        <v>13</v>
      </c>
      <c r="I2787" s="1" t="s">
        <v>13</v>
      </c>
      <c r="J2787">
        <v>30</v>
      </c>
      <c r="K2787" s="1">
        <f t="shared" si="129"/>
        <v>410982</v>
      </c>
      <c r="L2787" s="1" t="str">
        <f t="shared" si="130"/>
        <v>ASALARIADO</v>
      </c>
      <c r="M2787" s="1">
        <f t="shared" si="131"/>
        <v>30</v>
      </c>
    </row>
    <row r="2788" spans="2:13" x14ac:dyDescent="0.25">
      <c r="B2788">
        <v>2774</v>
      </c>
      <c r="C2788" s="1" t="s">
        <v>15</v>
      </c>
      <c r="D2788">
        <v>1511127</v>
      </c>
      <c r="E2788" s="1" t="s">
        <v>10</v>
      </c>
      <c r="F2788" s="1" t="s">
        <v>11</v>
      </c>
      <c r="G2788" s="1" t="s">
        <v>12</v>
      </c>
      <c r="H2788" s="1" t="s">
        <v>13</v>
      </c>
      <c r="I2788" s="1" t="s">
        <v>13</v>
      </c>
      <c r="J2788">
        <v>36</v>
      </c>
      <c r="K2788" s="1">
        <f t="shared" si="129"/>
        <v>1511127</v>
      </c>
      <c r="L2788" s="1" t="str">
        <f t="shared" si="130"/>
        <v>ASALARIADO</v>
      </c>
      <c r="M2788" s="1">
        <f t="shared" si="131"/>
        <v>36</v>
      </c>
    </row>
    <row r="2789" spans="2:13" x14ac:dyDescent="0.25">
      <c r="B2789">
        <v>2775</v>
      </c>
      <c r="C2789" s="1" t="s">
        <v>15</v>
      </c>
      <c r="D2789">
        <v>361080</v>
      </c>
      <c r="E2789" s="1" t="s">
        <v>10</v>
      </c>
      <c r="F2789" s="1" t="s">
        <v>16</v>
      </c>
      <c r="G2789" s="1" t="s">
        <v>12</v>
      </c>
      <c r="H2789" s="1" t="s">
        <v>13</v>
      </c>
      <c r="I2789" s="1" t="s">
        <v>13</v>
      </c>
      <c r="J2789">
        <v>29</v>
      </c>
      <c r="K2789" s="1">
        <f t="shared" si="129"/>
        <v>361080</v>
      </c>
      <c r="L2789" s="1" t="str">
        <f t="shared" si="130"/>
        <v>ASALARIADO</v>
      </c>
      <c r="M2789" s="1">
        <f t="shared" si="131"/>
        <v>29</v>
      </c>
    </row>
    <row r="2790" spans="2:13" x14ac:dyDescent="0.25">
      <c r="B2790">
        <v>2776</v>
      </c>
      <c r="C2790" s="1" t="s">
        <v>9</v>
      </c>
      <c r="D2790">
        <v>2676486.65</v>
      </c>
      <c r="E2790" s="1" t="s">
        <v>10</v>
      </c>
      <c r="F2790" s="1" t="s">
        <v>16</v>
      </c>
      <c r="G2790" s="1" t="s">
        <v>12</v>
      </c>
      <c r="H2790" s="1" t="s">
        <v>13</v>
      </c>
      <c r="I2790" s="1" t="s">
        <v>13</v>
      </c>
      <c r="J2790">
        <v>26</v>
      </c>
      <c r="K2790" s="1">
        <f t="shared" si="129"/>
        <v>2676486.65</v>
      </c>
      <c r="L2790" s="1" t="str">
        <f t="shared" si="130"/>
        <v>ASALARIADO</v>
      </c>
      <c r="M2790" s="1">
        <f t="shared" si="131"/>
        <v>26</v>
      </c>
    </row>
    <row r="2791" spans="2:13" x14ac:dyDescent="0.25">
      <c r="B2791">
        <v>2777</v>
      </c>
      <c r="C2791" s="1" t="s">
        <v>15</v>
      </c>
      <c r="D2791">
        <v>298482</v>
      </c>
      <c r="E2791" s="1" t="s">
        <v>18</v>
      </c>
      <c r="F2791" s="1" t="s">
        <v>16</v>
      </c>
      <c r="G2791" s="1" t="s">
        <v>12</v>
      </c>
      <c r="H2791" s="1" t="s">
        <v>13</v>
      </c>
      <c r="I2791" s="1" t="s">
        <v>13</v>
      </c>
      <c r="J2791">
        <v>47</v>
      </c>
      <c r="K2791" s="1">
        <f t="shared" si="129"/>
        <v>298482</v>
      </c>
      <c r="L2791" s="1" t="str">
        <f t="shared" si="130"/>
        <v>TRABAJADOR INDEPENDIENTE</v>
      </c>
      <c r="M2791" s="1">
        <f t="shared" si="131"/>
        <v>47</v>
      </c>
    </row>
    <row r="2792" spans="2:13" x14ac:dyDescent="0.25">
      <c r="B2792">
        <v>2778</v>
      </c>
      <c r="C2792" s="1" t="s">
        <v>9</v>
      </c>
      <c r="D2792">
        <v>1603638.49</v>
      </c>
      <c r="E2792" s="1" t="s">
        <v>10</v>
      </c>
      <c r="F2792" s="1" t="s">
        <v>16</v>
      </c>
      <c r="G2792" s="1" t="s">
        <v>12</v>
      </c>
      <c r="H2792" s="1" t="s">
        <v>13</v>
      </c>
      <c r="I2792" s="1" t="s">
        <v>13</v>
      </c>
      <c r="J2792">
        <v>43</v>
      </c>
      <c r="K2792" s="1">
        <f t="shared" si="129"/>
        <v>1603638.49</v>
      </c>
      <c r="L2792" s="1" t="str">
        <f t="shared" si="130"/>
        <v>ASALARIADO</v>
      </c>
      <c r="M2792" s="1">
        <f t="shared" si="131"/>
        <v>43</v>
      </c>
    </row>
    <row r="2793" spans="2:13" x14ac:dyDescent="0.25">
      <c r="B2793">
        <v>2779</v>
      </c>
      <c r="C2793" s="1" t="s">
        <v>9</v>
      </c>
      <c r="D2793">
        <v>757822.41</v>
      </c>
      <c r="E2793" s="1" t="s">
        <v>10</v>
      </c>
      <c r="F2793" s="1" t="s">
        <v>16</v>
      </c>
      <c r="G2793" s="1" t="s">
        <v>12</v>
      </c>
      <c r="H2793" s="1" t="s">
        <v>13</v>
      </c>
      <c r="I2793" s="1" t="s">
        <v>13</v>
      </c>
      <c r="J2793">
        <v>31</v>
      </c>
      <c r="K2793" s="1">
        <f t="shared" si="129"/>
        <v>757822.41</v>
      </c>
      <c r="L2793" s="1" t="str">
        <f t="shared" si="130"/>
        <v>ASALARIADO</v>
      </c>
      <c r="M2793" s="1">
        <f t="shared" si="131"/>
        <v>31</v>
      </c>
    </row>
    <row r="2794" spans="2:13" x14ac:dyDescent="0.25">
      <c r="B2794">
        <v>2780</v>
      </c>
      <c r="C2794" s="1" t="s">
        <v>15</v>
      </c>
      <c r="D2794">
        <v>298000</v>
      </c>
      <c r="E2794" s="1" t="s">
        <v>18</v>
      </c>
      <c r="F2794" s="1" t="s">
        <v>16</v>
      </c>
      <c r="G2794" s="1" t="s">
        <v>12</v>
      </c>
      <c r="H2794" s="1" t="s">
        <v>13</v>
      </c>
      <c r="I2794" s="1" t="s">
        <v>13</v>
      </c>
      <c r="J2794">
        <v>23</v>
      </c>
      <c r="K2794" s="1">
        <f t="shared" si="129"/>
        <v>298000</v>
      </c>
      <c r="L2794" s="1" t="str">
        <f t="shared" si="130"/>
        <v>TRABAJADOR INDEPENDIENTE</v>
      </c>
      <c r="M2794" s="1">
        <f t="shared" si="131"/>
        <v>23</v>
      </c>
    </row>
    <row r="2795" spans="2:13" x14ac:dyDescent="0.25">
      <c r="B2795">
        <v>2781</v>
      </c>
      <c r="C2795" s="1" t="s">
        <v>15</v>
      </c>
      <c r="D2795">
        <v>300018</v>
      </c>
      <c r="E2795" s="1" t="s">
        <v>18</v>
      </c>
      <c r="F2795" s="1" t="s">
        <v>16</v>
      </c>
      <c r="G2795" s="1" t="s">
        <v>12</v>
      </c>
      <c r="H2795" s="1" t="s">
        <v>12</v>
      </c>
      <c r="I2795" s="1" t="s">
        <v>12</v>
      </c>
      <c r="J2795">
        <v>49</v>
      </c>
      <c r="K2795" s="1">
        <f t="shared" si="129"/>
        <v>300018</v>
      </c>
      <c r="L2795" s="1" t="str">
        <f t="shared" si="130"/>
        <v>TRABAJADOR INDEPENDIENTE</v>
      </c>
      <c r="M2795" s="1">
        <f t="shared" si="131"/>
        <v>49</v>
      </c>
    </row>
    <row r="2796" spans="2:13" x14ac:dyDescent="0.25">
      <c r="B2796">
        <v>2782</v>
      </c>
      <c r="C2796" s="1" t="s">
        <v>9</v>
      </c>
      <c r="D2796">
        <v>651569.96</v>
      </c>
      <c r="E2796" s="1" t="s">
        <v>10</v>
      </c>
      <c r="F2796" s="1" t="s">
        <v>16</v>
      </c>
      <c r="G2796" s="1" t="s">
        <v>12</v>
      </c>
      <c r="H2796" s="1" t="s">
        <v>13</v>
      </c>
      <c r="I2796" s="1" t="s">
        <v>13</v>
      </c>
      <c r="J2796">
        <v>33</v>
      </c>
      <c r="K2796" s="1">
        <f t="shared" si="129"/>
        <v>651569.96</v>
      </c>
      <c r="L2796" s="1" t="str">
        <f t="shared" si="130"/>
        <v>ASALARIADO</v>
      </c>
      <c r="M2796" s="1">
        <f t="shared" si="131"/>
        <v>33</v>
      </c>
    </row>
    <row r="2797" spans="2:13" x14ac:dyDescent="0.25">
      <c r="B2797">
        <v>2783</v>
      </c>
      <c r="C2797" s="1" t="s">
        <v>15</v>
      </c>
      <c r="D2797">
        <v>359544.27</v>
      </c>
      <c r="E2797" s="1" t="s">
        <v>21</v>
      </c>
      <c r="F2797" s="1" t="s">
        <v>16</v>
      </c>
      <c r="G2797" s="1" t="s">
        <v>12</v>
      </c>
      <c r="H2797" s="1" t="s">
        <v>12</v>
      </c>
      <c r="I2797" s="1" t="s">
        <v>13</v>
      </c>
      <c r="J2797">
        <v>47</v>
      </c>
      <c r="K2797" s="1">
        <f t="shared" si="129"/>
        <v>359544.27</v>
      </c>
      <c r="L2797" s="1" t="str">
        <f t="shared" si="130"/>
        <v>CONVENIOS ESPECIALES DE ASEGURADOS VOLUNTARIOS</v>
      </c>
      <c r="M2797" s="1">
        <f t="shared" si="131"/>
        <v>47</v>
      </c>
    </row>
    <row r="2798" spans="2:13" x14ac:dyDescent="0.25">
      <c r="B2798">
        <v>2784</v>
      </c>
      <c r="C2798" s="1" t="s">
        <v>15</v>
      </c>
      <c r="D2798">
        <v>554128</v>
      </c>
      <c r="E2798" s="1" t="s">
        <v>10</v>
      </c>
      <c r="F2798" s="1" t="s">
        <v>11</v>
      </c>
      <c r="G2798" s="1" t="s">
        <v>12</v>
      </c>
      <c r="H2798" s="1" t="s">
        <v>13</v>
      </c>
      <c r="I2798" s="1" t="s">
        <v>13</v>
      </c>
      <c r="J2798">
        <v>26</v>
      </c>
      <c r="K2798" s="1">
        <f t="shared" si="129"/>
        <v>554128</v>
      </c>
      <c r="L2798" s="1" t="str">
        <f t="shared" si="130"/>
        <v>ASALARIADO</v>
      </c>
      <c r="M2798" s="1">
        <f t="shared" si="131"/>
        <v>26</v>
      </c>
    </row>
    <row r="2799" spans="2:13" x14ac:dyDescent="0.25">
      <c r="B2799">
        <v>2785</v>
      </c>
      <c r="C2799" s="1" t="s">
        <v>9</v>
      </c>
      <c r="D2799">
        <v>493352.64</v>
      </c>
      <c r="E2799" s="1" t="s">
        <v>10</v>
      </c>
      <c r="F2799" s="1" t="s">
        <v>16</v>
      </c>
      <c r="G2799" s="1" t="s">
        <v>12</v>
      </c>
      <c r="H2799" s="1" t="s">
        <v>13</v>
      </c>
      <c r="I2799" s="1" t="s">
        <v>13</v>
      </c>
      <c r="J2799">
        <v>25</v>
      </c>
      <c r="K2799" s="1">
        <f t="shared" si="129"/>
        <v>493352.64</v>
      </c>
      <c r="L2799" s="1" t="str">
        <f t="shared" si="130"/>
        <v>ASALARIADO</v>
      </c>
      <c r="M2799" s="1">
        <f t="shared" si="131"/>
        <v>25</v>
      </c>
    </row>
    <row r="2800" spans="2:13" x14ac:dyDescent="0.25">
      <c r="B2800">
        <v>2786</v>
      </c>
      <c r="C2800" s="1" t="s">
        <v>9</v>
      </c>
      <c r="D2800">
        <v>264600</v>
      </c>
      <c r="E2800" s="1" t="s">
        <v>10</v>
      </c>
      <c r="F2800" s="1" t="s">
        <v>16</v>
      </c>
      <c r="G2800" s="1" t="s">
        <v>12</v>
      </c>
      <c r="H2800" s="1" t="s">
        <v>13</v>
      </c>
      <c r="I2800" s="1" t="s">
        <v>13</v>
      </c>
      <c r="J2800">
        <v>30</v>
      </c>
      <c r="K2800" s="1">
        <f t="shared" si="129"/>
        <v>264600</v>
      </c>
      <c r="L2800" s="1" t="str">
        <f t="shared" si="130"/>
        <v>ASALARIADO</v>
      </c>
      <c r="M2800" s="1">
        <f t="shared" si="131"/>
        <v>30</v>
      </c>
    </row>
    <row r="2801" spans="2:13" x14ac:dyDescent="0.25">
      <c r="B2801">
        <v>2787</v>
      </c>
      <c r="C2801" s="1" t="s">
        <v>15</v>
      </c>
      <c r="D2801">
        <v>681931.83</v>
      </c>
      <c r="E2801" s="1" t="s">
        <v>10</v>
      </c>
      <c r="F2801" s="1" t="s">
        <v>16</v>
      </c>
      <c r="G2801" s="1" t="s">
        <v>12</v>
      </c>
      <c r="H2801" s="1" t="s">
        <v>13</v>
      </c>
      <c r="I2801" s="1" t="s">
        <v>13</v>
      </c>
      <c r="J2801">
        <v>34</v>
      </c>
      <c r="K2801" s="1">
        <f t="shared" si="129"/>
        <v>681931.83</v>
      </c>
      <c r="L2801" s="1" t="str">
        <f t="shared" si="130"/>
        <v>ASALARIADO</v>
      </c>
      <c r="M2801" s="1">
        <f t="shared" si="131"/>
        <v>34</v>
      </c>
    </row>
    <row r="2802" spans="2:13" x14ac:dyDescent="0.25">
      <c r="B2802">
        <v>2788</v>
      </c>
      <c r="C2802" s="1" t="s">
        <v>15</v>
      </c>
      <c r="D2802">
        <v>278030</v>
      </c>
      <c r="E2802" s="1" t="s">
        <v>19</v>
      </c>
      <c r="F2802" s="1" t="s">
        <v>16</v>
      </c>
      <c r="G2802" s="1" t="s">
        <v>12</v>
      </c>
      <c r="H2802" s="1" t="s">
        <v>13</v>
      </c>
      <c r="I2802" s="1" t="s">
        <v>13</v>
      </c>
      <c r="J2802">
        <v>25</v>
      </c>
      <c r="K2802" s="1">
        <f t="shared" si="129"/>
        <v>278030</v>
      </c>
      <c r="L2802" s="1" t="str">
        <f t="shared" si="130"/>
        <v>CONVENIOS ESPECIALES DE TRABAJADORES INDEPENDIENTES</v>
      </c>
      <c r="M2802" s="1">
        <f t="shared" si="131"/>
        <v>25</v>
      </c>
    </row>
    <row r="2803" spans="2:13" x14ac:dyDescent="0.25">
      <c r="B2803">
        <v>2789</v>
      </c>
      <c r="C2803" s="1" t="s">
        <v>15</v>
      </c>
      <c r="D2803">
        <v>1725833</v>
      </c>
      <c r="E2803" s="1" t="s">
        <v>10</v>
      </c>
      <c r="F2803" s="1" t="s">
        <v>11</v>
      </c>
      <c r="G2803" s="1" t="s">
        <v>12</v>
      </c>
      <c r="H2803" s="1" t="s">
        <v>13</v>
      </c>
      <c r="I2803" s="1" t="s">
        <v>13</v>
      </c>
      <c r="J2803">
        <v>54</v>
      </c>
      <c r="K2803" s="1">
        <f t="shared" si="129"/>
        <v>1725833</v>
      </c>
      <c r="L2803" s="1" t="str">
        <f t="shared" si="130"/>
        <v>ASALARIADO</v>
      </c>
      <c r="M2803" s="1">
        <f t="shared" si="131"/>
        <v>54</v>
      </c>
    </row>
    <row r="2804" spans="2:13" x14ac:dyDescent="0.25">
      <c r="B2804">
        <v>2790</v>
      </c>
      <c r="C2804" s="1" t="s">
        <v>9</v>
      </c>
      <c r="D2804">
        <v>1213114.5</v>
      </c>
      <c r="E2804" s="1" t="s">
        <v>10</v>
      </c>
      <c r="F2804" s="1" t="s">
        <v>11</v>
      </c>
      <c r="G2804" s="1" t="s">
        <v>12</v>
      </c>
      <c r="H2804" s="1" t="s">
        <v>13</v>
      </c>
      <c r="I2804" s="1" t="s">
        <v>13</v>
      </c>
      <c r="J2804">
        <v>39</v>
      </c>
      <c r="K2804" s="1">
        <f t="shared" si="129"/>
        <v>1213114.5</v>
      </c>
      <c r="L2804" s="1" t="str">
        <f t="shared" si="130"/>
        <v>ASALARIADO</v>
      </c>
      <c r="M2804" s="1">
        <f t="shared" si="131"/>
        <v>39</v>
      </c>
    </row>
    <row r="2805" spans="2:13" x14ac:dyDescent="0.25">
      <c r="B2805">
        <v>2791</v>
      </c>
      <c r="C2805" s="1" t="s">
        <v>15</v>
      </c>
      <c r="D2805">
        <v>335772</v>
      </c>
      <c r="E2805" s="1" t="s">
        <v>10</v>
      </c>
      <c r="F2805" s="1" t="s">
        <v>11</v>
      </c>
      <c r="G2805" s="1" t="s">
        <v>12</v>
      </c>
      <c r="H2805" s="1" t="s">
        <v>13</v>
      </c>
      <c r="I2805" s="1" t="s">
        <v>12</v>
      </c>
      <c r="J2805">
        <v>51</v>
      </c>
      <c r="K2805" s="1">
        <f t="shared" si="129"/>
        <v>335772</v>
      </c>
      <c r="L2805" s="1" t="str">
        <f t="shared" si="130"/>
        <v>ASALARIADO</v>
      </c>
      <c r="M2805" s="1">
        <f t="shared" si="131"/>
        <v>51</v>
      </c>
    </row>
    <row r="2806" spans="2:13" x14ac:dyDescent="0.25">
      <c r="B2806">
        <v>2792</v>
      </c>
      <c r="C2806" s="1" t="s">
        <v>15</v>
      </c>
      <c r="D2806">
        <v>497847.64</v>
      </c>
      <c r="E2806" s="1" t="s">
        <v>10</v>
      </c>
      <c r="F2806" s="1" t="s">
        <v>16</v>
      </c>
      <c r="G2806" s="1" t="s">
        <v>12</v>
      </c>
      <c r="H2806" s="1" t="s">
        <v>13</v>
      </c>
      <c r="I2806" s="1" t="s">
        <v>13</v>
      </c>
      <c r="J2806">
        <v>45</v>
      </c>
      <c r="K2806" s="1">
        <f t="shared" si="129"/>
        <v>497847.64</v>
      </c>
      <c r="L2806" s="1" t="str">
        <f t="shared" si="130"/>
        <v>ASALARIADO</v>
      </c>
      <c r="M2806" s="1">
        <f t="shared" si="131"/>
        <v>45</v>
      </c>
    </row>
    <row r="2807" spans="2:13" x14ac:dyDescent="0.25">
      <c r="B2807">
        <v>2793</v>
      </c>
      <c r="C2807" s="1" t="s">
        <v>9</v>
      </c>
      <c r="D2807">
        <v>480488</v>
      </c>
      <c r="E2807" s="1" t="s">
        <v>10</v>
      </c>
      <c r="F2807" s="1" t="s">
        <v>16</v>
      </c>
      <c r="G2807" s="1" t="s">
        <v>12</v>
      </c>
      <c r="H2807" s="1" t="s">
        <v>12</v>
      </c>
      <c r="I2807" s="1" t="s">
        <v>13</v>
      </c>
      <c r="J2807">
        <v>23</v>
      </c>
      <c r="K2807" s="1">
        <f t="shared" si="129"/>
        <v>480488</v>
      </c>
      <c r="L2807" s="1" t="str">
        <f t="shared" si="130"/>
        <v>ASALARIADO</v>
      </c>
      <c r="M2807" s="1">
        <f t="shared" si="131"/>
        <v>23</v>
      </c>
    </row>
    <row r="2808" spans="2:13" x14ac:dyDescent="0.25">
      <c r="B2808">
        <v>2794</v>
      </c>
      <c r="C2808" s="1" t="s">
        <v>9</v>
      </c>
      <c r="D2808">
        <v>359544.27</v>
      </c>
      <c r="E2808" s="1" t="s">
        <v>21</v>
      </c>
      <c r="F2808" s="1" t="s">
        <v>16</v>
      </c>
      <c r="G2808" s="1" t="s">
        <v>12</v>
      </c>
      <c r="H2808" s="1" t="s">
        <v>12</v>
      </c>
      <c r="I2808" s="1" t="s">
        <v>13</v>
      </c>
      <c r="J2808">
        <v>61</v>
      </c>
      <c r="K2808" s="1">
        <f t="shared" si="129"/>
        <v>359544.27</v>
      </c>
      <c r="L2808" s="1" t="str">
        <f t="shared" si="130"/>
        <v>CONVENIOS ESPECIALES DE ASEGURADOS VOLUNTARIOS</v>
      </c>
      <c r="M2808" s="1">
        <f t="shared" si="131"/>
        <v>61</v>
      </c>
    </row>
    <row r="2809" spans="2:13" x14ac:dyDescent="0.25">
      <c r="B2809">
        <v>2795</v>
      </c>
      <c r="C2809" s="1" t="s">
        <v>15</v>
      </c>
      <c r="D2809">
        <v>602634</v>
      </c>
      <c r="E2809" s="1" t="s">
        <v>10</v>
      </c>
      <c r="F2809" s="1" t="s">
        <v>11</v>
      </c>
      <c r="G2809" s="1" t="s">
        <v>12</v>
      </c>
      <c r="H2809" s="1" t="s">
        <v>13</v>
      </c>
      <c r="I2809" s="1" t="s">
        <v>13</v>
      </c>
      <c r="J2809">
        <v>35</v>
      </c>
      <c r="K2809" s="1">
        <f t="shared" si="129"/>
        <v>602634</v>
      </c>
      <c r="L2809" s="1" t="str">
        <f t="shared" si="130"/>
        <v>ASALARIADO</v>
      </c>
      <c r="M2809" s="1">
        <f t="shared" si="131"/>
        <v>35</v>
      </c>
    </row>
    <row r="2810" spans="2:13" x14ac:dyDescent="0.25">
      <c r="B2810">
        <v>2796</v>
      </c>
      <c r="C2810" s="1" t="s">
        <v>15</v>
      </c>
      <c r="D2810">
        <v>297046</v>
      </c>
      <c r="E2810" s="1" t="s">
        <v>18</v>
      </c>
      <c r="F2810" s="1" t="s">
        <v>16</v>
      </c>
      <c r="G2810" s="1" t="s">
        <v>12</v>
      </c>
      <c r="H2810" s="1" t="s">
        <v>13</v>
      </c>
      <c r="I2810" s="1" t="s">
        <v>13</v>
      </c>
      <c r="J2810">
        <v>43</v>
      </c>
      <c r="K2810" s="1">
        <f t="shared" si="129"/>
        <v>297046</v>
      </c>
      <c r="L2810" s="1" t="str">
        <f t="shared" si="130"/>
        <v>TRABAJADOR INDEPENDIENTE</v>
      </c>
      <c r="M2810" s="1">
        <f t="shared" si="131"/>
        <v>43</v>
      </c>
    </row>
    <row r="2811" spans="2:13" x14ac:dyDescent="0.25">
      <c r="B2811">
        <v>2797</v>
      </c>
      <c r="C2811" s="1" t="s">
        <v>15</v>
      </c>
      <c r="D2811">
        <v>1840146.75</v>
      </c>
      <c r="E2811" s="1" t="s">
        <v>10</v>
      </c>
      <c r="F2811" s="1" t="s">
        <v>11</v>
      </c>
      <c r="G2811" s="1" t="s">
        <v>12</v>
      </c>
      <c r="H2811" s="1" t="s">
        <v>13</v>
      </c>
      <c r="I2811" s="1" t="s">
        <v>13</v>
      </c>
      <c r="J2811">
        <v>49</v>
      </c>
      <c r="K2811" s="1">
        <f t="shared" si="129"/>
        <v>1840146.75</v>
      </c>
      <c r="L2811" s="1" t="str">
        <f t="shared" si="130"/>
        <v>ASALARIADO</v>
      </c>
      <c r="M2811" s="1">
        <f t="shared" si="131"/>
        <v>49</v>
      </c>
    </row>
    <row r="2812" spans="2:13" x14ac:dyDescent="0.25">
      <c r="B2812">
        <v>2798</v>
      </c>
      <c r="C2812" s="1" t="s">
        <v>15</v>
      </c>
      <c r="D2812">
        <v>297046</v>
      </c>
      <c r="E2812" s="1" t="s">
        <v>17</v>
      </c>
      <c r="F2812" s="1" t="s">
        <v>16</v>
      </c>
      <c r="G2812" s="1" t="s">
        <v>12</v>
      </c>
      <c r="H2812" s="1" t="s">
        <v>13</v>
      </c>
      <c r="I2812" s="1" t="s">
        <v>13</v>
      </c>
      <c r="J2812">
        <v>62</v>
      </c>
      <c r="K2812" s="1">
        <f t="shared" si="129"/>
        <v>297046</v>
      </c>
      <c r="L2812" s="1" t="str">
        <f t="shared" si="130"/>
        <v>ASEGURADO VOLUNTARIO</v>
      </c>
      <c r="M2812" s="1">
        <f t="shared" si="131"/>
        <v>62</v>
      </c>
    </row>
    <row r="2813" spans="2:13" x14ac:dyDescent="0.25">
      <c r="B2813">
        <v>2799</v>
      </c>
      <c r="C2813" s="1" t="s">
        <v>15</v>
      </c>
      <c r="D2813">
        <v>358000</v>
      </c>
      <c r="E2813" s="1" t="s">
        <v>10</v>
      </c>
      <c r="F2813" s="1" t="s">
        <v>16</v>
      </c>
      <c r="G2813" s="1" t="s">
        <v>12</v>
      </c>
      <c r="H2813" s="1" t="s">
        <v>12</v>
      </c>
      <c r="I2813" s="1" t="s">
        <v>13</v>
      </c>
      <c r="J2813">
        <v>29</v>
      </c>
      <c r="K2813" s="1">
        <f t="shared" si="129"/>
        <v>358000</v>
      </c>
      <c r="L2813" s="1" t="str">
        <f t="shared" si="130"/>
        <v>ASALARIADO</v>
      </c>
      <c r="M2813" s="1">
        <f t="shared" si="131"/>
        <v>29</v>
      </c>
    </row>
    <row r="2814" spans="2:13" x14ac:dyDescent="0.25">
      <c r="B2814">
        <v>2800</v>
      </c>
      <c r="C2814" s="1" t="s">
        <v>9</v>
      </c>
      <c r="D2814">
        <v>436134</v>
      </c>
      <c r="E2814" s="1" t="s">
        <v>10</v>
      </c>
      <c r="F2814" s="1" t="s">
        <v>16</v>
      </c>
      <c r="G2814" s="1" t="s">
        <v>12</v>
      </c>
      <c r="H2814" s="1" t="s">
        <v>13</v>
      </c>
      <c r="I2814" s="1" t="s">
        <v>13</v>
      </c>
      <c r="J2814">
        <v>23</v>
      </c>
      <c r="K2814" s="1">
        <f t="shared" si="129"/>
        <v>436134</v>
      </c>
      <c r="L2814" s="1" t="str">
        <f t="shared" si="130"/>
        <v>ASALARIADO</v>
      </c>
      <c r="M2814" s="1">
        <f t="shared" si="131"/>
        <v>23</v>
      </c>
    </row>
    <row r="2815" spans="2:13" x14ac:dyDescent="0.25">
      <c r="B2815">
        <v>2801</v>
      </c>
      <c r="C2815" s="1" t="s">
        <v>9</v>
      </c>
      <c r="D2815">
        <v>375277</v>
      </c>
      <c r="E2815" s="1" t="s">
        <v>10</v>
      </c>
      <c r="F2815" s="1" t="s">
        <v>11</v>
      </c>
      <c r="G2815" s="1" t="s">
        <v>12</v>
      </c>
      <c r="H2815" s="1" t="s">
        <v>13</v>
      </c>
      <c r="I2815" s="1" t="s">
        <v>12</v>
      </c>
      <c r="J2815">
        <v>54</v>
      </c>
      <c r="K2815" s="1">
        <f t="shared" si="129"/>
        <v>375277</v>
      </c>
      <c r="L2815" s="1" t="str">
        <f t="shared" si="130"/>
        <v>ASALARIADO</v>
      </c>
      <c r="M2815" s="1">
        <f t="shared" si="131"/>
        <v>54</v>
      </c>
    </row>
    <row r="2816" spans="2:13" x14ac:dyDescent="0.25">
      <c r="B2816">
        <v>2802</v>
      </c>
      <c r="C2816" s="1" t="s">
        <v>9</v>
      </c>
      <c r="D2816">
        <v>1037264</v>
      </c>
      <c r="E2816" s="1" t="s">
        <v>10</v>
      </c>
      <c r="F2816" s="1" t="s">
        <v>16</v>
      </c>
      <c r="G2816" s="1" t="s">
        <v>12</v>
      </c>
      <c r="H2816" s="1" t="s">
        <v>13</v>
      </c>
      <c r="I2816" s="1" t="s">
        <v>13</v>
      </c>
      <c r="J2816">
        <v>36</v>
      </c>
      <c r="K2816" s="1">
        <f t="shared" si="129"/>
        <v>1037264</v>
      </c>
      <c r="L2816" s="1" t="str">
        <f t="shared" si="130"/>
        <v>ASALARIADO</v>
      </c>
      <c r="M2816" s="1">
        <f t="shared" si="131"/>
        <v>36</v>
      </c>
    </row>
    <row r="2817" spans="2:13" x14ac:dyDescent="0.25">
      <c r="B2817">
        <v>2803</v>
      </c>
      <c r="C2817" s="1" t="s">
        <v>9</v>
      </c>
      <c r="D2817">
        <v>70000</v>
      </c>
      <c r="E2817" s="1" t="s">
        <v>10</v>
      </c>
      <c r="F2817" s="1" t="s">
        <v>16</v>
      </c>
      <c r="G2817" s="1" t="s">
        <v>12</v>
      </c>
      <c r="H2817" s="1" t="s">
        <v>13</v>
      </c>
      <c r="I2817" s="1" t="s">
        <v>13</v>
      </c>
      <c r="J2817">
        <v>47</v>
      </c>
      <c r="K2817" s="1">
        <f t="shared" si="129"/>
        <v>70000</v>
      </c>
      <c r="L2817" s="1" t="str">
        <f t="shared" si="130"/>
        <v>ASALARIADO</v>
      </c>
      <c r="M2817" s="1">
        <f t="shared" si="131"/>
        <v>47</v>
      </c>
    </row>
    <row r="2818" spans="2:13" x14ac:dyDescent="0.25">
      <c r="B2818">
        <v>2804</v>
      </c>
      <c r="C2818" s="1" t="s">
        <v>9</v>
      </c>
      <c r="D2818">
        <v>383265.76</v>
      </c>
      <c r="E2818" s="1" t="s">
        <v>10</v>
      </c>
      <c r="F2818" s="1" t="s">
        <v>16</v>
      </c>
      <c r="G2818" s="1" t="s">
        <v>12</v>
      </c>
      <c r="H2818" s="1" t="s">
        <v>13</v>
      </c>
      <c r="I2818" s="1" t="s">
        <v>13</v>
      </c>
      <c r="J2818">
        <v>56</v>
      </c>
      <c r="K2818" s="1">
        <f t="shared" si="129"/>
        <v>383265.76</v>
      </c>
      <c r="L2818" s="1" t="str">
        <f t="shared" si="130"/>
        <v>ASALARIADO</v>
      </c>
      <c r="M2818" s="1">
        <f t="shared" si="131"/>
        <v>56</v>
      </c>
    </row>
    <row r="2819" spans="2:13" x14ac:dyDescent="0.25">
      <c r="B2819">
        <v>2805</v>
      </c>
      <c r="C2819" s="1" t="s">
        <v>9</v>
      </c>
      <c r="D2819">
        <v>1302821</v>
      </c>
      <c r="E2819" s="1" t="s">
        <v>10</v>
      </c>
      <c r="F2819" s="1" t="s">
        <v>11</v>
      </c>
      <c r="G2819" s="1" t="s">
        <v>12</v>
      </c>
      <c r="H2819" s="1" t="s">
        <v>13</v>
      </c>
      <c r="I2819" s="1" t="s">
        <v>13</v>
      </c>
      <c r="J2819">
        <v>42</v>
      </c>
      <c r="K2819" s="1">
        <f t="shared" si="129"/>
        <v>1302821</v>
      </c>
      <c r="L2819" s="1" t="str">
        <f t="shared" si="130"/>
        <v>ASALARIADO</v>
      </c>
      <c r="M2819" s="1">
        <f t="shared" si="131"/>
        <v>42</v>
      </c>
    </row>
    <row r="2820" spans="2:13" x14ac:dyDescent="0.25">
      <c r="B2820">
        <v>2806</v>
      </c>
      <c r="C2820" s="1" t="s">
        <v>15</v>
      </c>
      <c r="D2820">
        <v>385886</v>
      </c>
      <c r="E2820" s="1" t="s">
        <v>14</v>
      </c>
      <c r="F2820" s="1" t="s">
        <v>11</v>
      </c>
      <c r="G2820" s="1" t="s">
        <v>12</v>
      </c>
      <c r="H2820" s="1" t="s">
        <v>13</v>
      </c>
      <c r="I2820" s="1" t="s">
        <v>13</v>
      </c>
      <c r="J2820">
        <v>73</v>
      </c>
      <c r="K2820" s="1">
        <f t="shared" si="129"/>
        <v>385886</v>
      </c>
      <c r="L2820" s="1" t="str">
        <f t="shared" si="130"/>
        <v>PENSIONADOS EN SU PROPIO SISTEMA</v>
      </c>
      <c r="M2820" s="1">
        <f t="shared" si="131"/>
        <v>73</v>
      </c>
    </row>
    <row r="2821" spans="2:13" x14ac:dyDescent="0.25">
      <c r="B2821">
        <v>2807</v>
      </c>
      <c r="C2821" s="1" t="s">
        <v>9</v>
      </c>
      <c r="D2821">
        <v>297046</v>
      </c>
      <c r="E2821" s="1" t="s">
        <v>18</v>
      </c>
      <c r="F2821" s="1" t="s">
        <v>16</v>
      </c>
      <c r="G2821" s="1" t="s">
        <v>12</v>
      </c>
      <c r="H2821" s="1" t="s">
        <v>13</v>
      </c>
      <c r="I2821" s="1" t="s">
        <v>12</v>
      </c>
      <c r="J2821">
        <v>39</v>
      </c>
      <c r="K2821" s="1">
        <f t="shared" si="129"/>
        <v>297046</v>
      </c>
      <c r="L2821" s="1" t="str">
        <f t="shared" si="130"/>
        <v>TRABAJADOR INDEPENDIENTE</v>
      </c>
      <c r="M2821" s="1">
        <f t="shared" si="131"/>
        <v>39</v>
      </c>
    </row>
    <row r="2822" spans="2:13" x14ac:dyDescent="0.25">
      <c r="B2822">
        <v>2808</v>
      </c>
      <c r="C2822" s="1" t="s">
        <v>9</v>
      </c>
      <c r="D2822">
        <v>500936</v>
      </c>
      <c r="E2822" s="1" t="s">
        <v>10</v>
      </c>
      <c r="F2822" s="1" t="s">
        <v>11</v>
      </c>
      <c r="G2822" s="1" t="s">
        <v>12</v>
      </c>
      <c r="H2822" s="1" t="s">
        <v>13</v>
      </c>
      <c r="I2822" s="1" t="s">
        <v>13</v>
      </c>
      <c r="J2822">
        <v>32</v>
      </c>
      <c r="K2822" s="1">
        <f t="shared" si="129"/>
        <v>500936</v>
      </c>
      <c r="L2822" s="1" t="str">
        <f t="shared" si="130"/>
        <v>ASALARIADO</v>
      </c>
      <c r="M2822" s="1">
        <f t="shared" si="131"/>
        <v>32</v>
      </c>
    </row>
    <row r="2823" spans="2:13" x14ac:dyDescent="0.25">
      <c r="B2823">
        <v>2809</v>
      </c>
      <c r="C2823" s="1" t="s">
        <v>15</v>
      </c>
      <c r="D2823">
        <v>860036.5</v>
      </c>
      <c r="E2823" s="1" t="s">
        <v>10</v>
      </c>
      <c r="F2823" s="1" t="s">
        <v>11</v>
      </c>
      <c r="G2823" s="1" t="s">
        <v>12</v>
      </c>
      <c r="H2823" s="1" t="s">
        <v>13</v>
      </c>
      <c r="I2823" s="1" t="s">
        <v>13</v>
      </c>
      <c r="J2823">
        <v>49</v>
      </c>
      <c r="K2823" s="1">
        <f t="shared" si="129"/>
        <v>860036.5</v>
      </c>
      <c r="L2823" s="1" t="str">
        <f t="shared" si="130"/>
        <v>ASALARIADO</v>
      </c>
      <c r="M2823" s="1">
        <f t="shared" si="131"/>
        <v>49</v>
      </c>
    </row>
    <row r="2824" spans="2:13" x14ac:dyDescent="0.25">
      <c r="B2824">
        <v>2810</v>
      </c>
      <c r="C2824" s="1" t="s">
        <v>9</v>
      </c>
      <c r="D2824">
        <v>273450.7</v>
      </c>
      <c r="E2824" s="1" t="s">
        <v>10</v>
      </c>
      <c r="F2824" s="1" t="s">
        <v>16</v>
      </c>
      <c r="G2824" s="1" t="s">
        <v>12</v>
      </c>
      <c r="H2824" s="1" t="s">
        <v>13</v>
      </c>
      <c r="I2824" s="1" t="s">
        <v>13</v>
      </c>
      <c r="J2824">
        <v>18</v>
      </c>
      <c r="K2824" s="1">
        <f t="shared" si="129"/>
        <v>273450.7</v>
      </c>
      <c r="L2824" s="1" t="str">
        <f t="shared" si="130"/>
        <v>ASALARIADO</v>
      </c>
      <c r="M2824" s="1">
        <f t="shared" si="131"/>
        <v>18</v>
      </c>
    </row>
    <row r="2825" spans="2:13" x14ac:dyDescent="0.25">
      <c r="B2825">
        <v>2811</v>
      </c>
      <c r="C2825" s="1" t="s">
        <v>15</v>
      </c>
      <c r="D2825">
        <v>320000</v>
      </c>
      <c r="E2825" s="1" t="s">
        <v>10</v>
      </c>
      <c r="F2825" s="1" t="s">
        <v>16</v>
      </c>
      <c r="G2825" s="1" t="s">
        <v>12</v>
      </c>
      <c r="H2825" s="1" t="s">
        <v>13</v>
      </c>
      <c r="I2825" s="1" t="s">
        <v>12</v>
      </c>
      <c r="J2825">
        <v>61</v>
      </c>
      <c r="K2825" s="1">
        <f t="shared" si="129"/>
        <v>320000</v>
      </c>
      <c r="L2825" s="1" t="str">
        <f t="shared" si="130"/>
        <v>ASALARIADO</v>
      </c>
      <c r="M2825" s="1">
        <f t="shared" si="131"/>
        <v>61</v>
      </c>
    </row>
    <row r="2826" spans="2:13" x14ac:dyDescent="0.25">
      <c r="B2826">
        <v>2812</v>
      </c>
      <c r="C2826" s="1" t="s">
        <v>9</v>
      </c>
      <c r="D2826">
        <v>297046</v>
      </c>
      <c r="E2826" s="1" t="s">
        <v>17</v>
      </c>
      <c r="F2826" s="1" t="s">
        <v>16</v>
      </c>
      <c r="G2826" s="1" t="s">
        <v>12</v>
      </c>
      <c r="H2826" s="1" t="s">
        <v>13</v>
      </c>
      <c r="I2826" s="1" t="s">
        <v>13</v>
      </c>
      <c r="J2826">
        <v>55</v>
      </c>
      <c r="K2826" s="1">
        <f t="shared" si="129"/>
        <v>297046</v>
      </c>
      <c r="L2826" s="1" t="str">
        <f t="shared" si="130"/>
        <v>ASEGURADO VOLUNTARIO</v>
      </c>
      <c r="M2826" s="1">
        <f t="shared" si="131"/>
        <v>55</v>
      </c>
    </row>
    <row r="2827" spans="2:13" x14ac:dyDescent="0.25">
      <c r="B2827">
        <v>2813</v>
      </c>
      <c r="C2827" s="1" t="s">
        <v>15</v>
      </c>
      <c r="D2827">
        <v>2083266.59</v>
      </c>
      <c r="E2827" s="1" t="s">
        <v>10</v>
      </c>
      <c r="F2827" s="1" t="s">
        <v>11</v>
      </c>
      <c r="G2827" s="1" t="s">
        <v>12</v>
      </c>
      <c r="H2827" s="1" t="s">
        <v>13</v>
      </c>
      <c r="I2827" s="1" t="s">
        <v>13</v>
      </c>
      <c r="J2827">
        <v>43</v>
      </c>
      <c r="K2827" s="1">
        <f t="shared" si="129"/>
        <v>2083266.59</v>
      </c>
      <c r="L2827" s="1" t="str">
        <f t="shared" si="130"/>
        <v>ASALARIADO</v>
      </c>
      <c r="M2827" s="1">
        <f t="shared" si="131"/>
        <v>43</v>
      </c>
    </row>
    <row r="2828" spans="2:13" x14ac:dyDescent="0.25">
      <c r="B2828">
        <v>2814</v>
      </c>
      <c r="C2828" s="1" t="s">
        <v>9</v>
      </c>
      <c r="D2828">
        <v>349790</v>
      </c>
      <c r="E2828" s="1" t="s">
        <v>10</v>
      </c>
      <c r="F2828" s="1" t="s">
        <v>16</v>
      </c>
      <c r="G2828" s="1" t="s">
        <v>12</v>
      </c>
      <c r="H2828" s="1" t="s">
        <v>12</v>
      </c>
      <c r="I2828" s="1" t="s">
        <v>13</v>
      </c>
      <c r="J2828">
        <v>20</v>
      </c>
      <c r="K2828" s="1">
        <f t="shared" si="129"/>
        <v>349790</v>
      </c>
      <c r="L2828" s="1" t="str">
        <f t="shared" si="130"/>
        <v>ASALARIADO</v>
      </c>
      <c r="M2828" s="1">
        <f t="shared" si="131"/>
        <v>20</v>
      </c>
    </row>
    <row r="2829" spans="2:13" x14ac:dyDescent="0.25">
      <c r="B2829">
        <v>2815</v>
      </c>
      <c r="C2829" s="1" t="s">
        <v>15</v>
      </c>
      <c r="D2829">
        <v>682608</v>
      </c>
      <c r="E2829" s="1" t="s">
        <v>10</v>
      </c>
      <c r="F2829" s="1" t="s">
        <v>16</v>
      </c>
      <c r="G2829" s="1" t="s">
        <v>12</v>
      </c>
      <c r="H2829" s="1" t="s">
        <v>13</v>
      </c>
      <c r="I2829" s="1" t="s">
        <v>13</v>
      </c>
      <c r="J2829">
        <v>29</v>
      </c>
      <c r="K2829" s="1">
        <f t="shared" si="129"/>
        <v>682608</v>
      </c>
      <c r="L2829" s="1" t="str">
        <f t="shared" si="130"/>
        <v>ASALARIADO</v>
      </c>
      <c r="M2829" s="1">
        <f t="shared" si="131"/>
        <v>29</v>
      </c>
    </row>
    <row r="2830" spans="2:13" x14ac:dyDescent="0.25">
      <c r="B2830">
        <v>2816</v>
      </c>
      <c r="C2830" s="1" t="s">
        <v>9</v>
      </c>
      <c r="D2830">
        <v>1203600</v>
      </c>
      <c r="E2830" s="1" t="s">
        <v>10</v>
      </c>
      <c r="F2830" s="1" t="s">
        <v>16</v>
      </c>
      <c r="G2830" s="1" t="s">
        <v>12</v>
      </c>
      <c r="H2830" s="1" t="s">
        <v>13</v>
      </c>
      <c r="I2830" s="1" t="s">
        <v>13</v>
      </c>
      <c r="J2830">
        <v>41</v>
      </c>
      <c r="K2830" s="1">
        <f t="shared" si="129"/>
        <v>1203600</v>
      </c>
      <c r="L2830" s="1" t="str">
        <f t="shared" si="130"/>
        <v>ASALARIADO</v>
      </c>
      <c r="M2830" s="1">
        <f t="shared" si="131"/>
        <v>41</v>
      </c>
    </row>
    <row r="2831" spans="2:13" x14ac:dyDescent="0.25">
      <c r="B2831">
        <v>2817</v>
      </c>
      <c r="C2831" s="1" t="s">
        <v>15</v>
      </c>
      <c r="D2831">
        <v>728114.38</v>
      </c>
      <c r="E2831" s="1" t="s">
        <v>10</v>
      </c>
      <c r="F2831" s="1" t="s">
        <v>16</v>
      </c>
      <c r="G2831" s="1" t="s">
        <v>12</v>
      </c>
      <c r="H2831" s="1" t="s">
        <v>13</v>
      </c>
      <c r="I2831" s="1" t="s">
        <v>13</v>
      </c>
      <c r="J2831">
        <v>46</v>
      </c>
      <c r="K2831" s="1">
        <f t="shared" ref="K2831:K2894" si="132">IF(ISBLANK(D2831),$B$8,D2831)</f>
        <v>728114.38</v>
      </c>
      <c r="L2831" s="1" t="str">
        <f t="shared" ref="L2831:L2894" si="133">IF(ISBLANK(E2831),$B$4,E2831)</f>
        <v>ASALARIADO</v>
      </c>
      <c r="M2831" s="1">
        <f t="shared" ref="M2831:M2894" si="134">IF(ISBLANK(J2831),$B$9,J2831)</f>
        <v>46</v>
      </c>
    </row>
    <row r="2832" spans="2:13" x14ac:dyDescent="0.25">
      <c r="B2832">
        <v>2818</v>
      </c>
      <c r="C2832" s="1" t="s">
        <v>9</v>
      </c>
      <c r="D2832">
        <v>568333.32999999996</v>
      </c>
      <c r="E2832" s="1" t="s">
        <v>10</v>
      </c>
      <c r="F2832" s="1" t="s">
        <v>16</v>
      </c>
      <c r="G2832" s="1" t="s">
        <v>12</v>
      </c>
      <c r="H2832" s="1" t="s">
        <v>13</v>
      </c>
      <c r="I2832" s="1" t="s">
        <v>13</v>
      </c>
      <c r="J2832">
        <v>20</v>
      </c>
      <c r="K2832" s="1">
        <f t="shared" si="132"/>
        <v>568333.32999999996</v>
      </c>
      <c r="L2832" s="1" t="str">
        <f t="shared" si="133"/>
        <v>ASALARIADO</v>
      </c>
      <c r="M2832" s="1">
        <f t="shared" si="134"/>
        <v>20</v>
      </c>
    </row>
    <row r="2833" spans="2:13" x14ac:dyDescent="0.25">
      <c r="B2833">
        <v>2819</v>
      </c>
      <c r="C2833" s="1" t="s">
        <v>15</v>
      </c>
      <c r="D2833">
        <v>340654</v>
      </c>
      <c r="E2833" s="1" t="s">
        <v>10</v>
      </c>
      <c r="F2833" s="1" t="s">
        <v>16</v>
      </c>
      <c r="G2833" s="1" t="s">
        <v>12</v>
      </c>
      <c r="H2833" s="1" t="s">
        <v>13</v>
      </c>
      <c r="I2833" s="1" t="s">
        <v>13</v>
      </c>
      <c r="J2833">
        <v>45</v>
      </c>
      <c r="K2833" s="1">
        <f t="shared" si="132"/>
        <v>340654</v>
      </c>
      <c r="L2833" s="1" t="str">
        <f t="shared" si="133"/>
        <v>ASALARIADO</v>
      </c>
      <c r="M2833" s="1">
        <f t="shared" si="134"/>
        <v>45</v>
      </c>
    </row>
    <row r="2834" spans="2:13" x14ac:dyDescent="0.25">
      <c r="B2834">
        <v>2820</v>
      </c>
      <c r="C2834" s="1" t="s">
        <v>15</v>
      </c>
      <c r="D2834">
        <v>188120.81</v>
      </c>
      <c r="E2834" s="1" t="s">
        <v>14</v>
      </c>
      <c r="F2834" s="1" t="s">
        <v>11</v>
      </c>
      <c r="G2834" s="1" t="s">
        <v>12</v>
      </c>
      <c r="H2834" s="1" t="s">
        <v>13</v>
      </c>
      <c r="I2834" s="1" t="s">
        <v>13</v>
      </c>
      <c r="J2834">
        <v>75</v>
      </c>
      <c r="K2834" s="1">
        <f t="shared" si="132"/>
        <v>188120.81</v>
      </c>
      <c r="L2834" s="1" t="str">
        <f t="shared" si="133"/>
        <v>PENSIONADOS EN SU PROPIO SISTEMA</v>
      </c>
      <c r="M2834" s="1">
        <f t="shared" si="134"/>
        <v>75</v>
      </c>
    </row>
    <row r="2835" spans="2:13" x14ac:dyDescent="0.25">
      <c r="B2835">
        <v>2821</v>
      </c>
      <c r="C2835" s="1" t="s">
        <v>9</v>
      </c>
      <c r="D2835">
        <v>639148</v>
      </c>
      <c r="E2835" s="1" t="s">
        <v>18</v>
      </c>
      <c r="F2835" s="1" t="s">
        <v>16</v>
      </c>
      <c r="G2835" s="1" t="s">
        <v>12</v>
      </c>
      <c r="H2835" s="1" t="s">
        <v>13</v>
      </c>
      <c r="I2835" s="1" t="s">
        <v>12</v>
      </c>
      <c r="J2835">
        <v>67</v>
      </c>
      <c r="K2835" s="1">
        <f t="shared" si="132"/>
        <v>639148</v>
      </c>
      <c r="L2835" s="1" t="str">
        <f t="shared" si="133"/>
        <v>TRABAJADOR INDEPENDIENTE</v>
      </c>
      <c r="M2835" s="1">
        <f t="shared" si="134"/>
        <v>67</v>
      </c>
    </row>
    <row r="2836" spans="2:13" x14ac:dyDescent="0.25">
      <c r="B2836">
        <v>2822</v>
      </c>
      <c r="C2836" s="1" t="s">
        <v>9</v>
      </c>
      <c r="D2836">
        <v>768846.82</v>
      </c>
      <c r="E2836" s="1" t="s">
        <v>10</v>
      </c>
      <c r="F2836" s="1" t="s">
        <v>16</v>
      </c>
      <c r="G2836" s="1" t="s">
        <v>12</v>
      </c>
      <c r="H2836" s="1" t="s">
        <v>13</v>
      </c>
      <c r="I2836" s="1" t="s">
        <v>13</v>
      </c>
      <c r="J2836">
        <v>32</v>
      </c>
      <c r="K2836" s="1">
        <f t="shared" si="132"/>
        <v>768846.82</v>
      </c>
      <c r="L2836" s="1" t="str">
        <f t="shared" si="133"/>
        <v>ASALARIADO</v>
      </c>
      <c r="M2836" s="1">
        <f t="shared" si="134"/>
        <v>32</v>
      </c>
    </row>
    <row r="2837" spans="2:13" x14ac:dyDescent="0.25">
      <c r="B2837">
        <v>2823</v>
      </c>
      <c r="C2837" s="1" t="s">
        <v>15</v>
      </c>
      <c r="D2837">
        <v>1292336</v>
      </c>
      <c r="E2837" s="1" t="s">
        <v>10</v>
      </c>
      <c r="F2837" s="1" t="s">
        <v>11</v>
      </c>
      <c r="G2837" s="1" t="s">
        <v>12</v>
      </c>
      <c r="H2837" s="1" t="s">
        <v>13</v>
      </c>
      <c r="I2837" s="1" t="s">
        <v>13</v>
      </c>
      <c r="J2837">
        <v>36</v>
      </c>
      <c r="K2837" s="1">
        <f t="shared" si="132"/>
        <v>1292336</v>
      </c>
      <c r="L2837" s="1" t="str">
        <f t="shared" si="133"/>
        <v>ASALARIADO</v>
      </c>
      <c r="M2837" s="1">
        <f t="shared" si="134"/>
        <v>36</v>
      </c>
    </row>
    <row r="2838" spans="2:13" x14ac:dyDescent="0.25">
      <c r="B2838">
        <v>2824</v>
      </c>
      <c r="C2838" s="1" t="s">
        <v>9</v>
      </c>
      <c r="D2838">
        <v>813799</v>
      </c>
      <c r="E2838" s="1" t="s">
        <v>10</v>
      </c>
      <c r="F2838" s="1" t="s">
        <v>11</v>
      </c>
      <c r="G2838" s="1" t="s">
        <v>12</v>
      </c>
      <c r="H2838" s="1" t="s">
        <v>13</v>
      </c>
      <c r="I2838" s="1" t="s">
        <v>13</v>
      </c>
      <c r="J2838">
        <v>43</v>
      </c>
      <c r="K2838" s="1">
        <f t="shared" si="132"/>
        <v>813799</v>
      </c>
      <c r="L2838" s="1" t="str">
        <f t="shared" si="133"/>
        <v>ASALARIADO</v>
      </c>
      <c r="M2838" s="1">
        <f t="shared" si="134"/>
        <v>43</v>
      </c>
    </row>
    <row r="2839" spans="2:13" x14ac:dyDescent="0.25">
      <c r="B2839">
        <v>2825</v>
      </c>
      <c r="C2839" s="1" t="s">
        <v>9</v>
      </c>
      <c r="D2839">
        <v>1507112</v>
      </c>
      <c r="E2839" s="1" t="s">
        <v>10</v>
      </c>
      <c r="F2839" s="1" t="s">
        <v>11</v>
      </c>
      <c r="G2839" s="1" t="s">
        <v>12</v>
      </c>
      <c r="H2839" s="1" t="s">
        <v>13</v>
      </c>
      <c r="I2839" s="1" t="s">
        <v>12</v>
      </c>
      <c r="J2839">
        <v>50</v>
      </c>
      <c r="K2839" s="1">
        <f t="shared" si="132"/>
        <v>1507112</v>
      </c>
      <c r="L2839" s="1" t="str">
        <f t="shared" si="133"/>
        <v>ASALARIADO</v>
      </c>
      <c r="M2839" s="1">
        <f t="shared" si="134"/>
        <v>50</v>
      </c>
    </row>
    <row r="2840" spans="2:13" x14ac:dyDescent="0.25">
      <c r="B2840">
        <v>2826</v>
      </c>
      <c r="C2840" s="1" t="s">
        <v>9</v>
      </c>
      <c r="D2840">
        <v>1158776.94</v>
      </c>
      <c r="E2840" s="1" t="s">
        <v>10</v>
      </c>
      <c r="F2840" s="1" t="s">
        <v>16</v>
      </c>
      <c r="G2840" s="1" t="s">
        <v>12</v>
      </c>
      <c r="H2840" s="1" t="s">
        <v>13</v>
      </c>
      <c r="I2840" s="1" t="s">
        <v>13</v>
      </c>
      <c r="J2840">
        <v>22</v>
      </c>
      <c r="K2840" s="1">
        <f t="shared" si="132"/>
        <v>1158776.94</v>
      </c>
      <c r="L2840" s="1" t="str">
        <f t="shared" si="133"/>
        <v>ASALARIADO</v>
      </c>
      <c r="M2840" s="1">
        <f t="shared" si="134"/>
        <v>22</v>
      </c>
    </row>
    <row r="2841" spans="2:13" x14ac:dyDescent="0.25">
      <c r="B2841">
        <v>2827</v>
      </c>
      <c r="C2841" s="1" t="s">
        <v>9</v>
      </c>
      <c r="D2841">
        <v>504705.31</v>
      </c>
      <c r="E2841" s="1" t="s">
        <v>10</v>
      </c>
      <c r="F2841" s="1" t="s">
        <v>16</v>
      </c>
      <c r="G2841" s="1" t="s">
        <v>12</v>
      </c>
      <c r="H2841" s="1" t="s">
        <v>13</v>
      </c>
      <c r="I2841" s="1" t="s">
        <v>13</v>
      </c>
      <c r="J2841">
        <v>35</v>
      </c>
      <c r="K2841" s="1">
        <f t="shared" si="132"/>
        <v>504705.31</v>
      </c>
      <c r="L2841" s="1" t="str">
        <f t="shared" si="133"/>
        <v>ASALARIADO</v>
      </c>
      <c r="M2841" s="1">
        <f t="shared" si="134"/>
        <v>35</v>
      </c>
    </row>
    <row r="2842" spans="2:13" x14ac:dyDescent="0.25">
      <c r="B2842">
        <v>2828</v>
      </c>
      <c r="C2842" s="1" t="s">
        <v>9</v>
      </c>
      <c r="D2842">
        <v>714074</v>
      </c>
      <c r="E2842" s="1" t="s">
        <v>10</v>
      </c>
      <c r="F2842" s="1" t="s">
        <v>16</v>
      </c>
      <c r="G2842" s="1" t="s">
        <v>12</v>
      </c>
      <c r="H2842" s="1" t="s">
        <v>13</v>
      </c>
      <c r="I2842" s="1" t="s">
        <v>13</v>
      </c>
      <c r="J2842">
        <v>37</v>
      </c>
      <c r="K2842" s="1">
        <f t="shared" si="132"/>
        <v>714074</v>
      </c>
      <c r="L2842" s="1" t="str">
        <f t="shared" si="133"/>
        <v>ASALARIADO</v>
      </c>
      <c r="M2842" s="1">
        <f t="shared" si="134"/>
        <v>37</v>
      </c>
    </row>
    <row r="2843" spans="2:13" x14ac:dyDescent="0.25">
      <c r="B2843">
        <v>2829</v>
      </c>
      <c r="C2843" s="1" t="s">
        <v>9</v>
      </c>
      <c r="D2843">
        <v>283181.96000000002</v>
      </c>
      <c r="E2843" s="1" t="s">
        <v>10</v>
      </c>
      <c r="F2843" s="1" t="s">
        <v>16</v>
      </c>
      <c r="G2843" s="1" t="s">
        <v>12</v>
      </c>
      <c r="H2843" s="1" t="s">
        <v>13</v>
      </c>
      <c r="I2843" s="1" t="s">
        <v>13</v>
      </c>
      <c r="J2843">
        <v>50</v>
      </c>
      <c r="K2843" s="1">
        <f t="shared" si="132"/>
        <v>283181.96000000002</v>
      </c>
      <c r="L2843" s="1" t="str">
        <f t="shared" si="133"/>
        <v>ASALARIADO</v>
      </c>
      <c r="M2843" s="1">
        <f t="shared" si="134"/>
        <v>50</v>
      </c>
    </row>
    <row r="2844" spans="2:13" x14ac:dyDescent="0.25">
      <c r="B2844">
        <v>2830</v>
      </c>
      <c r="C2844" s="1" t="s">
        <v>9</v>
      </c>
      <c r="D2844">
        <v>528970.51</v>
      </c>
      <c r="E2844" s="1" t="s">
        <v>10</v>
      </c>
      <c r="F2844" s="1" t="s">
        <v>16</v>
      </c>
      <c r="G2844" s="1" t="s">
        <v>12</v>
      </c>
      <c r="H2844" s="1" t="s">
        <v>13</v>
      </c>
      <c r="I2844" s="1" t="s">
        <v>13</v>
      </c>
      <c r="J2844">
        <v>59</v>
      </c>
      <c r="K2844" s="1">
        <f t="shared" si="132"/>
        <v>528970.51</v>
      </c>
      <c r="L2844" s="1" t="str">
        <f t="shared" si="133"/>
        <v>ASALARIADO</v>
      </c>
      <c r="M2844" s="1">
        <f t="shared" si="134"/>
        <v>59</v>
      </c>
    </row>
    <row r="2845" spans="2:13" x14ac:dyDescent="0.25">
      <c r="B2845">
        <v>2831</v>
      </c>
      <c r="C2845" s="1" t="s">
        <v>9</v>
      </c>
      <c r="D2845">
        <v>310124</v>
      </c>
      <c r="E2845" s="1" t="s">
        <v>18</v>
      </c>
      <c r="F2845" s="1" t="s">
        <v>16</v>
      </c>
      <c r="G2845" s="1" t="s">
        <v>12</v>
      </c>
      <c r="H2845" s="1" t="s">
        <v>13</v>
      </c>
      <c r="I2845" s="1" t="s">
        <v>12</v>
      </c>
      <c r="J2845">
        <v>29</v>
      </c>
      <c r="K2845" s="1">
        <f t="shared" si="132"/>
        <v>310124</v>
      </c>
      <c r="L2845" s="1" t="str">
        <f t="shared" si="133"/>
        <v>TRABAJADOR INDEPENDIENTE</v>
      </c>
      <c r="M2845" s="1">
        <f t="shared" si="134"/>
        <v>29</v>
      </c>
    </row>
    <row r="2846" spans="2:13" x14ac:dyDescent="0.25">
      <c r="B2846">
        <v>2832</v>
      </c>
      <c r="C2846" s="1" t="s">
        <v>15</v>
      </c>
      <c r="D2846">
        <v>371911</v>
      </c>
      <c r="E2846" s="1" t="s">
        <v>10</v>
      </c>
      <c r="F2846" s="1" t="s">
        <v>11</v>
      </c>
      <c r="G2846" s="1" t="s">
        <v>12</v>
      </c>
      <c r="H2846" s="1" t="s">
        <v>13</v>
      </c>
      <c r="I2846" s="1" t="s">
        <v>13</v>
      </c>
      <c r="J2846">
        <v>33</v>
      </c>
      <c r="K2846" s="1">
        <f t="shared" si="132"/>
        <v>371911</v>
      </c>
      <c r="L2846" s="1" t="str">
        <f t="shared" si="133"/>
        <v>ASALARIADO</v>
      </c>
      <c r="M2846" s="1">
        <f t="shared" si="134"/>
        <v>33</v>
      </c>
    </row>
    <row r="2847" spans="2:13" x14ac:dyDescent="0.25">
      <c r="B2847">
        <v>2833</v>
      </c>
      <c r="C2847" s="1" t="s">
        <v>9</v>
      </c>
      <c r="D2847">
        <v>220575</v>
      </c>
      <c r="E2847" s="1" t="s">
        <v>10</v>
      </c>
      <c r="F2847" s="1" t="s">
        <v>16</v>
      </c>
      <c r="G2847" s="1" t="s">
        <v>12</v>
      </c>
      <c r="H2847" s="1" t="s">
        <v>12</v>
      </c>
      <c r="I2847" s="1" t="s">
        <v>13</v>
      </c>
      <c r="J2847">
        <v>48</v>
      </c>
      <c r="K2847" s="1">
        <f t="shared" si="132"/>
        <v>220575</v>
      </c>
      <c r="L2847" s="1" t="str">
        <f t="shared" si="133"/>
        <v>ASALARIADO</v>
      </c>
      <c r="M2847" s="1">
        <f t="shared" si="134"/>
        <v>48</v>
      </c>
    </row>
    <row r="2848" spans="2:13" x14ac:dyDescent="0.25">
      <c r="B2848">
        <v>2834</v>
      </c>
      <c r="C2848" s="1" t="s">
        <v>9</v>
      </c>
      <c r="D2848">
        <v>233662</v>
      </c>
      <c r="E2848" s="1" t="s">
        <v>10</v>
      </c>
      <c r="F2848" s="1" t="s">
        <v>16</v>
      </c>
      <c r="G2848" s="1" t="s">
        <v>12</v>
      </c>
      <c r="H2848" s="1" t="s">
        <v>13</v>
      </c>
      <c r="I2848" s="1" t="s">
        <v>12</v>
      </c>
      <c r="J2848">
        <v>32</v>
      </c>
      <c r="K2848" s="1">
        <f t="shared" si="132"/>
        <v>233662</v>
      </c>
      <c r="L2848" s="1" t="str">
        <f t="shared" si="133"/>
        <v>ASALARIADO</v>
      </c>
      <c r="M2848" s="1">
        <f t="shared" si="134"/>
        <v>32</v>
      </c>
    </row>
    <row r="2849" spans="2:13" x14ac:dyDescent="0.25">
      <c r="B2849">
        <v>2835</v>
      </c>
      <c r="C2849" s="1" t="s">
        <v>9</v>
      </c>
      <c r="D2849">
        <v>448447</v>
      </c>
      <c r="E2849" s="1" t="s">
        <v>10</v>
      </c>
      <c r="F2849" s="1" t="s">
        <v>16</v>
      </c>
      <c r="G2849" s="1" t="s">
        <v>12</v>
      </c>
      <c r="H2849" s="1" t="s">
        <v>13</v>
      </c>
      <c r="I2849" s="1" t="s">
        <v>13</v>
      </c>
      <c r="J2849">
        <v>41</v>
      </c>
      <c r="K2849" s="1">
        <f t="shared" si="132"/>
        <v>448447</v>
      </c>
      <c r="L2849" s="1" t="str">
        <f t="shared" si="133"/>
        <v>ASALARIADO</v>
      </c>
      <c r="M2849" s="1">
        <f t="shared" si="134"/>
        <v>41</v>
      </c>
    </row>
    <row r="2850" spans="2:13" x14ac:dyDescent="0.25">
      <c r="B2850">
        <v>2836</v>
      </c>
      <c r="C2850" s="1" t="s">
        <v>15</v>
      </c>
      <c r="D2850">
        <v>847616</v>
      </c>
      <c r="E2850" s="1" t="s">
        <v>10</v>
      </c>
      <c r="F2850" s="1" t="s">
        <v>11</v>
      </c>
      <c r="G2850" s="1" t="s">
        <v>12</v>
      </c>
      <c r="H2850" s="1" t="s">
        <v>13</v>
      </c>
      <c r="I2850" s="1" t="s">
        <v>13</v>
      </c>
      <c r="J2850">
        <v>31</v>
      </c>
      <c r="K2850" s="1">
        <f t="shared" si="132"/>
        <v>847616</v>
      </c>
      <c r="L2850" s="1" t="str">
        <f t="shared" si="133"/>
        <v>ASALARIADO</v>
      </c>
      <c r="M2850" s="1">
        <f t="shared" si="134"/>
        <v>31</v>
      </c>
    </row>
    <row r="2851" spans="2:13" x14ac:dyDescent="0.25">
      <c r="B2851">
        <v>2837</v>
      </c>
      <c r="C2851" s="1" t="s">
        <v>9</v>
      </c>
      <c r="D2851">
        <v>300056</v>
      </c>
      <c r="E2851" s="1" t="s">
        <v>14</v>
      </c>
      <c r="F2851" s="1" t="s">
        <v>11</v>
      </c>
      <c r="G2851" s="1" t="s">
        <v>12</v>
      </c>
      <c r="H2851" s="1" t="s">
        <v>13</v>
      </c>
      <c r="I2851" s="1" t="s">
        <v>13</v>
      </c>
      <c r="J2851">
        <v>61</v>
      </c>
      <c r="K2851" s="1">
        <f t="shared" si="132"/>
        <v>300056</v>
      </c>
      <c r="L2851" s="1" t="str">
        <f t="shared" si="133"/>
        <v>PENSIONADOS EN SU PROPIO SISTEMA</v>
      </c>
      <c r="M2851" s="1">
        <f t="shared" si="134"/>
        <v>61</v>
      </c>
    </row>
    <row r="2852" spans="2:13" x14ac:dyDescent="0.25">
      <c r="B2852">
        <v>2838</v>
      </c>
      <c r="C2852" s="1" t="s">
        <v>15</v>
      </c>
      <c r="D2852">
        <v>278030</v>
      </c>
      <c r="E2852" s="1" t="s">
        <v>19</v>
      </c>
      <c r="F2852" s="1" t="s">
        <v>16</v>
      </c>
      <c r="G2852" s="1" t="s">
        <v>12</v>
      </c>
      <c r="H2852" s="1" t="s">
        <v>13</v>
      </c>
      <c r="I2852" s="1" t="s">
        <v>13</v>
      </c>
      <c r="J2852">
        <v>23</v>
      </c>
      <c r="K2852" s="1">
        <f t="shared" si="132"/>
        <v>278030</v>
      </c>
      <c r="L2852" s="1" t="str">
        <f t="shared" si="133"/>
        <v>CONVENIOS ESPECIALES DE TRABAJADORES INDEPENDIENTES</v>
      </c>
      <c r="M2852" s="1">
        <f t="shared" si="134"/>
        <v>23</v>
      </c>
    </row>
    <row r="2853" spans="2:13" x14ac:dyDescent="0.25">
      <c r="B2853">
        <v>2839</v>
      </c>
      <c r="C2853" s="1" t="s">
        <v>9</v>
      </c>
      <c r="D2853">
        <v>956230</v>
      </c>
      <c r="E2853" s="1" t="s">
        <v>10</v>
      </c>
      <c r="F2853" s="1" t="s">
        <v>11</v>
      </c>
      <c r="G2853" s="1" t="s">
        <v>12</v>
      </c>
      <c r="H2853" s="1" t="s">
        <v>13</v>
      </c>
      <c r="I2853" s="1" t="s">
        <v>12</v>
      </c>
      <c r="J2853">
        <v>60</v>
      </c>
      <c r="K2853" s="1">
        <f t="shared" si="132"/>
        <v>956230</v>
      </c>
      <c r="L2853" s="1" t="str">
        <f t="shared" si="133"/>
        <v>ASALARIADO</v>
      </c>
      <c r="M2853" s="1">
        <f t="shared" si="134"/>
        <v>60</v>
      </c>
    </row>
    <row r="2854" spans="2:13" x14ac:dyDescent="0.25">
      <c r="B2854">
        <v>2840</v>
      </c>
      <c r="C2854" s="1" t="s">
        <v>15</v>
      </c>
      <c r="D2854">
        <v>410738.26</v>
      </c>
      <c r="E2854" s="1" t="s">
        <v>10</v>
      </c>
      <c r="F2854" s="1" t="s">
        <v>16</v>
      </c>
      <c r="G2854" s="1" t="s">
        <v>12</v>
      </c>
      <c r="H2854" s="1" t="s">
        <v>13</v>
      </c>
      <c r="I2854" s="1" t="s">
        <v>13</v>
      </c>
      <c r="J2854">
        <v>30</v>
      </c>
      <c r="K2854" s="1">
        <f t="shared" si="132"/>
        <v>410738.26</v>
      </c>
      <c r="L2854" s="1" t="str">
        <f t="shared" si="133"/>
        <v>ASALARIADO</v>
      </c>
      <c r="M2854" s="1">
        <f t="shared" si="134"/>
        <v>30</v>
      </c>
    </row>
    <row r="2855" spans="2:13" x14ac:dyDescent="0.25">
      <c r="B2855">
        <v>2841</v>
      </c>
      <c r="C2855" s="1" t="s">
        <v>9</v>
      </c>
      <c r="D2855">
        <v>451015</v>
      </c>
      <c r="E2855" s="1" t="s">
        <v>10</v>
      </c>
      <c r="F2855" s="1" t="s">
        <v>16</v>
      </c>
      <c r="G2855" s="1" t="s">
        <v>12</v>
      </c>
      <c r="H2855" s="1" t="s">
        <v>13</v>
      </c>
      <c r="I2855" s="1" t="s">
        <v>13</v>
      </c>
      <c r="J2855">
        <v>28</v>
      </c>
      <c r="K2855" s="1">
        <f t="shared" si="132"/>
        <v>451015</v>
      </c>
      <c r="L2855" s="1" t="str">
        <f t="shared" si="133"/>
        <v>ASALARIADO</v>
      </c>
      <c r="M2855" s="1">
        <f t="shared" si="134"/>
        <v>28</v>
      </c>
    </row>
    <row r="2856" spans="2:13" x14ac:dyDescent="0.25">
      <c r="B2856">
        <v>2842</v>
      </c>
      <c r="C2856" s="1" t="s">
        <v>9</v>
      </c>
      <c r="D2856">
        <v>370000</v>
      </c>
      <c r="E2856" s="1" t="s">
        <v>10</v>
      </c>
      <c r="F2856" s="1" t="s">
        <v>16</v>
      </c>
      <c r="G2856" s="1" t="s">
        <v>12</v>
      </c>
      <c r="H2856" s="1" t="s">
        <v>13</v>
      </c>
      <c r="I2856" s="1" t="s">
        <v>13</v>
      </c>
      <c r="J2856">
        <v>45</v>
      </c>
      <c r="K2856" s="1">
        <f t="shared" si="132"/>
        <v>370000</v>
      </c>
      <c r="L2856" s="1" t="str">
        <f t="shared" si="133"/>
        <v>ASALARIADO</v>
      </c>
      <c r="M2856" s="1">
        <f t="shared" si="134"/>
        <v>45</v>
      </c>
    </row>
    <row r="2857" spans="2:13" x14ac:dyDescent="0.25">
      <c r="B2857">
        <v>2843</v>
      </c>
      <c r="C2857" s="1" t="s">
        <v>15</v>
      </c>
      <c r="D2857">
        <v>297046</v>
      </c>
      <c r="E2857" s="1" t="s">
        <v>17</v>
      </c>
      <c r="F2857" s="1" t="s">
        <v>16</v>
      </c>
      <c r="G2857" s="1" t="s">
        <v>13</v>
      </c>
      <c r="H2857" s="1" t="s">
        <v>13</v>
      </c>
      <c r="I2857" s="1" t="s">
        <v>12</v>
      </c>
      <c r="J2857">
        <v>19</v>
      </c>
      <c r="K2857" s="1">
        <f t="shared" si="132"/>
        <v>297046</v>
      </c>
      <c r="L2857" s="1" t="str">
        <f t="shared" si="133"/>
        <v>ASEGURADO VOLUNTARIO</v>
      </c>
      <c r="M2857" s="1">
        <f t="shared" si="134"/>
        <v>19</v>
      </c>
    </row>
    <row r="2858" spans="2:13" x14ac:dyDescent="0.25">
      <c r="B2858">
        <v>2844</v>
      </c>
      <c r="C2858" s="1" t="s">
        <v>9</v>
      </c>
      <c r="D2858">
        <v>519483.5</v>
      </c>
      <c r="E2858" s="1" t="s">
        <v>10</v>
      </c>
      <c r="F2858" s="1" t="s">
        <v>16</v>
      </c>
      <c r="G2858" s="1" t="s">
        <v>12</v>
      </c>
      <c r="H2858" s="1" t="s">
        <v>12</v>
      </c>
      <c r="I2858" s="1" t="s">
        <v>12</v>
      </c>
      <c r="J2858">
        <v>37</v>
      </c>
      <c r="K2858" s="1">
        <f t="shared" si="132"/>
        <v>519483.5</v>
      </c>
      <c r="L2858" s="1" t="str">
        <f t="shared" si="133"/>
        <v>ASALARIADO</v>
      </c>
      <c r="M2858" s="1">
        <f t="shared" si="134"/>
        <v>37</v>
      </c>
    </row>
    <row r="2859" spans="2:13" x14ac:dyDescent="0.25">
      <c r="B2859">
        <v>2845</v>
      </c>
      <c r="C2859" s="1" t="s">
        <v>15</v>
      </c>
      <c r="D2859">
        <v>2216750.36</v>
      </c>
      <c r="E2859" s="1" t="s">
        <v>10</v>
      </c>
      <c r="F2859" s="1" t="s">
        <v>16</v>
      </c>
      <c r="G2859" s="1" t="s">
        <v>12</v>
      </c>
      <c r="H2859" s="1" t="s">
        <v>12</v>
      </c>
      <c r="I2859" s="1" t="s">
        <v>13</v>
      </c>
      <c r="J2859">
        <v>30</v>
      </c>
      <c r="K2859" s="1">
        <f t="shared" si="132"/>
        <v>2216750.36</v>
      </c>
      <c r="L2859" s="1" t="str">
        <f t="shared" si="133"/>
        <v>ASALARIADO</v>
      </c>
      <c r="M2859" s="1">
        <f t="shared" si="134"/>
        <v>30</v>
      </c>
    </row>
    <row r="2860" spans="2:13" x14ac:dyDescent="0.25">
      <c r="B2860">
        <v>2846</v>
      </c>
      <c r="C2860" s="1" t="s">
        <v>9</v>
      </c>
      <c r="D2860">
        <v>241999</v>
      </c>
      <c r="E2860" s="1" t="s">
        <v>10</v>
      </c>
      <c r="F2860" s="1" t="s">
        <v>16</v>
      </c>
      <c r="G2860" s="1" t="s">
        <v>12</v>
      </c>
      <c r="H2860" s="1" t="s">
        <v>13</v>
      </c>
      <c r="I2860" s="1" t="s">
        <v>12</v>
      </c>
      <c r="J2860">
        <v>45</v>
      </c>
      <c r="K2860" s="1">
        <f t="shared" si="132"/>
        <v>241999</v>
      </c>
      <c r="L2860" s="1" t="str">
        <f t="shared" si="133"/>
        <v>ASALARIADO</v>
      </c>
      <c r="M2860" s="1">
        <f t="shared" si="134"/>
        <v>45</v>
      </c>
    </row>
    <row r="2861" spans="2:13" x14ac:dyDescent="0.25">
      <c r="B2861">
        <v>2847</v>
      </c>
      <c r="C2861" s="1" t="s">
        <v>15</v>
      </c>
      <c r="D2861">
        <v>300018</v>
      </c>
      <c r="E2861" s="1" t="s">
        <v>17</v>
      </c>
      <c r="F2861" s="1" t="s">
        <v>16</v>
      </c>
      <c r="G2861" s="1" t="s">
        <v>12</v>
      </c>
      <c r="H2861" s="1" t="s">
        <v>13</v>
      </c>
      <c r="I2861" s="1" t="s">
        <v>13</v>
      </c>
      <c r="J2861">
        <v>59</v>
      </c>
      <c r="K2861" s="1">
        <f t="shared" si="132"/>
        <v>300018</v>
      </c>
      <c r="L2861" s="1" t="str">
        <f t="shared" si="133"/>
        <v>ASEGURADO VOLUNTARIO</v>
      </c>
      <c r="M2861" s="1">
        <f t="shared" si="134"/>
        <v>59</v>
      </c>
    </row>
    <row r="2862" spans="2:13" x14ac:dyDescent="0.25">
      <c r="B2862">
        <v>2848</v>
      </c>
      <c r="C2862" s="1" t="s">
        <v>9</v>
      </c>
      <c r="D2862">
        <v>309288</v>
      </c>
      <c r="E2862" s="1" t="s">
        <v>10</v>
      </c>
      <c r="F2862" s="1" t="s">
        <v>16</v>
      </c>
      <c r="G2862" s="1" t="s">
        <v>12</v>
      </c>
      <c r="H2862" s="1" t="s">
        <v>13</v>
      </c>
      <c r="I2862" s="1" t="s">
        <v>13</v>
      </c>
      <c r="J2862">
        <v>39</v>
      </c>
      <c r="K2862" s="1">
        <f t="shared" si="132"/>
        <v>309288</v>
      </c>
      <c r="L2862" s="1" t="str">
        <f t="shared" si="133"/>
        <v>ASALARIADO</v>
      </c>
      <c r="M2862" s="1">
        <f t="shared" si="134"/>
        <v>39</v>
      </c>
    </row>
    <row r="2863" spans="2:13" x14ac:dyDescent="0.25">
      <c r="B2863">
        <v>2849</v>
      </c>
      <c r="C2863" s="1" t="s">
        <v>15</v>
      </c>
      <c r="D2863">
        <v>250750</v>
      </c>
      <c r="E2863" s="1" t="s">
        <v>10</v>
      </c>
      <c r="F2863" s="1" t="s">
        <v>16</v>
      </c>
      <c r="G2863" s="1" t="s">
        <v>12</v>
      </c>
      <c r="H2863" s="1" t="s">
        <v>13</v>
      </c>
      <c r="I2863" s="1" t="s">
        <v>13</v>
      </c>
      <c r="J2863">
        <v>31</v>
      </c>
      <c r="K2863" s="1">
        <f t="shared" si="132"/>
        <v>250750</v>
      </c>
      <c r="L2863" s="1" t="str">
        <f t="shared" si="133"/>
        <v>ASALARIADO</v>
      </c>
      <c r="M2863" s="1">
        <f t="shared" si="134"/>
        <v>31</v>
      </c>
    </row>
    <row r="2864" spans="2:13" x14ac:dyDescent="0.25">
      <c r="B2864">
        <v>2850</v>
      </c>
      <c r="C2864" s="1" t="s">
        <v>15</v>
      </c>
      <c r="D2864">
        <v>155636</v>
      </c>
      <c r="E2864" s="1" t="s">
        <v>10</v>
      </c>
      <c r="F2864" s="1" t="s">
        <v>16</v>
      </c>
      <c r="G2864" s="1" t="s">
        <v>12</v>
      </c>
      <c r="H2864" s="1" t="s">
        <v>13</v>
      </c>
      <c r="I2864" s="1" t="s">
        <v>13</v>
      </c>
      <c r="J2864">
        <v>61</v>
      </c>
      <c r="K2864" s="1">
        <f t="shared" si="132"/>
        <v>155636</v>
      </c>
      <c r="L2864" s="1" t="str">
        <f t="shared" si="133"/>
        <v>ASALARIADO</v>
      </c>
      <c r="M2864" s="1">
        <f t="shared" si="134"/>
        <v>61</v>
      </c>
    </row>
    <row r="2865" spans="2:13" x14ac:dyDescent="0.25">
      <c r="B2865">
        <v>2851</v>
      </c>
      <c r="C2865" s="1" t="s">
        <v>9</v>
      </c>
      <c r="D2865">
        <v>617586</v>
      </c>
      <c r="E2865" s="1" t="s">
        <v>10</v>
      </c>
      <c r="F2865" s="1" t="s">
        <v>16</v>
      </c>
      <c r="G2865" s="1" t="s">
        <v>12</v>
      </c>
      <c r="H2865" s="1" t="s">
        <v>13</v>
      </c>
      <c r="I2865" s="1" t="s">
        <v>12</v>
      </c>
      <c r="J2865">
        <v>36</v>
      </c>
      <c r="K2865" s="1">
        <f t="shared" si="132"/>
        <v>617586</v>
      </c>
      <c r="L2865" s="1" t="str">
        <f t="shared" si="133"/>
        <v>ASALARIADO</v>
      </c>
      <c r="M2865" s="1">
        <f t="shared" si="134"/>
        <v>36</v>
      </c>
    </row>
    <row r="2866" spans="2:13" x14ac:dyDescent="0.25">
      <c r="B2866">
        <v>2852</v>
      </c>
      <c r="C2866" s="1" t="s">
        <v>9</v>
      </c>
      <c r="D2866">
        <v>450886</v>
      </c>
      <c r="E2866" s="1" t="s">
        <v>18</v>
      </c>
      <c r="F2866" s="1" t="s">
        <v>16</v>
      </c>
      <c r="G2866" s="1" t="s">
        <v>12</v>
      </c>
      <c r="H2866" s="1" t="s">
        <v>13</v>
      </c>
      <c r="I2866" s="1" t="s">
        <v>13</v>
      </c>
      <c r="J2866">
        <v>49</v>
      </c>
      <c r="K2866" s="1">
        <f t="shared" si="132"/>
        <v>450886</v>
      </c>
      <c r="L2866" s="1" t="str">
        <f t="shared" si="133"/>
        <v>TRABAJADOR INDEPENDIENTE</v>
      </c>
      <c r="M2866" s="1">
        <f t="shared" si="134"/>
        <v>49</v>
      </c>
    </row>
    <row r="2867" spans="2:13" x14ac:dyDescent="0.25">
      <c r="B2867">
        <v>2853</v>
      </c>
      <c r="C2867" s="1" t="s">
        <v>15</v>
      </c>
      <c r="D2867">
        <v>297046</v>
      </c>
      <c r="E2867" s="1" t="s">
        <v>17</v>
      </c>
      <c r="F2867" s="1" t="s">
        <v>16</v>
      </c>
      <c r="G2867" s="1" t="s">
        <v>12</v>
      </c>
      <c r="H2867" s="1" t="s">
        <v>13</v>
      </c>
      <c r="I2867" s="1" t="s">
        <v>13</v>
      </c>
      <c r="J2867">
        <v>61</v>
      </c>
      <c r="K2867" s="1">
        <f t="shared" si="132"/>
        <v>297046</v>
      </c>
      <c r="L2867" s="1" t="str">
        <f t="shared" si="133"/>
        <v>ASEGURADO VOLUNTARIO</v>
      </c>
      <c r="M2867" s="1">
        <f t="shared" si="134"/>
        <v>61</v>
      </c>
    </row>
    <row r="2868" spans="2:13" x14ac:dyDescent="0.25">
      <c r="B2868">
        <v>2854</v>
      </c>
      <c r="C2868" s="1" t="s">
        <v>9</v>
      </c>
      <c r="D2868">
        <v>446000</v>
      </c>
      <c r="E2868" s="1" t="s">
        <v>10</v>
      </c>
      <c r="F2868" s="1" t="s">
        <v>16</v>
      </c>
      <c r="G2868" s="1" t="s">
        <v>12</v>
      </c>
      <c r="H2868" s="1" t="s">
        <v>13</v>
      </c>
      <c r="I2868" s="1" t="s">
        <v>13</v>
      </c>
      <c r="J2868">
        <v>28</v>
      </c>
      <c r="K2868" s="1">
        <f t="shared" si="132"/>
        <v>446000</v>
      </c>
      <c r="L2868" s="1" t="str">
        <f t="shared" si="133"/>
        <v>ASALARIADO</v>
      </c>
      <c r="M2868" s="1">
        <f t="shared" si="134"/>
        <v>28</v>
      </c>
    </row>
    <row r="2869" spans="2:13" x14ac:dyDescent="0.25">
      <c r="B2869">
        <v>2855</v>
      </c>
      <c r="C2869" s="1" t="s">
        <v>9</v>
      </c>
      <c r="D2869">
        <v>509509</v>
      </c>
      <c r="E2869" s="1" t="s">
        <v>18</v>
      </c>
      <c r="F2869" s="1" t="s">
        <v>16</v>
      </c>
      <c r="G2869" s="1" t="s">
        <v>12</v>
      </c>
      <c r="H2869" s="1" t="s">
        <v>13</v>
      </c>
      <c r="I2869" s="1" t="s">
        <v>12</v>
      </c>
      <c r="J2869">
        <v>37</v>
      </c>
      <c r="K2869" s="1">
        <f t="shared" si="132"/>
        <v>509509</v>
      </c>
      <c r="L2869" s="1" t="str">
        <f t="shared" si="133"/>
        <v>TRABAJADOR INDEPENDIENTE</v>
      </c>
      <c r="M2869" s="1">
        <f t="shared" si="134"/>
        <v>37</v>
      </c>
    </row>
    <row r="2870" spans="2:13" x14ac:dyDescent="0.25">
      <c r="B2870">
        <v>2856</v>
      </c>
      <c r="C2870" s="1" t="s">
        <v>9</v>
      </c>
      <c r="D2870">
        <v>799571.5</v>
      </c>
      <c r="E2870" s="1" t="s">
        <v>10</v>
      </c>
      <c r="F2870" s="1" t="s">
        <v>16</v>
      </c>
      <c r="G2870" s="1" t="s">
        <v>12</v>
      </c>
      <c r="H2870" s="1" t="s">
        <v>13</v>
      </c>
      <c r="I2870" s="1" t="s">
        <v>13</v>
      </c>
      <c r="J2870">
        <v>22</v>
      </c>
      <c r="K2870" s="1">
        <f t="shared" si="132"/>
        <v>799571.5</v>
      </c>
      <c r="L2870" s="1" t="str">
        <f t="shared" si="133"/>
        <v>ASALARIADO</v>
      </c>
      <c r="M2870" s="1">
        <f t="shared" si="134"/>
        <v>22</v>
      </c>
    </row>
    <row r="2871" spans="2:13" x14ac:dyDescent="0.25">
      <c r="B2871">
        <v>2857</v>
      </c>
      <c r="C2871" s="1" t="s">
        <v>9</v>
      </c>
      <c r="D2871">
        <v>297046</v>
      </c>
      <c r="E2871" s="1" t="s">
        <v>17</v>
      </c>
      <c r="F2871" s="1" t="s">
        <v>16</v>
      </c>
      <c r="G2871" s="1" t="s">
        <v>12</v>
      </c>
      <c r="H2871" s="1" t="s">
        <v>12</v>
      </c>
      <c r="I2871" s="1" t="s">
        <v>12</v>
      </c>
      <c r="J2871">
        <v>57</v>
      </c>
      <c r="K2871" s="1">
        <f t="shared" si="132"/>
        <v>297046</v>
      </c>
      <c r="L2871" s="1" t="str">
        <f t="shared" si="133"/>
        <v>ASEGURADO VOLUNTARIO</v>
      </c>
      <c r="M2871" s="1">
        <f t="shared" si="134"/>
        <v>57</v>
      </c>
    </row>
    <row r="2872" spans="2:13" x14ac:dyDescent="0.25">
      <c r="B2872">
        <v>2858</v>
      </c>
      <c r="C2872" s="1" t="s">
        <v>15</v>
      </c>
      <c r="D2872">
        <v>130000</v>
      </c>
      <c r="E2872" s="1" t="s">
        <v>10</v>
      </c>
      <c r="F2872" s="1" t="s">
        <v>16</v>
      </c>
      <c r="G2872" s="1" t="s">
        <v>12</v>
      </c>
      <c r="H2872" s="1" t="s">
        <v>13</v>
      </c>
      <c r="I2872" s="1" t="s">
        <v>13</v>
      </c>
      <c r="J2872">
        <v>51</v>
      </c>
      <c r="K2872" s="1">
        <f t="shared" si="132"/>
        <v>130000</v>
      </c>
      <c r="L2872" s="1" t="str">
        <f t="shared" si="133"/>
        <v>ASALARIADO</v>
      </c>
      <c r="M2872" s="1">
        <f t="shared" si="134"/>
        <v>51</v>
      </c>
    </row>
    <row r="2873" spans="2:13" x14ac:dyDescent="0.25">
      <c r="B2873">
        <v>2859</v>
      </c>
      <c r="C2873" s="1" t="s">
        <v>9</v>
      </c>
      <c r="D2873">
        <v>429740</v>
      </c>
      <c r="E2873" s="1" t="s">
        <v>10</v>
      </c>
      <c r="F2873" s="1" t="s">
        <v>16</v>
      </c>
      <c r="G2873" s="1" t="s">
        <v>12</v>
      </c>
      <c r="H2873" s="1" t="s">
        <v>13</v>
      </c>
      <c r="I2873" s="1" t="s">
        <v>13</v>
      </c>
      <c r="J2873">
        <v>27</v>
      </c>
      <c r="K2873" s="1">
        <f t="shared" si="132"/>
        <v>429740</v>
      </c>
      <c r="L2873" s="1" t="str">
        <f t="shared" si="133"/>
        <v>ASALARIADO</v>
      </c>
      <c r="M2873" s="1">
        <f t="shared" si="134"/>
        <v>27</v>
      </c>
    </row>
    <row r="2874" spans="2:13" x14ac:dyDescent="0.25">
      <c r="B2874">
        <v>2860</v>
      </c>
      <c r="C2874" s="1" t="s">
        <v>9</v>
      </c>
      <c r="D2874">
        <v>356858</v>
      </c>
      <c r="E2874" s="1" t="s">
        <v>18</v>
      </c>
      <c r="F2874" s="1" t="s">
        <v>16</v>
      </c>
      <c r="G2874" s="1" t="s">
        <v>12</v>
      </c>
      <c r="H2874" s="1" t="s">
        <v>12</v>
      </c>
      <c r="I2874" s="1" t="s">
        <v>12</v>
      </c>
      <c r="J2874">
        <v>25</v>
      </c>
      <c r="K2874" s="1">
        <f t="shared" si="132"/>
        <v>356858</v>
      </c>
      <c r="L2874" s="1" t="str">
        <f t="shared" si="133"/>
        <v>TRABAJADOR INDEPENDIENTE</v>
      </c>
      <c r="M2874" s="1">
        <f t="shared" si="134"/>
        <v>25</v>
      </c>
    </row>
    <row r="2875" spans="2:13" x14ac:dyDescent="0.25">
      <c r="B2875">
        <v>2861</v>
      </c>
      <c r="C2875" s="1" t="s">
        <v>15</v>
      </c>
      <c r="D2875">
        <v>375000</v>
      </c>
      <c r="E2875" s="1" t="s">
        <v>10</v>
      </c>
      <c r="F2875" s="1" t="s">
        <v>16</v>
      </c>
      <c r="G2875" s="1" t="s">
        <v>12</v>
      </c>
      <c r="H2875" s="1" t="s">
        <v>13</v>
      </c>
      <c r="I2875" s="1" t="s">
        <v>13</v>
      </c>
      <c r="J2875">
        <v>42</v>
      </c>
      <c r="K2875" s="1">
        <f t="shared" si="132"/>
        <v>375000</v>
      </c>
      <c r="L2875" s="1" t="str">
        <f t="shared" si="133"/>
        <v>ASALARIADO</v>
      </c>
      <c r="M2875" s="1">
        <f t="shared" si="134"/>
        <v>42</v>
      </c>
    </row>
    <row r="2876" spans="2:13" x14ac:dyDescent="0.25">
      <c r="B2876">
        <v>2862</v>
      </c>
      <c r="C2876" s="1" t="s">
        <v>15</v>
      </c>
      <c r="D2876">
        <v>384500</v>
      </c>
      <c r="E2876" s="1" t="s">
        <v>10</v>
      </c>
      <c r="F2876" s="1" t="s">
        <v>16</v>
      </c>
      <c r="G2876" s="1" t="s">
        <v>12</v>
      </c>
      <c r="H2876" s="1" t="s">
        <v>13</v>
      </c>
      <c r="I2876" s="1" t="s">
        <v>13</v>
      </c>
      <c r="J2876">
        <v>33</v>
      </c>
      <c r="K2876" s="1">
        <f t="shared" si="132"/>
        <v>384500</v>
      </c>
      <c r="L2876" s="1" t="str">
        <f t="shared" si="133"/>
        <v>ASALARIADO</v>
      </c>
      <c r="M2876" s="1">
        <f t="shared" si="134"/>
        <v>33</v>
      </c>
    </row>
    <row r="2877" spans="2:13" x14ac:dyDescent="0.25">
      <c r="B2877">
        <v>2863</v>
      </c>
      <c r="C2877" s="1" t="s">
        <v>9</v>
      </c>
      <c r="D2877">
        <v>368127</v>
      </c>
      <c r="E2877" s="1" t="s">
        <v>18</v>
      </c>
      <c r="F2877" s="1" t="s">
        <v>16</v>
      </c>
      <c r="G2877" s="1" t="s">
        <v>12</v>
      </c>
      <c r="H2877" s="1" t="s">
        <v>13</v>
      </c>
      <c r="I2877" s="1" t="s">
        <v>12</v>
      </c>
      <c r="J2877">
        <v>35</v>
      </c>
      <c r="K2877" s="1">
        <f t="shared" si="132"/>
        <v>368127</v>
      </c>
      <c r="L2877" s="1" t="str">
        <f t="shared" si="133"/>
        <v>TRABAJADOR INDEPENDIENTE</v>
      </c>
      <c r="M2877" s="1">
        <f t="shared" si="134"/>
        <v>35</v>
      </c>
    </row>
    <row r="2878" spans="2:13" x14ac:dyDescent="0.25">
      <c r="B2878">
        <v>2864</v>
      </c>
      <c r="C2878" s="1" t="s">
        <v>9</v>
      </c>
      <c r="D2878">
        <v>258000</v>
      </c>
      <c r="E2878" s="1" t="s">
        <v>10</v>
      </c>
      <c r="F2878" s="1" t="s">
        <v>16</v>
      </c>
      <c r="G2878" s="1" t="s">
        <v>12</v>
      </c>
      <c r="H2878" s="1" t="s">
        <v>13</v>
      </c>
      <c r="I2878" s="1" t="s">
        <v>13</v>
      </c>
      <c r="J2878">
        <v>50</v>
      </c>
      <c r="K2878" s="1">
        <f t="shared" si="132"/>
        <v>258000</v>
      </c>
      <c r="L2878" s="1" t="str">
        <f t="shared" si="133"/>
        <v>ASALARIADO</v>
      </c>
      <c r="M2878" s="1">
        <f t="shared" si="134"/>
        <v>50</v>
      </c>
    </row>
    <row r="2879" spans="2:13" x14ac:dyDescent="0.25">
      <c r="B2879">
        <v>2865</v>
      </c>
      <c r="C2879" s="1" t="s">
        <v>9</v>
      </c>
      <c r="D2879">
        <v>2396657.2000000002</v>
      </c>
      <c r="E2879" s="1" t="s">
        <v>10</v>
      </c>
      <c r="F2879" s="1" t="s">
        <v>16</v>
      </c>
      <c r="G2879" s="1" t="s">
        <v>12</v>
      </c>
      <c r="H2879" s="1" t="s">
        <v>13</v>
      </c>
      <c r="I2879" s="1" t="s">
        <v>13</v>
      </c>
      <c r="J2879">
        <v>34</v>
      </c>
      <c r="K2879" s="1">
        <f t="shared" si="132"/>
        <v>2396657.2000000002</v>
      </c>
      <c r="L2879" s="1" t="str">
        <f t="shared" si="133"/>
        <v>ASALARIADO</v>
      </c>
      <c r="M2879" s="1">
        <f t="shared" si="134"/>
        <v>34</v>
      </c>
    </row>
    <row r="2880" spans="2:13" x14ac:dyDescent="0.25">
      <c r="B2880">
        <v>2866</v>
      </c>
      <c r="C2880" s="1" t="s">
        <v>15</v>
      </c>
      <c r="D2880">
        <v>297046</v>
      </c>
      <c r="E2880" s="1" t="s">
        <v>17</v>
      </c>
      <c r="F2880" s="1" t="s">
        <v>16</v>
      </c>
      <c r="G2880" s="1" t="s">
        <v>12</v>
      </c>
      <c r="H2880" s="1" t="s">
        <v>13</v>
      </c>
      <c r="I2880" s="1" t="s">
        <v>13</v>
      </c>
      <c r="J2880">
        <v>29</v>
      </c>
      <c r="K2880" s="1">
        <f t="shared" si="132"/>
        <v>297046</v>
      </c>
      <c r="L2880" s="1" t="str">
        <f t="shared" si="133"/>
        <v>ASEGURADO VOLUNTARIO</v>
      </c>
      <c r="M2880" s="1">
        <f t="shared" si="134"/>
        <v>29</v>
      </c>
    </row>
    <row r="2881" spans="2:13" x14ac:dyDescent="0.25">
      <c r="B2881">
        <v>2867</v>
      </c>
      <c r="C2881" s="1" t="s">
        <v>9</v>
      </c>
      <c r="D2881">
        <v>335930</v>
      </c>
      <c r="E2881" s="1" t="s">
        <v>10</v>
      </c>
      <c r="F2881" s="1" t="s">
        <v>16</v>
      </c>
      <c r="G2881" s="1" t="s">
        <v>12</v>
      </c>
      <c r="H2881" s="1" t="s">
        <v>13</v>
      </c>
      <c r="I2881" s="1" t="s">
        <v>13</v>
      </c>
      <c r="J2881">
        <v>49</v>
      </c>
      <c r="K2881" s="1">
        <f t="shared" si="132"/>
        <v>335930</v>
      </c>
      <c r="L2881" s="1" t="str">
        <f t="shared" si="133"/>
        <v>ASALARIADO</v>
      </c>
      <c r="M2881" s="1">
        <f t="shared" si="134"/>
        <v>49</v>
      </c>
    </row>
    <row r="2882" spans="2:13" x14ac:dyDescent="0.25">
      <c r="B2882">
        <v>2868</v>
      </c>
      <c r="C2882" s="1" t="s">
        <v>15</v>
      </c>
      <c r="D2882">
        <v>278030</v>
      </c>
      <c r="E2882" s="1" t="s">
        <v>19</v>
      </c>
      <c r="F2882" s="1" t="s">
        <v>16</v>
      </c>
      <c r="G2882" s="1" t="s">
        <v>12</v>
      </c>
      <c r="H2882" s="1" t="s">
        <v>13</v>
      </c>
      <c r="I2882" s="1" t="s">
        <v>13</v>
      </c>
      <c r="J2882">
        <v>40</v>
      </c>
      <c r="K2882" s="1">
        <f t="shared" si="132"/>
        <v>278030</v>
      </c>
      <c r="L2882" s="1" t="str">
        <f t="shared" si="133"/>
        <v>CONVENIOS ESPECIALES DE TRABAJADORES INDEPENDIENTES</v>
      </c>
      <c r="M2882" s="1">
        <f t="shared" si="134"/>
        <v>40</v>
      </c>
    </row>
    <row r="2883" spans="2:13" x14ac:dyDescent="0.25">
      <c r="B2883">
        <v>2869</v>
      </c>
      <c r="C2883" s="1" t="s">
        <v>9</v>
      </c>
      <c r="D2883">
        <v>1739925</v>
      </c>
      <c r="E2883" s="1" t="s">
        <v>10</v>
      </c>
      <c r="F2883" s="1" t="s">
        <v>16</v>
      </c>
      <c r="G2883" s="1" t="s">
        <v>12</v>
      </c>
      <c r="H2883" s="1" t="s">
        <v>13</v>
      </c>
      <c r="I2883" s="1" t="s">
        <v>13</v>
      </c>
      <c r="J2883">
        <v>43</v>
      </c>
      <c r="K2883" s="1">
        <f t="shared" si="132"/>
        <v>1739925</v>
      </c>
      <c r="L2883" s="1" t="str">
        <f t="shared" si="133"/>
        <v>ASALARIADO</v>
      </c>
      <c r="M2883" s="1">
        <f t="shared" si="134"/>
        <v>43</v>
      </c>
    </row>
    <row r="2884" spans="2:13" x14ac:dyDescent="0.25">
      <c r="B2884">
        <v>2870</v>
      </c>
      <c r="C2884" s="1" t="s">
        <v>15</v>
      </c>
      <c r="D2884">
        <v>2688750</v>
      </c>
      <c r="E2884" s="1" t="s">
        <v>14</v>
      </c>
      <c r="F2884" s="1" t="s">
        <v>11</v>
      </c>
      <c r="G2884" s="1" t="s">
        <v>12</v>
      </c>
      <c r="H2884" s="1" t="s">
        <v>13</v>
      </c>
      <c r="I2884" s="1" t="s">
        <v>13</v>
      </c>
      <c r="J2884">
        <v>80</v>
      </c>
      <c r="K2884" s="1">
        <f t="shared" si="132"/>
        <v>2688750</v>
      </c>
      <c r="L2884" s="1" t="str">
        <f t="shared" si="133"/>
        <v>PENSIONADOS EN SU PROPIO SISTEMA</v>
      </c>
      <c r="M2884" s="1">
        <f t="shared" si="134"/>
        <v>80</v>
      </c>
    </row>
    <row r="2885" spans="2:13" x14ac:dyDescent="0.25">
      <c r="B2885">
        <v>2871</v>
      </c>
      <c r="C2885" s="1" t="s">
        <v>9</v>
      </c>
      <c r="D2885">
        <v>539969</v>
      </c>
      <c r="E2885" s="1" t="s">
        <v>10</v>
      </c>
      <c r="F2885" s="1" t="s">
        <v>16</v>
      </c>
      <c r="G2885" s="1" t="s">
        <v>12</v>
      </c>
      <c r="H2885" s="1" t="s">
        <v>13</v>
      </c>
      <c r="I2885" s="1" t="s">
        <v>13</v>
      </c>
      <c r="J2885">
        <v>47</v>
      </c>
      <c r="K2885" s="1">
        <f t="shared" si="132"/>
        <v>539969</v>
      </c>
      <c r="L2885" s="1" t="str">
        <f t="shared" si="133"/>
        <v>ASALARIADO</v>
      </c>
      <c r="M2885" s="1">
        <f t="shared" si="134"/>
        <v>47</v>
      </c>
    </row>
    <row r="2886" spans="2:13" x14ac:dyDescent="0.25">
      <c r="B2886">
        <v>2872</v>
      </c>
      <c r="C2886" s="1" t="s">
        <v>9</v>
      </c>
      <c r="D2886">
        <v>297045</v>
      </c>
      <c r="E2886" s="1" t="s">
        <v>18</v>
      </c>
      <c r="F2886" s="1" t="s">
        <v>16</v>
      </c>
      <c r="G2886" s="1" t="s">
        <v>12</v>
      </c>
      <c r="H2886" s="1" t="s">
        <v>13</v>
      </c>
      <c r="I2886" s="1" t="s">
        <v>13</v>
      </c>
      <c r="J2886">
        <v>54</v>
      </c>
      <c r="K2886" s="1">
        <f t="shared" si="132"/>
        <v>297045</v>
      </c>
      <c r="L2886" s="1" t="str">
        <f t="shared" si="133"/>
        <v>TRABAJADOR INDEPENDIENTE</v>
      </c>
      <c r="M2886" s="1">
        <f t="shared" si="134"/>
        <v>54</v>
      </c>
    </row>
    <row r="2887" spans="2:13" x14ac:dyDescent="0.25">
      <c r="B2887">
        <v>2873</v>
      </c>
      <c r="C2887" s="1" t="s">
        <v>9</v>
      </c>
      <c r="D2887">
        <v>747205</v>
      </c>
      <c r="E2887" s="1" t="s">
        <v>10</v>
      </c>
      <c r="F2887" s="1" t="s">
        <v>16</v>
      </c>
      <c r="G2887" s="1" t="s">
        <v>12</v>
      </c>
      <c r="H2887" s="1" t="s">
        <v>12</v>
      </c>
      <c r="I2887" s="1" t="s">
        <v>13</v>
      </c>
      <c r="J2887">
        <v>31</v>
      </c>
      <c r="K2887" s="1">
        <f t="shared" si="132"/>
        <v>747205</v>
      </c>
      <c r="L2887" s="1" t="str">
        <f t="shared" si="133"/>
        <v>ASALARIADO</v>
      </c>
      <c r="M2887" s="1">
        <f t="shared" si="134"/>
        <v>31</v>
      </c>
    </row>
    <row r="2888" spans="2:13" x14ac:dyDescent="0.25">
      <c r="B2888">
        <v>2874</v>
      </c>
      <c r="C2888" s="1" t="s">
        <v>15</v>
      </c>
      <c r="D2888">
        <v>390136.8</v>
      </c>
      <c r="E2888" s="1" t="s">
        <v>10</v>
      </c>
      <c r="F2888" s="1" t="s">
        <v>16</v>
      </c>
      <c r="G2888" s="1" t="s">
        <v>12</v>
      </c>
      <c r="H2888" s="1" t="s">
        <v>13</v>
      </c>
      <c r="I2888" s="1" t="s">
        <v>13</v>
      </c>
      <c r="J2888">
        <v>25</v>
      </c>
      <c r="K2888" s="1">
        <f t="shared" si="132"/>
        <v>390136.8</v>
      </c>
      <c r="L2888" s="1" t="str">
        <f t="shared" si="133"/>
        <v>ASALARIADO</v>
      </c>
      <c r="M2888" s="1">
        <f t="shared" si="134"/>
        <v>25</v>
      </c>
    </row>
    <row r="2889" spans="2:13" x14ac:dyDescent="0.25">
      <c r="B2889">
        <v>2875</v>
      </c>
      <c r="C2889" s="1" t="s">
        <v>15</v>
      </c>
      <c r="D2889">
        <v>338192</v>
      </c>
      <c r="E2889" s="1" t="s">
        <v>10</v>
      </c>
      <c r="F2889" s="1" t="s">
        <v>11</v>
      </c>
      <c r="G2889" s="1" t="s">
        <v>12</v>
      </c>
      <c r="H2889" s="1" t="s">
        <v>13</v>
      </c>
      <c r="I2889" s="1" t="s">
        <v>13</v>
      </c>
      <c r="J2889">
        <v>51</v>
      </c>
      <c r="K2889" s="1">
        <f t="shared" si="132"/>
        <v>338192</v>
      </c>
      <c r="L2889" s="1" t="str">
        <f t="shared" si="133"/>
        <v>ASALARIADO</v>
      </c>
      <c r="M2889" s="1">
        <f t="shared" si="134"/>
        <v>51</v>
      </c>
    </row>
    <row r="2890" spans="2:13" x14ac:dyDescent="0.25">
      <c r="B2890">
        <v>2876</v>
      </c>
      <c r="C2890" s="1" t="s">
        <v>15</v>
      </c>
      <c r="D2890">
        <v>1350000</v>
      </c>
      <c r="E2890" s="1" t="s">
        <v>10</v>
      </c>
      <c r="F2890" s="1" t="s">
        <v>16</v>
      </c>
      <c r="G2890" s="1" t="s">
        <v>12</v>
      </c>
      <c r="H2890" s="1" t="s">
        <v>13</v>
      </c>
      <c r="I2890" s="1" t="s">
        <v>13</v>
      </c>
      <c r="J2890">
        <v>57</v>
      </c>
      <c r="K2890" s="1">
        <f t="shared" si="132"/>
        <v>1350000</v>
      </c>
      <c r="L2890" s="1" t="str">
        <f t="shared" si="133"/>
        <v>ASALARIADO</v>
      </c>
      <c r="M2890" s="1">
        <f t="shared" si="134"/>
        <v>57</v>
      </c>
    </row>
    <row r="2891" spans="2:13" x14ac:dyDescent="0.25">
      <c r="B2891">
        <v>2877</v>
      </c>
      <c r="C2891" s="1" t="s">
        <v>15</v>
      </c>
      <c r="D2891">
        <v>3609554.14</v>
      </c>
      <c r="E2891" s="1" t="s">
        <v>10</v>
      </c>
      <c r="F2891" s="1" t="s">
        <v>11</v>
      </c>
      <c r="G2891" s="1" t="s">
        <v>12</v>
      </c>
      <c r="H2891" s="1" t="s">
        <v>13</v>
      </c>
      <c r="I2891" s="1" t="s">
        <v>13</v>
      </c>
      <c r="J2891">
        <v>55</v>
      </c>
      <c r="K2891" s="1">
        <f t="shared" si="132"/>
        <v>3609554.14</v>
      </c>
      <c r="L2891" s="1" t="str">
        <f t="shared" si="133"/>
        <v>ASALARIADO</v>
      </c>
      <c r="M2891" s="1">
        <f t="shared" si="134"/>
        <v>55</v>
      </c>
    </row>
    <row r="2892" spans="2:13" x14ac:dyDescent="0.25">
      <c r="B2892">
        <v>2878</v>
      </c>
      <c r="C2892" s="1" t="s">
        <v>9</v>
      </c>
      <c r="D2892">
        <v>1220413.97</v>
      </c>
      <c r="E2892" s="1" t="s">
        <v>10</v>
      </c>
      <c r="F2892" s="1" t="s">
        <v>16</v>
      </c>
      <c r="G2892" s="1" t="s">
        <v>12</v>
      </c>
      <c r="H2892" s="1" t="s">
        <v>13</v>
      </c>
      <c r="I2892" s="1" t="s">
        <v>13</v>
      </c>
      <c r="J2892">
        <v>27</v>
      </c>
      <c r="K2892" s="1">
        <f t="shared" si="132"/>
        <v>1220413.97</v>
      </c>
      <c r="L2892" s="1" t="str">
        <f t="shared" si="133"/>
        <v>ASALARIADO</v>
      </c>
      <c r="M2892" s="1">
        <f t="shared" si="134"/>
        <v>27</v>
      </c>
    </row>
    <row r="2893" spans="2:13" x14ac:dyDescent="0.25">
      <c r="B2893">
        <v>2879</v>
      </c>
      <c r="C2893" s="1" t="s">
        <v>9</v>
      </c>
      <c r="D2893">
        <v>278030</v>
      </c>
      <c r="E2893" s="1" t="s">
        <v>19</v>
      </c>
      <c r="F2893" s="1" t="s">
        <v>16</v>
      </c>
      <c r="G2893" s="1" t="s">
        <v>12</v>
      </c>
      <c r="H2893" s="1" t="s">
        <v>13</v>
      </c>
      <c r="I2893" s="1" t="s">
        <v>13</v>
      </c>
      <c r="J2893">
        <v>32</v>
      </c>
      <c r="K2893" s="1">
        <f t="shared" si="132"/>
        <v>278030</v>
      </c>
      <c r="L2893" s="1" t="str">
        <f t="shared" si="133"/>
        <v>CONVENIOS ESPECIALES DE TRABAJADORES INDEPENDIENTES</v>
      </c>
      <c r="M2893" s="1">
        <f t="shared" si="134"/>
        <v>32</v>
      </c>
    </row>
    <row r="2894" spans="2:13" x14ac:dyDescent="0.25">
      <c r="B2894">
        <v>2880</v>
      </c>
      <c r="C2894" s="1" t="s">
        <v>9</v>
      </c>
      <c r="D2894">
        <v>762796.88</v>
      </c>
      <c r="E2894" s="1" t="s">
        <v>10</v>
      </c>
      <c r="F2894" s="1" t="s">
        <v>16</v>
      </c>
      <c r="G2894" s="1" t="s">
        <v>12</v>
      </c>
      <c r="H2894" s="1" t="s">
        <v>13</v>
      </c>
      <c r="I2894" s="1" t="s">
        <v>13</v>
      </c>
      <c r="J2894">
        <v>26</v>
      </c>
      <c r="K2894" s="1">
        <f t="shared" si="132"/>
        <v>762796.88</v>
      </c>
      <c r="L2894" s="1" t="str">
        <f t="shared" si="133"/>
        <v>ASALARIADO</v>
      </c>
      <c r="M2894" s="1">
        <f t="shared" si="134"/>
        <v>26</v>
      </c>
    </row>
    <row r="2895" spans="2:13" x14ac:dyDescent="0.25">
      <c r="B2895">
        <v>2881</v>
      </c>
      <c r="C2895" s="1" t="s">
        <v>9</v>
      </c>
      <c r="D2895">
        <v>413751.05</v>
      </c>
      <c r="E2895" s="1" t="s">
        <v>10</v>
      </c>
      <c r="F2895" s="1" t="s">
        <v>16</v>
      </c>
      <c r="G2895" s="1" t="s">
        <v>12</v>
      </c>
      <c r="H2895" s="1" t="s">
        <v>13</v>
      </c>
      <c r="I2895" s="1" t="s">
        <v>13</v>
      </c>
      <c r="J2895">
        <v>28</v>
      </c>
      <c r="K2895" s="1">
        <f t="shared" ref="K2895:K2958" si="135">IF(ISBLANK(D2895),$B$8,D2895)</f>
        <v>413751.05</v>
      </c>
      <c r="L2895" s="1" t="str">
        <f t="shared" ref="L2895:L2958" si="136">IF(ISBLANK(E2895),$B$4,E2895)</f>
        <v>ASALARIADO</v>
      </c>
      <c r="M2895" s="1">
        <f t="shared" ref="M2895:M2958" si="137">IF(ISBLANK(J2895),$B$9,J2895)</f>
        <v>28</v>
      </c>
    </row>
    <row r="2896" spans="2:13" x14ac:dyDescent="0.25">
      <c r="B2896">
        <v>2882</v>
      </c>
      <c r="C2896" s="1" t="s">
        <v>9</v>
      </c>
      <c r="D2896">
        <v>362000</v>
      </c>
      <c r="E2896" s="1" t="s">
        <v>17</v>
      </c>
      <c r="F2896" s="1" t="s">
        <v>16</v>
      </c>
      <c r="G2896" s="1" t="s">
        <v>12</v>
      </c>
      <c r="H2896" s="1" t="s">
        <v>13</v>
      </c>
      <c r="I2896" s="1" t="s">
        <v>13</v>
      </c>
      <c r="J2896">
        <v>35</v>
      </c>
      <c r="K2896" s="1">
        <f t="shared" si="135"/>
        <v>362000</v>
      </c>
      <c r="L2896" s="1" t="str">
        <f t="shared" si="136"/>
        <v>ASEGURADO VOLUNTARIO</v>
      </c>
      <c r="M2896" s="1">
        <f t="shared" si="137"/>
        <v>35</v>
      </c>
    </row>
    <row r="2897" spans="2:13" x14ac:dyDescent="0.25">
      <c r="B2897">
        <v>2883</v>
      </c>
      <c r="C2897" s="1" t="s">
        <v>15</v>
      </c>
      <c r="D2897">
        <v>297044</v>
      </c>
      <c r="E2897" s="1" t="s">
        <v>10</v>
      </c>
      <c r="F2897" s="1" t="s">
        <v>16</v>
      </c>
      <c r="G2897" s="1" t="s">
        <v>12</v>
      </c>
      <c r="H2897" s="1" t="s">
        <v>13</v>
      </c>
      <c r="I2897" s="1" t="s">
        <v>13</v>
      </c>
      <c r="J2897">
        <v>58</v>
      </c>
      <c r="K2897" s="1">
        <f t="shared" si="135"/>
        <v>297044</v>
      </c>
      <c r="L2897" s="1" t="str">
        <f t="shared" si="136"/>
        <v>ASALARIADO</v>
      </c>
      <c r="M2897" s="1">
        <f t="shared" si="137"/>
        <v>58</v>
      </c>
    </row>
    <row r="2898" spans="2:13" x14ac:dyDescent="0.25">
      <c r="B2898">
        <v>2884</v>
      </c>
      <c r="C2898" s="1" t="s">
        <v>9</v>
      </c>
      <c r="D2898">
        <v>2414456</v>
      </c>
      <c r="E2898" s="1" t="s">
        <v>10</v>
      </c>
      <c r="F2898" s="1" t="s">
        <v>16</v>
      </c>
      <c r="G2898" s="1" t="s">
        <v>12</v>
      </c>
      <c r="H2898" s="1" t="s">
        <v>13</v>
      </c>
      <c r="I2898" s="1" t="s">
        <v>13</v>
      </c>
      <c r="J2898">
        <v>36</v>
      </c>
      <c r="K2898" s="1">
        <f t="shared" si="135"/>
        <v>2414456</v>
      </c>
      <c r="L2898" s="1" t="str">
        <f t="shared" si="136"/>
        <v>ASALARIADO</v>
      </c>
      <c r="M2898" s="1">
        <f t="shared" si="137"/>
        <v>36</v>
      </c>
    </row>
    <row r="2899" spans="2:13" x14ac:dyDescent="0.25">
      <c r="B2899">
        <v>2885</v>
      </c>
      <c r="C2899" s="1" t="s">
        <v>9</v>
      </c>
      <c r="D2899">
        <v>406659.45</v>
      </c>
      <c r="E2899" s="1" t="s">
        <v>10</v>
      </c>
      <c r="F2899" s="1" t="s">
        <v>11</v>
      </c>
      <c r="G2899" s="1" t="s">
        <v>12</v>
      </c>
      <c r="H2899" s="1" t="s">
        <v>13</v>
      </c>
      <c r="I2899" s="1" t="s">
        <v>13</v>
      </c>
      <c r="J2899">
        <v>27</v>
      </c>
      <c r="K2899" s="1">
        <f t="shared" si="135"/>
        <v>406659.45</v>
      </c>
      <c r="L2899" s="1" t="str">
        <f t="shared" si="136"/>
        <v>ASALARIADO</v>
      </c>
      <c r="M2899" s="1">
        <f t="shared" si="137"/>
        <v>27</v>
      </c>
    </row>
    <row r="2900" spans="2:13" x14ac:dyDescent="0.25">
      <c r="B2900">
        <v>2886</v>
      </c>
      <c r="C2900" s="1" t="s">
        <v>9</v>
      </c>
      <c r="D2900">
        <v>514435.14</v>
      </c>
      <c r="E2900" s="1" t="s">
        <v>10</v>
      </c>
      <c r="F2900" s="1" t="s">
        <v>16</v>
      </c>
      <c r="G2900" s="1" t="s">
        <v>12</v>
      </c>
      <c r="H2900" s="1" t="s">
        <v>13</v>
      </c>
      <c r="I2900" s="1" t="s">
        <v>13</v>
      </c>
      <c r="J2900">
        <v>48</v>
      </c>
      <c r="K2900" s="1">
        <f t="shared" si="135"/>
        <v>514435.14</v>
      </c>
      <c r="L2900" s="1" t="str">
        <f t="shared" si="136"/>
        <v>ASALARIADO</v>
      </c>
      <c r="M2900" s="1">
        <f t="shared" si="137"/>
        <v>48</v>
      </c>
    </row>
    <row r="2901" spans="2:13" x14ac:dyDescent="0.25">
      <c r="B2901">
        <v>2887</v>
      </c>
      <c r="C2901" s="1" t="s">
        <v>15</v>
      </c>
      <c r="D2901">
        <v>705807.13</v>
      </c>
      <c r="E2901" s="1" t="s">
        <v>10</v>
      </c>
      <c r="F2901" s="1" t="s">
        <v>11</v>
      </c>
      <c r="G2901" s="1" t="s">
        <v>12</v>
      </c>
      <c r="H2901" s="1" t="s">
        <v>13</v>
      </c>
      <c r="I2901" s="1" t="s">
        <v>13</v>
      </c>
      <c r="J2901">
        <v>34</v>
      </c>
      <c r="K2901" s="1">
        <f t="shared" si="135"/>
        <v>705807.13</v>
      </c>
      <c r="L2901" s="1" t="str">
        <f t="shared" si="136"/>
        <v>ASALARIADO</v>
      </c>
      <c r="M2901" s="1">
        <f t="shared" si="137"/>
        <v>34</v>
      </c>
    </row>
    <row r="2902" spans="2:13" x14ac:dyDescent="0.25">
      <c r="B2902">
        <v>2888</v>
      </c>
      <c r="C2902" s="1" t="s">
        <v>15</v>
      </c>
      <c r="D2902">
        <v>462569.85</v>
      </c>
      <c r="E2902" s="1" t="s">
        <v>10</v>
      </c>
      <c r="F2902" s="1" t="s">
        <v>16</v>
      </c>
      <c r="G2902" s="1" t="s">
        <v>12</v>
      </c>
      <c r="H2902" s="1" t="s">
        <v>13</v>
      </c>
      <c r="I2902" s="1" t="s">
        <v>13</v>
      </c>
      <c r="J2902">
        <v>27</v>
      </c>
      <c r="K2902" s="1">
        <f t="shared" si="135"/>
        <v>462569.85</v>
      </c>
      <c r="L2902" s="1" t="str">
        <f t="shared" si="136"/>
        <v>ASALARIADO</v>
      </c>
      <c r="M2902" s="1">
        <f t="shared" si="137"/>
        <v>27</v>
      </c>
    </row>
    <row r="2903" spans="2:13" x14ac:dyDescent="0.25">
      <c r="B2903">
        <v>2889</v>
      </c>
      <c r="C2903" s="1" t="s">
        <v>9</v>
      </c>
      <c r="D2903">
        <v>100000</v>
      </c>
      <c r="E2903" s="1" t="s">
        <v>10</v>
      </c>
      <c r="F2903" s="1" t="s">
        <v>16</v>
      </c>
      <c r="G2903" s="1" t="s">
        <v>12</v>
      </c>
      <c r="H2903" s="1" t="s">
        <v>13</v>
      </c>
      <c r="I2903" s="1" t="s">
        <v>13</v>
      </c>
      <c r="J2903">
        <v>24</v>
      </c>
      <c r="K2903" s="1">
        <f t="shared" si="135"/>
        <v>100000</v>
      </c>
      <c r="L2903" s="1" t="str">
        <f t="shared" si="136"/>
        <v>ASALARIADO</v>
      </c>
      <c r="M2903" s="1">
        <f t="shared" si="137"/>
        <v>24</v>
      </c>
    </row>
    <row r="2904" spans="2:13" x14ac:dyDescent="0.25">
      <c r="B2904">
        <v>2890</v>
      </c>
      <c r="C2904" s="1" t="s">
        <v>9</v>
      </c>
      <c r="D2904">
        <v>337811</v>
      </c>
      <c r="E2904" s="1" t="s">
        <v>14</v>
      </c>
      <c r="F2904" s="1" t="s">
        <v>11</v>
      </c>
      <c r="G2904" s="1" t="s">
        <v>12</v>
      </c>
      <c r="H2904" s="1" t="s">
        <v>13</v>
      </c>
      <c r="I2904" s="1" t="s">
        <v>13</v>
      </c>
      <c r="J2904">
        <v>81</v>
      </c>
      <c r="K2904" s="1">
        <f t="shared" si="135"/>
        <v>337811</v>
      </c>
      <c r="L2904" s="1" t="str">
        <f t="shared" si="136"/>
        <v>PENSIONADOS EN SU PROPIO SISTEMA</v>
      </c>
      <c r="M2904" s="1">
        <f t="shared" si="137"/>
        <v>81</v>
      </c>
    </row>
    <row r="2905" spans="2:13" x14ac:dyDescent="0.25">
      <c r="B2905">
        <v>2891</v>
      </c>
      <c r="C2905" s="1" t="s">
        <v>15</v>
      </c>
      <c r="D2905">
        <v>359544.27</v>
      </c>
      <c r="E2905" s="1" t="s">
        <v>21</v>
      </c>
      <c r="F2905" s="1" t="s">
        <v>16</v>
      </c>
      <c r="G2905" s="1" t="s">
        <v>12</v>
      </c>
      <c r="H2905" s="1" t="s">
        <v>12</v>
      </c>
      <c r="I2905" s="1" t="s">
        <v>13</v>
      </c>
      <c r="J2905">
        <v>38</v>
      </c>
      <c r="K2905" s="1">
        <f t="shared" si="135"/>
        <v>359544.27</v>
      </c>
      <c r="L2905" s="1" t="str">
        <f t="shared" si="136"/>
        <v>CONVENIOS ESPECIALES DE ASEGURADOS VOLUNTARIOS</v>
      </c>
      <c r="M2905" s="1">
        <f t="shared" si="137"/>
        <v>38</v>
      </c>
    </row>
    <row r="2906" spans="2:13" x14ac:dyDescent="0.25">
      <c r="B2906">
        <v>2892</v>
      </c>
      <c r="C2906" s="1" t="s">
        <v>9</v>
      </c>
      <c r="D2906">
        <v>444389.01</v>
      </c>
      <c r="E2906" s="1" t="s">
        <v>10</v>
      </c>
      <c r="F2906" s="1" t="s">
        <v>11</v>
      </c>
      <c r="G2906" s="1" t="s">
        <v>12</v>
      </c>
      <c r="H2906" s="1" t="s">
        <v>13</v>
      </c>
      <c r="I2906" s="1" t="s">
        <v>13</v>
      </c>
      <c r="J2906">
        <v>60</v>
      </c>
      <c r="K2906" s="1">
        <f t="shared" si="135"/>
        <v>444389.01</v>
      </c>
      <c r="L2906" s="1" t="str">
        <f t="shared" si="136"/>
        <v>ASALARIADO</v>
      </c>
      <c r="M2906" s="1">
        <f t="shared" si="137"/>
        <v>60</v>
      </c>
    </row>
    <row r="2907" spans="2:13" x14ac:dyDescent="0.25">
      <c r="B2907">
        <v>2893</v>
      </c>
      <c r="C2907" s="1" t="s">
        <v>9</v>
      </c>
      <c r="D2907">
        <v>299046</v>
      </c>
      <c r="E2907" s="1" t="s">
        <v>17</v>
      </c>
      <c r="F2907" s="1" t="s">
        <v>16</v>
      </c>
      <c r="G2907" s="1" t="s">
        <v>12</v>
      </c>
      <c r="H2907" s="1" t="s">
        <v>13</v>
      </c>
      <c r="I2907" s="1" t="s">
        <v>13</v>
      </c>
      <c r="J2907">
        <v>31</v>
      </c>
      <c r="K2907" s="1">
        <f t="shared" si="135"/>
        <v>299046</v>
      </c>
      <c r="L2907" s="1" t="str">
        <f t="shared" si="136"/>
        <v>ASEGURADO VOLUNTARIO</v>
      </c>
      <c r="M2907" s="1">
        <f t="shared" si="137"/>
        <v>31</v>
      </c>
    </row>
    <row r="2908" spans="2:13" x14ac:dyDescent="0.25">
      <c r="B2908">
        <v>2894</v>
      </c>
      <c r="C2908" s="1" t="s">
        <v>9</v>
      </c>
      <c r="D2908">
        <v>1270596.6499999999</v>
      </c>
      <c r="E2908" s="1" t="s">
        <v>10</v>
      </c>
      <c r="F2908" s="1" t="s">
        <v>11</v>
      </c>
      <c r="G2908" s="1" t="s">
        <v>12</v>
      </c>
      <c r="H2908" s="1" t="s">
        <v>13</v>
      </c>
      <c r="I2908" s="1" t="s">
        <v>13</v>
      </c>
      <c r="J2908">
        <v>44</v>
      </c>
      <c r="K2908" s="1">
        <f t="shared" si="135"/>
        <v>1270596.6499999999</v>
      </c>
      <c r="L2908" s="1" t="str">
        <f t="shared" si="136"/>
        <v>ASALARIADO</v>
      </c>
      <c r="M2908" s="1">
        <f t="shared" si="137"/>
        <v>44</v>
      </c>
    </row>
    <row r="2909" spans="2:13" x14ac:dyDescent="0.25">
      <c r="B2909">
        <v>2895</v>
      </c>
      <c r="C2909" s="1" t="s">
        <v>9</v>
      </c>
      <c r="D2909">
        <v>922788.75</v>
      </c>
      <c r="E2909" s="1" t="s">
        <v>10</v>
      </c>
      <c r="F2909" s="1" t="s">
        <v>16</v>
      </c>
      <c r="G2909" s="1" t="s">
        <v>12</v>
      </c>
      <c r="H2909" s="1" t="s">
        <v>13</v>
      </c>
      <c r="I2909" s="1" t="s">
        <v>13</v>
      </c>
      <c r="J2909">
        <v>25</v>
      </c>
      <c r="K2909" s="1">
        <f t="shared" si="135"/>
        <v>922788.75</v>
      </c>
      <c r="L2909" s="1" t="str">
        <f t="shared" si="136"/>
        <v>ASALARIADO</v>
      </c>
      <c r="M2909" s="1">
        <f t="shared" si="137"/>
        <v>25</v>
      </c>
    </row>
    <row r="2910" spans="2:13" x14ac:dyDescent="0.25">
      <c r="B2910">
        <v>2896</v>
      </c>
      <c r="C2910" s="1" t="s">
        <v>9</v>
      </c>
      <c r="D2910">
        <v>297045</v>
      </c>
      <c r="E2910" s="1" t="s">
        <v>18</v>
      </c>
      <c r="F2910" s="1" t="s">
        <v>16</v>
      </c>
      <c r="G2910" s="1" t="s">
        <v>12</v>
      </c>
      <c r="H2910" s="1" t="s">
        <v>13</v>
      </c>
      <c r="I2910" s="1" t="s">
        <v>13</v>
      </c>
      <c r="J2910">
        <v>49</v>
      </c>
      <c r="K2910" s="1">
        <f t="shared" si="135"/>
        <v>297045</v>
      </c>
      <c r="L2910" s="1" t="str">
        <f t="shared" si="136"/>
        <v>TRABAJADOR INDEPENDIENTE</v>
      </c>
      <c r="M2910" s="1">
        <f t="shared" si="137"/>
        <v>49</v>
      </c>
    </row>
    <row r="2911" spans="2:13" x14ac:dyDescent="0.25">
      <c r="B2911">
        <v>2897</v>
      </c>
      <c r="C2911" s="1" t="s">
        <v>15</v>
      </c>
      <c r="D2911">
        <v>1055938.04</v>
      </c>
      <c r="E2911" s="1" t="s">
        <v>10</v>
      </c>
      <c r="F2911" s="1" t="s">
        <v>11</v>
      </c>
      <c r="G2911" s="1" t="s">
        <v>12</v>
      </c>
      <c r="H2911" s="1" t="s">
        <v>13</v>
      </c>
      <c r="I2911" s="1" t="s">
        <v>13</v>
      </c>
      <c r="J2911">
        <v>30</v>
      </c>
      <c r="K2911" s="1">
        <f t="shared" si="135"/>
        <v>1055938.04</v>
      </c>
      <c r="L2911" s="1" t="str">
        <f t="shared" si="136"/>
        <v>ASALARIADO</v>
      </c>
      <c r="M2911" s="1">
        <f t="shared" si="137"/>
        <v>30</v>
      </c>
    </row>
    <row r="2912" spans="2:13" x14ac:dyDescent="0.25">
      <c r="B2912">
        <v>2898</v>
      </c>
      <c r="C2912" s="1" t="s">
        <v>15</v>
      </c>
      <c r="D2912">
        <v>639148</v>
      </c>
      <c r="E2912" s="1" t="s">
        <v>17</v>
      </c>
      <c r="F2912" s="1" t="s">
        <v>16</v>
      </c>
      <c r="G2912" s="1" t="s">
        <v>12</v>
      </c>
      <c r="H2912" s="1" t="s">
        <v>13</v>
      </c>
      <c r="I2912" s="1" t="s">
        <v>13</v>
      </c>
      <c r="J2912">
        <v>75</v>
      </c>
      <c r="K2912" s="1">
        <f t="shared" si="135"/>
        <v>639148</v>
      </c>
      <c r="L2912" s="1" t="str">
        <f t="shared" si="136"/>
        <v>ASEGURADO VOLUNTARIO</v>
      </c>
      <c r="M2912" s="1">
        <f t="shared" si="137"/>
        <v>75</v>
      </c>
    </row>
    <row r="2913" spans="2:13" x14ac:dyDescent="0.25">
      <c r="B2913">
        <v>2899</v>
      </c>
      <c r="C2913" s="1" t="s">
        <v>9</v>
      </c>
      <c r="D2913">
        <v>385093.62</v>
      </c>
      <c r="E2913" s="1" t="s">
        <v>10</v>
      </c>
      <c r="F2913" s="1" t="s">
        <v>16</v>
      </c>
      <c r="G2913" s="1" t="s">
        <v>12</v>
      </c>
      <c r="H2913" s="1" t="s">
        <v>13</v>
      </c>
      <c r="I2913" s="1" t="s">
        <v>13</v>
      </c>
      <c r="J2913">
        <v>44</v>
      </c>
      <c r="K2913" s="1">
        <f t="shared" si="135"/>
        <v>385093.62</v>
      </c>
      <c r="L2913" s="1" t="str">
        <f t="shared" si="136"/>
        <v>ASALARIADO</v>
      </c>
      <c r="M2913" s="1">
        <f t="shared" si="137"/>
        <v>44</v>
      </c>
    </row>
    <row r="2914" spans="2:13" x14ac:dyDescent="0.25">
      <c r="B2914">
        <v>2900</v>
      </c>
      <c r="C2914" s="1" t="s">
        <v>9</v>
      </c>
      <c r="D2914">
        <v>646251.66</v>
      </c>
      <c r="E2914" s="1" t="s">
        <v>10</v>
      </c>
      <c r="F2914" s="1" t="s">
        <v>16</v>
      </c>
      <c r="G2914" s="1" t="s">
        <v>12</v>
      </c>
      <c r="H2914" s="1" t="s">
        <v>13</v>
      </c>
      <c r="I2914" s="1" t="s">
        <v>13</v>
      </c>
      <c r="J2914">
        <v>27</v>
      </c>
      <c r="K2914" s="1">
        <f t="shared" si="135"/>
        <v>646251.66</v>
      </c>
      <c r="L2914" s="1" t="str">
        <f t="shared" si="136"/>
        <v>ASALARIADO</v>
      </c>
      <c r="M2914" s="1">
        <f t="shared" si="137"/>
        <v>27</v>
      </c>
    </row>
    <row r="2915" spans="2:13" x14ac:dyDescent="0.25">
      <c r="B2915">
        <v>2901</v>
      </c>
      <c r="C2915" s="1" t="s">
        <v>9</v>
      </c>
      <c r="D2915">
        <v>330000</v>
      </c>
      <c r="E2915" s="1" t="s">
        <v>10</v>
      </c>
      <c r="F2915" s="1" t="s">
        <v>16</v>
      </c>
      <c r="G2915" s="1" t="s">
        <v>12</v>
      </c>
      <c r="H2915" s="1" t="s">
        <v>12</v>
      </c>
      <c r="I2915" s="1" t="s">
        <v>13</v>
      </c>
      <c r="J2915">
        <v>47</v>
      </c>
      <c r="K2915" s="1">
        <f t="shared" si="135"/>
        <v>330000</v>
      </c>
      <c r="L2915" s="1" t="str">
        <f t="shared" si="136"/>
        <v>ASALARIADO</v>
      </c>
      <c r="M2915" s="1">
        <f t="shared" si="137"/>
        <v>47</v>
      </c>
    </row>
    <row r="2916" spans="2:13" x14ac:dyDescent="0.25">
      <c r="B2916">
        <v>2902</v>
      </c>
      <c r="C2916" s="1" t="s">
        <v>9</v>
      </c>
      <c r="D2916">
        <v>297046</v>
      </c>
      <c r="E2916" s="1" t="s">
        <v>18</v>
      </c>
      <c r="F2916" s="1" t="s">
        <v>16</v>
      </c>
      <c r="G2916" s="1" t="s">
        <v>12</v>
      </c>
      <c r="H2916" s="1" t="s">
        <v>13</v>
      </c>
      <c r="I2916" s="1" t="s">
        <v>13</v>
      </c>
      <c r="J2916">
        <v>63</v>
      </c>
      <c r="K2916" s="1">
        <f t="shared" si="135"/>
        <v>297046</v>
      </c>
      <c r="L2916" s="1" t="str">
        <f t="shared" si="136"/>
        <v>TRABAJADOR INDEPENDIENTE</v>
      </c>
      <c r="M2916" s="1">
        <f t="shared" si="137"/>
        <v>63</v>
      </c>
    </row>
    <row r="2917" spans="2:13" x14ac:dyDescent="0.25">
      <c r="B2917">
        <v>2903</v>
      </c>
      <c r="C2917" s="1" t="s">
        <v>15</v>
      </c>
      <c r="D2917">
        <v>622394.65</v>
      </c>
      <c r="E2917" s="1" t="s">
        <v>10</v>
      </c>
      <c r="F2917" s="1" t="s">
        <v>16</v>
      </c>
      <c r="G2917" s="1" t="s">
        <v>12</v>
      </c>
      <c r="H2917" s="1" t="s">
        <v>13</v>
      </c>
      <c r="I2917" s="1" t="s">
        <v>12</v>
      </c>
      <c r="J2917">
        <v>23</v>
      </c>
      <c r="K2917" s="1">
        <f t="shared" si="135"/>
        <v>622394.65</v>
      </c>
      <c r="L2917" s="1" t="str">
        <f t="shared" si="136"/>
        <v>ASALARIADO</v>
      </c>
      <c r="M2917" s="1">
        <f t="shared" si="137"/>
        <v>23</v>
      </c>
    </row>
    <row r="2918" spans="2:13" x14ac:dyDescent="0.25">
      <c r="B2918">
        <v>2904</v>
      </c>
      <c r="C2918" s="1" t="s">
        <v>9</v>
      </c>
      <c r="D2918">
        <v>171000</v>
      </c>
      <c r="E2918" s="1" t="s">
        <v>10</v>
      </c>
      <c r="F2918" s="1" t="s">
        <v>16</v>
      </c>
      <c r="G2918" s="1" t="s">
        <v>12</v>
      </c>
      <c r="H2918" s="1" t="s">
        <v>13</v>
      </c>
      <c r="I2918" s="1" t="s">
        <v>13</v>
      </c>
      <c r="J2918">
        <v>56</v>
      </c>
      <c r="K2918" s="1">
        <f t="shared" si="135"/>
        <v>171000</v>
      </c>
      <c r="L2918" s="1" t="str">
        <f t="shared" si="136"/>
        <v>ASALARIADO</v>
      </c>
      <c r="M2918" s="1">
        <f t="shared" si="137"/>
        <v>56</v>
      </c>
    </row>
    <row r="2919" spans="2:13" x14ac:dyDescent="0.25">
      <c r="B2919">
        <v>2905</v>
      </c>
      <c r="C2919" s="1" t="s">
        <v>15</v>
      </c>
      <c r="D2919">
        <v>385400.61</v>
      </c>
      <c r="E2919" s="1" t="s">
        <v>10</v>
      </c>
      <c r="F2919" s="1" t="s">
        <v>16</v>
      </c>
      <c r="G2919" s="1" t="s">
        <v>12</v>
      </c>
      <c r="H2919" s="1" t="s">
        <v>12</v>
      </c>
      <c r="I2919" s="1" t="s">
        <v>13</v>
      </c>
      <c r="J2919">
        <v>30</v>
      </c>
      <c r="K2919" s="1">
        <f t="shared" si="135"/>
        <v>385400.61</v>
      </c>
      <c r="L2919" s="1" t="str">
        <f t="shared" si="136"/>
        <v>ASALARIADO</v>
      </c>
      <c r="M2919" s="1">
        <f t="shared" si="137"/>
        <v>30</v>
      </c>
    </row>
    <row r="2920" spans="2:13" x14ac:dyDescent="0.25">
      <c r="B2920">
        <v>2906</v>
      </c>
      <c r="C2920" s="1" t="s">
        <v>15</v>
      </c>
      <c r="D2920">
        <v>1619313.26</v>
      </c>
      <c r="E2920" s="1" t="s">
        <v>10</v>
      </c>
      <c r="F2920" s="1" t="s">
        <v>16</v>
      </c>
      <c r="G2920" s="1" t="s">
        <v>12</v>
      </c>
      <c r="H2920" s="1" t="s">
        <v>13</v>
      </c>
      <c r="I2920" s="1" t="s">
        <v>13</v>
      </c>
      <c r="J2920">
        <v>33</v>
      </c>
      <c r="K2920" s="1">
        <f t="shared" si="135"/>
        <v>1619313.26</v>
      </c>
      <c r="L2920" s="1" t="str">
        <f t="shared" si="136"/>
        <v>ASALARIADO</v>
      </c>
      <c r="M2920" s="1">
        <f t="shared" si="137"/>
        <v>33</v>
      </c>
    </row>
    <row r="2921" spans="2:13" x14ac:dyDescent="0.25">
      <c r="B2921">
        <v>2907</v>
      </c>
      <c r="C2921" s="1" t="s">
        <v>9</v>
      </c>
      <c r="D2921">
        <v>403541.67</v>
      </c>
      <c r="E2921" s="1" t="s">
        <v>10</v>
      </c>
      <c r="F2921" s="1" t="s">
        <v>16</v>
      </c>
      <c r="G2921" s="1" t="s">
        <v>12</v>
      </c>
      <c r="H2921" s="1" t="s">
        <v>13</v>
      </c>
      <c r="I2921" s="1" t="s">
        <v>13</v>
      </c>
      <c r="J2921">
        <v>43</v>
      </c>
      <c r="K2921" s="1">
        <f t="shared" si="135"/>
        <v>403541.67</v>
      </c>
      <c r="L2921" s="1" t="str">
        <f t="shared" si="136"/>
        <v>ASALARIADO</v>
      </c>
      <c r="M2921" s="1">
        <f t="shared" si="137"/>
        <v>43</v>
      </c>
    </row>
    <row r="2922" spans="2:13" x14ac:dyDescent="0.25">
      <c r="B2922">
        <v>2908</v>
      </c>
      <c r="C2922" s="1" t="s">
        <v>9</v>
      </c>
      <c r="D2922">
        <v>600000</v>
      </c>
      <c r="E2922" s="1" t="s">
        <v>10</v>
      </c>
      <c r="F2922" s="1" t="s">
        <v>16</v>
      </c>
      <c r="G2922" s="1" t="s">
        <v>12</v>
      </c>
      <c r="H2922" s="1" t="s">
        <v>13</v>
      </c>
      <c r="I2922" s="1" t="s">
        <v>13</v>
      </c>
      <c r="J2922">
        <v>24</v>
      </c>
      <c r="K2922" s="1">
        <f t="shared" si="135"/>
        <v>600000</v>
      </c>
      <c r="L2922" s="1" t="str">
        <f t="shared" si="136"/>
        <v>ASALARIADO</v>
      </c>
      <c r="M2922" s="1">
        <f t="shared" si="137"/>
        <v>24</v>
      </c>
    </row>
    <row r="2923" spans="2:13" x14ac:dyDescent="0.25">
      <c r="B2923">
        <v>2909</v>
      </c>
      <c r="C2923" s="1" t="s">
        <v>9</v>
      </c>
      <c r="D2923">
        <v>319300</v>
      </c>
      <c r="E2923" s="1" t="s">
        <v>10</v>
      </c>
      <c r="F2923" s="1" t="s">
        <v>16</v>
      </c>
      <c r="G2923" s="1" t="s">
        <v>12</v>
      </c>
      <c r="H2923" s="1" t="s">
        <v>13</v>
      </c>
      <c r="I2923" s="1" t="s">
        <v>13</v>
      </c>
      <c r="J2923">
        <v>69</v>
      </c>
      <c r="K2923" s="1">
        <f t="shared" si="135"/>
        <v>319300</v>
      </c>
      <c r="L2923" s="1" t="str">
        <f t="shared" si="136"/>
        <v>ASALARIADO</v>
      </c>
      <c r="M2923" s="1">
        <f t="shared" si="137"/>
        <v>69</v>
      </c>
    </row>
    <row r="2924" spans="2:13" x14ac:dyDescent="0.25">
      <c r="B2924">
        <v>2910</v>
      </c>
      <c r="C2924" s="1" t="s">
        <v>9</v>
      </c>
      <c r="D2924">
        <v>445567</v>
      </c>
      <c r="E2924" s="1" t="s">
        <v>18</v>
      </c>
      <c r="F2924" s="1" t="s">
        <v>16</v>
      </c>
      <c r="G2924" s="1" t="s">
        <v>12</v>
      </c>
      <c r="H2924" s="1" t="s">
        <v>13</v>
      </c>
      <c r="I2924" s="1" t="s">
        <v>12</v>
      </c>
      <c r="J2924">
        <v>35</v>
      </c>
      <c r="K2924" s="1">
        <f t="shared" si="135"/>
        <v>445567</v>
      </c>
      <c r="L2924" s="1" t="str">
        <f t="shared" si="136"/>
        <v>TRABAJADOR INDEPENDIENTE</v>
      </c>
      <c r="M2924" s="1">
        <f t="shared" si="137"/>
        <v>35</v>
      </c>
    </row>
    <row r="2925" spans="2:13" x14ac:dyDescent="0.25">
      <c r="B2925">
        <v>2911</v>
      </c>
      <c r="C2925" s="1" t="s">
        <v>9</v>
      </c>
      <c r="D2925">
        <v>314396</v>
      </c>
      <c r="E2925" s="1" t="s">
        <v>10</v>
      </c>
      <c r="F2925" s="1" t="s">
        <v>11</v>
      </c>
      <c r="G2925" s="1" t="s">
        <v>12</v>
      </c>
      <c r="H2925" s="1" t="s">
        <v>13</v>
      </c>
      <c r="I2925" s="1" t="s">
        <v>12</v>
      </c>
      <c r="J2925">
        <v>53</v>
      </c>
      <c r="K2925" s="1">
        <f t="shared" si="135"/>
        <v>314396</v>
      </c>
      <c r="L2925" s="1" t="str">
        <f t="shared" si="136"/>
        <v>ASALARIADO</v>
      </c>
      <c r="M2925" s="1">
        <f t="shared" si="137"/>
        <v>53</v>
      </c>
    </row>
    <row r="2926" spans="2:13" x14ac:dyDescent="0.25">
      <c r="B2926">
        <v>2912</v>
      </c>
      <c r="C2926" s="1" t="s">
        <v>15</v>
      </c>
      <c r="D2926">
        <v>1165110</v>
      </c>
      <c r="E2926" s="1" t="s">
        <v>10</v>
      </c>
      <c r="F2926" s="1" t="s">
        <v>11</v>
      </c>
      <c r="G2926" s="1" t="s">
        <v>12</v>
      </c>
      <c r="H2926" s="1" t="s">
        <v>13</v>
      </c>
      <c r="I2926" s="1" t="s">
        <v>12</v>
      </c>
      <c r="J2926">
        <v>38</v>
      </c>
      <c r="K2926" s="1">
        <f t="shared" si="135"/>
        <v>1165110</v>
      </c>
      <c r="L2926" s="1" t="str">
        <f t="shared" si="136"/>
        <v>ASALARIADO</v>
      </c>
      <c r="M2926" s="1">
        <f t="shared" si="137"/>
        <v>38</v>
      </c>
    </row>
    <row r="2927" spans="2:13" x14ac:dyDescent="0.25">
      <c r="B2927">
        <v>2913</v>
      </c>
      <c r="C2927" s="1" t="s">
        <v>9</v>
      </c>
      <c r="D2927">
        <v>639148</v>
      </c>
      <c r="E2927" s="1" t="s">
        <v>18</v>
      </c>
      <c r="F2927" s="1" t="s">
        <v>16</v>
      </c>
      <c r="G2927" s="1" t="s">
        <v>12</v>
      </c>
      <c r="H2927" s="1" t="s">
        <v>13</v>
      </c>
      <c r="I2927" s="1" t="s">
        <v>12</v>
      </c>
      <c r="J2927">
        <v>69</v>
      </c>
      <c r="K2927" s="1">
        <f t="shared" si="135"/>
        <v>639148</v>
      </c>
      <c r="L2927" s="1" t="str">
        <f t="shared" si="136"/>
        <v>TRABAJADOR INDEPENDIENTE</v>
      </c>
      <c r="M2927" s="1">
        <f t="shared" si="137"/>
        <v>69</v>
      </c>
    </row>
    <row r="2928" spans="2:13" x14ac:dyDescent="0.25">
      <c r="B2928">
        <v>2914</v>
      </c>
      <c r="C2928" s="1" t="s">
        <v>15</v>
      </c>
      <c r="D2928">
        <v>659819.65</v>
      </c>
      <c r="E2928" s="1" t="s">
        <v>10</v>
      </c>
      <c r="F2928" s="1" t="s">
        <v>11</v>
      </c>
      <c r="G2928" s="1" t="s">
        <v>12</v>
      </c>
      <c r="H2928" s="1" t="s">
        <v>13</v>
      </c>
      <c r="I2928" s="1" t="s">
        <v>13</v>
      </c>
      <c r="J2928">
        <v>26</v>
      </c>
      <c r="K2928" s="1">
        <f t="shared" si="135"/>
        <v>659819.65</v>
      </c>
      <c r="L2928" s="1" t="str">
        <f t="shared" si="136"/>
        <v>ASALARIADO</v>
      </c>
      <c r="M2928" s="1">
        <f t="shared" si="137"/>
        <v>26</v>
      </c>
    </row>
    <row r="2929" spans="2:13" x14ac:dyDescent="0.25">
      <c r="B2929">
        <v>2915</v>
      </c>
      <c r="C2929" s="1" t="s">
        <v>15</v>
      </c>
      <c r="D2929">
        <v>297500</v>
      </c>
      <c r="E2929" s="1" t="s">
        <v>17</v>
      </c>
      <c r="F2929" s="1" t="s">
        <v>16</v>
      </c>
      <c r="G2929" s="1" t="s">
        <v>12</v>
      </c>
      <c r="H2929" s="1" t="s">
        <v>12</v>
      </c>
      <c r="I2929" s="1" t="s">
        <v>13</v>
      </c>
      <c r="J2929">
        <v>29</v>
      </c>
      <c r="K2929" s="1">
        <f t="shared" si="135"/>
        <v>297500</v>
      </c>
      <c r="L2929" s="1" t="str">
        <f t="shared" si="136"/>
        <v>ASEGURADO VOLUNTARIO</v>
      </c>
      <c r="M2929" s="1">
        <f t="shared" si="137"/>
        <v>29</v>
      </c>
    </row>
    <row r="2930" spans="2:13" x14ac:dyDescent="0.25">
      <c r="B2930">
        <v>2916</v>
      </c>
      <c r="C2930" s="1" t="s">
        <v>9</v>
      </c>
      <c r="D2930">
        <v>756084.19</v>
      </c>
      <c r="E2930" s="1" t="s">
        <v>10</v>
      </c>
      <c r="F2930" s="1" t="s">
        <v>16</v>
      </c>
      <c r="G2930" s="1" t="s">
        <v>12</v>
      </c>
      <c r="H2930" s="1" t="s">
        <v>13</v>
      </c>
      <c r="I2930" s="1" t="s">
        <v>13</v>
      </c>
      <c r="J2930">
        <v>21</v>
      </c>
      <c r="K2930" s="1">
        <f t="shared" si="135"/>
        <v>756084.19</v>
      </c>
      <c r="L2930" s="1" t="str">
        <f t="shared" si="136"/>
        <v>ASALARIADO</v>
      </c>
      <c r="M2930" s="1">
        <f t="shared" si="137"/>
        <v>21</v>
      </c>
    </row>
    <row r="2931" spans="2:13" x14ac:dyDescent="0.25">
      <c r="B2931">
        <v>2917</v>
      </c>
      <c r="C2931" s="1" t="s">
        <v>15</v>
      </c>
      <c r="D2931">
        <v>379237.5</v>
      </c>
      <c r="E2931" s="1" t="s">
        <v>10</v>
      </c>
      <c r="F2931" s="1" t="s">
        <v>11</v>
      </c>
      <c r="G2931" s="1" t="s">
        <v>12</v>
      </c>
      <c r="H2931" s="1" t="s">
        <v>13</v>
      </c>
      <c r="I2931" s="1" t="s">
        <v>13</v>
      </c>
      <c r="J2931">
        <v>25</v>
      </c>
      <c r="K2931" s="1">
        <f t="shared" si="135"/>
        <v>379237.5</v>
      </c>
      <c r="L2931" s="1" t="str">
        <f t="shared" si="136"/>
        <v>ASALARIADO</v>
      </c>
      <c r="M2931" s="1">
        <f t="shared" si="137"/>
        <v>25</v>
      </c>
    </row>
    <row r="2932" spans="2:13" x14ac:dyDescent="0.25">
      <c r="B2932">
        <v>2918</v>
      </c>
      <c r="C2932" s="1" t="s">
        <v>9</v>
      </c>
      <c r="D2932">
        <v>311585.03999999998</v>
      </c>
      <c r="E2932" s="1" t="s">
        <v>10</v>
      </c>
      <c r="F2932" s="1" t="s">
        <v>16</v>
      </c>
      <c r="G2932" s="1" t="s">
        <v>12</v>
      </c>
      <c r="H2932" s="1" t="s">
        <v>13</v>
      </c>
      <c r="I2932" s="1" t="s">
        <v>13</v>
      </c>
      <c r="J2932">
        <v>26</v>
      </c>
      <c r="K2932" s="1">
        <f t="shared" si="135"/>
        <v>311585.03999999998</v>
      </c>
      <c r="L2932" s="1" t="str">
        <f t="shared" si="136"/>
        <v>ASALARIADO</v>
      </c>
      <c r="M2932" s="1">
        <f t="shared" si="137"/>
        <v>26</v>
      </c>
    </row>
    <row r="2933" spans="2:13" x14ac:dyDescent="0.25">
      <c r="B2933">
        <v>2919</v>
      </c>
      <c r="C2933" s="1" t="s">
        <v>15</v>
      </c>
      <c r="D2933">
        <v>1983460.5</v>
      </c>
      <c r="E2933" s="1" t="s">
        <v>10</v>
      </c>
      <c r="F2933" s="1" t="s">
        <v>11</v>
      </c>
      <c r="G2933" s="1" t="s">
        <v>12</v>
      </c>
      <c r="H2933" s="1" t="s">
        <v>13</v>
      </c>
      <c r="I2933" s="1" t="s">
        <v>13</v>
      </c>
      <c r="J2933">
        <v>61</v>
      </c>
      <c r="K2933" s="1">
        <f t="shared" si="135"/>
        <v>1983460.5</v>
      </c>
      <c r="L2933" s="1" t="str">
        <f t="shared" si="136"/>
        <v>ASALARIADO</v>
      </c>
      <c r="M2933" s="1">
        <f t="shared" si="137"/>
        <v>61</v>
      </c>
    </row>
    <row r="2934" spans="2:13" x14ac:dyDescent="0.25">
      <c r="B2934">
        <v>2920</v>
      </c>
      <c r="C2934" s="1" t="s">
        <v>9</v>
      </c>
      <c r="D2934">
        <v>723495</v>
      </c>
      <c r="E2934" s="1" t="s">
        <v>10</v>
      </c>
      <c r="F2934" s="1" t="s">
        <v>11</v>
      </c>
      <c r="G2934" s="1" t="s">
        <v>12</v>
      </c>
      <c r="H2934" s="1" t="s">
        <v>13</v>
      </c>
      <c r="I2934" s="1" t="s">
        <v>13</v>
      </c>
      <c r="J2934">
        <v>37</v>
      </c>
      <c r="K2934" s="1">
        <f t="shared" si="135"/>
        <v>723495</v>
      </c>
      <c r="L2934" s="1" t="str">
        <f t="shared" si="136"/>
        <v>ASALARIADO</v>
      </c>
      <c r="M2934" s="1">
        <f t="shared" si="137"/>
        <v>37</v>
      </c>
    </row>
    <row r="2935" spans="2:13" x14ac:dyDescent="0.25">
      <c r="B2935">
        <v>2921</v>
      </c>
      <c r="C2935" s="1" t="s">
        <v>9</v>
      </c>
      <c r="D2935">
        <v>426977.82</v>
      </c>
      <c r="E2935" s="1" t="s">
        <v>10</v>
      </c>
      <c r="F2935" s="1" t="s">
        <v>16</v>
      </c>
      <c r="G2935" s="1" t="s">
        <v>12</v>
      </c>
      <c r="H2935" s="1" t="s">
        <v>12</v>
      </c>
      <c r="I2935" s="1" t="s">
        <v>13</v>
      </c>
      <c r="J2935">
        <v>53</v>
      </c>
      <c r="K2935" s="1">
        <f t="shared" si="135"/>
        <v>426977.82</v>
      </c>
      <c r="L2935" s="1" t="str">
        <f t="shared" si="136"/>
        <v>ASALARIADO</v>
      </c>
      <c r="M2935" s="1">
        <f t="shared" si="137"/>
        <v>53</v>
      </c>
    </row>
    <row r="2936" spans="2:13" x14ac:dyDescent="0.25">
      <c r="B2936">
        <v>2922</v>
      </c>
      <c r="C2936" s="1" t="s">
        <v>15</v>
      </c>
      <c r="D2936">
        <v>1459586</v>
      </c>
      <c r="E2936" s="1" t="s">
        <v>10</v>
      </c>
      <c r="F2936" s="1" t="s">
        <v>11</v>
      </c>
      <c r="G2936" s="1" t="s">
        <v>12</v>
      </c>
      <c r="H2936" s="1" t="s">
        <v>13</v>
      </c>
      <c r="I2936" s="1" t="s">
        <v>13</v>
      </c>
      <c r="J2936">
        <v>47</v>
      </c>
      <c r="K2936" s="1">
        <f t="shared" si="135"/>
        <v>1459586</v>
      </c>
      <c r="L2936" s="1" t="str">
        <f t="shared" si="136"/>
        <v>ASALARIADO</v>
      </c>
      <c r="M2936" s="1">
        <f t="shared" si="137"/>
        <v>47</v>
      </c>
    </row>
    <row r="2937" spans="2:13" x14ac:dyDescent="0.25">
      <c r="B2937">
        <v>2923</v>
      </c>
      <c r="C2937" s="1" t="s">
        <v>9</v>
      </c>
      <c r="D2937">
        <v>447825.78</v>
      </c>
      <c r="E2937" s="1" t="s">
        <v>10</v>
      </c>
      <c r="F2937" s="1" t="s">
        <v>16</v>
      </c>
      <c r="G2937" s="1" t="s">
        <v>12</v>
      </c>
      <c r="H2937" s="1" t="s">
        <v>13</v>
      </c>
      <c r="I2937" s="1" t="s">
        <v>13</v>
      </c>
      <c r="J2937">
        <v>53</v>
      </c>
      <c r="K2937" s="1">
        <f t="shared" si="135"/>
        <v>447825.78</v>
      </c>
      <c r="L2937" s="1" t="str">
        <f t="shared" si="136"/>
        <v>ASALARIADO</v>
      </c>
      <c r="M2937" s="1">
        <f t="shared" si="137"/>
        <v>53</v>
      </c>
    </row>
    <row r="2938" spans="2:13" x14ac:dyDescent="0.25">
      <c r="B2938">
        <v>2924</v>
      </c>
      <c r="C2938" s="1" t="s">
        <v>15</v>
      </c>
      <c r="D2938">
        <v>297865</v>
      </c>
      <c r="E2938" s="1" t="s">
        <v>18</v>
      </c>
      <c r="F2938" s="1" t="s">
        <v>16</v>
      </c>
      <c r="G2938" s="1" t="s">
        <v>12</v>
      </c>
      <c r="H2938" s="1" t="s">
        <v>13</v>
      </c>
      <c r="I2938" s="1" t="s">
        <v>13</v>
      </c>
      <c r="J2938">
        <v>41</v>
      </c>
      <c r="K2938" s="1">
        <f t="shared" si="135"/>
        <v>297865</v>
      </c>
      <c r="L2938" s="1" t="str">
        <f t="shared" si="136"/>
        <v>TRABAJADOR INDEPENDIENTE</v>
      </c>
      <c r="M2938" s="1">
        <f t="shared" si="137"/>
        <v>41</v>
      </c>
    </row>
    <row r="2939" spans="2:13" x14ac:dyDescent="0.25">
      <c r="B2939">
        <v>2925</v>
      </c>
      <c r="C2939" s="1" t="s">
        <v>9</v>
      </c>
      <c r="D2939">
        <v>416406.24</v>
      </c>
      <c r="E2939" s="1" t="s">
        <v>10</v>
      </c>
      <c r="F2939" s="1" t="s">
        <v>16</v>
      </c>
      <c r="G2939" s="1" t="s">
        <v>12</v>
      </c>
      <c r="H2939" s="1" t="s">
        <v>13</v>
      </c>
      <c r="I2939" s="1" t="s">
        <v>13</v>
      </c>
      <c r="J2939">
        <v>35</v>
      </c>
      <c r="K2939" s="1">
        <f t="shared" si="135"/>
        <v>416406.24</v>
      </c>
      <c r="L2939" s="1" t="str">
        <f t="shared" si="136"/>
        <v>ASALARIADO</v>
      </c>
      <c r="M2939" s="1">
        <f t="shared" si="137"/>
        <v>35</v>
      </c>
    </row>
    <row r="2940" spans="2:13" x14ac:dyDescent="0.25">
      <c r="B2940">
        <v>2926</v>
      </c>
      <c r="C2940" s="1" t="s">
        <v>9</v>
      </c>
      <c r="D2940">
        <v>548611.75</v>
      </c>
      <c r="E2940" s="1" t="s">
        <v>10</v>
      </c>
      <c r="F2940" s="1" t="s">
        <v>16</v>
      </c>
      <c r="G2940" s="1" t="s">
        <v>12</v>
      </c>
      <c r="H2940" s="1" t="s">
        <v>13</v>
      </c>
      <c r="I2940" s="1" t="s">
        <v>13</v>
      </c>
      <c r="J2940">
        <v>27</v>
      </c>
      <c r="K2940" s="1">
        <f t="shared" si="135"/>
        <v>548611.75</v>
      </c>
      <c r="L2940" s="1" t="str">
        <f t="shared" si="136"/>
        <v>ASALARIADO</v>
      </c>
      <c r="M2940" s="1">
        <f t="shared" si="137"/>
        <v>27</v>
      </c>
    </row>
    <row r="2941" spans="2:13" x14ac:dyDescent="0.25">
      <c r="B2941">
        <v>2927</v>
      </c>
      <c r="C2941" s="1" t="s">
        <v>9</v>
      </c>
      <c r="D2941">
        <v>445567</v>
      </c>
      <c r="E2941" s="1" t="s">
        <v>18</v>
      </c>
      <c r="F2941" s="1" t="s">
        <v>16</v>
      </c>
      <c r="G2941" s="1" t="s">
        <v>12</v>
      </c>
      <c r="H2941" s="1" t="s">
        <v>13</v>
      </c>
      <c r="I2941" s="1" t="s">
        <v>12</v>
      </c>
      <c r="J2941">
        <v>52</v>
      </c>
      <c r="K2941" s="1">
        <f t="shared" si="135"/>
        <v>445567</v>
      </c>
      <c r="L2941" s="1" t="str">
        <f t="shared" si="136"/>
        <v>TRABAJADOR INDEPENDIENTE</v>
      </c>
      <c r="M2941" s="1">
        <f t="shared" si="137"/>
        <v>52</v>
      </c>
    </row>
    <row r="2942" spans="2:13" x14ac:dyDescent="0.25">
      <c r="B2942">
        <v>2928</v>
      </c>
      <c r="C2942" s="1" t="s">
        <v>15</v>
      </c>
      <c r="D2942">
        <v>918531</v>
      </c>
      <c r="E2942" s="1" t="s">
        <v>10</v>
      </c>
      <c r="F2942" s="1" t="s">
        <v>16</v>
      </c>
      <c r="G2942" s="1" t="s">
        <v>12</v>
      </c>
      <c r="H2942" s="1" t="s">
        <v>13</v>
      </c>
      <c r="I2942" s="1" t="s">
        <v>13</v>
      </c>
      <c r="J2942">
        <v>33</v>
      </c>
      <c r="K2942" s="1">
        <f t="shared" si="135"/>
        <v>918531</v>
      </c>
      <c r="L2942" s="1" t="str">
        <f t="shared" si="136"/>
        <v>ASALARIADO</v>
      </c>
      <c r="M2942" s="1">
        <f t="shared" si="137"/>
        <v>33</v>
      </c>
    </row>
    <row r="2943" spans="2:13" x14ac:dyDescent="0.25">
      <c r="B2943">
        <v>2929</v>
      </c>
      <c r="C2943" s="1" t="s">
        <v>9</v>
      </c>
      <c r="D2943">
        <v>484083</v>
      </c>
      <c r="E2943" s="1" t="s">
        <v>10</v>
      </c>
      <c r="F2943" s="1" t="s">
        <v>16</v>
      </c>
      <c r="G2943" s="1" t="s">
        <v>12</v>
      </c>
      <c r="H2943" s="1" t="s">
        <v>13</v>
      </c>
      <c r="I2943" s="1" t="s">
        <v>13</v>
      </c>
      <c r="J2943">
        <v>33</v>
      </c>
      <c r="K2943" s="1">
        <f t="shared" si="135"/>
        <v>484083</v>
      </c>
      <c r="L2943" s="1" t="str">
        <f t="shared" si="136"/>
        <v>ASALARIADO</v>
      </c>
      <c r="M2943" s="1">
        <f t="shared" si="137"/>
        <v>33</v>
      </c>
    </row>
    <row r="2944" spans="2:13" x14ac:dyDescent="0.25">
      <c r="B2944">
        <v>2930</v>
      </c>
      <c r="C2944" s="1" t="s">
        <v>9</v>
      </c>
      <c r="D2944">
        <v>437310</v>
      </c>
      <c r="E2944" s="1" t="s">
        <v>10</v>
      </c>
      <c r="F2944" s="1" t="s">
        <v>16</v>
      </c>
      <c r="G2944" s="1" t="s">
        <v>12</v>
      </c>
      <c r="H2944" s="1" t="s">
        <v>13</v>
      </c>
      <c r="I2944" s="1" t="s">
        <v>13</v>
      </c>
      <c r="J2944">
        <v>31</v>
      </c>
      <c r="K2944" s="1">
        <f t="shared" si="135"/>
        <v>437310</v>
      </c>
      <c r="L2944" s="1" t="str">
        <f t="shared" si="136"/>
        <v>ASALARIADO</v>
      </c>
      <c r="M2944" s="1">
        <f t="shared" si="137"/>
        <v>31</v>
      </c>
    </row>
    <row r="2945" spans="2:13" x14ac:dyDescent="0.25">
      <c r="B2945">
        <v>2931</v>
      </c>
      <c r="C2945" s="1" t="s">
        <v>9</v>
      </c>
      <c r="D2945">
        <v>330226.88</v>
      </c>
      <c r="E2945" s="1" t="s">
        <v>10</v>
      </c>
      <c r="F2945" s="1" t="s">
        <v>16</v>
      </c>
      <c r="G2945" s="1" t="s">
        <v>12</v>
      </c>
      <c r="H2945" s="1" t="s">
        <v>12</v>
      </c>
      <c r="I2945" s="1" t="s">
        <v>13</v>
      </c>
      <c r="J2945">
        <v>49</v>
      </c>
      <c r="K2945" s="1">
        <f t="shared" si="135"/>
        <v>330226.88</v>
      </c>
      <c r="L2945" s="1" t="str">
        <f t="shared" si="136"/>
        <v>ASALARIADO</v>
      </c>
      <c r="M2945" s="1">
        <f t="shared" si="137"/>
        <v>49</v>
      </c>
    </row>
    <row r="2946" spans="2:13" x14ac:dyDescent="0.25">
      <c r="B2946">
        <v>2932</v>
      </c>
      <c r="C2946" s="1" t="s">
        <v>9</v>
      </c>
      <c r="D2946">
        <v>3217274</v>
      </c>
      <c r="E2946" s="1" t="s">
        <v>14</v>
      </c>
      <c r="F2946" s="1" t="s">
        <v>11</v>
      </c>
      <c r="G2946" s="1" t="s">
        <v>12</v>
      </c>
      <c r="H2946" s="1" t="s">
        <v>13</v>
      </c>
      <c r="I2946" s="1" t="s">
        <v>13</v>
      </c>
      <c r="J2946">
        <v>80</v>
      </c>
      <c r="K2946" s="1">
        <f t="shared" si="135"/>
        <v>3217274</v>
      </c>
      <c r="L2946" s="1" t="str">
        <f t="shared" si="136"/>
        <v>PENSIONADOS EN SU PROPIO SISTEMA</v>
      </c>
      <c r="M2946" s="1">
        <f t="shared" si="137"/>
        <v>80</v>
      </c>
    </row>
    <row r="2947" spans="2:13" x14ac:dyDescent="0.25">
      <c r="B2947">
        <v>2933</v>
      </c>
      <c r="C2947" s="1" t="s">
        <v>15</v>
      </c>
      <c r="D2947">
        <v>250000</v>
      </c>
      <c r="E2947" s="1" t="s">
        <v>10</v>
      </c>
      <c r="F2947" s="1" t="s">
        <v>16</v>
      </c>
      <c r="G2947" s="1" t="s">
        <v>12</v>
      </c>
      <c r="H2947" s="1" t="s">
        <v>12</v>
      </c>
      <c r="I2947" s="1" t="s">
        <v>13</v>
      </c>
      <c r="J2947">
        <v>53</v>
      </c>
      <c r="K2947" s="1">
        <f t="shared" si="135"/>
        <v>250000</v>
      </c>
      <c r="L2947" s="1" t="str">
        <f t="shared" si="136"/>
        <v>ASALARIADO</v>
      </c>
      <c r="M2947" s="1">
        <f t="shared" si="137"/>
        <v>53</v>
      </c>
    </row>
    <row r="2948" spans="2:13" x14ac:dyDescent="0.25">
      <c r="B2948">
        <v>2934</v>
      </c>
      <c r="C2948" s="1" t="s">
        <v>15</v>
      </c>
      <c r="D2948">
        <v>297046</v>
      </c>
      <c r="E2948" s="1" t="s">
        <v>17</v>
      </c>
      <c r="F2948" s="1" t="s">
        <v>16</v>
      </c>
      <c r="G2948" s="1" t="s">
        <v>12</v>
      </c>
      <c r="H2948" s="1" t="s">
        <v>13</v>
      </c>
      <c r="I2948" s="1" t="s">
        <v>13</v>
      </c>
      <c r="J2948">
        <v>55</v>
      </c>
      <c r="K2948" s="1">
        <f t="shared" si="135"/>
        <v>297046</v>
      </c>
      <c r="L2948" s="1" t="str">
        <f t="shared" si="136"/>
        <v>ASEGURADO VOLUNTARIO</v>
      </c>
      <c r="M2948" s="1">
        <f t="shared" si="137"/>
        <v>55</v>
      </c>
    </row>
    <row r="2949" spans="2:13" x14ac:dyDescent="0.25">
      <c r="B2949">
        <v>2935</v>
      </c>
      <c r="C2949" s="1" t="s">
        <v>9</v>
      </c>
      <c r="D2949">
        <v>359544.27</v>
      </c>
      <c r="E2949" s="1" t="s">
        <v>21</v>
      </c>
      <c r="F2949" s="1" t="s">
        <v>16</v>
      </c>
      <c r="G2949" s="1" t="s">
        <v>12</v>
      </c>
      <c r="H2949" s="1" t="s">
        <v>12</v>
      </c>
      <c r="I2949" s="1" t="s">
        <v>13</v>
      </c>
      <c r="J2949">
        <v>66</v>
      </c>
      <c r="K2949" s="1">
        <f t="shared" si="135"/>
        <v>359544.27</v>
      </c>
      <c r="L2949" s="1" t="str">
        <f t="shared" si="136"/>
        <v>CONVENIOS ESPECIALES DE ASEGURADOS VOLUNTARIOS</v>
      </c>
      <c r="M2949" s="1">
        <f t="shared" si="137"/>
        <v>66</v>
      </c>
    </row>
    <row r="2950" spans="2:13" x14ac:dyDescent="0.25">
      <c r="B2950">
        <v>2936</v>
      </c>
      <c r="C2950" s="1" t="s">
        <v>9</v>
      </c>
      <c r="D2950">
        <v>924999.9</v>
      </c>
      <c r="E2950" s="1" t="s">
        <v>10</v>
      </c>
      <c r="F2950" s="1" t="s">
        <v>16</v>
      </c>
      <c r="G2950" s="1" t="s">
        <v>12</v>
      </c>
      <c r="H2950" s="1" t="s">
        <v>13</v>
      </c>
      <c r="I2950" s="1" t="s">
        <v>13</v>
      </c>
      <c r="J2950">
        <v>27</v>
      </c>
      <c r="K2950" s="1">
        <f t="shared" si="135"/>
        <v>924999.9</v>
      </c>
      <c r="L2950" s="1" t="str">
        <f t="shared" si="136"/>
        <v>ASALARIADO</v>
      </c>
      <c r="M2950" s="1">
        <f t="shared" si="137"/>
        <v>27</v>
      </c>
    </row>
    <row r="2951" spans="2:13" x14ac:dyDescent="0.25">
      <c r="B2951">
        <v>2937</v>
      </c>
      <c r="C2951" s="1" t="s">
        <v>15</v>
      </c>
      <c r="D2951">
        <v>323296</v>
      </c>
      <c r="E2951" s="1" t="s">
        <v>17</v>
      </c>
      <c r="F2951" s="1" t="s">
        <v>16</v>
      </c>
      <c r="G2951" s="1" t="s">
        <v>12</v>
      </c>
      <c r="H2951" s="1" t="s">
        <v>12</v>
      </c>
      <c r="I2951" s="1" t="s">
        <v>13</v>
      </c>
      <c r="J2951">
        <v>38</v>
      </c>
      <c r="K2951" s="1">
        <f t="shared" si="135"/>
        <v>323296</v>
      </c>
      <c r="L2951" s="1" t="str">
        <f t="shared" si="136"/>
        <v>ASEGURADO VOLUNTARIO</v>
      </c>
      <c r="M2951" s="1">
        <f t="shared" si="137"/>
        <v>38</v>
      </c>
    </row>
    <row r="2952" spans="2:13" x14ac:dyDescent="0.25">
      <c r="B2952">
        <v>2938</v>
      </c>
      <c r="C2952" s="1" t="s">
        <v>9</v>
      </c>
      <c r="D2952">
        <v>348000</v>
      </c>
      <c r="E2952" s="1" t="s">
        <v>10</v>
      </c>
      <c r="F2952" s="1" t="s">
        <v>16</v>
      </c>
      <c r="G2952" s="1" t="s">
        <v>12</v>
      </c>
      <c r="H2952" s="1" t="s">
        <v>13</v>
      </c>
      <c r="I2952" s="1" t="s">
        <v>12</v>
      </c>
      <c r="J2952">
        <v>19</v>
      </c>
      <c r="K2952" s="1">
        <f t="shared" si="135"/>
        <v>348000</v>
      </c>
      <c r="L2952" s="1" t="str">
        <f t="shared" si="136"/>
        <v>ASALARIADO</v>
      </c>
      <c r="M2952" s="1">
        <f t="shared" si="137"/>
        <v>19</v>
      </c>
    </row>
    <row r="2953" spans="2:13" x14ac:dyDescent="0.25">
      <c r="B2953">
        <v>2939</v>
      </c>
      <c r="C2953" s="1" t="s">
        <v>15</v>
      </c>
      <c r="D2953">
        <v>295000</v>
      </c>
      <c r="E2953" s="1" t="s">
        <v>17</v>
      </c>
      <c r="F2953" s="1" t="s">
        <v>16</v>
      </c>
      <c r="G2953" s="1" t="s">
        <v>12</v>
      </c>
      <c r="H2953" s="1" t="s">
        <v>12</v>
      </c>
      <c r="I2953" s="1" t="s">
        <v>13</v>
      </c>
      <c r="J2953">
        <v>33</v>
      </c>
      <c r="K2953" s="1">
        <f t="shared" si="135"/>
        <v>295000</v>
      </c>
      <c r="L2953" s="1" t="str">
        <f t="shared" si="136"/>
        <v>ASEGURADO VOLUNTARIO</v>
      </c>
      <c r="M2953" s="1">
        <f t="shared" si="137"/>
        <v>33</v>
      </c>
    </row>
    <row r="2954" spans="2:13" x14ac:dyDescent="0.25">
      <c r="B2954">
        <v>2940</v>
      </c>
      <c r="C2954" s="1" t="s">
        <v>9</v>
      </c>
      <c r="D2954">
        <v>297045</v>
      </c>
      <c r="E2954" s="1" t="s">
        <v>18</v>
      </c>
      <c r="F2954" s="1" t="s">
        <v>16</v>
      </c>
      <c r="G2954" s="1" t="s">
        <v>12</v>
      </c>
      <c r="H2954" s="1" t="s">
        <v>13</v>
      </c>
      <c r="I2954" s="1" t="s">
        <v>13</v>
      </c>
      <c r="J2954">
        <v>49</v>
      </c>
      <c r="K2954" s="1">
        <f t="shared" si="135"/>
        <v>297045</v>
      </c>
      <c r="L2954" s="1" t="str">
        <f t="shared" si="136"/>
        <v>TRABAJADOR INDEPENDIENTE</v>
      </c>
      <c r="M2954" s="1">
        <f t="shared" si="137"/>
        <v>49</v>
      </c>
    </row>
    <row r="2955" spans="2:13" x14ac:dyDescent="0.25">
      <c r="B2955">
        <v>2941</v>
      </c>
      <c r="C2955" s="1" t="s">
        <v>9</v>
      </c>
      <c r="D2955">
        <v>1889038</v>
      </c>
      <c r="E2955" s="1" t="s">
        <v>14</v>
      </c>
      <c r="F2955" s="1" t="s">
        <v>11</v>
      </c>
      <c r="G2955" s="1" t="s">
        <v>12</v>
      </c>
      <c r="H2955" s="1" t="s">
        <v>13</v>
      </c>
      <c r="I2955" s="1" t="s">
        <v>13</v>
      </c>
      <c r="J2955">
        <v>67</v>
      </c>
      <c r="K2955" s="1">
        <f t="shared" si="135"/>
        <v>1889038</v>
      </c>
      <c r="L2955" s="1" t="str">
        <f t="shared" si="136"/>
        <v>PENSIONADOS EN SU PROPIO SISTEMA</v>
      </c>
      <c r="M2955" s="1">
        <f t="shared" si="137"/>
        <v>67</v>
      </c>
    </row>
    <row r="2956" spans="2:13" x14ac:dyDescent="0.25">
      <c r="B2956">
        <v>2942</v>
      </c>
      <c r="C2956" s="1" t="s">
        <v>15</v>
      </c>
      <c r="D2956">
        <v>1675853</v>
      </c>
      <c r="E2956" s="1" t="s">
        <v>14</v>
      </c>
      <c r="F2956" s="1" t="s">
        <v>11</v>
      </c>
      <c r="G2956" s="1" t="s">
        <v>12</v>
      </c>
      <c r="H2956" s="1" t="s">
        <v>13</v>
      </c>
      <c r="I2956" s="1" t="s">
        <v>13</v>
      </c>
      <c r="J2956">
        <v>55</v>
      </c>
      <c r="K2956" s="1">
        <f t="shared" si="135"/>
        <v>1675853</v>
      </c>
      <c r="L2956" s="1" t="str">
        <f t="shared" si="136"/>
        <v>PENSIONADOS EN SU PROPIO SISTEMA</v>
      </c>
      <c r="M2956" s="1">
        <f t="shared" si="137"/>
        <v>55</v>
      </c>
    </row>
    <row r="2957" spans="2:13" x14ac:dyDescent="0.25">
      <c r="B2957">
        <v>2943</v>
      </c>
      <c r="C2957" s="1" t="s">
        <v>9</v>
      </c>
      <c r="D2957">
        <v>25000</v>
      </c>
      <c r="E2957" s="1" t="s">
        <v>10</v>
      </c>
      <c r="F2957" s="1" t="s">
        <v>16</v>
      </c>
      <c r="G2957" s="1" t="s">
        <v>12</v>
      </c>
      <c r="H2957" s="1" t="s">
        <v>13</v>
      </c>
      <c r="I2957" s="1" t="s">
        <v>13</v>
      </c>
      <c r="J2957">
        <v>18</v>
      </c>
      <c r="K2957" s="1">
        <f t="shared" si="135"/>
        <v>25000</v>
      </c>
      <c r="L2957" s="1" t="str">
        <f t="shared" si="136"/>
        <v>ASALARIADO</v>
      </c>
      <c r="M2957" s="1">
        <f t="shared" si="137"/>
        <v>18</v>
      </c>
    </row>
    <row r="2958" spans="2:13" x14ac:dyDescent="0.25">
      <c r="B2958">
        <v>2944</v>
      </c>
      <c r="C2958" s="1" t="s">
        <v>9</v>
      </c>
      <c r="D2958">
        <v>377730.1</v>
      </c>
      <c r="E2958" s="1" t="s">
        <v>10</v>
      </c>
      <c r="F2958" s="1" t="s">
        <v>16</v>
      </c>
      <c r="G2958" s="1" t="s">
        <v>12</v>
      </c>
      <c r="H2958" s="1" t="s">
        <v>13</v>
      </c>
      <c r="I2958" s="1" t="s">
        <v>13</v>
      </c>
      <c r="J2958">
        <v>46</v>
      </c>
      <c r="K2958" s="1">
        <f t="shared" si="135"/>
        <v>377730.1</v>
      </c>
      <c r="L2958" s="1" t="str">
        <f t="shared" si="136"/>
        <v>ASALARIADO</v>
      </c>
      <c r="M2958" s="1">
        <f t="shared" si="137"/>
        <v>46</v>
      </c>
    </row>
    <row r="2959" spans="2:13" x14ac:dyDescent="0.25">
      <c r="B2959">
        <v>2945</v>
      </c>
      <c r="C2959" s="1" t="s">
        <v>9</v>
      </c>
      <c r="D2959">
        <v>385411.82</v>
      </c>
      <c r="E2959" s="1" t="s">
        <v>10</v>
      </c>
      <c r="F2959" s="1" t="s">
        <v>16</v>
      </c>
      <c r="G2959" s="1" t="s">
        <v>12</v>
      </c>
      <c r="H2959" s="1" t="s">
        <v>13</v>
      </c>
      <c r="I2959" s="1" t="s">
        <v>13</v>
      </c>
      <c r="J2959">
        <v>24</v>
      </c>
      <c r="K2959" s="1">
        <f t="shared" ref="K2959:K3022" si="138">IF(ISBLANK(D2959),$B$8,D2959)</f>
        <v>385411.82</v>
      </c>
      <c r="L2959" s="1" t="str">
        <f t="shared" ref="L2959:L3022" si="139">IF(ISBLANK(E2959),$B$4,E2959)</f>
        <v>ASALARIADO</v>
      </c>
      <c r="M2959" s="1">
        <f t="shared" ref="M2959:M3022" si="140">IF(ISBLANK(J2959),$B$9,J2959)</f>
        <v>24</v>
      </c>
    </row>
    <row r="2960" spans="2:13" x14ac:dyDescent="0.25">
      <c r="B2960">
        <v>2946</v>
      </c>
      <c r="C2960" s="1" t="s">
        <v>15</v>
      </c>
      <c r="D2960">
        <v>1621195</v>
      </c>
      <c r="E2960" s="1" t="s">
        <v>10</v>
      </c>
      <c r="F2960" s="1" t="s">
        <v>11</v>
      </c>
      <c r="G2960" s="1" t="s">
        <v>12</v>
      </c>
      <c r="H2960" s="1" t="s">
        <v>13</v>
      </c>
      <c r="I2960" s="1" t="s">
        <v>13</v>
      </c>
      <c r="J2960">
        <v>31</v>
      </c>
      <c r="K2960" s="1">
        <f t="shared" si="138"/>
        <v>1621195</v>
      </c>
      <c r="L2960" s="1" t="str">
        <f t="shared" si="139"/>
        <v>ASALARIADO</v>
      </c>
      <c r="M2960" s="1">
        <f t="shared" si="140"/>
        <v>31</v>
      </c>
    </row>
    <row r="2961" spans="2:13" x14ac:dyDescent="0.25">
      <c r="B2961">
        <v>2947</v>
      </c>
      <c r="C2961" s="1" t="s">
        <v>15</v>
      </c>
      <c r="D2961">
        <v>782500</v>
      </c>
      <c r="E2961" s="1" t="s">
        <v>10</v>
      </c>
      <c r="F2961" s="1" t="s">
        <v>11</v>
      </c>
      <c r="G2961" s="1" t="s">
        <v>12</v>
      </c>
      <c r="H2961" s="1" t="s">
        <v>13</v>
      </c>
      <c r="I2961" s="1" t="s">
        <v>13</v>
      </c>
      <c r="J2961">
        <v>28</v>
      </c>
      <c r="K2961" s="1">
        <f t="shared" si="138"/>
        <v>782500</v>
      </c>
      <c r="L2961" s="1" t="str">
        <f t="shared" si="139"/>
        <v>ASALARIADO</v>
      </c>
      <c r="M2961" s="1">
        <f t="shared" si="140"/>
        <v>28</v>
      </c>
    </row>
    <row r="2962" spans="2:13" x14ac:dyDescent="0.25">
      <c r="B2962">
        <v>2948</v>
      </c>
      <c r="C2962" s="1" t="s">
        <v>9</v>
      </c>
      <c r="D2962">
        <v>467011</v>
      </c>
      <c r="E2962" s="1" t="s">
        <v>10</v>
      </c>
      <c r="F2962" s="1" t="s">
        <v>16</v>
      </c>
      <c r="G2962" s="1" t="s">
        <v>12</v>
      </c>
      <c r="H2962" s="1" t="s">
        <v>13</v>
      </c>
      <c r="I2962" s="1" t="s">
        <v>13</v>
      </c>
      <c r="J2962">
        <v>57</v>
      </c>
      <c r="K2962" s="1">
        <f t="shared" si="138"/>
        <v>467011</v>
      </c>
      <c r="L2962" s="1" t="str">
        <f t="shared" si="139"/>
        <v>ASALARIADO</v>
      </c>
      <c r="M2962" s="1">
        <f t="shared" si="140"/>
        <v>57</v>
      </c>
    </row>
    <row r="2963" spans="2:13" x14ac:dyDescent="0.25">
      <c r="B2963">
        <v>2949</v>
      </c>
      <c r="C2963" s="1" t="s">
        <v>15</v>
      </c>
      <c r="D2963">
        <v>240000</v>
      </c>
      <c r="E2963" s="1" t="s">
        <v>10</v>
      </c>
      <c r="F2963" s="1" t="s">
        <v>16</v>
      </c>
      <c r="G2963" s="1" t="s">
        <v>12</v>
      </c>
      <c r="H2963" s="1" t="s">
        <v>13</v>
      </c>
      <c r="I2963" s="1" t="s">
        <v>13</v>
      </c>
      <c r="J2963">
        <v>41</v>
      </c>
      <c r="K2963" s="1">
        <f t="shared" si="138"/>
        <v>240000</v>
      </c>
      <c r="L2963" s="1" t="str">
        <f t="shared" si="139"/>
        <v>ASALARIADO</v>
      </c>
      <c r="M2963" s="1">
        <f t="shared" si="140"/>
        <v>41</v>
      </c>
    </row>
    <row r="2964" spans="2:13" x14ac:dyDescent="0.25">
      <c r="B2964">
        <v>2950</v>
      </c>
      <c r="C2964" s="1" t="s">
        <v>15</v>
      </c>
      <c r="D2964">
        <v>806421.08</v>
      </c>
      <c r="E2964" s="1" t="s">
        <v>10</v>
      </c>
      <c r="F2964" s="1" t="s">
        <v>16</v>
      </c>
      <c r="G2964" s="1" t="s">
        <v>12</v>
      </c>
      <c r="H2964" s="1" t="s">
        <v>13</v>
      </c>
      <c r="I2964" s="1" t="s">
        <v>13</v>
      </c>
      <c r="J2964">
        <v>58</v>
      </c>
      <c r="K2964" s="1">
        <f t="shared" si="138"/>
        <v>806421.08</v>
      </c>
      <c r="L2964" s="1" t="str">
        <f t="shared" si="139"/>
        <v>ASALARIADO</v>
      </c>
      <c r="M2964" s="1">
        <f t="shared" si="140"/>
        <v>58</v>
      </c>
    </row>
    <row r="2965" spans="2:13" x14ac:dyDescent="0.25">
      <c r="B2965">
        <v>2951</v>
      </c>
      <c r="C2965" s="1" t="s">
        <v>15</v>
      </c>
      <c r="D2965">
        <v>400000</v>
      </c>
      <c r="E2965" s="1" t="s">
        <v>10</v>
      </c>
      <c r="F2965" s="1" t="s">
        <v>16</v>
      </c>
      <c r="G2965" s="1" t="s">
        <v>12</v>
      </c>
      <c r="H2965" s="1" t="s">
        <v>13</v>
      </c>
      <c r="I2965" s="1" t="s">
        <v>13</v>
      </c>
      <c r="J2965">
        <v>25</v>
      </c>
      <c r="K2965" s="1">
        <f t="shared" si="138"/>
        <v>400000</v>
      </c>
      <c r="L2965" s="1" t="str">
        <f t="shared" si="139"/>
        <v>ASALARIADO</v>
      </c>
      <c r="M2965" s="1">
        <f t="shared" si="140"/>
        <v>25</v>
      </c>
    </row>
    <row r="2966" spans="2:13" x14ac:dyDescent="0.25">
      <c r="B2966">
        <v>2952</v>
      </c>
      <c r="C2966" s="1" t="s">
        <v>9</v>
      </c>
      <c r="D2966">
        <v>299441</v>
      </c>
      <c r="E2966" s="1" t="s">
        <v>18</v>
      </c>
      <c r="F2966" s="1" t="s">
        <v>16</v>
      </c>
      <c r="G2966" s="1" t="s">
        <v>12</v>
      </c>
      <c r="H2966" s="1" t="s">
        <v>12</v>
      </c>
      <c r="I2966" s="1" t="s">
        <v>12</v>
      </c>
      <c r="J2966">
        <v>53</v>
      </c>
      <c r="K2966" s="1">
        <f t="shared" si="138"/>
        <v>299441</v>
      </c>
      <c r="L2966" s="1" t="str">
        <f t="shared" si="139"/>
        <v>TRABAJADOR INDEPENDIENTE</v>
      </c>
      <c r="M2966" s="1">
        <f t="shared" si="140"/>
        <v>53</v>
      </c>
    </row>
    <row r="2967" spans="2:13" x14ac:dyDescent="0.25">
      <c r="B2967">
        <v>2953</v>
      </c>
      <c r="C2967" s="1" t="s">
        <v>9</v>
      </c>
      <c r="D2967">
        <v>377164.37</v>
      </c>
      <c r="E2967" s="1" t="s">
        <v>10</v>
      </c>
      <c r="F2967" s="1" t="s">
        <v>16</v>
      </c>
      <c r="G2967" s="1" t="s">
        <v>12</v>
      </c>
      <c r="H2967" s="1" t="s">
        <v>13</v>
      </c>
      <c r="I2967" s="1" t="s">
        <v>13</v>
      </c>
      <c r="J2967">
        <v>39</v>
      </c>
      <c r="K2967" s="1">
        <f t="shared" si="138"/>
        <v>377164.37</v>
      </c>
      <c r="L2967" s="1" t="str">
        <f t="shared" si="139"/>
        <v>ASALARIADO</v>
      </c>
      <c r="M2967" s="1">
        <f t="shared" si="140"/>
        <v>39</v>
      </c>
    </row>
    <row r="2968" spans="2:13" x14ac:dyDescent="0.25">
      <c r="B2968">
        <v>2954</v>
      </c>
      <c r="C2968" s="1" t="s">
        <v>15</v>
      </c>
      <c r="D2968">
        <v>523392</v>
      </c>
      <c r="E2968" s="1" t="s">
        <v>10</v>
      </c>
      <c r="F2968" s="1" t="s">
        <v>16</v>
      </c>
      <c r="G2968" s="1" t="s">
        <v>12</v>
      </c>
      <c r="H2968" s="1" t="s">
        <v>13</v>
      </c>
      <c r="I2968" s="1" t="s">
        <v>13</v>
      </c>
      <c r="J2968">
        <v>21</v>
      </c>
      <c r="K2968" s="1">
        <f t="shared" si="138"/>
        <v>523392</v>
      </c>
      <c r="L2968" s="1" t="str">
        <f t="shared" si="139"/>
        <v>ASALARIADO</v>
      </c>
      <c r="M2968" s="1">
        <f t="shared" si="140"/>
        <v>21</v>
      </c>
    </row>
    <row r="2969" spans="2:13" x14ac:dyDescent="0.25">
      <c r="B2969">
        <v>2955</v>
      </c>
      <c r="C2969" s="1" t="s">
        <v>9</v>
      </c>
      <c r="D2969">
        <v>297046</v>
      </c>
      <c r="E2969" s="1" t="s">
        <v>18</v>
      </c>
      <c r="F2969" s="1" t="s">
        <v>16</v>
      </c>
      <c r="G2969" s="1" t="s">
        <v>13</v>
      </c>
      <c r="H2969" s="1" t="s">
        <v>13</v>
      </c>
      <c r="I2969" s="1" t="s">
        <v>12</v>
      </c>
      <c r="J2969">
        <v>69</v>
      </c>
      <c r="K2969" s="1">
        <f t="shared" si="138"/>
        <v>297046</v>
      </c>
      <c r="L2969" s="1" t="str">
        <f t="shared" si="139"/>
        <v>TRABAJADOR INDEPENDIENTE</v>
      </c>
      <c r="M2969" s="1">
        <f t="shared" si="140"/>
        <v>69</v>
      </c>
    </row>
    <row r="2970" spans="2:13" x14ac:dyDescent="0.25">
      <c r="B2970">
        <v>2956</v>
      </c>
      <c r="C2970" s="1" t="s">
        <v>15</v>
      </c>
      <c r="D2970">
        <v>397559.9</v>
      </c>
      <c r="E2970" s="1" t="s">
        <v>10</v>
      </c>
      <c r="F2970" s="1" t="s">
        <v>16</v>
      </c>
      <c r="G2970" s="1" t="s">
        <v>12</v>
      </c>
      <c r="H2970" s="1" t="s">
        <v>12</v>
      </c>
      <c r="I2970" s="1" t="s">
        <v>13</v>
      </c>
      <c r="J2970">
        <v>26</v>
      </c>
      <c r="K2970" s="1">
        <f t="shared" si="138"/>
        <v>397559.9</v>
      </c>
      <c r="L2970" s="1" t="str">
        <f t="shared" si="139"/>
        <v>ASALARIADO</v>
      </c>
      <c r="M2970" s="1">
        <f t="shared" si="140"/>
        <v>26</v>
      </c>
    </row>
    <row r="2971" spans="2:13" x14ac:dyDescent="0.25">
      <c r="B2971">
        <v>2957</v>
      </c>
      <c r="C2971" s="1" t="s">
        <v>9</v>
      </c>
      <c r="D2971">
        <v>566795.41</v>
      </c>
      <c r="E2971" s="1" t="s">
        <v>10</v>
      </c>
      <c r="F2971" s="1" t="s">
        <v>11</v>
      </c>
      <c r="G2971" s="1" t="s">
        <v>12</v>
      </c>
      <c r="H2971" s="1" t="s">
        <v>13</v>
      </c>
      <c r="I2971" s="1" t="s">
        <v>13</v>
      </c>
      <c r="J2971">
        <v>45</v>
      </c>
      <c r="K2971" s="1">
        <f t="shared" si="138"/>
        <v>566795.41</v>
      </c>
      <c r="L2971" s="1" t="str">
        <f t="shared" si="139"/>
        <v>ASALARIADO</v>
      </c>
      <c r="M2971" s="1">
        <f t="shared" si="140"/>
        <v>45</v>
      </c>
    </row>
    <row r="2972" spans="2:13" x14ac:dyDescent="0.25">
      <c r="B2972">
        <v>2958</v>
      </c>
      <c r="C2972" s="1" t="s">
        <v>9</v>
      </c>
      <c r="D2972">
        <v>590421.69999999995</v>
      </c>
      <c r="E2972" s="1" t="s">
        <v>10</v>
      </c>
      <c r="F2972" s="1" t="s">
        <v>11</v>
      </c>
      <c r="G2972" s="1" t="s">
        <v>12</v>
      </c>
      <c r="H2972" s="1" t="s">
        <v>13</v>
      </c>
      <c r="I2972" s="1" t="s">
        <v>13</v>
      </c>
      <c r="J2972">
        <v>34</v>
      </c>
      <c r="K2972" s="1">
        <f t="shared" si="138"/>
        <v>590421.69999999995</v>
      </c>
      <c r="L2972" s="1" t="str">
        <f t="shared" si="139"/>
        <v>ASALARIADO</v>
      </c>
      <c r="M2972" s="1">
        <f t="shared" si="140"/>
        <v>34</v>
      </c>
    </row>
    <row r="2973" spans="2:13" x14ac:dyDescent="0.25">
      <c r="B2973">
        <v>2959</v>
      </c>
      <c r="C2973" s="1" t="s">
        <v>9</v>
      </c>
      <c r="D2973">
        <v>363833.34</v>
      </c>
      <c r="E2973" s="1" t="s">
        <v>10</v>
      </c>
      <c r="F2973" s="1" t="s">
        <v>16</v>
      </c>
      <c r="G2973" s="1" t="s">
        <v>12</v>
      </c>
      <c r="H2973" s="1" t="s">
        <v>13</v>
      </c>
      <c r="I2973" s="1" t="s">
        <v>13</v>
      </c>
      <c r="J2973">
        <v>33</v>
      </c>
      <c r="K2973" s="1">
        <f t="shared" si="138"/>
        <v>363833.34</v>
      </c>
      <c r="L2973" s="1" t="str">
        <f t="shared" si="139"/>
        <v>ASALARIADO</v>
      </c>
      <c r="M2973" s="1">
        <f t="shared" si="140"/>
        <v>33</v>
      </c>
    </row>
    <row r="2974" spans="2:13" x14ac:dyDescent="0.25">
      <c r="B2974">
        <v>2960</v>
      </c>
      <c r="C2974" s="1" t="s">
        <v>9</v>
      </c>
      <c r="D2974">
        <v>297046</v>
      </c>
      <c r="E2974" s="1" t="s">
        <v>18</v>
      </c>
      <c r="F2974" s="1" t="s">
        <v>16</v>
      </c>
      <c r="G2974" s="1" t="s">
        <v>12</v>
      </c>
      <c r="H2974" s="1" t="s">
        <v>12</v>
      </c>
      <c r="I2974" s="1" t="s">
        <v>12</v>
      </c>
      <c r="J2974">
        <v>36</v>
      </c>
      <c r="K2974" s="1">
        <f t="shared" si="138"/>
        <v>297046</v>
      </c>
      <c r="L2974" s="1" t="str">
        <f t="shared" si="139"/>
        <v>TRABAJADOR INDEPENDIENTE</v>
      </c>
      <c r="M2974" s="1">
        <f t="shared" si="140"/>
        <v>36</v>
      </c>
    </row>
    <row r="2975" spans="2:13" x14ac:dyDescent="0.25">
      <c r="B2975">
        <v>2961</v>
      </c>
      <c r="C2975" s="1" t="s">
        <v>9</v>
      </c>
      <c r="D2975">
        <v>225000</v>
      </c>
      <c r="E2975" s="1" t="s">
        <v>10</v>
      </c>
      <c r="F2975" s="1" t="s">
        <v>16</v>
      </c>
      <c r="G2975" s="1" t="s">
        <v>12</v>
      </c>
      <c r="H2975" s="1" t="s">
        <v>12</v>
      </c>
      <c r="I2975" s="1" t="s">
        <v>12</v>
      </c>
      <c r="J2975">
        <v>47</v>
      </c>
      <c r="K2975" s="1">
        <f t="shared" si="138"/>
        <v>225000</v>
      </c>
      <c r="L2975" s="1" t="str">
        <f t="shared" si="139"/>
        <v>ASALARIADO</v>
      </c>
      <c r="M2975" s="1">
        <f t="shared" si="140"/>
        <v>47</v>
      </c>
    </row>
    <row r="2976" spans="2:13" x14ac:dyDescent="0.25">
      <c r="B2976">
        <v>2962</v>
      </c>
      <c r="C2976" s="1" t="s">
        <v>9</v>
      </c>
      <c r="D2976">
        <v>1054914.8899999999</v>
      </c>
      <c r="E2976" s="1" t="s">
        <v>10</v>
      </c>
      <c r="F2976" s="1" t="s">
        <v>11</v>
      </c>
      <c r="G2976" s="1" t="s">
        <v>12</v>
      </c>
      <c r="H2976" s="1" t="s">
        <v>13</v>
      </c>
      <c r="I2976" s="1" t="s">
        <v>13</v>
      </c>
      <c r="J2976">
        <v>50</v>
      </c>
      <c r="K2976" s="1">
        <f t="shared" si="138"/>
        <v>1054914.8899999999</v>
      </c>
      <c r="L2976" s="1" t="str">
        <f t="shared" si="139"/>
        <v>ASALARIADO</v>
      </c>
      <c r="M2976" s="1">
        <f t="shared" si="140"/>
        <v>50</v>
      </c>
    </row>
    <row r="2977" spans="2:13" x14ac:dyDescent="0.25">
      <c r="B2977">
        <v>2963</v>
      </c>
      <c r="C2977" s="1" t="s">
        <v>9</v>
      </c>
      <c r="D2977">
        <v>229028</v>
      </c>
      <c r="E2977" s="1" t="s">
        <v>10</v>
      </c>
      <c r="F2977" s="1" t="s">
        <v>16</v>
      </c>
      <c r="G2977" s="1" t="s">
        <v>12</v>
      </c>
      <c r="H2977" s="1" t="s">
        <v>13</v>
      </c>
      <c r="I2977" s="1" t="s">
        <v>13</v>
      </c>
      <c r="J2977">
        <v>20</v>
      </c>
      <c r="K2977" s="1">
        <f t="shared" si="138"/>
        <v>229028</v>
      </c>
      <c r="L2977" s="1" t="str">
        <f t="shared" si="139"/>
        <v>ASALARIADO</v>
      </c>
      <c r="M2977" s="1">
        <f t="shared" si="140"/>
        <v>20</v>
      </c>
    </row>
    <row r="2978" spans="2:13" x14ac:dyDescent="0.25">
      <c r="B2978">
        <v>2964</v>
      </c>
      <c r="C2978" s="1" t="s">
        <v>9</v>
      </c>
      <c r="D2978">
        <v>836076</v>
      </c>
      <c r="E2978" s="1" t="s">
        <v>10</v>
      </c>
      <c r="F2978" s="1" t="s">
        <v>11</v>
      </c>
      <c r="G2978" s="1" t="s">
        <v>12</v>
      </c>
      <c r="H2978" s="1" t="s">
        <v>13</v>
      </c>
      <c r="I2978" s="1" t="s">
        <v>13</v>
      </c>
      <c r="J2978">
        <v>32</v>
      </c>
      <c r="K2978" s="1">
        <f t="shared" si="138"/>
        <v>836076</v>
      </c>
      <c r="L2978" s="1" t="str">
        <f t="shared" si="139"/>
        <v>ASALARIADO</v>
      </c>
      <c r="M2978" s="1">
        <f t="shared" si="140"/>
        <v>32</v>
      </c>
    </row>
    <row r="2979" spans="2:13" x14ac:dyDescent="0.25">
      <c r="B2979">
        <v>2965</v>
      </c>
      <c r="C2979" s="1" t="s">
        <v>15</v>
      </c>
      <c r="D2979">
        <v>297046</v>
      </c>
      <c r="E2979" s="1" t="s">
        <v>18</v>
      </c>
      <c r="F2979" s="1" t="s">
        <v>16</v>
      </c>
      <c r="G2979" s="1" t="s">
        <v>12</v>
      </c>
      <c r="H2979" s="1" t="s">
        <v>13</v>
      </c>
      <c r="I2979" s="1" t="s">
        <v>12</v>
      </c>
      <c r="J2979">
        <v>38</v>
      </c>
      <c r="K2979" s="1">
        <f t="shared" si="138"/>
        <v>297046</v>
      </c>
      <c r="L2979" s="1" t="str">
        <f t="shared" si="139"/>
        <v>TRABAJADOR INDEPENDIENTE</v>
      </c>
      <c r="M2979" s="1">
        <f t="shared" si="140"/>
        <v>38</v>
      </c>
    </row>
    <row r="2980" spans="2:13" x14ac:dyDescent="0.25">
      <c r="B2980">
        <v>2966</v>
      </c>
      <c r="C2980" s="1" t="s">
        <v>15</v>
      </c>
      <c r="D2980">
        <v>660259.69999999995</v>
      </c>
      <c r="E2980" s="1" t="s">
        <v>10</v>
      </c>
      <c r="F2980" s="1" t="s">
        <v>11</v>
      </c>
      <c r="G2980" s="1" t="s">
        <v>12</v>
      </c>
      <c r="H2980" s="1" t="s">
        <v>13</v>
      </c>
      <c r="I2980" s="1" t="s">
        <v>13</v>
      </c>
      <c r="J2980">
        <v>24</v>
      </c>
      <c r="K2980" s="1">
        <f t="shared" si="138"/>
        <v>660259.69999999995</v>
      </c>
      <c r="L2980" s="1" t="str">
        <f t="shared" si="139"/>
        <v>ASALARIADO</v>
      </c>
      <c r="M2980" s="1">
        <f t="shared" si="140"/>
        <v>24</v>
      </c>
    </row>
    <row r="2981" spans="2:13" x14ac:dyDescent="0.25">
      <c r="B2981">
        <v>2967</v>
      </c>
      <c r="C2981" s="1" t="s">
        <v>15</v>
      </c>
      <c r="D2981">
        <v>297139</v>
      </c>
      <c r="E2981" s="1" t="s">
        <v>17</v>
      </c>
      <c r="F2981" s="1" t="s">
        <v>16</v>
      </c>
      <c r="G2981" s="1" t="s">
        <v>12</v>
      </c>
      <c r="H2981" s="1" t="s">
        <v>13</v>
      </c>
      <c r="I2981" s="1" t="s">
        <v>13</v>
      </c>
      <c r="J2981">
        <v>56</v>
      </c>
      <c r="K2981" s="1">
        <f t="shared" si="138"/>
        <v>297139</v>
      </c>
      <c r="L2981" s="1" t="str">
        <f t="shared" si="139"/>
        <v>ASEGURADO VOLUNTARIO</v>
      </c>
      <c r="M2981" s="1">
        <f t="shared" si="140"/>
        <v>56</v>
      </c>
    </row>
    <row r="2982" spans="2:13" x14ac:dyDescent="0.25">
      <c r="B2982">
        <v>2968</v>
      </c>
      <c r="C2982" s="1" t="s">
        <v>15</v>
      </c>
      <c r="D2982">
        <v>1253343.1200000001</v>
      </c>
      <c r="E2982" s="1" t="s">
        <v>10</v>
      </c>
      <c r="F2982" s="1" t="s">
        <v>16</v>
      </c>
      <c r="G2982" s="1" t="s">
        <v>12</v>
      </c>
      <c r="H2982" s="1" t="s">
        <v>13</v>
      </c>
      <c r="I2982" s="1" t="s">
        <v>13</v>
      </c>
      <c r="J2982">
        <v>35</v>
      </c>
      <c r="K2982" s="1">
        <f t="shared" si="138"/>
        <v>1253343.1200000001</v>
      </c>
      <c r="L2982" s="1" t="str">
        <f t="shared" si="139"/>
        <v>ASALARIADO</v>
      </c>
      <c r="M2982" s="1">
        <f t="shared" si="140"/>
        <v>35</v>
      </c>
    </row>
    <row r="2983" spans="2:13" x14ac:dyDescent="0.25">
      <c r="B2983">
        <v>2969</v>
      </c>
      <c r="C2983" s="1" t="s">
        <v>9</v>
      </c>
      <c r="D2983">
        <v>297046</v>
      </c>
      <c r="E2983" s="1" t="s">
        <v>18</v>
      </c>
      <c r="F2983" s="1" t="s">
        <v>16</v>
      </c>
      <c r="G2983" s="1" t="s">
        <v>12</v>
      </c>
      <c r="H2983" s="1" t="s">
        <v>13</v>
      </c>
      <c r="I2983" s="1" t="s">
        <v>13</v>
      </c>
      <c r="J2983">
        <v>59</v>
      </c>
      <c r="K2983" s="1">
        <f t="shared" si="138"/>
        <v>297046</v>
      </c>
      <c r="L2983" s="1" t="str">
        <f t="shared" si="139"/>
        <v>TRABAJADOR INDEPENDIENTE</v>
      </c>
      <c r="M2983" s="1">
        <f t="shared" si="140"/>
        <v>59</v>
      </c>
    </row>
    <row r="2984" spans="2:13" x14ac:dyDescent="0.25">
      <c r="B2984">
        <v>2970</v>
      </c>
      <c r="C2984" s="1" t="s">
        <v>9</v>
      </c>
      <c r="D2984">
        <v>392675</v>
      </c>
      <c r="E2984" s="1" t="s">
        <v>18</v>
      </c>
      <c r="F2984" s="1" t="s">
        <v>16</v>
      </c>
      <c r="G2984" s="1" t="s">
        <v>12</v>
      </c>
      <c r="H2984" s="1" t="s">
        <v>13</v>
      </c>
      <c r="I2984" s="1" t="s">
        <v>13</v>
      </c>
      <c r="J2984">
        <v>44</v>
      </c>
      <c r="K2984" s="1">
        <f t="shared" si="138"/>
        <v>392675</v>
      </c>
      <c r="L2984" s="1" t="str">
        <f t="shared" si="139"/>
        <v>TRABAJADOR INDEPENDIENTE</v>
      </c>
      <c r="M2984" s="1">
        <f t="shared" si="140"/>
        <v>44</v>
      </c>
    </row>
    <row r="2985" spans="2:13" x14ac:dyDescent="0.25">
      <c r="B2985">
        <v>2971</v>
      </c>
      <c r="C2985" s="1" t="s">
        <v>15</v>
      </c>
      <c r="D2985">
        <v>300018</v>
      </c>
      <c r="E2985" s="1" t="s">
        <v>17</v>
      </c>
      <c r="F2985" s="1" t="s">
        <v>16</v>
      </c>
      <c r="G2985" s="1" t="s">
        <v>12</v>
      </c>
      <c r="H2985" s="1" t="s">
        <v>13</v>
      </c>
      <c r="I2985" s="1" t="s">
        <v>13</v>
      </c>
      <c r="J2985">
        <v>58</v>
      </c>
      <c r="K2985" s="1">
        <f t="shared" si="138"/>
        <v>300018</v>
      </c>
      <c r="L2985" s="1" t="str">
        <f t="shared" si="139"/>
        <v>ASEGURADO VOLUNTARIO</v>
      </c>
      <c r="M2985" s="1">
        <f t="shared" si="140"/>
        <v>58</v>
      </c>
    </row>
    <row r="2986" spans="2:13" x14ac:dyDescent="0.25">
      <c r="B2986">
        <v>2972</v>
      </c>
      <c r="C2986" s="1" t="s">
        <v>15</v>
      </c>
      <c r="D2986">
        <v>127500</v>
      </c>
      <c r="E2986" s="1" t="s">
        <v>10</v>
      </c>
      <c r="F2986" s="1" t="s">
        <v>16</v>
      </c>
      <c r="G2986" s="1" t="s">
        <v>12</v>
      </c>
      <c r="H2986" s="1" t="s">
        <v>13</v>
      </c>
      <c r="I2986" s="1" t="s">
        <v>12</v>
      </c>
      <c r="J2986">
        <v>52</v>
      </c>
      <c r="K2986" s="1">
        <f t="shared" si="138"/>
        <v>127500</v>
      </c>
      <c r="L2986" s="1" t="str">
        <f t="shared" si="139"/>
        <v>ASALARIADO</v>
      </c>
      <c r="M2986" s="1">
        <f t="shared" si="140"/>
        <v>52</v>
      </c>
    </row>
    <row r="2987" spans="2:13" x14ac:dyDescent="0.25">
      <c r="B2987">
        <v>2973</v>
      </c>
      <c r="C2987" s="1" t="s">
        <v>15</v>
      </c>
      <c r="D2987">
        <v>296000</v>
      </c>
      <c r="E2987" s="1" t="s">
        <v>10</v>
      </c>
      <c r="F2987" s="1" t="s">
        <v>16</v>
      </c>
      <c r="G2987" s="1" t="s">
        <v>12</v>
      </c>
      <c r="H2987" s="1" t="s">
        <v>13</v>
      </c>
      <c r="I2987" s="1" t="s">
        <v>13</v>
      </c>
      <c r="J2987">
        <v>57</v>
      </c>
      <c r="K2987" s="1">
        <f t="shared" si="138"/>
        <v>296000</v>
      </c>
      <c r="L2987" s="1" t="str">
        <f t="shared" si="139"/>
        <v>ASALARIADO</v>
      </c>
      <c r="M2987" s="1">
        <f t="shared" si="140"/>
        <v>57</v>
      </c>
    </row>
    <row r="2988" spans="2:13" x14ac:dyDescent="0.25">
      <c r="B2988">
        <v>2974</v>
      </c>
      <c r="C2988" s="1" t="s">
        <v>15</v>
      </c>
      <c r="D2988">
        <v>64851.19</v>
      </c>
      <c r="E2988" s="1" t="s">
        <v>10</v>
      </c>
      <c r="F2988" s="1" t="s">
        <v>16</v>
      </c>
      <c r="G2988" s="1" t="s">
        <v>12</v>
      </c>
      <c r="H2988" s="1" t="s">
        <v>13</v>
      </c>
      <c r="I2988" s="1" t="s">
        <v>13</v>
      </c>
      <c r="J2988">
        <v>25</v>
      </c>
      <c r="K2988" s="1">
        <f t="shared" si="138"/>
        <v>64851.19</v>
      </c>
      <c r="L2988" s="1" t="str">
        <f t="shared" si="139"/>
        <v>ASALARIADO</v>
      </c>
      <c r="M2988" s="1">
        <f t="shared" si="140"/>
        <v>25</v>
      </c>
    </row>
    <row r="2989" spans="2:13" x14ac:dyDescent="0.25">
      <c r="B2989">
        <v>2975</v>
      </c>
      <c r="C2989" s="1" t="s">
        <v>15</v>
      </c>
      <c r="D2989">
        <v>10</v>
      </c>
      <c r="E2989" s="1" t="s">
        <v>10</v>
      </c>
      <c r="F2989" s="1" t="s">
        <v>11</v>
      </c>
      <c r="G2989" s="1" t="s">
        <v>12</v>
      </c>
      <c r="H2989" s="1" t="s">
        <v>13</v>
      </c>
      <c r="I2989" s="1" t="s">
        <v>13</v>
      </c>
      <c r="J2989">
        <v>51</v>
      </c>
      <c r="K2989" s="1">
        <f t="shared" si="138"/>
        <v>10</v>
      </c>
      <c r="L2989" s="1" t="str">
        <f t="shared" si="139"/>
        <v>ASALARIADO</v>
      </c>
      <c r="M2989" s="1">
        <f t="shared" si="140"/>
        <v>51</v>
      </c>
    </row>
    <row r="2990" spans="2:13" x14ac:dyDescent="0.25">
      <c r="B2990">
        <v>2976</v>
      </c>
      <c r="C2990" s="1" t="s">
        <v>15</v>
      </c>
      <c r="D2990">
        <v>976868.32</v>
      </c>
      <c r="E2990" s="1" t="s">
        <v>10</v>
      </c>
      <c r="F2990" s="1" t="s">
        <v>16</v>
      </c>
      <c r="G2990" s="1" t="s">
        <v>12</v>
      </c>
      <c r="H2990" s="1" t="s">
        <v>13</v>
      </c>
      <c r="I2990" s="1" t="s">
        <v>13</v>
      </c>
      <c r="J2990">
        <v>37</v>
      </c>
      <c r="K2990" s="1">
        <f t="shared" si="138"/>
        <v>976868.32</v>
      </c>
      <c r="L2990" s="1" t="str">
        <f t="shared" si="139"/>
        <v>ASALARIADO</v>
      </c>
      <c r="M2990" s="1">
        <f t="shared" si="140"/>
        <v>37</v>
      </c>
    </row>
    <row r="2991" spans="2:13" x14ac:dyDescent="0.25">
      <c r="B2991">
        <v>2977</v>
      </c>
      <c r="C2991" s="1" t="s">
        <v>9</v>
      </c>
      <c r="D2991">
        <v>301783</v>
      </c>
      <c r="E2991" s="1" t="s">
        <v>10</v>
      </c>
      <c r="F2991" s="1" t="s">
        <v>16</v>
      </c>
      <c r="G2991" s="1" t="s">
        <v>12</v>
      </c>
      <c r="H2991" s="1" t="s">
        <v>13</v>
      </c>
      <c r="I2991" s="1" t="s">
        <v>12</v>
      </c>
      <c r="J2991">
        <v>36</v>
      </c>
      <c r="K2991" s="1">
        <f t="shared" si="138"/>
        <v>301783</v>
      </c>
      <c r="L2991" s="1" t="str">
        <f t="shared" si="139"/>
        <v>ASALARIADO</v>
      </c>
      <c r="M2991" s="1">
        <f t="shared" si="140"/>
        <v>36</v>
      </c>
    </row>
    <row r="2992" spans="2:13" x14ac:dyDescent="0.25">
      <c r="B2992">
        <v>2978</v>
      </c>
      <c r="C2992" s="1" t="s">
        <v>9</v>
      </c>
      <c r="D2992">
        <v>299647</v>
      </c>
      <c r="E2992" s="1" t="s">
        <v>17</v>
      </c>
      <c r="F2992" s="1" t="s">
        <v>16</v>
      </c>
      <c r="G2992" s="1" t="s">
        <v>12</v>
      </c>
      <c r="H2992" s="1" t="s">
        <v>13</v>
      </c>
      <c r="I2992" s="1" t="s">
        <v>13</v>
      </c>
      <c r="J2992">
        <v>62</v>
      </c>
      <c r="K2992" s="1">
        <f t="shared" si="138"/>
        <v>299647</v>
      </c>
      <c r="L2992" s="1" t="str">
        <f t="shared" si="139"/>
        <v>ASEGURADO VOLUNTARIO</v>
      </c>
      <c r="M2992" s="1">
        <f t="shared" si="140"/>
        <v>62</v>
      </c>
    </row>
    <row r="2993" spans="2:13" x14ac:dyDescent="0.25">
      <c r="B2993">
        <v>2979</v>
      </c>
      <c r="C2993" s="1" t="s">
        <v>15</v>
      </c>
      <c r="D2993">
        <v>1893569.1</v>
      </c>
      <c r="E2993" s="1" t="s">
        <v>10</v>
      </c>
      <c r="F2993" s="1" t="s">
        <v>11</v>
      </c>
      <c r="G2993" s="1" t="s">
        <v>12</v>
      </c>
      <c r="H2993" s="1" t="s">
        <v>13</v>
      </c>
      <c r="I2993" s="1" t="s">
        <v>13</v>
      </c>
      <c r="J2993">
        <v>54</v>
      </c>
      <c r="K2993" s="1">
        <f t="shared" si="138"/>
        <v>1893569.1</v>
      </c>
      <c r="L2993" s="1" t="str">
        <f t="shared" si="139"/>
        <v>ASALARIADO</v>
      </c>
      <c r="M2993" s="1">
        <f t="shared" si="140"/>
        <v>54</v>
      </c>
    </row>
    <row r="2994" spans="2:13" x14ac:dyDescent="0.25">
      <c r="B2994">
        <v>2980</v>
      </c>
      <c r="C2994" s="1" t="s">
        <v>9</v>
      </c>
      <c r="D2994">
        <v>173700</v>
      </c>
      <c r="E2994" s="1" t="s">
        <v>10</v>
      </c>
      <c r="F2994" s="1" t="s">
        <v>16</v>
      </c>
      <c r="G2994" s="1" t="s">
        <v>12</v>
      </c>
      <c r="H2994" s="1" t="s">
        <v>13</v>
      </c>
      <c r="I2994" s="1" t="s">
        <v>13</v>
      </c>
      <c r="J2994">
        <v>51</v>
      </c>
      <c r="K2994" s="1">
        <f t="shared" si="138"/>
        <v>173700</v>
      </c>
      <c r="L2994" s="1" t="str">
        <f t="shared" si="139"/>
        <v>ASALARIADO</v>
      </c>
      <c r="M2994" s="1">
        <f t="shared" si="140"/>
        <v>51</v>
      </c>
    </row>
    <row r="2995" spans="2:13" x14ac:dyDescent="0.25">
      <c r="B2995">
        <v>2981</v>
      </c>
      <c r="C2995" s="1" t="s">
        <v>15</v>
      </c>
      <c r="D2995">
        <v>766774</v>
      </c>
      <c r="E2995" s="1" t="s">
        <v>10</v>
      </c>
      <c r="F2995" s="1" t="s">
        <v>16</v>
      </c>
      <c r="G2995" s="1" t="s">
        <v>12</v>
      </c>
      <c r="H2995" s="1" t="s">
        <v>12</v>
      </c>
      <c r="I2995" s="1" t="s">
        <v>13</v>
      </c>
      <c r="J2995">
        <v>52</v>
      </c>
      <c r="K2995" s="1">
        <f t="shared" si="138"/>
        <v>766774</v>
      </c>
      <c r="L2995" s="1" t="str">
        <f t="shared" si="139"/>
        <v>ASALARIADO</v>
      </c>
      <c r="M2995" s="1">
        <f t="shared" si="140"/>
        <v>52</v>
      </c>
    </row>
    <row r="2996" spans="2:13" x14ac:dyDescent="0.25">
      <c r="B2996">
        <v>2982</v>
      </c>
      <c r="C2996" s="1" t="s">
        <v>9</v>
      </c>
      <c r="D2996">
        <v>291514</v>
      </c>
      <c r="E2996" s="1" t="s">
        <v>17</v>
      </c>
      <c r="F2996" s="1" t="s">
        <v>16</v>
      </c>
      <c r="G2996" s="1" t="s">
        <v>12</v>
      </c>
      <c r="H2996" s="1" t="s">
        <v>13</v>
      </c>
      <c r="I2996" s="1" t="s">
        <v>13</v>
      </c>
      <c r="J2996">
        <v>51</v>
      </c>
      <c r="K2996" s="1">
        <f t="shared" si="138"/>
        <v>291514</v>
      </c>
      <c r="L2996" s="1" t="str">
        <f t="shared" si="139"/>
        <v>ASEGURADO VOLUNTARIO</v>
      </c>
      <c r="M2996" s="1">
        <f t="shared" si="140"/>
        <v>51</v>
      </c>
    </row>
    <row r="2997" spans="2:13" x14ac:dyDescent="0.25">
      <c r="B2997">
        <v>2983</v>
      </c>
      <c r="C2997" s="1" t="s">
        <v>9</v>
      </c>
      <c r="D2997">
        <v>490122</v>
      </c>
      <c r="E2997" s="1" t="s">
        <v>18</v>
      </c>
      <c r="F2997" s="1" t="s">
        <v>16</v>
      </c>
      <c r="G2997" s="1" t="s">
        <v>12</v>
      </c>
      <c r="H2997" s="1" t="s">
        <v>13</v>
      </c>
      <c r="I2997" s="1" t="s">
        <v>13</v>
      </c>
      <c r="J2997">
        <v>63</v>
      </c>
      <c r="K2997" s="1">
        <f t="shared" si="138"/>
        <v>490122</v>
      </c>
      <c r="L2997" s="1" t="str">
        <f t="shared" si="139"/>
        <v>TRABAJADOR INDEPENDIENTE</v>
      </c>
      <c r="M2997" s="1">
        <f t="shared" si="140"/>
        <v>63</v>
      </c>
    </row>
    <row r="2998" spans="2:13" x14ac:dyDescent="0.25">
      <c r="B2998">
        <v>2984</v>
      </c>
      <c r="C2998" s="1" t="s">
        <v>15</v>
      </c>
      <c r="D2998">
        <v>299647</v>
      </c>
      <c r="E2998" s="1" t="s">
        <v>17</v>
      </c>
      <c r="F2998" s="1" t="s">
        <v>16</v>
      </c>
      <c r="G2998" s="1" t="s">
        <v>12</v>
      </c>
      <c r="H2998" s="1" t="s">
        <v>12</v>
      </c>
      <c r="I2998" s="1" t="s">
        <v>13</v>
      </c>
      <c r="J2998">
        <v>69</v>
      </c>
      <c r="K2998" s="1">
        <f t="shared" si="138"/>
        <v>299647</v>
      </c>
      <c r="L2998" s="1" t="str">
        <f t="shared" si="139"/>
        <v>ASEGURADO VOLUNTARIO</v>
      </c>
      <c r="M2998" s="1">
        <f t="shared" si="140"/>
        <v>69</v>
      </c>
    </row>
    <row r="2999" spans="2:13" x14ac:dyDescent="0.25">
      <c r="B2999">
        <v>2985</v>
      </c>
      <c r="C2999" s="1" t="s">
        <v>9</v>
      </c>
      <c r="D2999">
        <v>297046</v>
      </c>
      <c r="E2999" s="1" t="s">
        <v>18</v>
      </c>
      <c r="F2999" s="1" t="s">
        <v>16</v>
      </c>
      <c r="G2999" s="1" t="s">
        <v>13</v>
      </c>
      <c r="H2999" s="1" t="s">
        <v>13</v>
      </c>
      <c r="I2999" s="1" t="s">
        <v>12</v>
      </c>
      <c r="J2999">
        <v>55</v>
      </c>
      <c r="K2999" s="1">
        <f t="shared" si="138"/>
        <v>297046</v>
      </c>
      <c r="L2999" s="1" t="str">
        <f t="shared" si="139"/>
        <v>TRABAJADOR INDEPENDIENTE</v>
      </c>
      <c r="M2999" s="1">
        <f t="shared" si="140"/>
        <v>55</v>
      </c>
    </row>
    <row r="3000" spans="2:13" x14ac:dyDescent="0.25">
      <c r="B3000">
        <v>2986</v>
      </c>
      <c r="C3000" s="1" t="s">
        <v>15</v>
      </c>
      <c r="D3000">
        <v>300018</v>
      </c>
      <c r="E3000" s="1" t="s">
        <v>17</v>
      </c>
      <c r="F3000" s="1" t="s">
        <v>16</v>
      </c>
      <c r="G3000" s="1" t="s">
        <v>12</v>
      </c>
      <c r="H3000" s="1" t="s">
        <v>13</v>
      </c>
      <c r="I3000" s="1" t="s">
        <v>13</v>
      </c>
      <c r="J3000">
        <v>53</v>
      </c>
      <c r="K3000" s="1">
        <f t="shared" si="138"/>
        <v>300018</v>
      </c>
      <c r="L3000" s="1" t="str">
        <f t="shared" si="139"/>
        <v>ASEGURADO VOLUNTARIO</v>
      </c>
      <c r="M3000" s="1">
        <f t="shared" si="140"/>
        <v>53</v>
      </c>
    </row>
    <row r="3001" spans="2:13" x14ac:dyDescent="0.25">
      <c r="B3001">
        <v>2987</v>
      </c>
      <c r="C3001" s="1" t="s">
        <v>9</v>
      </c>
      <c r="D3001">
        <v>321550</v>
      </c>
      <c r="E3001" s="1" t="s">
        <v>18</v>
      </c>
      <c r="F3001" s="1" t="s">
        <v>16</v>
      </c>
      <c r="G3001" s="1" t="s">
        <v>12</v>
      </c>
      <c r="H3001" s="1" t="s">
        <v>13</v>
      </c>
      <c r="I3001" s="1" t="s">
        <v>12</v>
      </c>
      <c r="J3001">
        <v>51</v>
      </c>
      <c r="K3001" s="1">
        <f t="shared" si="138"/>
        <v>321550</v>
      </c>
      <c r="L3001" s="1" t="str">
        <f t="shared" si="139"/>
        <v>TRABAJADOR INDEPENDIENTE</v>
      </c>
      <c r="M3001" s="1">
        <f t="shared" si="140"/>
        <v>51</v>
      </c>
    </row>
    <row r="3002" spans="2:13" x14ac:dyDescent="0.25">
      <c r="B3002">
        <v>2988</v>
      </c>
      <c r="C3002" s="1" t="s">
        <v>9</v>
      </c>
      <c r="D3002">
        <v>422424</v>
      </c>
      <c r="E3002" s="1" t="s">
        <v>10</v>
      </c>
      <c r="F3002" s="1" t="s">
        <v>16</v>
      </c>
      <c r="G3002" s="1" t="s">
        <v>12</v>
      </c>
      <c r="H3002" s="1" t="s">
        <v>13</v>
      </c>
      <c r="I3002" s="1" t="s">
        <v>13</v>
      </c>
      <c r="J3002">
        <v>27</v>
      </c>
      <c r="K3002" s="1">
        <f t="shared" si="138"/>
        <v>422424</v>
      </c>
      <c r="L3002" s="1" t="str">
        <f t="shared" si="139"/>
        <v>ASALARIADO</v>
      </c>
      <c r="M3002" s="1">
        <f t="shared" si="140"/>
        <v>27</v>
      </c>
    </row>
    <row r="3003" spans="2:13" x14ac:dyDescent="0.25">
      <c r="B3003">
        <v>2989</v>
      </c>
      <c r="C3003" s="1" t="s">
        <v>15</v>
      </c>
      <c r="D3003">
        <v>351531.84</v>
      </c>
      <c r="E3003" s="1" t="s">
        <v>10</v>
      </c>
      <c r="F3003" s="1" t="s">
        <v>16</v>
      </c>
      <c r="G3003" s="1" t="s">
        <v>12</v>
      </c>
      <c r="H3003" s="1" t="s">
        <v>13</v>
      </c>
      <c r="I3003" s="1" t="s">
        <v>13</v>
      </c>
      <c r="J3003">
        <v>38</v>
      </c>
      <c r="K3003" s="1">
        <f t="shared" si="138"/>
        <v>351531.84</v>
      </c>
      <c r="L3003" s="1" t="str">
        <f t="shared" si="139"/>
        <v>ASALARIADO</v>
      </c>
      <c r="M3003" s="1">
        <f t="shared" si="140"/>
        <v>38</v>
      </c>
    </row>
    <row r="3004" spans="2:13" x14ac:dyDescent="0.25">
      <c r="B3004">
        <v>2990</v>
      </c>
      <c r="C3004" s="1" t="s">
        <v>9</v>
      </c>
      <c r="D3004">
        <v>356000</v>
      </c>
      <c r="E3004" s="1" t="s">
        <v>10</v>
      </c>
      <c r="F3004" s="1" t="s">
        <v>16</v>
      </c>
      <c r="G3004" s="1" t="s">
        <v>12</v>
      </c>
      <c r="H3004" s="1" t="s">
        <v>13</v>
      </c>
      <c r="I3004" s="1" t="s">
        <v>13</v>
      </c>
      <c r="J3004">
        <v>57</v>
      </c>
      <c r="K3004" s="1">
        <f t="shared" si="138"/>
        <v>356000</v>
      </c>
      <c r="L3004" s="1" t="str">
        <f t="shared" si="139"/>
        <v>ASALARIADO</v>
      </c>
      <c r="M3004" s="1">
        <f t="shared" si="140"/>
        <v>57</v>
      </c>
    </row>
    <row r="3005" spans="2:13" x14ac:dyDescent="0.25">
      <c r="B3005">
        <v>2991</v>
      </c>
      <c r="C3005" s="1" t="s">
        <v>15</v>
      </c>
      <c r="D3005">
        <v>278031</v>
      </c>
      <c r="E3005" s="1" t="s">
        <v>17</v>
      </c>
      <c r="F3005" s="1" t="s">
        <v>16</v>
      </c>
      <c r="G3005" s="1" t="s">
        <v>12</v>
      </c>
      <c r="H3005" s="1" t="s">
        <v>13</v>
      </c>
      <c r="I3005" s="1" t="s">
        <v>13</v>
      </c>
      <c r="J3005">
        <v>39</v>
      </c>
      <c r="K3005" s="1">
        <f t="shared" si="138"/>
        <v>278031</v>
      </c>
      <c r="L3005" s="1" t="str">
        <f t="shared" si="139"/>
        <v>ASEGURADO VOLUNTARIO</v>
      </c>
      <c r="M3005" s="1">
        <f t="shared" si="140"/>
        <v>39</v>
      </c>
    </row>
    <row r="3006" spans="2:13" x14ac:dyDescent="0.25">
      <c r="B3006">
        <v>2992</v>
      </c>
      <c r="C3006" s="1" t="s">
        <v>9</v>
      </c>
      <c r="D3006">
        <v>2247500</v>
      </c>
      <c r="E3006" s="1" t="s">
        <v>10</v>
      </c>
      <c r="F3006" s="1" t="s">
        <v>16</v>
      </c>
      <c r="G3006" s="1" t="s">
        <v>12</v>
      </c>
      <c r="H3006" s="1" t="s">
        <v>13</v>
      </c>
      <c r="I3006" s="1" t="s">
        <v>13</v>
      </c>
      <c r="J3006">
        <v>45</v>
      </c>
      <c r="K3006" s="1">
        <f t="shared" si="138"/>
        <v>2247500</v>
      </c>
      <c r="L3006" s="1" t="str">
        <f t="shared" si="139"/>
        <v>ASALARIADO</v>
      </c>
      <c r="M3006" s="1">
        <f t="shared" si="140"/>
        <v>45</v>
      </c>
    </row>
    <row r="3007" spans="2:13" x14ac:dyDescent="0.25">
      <c r="B3007">
        <v>2993</v>
      </c>
      <c r="C3007" s="1" t="s">
        <v>9</v>
      </c>
      <c r="D3007">
        <v>340000</v>
      </c>
      <c r="E3007" s="1" t="s">
        <v>10</v>
      </c>
      <c r="F3007" s="1" t="s">
        <v>16</v>
      </c>
      <c r="G3007" s="1" t="s">
        <v>12</v>
      </c>
      <c r="H3007" s="1" t="s">
        <v>13</v>
      </c>
      <c r="I3007" s="1" t="s">
        <v>13</v>
      </c>
      <c r="J3007">
        <v>34</v>
      </c>
      <c r="K3007" s="1">
        <f t="shared" si="138"/>
        <v>340000</v>
      </c>
      <c r="L3007" s="1" t="str">
        <f t="shared" si="139"/>
        <v>ASALARIADO</v>
      </c>
      <c r="M3007" s="1">
        <f t="shared" si="140"/>
        <v>34</v>
      </c>
    </row>
    <row r="3008" spans="2:13" x14ac:dyDescent="0.25">
      <c r="B3008">
        <v>2994</v>
      </c>
      <c r="C3008" s="1" t="s">
        <v>9</v>
      </c>
      <c r="D3008">
        <v>50000</v>
      </c>
      <c r="E3008" s="1" t="s">
        <v>10</v>
      </c>
      <c r="F3008" s="1" t="s">
        <v>16</v>
      </c>
      <c r="G3008" s="1" t="s">
        <v>12</v>
      </c>
      <c r="H3008" s="1" t="s">
        <v>12</v>
      </c>
      <c r="I3008" s="1" t="s">
        <v>12</v>
      </c>
      <c r="J3008">
        <v>53</v>
      </c>
      <c r="K3008" s="1">
        <f t="shared" si="138"/>
        <v>50000</v>
      </c>
      <c r="L3008" s="1" t="str">
        <f t="shared" si="139"/>
        <v>ASALARIADO</v>
      </c>
      <c r="M3008" s="1">
        <f t="shared" si="140"/>
        <v>53</v>
      </c>
    </row>
    <row r="3009" spans="2:13" x14ac:dyDescent="0.25">
      <c r="B3009">
        <v>2995</v>
      </c>
      <c r="C3009" s="1" t="s">
        <v>9</v>
      </c>
      <c r="D3009">
        <v>389718</v>
      </c>
      <c r="E3009" s="1" t="s">
        <v>10</v>
      </c>
      <c r="F3009" s="1" t="s">
        <v>16</v>
      </c>
      <c r="G3009" s="1" t="s">
        <v>12</v>
      </c>
      <c r="H3009" s="1" t="s">
        <v>13</v>
      </c>
      <c r="I3009" s="1" t="s">
        <v>13</v>
      </c>
      <c r="J3009">
        <v>41</v>
      </c>
      <c r="K3009" s="1">
        <f t="shared" si="138"/>
        <v>389718</v>
      </c>
      <c r="L3009" s="1" t="str">
        <f t="shared" si="139"/>
        <v>ASALARIADO</v>
      </c>
      <c r="M3009" s="1">
        <f t="shared" si="140"/>
        <v>41</v>
      </c>
    </row>
    <row r="3010" spans="2:13" x14ac:dyDescent="0.25">
      <c r="B3010">
        <v>2996</v>
      </c>
      <c r="C3010" s="1" t="s">
        <v>15</v>
      </c>
      <c r="D3010">
        <v>2032262.93</v>
      </c>
      <c r="E3010" s="1" t="s">
        <v>10</v>
      </c>
      <c r="F3010" s="1" t="s">
        <v>16</v>
      </c>
      <c r="G3010" s="1" t="s">
        <v>12</v>
      </c>
      <c r="H3010" s="1" t="s">
        <v>13</v>
      </c>
      <c r="I3010" s="1" t="s">
        <v>13</v>
      </c>
      <c r="J3010">
        <v>54</v>
      </c>
      <c r="K3010" s="1">
        <f t="shared" si="138"/>
        <v>2032262.93</v>
      </c>
      <c r="L3010" s="1" t="str">
        <f t="shared" si="139"/>
        <v>ASALARIADO</v>
      </c>
      <c r="M3010" s="1">
        <f t="shared" si="140"/>
        <v>54</v>
      </c>
    </row>
    <row r="3011" spans="2:13" x14ac:dyDescent="0.25">
      <c r="B3011">
        <v>2997</v>
      </c>
      <c r="C3011" s="1" t="s">
        <v>15</v>
      </c>
      <c r="D3011">
        <v>89567</v>
      </c>
      <c r="E3011" s="1" t="s">
        <v>10</v>
      </c>
      <c r="F3011" s="1" t="s">
        <v>11</v>
      </c>
      <c r="G3011" s="1" t="s">
        <v>12</v>
      </c>
      <c r="H3011" s="1" t="s">
        <v>13</v>
      </c>
      <c r="I3011" s="1" t="s">
        <v>13</v>
      </c>
      <c r="J3011">
        <v>34</v>
      </c>
      <c r="K3011" s="1">
        <f t="shared" si="138"/>
        <v>89567</v>
      </c>
      <c r="L3011" s="1" t="str">
        <f t="shared" si="139"/>
        <v>ASALARIADO</v>
      </c>
      <c r="M3011" s="1">
        <f t="shared" si="140"/>
        <v>34</v>
      </c>
    </row>
    <row r="3012" spans="2:13" x14ac:dyDescent="0.25">
      <c r="B3012">
        <v>2998</v>
      </c>
      <c r="C3012" s="1" t="s">
        <v>9</v>
      </c>
      <c r="D3012">
        <v>316965</v>
      </c>
      <c r="E3012" s="1" t="s">
        <v>10</v>
      </c>
      <c r="F3012" s="1" t="s">
        <v>16</v>
      </c>
      <c r="G3012" s="1" t="s">
        <v>12</v>
      </c>
      <c r="H3012" s="1" t="s">
        <v>13</v>
      </c>
      <c r="I3012" s="1" t="s">
        <v>13</v>
      </c>
      <c r="J3012">
        <v>25</v>
      </c>
      <c r="K3012" s="1">
        <f t="shared" si="138"/>
        <v>316965</v>
      </c>
      <c r="L3012" s="1" t="str">
        <f t="shared" si="139"/>
        <v>ASALARIADO</v>
      </c>
      <c r="M3012" s="1">
        <f t="shared" si="140"/>
        <v>25</v>
      </c>
    </row>
    <row r="3013" spans="2:13" x14ac:dyDescent="0.25">
      <c r="B3013">
        <v>2999</v>
      </c>
      <c r="C3013" s="1" t="s">
        <v>15</v>
      </c>
      <c r="D3013">
        <v>347135</v>
      </c>
      <c r="E3013" s="1" t="s">
        <v>17</v>
      </c>
      <c r="F3013" s="1" t="s">
        <v>16</v>
      </c>
      <c r="G3013" s="1" t="s">
        <v>12</v>
      </c>
      <c r="H3013" s="1" t="s">
        <v>12</v>
      </c>
      <c r="I3013" s="1" t="s">
        <v>13</v>
      </c>
      <c r="J3013">
        <v>63</v>
      </c>
      <c r="K3013" s="1">
        <f t="shared" si="138"/>
        <v>347135</v>
      </c>
      <c r="L3013" s="1" t="str">
        <f t="shared" si="139"/>
        <v>ASEGURADO VOLUNTARIO</v>
      </c>
      <c r="M3013" s="1">
        <f t="shared" si="140"/>
        <v>63</v>
      </c>
    </row>
    <row r="3014" spans="2:13" x14ac:dyDescent="0.25">
      <c r="B3014">
        <v>3000</v>
      </c>
      <c r="C3014" s="1" t="s">
        <v>15</v>
      </c>
      <c r="D3014">
        <v>1501649.3</v>
      </c>
      <c r="E3014" s="1" t="s">
        <v>10</v>
      </c>
      <c r="F3014" s="1" t="s">
        <v>16</v>
      </c>
      <c r="G3014" s="1" t="s">
        <v>12</v>
      </c>
      <c r="H3014" s="1" t="s">
        <v>12</v>
      </c>
      <c r="I3014" s="1" t="s">
        <v>13</v>
      </c>
      <c r="J3014">
        <v>35</v>
      </c>
      <c r="K3014" s="1">
        <f t="shared" si="138"/>
        <v>1501649.3</v>
      </c>
      <c r="L3014" s="1" t="str">
        <f t="shared" si="139"/>
        <v>ASALARIADO</v>
      </c>
      <c r="M3014" s="1">
        <f t="shared" si="140"/>
        <v>35</v>
      </c>
    </row>
    <row r="3015" spans="2:13" x14ac:dyDescent="0.25">
      <c r="B3015">
        <v>3001</v>
      </c>
      <c r="C3015" s="1" t="s">
        <v>9</v>
      </c>
      <c r="D3015">
        <v>302470</v>
      </c>
      <c r="E3015" s="1" t="s">
        <v>18</v>
      </c>
      <c r="F3015" s="1" t="s">
        <v>16</v>
      </c>
      <c r="G3015" s="1" t="s">
        <v>12</v>
      </c>
      <c r="H3015" s="1" t="s">
        <v>13</v>
      </c>
      <c r="I3015" s="1" t="s">
        <v>13</v>
      </c>
      <c r="J3015">
        <v>61</v>
      </c>
      <c r="K3015" s="1">
        <f t="shared" si="138"/>
        <v>302470</v>
      </c>
      <c r="L3015" s="1" t="str">
        <f t="shared" si="139"/>
        <v>TRABAJADOR INDEPENDIENTE</v>
      </c>
      <c r="M3015" s="1">
        <f t="shared" si="140"/>
        <v>61</v>
      </c>
    </row>
    <row r="3016" spans="2:13" x14ac:dyDescent="0.25">
      <c r="B3016">
        <v>3002</v>
      </c>
      <c r="C3016" s="1" t="s">
        <v>15</v>
      </c>
      <c r="D3016">
        <v>477140</v>
      </c>
      <c r="E3016" s="1" t="s">
        <v>10</v>
      </c>
      <c r="F3016" s="1" t="s">
        <v>11</v>
      </c>
      <c r="G3016" s="1" t="s">
        <v>12</v>
      </c>
      <c r="H3016" s="1" t="s">
        <v>13</v>
      </c>
      <c r="I3016" s="1" t="s">
        <v>13</v>
      </c>
      <c r="J3016">
        <v>48</v>
      </c>
      <c r="K3016" s="1">
        <f t="shared" si="138"/>
        <v>477140</v>
      </c>
      <c r="L3016" s="1" t="str">
        <f t="shared" si="139"/>
        <v>ASALARIADO</v>
      </c>
      <c r="M3016" s="1">
        <f t="shared" si="140"/>
        <v>48</v>
      </c>
    </row>
    <row r="3017" spans="2:13" x14ac:dyDescent="0.25">
      <c r="B3017">
        <v>3003</v>
      </c>
      <c r="C3017" s="1" t="s">
        <v>9</v>
      </c>
      <c r="D3017">
        <v>1194392</v>
      </c>
      <c r="E3017" s="1" t="s">
        <v>10</v>
      </c>
      <c r="F3017" s="1" t="s">
        <v>16</v>
      </c>
      <c r="G3017" s="1" t="s">
        <v>12</v>
      </c>
      <c r="H3017" s="1" t="s">
        <v>13</v>
      </c>
      <c r="I3017" s="1" t="s">
        <v>13</v>
      </c>
      <c r="J3017">
        <v>28</v>
      </c>
      <c r="K3017" s="1">
        <f t="shared" si="138"/>
        <v>1194392</v>
      </c>
      <c r="L3017" s="1" t="str">
        <f t="shared" si="139"/>
        <v>ASALARIADO</v>
      </c>
      <c r="M3017" s="1">
        <f t="shared" si="140"/>
        <v>28</v>
      </c>
    </row>
    <row r="3018" spans="2:13" x14ac:dyDescent="0.25">
      <c r="B3018">
        <v>3004</v>
      </c>
      <c r="C3018" s="1" t="s">
        <v>15</v>
      </c>
      <c r="D3018">
        <v>1876023.5</v>
      </c>
      <c r="E3018" s="1" t="s">
        <v>10</v>
      </c>
      <c r="F3018" s="1" t="s">
        <v>11</v>
      </c>
      <c r="G3018" s="1" t="s">
        <v>12</v>
      </c>
      <c r="H3018" s="1" t="s">
        <v>13</v>
      </c>
      <c r="I3018" s="1" t="s">
        <v>13</v>
      </c>
      <c r="J3018">
        <v>46</v>
      </c>
      <c r="K3018" s="1">
        <f t="shared" si="138"/>
        <v>1876023.5</v>
      </c>
      <c r="L3018" s="1" t="str">
        <f t="shared" si="139"/>
        <v>ASALARIADO</v>
      </c>
      <c r="M3018" s="1">
        <f t="shared" si="140"/>
        <v>46</v>
      </c>
    </row>
    <row r="3019" spans="2:13" x14ac:dyDescent="0.25">
      <c r="B3019">
        <v>3005</v>
      </c>
      <c r="C3019" s="1" t="s">
        <v>15</v>
      </c>
      <c r="D3019">
        <v>582000</v>
      </c>
      <c r="E3019" s="1" t="s">
        <v>10</v>
      </c>
      <c r="F3019" s="1" t="s">
        <v>16</v>
      </c>
      <c r="G3019" s="1" t="s">
        <v>12</v>
      </c>
      <c r="H3019" s="1" t="s">
        <v>13</v>
      </c>
      <c r="I3019" s="1" t="s">
        <v>13</v>
      </c>
      <c r="J3019">
        <v>23</v>
      </c>
      <c r="K3019" s="1">
        <f t="shared" si="138"/>
        <v>582000</v>
      </c>
      <c r="L3019" s="1" t="str">
        <f t="shared" si="139"/>
        <v>ASALARIADO</v>
      </c>
      <c r="M3019" s="1">
        <f t="shared" si="140"/>
        <v>23</v>
      </c>
    </row>
    <row r="3020" spans="2:13" x14ac:dyDescent="0.25">
      <c r="B3020">
        <v>3006</v>
      </c>
      <c r="C3020" s="1" t="s">
        <v>15</v>
      </c>
      <c r="D3020">
        <v>627691</v>
      </c>
      <c r="E3020" s="1" t="s">
        <v>10</v>
      </c>
      <c r="F3020" s="1" t="s">
        <v>11</v>
      </c>
      <c r="G3020" s="1" t="s">
        <v>12</v>
      </c>
      <c r="H3020" s="1" t="s">
        <v>13</v>
      </c>
      <c r="I3020" s="1" t="s">
        <v>13</v>
      </c>
      <c r="J3020">
        <v>41</v>
      </c>
      <c r="K3020" s="1">
        <f t="shared" si="138"/>
        <v>627691</v>
      </c>
      <c r="L3020" s="1" t="str">
        <f t="shared" si="139"/>
        <v>ASALARIADO</v>
      </c>
      <c r="M3020" s="1">
        <f t="shared" si="140"/>
        <v>41</v>
      </c>
    </row>
    <row r="3021" spans="2:13" x14ac:dyDescent="0.25">
      <c r="B3021">
        <v>3007</v>
      </c>
      <c r="C3021" s="1" t="s">
        <v>9</v>
      </c>
      <c r="D3021">
        <v>297046</v>
      </c>
      <c r="E3021" s="1" t="s">
        <v>17</v>
      </c>
      <c r="F3021" s="1" t="s">
        <v>16</v>
      </c>
      <c r="G3021" s="1" t="s">
        <v>12</v>
      </c>
      <c r="H3021" s="1" t="s">
        <v>13</v>
      </c>
      <c r="I3021" s="1" t="s">
        <v>13</v>
      </c>
      <c r="J3021">
        <v>59</v>
      </c>
      <c r="K3021" s="1">
        <f t="shared" si="138"/>
        <v>297046</v>
      </c>
      <c r="L3021" s="1" t="str">
        <f t="shared" si="139"/>
        <v>ASEGURADO VOLUNTARIO</v>
      </c>
      <c r="M3021" s="1">
        <f t="shared" si="140"/>
        <v>59</v>
      </c>
    </row>
    <row r="3022" spans="2:13" x14ac:dyDescent="0.25">
      <c r="B3022">
        <v>3008</v>
      </c>
      <c r="C3022" s="1" t="s">
        <v>15</v>
      </c>
      <c r="D3022">
        <v>944226</v>
      </c>
      <c r="E3022" s="1" t="s">
        <v>10</v>
      </c>
      <c r="F3022" s="1" t="s">
        <v>11</v>
      </c>
      <c r="G3022" s="1" t="s">
        <v>12</v>
      </c>
      <c r="H3022" s="1" t="s">
        <v>13</v>
      </c>
      <c r="I3022" s="1" t="s">
        <v>12</v>
      </c>
      <c r="J3022">
        <v>40</v>
      </c>
      <c r="K3022" s="1">
        <f t="shared" si="138"/>
        <v>944226</v>
      </c>
      <c r="L3022" s="1" t="str">
        <f t="shared" si="139"/>
        <v>ASALARIADO</v>
      </c>
      <c r="M3022" s="1">
        <f t="shared" si="140"/>
        <v>40</v>
      </c>
    </row>
    <row r="3023" spans="2:13" x14ac:dyDescent="0.25">
      <c r="B3023">
        <v>3009</v>
      </c>
      <c r="C3023" s="1" t="s">
        <v>15</v>
      </c>
      <c r="D3023">
        <v>5249730</v>
      </c>
      <c r="E3023" s="1" t="s">
        <v>10</v>
      </c>
      <c r="F3023" s="1" t="s">
        <v>11</v>
      </c>
      <c r="G3023" s="1" t="s">
        <v>12</v>
      </c>
      <c r="H3023" s="1" t="s">
        <v>13</v>
      </c>
      <c r="I3023" s="1" t="s">
        <v>13</v>
      </c>
      <c r="J3023">
        <v>63</v>
      </c>
      <c r="K3023" s="1">
        <f t="shared" ref="K3023:K3086" si="141">IF(ISBLANK(D3023),$B$8,D3023)</f>
        <v>5249730</v>
      </c>
      <c r="L3023" s="1" t="str">
        <f t="shared" ref="L3023:L3086" si="142">IF(ISBLANK(E3023),$B$4,E3023)</f>
        <v>ASALARIADO</v>
      </c>
      <c r="M3023" s="1">
        <f t="shared" ref="M3023:M3086" si="143">IF(ISBLANK(J3023),$B$9,J3023)</f>
        <v>63</v>
      </c>
    </row>
    <row r="3024" spans="2:13" x14ac:dyDescent="0.25">
      <c r="B3024">
        <v>3010</v>
      </c>
      <c r="C3024" s="1" t="s">
        <v>15</v>
      </c>
      <c r="D3024">
        <v>737925</v>
      </c>
      <c r="E3024" s="1" t="s">
        <v>10</v>
      </c>
      <c r="F3024" s="1" t="s">
        <v>16</v>
      </c>
      <c r="G3024" s="1" t="s">
        <v>12</v>
      </c>
      <c r="H3024" s="1" t="s">
        <v>13</v>
      </c>
      <c r="I3024" s="1" t="s">
        <v>13</v>
      </c>
      <c r="J3024">
        <v>51</v>
      </c>
      <c r="K3024" s="1">
        <f t="shared" si="141"/>
        <v>737925</v>
      </c>
      <c r="L3024" s="1" t="str">
        <f t="shared" si="142"/>
        <v>ASALARIADO</v>
      </c>
      <c r="M3024" s="1">
        <f t="shared" si="143"/>
        <v>51</v>
      </c>
    </row>
    <row r="3025" spans="2:13" x14ac:dyDescent="0.25">
      <c r="B3025">
        <v>3011</v>
      </c>
      <c r="C3025" s="1" t="s">
        <v>15</v>
      </c>
      <c r="D3025">
        <v>700000</v>
      </c>
      <c r="E3025" s="1" t="s">
        <v>10</v>
      </c>
      <c r="F3025" s="1" t="s">
        <v>16</v>
      </c>
      <c r="G3025" s="1" t="s">
        <v>12</v>
      </c>
      <c r="H3025" s="1" t="s">
        <v>13</v>
      </c>
      <c r="I3025" s="1" t="s">
        <v>13</v>
      </c>
      <c r="J3025">
        <v>27</v>
      </c>
      <c r="K3025" s="1">
        <f t="shared" si="141"/>
        <v>700000</v>
      </c>
      <c r="L3025" s="1" t="str">
        <f t="shared" si="142"/>
        <v>ASALARIADO</v>
      </c>
      <c r="M3025" s="1">
        <f t="shared" si="143"/>
        <v>27</v>
      </c>
    </row>
    <row r="3026" spans="2:13" x14ac:dyDescent="0.25">
      <c r="B3026">
        <v>3012</v>
      </c>
      <c r="C3026" s="1" t="s">
        <v>9</v>
      </c>
      <c r="D3026">
        <v>278030</v>
      </c>
      <c r="E3026" s="1" t="s">
        <v>19</v>
      </c>
      <c r="F3026" s="1" t="s">
        <v>16</v>
      </c>
      <c r="G3026" s="1" t="s">
        <v>12</v>
      </c>
      <c r="H3026" s="1" t="s">
        <v>13</v>
      </c>
      <c r="I3026" s="1" t="s">
        <v>13</v>
      </c>
      <c r="J3026">
        <v>42</v>
      </c>
      <c r="K3026" s="1">
        <f t="shared" si="141"/>
        <v>278030</v>
      </c>
      <c r="L3026" s="1" t="str">
        <f t="shared" si="142"/>
        <v>CONVENIOS ESPECIALES DE TRABAJADORES INDEPENDIENTES</v>
      </c>
      <c r="M3026" s="1">
        <f t="shared" si="143"/>
        <v>42</v>
      </c>
    </row>
    <row r="3027" spans="2:13" x14ac:dyDescent="0.25">
      <c r="B3027">
        <v>3013</v>
      </c>
      <c r="C3027" s="1" t="s">
        <v>9</v>
      </c>
      <c r="D3027">
        <v>398401.34</v>
      </c>
      <c r="E3027" s="1" t="s">
        <v>10</v>
      </c>
      <c r="F3027" s="1" t="s">
        <v>16</v>
      </c>
      <c r="G3027" s="1" t="s">
        <v>12</v>
      </c>
      <c r="H3027" s="1" t="s">
        <v>13</v>
      </c>
      <c r="I3027" s="1" t="s">
        <v>13</v>
      </c>
      <c r="J3027">
        <v>38</v>
      </c>
      <c r="K3027" s="1">
        <f t="shared" si="141"/>
        <v>398401.34</v>
      </c>
      <c r="L3027" s="1" t="str">
        <f t="shared" si="142"/>
        <v>ASALARIADO</v>
      </c>
      <c r="M3027" s="1">
        <f t="shared" si="143"/>
        <v>38</v>
      </c>
    </row>
    <row r="3028" spans="2:13" x14ac:dyDescent="0.25">
      <c r="B3028">
        <v>3014</v>
      </c>
      <c r="C3028" s="1" t="s">
        <v>9</v>
      </c>
      <c r="D3028">
        <v>361529.4</v>
      </c>
      <c r="E3028" s="1" t="s">
        <v>10</v>
      </c>
      <c r="F3028" s="1" t="s">
        <v>16</v>
      </c>
      <c r="G3028" s="1" t="s">
        <v>12</v>
      </c>
      <c r="H3028" s="1" t="s">
        <v>13</v>
      </c>
      <c r="I3028" s="1" t="s">
        <v>13</v>
      </c>
      <c r="J3028">
        <v>32</v>
      </c>
      <c r="K3028" s="1">
        <f t="shared" si="141"/>
        <v>361529.4</v>
      </c>
      <c r="L3028" s="1" t="str">
        <f t="shared" si="142"/>
        <v>ASALARIADO</v>
      </c>
      <c r="M3028" s="1">
        <f t="shared" si="143"/>
        <v>32</v>
      </c>
    </row>
    <row r="3029" spans="2:13" x14ac:dyDescent="0.25">
      <c r="B3029">
        <v>3015</v>
      </c>
      <c r="C3029" s="1" t="s">
        <v>9</v>
      </c>
      <c r="D3029">
        <v>2399594.0699999998</v>
      </c>
      <c r="E3029" s="1" t="s">
        <v>10</v>
      </c>
      <c r="F3029" s="1" t="s">
        <v>16</v>
      </c>
      <c r="G3029" s="1" t="s">
        <v>12</v>
      </c>
      <c r="H3029" s="1" t="s">
        <v>13</v>
      </c>
      <c r="I3029" s="1" t="s">
        <v>13</v>
      </c>
      <c r="J3029">
        <v>44</v>
      </c>
      <c r="K3029" s="1">
        <f t="shared" si="141"/>
        <v>2399594.0699999998</v>
      </c>
      <c r="L3029" s="1" t="str">
        <f t="shared" si="142"/>
        <v>ASALARIADO</v>
      </c>
      <c r="M3029" s="1">
        <f t="shared" si="143"/>
        <v>44</v>
      </c>
    </row>
    <row r="3030" spans="2:13" x14ac:dyDescent="0.25">
      <c r="B3030">
        <v>3016</v>
      </c>
      <c r="C3030" s="1" t="s">
        <v>15</v>
      </c>
      <c r="D3030">
        <v>610142</v>
      </c>
      <c r="E3030" s="1" t="s">
        <v>18</v>
      </c>
      <c r="F3030" s="1" t="s">
        <v>16</v>
      </c>
      <c r="G3030" s="1" t="s">
        <v>12</v>
      </c>
      <c r="H3030" s="1" t="s">
        <v>13</v>
      </c>
      <c r="I3030" s="1" t="s">
        <v>13</v>
      </c>
      <c r="J3030">
        <v>46</v>
      </c>
      <c r="K3030" s="1">
        <f t="shared" si="141"/>
        <v>610142</v>
      </c>
      <c r="L3030" s="1" t="str">
        <f t="shared" si="142"/>
        <v>TRABAJADOR INDEPENDIENTE</v>
      </c>
      <c r="M3030" s="1">
        <f t="shared" si="143"/>
        <v>46</v>
      </c>
    </row>
    <row r="3031" spans="2:13" x14ac:dyDescent="0.25">
      <c r="B3031">
        <v>3017</v>
      </c>
      <c r="C3031" s="1" t="s">
        <v>9</v>
      </c>
      <c r="D3031">
        <v>1465627.44</v>
      </c>
      <c r="E3031" s="1" t="s">
        <v>14</v>
      </c>
      <c r="F3031" s="1" t="s">
        <v>11</v>
      </c>
      <c r="G3031" s="1" t="s">
        <v>12</v>
      </c>
      <c r="H3031" s="1" t="s">
        <v>13</v>
      </c>
      <c r="I3031" s="1" t="s">
        <v>13</v>
      </c>
      <c r="J3031">
        <v>61</v>
      </c>
      <c r="K3031" s="1">
        <f t="shared" si="141"/>
        <v>1465627.44</v>
      </c>
      <c r="L3031" s="1" t="str">
        <f t="shared" si="142"/>
        <v>PENSIONADOS EN SU PROPIO SISTEMA</v>
      </c>
      <c r="M3031" s="1">
        <f t="shared" si="143"/>
        <v>61</v>
      </c>
    </row>
    <row r="3032" spans="2:13" x14ac:dyDescent="0.25">
      <c r="B3032">
        <v>3018</v>
      </c>
      <c r="C3032" s="1" t="s">
        <v>9</v>
      </c>
      <c r="D3032">
        <v>298500</v>
      </c>
      <c r="E3032" s="1" t="s">
        <v>17</v>
      </c>
      <c r="F3032" s="1" t="s">
        <v>16</v>
      </c>
      <c r="G3032" s="1" t="s">
        <v>12</v>
      </c>
      <c r="H3032" s="1" t="s">
        <v>12</v>
      </c>
      <c r="I3032" s="1" t="s">
        <v>13</v>
      </c>
      <c r="J3032">
        <v>27</v>
      </c>
      <c r="K3032" s="1">
        <f t="shared" si="141"/>
        <v>298500</v>
      </c>
      <c r="L3032" s="1" t="str">
        <f t="shared" si="142"/>
        <v>ASEGURADO VOLUNTARIO</v>
      </c>
      <c r="M3032" s="1">
        <f t="shared" si="143"/>
        <v>27</v>
      </c>
    </row>
    <row r="3033" spans="2:13" x14ac:dyDescent="0.25">
      <c r="B3033">
        <v>3019</v>
      </c>
      <c r="C3033" s="1" t="s">
        <v>9</v>
      </c>
      <c r="D3033">
        <v>278030</v>
      </c>
      <c r="E3033" s="1" t="s">
        <v>19</v>
      </c>
      <c r="F3033" s="1" t="s">
        <v>16</v>
      </c>
      <c r="G3033" s="1" t="s">
        <v>12</v>
      </c>
      <c r="H3033" s="1" t="s">
        <v>13</v>
      </c>
      <c r="I3033" s="1" t="s">
        <v>13</v>
      </c>
      <c r="J3033">
        <v>50</v>
      </c>
      <c r="K3033" s="1">
        <f t="shared" si="141"/>
        <v>278030</v>
      </c>
      <c r="L3033" s="1" t="str">
        <f t="shared" si="142"/>
        <v>CONVENIOS ESPECIALES DE TRABAJADORES INDEPENDIENTES</v>
      </c>
      <c r="M3033" s="1">
        <f t="shared" si="143"/>
        <v>50</v>
      </c>
    </row>
    <row r="3034" spans="2:13" x14ac:dyDescent="0.25">
      <c r="B3034">
        <v>3020</v>
      </c>
      <c r="C3034" s="1" t="s">
        <v>15</v>
      </c>
      <c r="D3034">
        <v>1921928.32</v>
      </c>
      <c r="E3034" s="1" t="s">
        <v>10</v>
      </c>
      <c r="F3034" s="1" t="s">
        <v>11</v>
      </c>
      <c r="G3034" s="1" t="s">
        <v>12</v>
      </c>
      <c r="H3034" s="1" t="s">
        <v>13</v>
      </c>
      <c r="I3034" s="1" t="s">
        <v>13</v>
      </c>
      <c r="J3034">
        <v>51</v>
      </c>
      <c r="K3034" s="1">
        <f t="shared" si="141"/>
        <v>1921928.32</v>
      </c>
      <c r="L3034" s="1" t="str">
        <f t="shared" si="142"/>
        <v>ASALARIADO</v>
      </c>
      <c r="M3034" s="1">
        <f t="shared" si="143"/>
        <v>51</v>
      </c>
    </row>
    <row r="3035" spans="2:13" x14ac:dyDescent="0.25">
      <c r="B3035">
        <v>3021</v>
      </c>
      <c r="C3035" s="1" t="s">
        <v>9</v>
      </c>
      <c r="D3035">
        <v>639148</v>
      </c>
      <c r="E3035" s="1" t="s">
        <v>17</v>
      </c>
      <c r="F3035" s="1" t="s">
        <v>16</v>
      </c>
      <c r="G3035" s="1" t="s">
        <v>12</v>
      </c>
      <c r="H3035" s="1" t="s">
        <v>12</v>
      </c>
      <c r="I3035" s="1" t="s">
        <v>13</v>
      </c>
      <c r="J3035">
        <v>79</v>
      </c>
      <c r="K3035" s="1">
        <f t="shared" si="141"/>
        <v>639148</v>
      </c>
      <c r="L3035" s="1" t="str">
        <f t="shared" si="142"/>
        <v>ASEGURADO VOLUNTARIO</v>
      </c>
      <c r="M3035" s="1">
        <f t="shared" si="143"/>
        <v>79</v>
      </c>
    </row>
    <row r="3036" spans="2:13" x14ac:dyDescent="0.25">
      <c r="B3036">
        <v>3022</v>
      </c>
      <c r="C3036" s="1" t="s">
        <v>15</v>
      </c>
      <c r="D3036">
        <v>322866</v>
      </c>
      <c r="E3036" s="1" t="s">
        <v>10</v>
      </c>
      <c r="F3036" s="1" t="s">
        <v>16</v>
      </c>
      <c r="G3036" s="1" t="s">
        <v>12</v>
      </c>
      <c r="H3036" s="1" t="s">
        <v>13</v>
      </c>
      <c r="I3036" s="1" t="s">
        <v>13</v>
      </c>
      <c r="J3036">
        <v>19</v>
      </c>
      <c r="K3036" s="1">
        <f t="shared" si="141"/>
        <v>322866</v>
      </c>
      <c r="L3036" s="1" t="str">
        <f t="shared" si="142"/>
        <v>ASALARIADO</v>
      </c>
      <c r="M3036" s="1">
        <f t="shared" si="143"/>
        <v>19</v>
      </c>
    </row>
    <row r="3037" spans="2:13" x14ac:dyDescent="0.25">
      <c r="B3037">
        <v>3023</v>
      </c>
      <c r="C3037" s="1" t="s">
        <v>9</v>
      </c>
      <c r="D3037">
        <v>405002.33</v>
      </c>
      <c r="E3037" s="1" t="s">
        <v>10</v>
      </c>
      <c r="F3037" s="1" t="s">
        <v>11</v>
      </c>
      <c r="G3037" s="1" t="s">
        <v>12</v>
      </c>
      <c r="H3037" s="1" t="s">
        <v>13</v>
      </c>
      <c r="I3037" s="1" t="s">
        <v>13</v>
      </c>
      <c r="J3037">
        <v>47</v>
      </c>
      <c r="K3037" s="1">
        <f t="shared" si="141"/>
        <v>405002.33</v>
      </c>
      <c r="L3037" s="1" t="str">
        <f t="shared" si="142"/>
        <v>ASALARIADO</v>
      </c>
      <c r="M3037" s="1">
        <f t="shared" si="143"/>
        <v>47</v>
      </c>
    </row>
    <row r="3038" spans="2:13" x14ac:dyDescent="0.25">
      <c r="B3038">
        <v>3024</v>
      </c>
      <c r="C3038" s="1" t="s">
        <v>9</v>
      </c>
      <c r="D3038">
        <v>297046</v>
      </c>
      <c r="E3038" s="1" t="s">
        <v>17</v>
      </c>
      <c r="F3038" s="1" t="s">
        <v>16</v>
      </c>
      <c r="G3038" s="1" t="s">
        <v>12</v>
      </c>
      <c r="H3038" s="1" t="s">
        <v>13</v>
      </c>
      <c r="I3038" s="1" t="s">
        <v>13</v>
      </c>
      <c r="J3038">
        <v>64</v>
      </c>
      <c r="K3038" s="1">
        <f t="shared" si="141"/>
        <v>297046</v>
      </c>
      <c r="L3038" s="1" t="str">
        <f t="shared" si="142"/>
        <v>ASEGURADO VOLUNTARIO</v>
      </c>
      <c r="M3038" s="1">
        <f t="shared" si="143"/>
        <v>64</v>
      </c>
    </row>
    <row r="3039" spans="2:13" x14ac:dyDescent="0.25">
      <c r="B3039">
        <v>3025</v>
      </c>
      <c r="C3039" s="1" t="s">
        <v>15</v>
      </c>
      <c r="D3039">
        <v>651333.19999999995</v>
      </c>
      <c r="E3039" s="1" t="s">
        <v>10</v>
      </c>
      <c r="F3039" s="1" t="s">
        <v>11</v>
      </c>
      <c r="G3039" s="1" t="s">
        <v>12</v>
      </c>
      <c r="H3039" s="1" t="s">
        <v>13</v>
      </c>
      <c r="I3039" s="1" t="s">
        <v>13</v>
      </c>
      <c r="J3039">
        <v>36</v>
      </c>
      <c r="K3039" s="1">
        <f t="shared" si="141"/>
        <v>651333.19999999995</v>
      </c>
      <c r="L3039" s="1" t="str">
        <f t="shared" si="142"/>
        <v>ASALARIADO</v>
      </c>
      <c r="M3039" s="1">
        <f t="shared" si="143"/>
        <v>36</v>
      </c>
    </row>
    <row r="3040" spans="2:13" x14ac:dyDescent="0.25">
      <c r="B3040">
        <v>3026</v>
      </c>
      <c r="C3040" s="1" t="s">
        <v>9</v>
      </c>
      <c r="D3040">
        <v>577384</v>
      </c>
      <c r="E3040" s="1" t="s">
        <v>10</v>
      </c>
      <c r="F3040" s="1" t="s">
        <v>16</v>
      </c>
      <c r="G3040" s="1" t="s">
        <v>12</v>
      </c>
      <c r="H3040" s="1" t="s">
        <v>13</v>
      </c>
      <c r="I3040" s="1" t="s">
        <v>13</v>
      </c>
      <c r="J3040">
        <v>41</v>
      </c>
      <c r="K3040" s="1">
        <f t="shared" si="141"/>
        <v>577384</v>
      </c>
      <c r="L3040" s="1" t="str">
        <f t="shared" si="142"/>
        <v>ASALARIADO</v>
      </c>
      <c r="M3040" s="1">
        <f t="shared" si="143"/>
        <v>41</v>
      </c>
    </row>
    <row r="3041" spans="2:13" x14ac:dyDescent="0.25">
      <c r="B3041">
        <v>3027</v>
      </c>
      <c r="C3041" s="1" t="s">
        <v>15</v>
      </c>
      <c r="D3041">
        <v>1207004.3999999999</v>
      </c>
      <c r="E3041" s="1" t="s">
        <v>10</v>
      </c>
      <c r="F3041" s="1" t="s">
        <v>11</v>
      </c>
      <c r="G3041" s="1" t="s">
        <v>12</v>
      </c>
      <c r="H3041" s="1" t="s">
        <v>13</v>
      </c>
      <c r="I3041" s="1" t="s">
        <v>13</v>
      </c>
      <c r="J3041">
        <v>45</v>
      </c>
      <c r="K3041" s="1">
        <f t="shared" si="141"/>
        <v>1207004.3999999999</v>
      </c>
      <c r="L3041" s="1" t="str">
        <f t="shared" si="142"/>
        <v>ASALARIADO</v>
      </c>
      <c r="M3041" s="1">
        <f t="shared" si="143"/>
        <v>45</v>
      </c>
    </row>
    <row r="3042" spans="2:13" x14ac:dyDescent="0.25">
      <c r="B3042">
        <v>3028</v>
      </c>
      <c r="C3042" s="1" t="s">
        <v>9</v>
      </c>
      <c r="D3042">
        <v>355880</v>
      </c>
      <c r="E3042" s="1" t="s">
        <v>10</v>
      </c>
      <c r="F3042" s="1" t="s">
        <v>16</v>
      </c>
      <c r="G3042" s="1" t="s">
        <v>12</v>
      </c>
      <c r="H3042" s="1" t="s">
        <v>13</v>
      </c>
      <c r="I3042" s="1" t="s">
        <v>13</v>
      </c>
      <c r="J3042">
        <v>41</v>
      </c>
      <c r="K3042" s="1">
        <f t="shared" si="141"/>
        <v>355880</v>
      </c>
      <c r="L3042" s="1" t="str">
        <f t="shared" si="142"/>
        <v>ASALARIADO</v>
      </c>
      <c r="M3042" s="1">
        <f t="shared" si="143"/>
        <v>41</v>
      </c>
    </row>
    <row r="3043" spans="2:13" x14ac:dyDescent="0.25">
      <c r="B3043">
        <v>3029</v>
      </c>
      <c r="C3043" s="1" t="s">
        <v>15</v>
      </c>
      <c r="D3043">
        <v>278030</v>
      </c>
      <c r="E3043" s="1" t="s">
        <v>19</v>
      </c>
      <c r="F3043" s="1" t="s">
        <v>16</v>
      </c>
      <c r="G3043" s="1" t="s">
        <v>12</v>
      </c>
      <c r="H3043" s="1" t="s">
        <v>13</v>
      </c>
      <c r="I3043" s="1" t="s">
        <v>13</v>
      </c>
      <c r="J3043">
        <v>40</v>
      </c>
      <c r="K3043" s="1">
        <f t="shared" si="141"/>
        <v>278030</v>
      </c>
      <c r="L3043" s="1" t="str">
        <f t="shared" si="142"/>
        <v>CONVENIOS ESPECIALES DE TRABAJADORES INDEPENDIENTES</v>
      </c>
      <c r="M3043" s="1">
        <f t="shared" si="143"/>
        <v>40</v>
      </c>
    </row>
    <row r="3044" spans="2:13" x14ac:dyDescent="0.25">
      <c r="B3044">
        <v>3030</v>
      </c>
      <c r="C3044" s="1" t="s">
        <v>9</v>
      </c>
      <c r="D3044">
        <v>156631.5</v>
      </c>
      <c r="E3044" s="1" t="s">
        <v>14</v>
      </c>
      <c r="F3044" s="1" t="s">
        <v>11</v>
      </c>
      <c r="G3044" s="1" t="s">
        <v>12</v>
      </c>
      <c r="H3044" s="1" t="s">
        <v>13</v>
      </c>
      <c r="I3044" s="1" t="s">
        <v>13</v>
      </c>
      <c r="J3044">
        <v>91</v>
      </c>
      <c r="K3044" s="1">
        <f t="shared" si="141"/>
        <v>156631.5</v>
      </c>
      <c r="L3044" s="1" t="str">
        <f t="shared" si="142"/>
        <v>PENSIONADOS EN SU PROPIO SISTEMA</v>
      </c>
      <c r="M3044" s="1">
        <f t="shared" si="143"/>
        <v>91</v>
      </c>
    </row>
    <row r="3045" spans="2:13" x14ac:dyDescent="0.25">
      <c r="B3045">
        <v>3031</v>
      </c>
      <c r="C3045" s="1" t="s">
        <v>9</v>
      </c>
      <c r="D3045">
        <v>341207</v>
      </c>
      <c r="E3045" s="1" t="s">
        <v>10</v>
      </c>
      <c r="F3045" s="1" t="s">
        <v>16</v>
      </c>
      <c r="G3045" s="1" t="s">
        <v>12</v>
      </c>
      <c r="H3045" s="1" t="s">
        <v>13</v>
      </c>
      <c r="I3045" s="1" t="s">
        <v>12</v>
      </c>
      <c r="J3045">
        <v>38</v>
      </c>
      <c r="K3045" s="1">
        <f t="shared" si="141"/>
        <v>341207</v>
      </c>
      <c r="L3045" s="1" t="str">
        <f t="shared" si="142"/>
        <v>ASALARIADO</v>
      </c>
      <c r="M3045" s="1">
        <f t="shared" si="143"/>
        <v>38</v>
      </c>
    </row>
    <row r="3046" spans="2:13" x14ac:dyDescent="0.25">
      <c r="B3046">
        <v>3032</v>
      </c>
      <c r="C3046" s="1" t="s">
        <v>15</v>
      </c>
      <c r="D3046">
        <v>1517417.52</v>
      </c>
      <c r="E3046" s="1" t="s">
        <v>10</v>
      </c>
      <c r="F3046" s="1" t="s">
        <v>11</v>
      </c>
      <c r="G3046" s="1" t="s">
        <v>12</v>
      </c>
      <c r="H3046" s="1" t="s">
        <v>13</v>
      </c>
      <c r="I3046" s="1" t="s">
        <v>13</v>
      </c>
      <c r="J3046">
        <v>42</v>
      </c>
      <c r="K3046" s="1">
        <f t="shared" si="141"/>
        <v>1517417.52</v>
      </c>
      <c r="L3046" s="1" t="str">
        <f t="shared" si="142"/>
        <v>ASALARIADO</v>
      </c>
      <c r="M3046" s="1">
        <f t="shared" si="143"/>
        <v>42</v>
      </c>
    </row>
    <row r="3047" spans="2:13" x14ac:dyDescent="0.25">
      <c r="B3047">
        <v>3033</v>
      </c>
      <c r="C3047" s="1" t="s">
        <v>9</v>
      </c>
      <c r="D3047">
        <v>292945.2</v>
      </c>
      <c r="E3047" s="1" t="s">
        <v>10</v>
      </c>
      <c r="F3047" s="1" t="s">
        <v>16</v>
      </c>
      <c r="G3047" s="1" t="s">
        <v>12</v>
      </c>
      <c r="H3047" s="1" t="s">
        <v>13</v>
      </c>
      <c r="I3047" s="1" t="s">
        <v>13</v>
      </c>
      <c r="J3047">
        <v>47</v>
      </c>
      <c r="K3047" s="1">
        <f t="shared" si="141"/>
        <v>292945.2</v>
      </c>
      <c r="L3047" s="1" t="str">
        <f t="shared" si="142"/>
        <v>ASALARIADO</v>
      </c>
      <c r="M3047" s="1">
        <f t="shared" si="143"/>
        <v>47</v>
      </c>
    </row>
    <row r="3048" spans="2:13" x14ac:dyDescent="0.25">
      <c r="B3048">
        <v>3034</v>
      </c>
      <c r="C3048" s="1" t="s">
        <v>9</v>
      </c>
      <c r="D3048">
        <v>514062</v>
      </c>
      <c r="E3048" s="1" t="s">
        <v>18</v>
      </c>
      <c r="F3048" s="1" t="s">
        <v>16</v>
      </c>
      <c r="G3048" s="1" t="s">
        <v>12</v>
      </c>
      <c r="H3048" s="1" t="s">
        <v>13</v>
      </c>
      <c r="I3048" s="1" t="s">
        <v>12</v>
      </c>
      <c r="J3048">
        <v>45</v>
      </c>
      <c r="K3048" s="1">
        <f t="shared" si="141"/>
        <v>514062</v>
      </c>
      <c r="L3048" s="1" t="str">
        <f t="shared" si="142"/>
        <v>TRABAJADOR INDEPENDIENTE</v>
      </c>
      <c r="M3048" s="1">
        <f t="shared" si="143"/>
        <v>45</v>
      </c>
    </row>
    <row r="3049" spans="2:13" x14ac:dyDescent="0.25">
      <c r="B3049">
        <v>3035</v>
      </c>
      <c r="C3049" s="1" t="s">
        <v>15</v>
      </c>
      <c r="D3049">
        <v>192657.4</v>
      </c>
      <c r="E3049" s="1" t="s">
        <v>10</v>
      </c>
      <c r="F3049" s="1" t="s">
        <v>11</v>
      </c>
      <c r="G3049" s="1" t="s">
        <v>12</v>
      </c>
      <c r="H3049" s="1" t="s">
        <v>13</v>
      </c>
      <c r="I3049" s="1" t="s">
        <v>13</v>
      </c>
      <c r="J3049">
        <v>36</v>
      </c>
      <c r="K3049" s="1">
        <f t="shared" si="141"/>
        <v>192657.4</v>
      </c>
      <c r="L3049" s="1" t="str">
        <f t="shared" si="142"/>
        <v>ASALARIADO</v>
      </c>
      <c r="M3049" s="1">
        <f t="shared" si="143"/>
        <v>36</v>
      </c>
    </row>
    <row r="3050" spans="2:13" x14ac:dyDescent="0.25">
      <c r="B3050">
        <v>3036</v>
      </c>
      <c r="C3050" s="1" t="s">
        <v>9</v>
      </c>
      <c r="D3050">
        <v>331181</v>
      </c>
      <c r="E3050" s="1" t="s">
        <v>17</v>
      </c>
      <c r="F3050" s="1" t="s">
        <v>16</v>
      </c>
      <c r="G3050" s="1" t="s">
        <v>12</v>
      </c>
      <c r="H3050" s="1" t="s">
        <v>13</v>
      </c>
      <c r="I3050" s="1" t="s">
        <v>13</v>
      </c>
      <c r="J3050">
        <v>41</v>
      </c>
      <c r="K3050" s="1">
        <f t="shared" si="141"/>
        <v>331181</v>
      </c>
      <c r="L3050" s="1" t="str">
        <f t="shared" si="142"/>
        <v>ASEGURADO VOLUNTARIO</v>
      </c>
      <c r="M3050" s="1">
        <f t="shared" si="143"/>
        <v>41</v>
      </c>
    </row>
    <row r="3051" spans="2:13" x14ac:dyDescent="0.25">
      <c r="B3051">
        <v>3037</v>
      </c>
      <c r="C3051" s="1" t="s">
        <v>9</v>
      </c>
      <c r="D3051">
        <v>1346208.75</v>
      </c>
      <c r="E3051" s="1" t="s">
        <v>10</v>
      </c>
      <c r="F3051" s="1" t="s">
        <v>16</v>
      </c>
      <c r="G3051" s="1" t="s">
        <v>12</v>
      </c>
      <c r="H3051" s="1" t="s">
        <v>13</v>
      </c>
      <c r="I3051" s="1" t="s">
        <v>13</v>
      </c>
      <c r="J3051">
        <v>38</v>
      </c>
      <c r="K3051" s="1">
        <f t="shared" si="141"/>
        <v>1346208.75</v>
      </c>
      <c r="L3051" s="1" t="str">
        <f t="shared" si="142"/>
        <v>ASALARIADO</v>
      </c>
      <c r="M3051" s="1">
        <f t="shared" si="143"/>
        <v>38</v>
      </c>
    </row>
    <row r="3052" spans="2:13" x14ac:dyDescent="0.25">
      <c r="B3052">
        <v>3038</v>
      </c>
      <c r="C3052" s="1" t="s">
        <v>9</v>
      </c>
      <c r="D3052">
        <v>639143</v>
      </c>
      <c r="E3052" s="1" t="s">
        <v>21</v>
      </c>
      <c r="F3052" s="1" t="s">
        <v>16</v>
      </c>
      <c r="G3052" s="1" t="s">
        <v>12</v>
      </c>
      <c r="H3052" s="1" t="s">
        <v>12</v>
      </c>
      <c r="I3052" s="1" t="s">
        <v>13</v>
      </c>
      <c r="J3052">
        <v>75</v>
      </c>
      <c r="K3052" s="1">
        <f t="shared" si="141"/>
        <v>639143</v>
      </c>
      <c r="L3052" s="1" t="str">
        <f t="shared" si="142"/>
        <v>CONVENIOS ESPECIALES DE ASEGURADOS VOLUNTARIOS</v>
      </c>
      <c r="M3052" s="1">
        <f t="shared" si="143"/>
        <v>75</v>
      </c>
    </row>
    <row r="3053" spans="2:13" x14ac:dyDescent="0.25">
      <c r="B3053">
        <v>3039</v>
      </c>
      <c r="C3053" s="1" t="s">
        <v>15</v>
      </c>
      <c r="D3053">
        <v>545338.75</v>
      </c>
      <c r="E3053" s="1" t="s">
        <v>10</v>
      </c>
      <c r="F3053" s="1" t="s">
        <v>11</v>
      </c>
      <c r="G3053" s="1" t="s">
        <v>12</v>
      </c>
      <c r="H3053" s="1" t="s">
        <v>13</v>
      </c>
      <c r="I3053" s="1" t="s">
        <v>13</v>
      </c>
      <c r="J3053">
        <v>27</v>
      </c>
      <c r="K3053" s="1">
        <f t="shared" si="141"/>
        <v>545338.75</v>
      </c>
      <c r="L3053" s="1" t="str">
        <f t="shared" si="142"/>
        <v>ASALARIADO</v>
      </c>
      <c r="M3053" s="1">
        <f t="shared" si="143"/>
        <v>27</v>
      </c>
    </row>
    <row r="3054" spans="2:13" x14ac:dyDescent="0.25">
      <c r="B3054">
        <v>3040</v>
      </c>
      <c r="C3054" s="1" t="s">
        <v>9</v>
      </c>
      <c r="D3054">
        <v>396543.85</v>
      </c>
      <c r="E3054" s="1" t="s">
        <v>10</v>
      </c>
      <c r="F3054" s="1" t="s">
        <v>16</v>
      </c>
      <c r="G3054" s="1" t="s">
        <v>12</v>
      </c>
      <c r="H3054" s="1" t="s">
        <v>13</v>
      </c>
      <c r="I3054" s="1" t="s">
        <v>13</v>
      </c>
      <c r="J3054">
        <v>27</v>
      </c>
      <c r="K3054" s="1">
        <f t="shared" si="141"/>
        <v>396543.85</v>
      </c>
      <c r="L3054" s="1" t="str">
        <f t="shared" si="142"/>
        <v>ASALARIADO</v>
      </c>
      <c r="M3054" s="1">
        <f t="shared" si="143"/>
        <v>27</v>
      </c>
    </row>
    <row r="3055" spans="2:13" x14ac:dyDescent="0.25">
      <c r="B3055">
        <v>3041</v>
      </c>
      <c r="C3055" s="1" t="s">
        <v>15</v>
      </c>
      <c r="D3055">
        <v>941448</v>
      </c>
      <c r="E3055" s="1" t="s">
        <v>10</v>
      </c>
      <c r="F3055" s="1" t="s">
        <v>11</v>
      </c>
      <c r="G3055" s="1" t="s">
        <v>12</v>
      </c>
      <c r="H3055" s="1" t="s">
        <v>13</v>
      </c>
      <c r="I3055" s="1" t="s">
        <v>13</v>
      </c>
      <c r="J3055">
        <v>27</v>
      </c>
      <c r="K3055" s="1">
        <f t="shared" si="141"/>
        <v>941448</v>
      </c>
      <c r="L3055" s="1" t="str">
        <f t="shared" si="142"/>
        <v>ASALARIADO</v>
      </c>
      <c r="M3055" s="1">
        <f t="shared" si="143"/>
        <v>27</v>
      </c>
    </row>
    <row r="3056" spans="2:13" x14ac:dyDescent="0.25">
      <c r="B3056">
        <v>3042</v>
      </c>
      <c r="C3056" s="1" t="s">
        <v>15</v>
      </c>
      <c r="D3056">
        <v>929129</v>
      </c>
      <c r="E3056" s="1" t="s">
        <v>10</v>
      </c>
      <c r="F3056" s="1" t="s">
        <v>11</v>
      </c>
      <c r="G3056" s="1" t="s">
        <v>12</v>
      </c>
      <c r="H3056" s="1" t="s">
        <v>13</v>
      </c>
      <c r="I3056" s="1" t="s">
        <v>13</v>
      </c>
      <c r="J3056">
        <v>38</v>
      </c>
      <c r="K3056" s="1">
        <f t="shared" si="141"/>
        <v>929129</v>
      </c>
      <c r="L3056" s="1" t="str">
        <f t="shared" si="142"/>
        <v>ASALARIADO</v>
      </c>
      <c r="M3056" s="1">
        <f t="shared" si="143"/>
        <v>38</v>
      </c>
    </row>
    <row r="3057" spans="2:13" x14ac:dyDescent="0.25">
      <c r="B3057">
        <v>3043</v>
      </c>
      <c r="C3057" s="1" t="s">
        <v>9</v>
      </c>
      <c r="D3057">
        <v>352881</v>
      </c>
      <c r="E3057" s="1" t="s">
        <v>17</v>
      </c>
      <c r="F3057" s="1" t="s">
        <v>16</v>
      </c>
      <c r="G3057" s="1" t="s">
        <v>12</v>
      </c>
      <c r="H3057" s="1" t="s">
        <v>12</v>
      </c>
      <c r="I3057" s="1" t="s">
        <v>13</v>
      </c>
      <c r="J3057">
        <v>57</v>
      </c>
      <c r="K3057" s="1">
        <f t="shared" si="141"/>
        <v>352881</v>
      </c>
      <c r="L3057" s="1" t="str">
        <f t="shared" si="142"/>
        <v>ASEGURADO VOLUNTARIO</v>
      </c>
      <c r="M3057" s="1">
        <f t="shared" si="143"/>
        <v>57</v>
      </c>
    </row>
    <row r="3058" spans="2:13" x14ac:dyDescent="0.25">
      <c r="B3058">
        <v>3044</v>
      </c>
      <c r="C3058" s="1" t="s">
        <v>9</v>
      </c>
      <c r="D3058">
        <v>340369.08</v>
      </c>
      <c r="E3058" s="1" t="s">
        <v>10</v>
      </c>
      <c r="F3058" s="1" t="s">
        <v>16</v>
      </c>
      <c r="G3058" s="1" t="s">
        <v>12</v>
      </c>
      <c r="H3058" s="1" t="s">
        <v>13</v>
      </c>
      <c r="I3058" s="1" t="s">
        <v>13</v>
      </c>
      <c r="J3058">
        <v>29</v>
      </c>
      <c r="K3058" s="1">
        <f t="shared" si="141"/>
        <v>340369.08</v>
      </c>
      <c r="L3058" s="1" t="str">
        <f t="shared" si="142"/>
        <v>ASALARIADO</v>
      </c>
      <c r="M3058" s="1">
        <f t="shared" si="143"/>
        <v>29</v>
      </c>
    </row>
    <row r="3059" spans="2:13" x14ac:dyDescent="0.25">
      <c r="B3059">
        <v>3045</v>
      </c>
      <c r="C3059" s="1" t="s">
        <v>9</v>
      </c>
      <c r="D3059">
        <v>358468</v>
      </c>
      <c r="E3059" s="1" t="s">
        <v>10</v>
      </c>
      <c r="F3059" s="1" t="s">
        <v>16</v>
      </c>
      <c r="G3059" s="1" t="s">
        <v>12</v>
      </c>
      <c r="H3059" s="1" t="s">
        <v>13</v>
      </c>
      <c r="I3059" s="1" t="s">
        <v>13</v>
      </c>
      <c r="J3059">
        <v>42</v>
      </c>
      <c r="K3059" s="1">
        <f t="shared" si="141"/>
        <v>358468</v>
      </c>
      <c r="L3059" s="1" t="str">
        <f t="shared" si="142"/>
        <v>ASALARIADO</v>
      </c>
      <c r="M3059" s="1">
        <f t="shared" si="143"/>
        <v>42</v>
      </c>
    </row>
    <row r="3060" spans="2:13" x14ac:dyDescent="0.25">
      <c r="B3060">
        <v>3046</v>
      </c>
      <c r="C3060" s="1" t="s">
        <v>9</v>
      </c>
      <c r="D3060">
        <v>814688</v>
      </c>
      <c r="E3060" s="1" t="s">
        <v>10</v>
      </c>
      <c r="F3060" s="1" t="s">
        <v>16</v>
      </c>
      <c r="G3060" s="1" t="s">
        <v>12</v>
      </c>
      <c r="H3060" s="1" t="s">
        <v>13</v>
      </c>
      <c r="I3060" s="1" t="s">
        <v>13</v>
      </c>
      <c r="J3060">
        <v>36</v>
      </c>
      <c r="K3060" s="1">
        <f t="shared" si="141"/>
        <v>814688</v>
      </c>
      <c r="L3060" s="1" t="str">
        <f t="shared" si="142"/>
        <v>ASALARIADO</v>
      </c>
      <c r="M3060" s="1">
        <f t="shared" si="143"/>
        <v>36</v>
      </c>
    </row>
    <row r="3061" spans="2:13" x14ac:dyDescent="0.25">
      <c r="B3061">
        <v>3047</v>
      </c>
      <c r="C3061" s="1" t="s">
        <v>15</v>
      </c>
      <c r="D3061">
        <v>358640</v>
      </c>
      <c r="E3061" s="1" t="s">
        <v>17</v>
      </c>
      <c r="F3061" s="1" t="s">
        <v>16</v>
      </c>
      <c r="G3061" s="1" t="s">
        <v>12</v>
      </c>
      <c r="H3061" s="1" t="s">
        <v>12</v>
      </c>
      <c r="I3061" s="1" t="s">
        <v>13</v>
      </c>
      <c r="J3061">
        <v>67</v>
      </c>
      <c r="K3061" s="1">
        <f t="shared" si="141"/>
        <v>358640</v>
      </c>
      <c r="L3061" s="1" t="str">
        <f t="shared" si="142"/>
        <v>ASEGURADO VOLUNTARIO</v>
      </c>
      <c r="M3061" s="1">
        <f t="shared" si="143"/>
        <v>67</v>
      </c>
    </row>
    <row r="3062" spans="2:13" x14ac:dyDescent="0.25">
      <c r="B3062">
        <v>3048</v>
      </c>
      <c r="C3062" s="1" t="s">
        <v>15</v>
      </c>
      <c r="D3062">
        <v>1324052</v>
      </c>
      <c r="E3062" s="1" t="s">
        <v>10</v>
      </c>
      <c r="F3062" s="1" t="s">
        <v>11</v>
      </c>
      <c r="G3062" s="1" t="s">
        <v>12</v>
      </c>
      <c r="H3062" s="1" t="s">
        <v>13</v>
      </c>
      <c r="I3062" s="1" t="s">
        <v>12</v>
      </c>
      <c r="J3062">
        <v>43</v>
      </c>
      <c r="K3062" s="1">
        <f t="shared" si="141"/>
        <v>1324052</v>
      </c>
      <c r="L3062" s="1" t="str">
        <f t="shared" si="142"/>
        <v>ASALARIADO</v>
      </c>
      <c r="M3062" s="1">
        <f t="shared" si="143"/>
        <v>43</v>
      </c>
    </row>
    <row r="3063" spans="2:13" x14ac:dyDescent="0.25">
      <c r="B3063">
        <v>3049</v>
      </c>
      <c r="C3063" s="1" t="s">
        <v>9</v>
      </c>
      <c r="D3063">
        <v>298018</v>
      </c>
      <c r="E3063" s="1" t="s">
        <v>17</v>
      </c>
      <c r="F3063" s="1" t="s">
        <v>16</v>
      </c>
      <c r="G3063" s="1" t="s">
        <v>12</v>
      </c>
      <c r="H3063" s="1" t="s">
        <v>13</v>
      </c>
      <c r="I3063" s="1" t="s">
        <v>13</v>
      </c>
      <c r="J3063">
        <v>29</v>
      </c>
      <c r="K3063" s="1">
        <f t="shared" si="141"/>
        <v>298018</v>
      </c>
      <c r="L3063" s="1" t="str">
        <f t="shared" si="142"/>
        <v>ASEGURADO VOLUNTARIO</v>
      </c>
      <c r="M3063" s="1">
        <f t="shared" si="143"/>
        <v>29</v>
      </c>
    </row>
    <row r="3064" spans="2:13" x14ac:dyDescent="0.25">
      <c r="B3064">
        <v>3050</v>
      </c>
      <c r="C3064" s="1" t="s">
        <v>9</v>
      </c>
      <c r="D3064">
        <v>316030</v>
      </c>
      <c r="E3064" s="1" t="s">
        <v>10</v>
      </c>
      <c r="F3064" s="1" t="s">
        <v>16</v>
      </c>
      <c r="G3064" s="1" t="s">
        <v>12</v>
      </c>
      <c r="H3064" s="1" t="s">
        <v>13</v>
      </c>
      <c r="I3064" s="1" t="s">
        <v>13</v>
      </c>
      <c r="J3064">
        <v>52</v>
      </c>
      <c r="K3064" s="1">
        <f t="shared" si="141"/>
        <v>316030</v>
      </c>
      <c r="L3064" s="1" t="str">
        <f t="shared" si="142"/>
        <v>ASALARIADO</v>
      </c>
      <c r="M3064" s="1">
        <f t="shared" si="143"/>
        <v>52</v>
      </c>
    </row>
    <row r="3065" spans="2:13" x14ac:dyDescent="0.25">
      <c r="B3065">
        <v>3051</v>
      </c>
      <c r="C3065" s="1" t="s">
        <v>9</v>
      </c>
      <c r="D3065">
        <v>304299.8</v>
      </c>
      <c r="E3065" s="1" t="s">
        <v>14</v>
      </c>
      <c r="F3065" s="1" t="s">
        <v>11</v>
      </c>
      <c r="G3065" s="1" t="s">
        <v>12</v>
      </c>
      <c r="H3065" s="1" t="s">
        <v>13</v>
      </c>
      <c r="I3065" s="1" t="s">
        <v>13</v>
      </c>
      <c r="J3065">
        <v>55</v>
      </c>
      <c r="K3065" s="1">
        <f t="shared" si="141"/>
        <v>304299.8</v>
      </c>
      <c r="L3065" s="1" t="str">
        <f t="shared" si="142"/>
        <v>PENSIONADOS EN SU PROPIO SISTEMA</v>
      </c>
      <c r="M3065" s="1">
        <f t="shared" si="143"/>
        <v>55</v>
      </c>
    </row>
    <row r="3066" spans="2:13" x14ac:dyDescent="0.25">
      <c r="B3066">
        <v>3052</v>
      </c>
      <c r="C3066" s="1" t="s">
        <v>15</v>
      </c>
      <c r="D3066">
        <v>297046</v>
      </c>
      <c r="E3066" s="1" t="s">
        <v>17</v>
      </c>
      <c r="F3066" s="1" t="s">
        <v>16</v>
      </c>
      <c r="G3066" s="1" t="s">
        <v>12</v>
      </c>
      <c r="H3066" s="1" t="s">
        <v>13</v>
      </c>
      <c r="I3066" s="1" t="s">
        <v>12</v>
      </c>
      <c r="J3066">
        <v>36</v>
      </c>
      <c r="K3066" s="1">
        <f t="shared" si="141"/>
        <v>297046</v>
      </c>
      <c r="L3066" s="1" t="str">
        <f t="shared" si="142"/>
        <v>ASEGURADO VOLUNTARIO</v>
      </c>
      <c r="M3066" s="1">
        <f t="shared" si="143"/>
        <v>36</v>
      </c>
    </row>
    <row r="3067" spans="2:13" x14ac:dyDescent="0.25">
      <c r="B3067">
        <v>3053</v>
      </c>
      <c r="C3067" s="1" t="s">
        <v>9</v>
      </c>
      <c r="D3067">
        <v>106560</v>
      </c>
      <c r="E3067" s="1" t="s">
        <v>10</v>
      </c>
      <c r="F3067" s="1" t="s">
        <v>16</v>
      </c>
      <c r="G3067" s="1" t="s">
        <v>12</v>
      </c>
      <c r="H3067" s="1" t="s">
        <v>13</v>
      </c>
      <c r="I3067" s="1" t="s">
        <v>13</v>
      </c>
      <c r="J3067">
        <v>47</v>
      </c>
      <c r="K3067" s="1">
        <f t="shared" si="141"/>
        <v>106560</v>
      </c>
      <c r="L3067" s="1" t="str">
        <f t="shared" si="142"/>
        <v>ASALARIADO</v>
      </c>
      <c r="M3067" s="1">
        <f t="shared" si="143"/>
        <v>47</v>
      </c>
    </row>
    <row r="3068" spans="2:13" x14ac:dyDescent="0.25">
      <c r="B3068">
        <v>3054</v>
      </c>
      <c r="C3068" s="1" t="s">
        <v>15</v>
      </c>
      <c r="D3068">
        <v>407609</v>
      </c>
      <c r="E3068" s="1" t="s">
        <v>18</v>
      </c>
      <c r="F3068" s="1" t="s">
        <v>16</v>
      </c>
      <c r="G3068" s="1" t="s">
        <v>12</v>
      </c>
      <c r="H3068" s="1" t="s">
        <v>13</v>
      </c>
      <c r="I3068" s="1" t="s">
        <v>13</v>
      </c>
      <c r="J3068">
        <v>59</v>
      </c>
      <c r="K3068" s="1">
        <f t="shared" si="141"/>
        <v>407609</v>
      </c>
      <c r="L3068" s="1" t="str">
        <f t="shared" si="142"/>
        <v>TRABAJADOR INDEPENDIENTE</v>
      </c>
      <c r="M3068" s="1">
        <f t="shared" si="143"/>
        <v>59</v>
      </c>
    </row>
    <row r="3069" spans="2:13" x14ac:dyDescent="0.25">
      <c r="B3069">
        <v>3055</v>
      </c>
      <c r="C3069" s="1" t="s">
        <v>9</v>
      </c>
      <c r="D3069">
        <v>639148</v>
      </c>
      <c r="E3069" s="1" t="s">
        <v>18</v>
      </c>
      <c r="F3069" s="1" t="s">
        <v>16</v>
      </c>
      <c r="G3069" s="1" t="s">
        <v>12</v>
      </c>
      <c r="H3069" s="1" t="s">
        <v>13</v>
      </c>
      <c r="I3069" s="1" t="s">
        <v>13</v>
      </c>
      <c r="J3069">
        <v>53</v>
      </c>
      <c r="K3069" s="1">
        <f t="shared" si="141"/>
        <v>639148</v>
      </c>
      <c r="L3069" s="1" t="str">
        <f t="shared" si="142"/>
        <v>TRABAJADOR INDEPENDIENTE</v>
      </c>
      <c r="M3069" s="1">
        <f t="shared" si="143"/>
        <v>53</v>
      </c>
    </row>
    <row r="3070" spans="2:13" x14ac:dyDescent="0.25">
      <c r="B3070">
        <v>3056</v>
      </c>
      <c r="C3070" s="1" t="s">
        <v>9</v>
      </c>
      <c r="D3070">
        <v>405063</v>
      </c>
      <c r="E3070" s="1" t="s">
        <v>18</v>
      </c>
      <c r="F3070" s="1" t="s">
        <v>16</v>
      </c>
      <c r="G3070" s="1" t="s">
        <v>12</v>
      </c>
      <c r="H3070" s="1" t="s">
        <v>13</v>
      </c>
      <c r="I3070" s="1" t="s">
        <v>12</v>
      </c>
      <c r="J3070">
        <v>42</v>
      </c>
      <c r="K3070" s="1">
        <f t="shared" si="141"/>
        <v>405063</v>
      </c>
      <c r="L3070" s="1" t="str">
        <f t="shared" si="142"/>
        <v>TRABAJADOR INDEPENDIENTE</v>
      </c>
      <c r="M3070" s="1">
        <f t="shared" si="143"/>
        <v>42</v>
      </c>
    </row>
    <row r="3071" spans="2:13" x14ac:dyDescent="0.25">
      <c r="B3071">
        <v>3057</v>
      </c>
      <c r="C3071" s="1" t="s">
        <v>15</v>
      </c>
      <c r="D3071">
        <v>1828114.74</v>
      </c>
      <c r="E3071" s="1" t="s">
        <v>10</v>
      </c>
      <c r="F3071" s="1" t="s">
        <v>11</v>
      </c>
      <c r="G3071" s="1" t="s">
        <v>12</v>
      </c>
      <c r="H3071" s="1" t="s">
        <v>13</v>
      </c>
      <c r="I3071" s="1" t="s">
        <v>13</v>
      </c>
      <c r="J3071">
        <v>33</v>
      </c>
      <c r="K3071" s="1">
        <f t="shared" si="141"/>
        <v>1828114.74</v>
      </c>
      <c r="L3071" s="1" t="str">
        <f t="shared" si="142"/>
        <v>ASALARIADO</v>
      </c>
      <c r="M3071" s="1">
        <f t="shared" si="143"/>
        <v>33</v>
      </c>
    </row>
    <row r="3072" spans="2:13" x14ac:dyDescent="0.25">
      <c r="B3072">
        <v>3058</v>
      </c>
      <c r="C3072" s="1" t="s">
        <v>15</v>
      </c>
      <c r="D3072">
        <v>383625</v>
      </c>
      <c r="E3072" s="1" t="s">
        <v>10</v>
      </c>
      <c r="F3072" s="1" t="s">
        <v>16</v>
      </c>
      <c r="G3072" s="1" t="s">
        <v>12</v>
      </c>
      <c r="H3072" s="1" t="s">
        <v>13</v>
      </c>
      <c r="I3072" s="1" t="s">
        <v>13</v>
      </c>
      <c r="J3072">
        <v>26</v>
      </c>
      <c r="K3072" s="1">
        <f t="shared" si="141"/>
        <v>383625</v>
      </c>
      <c r="L3072" s="1" t="str">
        <f t="shared" si="142"/>
        <v>ASALARIADO</v>
      </c>
      <c r="M3072" s="1">
        <f t="shared" si="143"/>
        <v>26</v>
      </c>
    </row>
    <row r="3073" spans="2:13" x14ac:dyDescent="0.25">
      <c r="B3073">
        <v>3059</v>
      </c>
      <c r="C3073" s="1" t="s">
        <v>9</v>
      </c>
      <c r="D3073">
        <v>278030</v>
      </c>
      <c r="E3073" s="1" t="s">
        <v>19</v>
      </c>
      <c r="F3073" s="1" t="s">
        <v>16</v>
      </c>
      <c r="G3073" s="1" t="s">
        <v>12</v>
      </c>
      <c r="H3073" s="1" t="s">
        <v>13</v>
      </c>
      <c r="I3073" s="1" t="s">
        <v>13</v>
      </c>
      <c r="J3073">
        <v>26</v>
      </c>
      <c r="K3073" s="1">
        <f t="shared" si="141"/>
        <v>278030</v>
      </c>
      <c r="L3073" s="1" t="str">
        <f t="shared" si="142"/>
        <v>CONVENIOS ESPECIALES DE TRABAJADORES INDEPENDIENTES</v>
      </c>
      <c r="M3073" s="1">
        <f t="shared" si="143"/>
        <v>26</v>
      </c>
    </row>
    <row r="3074" spans="2:13" x14ac:dyDescent="0.25">
      <c r="B3074">
        <v>3060</v>
      </c>
      <c r="C3074" s="1" t="s">
        <v>15</v>
      </c>
      <c r="D3074">
        <v>381783.6</v>
      </c>
      <c r="E3074" s="1" t="s">
        <v>10</v>
      </c>
      <c r="F3074" s="1" t="s">
        <v>16</v>
      </c>
      <c r="G3074" s="1" t="s">
        <v>12</v>
      </c>
      <c r="H3074" s="1" t="s">
        <v>13</v>
      </c>
      <c r="I3074" s="1" t="s">
        <v>13</v>
      </c>
      <c r="J3074">
        <v>31</v>
      </c>
      <c r="K3074" s="1">
        <f t="shared" si="141"/>
        <v>381783.6</v>
      </c>
      <c r="L3074" s="1" t="str">
        <f t="shared" si="142"/>
        <v>ASALARIADO</v>
      </c>
      <c r="M3074" s="1">
        <f t="shared" si="143"/>
        <v>31</v>
      </c>
    </row>
    <row r="3075" spans="2:13" x14ac:dyDescent="0.25">
      <c r="B3075">
        <v>3061</v>
      </c>
      <c r="C3075" s="1" t="s">
        <v>15</v>
      </c>
      <c r="D3075">
        <v>485000</v>
      </c>
      <c r="E3075" s="1" t="s">
        <v>10</v>
      </c>
      <c r="F3075" s="1" t="s">
        <v>16</v>
      </c>
      <c r="G3075" s="1" t="s">
        <v>12</v>
      </c>
      <c r="H3075" s="1" t="s">
        <v>13</v>
      </c>
      <c r="I3075" s="1" t="s">
        <v>13</v>
      </c>
      <c r="J3075">
        <v>39</v>
      </c>
      <c r="K3075" s="1">
        <f t="shared" si="141"/>
        <v>485000</v>
      </c>
      <c r="L3075" s="1" t="str">
        <f t="shared" si="142"/>
        <v>ASALARIADO</v>
      </c>
      <c r="M3075" s="1">
        <f t="shared" si="143"/>
        <v>39</v>
      </c>
    </row>
    <row r="3076" spans="2:13" x14ac:dyDescent="0.25">
      <c r="B3076">
        <v>3062</v>
      </c>
      <c r="C3076" s="1" t="s">
        <v>9</v>
      </c>
      <c r="D3076">
        <v>301566</v>
      </c>
      <c r="E3076" s="1" t="s">
        <v>18</v>
      </c>
      <c r="F3076" s="1" t="s">
        <v>16</v>
      </c>
      <c r="G3076" s="1" t="s">
        <v>12</v>
      </c>
      <c r="H3076" s="1" t="s">
        <v>13</v>
      </c>
      <c r="I3076" s="1" t="s">
        <v>12</v>
      </c>
      <c r="J3076">
        <v>28</v>
      </c>
      <c r="K3076" s="1">
        <f t="shared" si="141"/>
        <v>301566</v>
      </c>
      <c r="L3076" s="1" t="str">
        <f t="shared" si="142"/>
        <v>TRABAJADOR INDEPENDIENTE</v>
      </c>
      <c r="M3076" s="1">
        <f t="shared" si="143"/>
        <v>28</v>
      </c>
    </row>
    <row r="3077" spans="2:13" x14ac:dyDescent="0.25">
      <c r="B3077">
        <v>3063</v>
      </c>
      <c r="C3077" s="1" t="s">
        <v>9</v>
      </c>
      <c r="D3077">
        <v>1492800.6</v>
      </c>
      <c r="E3077" s="1" t="s">
        <v>10</v>
      </c>
      <c r="F3077" s="1" t="s">
        <v>11</v>
      </c>
      <c r="G3077" s="1" t="s">
        <v>12</v>
      </c>
      <c r="H3077" s="1" t="s">
        <v>13</v>
      </c>
      <c r="I3077" s="1" t="s">
        <v>13</v>
      </c>
      <c r="J3077">
        <v>37</v>
      </c>
      <c r="K3077" s="1">
        <f t="shared" si="141"/>
        <v>1492800.6</v>
      </c>
      <c r="L3077" s="1" t="str">
        <f t="shared" si="142"/>
        <v>ASALARIADO</v>
      </c>
      <c r="M3077" s="1">
        <f t="shared" si="143"/>
        <v>37</v>
      </c>
    </row>
    <row r="3078" spans="2:13" x14ac:dyDescent="0.25">
      <c r="B3078">
        <v>3064</v>
      </c>
      <c r="C3078" s="1" t="s">
        <v>15</v>
      </c>
      <c r="D3078">
        <v>749840</v>
      </c>
      <c r="E3078" s="1" t="s">
        <v>10</v>
      </c>
      <c r="F3078" s="1" t="s">
        <v>16</v>
      </c>
      <c r="G3078" s="1" t="s">
        <v>12</v>
      </c>
      <c r="H3078" s="1" t="s">
        <v>13</v>
      </c>
      <c r="I3078" s="1" t="s">
        <v>13</v>
      </c>
      <c r="J3078">
        <v>23</v>
      </c>
      <c r="K3078" s="1">
        <f t="shared" si="141"/>
        <v>749840</v>
      </c>
      <c r="L3078" s="1" t="str">
        <f t="shared" si="142"/>
        <v>ASALARIADO</v>
      </c>
      <c r="M3078" s="1">
        <f t="shared" si="143"/>
        <v>23</v>
      </c>
    </row>
    <row r="3079" spans="2:13" x14ac:dyDescent="0.25">
      <c r="B3079">
        <v>3065</v>
      </c>
      <c r="C3079" s="1" t="s">
        <v>15</v>
      </c>
      <c r="D3079">
        <v>371527</v>
      </c>
      <c r="E3079" s="1" t="s">
        <v>10</v>
      </c>
      <c r="F3079" s="1" t="s">
        <v>16</v>
      </c>
      <c r="G3079" s="1" t="s">
        <v>12</v>
      </c>
      <c r="H3079" s="1" t="s">
        <v>13</v>
      </c>
      <c r="I3079" s="1" t="s">
        <v>13</v>
      </c>
      <c r="J3079">
        <v>35</v>
      </c>
      <c r="K3079" s="1">
        <f t="shared" si="141"/>
        <v>371527</v>
      </c>
      <c r="L3079" s="1" t="str">
        <f t="shared" si="142"/>
        <v>ASALARIADO</v>
      </c>
      <c r="M3079" s="1">
        <f t="shared" si="143"/>
        <v>35</v>
      </c>
    </row>
    <row r="3080" spans="2:13" x14ac:dyDescent="0.25">
      <c r="B3080">
        <v>3066</v>
      </c>
      <c r="C3080" s="1" t="s">
        <v>15</v>
      </c>
      <c r="D3080">
        <v>297044</v>
      </c>
      <c r="E3080" s="1" t="s">
        <v>17</v>
      </c>
      <c r="F3080" s="1" t="s">
        <v>16</v>
      </c>
      <c r="G3080" s="1" t="s">
        <v>12</v>
      </c>
      <c r="H3080" s="1" t="s">
        <v>12</v>
      </c>
      <c r="I3080" s="1" t="s">
        <v>12</v>
      </c>
      <c r="J3080">
        <v>33</v>
      </c>
      <c r="K3080" s="1">
        <f t="shared" si="141"/>
        <v>297044</v>
      </c>
      <c r="L3080" s="1" t="str">
        <f t="shared" si="142"/>
        <v>ASEGURADO VOLUNTARIO</v>
      </c>
      <c r="M3080" s="1">
        <f t="shared" si="143"/>
        <v>33</v>
      </c>
    </row>
    <row r="3081" spans="2:13" x14ac:dyDescent="0.25">
      <c r="B3081">
        <v>3067</v>
      </c>
      <c r="C3081" s="1" t="s">
        <v>15</v>
      </c>
      <c r="D3081">
        <v>1498971</v>
      </c>
      <c r="E3081" s="1" t="s">
        <v>10</v>
      </c>
      <c r="F3081" s="1" t="s">
        <v>11</v>
      </c>
      <c r="G3081" s="1" t="s">
        <v>12</v>
      </c>
      <c r="H3081" s="1" t="s">
        <v>13</v>
      </c>
      <c r="I3081" s="1" t="s">
        <v>12</v>
      </c>
      <c r="J3081">
        <v>42</v>
      </c>
      <c r="K3081" s="1">
        <f t="shared" si="141"/>
        <v>1498971</v>
      </c>
      <c r="L3081" s="1" t="str">
        <f t="shared" si="142"/>
        <v>ASALARIADO</v>
      </c>
      <c r="M3081" s="1">
        <f t="shared" si="143"/>
        <v>42</v>
      </c>
    </row>
    <row r="3082" spans="2:13" x14ac:dyDescent="0.25">
      <c r="B3082">
        <v>3068</v>
      </c>
      <c r="C3082" s="1" t="s">
        <v>9</v>
      </c>
      <c r="D3082">
        <v>611409</v>
      </c>
      <c r="E3082" s="1" t="s">
        <v>18</v>
      </c>
      <c r="F3082" s="1" t="s">
        <v>16</v>
      </c>
      <c r="G3082" s="1" t="s">
        <v>12</v>
      </c>
      <c r="H3082" s="1" t="s">
        <v>13</v>
      </c>
      <c r="I3082" s="1" t="s">
        <v>13</v>
      </c>
      <c r="J3082">
        <v>45</v>
      </c>
      <c r="K3082" s="1">
        <f t="shared" si="141"/>
        <v>611409</v>
      </c>
      <c r="L3082" s="1" t="str">
        <f t="shared" si="142"/>
        <v>TRABAJADOR INDEPENDIENTE</v>
      </c>
      <c r="M3082" s="1">
        <f t="shared" si="143"/>
        <v>45</v>
      </c>
    </row>
    <row r="3083" spans="2:13" x14ac:dyDescent="0.25">
      <c r="B3083">
        <v>3069</v>
      </c>
      <c r="C3083" s="1" t="s">
        <v>15</v>
      </c>
      <c r="D3083">
        <v>390655</v>
      </c>
      <c r="E3083" s="1" t="s">
        <v>14</v>
      </c>
      <c r="F3083" s="1" t="s">
        <v>11</v>
      </c>
      <c r="G3083" s="1" t="s">
        <v>12</v>
      </c>
      <c r="H3083" s="1" t="s">
        <v>13</v>
      </c>
      <c r="I3083" s="1" t="s">
        <v>13</v>
      </c>
      <c r="J3083">
        <v>57</v>
      </c>
      <c r="K3083" s="1">
        <f t="shared" si="141"/>
        <v>390655</v>
      </c>
      <c r="L3083" s="1" t="str">
        <f t="shared" si="142"/>
        <v>PENSIONADOS EN SU PROPIO SISTEMA</v>
      </c>
      <c r="M3083" s="1">
        <f t="shared" si="143"/>
        <v>57</v>
      </c>
    </row>
    <row r="3084" spans="2:13" x14ac:dyDescent="0.25">
      <c r="B3084">
        <v>3070</v>
      </c>
      <c r="C3084" s="1" t="s">
        <v>9</v>
      </c>
      <c r="D3084">
        <v>406358</v>
      </c>
      <c r="E3084" s="1" t="s">
        <v>18</v>
      </c>
      <c r="F3084" s="1" t="s">
        <v>16</v>
      </c>
      <c r="G3084" s="1" t="s">
        <v>12</v>
      </c>
      <c r="H3084" s="1" t="s">
        <v>12</v>
      </c>
      <c r="I3084" s="1" t="s">
        <v>12</v>
      </c>
      <c r="J3084">
        <v>71</v>
      </c>
      <c r="K3084" s="1">
        <f t="shared" si="141"/>
        <v>406358</v>
      </c>
      <c r="L3084" s="1" t="str">
        <f t="shared" si="142"/>
        <v>TRABAJADOR INDEPENDIENTE</v>
      </c>
      <c r="M3084" s="1">
        <f t="shared" si="143"/>
        <v>71</v>
      </c>
    </row>
    <row r="3085" spans="2:13" x14ac:dyDescent="0.25">
      <c r="B3085">
        <v>3071</v>
      </c>
      <c r="C3085" s="1" t="s">
        <v>15</v>
      </c>
      <c r="D3085">
        <v>148986.9</v>
      </c>
      <c r="E3085" s="1" t="s">
        <v>10</v>
      </c>
      <c r="F3085" s="1" t="s">
        <v>11</v>
      </c>
      <c r="G3085" s="1" t="s">
        <v>12</v>
      </c>
      <c r="H3085" s="1" t="s">
        <v>13</v>
      </c>
      <c r="I3085" s="1" t="s">
        <v>13</v>
      </c>
      <c r="J3085">
        <v>28</v>
      </c>
      <c r="K3085" s="1">
        <f t="shared" si="141"/>
        <v>148986.9</v>
      </c>
      <c r="L3085" s="1" t="str">
        <f t="shared" si="142"/>
        <v>ASALARIADO</v>
      </c>
      <c r="M3085" s="1">
        <f t="shared" si="143"/>
        <v>28</v>
      </c>
    </row>
    <row r="3086" spans="2:13" x14ac:dyDescent="0.25">
      <c r="B3086">
        <v>3072</v>
      </c>
      <c r="C3086" s="1" t="s">
        <v>15</v>
      </c>
      <c r="D3086">
        <v>1044634.5</v>
      </c>
      <c r="E3086" s="1" t="s">
        <v>10</v>
      </c>
      <c r="F3086" s="1" t="s">
        <v>11</v>
      </c>
      <c r="G3086" s="1" t="s">
        <v>12</v>
      </c>
      <c r="H3086" s="1" t="s">
        <v>13</v>
      </c>
      <c r="I3086" s="1" t="s">
        <v>13</v>
      </c>
      <c r="J3086">
        <v>37</v>
      </c>
      <c r="K3086" s="1">
        <f t="shared" si="141"/>
        <v>1044634.5</v>
      </c>
      <c r="L3086" s="1" t="str">
        <f t="shared" si="142"/>
        <v>ASALARIADO</v>
      </c>
      <c r="M3086" s="1">
        <f t="shared" si="143"/>
        <v>37</v>
      </c>
    </row>
    <row r="3087" spans="2:13" x14ac:dyDescent="0.25">
      <c r="B3087">
        <v>3073</v>
      </c>
      <c r="C3087" s="1" t="s">
        <v>15</v>
      </c>
      <c r="D3087">
        <v>377729.94</v>
      </c>
      <c r="E3087" s="1" t="s">
        <v>10</v>
      </c>
      <c r="F3087" s="1" t="s">
        <v>16</v>
      </c>
      <c r="G3087" s="1" t="s">
        <v>12</v>
      </c>
      <c r="H3087" s="1" t="s">
        <v>13</v>
      </c>
      <c r="I3087" s="1" t="s">
        <v>13</v>
      </c>
      <c r="J3087">
        <v>40</v>
      </c>
      <c r="K3087" s="1">
        <f t="shared" ref="K3087:K3150" si="144">IF(ISBLANK(D3087),$B$8,D3087)</f>
        <v>377729.94</v>
      </c>
      <c r="L3087" s="1" t="str">
        <f t="shared" ref="L3087:L3150" si="145">IF(ISBLANK(E3087),$B$4,E3087)</f>
        <v>ASALARIADO</v>
      </c>
      <c r="M3087" s="1">
        <f t="shared" ref="M3087:M3150" si="146">IF(ISBLANK(J3087),$B$9,J3087)</f>
        <v>40</v>
      </c>
    </row>
    <row r="3088" spans="2:13" x14ac:dyDescent="0.25">
      <c r="B3088">
        <v>3074</v>
      </c>
      <c r="C3088" s="1" t="s">
        <v>9</v>
      </c>
      <c r="D3088">
        <v>75000</v>
      </c>
      <c r="E3088" s="1" t="s">
        <v>10</v>
      </c>
      <c r="F3088" s="1" t="s">
        <v>16</v>
      </c>
      <c r="G3088" s="1" t="s">
        <v>12</v>
      </c>
      <c r="H3088" s="1" t="s">
        <v>13</v>
      </c>
      <c r="I3088" s="1" t="s">
        <v>13</v>
      </c>
      <c r="J3088">
        <v>29</v>
      </c>
      <c r="K3088" s="1">
        <f t="shared" si="144"/>
        <v>75000</v>
      </c>
      <c r="L3088" s="1" t="str">
        <f t="shared" si="145"/>
        <v>ASALARIADO</v>
      </c>
      <c r="M3088" s="1">
        <f t="shared" si="146"/>
        <v>29</v>
      </c>
    </row>
    <row r="3089" spans="2:13" x14ac:dyDescent="0.25">
      <c r="B3089">
        <v>3075</v>
      </c>
      <c r="C3089" s="1" t="s">
        <v>15</v>
      </c>
      <c r="D3089">
        <v>341091</v>
      </c>
      <c r="E3089" s="1" t="s">
        <v>10</v>
      </c>
      <c r="F3089" s="1" t="s">
        <v>16</v>
      </c>
      <c r="G3089" s="1" t="s">
        <v>12</v>
      </c>
      <c r="H3089" s="1" t="s">
        <v>13</v>
      </c>
      <c r="I3089" s="1" t="s">
        <v>13</v>
      </c>
      <c r="J3089">
        <v>43</v>
      </c>
      <c r="K3089" s="1">
        <f t="shared" si="144"/>
        <v>341091</v>
      </c>
      <c r="L3089" s="1" t="str">
        <f t="shared" si="145"/>
        <v>ASALARIADO</v>
      </c>
      <c r="M3089" s="1">
        <f t="shared" si="146"/>
        <v>43</v>
      </c>
    </row>
    <row r="3090" spans="2:13" x14ac:dyDescent="0.25">
      <c r="B3090">
        <v>3076</v>
      </c>
      <c r="C3090" s="1" t="s">
        <v>15</v>
      </c>
      <c r="D3090">
        <v>297045</v>
      </c>
      <c r="E3090" s="1" t="s">
        <v>17</v>
      </c>
      <c r="F3090" s="1" t="s">
        <v>16</v>
      </c>
      <c r="G3090" s="1" t="s">
        <v>12</v>
      </c>
      <c r="H3090" s="1" t="s">
        <v>13</v>
      </c>
      <c r="I3090" s="1" t="s">
        <v>13</v>
      </c>
      <c r="J3090">
        <v>54</v>
      </c>
      <c r="K3090" s="1">
        <f t="shared" si="144"/>
        <v>297045</v>
      </c>
      <c r="L3090" s="1" t="str">
        <f t="shared" si="145"/>
        <v>ASEGURADO VOLUNTARIO</v>
      </c>
      <c r="M3090" s="1">
        <f t="shared" si="146"/>
        <v>54</v>
      </c>
    </row>
    <row r="3091" spans="2:13" x14ac:dyDescent="0.25">
      <c r="B3091">
        <v>3077</v>
      </c>
      <c r="C3091" s="1" t="s">
        <v>9</v>
      </c>
      <c r="D3091">
        <v>300000</v>
      </c>
      <c r="E3091" s="1" t="s">
        <v>10</v>
      </c>
      <c r="F3091" s="1" t="s">
        <v>16</v>
      </c>
      <c r="G3091" s="1" t="s">
        <v>12</v>
      </c>
      <c r="H3091" s="1" t="s">
        <v>12</v>
      </c>
      <c r="I3091" s="1" t="s">
        <v>13</v>
      </c>
      <c r="J3091">
        <v>33</v>
      </c>
      <c r="K3091" s="1">
        <f t="shared" si="144"/>
        <v>300000</v>
      </c>
      <c r="L3091" s="1" t="str">
        <f t="shared" si="145"/>
        <v>ASALARIADO</v>
      </c>
      <c r="M3091" s="1">
        <f t="shared" si="146"/>
        <v>33</v>
      </c>
    </row>
    <row r="3092" spans="2:13" x14ac:dyDescent="0.25">
      <c r="B3092">
        <v>3078</v>
      </c>
      <c r="C3092" s="1" t="s">
        <v>9</v>
      </c>
      <c r="D3092">
        <v>488266.33</v>
      </c>
      <c r="E3092" s="1" t="s">
        <v>10</v>
      </c>
      <c r="F3092" s="1" t="s">
        <v>16</v>
      </c>
      <c r="G3092" s="1" t="s">
        <v>12</v>
      </c>
      <c r="H3092" s="1" t="s">
        <v>13</v>
      </c>
      <c r="I3092" s="1" t="s">
        <v>13</v>
      </c>
      <c r="J3092">
        <v>31</v>
      </c>
      <c r="K3092" s="1">
        <f t="shared" si="144"/>
        <v>488266.33</v>
      </c>
      <c r="L3092" s="1" t="str">
        <f t="shared" si="145"/>
        <v>ASALARIADO</v>
      </c>
      <c r="M3092" s="1">
        <f t="shared" si="146"/>
        <v>31</v>
      </c>
    </row>
    <row r="3093" spans="2:13" x14ac:dyDescent="0.25">
      <c r="B3093">
        <v>3079</v>
      </c>
      <c r="C3093" s="1" t="s">
        <v>9</v>
      </c>
      <c r="D3093">
        <v>278031</v>
      </c>
      <c r="E3093" s="1" t="s">
        <v>17</v>
      </c>
      <c r="F3093" s="1" t="s">
        <v>16</v>
      </c>
      <c r="G3093" s="1" t="s">
        <v>13</v>
      </c>
      <c r="H3093" s="1" t="s">
        <v>13</v>
      </c>
      <c r="I3093" s="1" t="s">
        <v>12</v>
      </c>
      <c r="J3093">
        <v>47</v>
      </c>
      <c r="K3093" s="1">
        <f t="shared" si="144"/>
        <v>278031</v>
      </c>
      <c r="L3093" s="1" t="str">
        <f t="shared" si="145"/>
        <v>ASEGURADO VOLUNTARIO</v>
      </c>
      <c r="M3093" s="1">
        <f t="shared" si="146"/>
        <v>47</v>
      </c>
    </row>
    <row r="3094" spans="2:13" x14ac:dyDescent="0.25">
      <c r="B3094">
        <v>3080</v>
      </c>
      <c r="C3094" s="1" t="s">
        <v>9</v>
      </c>
      <c r="D3094">
        <v>705577.5</v>
      </c>
      <c r="E3094" s="1" t="s">
        <v>10</v>
      </c>
      <c r="F3094" s="1" t="s">
        <v>16</v>
      </c>
      <c r="G3094" s="1" t="s">
        <v>12</v>
      </c>
      <c r="H3094" s="1" t="s">
        <v>13</v>
      </c>
      <c r="I3094" s="1" t="s">
        <v>13</v>
      </c>
      <c r="J3094">
        <v>53</v>
      </c>
      <c r="K3094" s="1">
        <f t="shared" si="144"/>
        <v>705577.5</v>
      </c>
      <c r="L3094" s="1" t="str">
        <f t="shared" si="145"/>
        <v>ASALARIADO</v>
      </c>
      <c r="M3094" s="1">
        <f t="shared" si="146"/>
        <v>53</v>
      </c>
    </row>
    <row r="3095" spans="2:13" x14ac:dyDescent="0.25">
      <c r="B3095">
        <v>3081</v>
      </c>
      <c r="C3095" s="1" t="s">
        <v>9</v>
      </c>
      <c r="D3095">
        <v>1291732</v>
      </c>
      <c r="E3095" s="1" t="s">
        <v>10</v>
      </c>
      <c r="F3095" s="1" t="s">
        <v>11</v>
      </c>
      <c r="G3095" s="1" t="s">
        <v>12</v>
      </c>
      <c r="H3095" s="1" t="s">
        <v>13</v>
      </c>
      <c r="I3095" s="1" t="s">
        <v>13</v>
      </c>
      <c r="J3095">
        <v>49</v>
      </c>
      <c r="K3095" s="1">
        <f t="shared" si="144"/>
        <v>1291732</v>
      </c>
      <c r="L3095" s="1" t="str">
        <f t="shared" si="145"/>
        <v>ASALARIADO</v>
      </c>
      <c r="M3095" s="1">
        <f t="shared" si="146"/>
        <v>49</v>
      </c>
    </row>
    <row r="3096" spans="2:13" x14ac:dyDescent="0.25">
      <c r="B3096">
        <v>3082</v>
      </c>
      <c r="C3096" s="1" t="s">
        <v>9</v>
      </c>
      <c r="D3096">
        <v>786256.75</v>
      </c>
      <c r="E3096" s="1" t="s">
        <v>10</v>
      </c>
      <c r="F3096" s="1" t="s">
        <v>11</v>
      </c>
      <c r="G3096" s="1" t="s">
        <v>12</v>
      </c>
      <c r="H3096" s="1" t="s">
        <v>13</v>
      </c>
      <c r="I3096" s="1" t="s">
        <v>13</v>
      </c>
      <c r="J3096">
        <v>26</v>
      </c>
      <c r="K3096" s="1">
        <f t="shared" si="144"/>
        <v>786256.75</v>
      </c>
      <c r="L3096" s="1" t="str">
        <f t="shared" si="145"/>
        <v>ASALARIADO</v>
      </c>
      <c r="M3096" s="1">
        <f t="shared" si="146"/>
        <v>26</v>
      </c>
    </row>
    <row r="3097" spans="2:13" x14ac:dyDescent="0.25">
      <c r="B3097">
        <v>3083</v>
      </c>
      <c r="C3097" s="1" t="s">
        <v>15</v>
      </c>
      <c r="D3097">
        <v>385548</v>
      </c>
      <c r="E3097" s="1" t="s">
        <v>18</v>
      </c>
      <c r="F3097" s="1" t="s">
        <v>16</v>
      </c>
      <c r="G3097" s="1" t="s">
        <v>12</v>
      </c>
      <c r="H3097" s="1" t="s">
        <v>13</v>
      </c>
      <c r="I3097" s="1" t="s">
        <v>12</v>
      </c>
      <c r="J3097">
        <v>37</v>
      </c>
      <c r="K3097" s="1">
        <f t="shared" si="144"/>
        <v>385548</v>
      </c>
      <c r="L3097" s="1" t="str">
        <f t="shared" si="145"/>
        <v>TRABAJADOR INDEPENDIENTE</v>
      </c>
      <c r="M3097" s="1">
        <f t="shared" si="146"/>
        <v>37</v>
      </c>
    </row>
    <row r="3098" spans="2:13" x14ac:dyDescent="0.25">
      <c r="B3098">
        <v>3084</v>
      </c>
      <c r="C3098" s="1" t="s">
        <v>9</v>
      </c>
      <c r="D3098">
        <v>793190.96</v>
      </c>
      <c r="E3098" s="1" t="s">
        <v>10</v>
      </c>
      <c r="F3098" s="1" t="s">
        <v>16</v>
      </c>
      <c r="G3098" s="1" t="s">
        <v>12</v>
      </c>
      <c r="H3098" s="1" t="s">
        <v>13</v>
      </c>
      <c r="I3098" s="1" t="s">
        <v>13</v>
      </c>
      <c r="J3098">
        <v>59</v>
      </c>
      <c r="K3098" s="1">
        <f t="shared" si="144"/>
        <v>793190.96</v>
      </c>
      <c r="L3098" s="1" t="str">
        <f t="shared" si="145"/>
        <v>ASALARIADO</v>
      </c>
      <c r="M3098" s="1">
        <f t="shared" si="146"/>
        <v>59</v>
      </c>
    </row>
    <row r="3099" spans="2:13" x14ac:dyDescent="0.25">
      <c r="B3099">
        <v>3085</v>
      </c>
      <c r="C3099" s="1" t="s">
        <v>9</v>
      </c>
      <c r="D3099">
        <v>297046</v>
      </c>
      <c r="E3099" s="1" t="s">
        <v>18</v>
      </c>
      <c r="F3099" s="1" t="s">
        <v>16</v>
      </c>
      <c r="G3099" s="1" t="s">
        <v>12</v>
      </c>
      <c r="H3099" s="1" t="s">
        <v>13</v>
      </c>
      <c r="I3099" s="1" t="s">
        <v>13</v>
      </c>
      <c r="J3099">
        <v>60</v>
      </c>
      <c r="K3099" s="1">
        <f t="shared" si="144"/>
        <v>297046</v>
      </c>
      <c r="L3099" s="1" t="str">
        <f t="shared" si="145"/>
        <v>TRABAJADOR INDEPENDIENTE</v>
      </c>
      <c r="M3099" s="1">
        <f t="shared" si="146"/>
        <v>60</v>
      </c>
    </row>
    <row r="3100" spans="2:13" x14ac:dyDescent="0.25">
      <c r="B3100">
        <v>3086</v>
      </c>
      <c r="C3100" s="1" t="s">
        <v>15</v>
      </c>
      <c r="D3100">
        <v>1762215.6</v>
      </c>
      <c r="E3100" s="1" t="s">
        <v>10</v>
      </c>
      <c r="F3100" s="1" t="s">
        <v>11</v>
      </c>
      <c r="G3100" s="1" t="s">
        <v>12</v>
      </c>
      <c r="H3100" s="1" t="s">
        <v>13</v>
      </c>
      <c r="I3100" s="1" t="s">
        <v>13</v>
      </c>
      <c r="J3100">
        <v>57</v>
      </c>
      <c r="K3100" s="1">
        <f t="shared" si="144"/>
        <v>1762215.6</v>
      </c>
      <c r="L3100" s="1" t="str">
        <f t="shared" si="145"/>
        <v>ASALARIADO</v>
      </c>
      <c r="M3100" s="1">
        <f t="shared" si="146"/>
        <v>57</v>
      </c>
    </row>
    <row r="3101" spans="2:13" x14ac:dyDescent="0.25">
      <c r="B3101">
        <v>3087</v>
      </c>
      <c r="C3101" s="1" t="s">
        <v>15</v>
      </c>
      <c r="D3101">
        <v>615850.17000000004</v>
      </c>
      <c r="E3101" s="1" t="s">
        <v>10</v>
      </c>
      <c r="F3101" s="1" t="s">
        <v>16</v>
      </c>
      <c r="G3101" s="1" t="s">
        <v>12</v>
      </c>
      <c r="H3101" s="1" t="s">
        <v>13</v>
      </c>
      <c r="I3101" s="1" t="s">
        <v>13</v>
      </c>
      <c r="J3101">
        <v>53</v>
      </c>
      <c r="K3101" s="1">
        <f t="shared" si="144"/>
        <v>615850.17000000004</v>
      </c>
      <c r="L3101" s="1" t="str">
        <f t="shared" si="145"/>
        <v>ASALARIADO</v>
      </c>
      <c r="M3101" s="1">
        <f t="shared" si="146"/>
        <v>53</v>
      </c>
    </row>
    <row r="3102" spans="2:13" x14ac:dyDescent="0.25">
      <c r="B3102">
        <v>3088</v>
      </c>
      <c r="C3102" s="1" t="s">
        <v>9</v>
      </c>
      <c r="D3102">
        <v>299647</v>
      </c>
      <c r="E3102" s="1" t="s">
        <v>17</v>
      </c>
      <c r="F3102" s="1" t="s">
        <v>16</v>
      </c>
      <c r="G3102" s="1" t="s">
        <v>12</v>
      </c>
      <c r="H3102" s="1" t="s">
        <v>13</v>
      </c>
      <c r="I3102" s="1" t="s">
        <v>12</v>
      </c>
      <c r="J3102">
        <v>46</v>
      </c>
      <c r="K3102" s="1">
        <f t="shared" si="144"/>
        <v>299647</v>
      </c>
      <c r="L3102" s="1" t="str">
        <f t="shared" si="145"/>
        <v>ASEGURADO VOLUNTARIO</v>
      </c>
      <c r="M3102" s="1">
        <f t="shared" si="146"/>
        <v>46</v>
      </c>
    </row>
    <row r="3103" spans="2:13" x14ac:dyDescent="0.25">
      <c r="B3103">
        <v>3089</v>
      </c>
      <c r="C3103" s="1" t="s">
        <v>9</v>
      </c>
      <c r="D3103">
        <v>1400000</v>
      </c>
      <c r="E3103" s="1" t="s">
        <v>10</v>
      </c>
      <c r="F3103" s="1" t="s">
        <v>16</v>
      </c>
      <c r="G3103" s="1" t="s">
        <v>12</v>
      </c>
      <c r="H3103" s="1" t="s">
        <v>13</v>
      </c>
      <c r="I3103" s="1" t="s">
        <v>13</v>
      </c>
      <c r="J3103">
        <v>68</v>
      </c>
      <c r="K3103" s="1">
        <f t="shared" si="144"/>
        <v>1400000</v>
      </c>
      <c r="L3103" s="1" t="str">
        <f t="shared" si="145"/>
        <v>ASALARIADO</v>
      </c>
      <c r="M3103" s="1">
        <f t="shared" si="146"/>
        <v>68</v>
      </c>
    </row>
    <row r="3104" spans="2:13" x14ac:dyDescent="0.25">
      <c r="B3104">
        <v>3090</v>
      </c>
      <c r="C3104" s="1" t="s">
        <v>15</v>
      </c>
      <c r="D3104">
        <v>370682.66</v>
      </c>
      <c r="E3104" s="1" t="s">
        <v>10</v>
      </c>
      <c r="F3104" s="1" t="s">
        <v>16</v>
      </c>
      <c r="G3104" s="1" t="s">
        <v>12</v>
      </c>
      <c r="H3104" s="1" t="s">
        <v>13</v>
      </c>
      <c r="I3104" s="1" t="s">
        <v>12</v>
      </c>
      <c r="J3104">
        <v>50</v>
      </c>
      <c r="K3104" s="1">
        <f t="shared" si="144"/>
        <v>370682.66</v>
      </c>
      <c r="L3104" s="1" t="str">
        <f t="shared" si="145"/>
        <v>ASALARIADO</v>
      </c>
      <c r="M3104" s="1">
        <f t="shared" si="146"/>
        <v>50</v>
      </c>
    </row>
    <row r="3105" spans="2:13" x14ac:dyDescent="0.25">
      <c r="B3105">
        <v>3091</v>
      </c>
      <c r="C3105" s="1" t="s">
        <v>9</v>
      </c>
      <c r="D3105">
        <v>299441</v>
      </c>
      <c r="E3105" s="1" t="s">
        <v>18</v>
      </c>
      <c r="F3105" s="1" t="s">
        <v>16</v>
      </c>
      <c r="G3105" s="1" t="s">
        <v>12</v>
      </c>
      <c r="H3105" s="1" t="s">
        <v>12</v>
      </c>
      <c r="I3105" s="1" t="s">
        <v>12</v>
      </c>
      <c r="J3105">
        <v>40</v>
      </c>
      <c r="K3105" s="1">
        <f t="shared" si="144"/>
        <v>299441</v>
      </c>
      <c r="L3105" s="1" t="str">
        <f t="shared" si="145"/>
        <v>TRABAJADOR INDEPENDIENTE</v>
      </c>
      <c r="M3105" s="1">
        <f t="shared" si="146"/>
        <v>40</v>
      </c>
    </row>
    <row r="3106" spans="2:13" x14ac:dyDescent="0.25">
      <c r="B3106">
        <v>3092</v>
      </c>
      <c r="C3106" s="1" t="s">
        <v>15</v>
      </c>
      <c r="D3106">
        <v>1095319</v>
      </c>
      <c r="E3106" s="1" t="s">
        <v>10</v>
      </c>
      <c r="F3106" s="1" t="s">
        <v>11</v>
      </c>
      <c r="G3106" s="1" t="s">
        <v>12</v>
      </c>
      <c r="H3106" s="1" t="s">
        <v>13</v>
      </c>
      <c r="I3106" s="1" t="s">
        <v>12</v>
      </c>
      <c r="J3106">
        <v>28</v>
      </c>
      <c r="K3106" s="1">
        <f t="shared" si="144"/>
        <v>1095319</v>
      </c>
      <c r="L3106" s="1" t="str">
        <f t="shared" si="145"/>
        <v>ASALARIADO</v>
      </c>
      <c r="M3106" s="1">
        <f t="shared" si="146"/>
        <v>28</v>
      </c>
    </row>
    <row r="3107" spans="2:13" x14ac:dyDescent="0.25">
      <c r="B3107">
        <v>3093</v>
      </c>
      <c r="C3107" s="1" t="s">
        <v>9</v>
      </c>
      <c r="D3107">
        <v>298698</v>
      </c>
      <c r="E3107" s="1" t="s">
        <v>10</v>
      </c>
      <c r="F3107" s="1" t="s">
        <v>16</v>
      </c>
      <c r="G3107" s="1" t="s">
        <v>12</v>
      </c>
      <c r="H3107" s="1" t="s">
        <v>12</v>
      </c>
      <c r="I3107" s="1" t="s">
        <v>13</v>
      </c>
      <c r="J3107">
        <v>49</v>
      </c>
      <c r="K3107" s="1">
        <f t="shared" si="144"/>
        <v>298698</v>
      </c>
      <c r="L3107" s="1" t="str">
        <f t="shared" si="145"/>
        <v>ASALARIADO</v>
      </c>
      <c r="M3107" s="1">
        <f t="shared" si="146"/>
        <v>49</v>
      </c>
    </row>
    <row r="3108" spans="2:13" x14ac:dyDescent="0.25">
      <c r="B3108">
        <v>3094</v>
      </c>
      <c r="C3108" s="1" t="s">
        <v>15</v>
      </c>
      <c r="D3108">
        <v>1248224.55</v>
      </c>
      <c r="E3108" s="1" t="s">
        <v>10</v>
      </c>
      <c r="F3108" s="1" t="s">
        <v>16</v>
      </c>
      <c r="G3108" s="1" t="s">
        <v>12</v>
      </c>
      <c r="H3108" s="1" t="s">
        <v>13</v>
      </c>
      <c r="I3108" s="1" t="s">
        <v>13</v>
      </c>
      <c r="J3108">
        <v>35</v>
      </c>
      <c r="K3108" s="1">
        <f t="shared" si="144"/>
        <v>1248224.55</v>
      </c>
      <c r="L3108" s="1" t="str">
        <f t="shared" si="145"/>
        <v>ASALARIADO</v>
      </c>
      <c r="M3108" s="1">
        <f t="shared" si="146"/>
        <v>35</v>
      </c>
    </row>
    <row r="3109" spans="2:13" x14ac:dyDescent="0.25">
      <c r="B3109">
        <v>3095</v>
      </c>
      <c r="C3109" s="1" t="s">
        <v>15</v>
      </c>
      <c r="D3109">
        <v>329333.44</v>
      </c>
      <c r="E3109" s="1" t="s">
        <v>10</v>
      </c>
      <c r="F3109" s="1" t="s">
        <v>16</v>
      </c>
      <c r="G3109" s="1" t="s">
        <v>12</v>
      </c>
      <c r="H3109" s="1" t="s">
        <v>13</v>
      </c>
      <c r="I3109" s="1" t="s">
        <v>13</v>
      </c>
      <c r="J3109">
        <v>43</v>
      </c>
      <c r="K3109" s="1">
        <f t="shared" si="144"/>
        <v>329333.44</v>
      </c>
      <c r="L3109" s="1" t="str">
        <f t="shared" si="145"/>
        <v>ASALARIADO</v>
      </c>
      <c r="M3109" s="1">
        <f t="shared" si="146"/>
        <v>43</v>
      </c>
    </row>
    <row r="3110" spans="2:13" x14ac:dyDescent="0.25">
      <c r="B3110">
        <v>3096</v>
      </c>
      <c r="C3110" s="1" t="s">
        <v>9</v>
      </c>
      <c r="D3110">
        <v>465084.15999999997</v>
      </c>
      <c r="E3110" s="1" t="s">
        <v>10</v>
      </c>
      <c r="F3110" s="1" t="s">
        <v>16</v>
      </c>
      <c r="G3110" s="1" t="s">
        <v>12</v>
      </c>
      <c r="H3110" s="1" t="s">
        <v>13</v>
      </c>
      <c r="I3110" s="1" t="s">
        <v>13</v>
      </c>
      <c r="J3110">
        <v>27</v>
      </c>
      <c r="K3110" s="1">
        <f t="shared" si="144"/>
        <v>465084.15999999997</v>
      </c>
      <c r="L3110" s="1" t="str">
        <f t="shared" si="145"/>
        <v>ASALARIADO</v>
      </c>
      <c r="M3110" s="1">
        <f t="shared" si="146"/>
        <v>27</v>
      </c>
    </row>
    <row r="3111" spans="2:13" x14ac:dyDescent="0.25">
      <c r="B3111">
        <v>3097</v>
      </c>
      <c r="C3111" s="1" t="s">
        <v>15</v>
      </c>
      <c r="D3111">
        <v>446160</v>
      </c>
      <c r="E3111" s="1" t="s">
        <v>10</v>
      </c>
      <c r="F3111" s="1" t="s">
        <v>16</v>
      </c>
      <c r="G3111" s="1" t="s">
        <v>12</v>
      </c>
      <c r="H3111" s="1" t="s">
        <v>12</v>
      </c>
      <c r="I3111" s="1" t="s">
        <v>13</v>
      </c>
      <c r="J3111">
        <v>29</v>
      </c>
      <c r="K3111" s="1">
        <f t="shared" si="144"/>
        <v>446160</v>
      </c>
      <c r="L3111" s="1" t="str">
        <f t="shared" si="145"/>
        <v>ASALARIADO</v>
      </c>
      <c r="M3111" s="1">
        <f t="shared" si="146"/>
        <v>29</v>
      </c>
    </row>
    <row r="3112" spans="2:13" x14ac:dyDescent="0.25">
      <c r="B3112">
        <v>3098</v>
      </c>
      <c r="C3112" s="1" t="s">
        <v>9</v>
      </c>
      <c r="D3112">
        <v>1484376</v>
      </c>
      <c r="E3112" s="1" t="s">
        <v>10</v>
      </c>
      <c r="F3112" s="1" t="s">
        <v>16</v>
      </c>
      <c r="G3112" s="1" t="s">
        <v>12</v>
      </c>
      <c r="H3112" s="1" t="s">
        <v>13</v>
      </c>
      <c r="I3112" s="1" t="s">
        <v>13</v>
      </c>
      <c r="J3112">
        <v>55</v>
      </c>
      <c r="K3112" s="1">
        <f t="shared" si="144"/>
        <v>1484376</v>
      </c>
      <c r="L3112" s="1" t="str">
        <f t="shared" si="145"/>
        <v>ASALARIADO</v>
      </c>
      <c r="M3112" s="1">
        <f t="shared" si="146"/>
        <v>55</v>
      </c>
    </row>
    <row r="3113" spans="2:13" x14ac:dyDescent="0.25">
      <c r="B3113">
        <v>3099</v>
      </c>
      <c r="C3113" s="1" t="s">
        <v>9</v>
      </c>
      <c r="D3113">
        <v>604899.99</v>
      </c>
      <c r="E3113" s="1" t="s">
        <v>10</v>
      </c>
      <c r="F3113" s="1" t="s">
        <v>16</v>
      </c>
      <c r="G3113" s="1" t="s">
        <v>12</v>
      </c>
      <c r="H3113" s="1" t="s">
        <v>13</v>
      </c>
      <c r="I3113" s="1" t="s">
        <v>13</v>
      </c>
      <c r="J3113">
        <v>22</v>
      </c>
      <c r="K3113" s="1">
        <f t="shared" si="144"/>
        <v>604899.99</v>
      </c>
      <c r="L3113" s="1" t="str">
        <f t="shared" si="145"/>
        <v>ASALARIADO</v>
      </c>
      <c r="M3113" s="1">
        <f t="shared" si="146"/>
        <v>22</v>
      </c>
    </row>
    <row r="3114" spans="2:13" x14ac:dyDescent="0.25">
      <c r="B3114">
        <v>3100</v>
      </c>
      <c r="C3114" s="1" t="s">
        <v>9</v>
      </c>
      <c r="D3114">
        <v>758002.24</v>
      </c>
      <c r="E3114" s="1" t="s">
        <v>10</v>
      </c>
      <c r="F3114" s="1" t="s">
        <v>16</v>
      </c>
      <c r="G3114" s="1" t="s">
        <v>12</v>
      </c>
      <c r="H3114" s="1" t="s">
        <v>13</v>
      </c>
      <c r="I3114" s="1" t="s">
        <v>13</v>
      </c>
      <c r="J3114">
        <v>32</v>
      </c>
      <c r="K3114" s="1">
        <f t="shared" si="144"/>
        <v>758002.24</v>
      </c>
      <c r="L3114" s="1" t="str">
        <f t="shared" si="145"/>
        <v>ASALARIADO</v>
      </c>
      <c r="M3114" s="1">
        <f t="shared" si="146"/>
        <v>32</v>
      </c>
    </row>
    <row r="3115" spans="2:13" x14ac:dyDescent="0.25">
      <c r="B3115">
        <v>3101</v>
      </c>
      <c r="C3115" s="1" t="s">
        <v>15</v>
      </c>
      <c r="D3115">
        <v>146988</v>
      </c>
      <c r="E3115" s="1" t="s">
        <v>10</v>
      </c>
      <c r="F3115" s="1" t="s">
        <v>16</v>
      </c>
      <c r="G3115" s="1" t="s">
        <v>12</v>
      </c>
      <c r="H3115" s="1" t="s">
        <v>13</v>
      </c>
      <c r="I3115" s="1" t="s">
        <v>13</v>
      </c>
      <c r="J3115">
        <v>36</v>
      </c>
      <c r="K3115" s="1">
        <f t="shared" si="144"/>
        <v>146988</v>
      </c>
      <c r="L3115" s="1" t="str">
        <f t="shared" si="145"/>
        <v>ASALARIADO</v>
      </c>
      <c r="M3115" s="1">
        <f t="shared" si="146"/>
        <v>36</v>
      </c>
    </row>
    <row r="3116" spans="2:13" x14ac:dyDescent="0.25">
      <c r="B3116">
        <v>3102</v>
      </c>
      <c r="C3116" s="1" t="s">
        <v>9</v>
      </c>
      <c r="D3116">
        <v>278031</v>
      </c>
      <c r="E3116" s="1" t="s">
        <v>17</v>
      </c>
      <c r="F3116" s="1" t="s">
        <v>16</v>
      </c>
      <c r="G3116" s="1" t="s">
        <v>13</v>
      </c>
      <c r="H3116" s="1" t="s">
        <v>13</v>
      </c>
      <c r="I3116" s="1" t="s">
        <v>13</v>
      </c>
      <c r="J3116">
        <v>34</v>
      </c>
      <c r="K3116" s="1">
        <f t="shared" si="144"/>
        <v>278031</v>
      </c>
      <c r="L3116" s="1" t="str">
        <f t="shared" si="145"/>
        <v>ASEGURADO VOLUNTARIO</v>
      </c>
      <c r="M3116" s="1">
        <f t="shared" si="146"/>
        <v>34</v>
      </c>
    </row>
    <row r="3117" spans="2:13" x14ac:dyDescent="0.25">
      <c r="B3117">
        <v>3103</v>
      </c>
      <c r="C3117" s="1" t="s">
        <v>15</v>
      </c>
      <c r="D3117">
        <v>477903</v>
      </c>
      <c r="E3117" s="1" t="s">
        <v>18</v>
      </c>
      <c r="F3117" s="1" t="s">
        <v>16</v>
      </c>
      <c r="G3117" s="1" t="s">
        <v>12</v>
      </c>
      <c r="H3117" s="1" t="s">
        <v>13</v>
      </c>
      <c r="I3117" s="1" t="s">
        <v>13</v>
      </c>
      <c r="J3117">
        <v>51</v>
      </c>
      <c r="K3117" s="1">
        <f t="shared" si="144"/>
        <v>477903</v>
      </c>
      <c r="L3117" s="1" t="str">
        <f t="shared" si="145"/>
        <v>TRABAJADOR INDEPENDIENTE</v>
      </c>
      <c r="M3117" s="1">
        <f t="shared" si="146"/>
        <v>51</v>
      </c>
    </row>
    <row r="3118" spans="2:13" x14ac:dyDescent="0.25">
      <c r="B3118">
        <v>3104</v>
      </c>
      <c r="C3118" s="1" t="s">
        <v>9</v>
      </c>
      <c r="D3118">
        <v>744238</v>
      </c>
      <c r="E3118" s="1" t="s">
        <v>14</v>
      </c>
      <c r="F3118" s="1" t="s">
        <v>11</v>
      </c>
      <c r="G3118" s="1" t="s">
        <v>12</v>
      </c>
      <c r="H3118" s="1" t="s">
        <v>13</v>
      </c>
      <c r="I3118" s="1" t="s">
        <v>13</v>
      </c>
      <c r="J3118">
        <v>56</v>
      </c>
      <c r="K3118" s="1">
        <f t="shared" si="144"/>
        <v>744238</v>
      </c>
      <c r="L3118" s="1" t="str">
        <f t="shared" si="145"/>
        <v>PENSIONADOS EN SU PROPIO SISTEMA</v>
      </c>
      <c r="M3118" s="1">
        <f t="shared" si="146"/>
        <v>56</v>
      </c>
    </row>
    <row r="3119" spans="2:13" x14ac:dyDescent="0.25">
      <c r="B3119">
        <v>3105</v>
      </c>
      <c r="C3119" s="1" t="s">
        <v>15</v>
      </c>
      <c r="D3119">
        <v>297046</v>
      </c>
      <c r="E3119" s="1" t="s">
        <v>17</v>
      </c>
      <c r="F3119" s="1" t="s">
        <v>16</v>
      </c>
      <c r="G3119" s="1" t="s">
        <v>12</v>
      </c>
      <c r="H3119" s="1" t="s">
        <v>13</v>
      </c>
      <c r="I3119" s="1" t="s">
        <v>13</v>
      </c>
      <c r="J3119">
        <v>60</v>
      </c>
      <c r="K3119" s="1">
        <f t="shared" si="144"/>
        <v>297046</v>
      </c>
      <c r="L3119" s="1" t="str">
        <f t="shared" si="145"/>
        <v>ASEGURADO VOLUNTARIO</v>
      </c>
      <c r="M3119" s="1">
        <f t="shared" si="146"/>
        <v>60</v>
      </c>
    </row>
    <row r="3120" spans="2:13" x14ac:dyDescent="0.25">
      <c r="B3120">
        <v>3106</v>
      </c>
      <c r="C3120" s="1" t="s">
        <v>9</v>
      </c>
      <c r="D3120">
        <v>1353797</v>
      </c>
      <c r="E3120" s="1" t="s">
        <v>10</v>
      </c>
      <c r="F3120" s="1" t="s">
        <v>11</v>
      </c>
      <c r="G3120" s="1" t="s">
        <v>12</v>
      </c>
      <c r="H3120" s="1" t="s">
        <v>13</v>
      </c>
      <c r="I3120" s="1" t="s">
        <v>12</v>
      </c>
      <c r="J3120">
        <v>44</v>
      </c>
      <c r="K3120" s="1">
        <f t="shared" si="144"/>
        <v>1353797</v>
      </c>
      <c r="L3120" s="1" t="str">
        <f t="shared" si="145"/>
        <v>ASALARIADO</v>
      </c>
      <c r="M3120" s="1">
        <f t="shared" si="146"/>
        <v>44</v>
      </c>
    </row>
    <row r="3121" spans="2:13" x14ac:dyDescent="0.25">
      <c r="B3121">
        <v>3107</v>
      </c>
      <c r="C3121" s="1" t="s">
        <v>15</v>
      </c>
      <c r="D3121">
        <v>486013</v>
      </c>
      <c r="E3121" s="1" t="s">
        <v>18</v>
      </c>
      <c r="F3121" s="1" t="s">
        <v>16</v>
      </c>
      <c r="G3121" s="1" t="s">
        <v>12</v>
      </c>
      <c r="H3121" s="1" t="s">
        <v>13</v>
      </c>
      <c r="I3121" s="1" t="s">
        <v>13</v>
      </c>
      <c r="J3121">
        <v>63</v>
      </c>
      <c r="K3121" s="1">
        <f t="shared" si="144"/>
        <v>486013</v>
      </c>
      <c r="L3121" s="1" t="str">
        <f t="shared" si="145"/>
        <v>TRABAJADOR INDEPENDIENTE</v>
      </c>
      <c r="M3121" s="1">
        <f t="shared" si="146"/>
        <v>63</v>
      </c>
    </row>
    <row r="3122" spans="2:13" x14ac:dyDescent="0.25">
      <c r="B3122">
        <v>3108</v>
      </c>
      <c r="C3122" s="1" t="s">
        <v>9</v>
      </c>
      <c r="D3122">
        <v>278030</v>
      </c>
      <c r="E3122" s="1" t="s">
        <v>19</v>
      </c>
      <c r="F3122" s="1" t="s">
        <v>16</v>
      </c>
      <c r="G3122" s="1" t="s">
        <v>12</v>
      </c>
      <c r="H3122" s="1" t="s">
        <v>13</v>
      </c>
      <c r="I3122" s="1" t="s">
        <v>13</v>
      </c>
      <c r="J3122">
        <v>33</v>
      </c>
      <c r="K3122" s="1">
        <f t="shared" si="144"/>
        <v>278030</v>
      </c>
      <c r="L3122" s="1" t="str">
        <f t="shared" si="145"/>
        <v>CONVENIOS ESPECIALES DE TRABAJADORES INDEPENDIENTES</v>
      </c>
      <c r="M3122" s="1">
        <f t="shared" si="146"/>
        <v>33</v>
      </c>
    </row>
    <row r="3123" spans="2:13" x14ac:dyDescent="0.25">
      <c r="B3123">
        <v>3109</v>
      </c>
      <c r="C3123" s="1" t="s">
        <v>15</v>
      </c>
      <c r="D3123">
        <v>278030</v>
      </c>
      <c r="E3123" s="1" t="s">
        <v>19</v>
      </c>
      <c r="F3123" s="1" t="s">
        <v>16</v>
      </c>
      <c r="G3123" s="1" t="s">
        <v>12</v>
      </c>
      <c r="H3123" s="1" t="s">
        <v>13</v>
      </c>
      <c r="I3123" s="1" t="s">
        <v>13</v>
      </c>
      <c r="J3123">
        <v>40</v>
      </c>
      <c r="K3123" s="1">
        <f t="shared" si="144"/>
        <v>278030</v>
      </c>
      <c r="L3123" s="1" t="str">
        <f t="shared" si="145"/>
        <v>CONVENIOS ESPECIALES DE TRABAJADORES INDEPENDIENTES</v>
      </c>
      <c r="M3123" s="1">
        <f t="shared" si="146"/>
        <v>40</v>
      </c>
    </row>
    <row r="3124" spans="2:13" x14ac:dyDescent="0.25">
      <c r="B3124">
        <v>3110</v>
      </c>
      <c r="C3124" s="1" t="s">
        <v>9</v>
      </c>
      <c r="D3124">
        <v>255744</v>
      </c>
      <c r="E3124" s="1" t="s">
        <v>10</v>
      </c>
      <c r="F3124" s="1" t="s">
        <v>16</v>
      </c>
      <c r="G3124" s="1" t="s">
        <v>12</v>
      </c>
      <c r="H3124" s="1" t="s">
        <v>13</v>
      </c>
      <c r="I3124" s="1" t="s">
        <v>12</v>
      </c>
      <c r="J3124">
        <v>26</v>
      </c>
      <c r="K3124" s="1">
        <f t="shared" si="144"/>
        <v>255744</v>
      </c>
      <c r="L3124" s="1" t="str">
        <f t="shared" si="145"/>
        <v>ASALARIADO</v>
      </c>
      <c r="M3124" s="1">
        <f t="shared" si="146"/>
        <v>26</v>
      </c>
    </row>
    <row r="3125" spans="2:13" x14ac:dyDescent="0.25">
      <c r="B3125">
        <v>3111</v>
      </c>
      <c r="C3125" s="1" t="s">
        <v>9</v>
      </c>
      <c r="D3125">
        <v>1602326.3</v>
      </c>
      <c r="E3125" s="1" t="s">
        <v>10</v>
      </c>
      <c r="F3125" s="1" t="s">
        <v>11</v>
      </c>
      <c r="G3125" s="1" t="s">
        <v>12</v>
      </c>
      <c r="H3125" s="1" t="s">
        <v>13</v>
      </c>
      <c r="I3125" s="1" t="s">
        <v>13</v>
      </c>
      <c r="J3125">
        <v>62</v>
      </c>
      <c r="K3125" s="1">
        <f t="shared" si="144"/>
        <v>1602326.3</v>
      </c>
      <c r="L3125" s="1" t="str">
        <f t="shared" si="145"/>
        <v>ASALARIADO</v>
      </c>
      <c r="M3125" s="1">
        <f t="shared" si="146"/>
        <v>62</v>
      </c>
    </row>
    <row r="3126" spans="2:13" x14ac:dyDescent="0.25">
      <c r="B3126">
        <v>3112</v>
      </c>
      <c r="C3126" s="1" t="s">
        <v>9</v>
      </c>
      <c r="D3126">
        <v>356455</v>
      </c>
      <c r="E3126" s="1" t="s">
        <v>18</v>
      </c>
      <c r="F3126" s="1" t="s">
        <v>16</v>
      </c>
      <c r="G3126" s="1" t="s">
        <v>12</v>
      </c>
      <c r="H3126" s="1" t="s">
        <v>13</v>
      </c>
      <c r="I3126" s="1" t="s">
        <v>12</v>
      </c>
      <c r="J3126">
        <v>41</v>
      </c>
      <c r="K3126" s="1">
        <f t="shared" si="144"/>
        <v>356455</v>
      </c>
      <c r="L3126" s="1" t="str">
        <f t="shared" si="145"/>
        <v>TRABAJADOR INDEPENDIENTE</v>
      </c>
      <c r="M3126" s="1">
        <f t="shared" si="146"/>
        <v>41</v>
      </c>
    </row>
    <row r="3127" spans="2:13" x14ac:dyDescent="0.25">
      <c r="B3127">
        <v>3113</v>
      </c>
      <c r="C3127" s="1" t="s">
        <v>9</v>
      </c>
      <c r="D3127">
        <v>389940</v>
      </c>
      <c r="E3127" s="1" t="s">
        <v>18</v>
      </c>
      <c r="F3127" s="1" t="s">
        <v>16</v>
      </c>
      <c r="G3127" s="1" t="s">
        <v>12</v>
      </c>
      <c r="H3127" s="1" t="s">
        <v>13</v>
      </c>
      <c r="I3127" s="1" t="s">
        <v>12</v>
      </c>
      <c r="J3127">
        <v>47</v>
      </c>
      <c r="K3127" s="1">
        <f t="shared" si="144"/>
        <v>389940</v>
      </c>
      <c r="L3127" s="1" t="str">
        <f t="shared" si="145"/>
        <v>TRABAJADOR INDEPENDIENTE</v>
      </c>
      <c r="M3127" s="1">
        <f t="shared" si="146"/>
        <v>47</v>
      </c>
    </row>
    <row r="3128" spans="2:13" x14ac:dyDescent="0.25">
      <c r="B3128">
        <v>3114</v>
      </c>
      <c r="C3128" s="1" t="s">
        <v>15</v>
      </c>
      <c r="D3128">
        <v>300018</v>
      </c>
      <c r="E3128" s="1" t="s">
        <v>17</v>
      </c>
      <c r="F3128" s="1" t="s">
        <v>16</v>
      </c>
      <c r="G3128" s="1" t="s">
        <v>12</v>
      </c>
      <c r="H3128" s="1" t="s">
        <v>13</v>
      </c>
      <c r="I3128" s="1" t="s">
        <v>13</v>
      </c>
      <c r="J3128">
        <v>43</v>
      </c>
      <c r="K3128" s="1">
        <f t="shared" si="144"/>
        <v>300018</v>
      </c>
      <c r="L3128" s="1" t="str">
        <f t="shared" si="145"/>
        <v>ASEGURADO VOLUNTARIO</v>
      </c>
      <c r="M3128" s="1">
        <f t="shared" si="146"/>
        <v>43</v>
      </c>
    </row>
    <row r="3129" spans="2:13" x14ac:dyDescent="0.25">
      <c r="B3129">
        <v>3115</v>
      </c>
      <c r="C3129" s="1" t="s">
        <v>15</v>
      </c>
      <c r="D3129">
        <v>110300</v>
      </c>
      <c r="E3129" s="1" t="s">
        <v>10</v>
      </c>
      <c r="F3129" s="1" t="s">
        <v>16</v>
      </c>
      <c r="G3129" s="1" t="s">
        <v>12</v>
      </c>
      <c r="H3129" s="1" t="s">
        <v>13</v>
      </c>
      <c r="I3129" s="1" t="s">
        <v>13</v>
      </c>
      <c r="J3129">
        <v>53</v>
      </c>
      <c r="K3129" s="1">
        <f t="shared" si="144"/>
        <v>110300</v>
      </c>
      <c r="L3129" s="1" t="str">
        <f t="shared" si="145"/>
        <v>ASALARIADO</v>
      </c>
      <c r="M3129" s="1">
        <f t="shared" si="146"/>
        <v>53</v>
      </c>
    </row>
    <row r="3130" spans="2:13" x14ac:dyDescent="0.25">
      <c r="B3130">
        <v>3116</v>
      </c>
      <c r="C3130" s="1" t="s">
        <v>9</v>
      </c>
      <c r="D3130">
        <v>247406.29</v>
      </c>
      <c r="E3130" s="1" t="s">
        <v>10</v>
      </c>
      <c r="F3130" s="1" t="s">
        <v>16</v>
      </c>
      <c r="G3130" s="1" t="s">
        <v>12</v>
      </c>
      <c r="H3130" s="1" t="s">
        <v>13</v>
      </c>
      <c r="I3130" s="1" t="s">
        <v>13</v>
      </c>
      <c r="J3130">
        <v>33</v>
      </c>
      <c r="K3130" s="1">
        <f t="shared" si="144"/>
        <v>247406.29</v>
      </c>
      <c r="L3130" s="1" t="str">
        <f t="shared" si="145"/>
        <v>ASALARIADO</v>
      </c>
      <c r="M3130" s="1">
        <f t="shared" si="146"/>
        <v>33</v>
      </c>
    </row>
    <row r="3131" spans="2:13" x14ac:dyDescent="0.25">
      <c r="B3131">
        <v>3117</v>
      </c>
      <c r="C3131" s="1" t="s">
        <v>9</v>
      </c>
      <c r="D3131">
        <v>594092</v>
      </c>
      <c r="E3131" s="1" t="s">
        <v>18</v>
      </c>
      <c r="F3131" s="1" t="s">
        <v>16</v>
      </c>
      <c r="G3131" s="1" t="s">
        <v>12</v>
      </c>
      <c r="H3131" s="1" t="s">
        <v>13</v>
      </c>
      <c r="I3131" s="1" t="s">
        <v>12</v>
      </c>
      <c r="J3131">
        <v>62</v>
      </c>
      <c r="K3131" s="1">
        <f t="shared" si="144"/>
        <v>594092</v>
      </c>
      <c r="L3131" s="1" t="str">
        <f t="shared" si="145"/>
        <v>TRABAJADOR INDEPENDIENTE</v>
      </c>
      <c r="M3131" s="1">
        <f t="shared" si="146"/>
        <v>62</v>
      </c>
    </row>
    <row r="3132" spans="2:13" x14ac:dyDescent="0.25">
      <c r="B3132">
        <v>3118</v>
      </c>
      <c r="C3132" s="1" t="s">
        <v>15</v>
      </c>
      <c r="D3132">
        <v>297046</v>
      </c>
      <c r="E3132" s="1" t="s">
        <v>18</v>
      </c>
      <c r="F3132" s="1" t="s">
        <v>16</v>
      </c>
      <c r="G3132" s="1" t="s">
        <v>12</v>
      </c>
      <c r="H3132" s="1" t="s">
        <v>13</v>
      </c>
      <c r="I3132" s="1" t="s">
        <v>12</v>
      </c>
      <c r="J3132">
        <v>40</v>
      </c>
      <c r="K3132" s="1">
        <f t="shared" si="144"/>
        <v>297046</v>
      </c>
      <c r="L3132" s="1" t="str">
        <f t="shared" si="145"/>
        <v>TRABAJADOR INDEPENDIENTE</v>
      </c>
      <c r="M3132" s="1">
        <f t="shared" si="146"/>
        <v>40</v>
      </c>
    </row>
    <row r="3133" spans="2:13" x14ac:dyDescent="0.25">
      <c r="B3133">
        <v>3119</v>
      </c>
      <c r="C3133" s="1" t="s">
        <v>9</v>
      </c>
      <c r="D3133">
        <v>546000</v>
      </c>
      <c r="E3133" s="1" t="s">
        <v>10</v>
      </c>
      <c r="F3133" s="1" t="s">
        <v>16</v>
      </c>
      <c r="G3133" s="1" t="s">
        <v>12</v>
      </c>
      <c r="H3133" s="1" t="s">
        <v>13</v>
      </c>
      <c r="I3133" s="1" t="s">
        <v>13</v>
      </c>
      <c r="J3133">
        <v>54</v>
      </c>
      <c r="K3133" s="1">
        <f t="shared" si="144"/>
        <v>546000</v>
      </c>
      <c r="L3133" s="1" t="str">
        <f t="shared" si="145"/>
        <v>ASALARIADO</v>
      </c>
      <c r="M3133" s="1">
        <f t="shared" si="146"/>
        <v>54</v>
      </c>
    </row>
    <row r="3134" spans="2:13" x14ac:dyDescent="0.25">
      <c r="B3134">
        <v>3120</v>
      </c>
      <c r="C3134" s="1" t="s">
        <v>9</v>
      </c>
      <c r="D3134">
        <v>3446699</v>
      </c>
      <c r="E3134" s="1" t="s">
        <v>10</v>
      </c>
      <c r="F3134" s="1" t="s">
        <v>11</v>
      </c>
      <c r="G3134" s="1" t="s">
        <v>12</v>
      </c>
      <c r="H3134" s="1" t="s">
        <v>13</v>
      </c>
      <c r="I3134" s="1" t="s">
        <v>13</v>
      </c>
      <c r="J3134">
        <v>57</v>
      </c>
      <c r="K3134" s="1">
        <f t="shared" si="144"/>
        <v>3446699</v>
      </c>
      <c r="L3134" s="1" t="str">
        <f t="shared" si="145"/>
        <v>ASALARIADO</v>
      </c>
      <c r="M3134" s="1">
        <f t="shared" si="146"/>
        <v>57</v>
      </c>
    </row>
    <row r="3135" spans="2:13" x14ac:dyDescent="0.25">
      <c r="B3135">
        <v>3121</v>
      </c>
      <c r="C3135" s="1" t="s">
        <v>9</v>
      </c>
      <c r="D3135">
        <v>442605.85</v>
      </c>
      <c r="E3135" s="1" t="s">
        <v>10</v>
      </c>
      <c r="F3135" s="1" t="s">
        <v>16</v>
      </c>
      <c r="G3135" s="1" t="s">
        <v>12</v>
      </c>
      <c r="H3135" s="1" t="s">
        <v>13</v>
      </c>
      <c r="I3135" s="1" t="s">
        <v>13</v>
      </c>
      <c r="J3135">
        <v>22</v>
      </c>
      <c r="K3135" s="1">
        <f t="shared" si="144"/>
        <v>442605.85</v>
      </c>
      <c r="L3135" s="1" t="str">
        <f t="shared" si="145"/>
        <v>ASALARIADO</v>
      </c>
      <c r="M3135" s="1">
        <f t="shared" si="146"/>
        <v>22</v>
      </c>
    </row>
    <row r="3136" spans="2:13" x14ac:dyDescent="0.25">
      <c r="B3136">
        <v>3122</v>
      </c>
      <c r="C3136" s="1" t="s">
        <v>9</v>
      </c>
      <c r="D3136">
        <v>1326601</v>
      </c>
      <c r="E3136" s="1" t="s">
        <v>14</v>
      </c>
      <c r="F3136" s="1" t="s">
        <v>11</v>
      </c>
      <c r="G3136" s="1" t="s">
        <v>12</v>
      </c>
      <c r="H3136" s="1" t="s">
        <v>13</v>
      </c>
      <c r="I3136" s="1" t="s">
        <v>13</v>
      </c>
      <c r="J3136">
        <v>72</v>
      </c>
      <c r="K3136" s="1">
        <f t="shared" si="144"/>
        <v>1326601</v>
      </c>
      <c r="L3136" s="1" t="str">
        <f t="shared" si="145"/>
        <v>PENSIONADOS EN SU PROPIO SISTEMA</v>
      </c>
      <c r="M3136" s="1">
        <f t="shared" si="146"/>
        <v>72</v>
      </c>
    </row>
    <row r="3137" spans="2:13" x14ac:dyDescent="0.25">
      <c r="B3137">
        <v>3123</v>
      </c>
      <c r="C3137" s="1" t="s">
        <v>9</v>
      </c>
      <c r="D3137">
        <v>300018</v>
      </c>
      <c r="E3137" s="1" t="s">
        <v>18</v>
      </c>
      <c r="F3137" s="1" t="s">
        <v>16</v>
      </c>
      <c r="G3137" s="1" t="s">
        <v>12</v>
      </c>
      <c r="H3137" s="1" t="s">
        <v>12</v>
      </c>
      <c r="I3137" s="1" t="s">
        <v>12</v>
      </c>
      <c r="J3137">
        <v>45</v>
      </c>
      <c r="K3137" s="1">
        <f t="shared" si="144"/>
        <v>300018</v>
      </c>
      <c r="L3137" s="1" t="str">
        <f t="shared" si="145"/>
        <v>TRABAJADOR INDEPENDIENTE</v>
      </c>
      <c r="M3137" s="1">
        <f t="shared" si="146"/>
        <v>45</v>
      </c>
    </row>
    <row r="3138" spans="2:13" x14ac:dyDescent="0.25">
      <c r="B3138">
        <v>3124</v>
      </c>
      <c r="C3138" s="1" t="s">
        <v>15</v>
      </c>
      <c r="D3138">
        <v>299000</v>
      </c>
      <c r="E3138" s="1" t="s">
        <v>18</v>
      </c>
      <c r="F3138" s="1" t="s">
        <v>16</v>
      </c>
      <c r="G3138" s="1" t="s">
        <v>12</v>
      </c>
      <c r="H3138" s="1" t="s">
        <v>13</v>
      </c>
      <c r="I3138" s="1" t="s">
        <v>13</v>
      </c>
      <c r="J3138">
        <v>28</v>
      </c>
      <c r="K3138" s="1">
        <f t="shared" si="144"/>
        <v>299000</v>
      </c>
      <c r="L3138" s="1" t="str">
        <f t="shared" si="145"/>
        <v>TRABAJADOR INDEPENDIENTE</v>
      </c>
      <c r="M3138" s="1">
        <f t="shared" si="146"/>
        <v>28</v>
      </c>
    </row>
    <row r="3139" spans="2:13" x14ac:dyDescent="0.25">
      <c r="B3139">
        <v>3125</v>
      </c>
      <c r="C3139" s="1" t="s">
        <v>9</v>
      </c>
      <c r="D3139">
        <v>296540</v>
      </c>
      <c r="E3139" s="1" t="s">
        <v>18</v>
      </c>
      <c r="F3139" s="1" t="s">
        <v>16</v>
      </c>
      <c r="G3139" s="1" t="s">
        <v>12</v>
      </c>
      <c r="H3139" s="1" t="s">
        <v>13</v>
      </c>
      <c r="I3139" s="1" t="s">
        <v>12</v>
      </c>
      <c r="J3139">
        <v>44</v>
      </c>
      <c r="K3139" s="1">
        <f t="shared" si="144"/>
        <v>296540</v>
      </c>
      <c r="L3139" s="1" t="str">
        <f t="shared" si="145"/>
        <v>TRABAJADOR INDEPENDIENTE</v>
      </c>
      <c r="M3139" s="1">
        <f t="shared" si="146"/>
        <v>44</v>
      </c>
    </row>
    <row r="3140" spans="2:13" x14ac:dyDescent="0.25">
      <c r="B3140">
        <v>3126</v>
      </c>
      <c r="C3140" s="1" t="s">
        <v>9</v>
      </c>
      <c r="D3140">
        <v>639148</v>
      </c>
      <c r="E3140" s="1" t="s">
        <v>17</v>
      </c>
      <c r="F3140" s="1" t="s">
        <v>16</v>
      </c>
      <c r="G3140" s="1" t="s">
        <v>12</v>
      </c>
      <c r="H3140" s="1" t="s">
        <v>12</v>
      </c>
      <c r="I3140" s="1" t="s">
        <v>13</v>
      </c>
      <c r="J3140">
        <v>76</v>
      </c>
      <c r="K3140" s="1">
        <f t="shared" si="144"/>
        <v>639148</v>
      </c>
      <c r="L3140" s="1" t="str">
        <f t="shared" si="145"/>
        <v>ASEGURADO VOLUNTARIO</v>
      </c>
      <c r="M3140" s="1">
        <f t="shared" si="146"/>
        <v>76</v>
      </c>
    </row>
    <row r="3141" spans="2:13" x14ac:dyDescent="0.25">
      <c r="B3141">
        <v>3127</v>
      </c>
      <c r="C3141" s="1" t="s">
        <v>9</v>
      </c>
      <c r="D3141">
        <v>616500</v>
      </c>
      <c r="E3141" s="1" t="s">
        <v>10</v>
      </c>
      <c r="F3141" s="1" t="s">
        <v>16</v>
      </c>
      <c r="G3141" s="1" t="s">
        <v>12</v>
      </c>
      <c r="H3141" s="1" t="s">
        <v>13</v>
      </c>
      <c r="I3141" s="1" t="s">
        <v>13</v>
      </c>
      <c r="J3141">
        <v>21</v>
      </c>
      <c r="K3141" s="1">
        <f t="shared" si="144"/>
        <v>616500</v>
      </c>
      <c r="L3141" s="1" t="str">
        <f t="shared" si="145"/>
        <v>ASALARIADO</v>
      </c>
      <c r="M3141" s="1">
        <f t="shared" si="146"/>
        <v>21</v>
      </c>
    </row>
    <row r="3142" spans="2:13" x14ac:dyDescent="0.25">
      <c r="B3142">
        <v>3128</v>
      </c>
      <c r="C3142" s="1" t="s">
        <v>15</v>
      </c>
      <c r="D3142">
        <v>557959.78</v>
      </c>
      <c r="E3142" s="1" t="s">
        <v>10</v>
      </c>
      <c r="F3142" s="1" t="s">
        <v>11</v>
      </c>
      <c r="G3142" s="1" t="s">
        <v>12</v>
      </c>
      <c r="H3142" s="1" t="s">
        <v>13</v>
      </c>
      <c r="I3142" s="1" t="s">
        <v>13</v>
      </c>
      <c r="J3142">
        <v>30</v>
      </c>
      <c r="K3142" s="1">
        <f t="shared" si="144"/>
        <v>557959.78</v>
      </c>
      <c r="L3142" s="1" t="str">
        <f t="shared" si="145"/>
        <v>ASALARIADO</v>
      </c>
      <c r="M3142" s="1">
        <f t="shared" si="146"/>
        <v>30</v>
      </c>
    </row>
    <row r="3143" spans="2:13" x14ac:dyDescent="0.25">
      <c r="B3143">
        <v>3129</v>
      </c>
      <c r="C3143" s="1" t="s">
        <v>9</v>
      </c>
      <c r="D3143">
        <v>594267.31999999995</v>
      </c>
      <c r="E3143" s="1" t="s">
        <v>10</v>
      </c>
      <c r="F3143" s="1" t="s">
        <v>16</v>
      </c>
      <c r="G3143" s="1" t="s">
        <v>12</v>
      </c>
      <c r="H3143" s="1" t="s">
        <v>13</v>
      </c>
      <c r="I3143" s="1" t="s">
        <v>13</v>
      </c>
      <c r="J3143">
        <v>34</v>
      </c>
      <c r="K3143" s="1">
        <f t="shared" si="144"/>
        <v>594267.31999999995</v>
      </c>
      <c r="L3143" s="1" t="str">
        <f t="shared" si="145"/>
        <v>ASALARIADO</v>
      </c>
      <c r="M3143" s="1">
        <f t="shared" si="146"/>
        <v>34</v>
      </c>
    </row>
    <row r="3144" spans="2:13" x14ac:dyDescent="0.25">
      <c r="B3144">
        <v>3130</v>
      </c>
      <c r="C3144" s="1" t="s">
        <v>9</v>
      </c>
      <c r="D3144">
        <v>375277</v>
      </c>
      <c r="E3144" s="1" t="s">
        <v>10</v>
      </c>
      <c r="F3144" s="1" t="s">
        <v>11</v>
      </c>
      <c r="G3144" s="1" t="s">
        <v>12</v>
      </c>
      <c r="H3144" s="1" t="s">
        <v>13</v>
      </c>
      <c r="I3144" s="1" t="s">
        <v>13</v>
      </c>
      <c r="J3144">
        <v>63</v>
      </c>
      <c r="K3144" s="1">
        <f t="shared" si="144"/>
        <v>375277</v>
      </c>
      <c r="L3144" s="1" t="str">
        <f t="shared" si="145"/>
        <v>ASALARIADO</v>
      </c>
      <c r="M3144" s="1">
        <f t="shared" si="146"/>
        <v>63</v>
      </c>
    </row>
    <row r="3145" spans="2:13" x14ac:dyDescent="0.25">
      <c r="B3145">
        <v>3131</v>
      </c>
      <c r="C3145" s="1" t="s">
        <v>9</v>
      </c>
      <c r="D3145">
        <v>153968</v>
      </c>
      <c r="E3145" s="1" t="s">
        <v>10</v>
      </c>
      <c r="F3145" s="1" t="s">
        <v>16</v>
      </c>
      <c r="G3145" s="1" t="s">
        <v>12</v>
      </c>
      <c r="H3145" s="1" t="s">
        <v>13</v>
      </c>
      <c r="I3145" s="1" t="s">
        <v>13</v>
      </c>
      <c r="J3145">
        <v>42</v>
      </c>
      <c r="K3145" s="1">
        <f t="shared" si="144"/>
        <v>153968</v>
      </c>
      <c r="L3145" s="1" t="str">
        <f t="shared" si="145"/>
        <v>ASALARIADO</v>
      </c>
      <c r="M3145" s="1">
        <f t="shared" si="146"/>
        <v>42</v>
      </c>
    </row>
    <row r="3146" spans="2:13" x14ac:dyDescent="0.25">
      <c r="B3146">
        <v>3132</v>
      </c>
      <c r="C3146" s="1" t="s">
        <v>9</v>
      </c>
      <c r="D3146">
        <v>352314</v>
      </c>
      <c r="E3146" s="1" t="s">
        <v>18</v>
      </c>
      <c r="F3146" s="1" t="s">
        <v>16</v>
      </c>
      <c r="G3146" s="1" t="s">
        <v>12</v>
      </c>
      <c r="H3146" s="1" t="s">
        <v>13</v>
      </c>
      <c r="I3146" s="1" t="s">
        <v>12</v>
      </c>
      <c r="J3146">
        <v>37</v>
      </c>
      <c r="K3146" s="1">
        <f t="shared" si="144"/>
        <v>352314</v>
      </c>
      <c r="L3146" s="1" t="str">
        <f t="shared" si="145"/>
        <v>TRABAJADOR INDEPENDIENTE</v>
      </c>
      <c r="M3146" s="1">
        <f t="shared" si="146"/>
        <v>37</v>
      </c>
    </row>
    <row r="3147" spans="2:13" x14ac:dyDescent="0.25">
      <c r="B3147">
        <v>3133</v>
      </c>
      <c r="C3147" s="1" t="s">
        <v>9</v>
      </c>
      <c r="D3147">
        <v>1389242.41</v>
      </c>
      <c r="E3147" s="1" t="s">
        <v>10</v>
      </c>
      <c r="F3147" s="1" t="s">
        <v>16</v>
      </c>
      <c r="G3147" s="1" t="s">
        <v>12</v>
      </c>
      <c r="H3147" s="1" t="s">
        <v>13</v>
      </c>
      <c r="I3147" s="1" t="s">
        <v>13</v>
      </c>
      <c r="J3147">
        <v>45</v>
      </c>
      <c r="K3147" s="1">
        <f t="shared" si="144"/>
        <v>1389242.41</v>
      </c>
      <c r="L3147" s="1" t="str">
        <f t="shared" si="145"/>
        <v>ASALARIADO</v>
      </c>
      <c r="M3147" s="1">
        <f t="shared" si="146"/>
        <v>45</v>
      </c>
    </row>
    <row r="3148" spans="2:13" x14ac:dyDescent="0.25">
      <c r="B3148">
        <v>3134</v>
      </c>
      <c r="C3148" s="1" t="s">
        <v>9</v>
      </c>
      <c r="D3148">
        <v>376977.2</v>
      </c>
      <c r="E3148" s="1" t="s">
        <v>10</v>
      </c>
      <c r="F3148" s="1" t="s">
        <v>11</v>
      </c>
      <c r="G3148" s="1" t="s">
        <v>12</v>
      </c>
      <c r="H3148" s="1" t="s">
        <v>13</v>
      </c>
      <c r="I3148" s="1" t="s">
        <v>13</v>
      </c>
      <c r="J3148">
        <v>47</v>
      </c>
      <c r="K3148" s="1">
        <f t="shared" si="144"/>
        <v>376977.2</v>
      </c>
      <c r="L3148" s="1" t="str">
        <f t="shared" si="145"/>
        <v>ASALARIADO</v>
      </c>
      <c r="M3148" s="1">
        <f t="shared" si="146"/>
        <v>47</v>
      </c>
    </row>
    <row r="3149" spans="2:13" x14ac:dyDescent="0.25">
      <c r="B3149">
        <v>3135</v>
      </c>
      <c r="C3149" s="1" t="s">
        <v>9</v>
      </c>
      <c r="D3149">
        <v>350955</v>
      </c>
      <c r="E3149" s="1" t="s">
        <v>10</v>
      </c>
      <c r="F3149" s="1" t="s">
        <v>16</v>
      </c>
      <c r="G3149" s="1" t="s">
        <v>12</v>
      </c>
      <c r="H3149" s="1" t="s">
        <v>13</v>
      </c>
      <c r="I3149" s="1" t="s">
        <v>13</v>
      </c>
      <c r="J3149">
        <v>41</v>
      </c>
      <c r="K3149" s="1">
        <f t="shared" si="144"/>
        <v>350955</v>
      </c>
      <c r="L3149" s="1" t="str">
        <f t="shared" si="145"/>
        <v>ASALARIADO</v>
      </c>
      <c r="M3149" s="1">
        <f t="shared" si="146"/>
        <v>41</v>
      </c>
    </row>
    <row r="3150" spans="2:13" x14ac:dyDescent="0.25">
      <c r="B3150">
        <v>3136</v>
      </c>
      <c r="C3150" s="1" t="s">
        <v>15</v>
      </c>
      <c r="D3150">
        <v>1275143</v>
      </c>
      <c r="E3150" s="1" t="s">
        <v>10</v>
      </c>
      <c r="F3150" s="1" t="s">
        <v>16</v>
      </c>
      <c r="G3150" s="1" t="s">
        <v>12</v>
      </c>
      <c r="H3150" s="1" t="s">
        <v>13</v>
      </c>
      <c r="I3150" s="1" t="s">
        <v>13</v>
      </c>
      <c r="J3150">
        <v>53</v>
      </c>
      <c r="K3150" s="1">
        <f t="shared" si="144"/>
        <v>1275143</v>
      </c>
      <c r="L3150" s="1" t="str">
        <f t="shared" si="145"/>
        <v>ASALARIADO</v>
      </c>
      <c r="M3150" s="1">
        <f t="shared" si="146"/>
        <v>53</v>
      </c>
    </row>
    <row r="3151" spans="2:13" x14ac:dyDescent="0.25">
      <c r="B3151">
        <v>3137</v>
      </c>
      <c r="C3151" s="1" t="s">
        <v>15</v>
      </c>
      <c r="D3151">
        <v>666437.5</v>
      </c>
      <c r="E3151" s="1" t="s">
        <v>10</v>
      </c>
      <c r="F3151" s="1" t="s">
        <v>11</v>
      </c>
      <c r="G3151" s="1" t="s">
        <v>12</v>
      </c>
      <c r="H3151" s="1" t="s">
        <v>13</v>
      </c>
      <c r="I3151" s="1" t="s">
        <v>13</v>
      </c>
      <c r="J3151">
        <v>26</v>
      </c>
      <c r="K3151" s="1">
        <f t="shared" ref="K3151:K3214" si="147">IF(ISBLANK(D3151),$B$8,D3151)</f>
        <v>666437.5</v>
      </c>
      <c r="L3151" s="1" t="str">
        <f t="shared" ref="L3151:L3214" si="148">IF(ISBLANK(E3151),$B$4,E3151)</f>
        <v>ASALARIADO</v>
      </c>
      <c r="M3151" s="1">
        <f t="shared" ref="M3151:M3214" si="149">IF(ISBLANK(J3151),$B$9,J3151)</f>
        <v>26</v>
      </c>
    </row>
    <row r="3152" spans="2:13" x14ac:dyDescent="0.25">
      <c r="B3152">
        <v>3138</v>
      </c>
      <c r="C3152" s="1" t="s">
        <v>9</v>
      </c>
      <c r="D3152">
        <v>10652</v>
      </c>
      <c r="E3152" s="1" t="s">
        <v>10</v>
      </c>
      <c r="F3152" s="1" t="s">
        <v>16</v>
      </c>
      <c r="G3152" s="1" t="s">
        <v>12</v>
      </c>
      <c r="H3152" s="1" t="s">
        <v>12</v>
      </c>
      <c r="I3152" s="1" t="s">
        <v>13</v>
      </c>
      <c r="J3152">
        <v>23</v>
      </c>
      <c r="K3152" s="1">
        <f t="shared" si="147"/>
        <v>10652</v>
      </c>
      <c r="L3152" s="1" t="str">
        <f t="shared" si="148"/>
        <v>ASALARIADO</v>
      </c>
      <c r="M3152" s="1">
        <f t="shared" si="149"/>
        <v>23</v>
      </c>
    </row>
    <row r="3153" spans="2:13" x14ac:dyDescent="0.25">
      <c r="B3153">
        <v>3139</v>
      </c>
      <c r="C3153" s="1" t="s">
        <v>9</v>
      </c>
      <c r="D3153">
        <v>698559.5</v>
      </c>
      <c r="E3153" s="1" t="s">
        <v>10</v>
      </c>
      <c r="F3153" s="1" t="s">
        <v>11</v>
      </c>
      <c r="G3153" s="1" t="s">
        <v>12</v>
      </c>
      <c r="H3153" s="1" t="s">
        <v>13</v>
      </c>
      <c r="I3153" s="1" t="s">
        <v>13</v>
      </c>
      <c r="J3153">
        <v>31</v>
      </c>
      <c r="K3153" s="1">
        <f t="shared" si="147"/>
        <v>698559.5</v>
      </c>
      <c r="L3153" s="1" t="str">
        <f t="shared" si="148"/>
        <v>ASALARIADO</v>
      </c>
      <c r="M3153" s="1">
        <f t="shared" si="149"/>
        <v>31</v>
      </c>
    </row>
    <row r="3154" spans="2:13" x14ac:dyDescent="0.25">
      <c r="B3154">
        <v>3140</v>
      </c>
      <c r="C3154" s="1" t="s">
        <v>15</v>
      </c>
      <c r="D3154">
        <v>150000</v>
      </c>
      <c r="E3154" s="1" t="s">
        <v>10</v>
      </c>
      <c r="F3154" s="1" t="s">
        <v>16</v>
      </c>
      <c r="G3154" s="1" t="s">
        <v>12</v>
      </c>
      <c r="H3154" s="1" t="s">
        <v>13</v>
      </c>
      <c r="I3154" s="1" t="s">
        <v>13</v>
      </c>
      <c r="J3154">
        <v>21</v>
      </c>
      <c r="K3154" s="1">
        <f t="shared" si="147"/>
        <v>150000</v>
      </c>
      <c r="L3154" s="1" t="str">
        <f t="shared" si="148"/>
        <v>ASALARIADO</v>
      </c>
      <c r="M3154" s="1">
        <f t="shared" si="149"/>
        <v>21</v>
      </c>
    </row>
    <row r="3155" spans="2:13" x14ac:dyDescent="0.25">
      <c r="B3155">
        <v>3141</v>
      </c>
      <c r="C3155" s="1" t="s">
        <v>15</v>
      </c>
      <c r="D3155">
        <v>406159.28</v>
      </c>
      <c r="E3155" s="1" t="s">
        <v>10</v>
      </c>
      <c r="F3155" s="1" t="s">
        <v>16</v>
      </c>
      <c r="G3155" s="1" t="s">
        <v>12</v>
      </c>
      <c r="H3155" s="1" t="s">
        <v>13</v>
      </c>
      <c r="I3155" s="1" t="s">
        <v>13</v>
      </c>
      <c r="J3155">
        <v>25</v>
      </c>
      <c r="K3155" s="1">
        <f t="shared" si="147"/>
        <v>406159.28</v>
      </c>
      <c r="L3155" s="1" t="str">
        <f t="shared" si="148"/>
        <v>ASALARIADO</v>
      </c>
      <c r="M3155" s="1">
        <f t="shared" si="149"/>
        <v>25</v>
      </c>
    </row>
    <row r="3156" spans="2:13" x14ac:dyDescent="0.25">
      <c r="B3156">
        <v>3142</v>
      </c>
      <c r="C3156" s="1" t="s">
        <v>15</v>
      </c>
      <c r="D3156">
        <v>801190.2</v>
      </c>
      <c r="E3156" s="1" t="s">
        <v>10</v>
      </c>
      <c r="F3156" s="1" t="s">
        <v>16</v>
      </c>
      <c r="G3156" s="1" t="s">
        <v>12</v>
      </c>
      <c r="H3156" s="1" t="s">
        <v>13</v>
      </c>
      <c r="I3156" s="1" t="s">
        <v>13</v>
      </c>
      <c r="J3156">
        <v>43</v>
      </c>
      <c r="K3156" s="1">
        <f t="shared" si="147"/>
        <v>801190.2</v>
      </c>
      <c r="L3156" s="1" t="str">
        <f t="shared" si="148"/>
        <v>ASALARIADO</v>
      </c>
      <c r="M3156" s="1">
        <f t="shared" si="149"/>
        <v>43</v>
      </c>
    </row>
    <row r="3157" spans="2:13" x14ac:dyDescent="0.25">
      <c r="B3157">
        <v>3143</v>
      </c>
      <c r="C3157" s="1" t="s">
        <v>9</v>
      </c>
      <c r="D3157">
        <v>980353.5</v>
      </c>
      <c r="E3157" s="1" t="s">
        <v>10</v>
      </c>
      <c r="F3157" s="1" t="s">
        <v>11</v>
      </c>
      <c r="G3157" s="1" t="s">
        <v>12</v>
      </c>
      <c r="H3157" s="1" t="s">
        <v>13</v>
      </c>
      <c r="I3157" s="1" t="s">
        <v>13</v>
      </c>
      <c r="J3157">
        <v>34</v>
      </c>
      <c r="K3157" s="1">
        <f t="shared" si="147"/>
        <v>980353.5</v>
      </c>
      <c r="L3157" s="1" t="str">
        <f t="shared" si="148"/>
        <v>ASALARIADO</v>
      </c>
      <c r="M3157" s="1">
        <f t="shared" si="149"/>
        <v>34</v>
      </c>
    </row>
    <row r="3158" spans="2:13" x14ac:dyDescent="0.25">
      <c r="B3158">
        <v>3144</v>
      </c>
      <c r="C3158" s="1" t="s">
        <v>9</v>
      </c>
      <c r="D3158">
        <v>847403.34</v>
      </c>
      <c r="E3158" s="1" t="s">
        <v>10</v>
      </c>
      <c r="F3158" s="1" t="s">
        <v>16</v>
      </c>
      <c r="G3158" s="1" t="s">
        <v>12</v>
      </c>
      <c r="H3158" s="1" t="s">
        <v>13</v>
      </c>
      <c r="I3158" s="1" t="s">
        <v>13</v>
      </c>
      <c r="J3158">
        <v>45</v>
      </c>
      <c r="K3158" s="1">
        <f t="shared" si="147"/>
        <v>847403.34</v>
      </c>
      <c r="L3158" s="1" t="str">
        <f t="shared" si="148"/>
        <v>ASALARIADO</v>
      </c>
      <c r="M3158" s="1">
        <f t="shared" si="149"/>
        <v>45</v>
      </c>
    </row>
    <row r="3159" spans="2:13" x14ac:dyDescent="0.25">
      <c r="B3159">
        <v>3145</v>
      </c>
      <c r="C3159" s="1" t="s">
        <v>9</v>
      </c>
      <c r="D3159">
        <v>295505</v>
      </c>
      <c r="E3159" s="1" t="s">
        <v>10</v>
      </c>
      <c r="F3159" s="1" t="s">
        <v>16</v>
      </c>
      <c r="G3159" s="1" t="s">
        <v>12</v>
      </c>
      <c r="H3159" s="1" t="s">
        <v>13</v>
      </c>
      <c r="I3159" s="1" t="s">
        <v>13</v>
      </c>
      <c r="J3159">
        <v>36</v>
      </c>
      <c r="K3159" s="1">
        <f t="shared" si="147"/>
        <v>295505</v>
      </c>
      <c r="L3159" s="1" t="str">
        <f t="shared" si="148"/>
        <v>ASALARIADO</v>
      </c>
      <c r="M3159" s="1">
        <f t="shared" si="149"/>
        <v>36</v>
      </c>
    </row>
    <row r="3160" spans="2:13" x14ac:dyDescent="0.25">
      <c r="B3160">
        <v>3146</v>
      </c>
      <c r="C3160" s="1" t="s">
        <v>9</v>
      </c>
      <c r="D3160">
        <v>297046</v>
      </c>
      <c r="E3160" s="1" t="s">
        <v>17</v>
      </c>
      <c r="F3160" s="1" t="s">
        <v>16</v>
      </c>
      <c r="G3160" s="1" t="s">
        <v>12</v>
      </c>
      <c r="H3160" s="1" t="s">
        <v>13</v>
      </c>
      <c r="I3160" s="1" t="s">
        <v>13</v>
      </c>
      <c r="J3160">
        <v>25</v>
      </c>
      <c r="K3160" s="1">
        <f t="shared" si="147"/>
        <v>297046</v>
      </c>
      <c r="L3160" s="1" t="str">
        <f t="shared" si="148"/>
        <v>ASEGURADO VOLUNTARIO</v>
      </c>
      <c r="M3160" s="1">
        <f t="shared" si="149"/>
        <v>25</v>
      </c>
    </row>
    <row r="3161" spans="2:13" x14ac:dyDescent="0.25">
      <c r="B3161">
        <v>3147</v>
      </c>
      <c r="C3161" s="1" t="s">
        <v>15</v>
      </c>
      <c r="D3161">
        <v>457220</v>
      </c>
      <c r="E3161" s="1" t="s">
        <v>10</v>
      </c>
      <c r="F3161" s="1" t="s">
        <v>11</v>
      </c>
      <c r="G3161" s="1" t="s">
        <v>12</v>
      </c>
      <c r="H3161" s="1" t="s">
        <v>13</v>
      </c>
      <c r="I3161" s="1" t="s">
        <v>13</v>
      </c>
      <c r="J3161">
        <v>25</v>
      </c>
      <c r="K3161" s="1">
        <f t="shared" si="147"/>
        <v>457220</v>
      </c>
      <c r="L3161" s="1" t="str">
        <f t="shared" si="148"/>
        <v>ASALARIADO</v>
      </c>
      <c r="M3161" s="1">
        <f t="shared" si="149"/>
        <v>25</v>
      </c>
    </row>
    <row r="3162" spans="2:13" x14ac:dyDescent="0.25">
      <c r="B3162">
        <v>3148</v>
      </c>
      <c r="C3162" s="1" t="s">
        <v>9</v>
      </c>
      <c r="D3162">
        <v>458557</v>
      </c>
      <c r="E3162" s="1" t="s">
        <v>18</v>
      </c>
      <c r="F3162" s="1" t="s">
        <v>16</v>
      </c>
      <c r="G3162" s="1" t="s">
        <v>12</v>
      </c>
      <c r="H3162" s="1" t="s">
        <v>13</v>
      </c>
      <c r="I3162" s="1" t="s">
        <v>12</v>
      </c>
      <c r="J3162">
        <v>33</v>
      </c>
      <c r="K3162" s="1">
        <f t="shared" si="147"/>
        <v>458557</v>
      </c>
      <c r="L3162" s="1" t="str">
        <f t="shared" si="148"/>
        <v>TRABAJADOR INDEPENDIENTE</v>
      </c>
      <c r="M3162" s="1">
        <f t="shared" si="149"/>
        <v>33</v>
      </c>
    </row>
    <row r="3163" spans="2:13" x14ac:dyDescent="0.25">
      <c r="B3163">
        <v>3149</v>
      </c>
      <c r="C3163" s="1" t="s">
        <v>15</v>
      </c>
      <c r="D3163">
        <v>308439</v>
      </c>
      <c r="E3163" s="1" t="s">
        <v>18</v>
      </c>
      <c r="F3163" s="1" t="s">
        <v>16</v>
      </c>
      <c r="G3163" s="1" t="s">
        <v>12</v>
      </c>
      <c r="H3163" s="1" t="s">
        <v>13</v>
      </c>
      <c r="I3163" s="1" t="s">
        <v>12</v>
      </c>
      <c r="J3163">
        <v>31</v>
      </c>
      <c r="K3163" s="1">
        <f t="shared" si="147"/>
        <v>308439</v>
      </c>
      <c r="L3163" s="1" t="str">
        <f t="shared" si="148"/>
        <v>TRABAJADOR INDEPENDIENTE</v>
      </c>
      <c r="M3163" s="1">
        <f t="shared" si="149"/>
        <v>31</v>
      </c>
    </row>
    <row r="3164" spans="2:13" x14ac:dyDescent="0.25">
      <c r="B3164">
        <v>3150</v>
      </c>
      <c r="C3164" s="1" t="s">
        <v>15</v>
      </c>
      <c r="D3164">
        <v>456605</v>
      </c>
      <c r="E3164" s="1" t="s">
        <v>14</v>
      </c>
      <c r="F3164" s="1" t="s">
        <v>11</v>
      </c>
      <c r="G3164" s="1" t="s">
        <v>12</v>
      </c>
      <c r="H3164" s="1" t="s">
        <v>13</v>
      </c>
      <c r="I3164" s="1" t="s">
        <v>13</v>
      </c>
      <c r="J3164">
        <v>67</v>
      </c>
      <c r="K3164" s="1">
        <f t="shared" si="147"/>
        <v>456605</v>
      </c>
      <c r="L3164" s="1" t="str">
        <f t="shared" si="148"/>
        <v>PENSIONADOS EN SU PROPIO SISTEMA</v>
      </c>
      <c r="M3164" s="1">
        <f t="shared" si="149"/>
        <v>67</v>
      </c>
    </row>
    <row r="3165" spans="2:13" x14ac:dyDescent="0.25">
      <c r="B3165">
        <v>3151</v>
      </c>
      <c r="C3165" s="1" t="s">
        <v>15</v>
      </c>
      <c r="D3165">
        <v>1542959.58</v>
      </c>
      <c r="E3165" s="1" t="s">
        <v>10</v>
      </c>
      <c r="F3165" s="1" t="s">
        <v>16</v>
      </c>
      <c r="G3165" s="1" t="s">
        <v>12</v>
      </c>
      <c r="H3165" s="1" t="s">
        <v>13</v>
      </c>
      <c r="I3165" s="1" t="s">
        <v>13</v>
      </c>
      <c r="J3165">
        <v>58</v>
      </c>
      <c r="K3165" s="1">
        <f t="shared" si="147"/>
        <v>1542959.58</v>
      </c>
      <c r="L3165" s="1" t="str">
        <f t="shared" si="148"/>
        <v>ASALARIADO</v>
      </c>
      <c r="M3165" s="1">
        <f t="shared" si="149"/>
        <v>58</v>
      </c>
    </row>
    <row r="3166" spans="2:13" x14ac:dyDescent="0.25">
      <c r="B3166">
        <v>3152</v>
      </c>
      <c r="C3166" s="1" t="s">
        <v>9</v>
      </c>
      <c r="D3166">
        <v>297046</v>
      </c>
      <c r="E3166" s="1" t="s">
        <v>18</v>
      </c>
      <c r="F3166" s="1" t="s">
        <v>16</v>
      </c>
      <c r="G3166" s="1" t="s">
        <v>12</v>
      </c>
      <c r="H3166" s="1" t="s">
        <v>13</v>
      </c>
      <c r="I3166" s="1" t="s">
        <v>13</v>
      </c>
      <c r="J3166">
        <v>52</v>
      </c>
      <c r="K3166" s="1">
        <f t="shared" si="147"/>
        <v>297046</v>
      </c>
      <c r="L3166" s="1" t="str">
        <f t="shared" si="148"/>
        <v>TRABAJADOR INDEPENDIENTE</v>
      </c>
      <c r="M3166" s="1">
        <f t="shared" si="149"/>
        <v>52</v>
      </c>
    </row>
    <row r="3167" spans="2:13" x14ac:dyDescent="0.25">
      <c r="B3167">
        <v>3153</v>
      </c>
      <c r="C3167" s="1" t="s">
        <v>9</v>
      </c>
      <c r="D3167">
        <v>433254</v>
      </c>
      <c r="E3167" s="1" t="s">
        <v>18</v>
      </c>
      <c r="F3167" s="1" t="s">
        <v>16</v>
      </c>
      <c r="G3167" s="1" t="s">
        <v>12</v>
      </c>
      <c r="H3167" s="1" t="s">
        <v>13</v>
      </c>
      <c r="I3167" s="1" t="s">
        <v>12</v>
      </c>
      <c r="J3167">
        <v>59</v>
      </c>
      <c r="K3167" s="1">
        <f t="shared" si="147"/>
        <v>433254</v>
      </c>
      <c r="L3167" s="1" t="str">
        <f t="shared" si="148"/>
        <v>TRABAJADOR INDEPENDIENTE</v>
      </c>
      <c r="M3167" s="1">
        <f t="shared" si="149"/>
        <v>59</v>
      </c>
    </row>
    <row r="3168" spans="2:13" x14ac:dyDescent="0.25">
      <c r="B3168">
        <v>3154</v>
      </c>
      <c r="C3168" s="1" t="s">
        <v>9</v>
      </c>
      <c r="D3168">
        <v>471223.1</v>
      </c>
      <c r="E3168" s="1" t="s">
        <v>10</v>
      </c>
      <c r="F3168" s="1" t="s">
        <v>16</v>
      </c>
      <c r="G3168" s="1" t="s">
        <v>12</v>
      </c>
      <c r="H3168" s="1" t="s">
        <v>13</v>
      </c>
      <c r="I3168" s="1" t="s">
        <v>13</v>
      </c>
      <c r="J3168">
        <v>23</v>
      </c>
      <c r="K3168" s="1">
        <f t="shared" si="147"/>
        <v>471223.1</v>
      </c>
      <c r="L3168" s="1" t="str">
        <f t="shared" si="148"/>
        <v>ASALARIADO</v>
      </c>
      <c r="M3168" s="1">
        <f t="shared" si="149"/>
        <v>23</v>
      </c>
    </row>
    <row r="3169" spans="2:13" x14ac:dyDescent="0.25">
      <c r="B3169">
        <v>3155</v>
      </c>
      <c r="C3169" s="1" t="s">
        <v>15</v>
      </c>
      <c r="D3169">
        <v>532710.84</v>
      </c>
      <c r="E3169" s="1" t="s">
        <v>10</v>
      </c>
      <c r="F3169" s="1" t="s">
        <v>11</v>
      </c>
      <c r="G3169" s="1" t="s">
        <v>12</v>
      </c>
      <c r="H3169" s="1" t="s">
        <v>13</v>
      </c>
      <c r="I3169" s="1" t="s">
        <v>13</v>
      </c>
      <c r="J3169">
        <v>44</v>
      </c>
      <c r="K3169" s="1">
        <f t="shared" si="147"/>
        <v>532710.84</v>
      </c>
      <c r="L3169" s="1" t="str">
        <f t="shared" si="148"/>
        <v>ASALARIADO</v>
      </c>
      <c r="M3169" s="1">
        <f t="shared" si="149"/>
        <v>44</v>
      </c>
    </row>
    <row r="3170" spans="2:13" x14ac:dyDescent="0.25">
      <c r="B3170">
        <v>3156</v>
      </c>
      <c r="C3170" s="1" t="s">
        <v>9</v>
      </c>
      <c r="D3170">
        <v>800000</v>
      </c>
      <c r="E3170" s="1" t="s">
        <v>10</v>
      </c>
      <c r="F3170" s="1" t="s">
        <v>16</v>
      </c>
      <c r="G3170" s="1" t="s">
        <v>12</v>
      </c>
      <c r="H3170" s="1" t="s">
        <v>13</v>
      </c>
      <c r="I3170" s="1" t="s">
        <v>13</v>
      </c>
      <c r="J3170">
        <v>35</v>
      </c>
      <c r="K3170" s="1">
        <f t="shared" si="147"/>
        <v>800000</v>
      </c>
      <c r="L3170" s="1" t="str">
        <f t="shared" si="148"/>
        <v>ASALARIADO</v>
      </c>
      <c r="M3170" s="1">
        <f t="shared" si="149"/>
        <v>35</v>
      </c>
    </row>
    <row r="3171" spans="2:13" x14ac:dyDescent="0.25">
      <c r="B3171">
        <v>3157</v>
      </c>
      <c r="C3171" s="1" t="s">
        <v>15</v>
      </c>
      <c r="D3171">
        <v>2467875.73</v>
      </c>
      <c r="E3171" s="1" t="s">
        <v>10</v>
      </c>
      <c r="F3171" s="1" t="s">
        <v>11</v>
      </c>
      <c r="G3171" s="1" t="s">
        <v>12</v>
      </c>
      <c r="H3171" s="1" t="s">
        <v>13</v>
      </c>
      <c r="I3171" s="1" t="s">
        <v>13</v>
      </c>
      <c r="J3171">
        <v>31</v>
      </c>
      <c r="K3171" s="1">
        <f t="shared" si="147"/>
        <v>2467875.73</v>
      </c>
      <c r="L3171" s="1" t="str">
        <f t="shared" si="148"/>
        <v>ASALARIADO</v>
      </c>
      <c r="M3171" s="1">
        <f t="shared" si="149"/>
        <v>31</v>
      </c>
    </row>
    <row r="3172" spans="2:13" x14ac:dyDescent="0.25">
      <c r="B3172">
        <v>3158</v>
      </c>
      <c r="C3172" s="1" t="s">
        <v>15</v>
      </c>
      <c r="D3172">
        <v>384515.19</v>
      </c>
      <c r="E3172" s="1" t="s">
        <v>10</v>
      </c>
      <c r="F3172" s="1" t="s">
        <v>16</v>
      </c>
      <c r="G3172" s="1" t="s">
        <v>12</v>
      </c>
      <c r="H3172" s="1" t="s">
        <v>13</v>
      </c>
      <c r="I3172" s="1" t="s">
        <v>13</v>
      </c>
      <c r="J3172">
        <v>26</v>
      </c>
      <c r="K3172" s="1">
        <f t="shared" si="147"/>
        <v>384515.19</v>
      </c>
      <c r="L3172" s="1" t="str">
        <f t="shared" si="148"/>
        <v>ASALARIADO</v>
      </c>
      <c r="M3172" s="1">
        <f t="shared" si="149"/>
        <v>26</v>
      </c>
    </row>
    <row r="3173" spans="2:13" x14ac:dyDescent="0.25">
      <c r="B3173">
        <v>3159</v>
      </c>
      <c r="C3173" s="1" t="s">
        <v>9</v>
      </c>
      <c r="D3173">
        <v>784810.69</v>
      </c>
      <c r="E3173" s="1" t="s">
        <v>10</v>
      </c>
      <c r="F3173" s="1" t="s">
        <v>11</v>
      </c>
      <c r="G3173" s="1" t="s">
        <v>12</v>
      </c>
      <c r="H3173" s="1" t="s">
        <v>13</v>
      </c>
      <c r="I3173" s="1" t="s">
        <v>13</v>
      </c>
      <c r="J3173">
        <v>35</v>
      </c>
      <c r="K3173" s="1">
        <f t="shared" si="147"/>
        <v>784810.69</v>
      </c>
      <c r="L3173" s="1" t="str">
        <f t="shared" si="148"/>
        <v>ASALARIADO</v>
      </c>
      <c r="M3173" s="1">
        <f t="shared" si="149"/>
        <v>35</v>
      </c>
    </row>
    <row r="3174" spans="2:13" x14ac:dyDescent="0.25">
      <c r="B3174">
        <v>3160</v>
      </c>
      <c r="C3174" s="1" t="s">
        <v>15</v>
      </c>
      <c r="D3174">
        <v>532793</v>
      </c>
      <c r="E3174" s="1" t="s">
        <v>10</v>
      </c>
      <c r="F3174" s="1" t="s">
        <v>16</v>
      </c>
      <c r="G3174" s="1" t="s">
        <v>12</v>
      </c>
      <c r="H3174" s="1" t="s">
        <v>13</v>
      </c>
      <c r="I3174" s="1" t="s">
        <v>13</v>
      </c>
      <c r="J3174">
        <v>47</v>
      </c>
      <c r="K3174" s="1">
        <f t="shared" si="147"/>
        <v>532793</v>
      </c>
      <c r="L3174" s="1" t="str">
        <f t="shared" si="148"/>
        <v>ASALARIADO</v>
      </c>
      <c r="M3174" s="1">
        <f t="shared" si="149"/>
        <v>47</v>
      </c>
    </row>
    <row r="3175" spans="2:13" x14ac:dyDescent="0.25">
      <c r="B3175">
        <v>3161</v>
      </c>
      <c r="C3175" s="1" t="s">
        <v>9</v>
      </c>
      <c r="D3175">
        <v>388390</v>
      </c>
      <c r="E3175" s="1" t="s">
        <v>10</v>
      </c>
      <c r="F3175" s="1" t="s">
        <v>16</v>
      </c>
      <c r="G3175" s="1" t="s">
        <v>12</v>
      </c>
      <c r="H3175" s="1" t="s">
        <v>13</v>
      </c>
      <c r="I3175" s="1" t="s">
        <v>13</v>
      </c>
      <c r="J3175">
        <v>55</v>
      </c>
      <c r="K3175" s="1">
        <f t="shared" si="147"/>
        <v>388390</v>
      </c>
      <c r="L3175" s="1" t="str">
        <f t="shared" si="148"/>
        <v>ASALARIADO</v>
      </c>
      <c r="M3175" s="1">
        <f t="shared" si="149"/>
        <v>55</v>
      </c>
    </row>
    <row r="3176" spans="2:13" x14ac:dyDescent="0.25">
      <c r="B3176">
        <v>3162</v>
      </c>
      <c r="C3176" s="1" t="s">
        <v>15</v>
      </c>
      <c r="D3176">
        <v>410367</v>
      </c>
      <c r="E3176" s="1" t="s">
        <v>10</v>
      </c>
      <c r="F3176" s="1" t="s">
        <v>16</v>
      </c>
      <c r="G3176" s="1" t="s">
        <v>12</v>
      </c>
      <c r="H3176" s="1" t="s">
        <v>13</v>
      </c>
      <c r="I3176" s="1" t="s">
        <v>13</v>
      </c>
      <c r="J3176">
        <v>38</v>
      </c>
      <c r="K3176" s="1">
        <f t="shared" si="147"/>
        <v>410367</v>
      </c>
      <c r="L3176" s="1" t="str">
        <f t="shared" si="148"/>
        <v>ASALARIADO</v>
      </c>
      <c r="M3176" s="1">
        <f t="shared" si="149"/>
        <v>38</v>
      </c>
    </row>
    <row r="3177" spans="2:13" x14ac:dyDescent="0.25">
      <c r="B3177">
        <v>3163</v>
      </c>
      <c r="C3177" s="1" t="s">
        <v>9</v>
      </c>
      <c r="D3177">
        <v>1583534</v>
      </c>
      <c r="E3177" s="1" t="s">
        <v>10</v>
      </c>
      <c r="F3177" s="1" t="s">
        <v>11</v>
      </c>
      <c r="G3177" s="1" t="s">
        <v>12</v>
      </c>
      <c r="H3177" s="1" t="s">
        <v>13</v>
      </c>
      <c r="I3177" s="1" t="s">
        <v>13</v>
      </c>
      <c r="J3177">
        <v>59</v>
      </c>
      <c r="K3177" s="1">
        <f t="shared" si="147"/>
        <v>1583534</v>
      </c>
      <c r="L3177" s="1" t="str">
        <f t="shared" si="148"/>
        <v>ASALARIADO</v>
      </c>
      <c r="M3177" s="1">
        <f t="shared" si="149"/>
        <v>59</v>
      </c>
    </row>
    <row r="3178" spans="2:13" x14ac:dyDescent="0.25">
      <c r="B3178">
        <v>3164</v>
      </c>
      <c r="C3178" s="1" t="s">
        <v>9</v>
      </c>
      <c r="D3178">
        <v>356455</v>
      </c>
      <c r="E3178" s="1" t="s">
        <v>18</v>
      </c>
      <c r="F3178" s="1" t="s">
        <v>16</v>
      </c>
      <c r="G3178" s="1" t="s">
        <v>12</v>
      </c>
      <c r="H3178" s="1" t="s">
        <v>13</v>
      </c>
      <c r="I3178" s="1" t="s">
        <v>12</v>
      </c>
      <c r="J3178">
        <v>36</v>
      </c>
      <c r="K3178" s="1">
        <f t="shared" si="147"/>
        <v>356455</v>
      </c>
      <c r="L3178" s="1" t="str">
        <f t="shared" si="148"/>
        <v>TRABAJADOR INDEPENDIENTE</v>
      </c>
      <c r="M3178" s="1">
        <f t="shared" si="149"/>
        <v>36</v>
      </c>
    </row>
    <row r="3179" spans="2:13" x14ac:dyDescent="0.25">
      <c r="B3179">
        <v>3165</v>
      </c>
      <c r="C3179" s="1" t="s">
        <v>15</v>
      </c>
      <c r="D3179">
        <v>125727.03999999999</v>
      </c>
      <c r="E3179" s="1" t="s">
        <v>14</v>
      </c>
      <c r="F3179" s="1" t="s">
        <v>11</v>
      </c>
      <c r="G3179" s="1" t="s">
        <v>12</v>
      </c>
      <c r="H3179" s="1" t="s">
        <v>13</v>
      </c>
      <c r="I3179" s="1" t="s">
        <v>13</v>
      </c>
      <c r="J3179">
        <v>73</v>
      </c>
      <c r="K3179" s="1">
        <f t="shared" si="147"/>
        <v>125727.03999999999</v>
      </c>
      <c r="L3179" s="1" t="str">
        <f t="shared" si="148"/>
        <v>PENSIONADOS EN SU PROPIO SISTEMA</v>
      </c>
      <c r="M3179" s="1">
        <f t="shared" si="149"/>
        <v>73</v>
      </c>
    </row>
    <row r="3180" spans="2:13" x14ac:dyDescent="0.25">
      <c r="B3180">
        <v>3166</v>
      </c>
      <c r="C3180" s="1" t="s">
        <v>9</v>
      </c>
      <c r="D3180">
        <v>268811.75</v>
      </c>
      <c r="E3180" s="1" t="s">
        <v>10</v>
      </c>
      <c r="F3180" s="1" t="s">
        <v>11</v>
      </c>
      <c r="G3180" s="1" t="s">
        <v>12</v>
      </c>
      <c r="H3180" s="1" t="s">
        <v>13</v>
      </c>
      <c r="I3180" s="1" t="s">
        <v>13</v>
      </c>
      <c r="J3180">
        <v>33</v>
      </c>
      <c r="K3180" s="1">
        <f t="shared" si="147"/>
        <v>268811.75</v>
      </c>
      <c r="L3180" s="1" t="str">
        <f t="shared" si="148"/>
        <v>ASALARIADO</v>
      </c>
      <c r="M3180" s="1">
        <f t="shared" si="149"/>
        <v>33</v>
      </c>
    </row>
    <row r="3181" spans="2:13" x14ac:dyDescent="0.25">
      <c r="B3181">
        <v>3167</v>
      </c>
      <c r="C3181" s="1" t="s">
        <v>9</v>
      </c>
      <c r="D3181">
        <v>406824</v>
      </c>
      <c r="E3181" s="1" t="s">
        <v>10</v>
      </c>
      <c r="F3181" s="1" t="s">
        <v>16</v>
      </c>
      <c r="G3181" s="1" t="s">
        <v>12</v>
      </c>
      <c r="H3181" s="1" t="s">
        <v>13</v>
      </c>
      <c r="I3181" s="1" t="s">
        <v>13</v>
      </c>
      <c r="J3181">
        <v>25</v>
      </c>
      <c r="K3181" s="1">
        <f t="shared" si="147"/>
        <v>406824</v>
      </c>
      <c r="L3181" s="1" t="str">
        <f t="shared" si="148"/>
        <v>ASALARIADO</v>
      </c>
      <c r="M3181" s="1">
        <f t="shared" si="149"/>
        <v>25</v>
      </c>
    </row>
    <row r="3182" spans="2:13" x14ac:dyDescent="0.25">
      <c r="B3182">
        <v>3168</v>
      </c>
      <c r="C3182" s="1" t="s">
        <v>9</v>
      </c>
      <c r="D3182">
        <v>1872119</v>
      </c>
      <c r="E3182" s="1" t="s">
        <v>10</v>
      </c>
      <c r="F3182" s="1" t="s">
        <v>11</v>
      </c>
      <c r="G3182" s="1" t="s">
        <v>12</v>
      </c>
      <c r="H3182" s="1" t="s">
        <v>13</v>
      </c>
      <c r="I3182" s="1" t="s">
        <v>13</v>
      </c>
      <c r="J3182">
        <v>37</v>
      </c>
      <c r="K3182" s="1">
        <f t="shared" si="147"/>
        <v>1872119</v>
      </c>
      <c r="L3182" s="1" t="str">
        <f t="shared" si="148"/>
        <v>ASALARIADO</v>
      </c>
      <c r="M3182" s="1">
        <f t="shared" si="149"/>
        <v>37</v>
      </c>
    </row>
    <row r="3183" spans="2:13" x14ac:dyDescent="0.25">
      <c r="B3183">
        <v>3169</v>
      </c>
      <c r="C3183" s="1" t="s">
        <v>9</v>
      </c>
      <c r="D3183">
        <v>1562879</v>
      </c>
      <c r="E3183" s="1" t="s">
        <v>10</v>
      </c>
      <c r="F3183" s="1" t="s">
        <v>11</v>
      </c>
      <c r="G3183" s="1" t="s">
        <v>12</v>
      </c>
      <c r="H3183" s="1" t="s">
        <v>13</v>
      </c>
      <c r="I3183" s="1" t="s">
        <v>12</v>
      </c>
      <c r="J3183">
        <v>42</v>
      </c>
      <c r="K3183" s="1">
        <f t="shared" si="147"/>
        <v>1562879</v>
      </c>
      <c r="L3183" s="1" t="str">
        <f t="shared" si="148"/>
        <v>ASALARIADO</v>
      </c>
      <c r="M3183" s="1">
        <f t="shared" si="149"/>
        <v>42</v>
      </c>
    </row>
    <row r="3184" spans="2:13" x14ac:dyDescent="0.25">
      <c r="B3184">
        <v>3170</v>
      </c>
      <c r="C3184" s="1" t="s">
        <v>15</v>
      </c>
      <c r="D3184">
        <v>501500</v>
      </c>
      <c r="E3184" s="1" t="s">
        <v>10</v>
      </c>
      <c r="F3184" s="1" t="s">
        <v>16</v>
      </c>
      <c r="G3184" s="1" t="s">
        <v>12</v>
      </c>
      <c r="H3184" s="1" t="s">
        <v>13</v>
      </c>
      <c r="I3184" s="1" t="s">
        <v>12</v>
      </c>
      <c r="J3184">
        <v>55</v>
      </c>
      <c r="K3184" s="1">
        <f t="shared" si="147"/>
        <v>501500</v>
      </c>
      <c r="L3184" s="1" t="str">
        <f t="shared" si="148"/>
        <v>ASALARIADO</v>
      </c>
      <c r="M3184" s="1">
        <f t="shared" si="149"/>
        <v>55</v>
      </c>
    </row>
    <row r="3185" spans="2:13" x14ac:dyDescent="0.25">
      <c r="B3185">
        <v>3171</v>
      </c>
      <c r="C3185" s="1" t="s">
        <v>15</v>
      </c>
      <c r="D3185">
        <v>458371</v>
      </c>
      <c r="E3185" s="1" t="s">
        <v>10</v>
      </c>
      <c r="F3185" s="1" t="s">
        <v>11</v>
      </c>
      <c r="G3185" s="1" t="s">
        <v>12</v>
      </c>
      <c r="H3185" s="1" t="s">
        <v>13</v>
      </c>
      <c r="I3185" s="1" t="s">
        <v>12</v>
      </c>
      <c r="J3185">
        <v>43</v>
      </c>
      <c r="K3185" s="1">
        <f t="shared" si="147"/>
        <v>458371</v>
      </c>
      <c r="L3185" s="1" t="str">
        <f t="shared" si="148"/>
        <v>ASALARIADO</v>
      </c>
      <c r="M3185" s="1">
        <f t="shared" si="149"/>
        <v>43</v>
      </c>
    </row>
    <row r="3186" spans="2:13" x14ac:dyDescent="0.25">
      <c r="B3186">
        <v>3172</v>
      </c>
      <c r="C3186" s="1" t="s">
        <v>15</v>
      </c>
      <c r="D3186">
        <v>466740</v>
      </c>
      <c r="E3186" s="1" t="s">
        <v>10</v>
      </c>
      <c r="F3186" s="1" t="s">
        <v>11</v>
      </c>
      <c r="G3186" s="1" t="s">
        <v>12</v>
      </c>
      <c r="H3186" s="1" t="s">
        <v>13</v>
      </c>
      <c r="I3186" s="1" t="s">
        <v>12</v>
      </c>
      <c r="J3186">
        <v>30</v>
      </c>
      <c r="K3186" s="1">
        <f t="shared" si="147"/>
        <v>466740</v>
      </c>
      <c r="L3186" s="1" t="str">
        <f t="shared" si="148"/>
        <v>ASALARIADO</v>
      </c>
      <c r="M3186" s="1">
        <f t="shared" si="149"/>
        <v>30</v>
      </c>
    </row>
    <row r="3187" spans="2:13" x14ac:dyDescent="0.25">
      <c r="B3187">
        <v>3173</v>
      </c>
      <c r="C3187" s="1" t="s">
        <v>9</v>
      </c>
      <c r="D3187">
        <v>416721.88</v>
      </c>
      <c r="E3187" s="1" t="s">
        <v>10</v>
      </c>
      <c r="F3187" s="1" t="s">
        <v>16</v>
      </c>
      <c r="G3187" s="1" t="s">
        <v>12</v>
      </c>
      <c r="H3187" s="1" t="s">
        <v>13</v>
      </c>
      <c r="I3187" s="1" t="s">
        <v>13</v>
      </c>
      <c r="J3187">
        <v>29</v>
      </c>
      <c r="K3187" s="1">
        <f t="shared" si="147"/>
        <v>416721.88</v>
      </c>
      <c r="L3187" s="1" t="str">
        <f t="shared" si="148"/>
        <v>ASALARIADO</v>
      </c>
      <c r="M3187" s="1">
        <f t="shared" si="149"/>
        <v>29</v>
      </c>
    </row>
    <row r="3188" spans="2:13" x14ac:dyDescent="0.25">
      <c r="B3188">
        <v>3174</v>
      </c>
      <c r="C3188" s="1" t="s">
        <v>9</v>
      </c>
      <c r="D3188">
        <v>518642.73</v>
      </c>
      <c r="E3188" s="1" t="s">
        <v>10</v>
      </c>
      <c r="F3188" s="1" t="s">
        <v>16</v>
      </c>
      <c r="G3188" s="1" t="s">
        <v>12</v>
      </c>
      <c r="H3188" s="1" t="s">
        <v>12</v>
      </c>
      <c r="I3188" s="1" t="s">
        <v>13</v>
      </c>
      <c r="J3188">
        <v>40</v>
      </c>
      <c r="K3188" s="1">
        <f t="shared" si="147"/>
        <v>518642.73</v>
      </c>
      <c r="L3188" s="1" t="str">
        <f t="shared" si="148"/>
        <v>ASALARIADO</v>
      </c>
      <c r="M3188" s="1">
        <f t="shared" si="149"/>
        <v>40</v>
      </c>
    </row>
    <row r="3189" spans="2:13" x14ac:dyDescent="0.25">
      <c r="B3189">
        <v>3175</v>
      </c>
      <c r="C3189" s="1" t="s">
        <v>9</v>
      </c>
      <c r="D3189">
        <v>297046</v>
      </c>
      <c r="E3189" s="1" t="s">
        <v>18</v>
      </c>
      <c r="F3189" s="1" t="s">
        <v>16</v>
      </c>
      <c r="G3189" s="1" t="s">
        <v>12</v>
      </c>
      <c r="H3189" s="1" t="s">
        <v>12</v>
      </c>
      <c r="I3189" s="1" t="s">
        <v>12</v>
      </c>
      <c r="J3189">
        <v>36</v>
      </c>
      <c r="K3189" s="1">
        <f t="shared" si="147"/>
        <v>297046</v>
      </c>
      <c r="L3189" s="1" t="str">
        <f t="shared" si="148"/>
        <v>TRABAJADOR INDEPENDIENTE</v>
      </c>
      <c r="M3189" s="1">
        <f t="shared" si="149"/>
        <v>36</v>
      </c>
    </row>
    <row r="3190" spans="2:13" x14ac:dyDescent="0.25">
      <c r="B3190">
        <v>3176</v>
      </c>
      <c r="C3190" s="1" t="s">
        <v>9</v>
      </c>
      <c r="D3190">
        <v>326749</v>
      </c>
      <c r="E3190" s="1" t="s">
        <v>18</v>
      </c>
      <c r="F3190" s="1" t="s">
        <v>16</v>
      </c>
      <c r="G3190" s="1" t="s">
        <v>12</v>
      </c>
      <c r="H3190" s="1" t="s">
        <v>13</v>
      </c>
      <c r="I3190" s="1" t="s">
        <v>12</v>
      </c>
      <c r="J3190">
        <v>50</v>
      </c>
      <c r="K3190" s="1">
        <f t="shared" si="147"/>
        <v>326749</v>
      </c>
      <c r="L3190" s="1" t="str">
        <f t="shared" si="148"/>
        <v>TRABAJADOR INDEPENDIENTE</v>
      </c>
      <c r="M3190" s="1">
        <f t="shared" si="149"/>
        <v>50</v>
      </c>
    </row>
    <row r="3191" spans="2:13" x14ac:dyDescent="0.25">
      <c r="B3191">
        <v>3177</v>
      </c>
      <c r="C3191" s="1" t="s">
        <v>15</v>
      </c>
      <c r="D3191">
        <v>703520.79</v>
      </c>
      <c r="E3191" s="1" t="s">
        <v>10</v>
      </c>
      <c r="F3191" s="1" t="s">
        <v>16</v>
      </c>
      <c r="G3191" s="1" t="s">
        <v>12</v>
      </c>
      <c r="H3191" s="1" t="s">
        <v>13</v>
      </c>
      <c r="I3191" s="1" t="s">
        <v>13</v>
      </c>
      <c r="J3191">
        <v>36</v>
      </c>
      <c r="K3191" s="1">
        <f t="shared" si="147"/>
        <v>703520.79</v>
      </c>
      <c r="L3191" s="1" t="str">
        <f t="shared" si="148"/>
        <v>ASALARIADO</v>
      </c>
      <c r="M3191" s="1">
        <f t="shared" si="149"/>
        <v>36</v>
      </c>
    </row>
    <row r="3192" spans="2:13" x14ac:dyDescent="0.25">
      <c r="B3192">
        <v>3178</v>
      </c>
      <c r="C3192" s="1" t="s">
        <v>9</v>
      </c>
      <c r="D3192">
        <v>360000</v>
      </c>
      <c r="E3192" s="1" t="s">
        <v>10</v>
      </c>
      <c r="F3192" s="1" t="s">
        <v>16</v>
      </c>
      <c r="G3192" s="1" t="s">
        <v>12</v>
      </c>
      <c r="H3192" s="1" t="s">
        <v>13</v>
      </c>
      <c r="I3192" s="1" t="s">
        <v>13</v>
      </c>
      <c r="J3192">
        <v>23</v>
      </c>
      <c r="K3192" s="1">
        <f t="shared" si="147"/>
        <v>360000</v>
      </c>
      <c r="L3192" s="1" t="str">
        <f t="shared" si="148"/>
        <v>ASALARIADO</v>
      </c>
      <c r="M3192" s="1">
        <f t="shared" si="149"/>
        <v>23</v>
      </c>
    </row>
    <row r="3193" spans="2:13" x14ac:dyDescent="0.25">
      <c r="B3193">
        <v>3179</v>
      </c>
      <c r="C3193" s="1" t="s">
        <v>15</v>
      </c>
      <c r="D3193">
        <v>1251585</v>
      </c>
      <c r="E3193" s="1" t="s">
        <v>10</v>
      </c>
      <c r="F3193" s="1" t="s">
        <v>11</v>
      </c>
      <c r="G3193" s="1" t="s">
        <v>12</v>
      </c>
      <c r="H3193" s="1" t="s">
        <v>13</v>
      </c>
      <c r="I3193" s="1" t="s">
        <v>12</v>
      </c>
      <c r="J3193">
        <v>50</v>
      </c>
      <c r="K3193" s="1">
        <f t="shared" si="147"/>
        <v>1251585</v>
      </c>
      <c r="L3193" s="1" t="str">
        <f t="shared" si="148"/>
        <v>ASALARIADO</v>
      </c>
      <c r="M3193" s="1">
        <f t="shared" si="149"/>
        <v>50</v>
      </c>
    </row>
    <row r="3194" spans="2:13" x14ac:dyDescent="0.25">
      <c r="B3194">
        <v>3180</v>
      </c>
      <c r="C3194" s="1" t="s">
        <v>15</v>
      </c>
      <c r="D3194">
        <v>278030</v>
      </c>
      <c r="E3194" s="1" t="s">
        <v>19</v>
      </c>
      <c r="F3194" s="1" t="s">
        <v>16</v>
      </c>
      <c r="G3194" s="1" t="s">
        <v>12</v>
      </c>
      <c r="H3194" s="1" t="s">
        <v>13</v>
      </c>
      <c r="I3194" s="1" t="s">
        <v>13</v>
      </c>
      <c r="J3194">
        <v>35</v>
      </c>
      <c r="K3194" s="1">
        <f t="shared" si="147"/>
        <v>278030</v>
      </c>
      <c r="L3194" s="1" t="str">
        <f t="shared" si="148"/>
        <v>CONVENIOS ESPECIALES DE TRABAJADORES INDEPENDIENTES</v>
      </c>
      <c r="M3194" s="1">
        <f t="shared" si="149"/>
        <v>35</v>
      </c>
    </row>
    <row r="3195" spans="2:13" x14ac:dyDescent="0.25">
      <c r="B3195">
        <v>3181</v>
      </c>
      <c r="C3195" s="1" t="s">
        <v>15</v>
      </c>
      <c r="D3195">
        <v>473621</v>
      </c>
      <c r="E3195" s="1" t="s">
        <v>10</v>
      </c>
      <c r="F3195" s="1" t="s">
        <v>11</v>
      </c>
      <c r="G3195" s="1" t="s">
        <v>12</v>
      </c>
      <c r="H3195" s="1" t="s">
        <v>13</v>
      </c>
      <c r="I3195" s="1" t="s">
        <v>12</v>
      </c>
      <c r="J3195">
        <v>48</v>
      </c>
      <c r="K3195" s="1">
        <f t="shared" si="147"/>
        <v>473621</v>
      </c>
      <c r="L3195" s="1" t="str">
        <f t="shared" si="148"/>
        <v>ASALARIADO</v>
      </c>
      <c r="M3195" s="1">
        <f t="shared" si="149"/>
        <v>48</v>
      </c>
    </row>
    <row r="3196" spans="2:13" x14ac:dyDescent="0.25">
      <c r="B3196">
        <v>3182</v>
      </c>
      <c r="C3196" s="1" t="s">
        <v>9</v>
      </c>
      <c r="D3196">
        <v>559000</v>
      </c>
      <c r="E3196" s="1" t="s">
        <v>10</v>
      </c>
      <c r="F3196" s="1" t="s">
        <v>16</v>
      </c>
      <c r="G3196" s="1" t="s">
        <v>12</v>
      </c>
      <c r="H3196" s="1" t="s">
        <v>13</v>
      </c>
      <c r="I3196" s="1" t="s">
        <v>13</v>
      </c>
      <c r="J3196">
        <v>33</v>
      </c>
      <c r="K3196" s="1">
        <f t="shared" si="147"/>
        <v>559000</v>
      </c>
      <c r="L3196" s="1" t="str">
        <f t="shared" si="148"/>
        <v>ASALARIADO</v>
      </c>
      <c r="M3196" s="1">
        <f t="shared" si="149"/>
        <v>33</v>
      </c>
    </row>
    <row r="3197" spans="2:13" x14ac:dyDescent="0.25">
      <c r="B3197">
        <v>3183</v>
      </c>
      <c r="C3197" s="1" t="s">
        <v>9</v>
      </c>
      <c r="D3197">
        <v>484144</v>
      </c>
      <c r="E3197" s="1" t="s">
        <v>10</v>
      </c>
      <c r="F3197" s="1" t="s">
        <v>16</v>
      </c>
      <c r="G3197" s="1" t="s">
        <v>12</v>
      </c>
      <c r="H3197" s="1" t="s">
        <v>13</v>
      </c>
      <c r="I3197" s="1" t="s">
        <v>13</v>
      </c>
      <c r="J3197">
        <v>46</v>
      </c>
      <c r="K3197" s="1">
        <f t="shared" si="147"/>
        <v>484144</v>
      </c>
      <c r="L3197" s="1" t="str">
        <f t="shared" si="148"/>
        <v>ASALARIADO</v>
      </c>
      <c r="M3197" s="1">
        <f t="shared" si="149"/>
        <v>46</v>
      </c>
    </row>
    <row r="3198" spans="2:13" x14ac:dyDescent="0.25">
      <c r="B3198">
        <v>3184</v>
      </c>
      <c r="C3198" s="1" t="s">
        <v>15</v>
      </c>
      <c r="D3198">
        <v>278030</v>
      </c>
      <c r="E3198" s="1" t="s">
        <v>17</v>
      </c>
      <c r="F3198" s="1" t="s">
        <v>16</v>
      </c>
      <c r="G3198" s="1" t="s">
        <v>12</v>
      </c>
      <c r="H3198" s="1" t="s">
        <v>13</v>
      </c>
      <c r="I3198" s="1" t="s">
        <v>13</v>
      </c>
      <c r="J3198">
        <v>26</v>
      </c>
      <c r="K3198" s="1">
        <f t="shared" si="147"/>
        <v>278030</v>
      </c>
      <c r="L3198" s="1" t="str">
        <f t="shared" si="148"/>
        <v>ASEGURADO VOLUNTARIO</v>
      </c>
      <c r="M3198" s="1">
        <f t="shared" si="149"/>
        <v>26</v>
      </c>
    </row>
    <row r="3199" spans="2:13" x14ac:dyDescent="0.25">
      <c r="B3199">
        <v>3185</v>
      </c>
      <c r="C3199" s="1" t="s">
        <v>9</v>
      </c>
      <c r="D3199">
        <v>1000000</v>
      </c>
      <c r="E3199" s="1" t="s">
        <v>10</v>
      </c>
      <c r="F3199" s="1" t="s">
        <v>16</v>
      </c>
      <c r="G3199" s="1" t="s">
        <v>12</v>
      </c>
      <c r="H3199" s="1" t="s">
        <v>13</v>
      </c>
      <c r="I3199" s="1" t="s">
        <v>13</v>
      </c>
      <c r="J3199">
        <v>24</v>
      </c>
      <c r="K3199" s="1">
        <f t="shared" si="147"/>
        <v>1000000</v>
      </c>
      <c r="L3199" s="1" t="str">
        <f t="shared" si="148"/>
        <v>ASALARIADO</v>
      </c>
      <c r="M3199" s="1">
        <f t="shared" si="149"/>
        <v>24</v>
      </c>
    </row>
    <row r="3200" spans="2:13" x14ac:dyDescent="0.25">
      <c r="B3200">
        <v>3186</v>
      </c>
      <c r="C3200" s="1" t="s">
        <v>9</v>
      </c>
      <c r="D3200">
        <v>532896.9</v>
      </c>
      <c r="E3200" s="1" t="s">
        <v>10</v>
      </c>
      <c r="F3200" s="1" t="s">
        <v>11</v>
      </c>
      <c r="G3200" s="1" t="s">
        <v>12</v>
      </c>
      <c r="H3200" s="1" t="s">
        <v>13</v>
      </c>
      <c r="I3200" s="1" t="s">
        <v>13</v>
      </c>
      <c r="J3200">
        <v>35</v>
      </c>
      <c r="K3200" s="1">
        <f t="shared" si="147"/>
        <v>532896.9</v>
      </c>
      <c r="L3200" s="1" t="str">
        <f t="shared" si="148"/>
        <v>ASALARIADO</v>
      </c>
      <c r="M3200" s="1">
        <f t="shared" si="149"/>
        <v>35</v>
      </c>
    </row>
    <row r="3201" spans="2:13" x14ac:dyDescent="0.25">
      <c r="B3201">
        <v>3187</v>
      </c>
      <c r="C3201" s="1" t="s">
        <v>9</v>
      </c>
      <c r="D3201">
        <v>914404.3</v>
      </c>
      <c r="E3201" s="1" t="s">
        <v>10</v>
      </c>
      <c r="F3201" s="1" t="s">
        <v>16</v>
      </c>
      <c r="G3201" s="1" t="s">
        <v>12</v>
      </c>
      <c r="H3201" s="1" t="s">
        <v>13</v>
      </c>
      <c r="I3201" s="1" t="s">
        <v>13</v>
      </c>
      <c r="J3201">
        <v>29</v>
      </c>
      <c r="K3201" s="1">
        <f t="shared" si="147"/>
        <v>914404.3</v>
      </c>
      <c r="L3201" s="1" t="str">
        <f t="shared" si="148"/>
        <v>ASALARIADO</v>
      </c>
      <c r="M3201" s="1">
        <f t="shared" si="149"/>
        <v>29</v>
      </c>
    </row>
    <row r="3202" spans="2:13" x14ac:dyDescent="0.25">
      <c r="B3202">
        <v>3188</v>
      </c>
      <c r="C3202" s="1" t="s">
        <v>9</v>
      </c>
      <c r="D3202">
        <v>680960</v>
      </c>
      <c r="E3202" s="1" t="s">
        <v>10</v>
      </c>
      <c r="F3202" s="1" t="s">
        <v>11</v>
      </c>
      <c r="G3202" s="1" t="s">
        <v>12</v>
      </c>
      <c r="H3202" s="1" t="s">
        <v>13</v>
      </c>
      <c r="I3202" s="1" t="s">
        <v>13</v>
      </c>
      <c r="J3202">
        <v>32</v>
      </c>
      <c r="K3202" s="1">
        <f t="shared" si="147"/>
        <v>680960</v>
      </c>
      <c r="L3202" s="1" t="str">
        <f t="shared" si="148"/>
        <v>ASALARIADO</v>
      </c>
      <c r="M3202" s="1">
        <f t="shared" si="149"/>
        <v>32</v>
      </c>
    </row>
    <row r="3203" spans="2:13" x14ac:dyDescent="0.25">
      <c r="B3203">
        <v>3189</v>
      </c>
      <c r="C3203" s="1" t="s">
        <v>9</v>
      </c>
      <c r="D3203">
        <v>409256.03</v>
      </c>
      <c r="E3203" s="1" t="s">
        <v>10</v>
      </c>
      <c r="F3203" s="1" t="s">
        <v>16</v>
      </c>
      <c r="G3203" s="1" t="s">
        <v>12</v>
      </c>
      <c r="H3203" s="1" t="s">
        <v>13</v>
      </c>
      <c r="I3203" s="1" t="s">
        <v>13</v>
      </c>
      <c r="J3203">
        <v>34</v>
      </c>
      <c r="K3203" s="1">
        <f t="shared" si="147"/>
        <v>409256.03</v>
      </c>
      <c r="L3203" s="1" t="str">
        <f t="shared" si="148"/>
        <v>ASALARIADO</v>
      </c>
      <c r="M3203" s="1">
        <f t="shared" si="149"/>
        <v>34</v>
      </c>
    </row>
    <row r="3204" spans="2:13" x14ac:dyDescent="0.25">
      <c r="B3204">
        <v>3190</v>
      </c>
      <c r="C3204" s="1" t="s">
        <v>15</v>
      </c>
      <c r="D3204">
        <v>297045</v>
      </c>
      <c r="E3204" s="1" t="s">
        <v>18</v>
      </c>
      <c r="F3204" s="1" t="s">
        <v>16</v>
      </c>
      <c r="G3204" s="1" t="s">
        <v>12</v>
      </c>
      <c r="H3204" s="1" t="s">
        <v>13</v>
      </c>
      <c r="I3204" s="1" t="s">
        <v>13</v>
      </c>
      <c r="J3204">
        <v>39</v>
      </c>
      <c r="K3204" s="1">
        <f t="shared" si="147"/>
        <v>297045</v>
      </c>
      <c r="L3204" s="1" t="str">
        <f t="shared" si="148"/>
        <v>TRABAJADOR INDEPENDIENTE</v>
      </c>
      <c r="M3204" s="1">
        <f t="shared" si="149"/>
        <v>39</v>
      </c>
    </row>
    <row r="3205" spans="2:13" x14ac:dyDescent="0.25">
      <c r="B3205">
        <v>3191</v>
      </c>
      <c r="C3205" s="1" t="s">
        <v>9</v>
      </c>
      <c r="D3205">
        <v>278030</v>
      </c>
      <c r="E3205" s="1" t="s">
        <v>19</v>
      </c>
      <c r="F3205" s="1" t="s">
        <v>16</v>
      </c>
      <c r="G3205" s="1" t="s">
        <v>12</v>
      </c>
      <c r="H3205" s="1" t="s">
        <v>13</v>
      </c>
      <c r="I3205" s="1" t="s">
        <v>13</v>
      </c>
      <c r="J3205">
        <v>45</v>
      </c>
      <c r="K3205" s="1">
        <f t="shared" si="147"/>
        <v>278030</v>
      </c>
      <c r="L3205" s="1" t="str">
        <f t="shared" si="148"/>
        <v>CONVENIOS ESPECIALES DE TRABAJADORES INDEPENDIENTES</v>
      </c>
      <c r="M3205" s="1">
        <f t="shared" si="149"/>
        <v>45</v>
      </c>
    </row>
    <row r="3206" spans="2:13" x14ac:dyDescent="0.25">
      <c r="B3206">
        <v>3192</v>
      </c>
      <c r="C3206" s="1" t="s">
        <v>9</v>
      </c>
      <c r="D3206">
        <v>762359.6</v>
      </c>
      <c r="E3206" s="1" t="s">
        <v>10</v>
      </c>
      <c r="F3206" s="1" t="s">
        <v>16</v>
      </c>
      <c r="G3206" s="1" t="s">
        <v>12</v>
      </c>
      <c r="H3206" s="1" t="s">
        <v>13</v>
      </c>
      <c r="I3206" s="1" t="s">
        <v>13</v>
      </c>
      <c r="J3206">
        <v>34</v>
      </c>
      <c r="K3206" s="1">
        <f t="shared" si="147"/>
        <v>762359.6</v>
      </c>
      <c r="L3206" s="1" t="str">
        <f t="shared" si="148"/>
        <v>ASALARIADO</v>
      </c>
      <c r="M3206" s="1">
        <f t="shared" si="149"/>
        <v>34</v>
      </c>
    </row>
    <row r="3207" spans="2:13" x14ac:dyDescent="0.25">
      <c r="B3207">
        <v>3193</v>
      </c>
      <c r="C3207" s="1" t="s">
        <v>15</v>
      </c>
      <c r="D3207">
        <v>639148</v>
      </c>
      <c r="E3207" s="1" t="s">
        <v>18</v>
      </c>
      <c r="F3207" s="1" t="s">
        <v>16</v>
      </c>
      <c r="G3207" s="1" t="s">
        <v>12</v>
      </c>
      <c r="H3207" s="1" t="s">
        <v>13</v>
      </c>
      <c r="I3207" s="1" t="s">
        <v>12</v>
      </c>
      <c r="J3207">
        <v>74</v>
      </c>
      <c r="K3207" s="1">
        <f t="shared" si="147"/>
        <v>639148</v>
      </c>
      <c r="L3207" s="1" t="str">
        <f t="shared" si="148"/>
        <v>TRABAJADOR INDEPENDIENTE</v>
      </c>
      <c r="M3207" s="1">
        <f t="shared" si="149"/>
        <v>74</v>
      </c>
    </row>
    <row r="3208" spans="2:13" x14ac:dyDescent="0.25">
      <c r="B3208">
        <v>3194</v>
      </c>
      <c r="C3208" s="1" t="s">
        <v>9</v>
      </c>
      <c r="D3208">
        <v>410495.2</v>
      </c>
      <c r="E3208" s="1" t="s">
        <v>10</v>
      </c>
      <c r="F3208" s="1" t="s">
        <v>16</v>
      </c>
      <c r="G3208" s="1" t="s">
        <v>12</v>
      </c>
      <c r="H3208" s="1" t="s">
        <v>12</v>
      </c>
      <c r="I3208" s="1" t="s">
        <v>12</v>
      </c>
      <c r="J3208">
        <v>29</v>
      </c>
      <c r="K3208" s="1">
        <f t="shared" si="147"/>
        <v>410495.2</v>
      </c>
      <c r="L3208" s="1" t="str">
        <f t="shared" si="148"/>
        <v>ASALARIADO</v>
      </c>
      <c r="M3208" s="1">
        <f t="shared" si="149"/>
        <v>29</v>
      </c>
    </row>
    <row r="3209" spans="2:13" x14ac:dyDescent="0.25">
      <c r="B3209">
        <v>3195</v>
      </c>
      <c r="C3209" s="1" t="s">
        <v>15</v>
      </c>
      <c r="D3209">
        <v>504218.48</v>
      </c>
      <c r="E3209" s="1" t="s">
        <v>10</v>
      </c>
      <c r="F3209" s="1" t="s">
        <v>16</v>
      </c>
      <c r="G3209" s="1" t="s">
        <v>12</v>
      </c>
      <c r="H3209" s="1" t="s">
        <v>12</v>
      </c>
      <c r="I3209" s="1" t="s">
        <v>13</v>
      </c>
      <c r="J3209">
        <v>49</v>
      </c>
      <c r="K3209" s="1">
        <f t="shared" si="147"/>
        <v>504218.48</v>
      </c>
      <c r="L3209" s="1" t="str">
        <f t="shared" si="148"/>
        <v>ASALARIADO</v>
      </c>
      <c r="M3209" s="1">
        <f t="shared" si="149"/>
        <v>49</v>
      </c>
    </row>
    <row r="3210" spans="2:13" x14ac:dyDescent="0.25">
      <c r="B3210">
        <v>3196</v>
      </c>
      <c r="C3210" s="1" t="s">
        <v>9</v>
      </c>
      <c r="D3210">
        <v>660746</v>
      </c>
      <c r="E3210" s="1" t="s">
        <v>10</v>
      </c>
      <c r="F3210" s="1" t="s">
        <v>11</v>
      </c>
      <c r="G3210" s="1" t="s">
        <v>12</v>
      </c>
      <c r="H3210" s="1" t="s">
        <v>13</v>
      </c>
      <c r="I3210" s="1" t="s">
        <v>13</v>
      </c>
      <c r="J3210">
        <v>35</v>
      </c>
      <c r="K3210" s="1">
        <f t="shared" si="147"/>
        <v>660746</v>
      </c>
      <c r="L3210" s="1" t="str">
        <f t="shared" si="148"/>
        <v>ASALARIADO</v>
      </c>
      <c r="M3210" s="1">
        <f t="shared" si="149"/>
        <v>35</v>
      </c>
    </row>
    <row r="3211" spans="2:13" x14ac:dyDescent="0.25">
      <c r="B3211">
        <v>3197</v>
      </c>
      <c r="C3211" s="1" t="s">
        <v>15</v>
      </c>
      <c r="D3211">
        <v>874538.66</v>
      </c>
      <c r="E3211" s="1" t="s">
        <v>10</v>
      </c>
      <c r="F3211" s="1" t="s">
        <v>16</v>
      </c>
      <c r="G3211" s="1" t="s">
        <v>12</v>
      </c>
      <c r="H3211" s="1" t="s">
        <v>13</v>
      </c>
      <c r="I3211" s="1" t="s">
        <v>13</v>
      </c>
      <c r="J3211">
        <v>40</v>
      </c>
      <c r="K3211" s="1">
        <f t="shared" si="147"/>
        <v>874538.66</v>
      </c>
      <c r="L3211" s="1" t="str">
        <f t="shared" si="148"/>
        <v>ASALARIADO</v>
      </c>
      <c r="M3211" s="1">
        <f t="shared" si="149"/>
        <v>40</v>
      </c>
    </row>
    <row r="3212" spans="2:13" x14ac:dyDescent="0.25">
      <c r="B3212">
        <v>3198</v>
      </c>
      <c r="C3212" s="1" t="s">
        <v>15</v>
      </c>
      <c r="D3212">
        <v>346062</v>
      </c>
      <c r="E3212" s="1" t="s">
        <v>17</v>
      </c>
      <c r="F3212" s="1" t="s">
        <v>16</v>
      </c>
      <c r="G3212" s="1" t="s">
        <v>12</v>
      </c>
      <c r="H3212" s="1" t="s">
        <v>13</v>
      </c>
      <c r="I3212" s="1" t="s">
        <v>13</v>
      </c>
      <c r="J3212">
        <v>43</v>
      </c>
      <c r="K3212" s="1">
        <f t="shared" si="147"/>
        <v>346062</v>
      </c>
      <c r="L3212" s="1" t="str">
        <f t="shared" si="148"/>
        <v>ASEGURADO VOLUNTARIO</v>
      </c>
      <c r="M3212" s="1">
        <f t="shared" si="149"/>
        <v>43</v>
      </c>
    </row>
    <row r="3213" spans="2:13" x14ac:dyDescent="0.25">
      <c r="B3213">
        <v>3199</v>
      </c>
      <c r="C3213" s="1" t="s">
        <v>15</v>
      </c>
      <c r="D3213">
        <v>641782.9</v>
      </c>
      <c r="E3213" s="1" t="s">
        <v>10</v>
      </c>
      <c r="F3213" s="1" t="s">
        <v>11</v>
      </c>
      <c r="G3213" s="1" t="s">
        <v>12</v>
      </c>
      <c r="H3213" s="1" t="s">
        <v>12</v>
      </c>
      <c r="I3213" s="1" t="s">
        <v>13</v>
      </c>
      <c r="J3213">
        <v>55</v>
      </c>
      <c r="K3213" s="1">
        <f t="shared" si="147"/>
        <v>641782.9</v>
      </c>
      <c r="L3213" s="1" t="str">
        <f t="shared" si="148"/>
        <v>ASALARIADO</v>
      </c>
      <c r="M3213" s="1">
        <f t="shared" si="149"/>
        <v>55</v>
      </c>
    </row>
    <row r="3214" spans="2:13" x14ac:dyDescent="0.25">
      <c r="B3214">
        <v>3200</v>
      </c>
      <c r="C3214" s="1" t="s">
        <v>15</v>
      </c>
      <c r="D3214">
        <v>359544.27</v>
      </c>
      <c r="E3214" s="1" t="s">
        <v>21</v>
      </c>
      <c r="F3214" s="1" t="s">
        <v>16</v>
      </c>
      <c r="G3214" s="1" t="s">
        <v>12</v>
      </c>
      <c r="H3214" s="1" t="s">
        <v>12</v>
      </c>
      <c r="I3214" s="1" t="s">
        <v>13</v>
      </c>
      <c r="J3214">
        <v>32</v>
      </c>
      <c r="K3214" s="1">
        <f t="shared" si="147"/>
        <v>359544.27</v>
      </c>
      <c r="L3214" s="1" t="str">
        <f t="shared" si="148"/>
        <v>CONVENIOS ESPECIALES DE ASEGURADOS VOLUNTARIOS</v>
      </c>
      <c r="M3214" s="1">
        <f t="shared" si="149"/>
        <v>32</v>
      </c>
    </row>
    <row r="3215" spans="2:13" x14ac:dyDescent="0.25">
      <c r="B3215">
        <v>3201</v>
      </c>
      <c r="C3215" s="1" t="s">
        <v>9</v>
      </c>
      <c r="D3215">
        <v>326704.05</v>
      </c>
      <c r="E3215" s="1" t="s">
        <v>10</v>
      </c>
      <c r="F3215" s="1" t="s">
        <v>11</v>
      </c>
      <c r="G3215" s="1" t="s">
        <v>12</v>
      </c>
      <c r="H3215" s="1" t="s">
        <v>13</v>
      </c>
      <c r="I3215" s="1" t="s">
        <v>13</v>
      </c>
      <c r="J3215">
        <v>33</v>
      </c>
      <c r="K3215" s="1">
        <f t="shared" ref="K3215:K3278" si="150">IF(ISBLANK(D3215),$B$8,D3215)</f>
        <v>326704.05</v>
      </c>
      <c r="L3215" s="1" t="str">
        <f t="shared" ref="L3215:L3278" si="151">IF(ISBLANK(E3215),$B$4,E3215)</f>
        <v>ASALARIADO</v>
      </c>
      <c r="M3215" s="1">
        <f t="shared" ref="M3215:M3278" si="152">IF(ISBLANK(J3215),$B$9,J3215)</f>
        <v>33</v>
      </c>
    </row>
    <row r="3216" spans="2:13" x14ac:dyDescent="0.25">
      <c r="B3216">
        <v>3202</v>
      </c>
      <c r="C3216" s="1" t="s">
        <v>9</v>
      </c>
      <c r="D3216">
        <v>300018</v>
      </c>
      <c r="E3216" s="1" t="s">
        <v>17</v>
      </c>
      <c r="F3216" s="1" t="s">
        <v>16</v>
      </c>
      <c r="G3216" s="1" t="s">
        <v>12</v>
      </c>
      <c r="H3216" s="1" t="s">
        <v>13</v>
      </c>
      <c r="I3216" s="1" t="s">
        <v>13</v>
      </c>
      <c r="J3216">
        <v>85</v>
      </c>
      <c r="K3216" s="1">
        <f t="shared" si="150"/>
        <v>300018</v>
      </c>
      <c r="L3216" s="1" t="str">
        <f t="shared" si="151"/>
        <v>ASEGURADO VOLUNTARIO</v>
      </c>
      <c r="M3216" s="1">
        <f t="shared" si="152"/>
        <v>85</v>
      </c>
    </row>
    <row r="3217" spans="2:13" x14ac:dyDescent="0.25">
      <c r="B3217">
        <v>3203</v>
      </c>
      <c r="C3217" s="1" t="s">
        <v>9</v>
      </c>
      <c r="D3217">
        <v>1160637.07</v>
      </c>
      <c r="E3217" s="1" t="s">
        <v>10</v>
      </c>
      <c r="F3217" s="1" t="s">
        <v>16</v>
      </c>
      <c r="G3217" s="1" t="s">
        <v>12</v>
      </c>
      <c r="H3217" s="1" t="s">
        <v>13</v>
      </c>
      <c r="I3217" s="1" t="s">
        <v>12</v>
      </c>
      <c r="J3217">
        <v>29</v>
      </c>
      <c r="K3217" s="1">
        <f t="shared" si="150"/>
        <v>1160637.07</v>
      </c>
      <c r="L3217" s="1" t="str">
        <f t="shared" si="151"/>
        <v>ASALARIADO</v>
      </c>
      <c r="M3217" s="1">
        <f t="shared" si="152"/>
        <v>29</v>
      </c>
    </row>
    <row r="3218" spans="2:13" x14ac:dyDescent="0.25">
      <c r="B3218">
        <v>3204</v>
      </c>
      <c r="C3218" s="1" t="s">
        <v>9</v>
      </c>
      <c r="D3218">
        <v>367220</v>
      </c>
      <c r="E3218" s="1" t="s">
        <v>10</v>
      </c>
      <c r="F3218" s="1" t="s">
        <v>16</v>
      </c>
      <c r="G3218" s="1" t="s">
        <v>12</v>
      </c>
      <c r="H3218" s="1" t="s">
        <v>12</v>
      </c>
      <c r="I3218" s="1" t="s">
        <v>13</v>
      </c>
      <c r="J3218">
        <v>25</v>
      </c>
      <c r="K3218" s="1">
        <f t="shared" si="150"/>
        <v>367220</v>
      </c>
      <c r="L3218" s="1" t="str">
        <f t="shared" si="151"/>
        <v>ASALARIADO</v>
      </c>
      <c r="M3218" s="1">
        <f t="shared" si="152"/>
        <v>25</v>
      </c>
    </row>
    <row r="3219" spans="2:13" x14ac:dyDescent="0.25">
      <c r="B3219">
        <v>3205</v>
      </c>
      <c r="C3219" s="1" t="s">
        <v>9</v>
      </c>
      <c r="D3219">
        <v>450886</v>
      </c>
      <c r="E3219" s="1" t="s">
        <v>18</v>
      </c>
      <c r="F3219" s="1" t="s">
        <v>16</v>
      </c>
      <c r="G3219" s="1" t="s">
        <v>12</v>
      </c>
      <c r="H3219" s="1" t="s">
        <v>12</v>
      </c>
      <c r="I3219" s="1" t="s">
        <v>12</v>
      </c>
      <c r="J3219">
        <v>45</v>
      </c>
      <c r="K3219" s="1">
        <f t="shared" si="150"/>
        <v>450886</v>
      </c>
      <c r="L3219" s="1" t="str">
        <f t="shared" si="151"/>
        <v>TRABAJADOR INDEPENDIENTE</v>
      </c>
      <c r="M3219" s="1">
        <f t="shared" si="152"/>
        <v>45</v>
      </c>
    </row>
    <row r="3220" spans="2:13" x14ac:dyDescent="0.25">
      <c r="B3220">
        <v>3206</v>
      </c>
      <c r="C3220" s="1" t="s">
        <v>15</v>
      </c>
      <c r="D3220">
        <v>80000</v>
      </c>
      <c r="E3220" s="1" t="s">
        <v>10</v>
      </c>
      <c r="F3220" s="1" t="s">
        <v>16</v>
      </c>
      <c r="G3220" s="1" t="s">
        <v>12</v>
      </c>
      <c r="H3220" s="1" t="s">
        <v>13</v>
      </c>
      <c r="I3220" s="1" t="s">
        <v>13</v>
      </c>
      <c r="J3220">
        <v>44</v>
      </c>
      <c r="K3220" s="1">
        <f t="shared" si="150"/>
        <v>80000</v>
      </c>
      <c r="L3220" s="1" t="str">
        <f t="shared" si="151"/>
        <v>ASALARIADO</v>
      </c>
      <c r="M3220" s="1">
        <f t="shared" si="152"/>
        <v>44</v>
      </c>
    </row>
    <row r="3221" spans="2:13" x14ac:dyDescent="0.25">
      <c r="B3221">
        <v>3207</v>
      </c>
      <c r="C3221" s="1" t="s">
        <v>9</v>
      </c>
      <c r="D3221">
        <v>297046</v>
      </c>
      <c r="E3221" s="1" t="s">
        <v>18</v>
      </c>
      <c r="F3221" s="1" t="s">
        <v>16</v>
      </c>
      <c r="G3221" s="1" t="s">
        <v>12</v>
      </c>
      <c r="H3221" s="1" t="s">
        <v>12</v>
      </c>
      <c r="I3221" s="1" t="s">
        <v>12</v>
      </c>
      <c r="J3221">
        <v>50</v>
      </c>
      <c r="K3221" s="1">
        <f t="shared" si="150"/>
        <v>297046</v>
      </c>
      <c r="L3221" s="1" t="str">
        <f t="shared" si="151"/>
        <v>TRABAJADOR INDEPENDIENTE</v>
      </c>
      <c r="M3221" s="1">
        <f t="shared" si="152"/>
        <v>50</v>
      </c>
    </row>
    <row r="3222" spans="2:13" x14ac:dyDescent="0.25">
      <c r="B3222">
        <v>3208</v>
      </c>
      <c r="C3222" s="1" t="s">
        <v>15</v>
      </c>
      <c r="D3222">
        <v>280000</v>
      </c>
      <c r="E3222" s="1" t="s">
        <v>10</v>
      </c>
      <c r="F3222" s="1" t="s">
        <v>16</v>
      </c>
      <c r="G3222" s="1" t="s">
        <v>12</v>
      </c>
      <c r="H3222" s="1" t="s">
        <v>12</v>
      </c>
      <c r="I3222" s="1" t="s">
        <v>12</v>
      </c>
      <c r="J3222">
        <v>44</v>
      </c>
      <c r="K3222" s="1">
        <f t="shared" si="150"/>
        <v>280000</v>
      </c>
      <c r="L3222" s="1" t="str">
        <f t="shared" si="151"/>
        <v>ASALARIADO</v>
      </c>
      <c r="M3222" s="1">
        <f t="shared" si="152"/>
        <v>44</v>
      </c>
    </row>
    <row r="3223" spans="2:13" x14ac:dyDescent="0.25">
      <c r="B3223">
        <v>3209</v>
      </c>
      <c r="C3223" s="1" t="s">
        <v>15</v>
      </c>
      <c r="D3223">
        <v>575000</v>
      </c>
      <c r="E3223" s="1" t="s">
        <v>10</v>
      </c>
      <c r="F3223" s="1" t="s">
        <v>16</v>
      </c>
      <c r="G3223" s="1" t="s">
        <v>12</v>
      </c>
      <c r="H3223" s="1" t="s">
        <v>13</v>
      </c>
      <c r="I3223" s="1" t="s">
        <v>12</v>
      </c>
      <c r="J3223">
        <v>21</v>
      </c>
      <c r="K3223" s="1">
        <f t="shared" si="150"/>
        <v>575000</v>
      </c>
      <c r="L3223" s="1" t="str">
        <f t="shared" si="151"/>
        <v>ASALARIADO</v>
      </c>
      <c r="M3223" s="1">
        <f t="shared" si="152"/>
        <v>21</v>
      </c>
    </row>
    <row r="3224" spans="2:13" x14ac:dyDescent="0.25">
      <c r="B3224">
        <v>3210</v>
      </c>
      <c r="C3224" s="1" t="s">
        <v>9</v>
      </c>
      <c r="D3224">
        <v>356455</v>
      </c>
      <c r="E3224" s="1" t="s">
        <v>18</v>
      </c>
      <c r="F3224" s="1" t="s">
        <v>16</v>
      </c>
      <c r="G3224" s="1" t="s">
        <v>12</v>
      </c>
      <c r="H3224" s="1" t="s">
        <v>13</v>
      </c>
      <c r="I3224" s="1" t="s">
        <v>12</v>
      </c>
      <c r="J3224">
        <v>50</v>
      </c>
      <c r="K3224" s="1">
        <f t="shared" si="150"/>
        <v>356455</v>
      </c>
      <c r="L3224" s="1" t="str">
        <f t="shared" si="151"/>
        <v>TRABAJADOR INDEPENDIENTE</v>
      </c>
      <c r="M3224" s="1">
        <f t="shared" si="152"/>
        <v>50</v>
      </c>
    </row>
    <row r="3225" spans="2:13" x14ac:dyDescent="0.25">
      <c r="B3225">
        <v>3211</v>
      </c>
      <c r="C3225" s="1" t="s">
        <v>9</v>
      </c>
      <c r="D3225">
        <v>1250882.3500000001</v>
      </c>
      <c r="E3225" s="1" t="s">
        <v>10</v>
      </c>
      <c r="F3225" s="1" t="s">
        <v>11</v>
      </c>
      <c r="G3225" s="1" t="s">
        <v>12</v>
      </c>
      <c r="H3225" s="1" t="s">
        <v>13</v>
      </c>
      <c r="I3225" s="1" t="s">
        <v>13</v>
      </c>
      <c r="J3225">
        <v>30</v>
      </c>
      <c r="K3225" s="1">
        <f t="shared" si="150"/>
        <v>1250882.3500000001</v>
      </c>
      <c r="L3225" s="1" t="str">
        <f t="shared" si="151"/>
        <v>ASALARIADO</v>
      </c>
      <c r="M3225" s="1">
        <f t="shared" si="152"/>
        <v>30</v>
      </c>
    </row>
    <row r="3226" spans="2:13" x14ac:dyDescent="0.25">
      <c r="B3226">
        <v>3212</v>
      </c>
      <c r="C3226" s="1" t="s">
        <v>9</v>
      </c>
      <c r="D3226">
        <v>1065177</v>
      </c>
      <c r="E3226" s="1" t="s">
        <v>17</v>
      </c>
      <c r="F3226" s="1" t="s">
        <v>16</v>
      </c>
      <c r="G3226" s="1" t="s">
        <v>12</v>
      </c>
      <c r="H3226" s="1" t="s">
        <v>13</v>
      </c>
      <c r="I3226" s="1" t="s">
        <v>13</v>
      </c>
      <c r="J3226">
        <v>59</v>
      </c>
      <c r="K3226" s="1">
        <f t="shared" si="150"/>
        <v>1065177</v>
      </c>
      <c r="L3226" s="1" t="str">
        <f t="shared" si="151"/>
        <v>ASEGURADO VOLUNTARIO</v>
      </c>
      <c r="M3226" s="1">
        <f t="shared" si="152"/>
        <v>59</v>
      </c>
    </row>
    <row r="3227" spans="2:13" x14ac:dyDescent="0.25">
      <c r="B3227">
        <v>3213</v>
      </c>
      <c r="C3227" s="1" t="s">
        <v>9</v>
      </c>
      <c r="D3227">
        <v>285000</v>
      </c>
      <c r="E3227" s="1" t="s">
        <v>10</v>
      </c>
      <c r="F3227" s="1" t="s">
        <v>16</v>
      </c>
      <c r="G3227" s="1" t="s">
        <v>12</v>
      </c>
      <c r="H3227" s="1" t="s">
        <v>13</v>
      </c>
      <c r="I3227" s="1" t="s">
        <v>12</v>
      </c>
      <c r="J3227">
        <v>51</v>
      </c>
      <c r="K3227" s="1">
        <f t="shared" si="150"/>
        <v>285000</v>
      </c>
      <c r="L3227" s="1" t="str">
        <f t="shared" si="151"/>
        <v>ASALARIADO</v>
      </c>
      <c r="M3227" s="1">
        <f t="shared" si="152"/>
        <v>51</v>
      </c>
    </row>
    <row r="3228" spans="2:13" x14ac:dyDescent="0.25">
      <c r="B3228">
        <v>3214</v>
      </c>
      <c r="C3228" s="1" t="s">
        <v>15</v>
      </c>
      <c r="D3228">
        <v>1279275</v>
      </c>
      <c r="E3228" s="1" t="s">
        <v>10</v>
      </c>
      <c r="F3228" s="1" t="s">
        <v>11</v>
      </c>
      <c r="G3228" s="1" t="s">
        <v>12</v>
      </c>
      <c r="H3228" s="1" t="s">
        <v>13</v>
      </c>
      <c r="I3228" s="1" t="s">
        <v>13</v>
      </c>
      <c r="J3228">
        <v>31</v>
      </c>
      <c r="K3228" s="1">
        <f t="shared" si="150"/>
        <v>1279275</v>
      </c>
      <c r="L3228" s="1" t="str">
        <f t="shared" si="151"/>
        <v>ASALARIADO</v>
      </c>
      <c r="M3228" s="1">
        <f t="shared" si="152"/>
        <v>31</v>
      </c>
    </row>
    <row r="3229" spans="2:13" x14ac:dyDescent="0.25">
      <c r="B3229">
        <v>3215</v>
      </c>
      <c r="C3229" s="1" t="s">
        <v>15</v>
      </c>
      <c r="D3229">
        <v>563332</v>
      </c>
      <c r="E3229" s="1" t="s">
        <v>10</v>
      </c>
      <c r="F3229" s="1" t="s">
        <v>16</v>
      </c>
      <c r="G3229" s="1" t="s">
        <v>12</v>
      </c>
      <c r="H3229" s="1" t="s">
        <v>13</v>
      </c>
      <c r="I3229" s="1" t="s">
        <v>13</v>
      </c>
      <c r="J3229">
        <v>34</v>
      </c>
      <c r="K3229" s="1">
        <f t="shared" si="150"/>
        <v>563332</v>
      </c>
      <c r="L3229" s="1" t="str">
        <f t="shared" si="151"/>
        <v>ASALARIADO</v>
      </c>
      <c r="M3229" s="1">
        <f t="shared" si="152"/>
        <v>34</v>
      </c>
    </row>
    <row r="3230" spans="2:13" x14ac:dyDescent="0.25">
      <c r="B3230">
        <v>3216</v>
      </c>
      <c r="C3230" s="1" t="s">
        <v>15</v>
      </c>
      <c r="D3230">
        <v>450886</v>
      </c>
      <c r="E3230" s="1" t="s">
        <v>17</v>
      </c>
      <c r="F3230" s="1" t="s">
        <v>16</v>
      </c>
      <c r="G3230" s="1" t="s">
        <v>12</v>
      </c>
      <c r="H3230" s="1" t="s">
        <v>12</v>
      </c>
      <c r="I3230" s="1" t="s">
        <v>13</v>
      </c>
      <c r="J3230">
        <v>95</v>
      </c>
      <c r="K3230" s="1">
        <f t="shared" si="150"/>
        <v>450886</v>
      </c>
      <c r="L3230" s="1" t="str">
        <f t="shared" si="151"/>
        <v>ASEGURADO VOLUNTARIO</v>
      </c>
      <c r="M3230" s="1">
        <f t="shared" si="152"/>
        <v>95</v>
      </c>
    </row>
    <row r="3231" spans="2:13" x14ac:dyDescent="0.25">
      <c r="B3231">
        <v>3217</v>
      </c>
      <c r="C3231" s="1" t="s">
        <v>9</v>
      </c>
      <c r="D3231">
        <v>58985</v>
      </c>
      <c r="E3231" s="1" t="s">
        <v>10</v>
      </c>
      <c r="F3231" s="1" t="s">
        <v>16</v>
      </c>
      <c r="G3231" s="1" t="s">
        <v>12</v>
      </c>
      <c r="H3231" s="1" t="s">
        <v>13</v>
      </c>
      <c r="I3231" s="1" t="s">
        <v>12</v>
      </c>
      <c r="J3231">
        <v>45</v>
      </c>
      <c r="K3231" s="1">
        <f t="shared" si="150"/>
        <v>58985</v>
      </c>
      <c r="L3231" s="1" t="str">
        <f t="shared" si="151"/>
        <v>ASALARIADO</v>
      </c>
      <c r="M3231" s="1">
        <f t="shared" si="152"/>
        <v>45</v>
      </c>
    </row>
    <row r="3232" spans="2:13" x14ac:dyDescent="0.25">
      <c r="B3232">
        <v>3218</v>
      </c>
      <c r="C3232" s="1" t="s">
        <v>9</v>
      </c>
      <c r="D3232">
        <v>278030</v>
      </c>
      <c r="E3232" s="1" t="s">
        <v>19</v>
      </c>
      <c r="F3232" s="1" t="s">
        <v>16</v>
      </c>
      <c r="G3232" s="1" t="s">
        <v>12</v>
      </c>
      <c r="H3232" s="1" t="s">
        <v>13</v>
      </c>
      <c r="I3232" s="1" t="s">
        <v>13</v>
      </c>
      <c r="J3232">
        <v>35</v>
      </c>
      <c r="K3232" s="1">
        <f t="shared" si="150"/>
        <v>278030</v>
      </c>
      <c r="L3232" s="1" t="str">
        <f t="shared" si="151"/>
        <v>CONVENIOS ESPECIALES DE TRABAJADORES INDEPENDIENTES</v>
      </c>
      <c r="M3232" s="1">
        <f t="shared" si="152"/>
        <v>35</v>
      </c>
    </row>
    <row r="3233" spans="2:13" x14ac:dyDescent="0.25">
      <c r="B3233">
        <v>3219</v>
      </c>
      <c r="C3233" s="1" t="s">
        <v>9</v>
      </c>
      <c r="D3233">
        <v>347737.5</v>
      </c>
      <c r="E3233" s="1" t="s">
        <v>10</v>
      </c>
      <c r="F3233" s="1" t="s">
        <v>16</v>
      </c>
      <c r="G3233" s="1" t="s">
        <v>12</v>
      </c>
      <c r="H3233" s="1" t="s">
        <v>13</v>
      </c>
      <c r="I3233" s="1" t="s">
        <v>13</v>
      </c>
      <c r="J3233">
        <v>27</v>
      </c>
      <c r="K3233" s="1">
        <f t="shared" si="150"/>
        <v>347737.5</v>
      </c>
      <c r="L3233" s="1" t="str">
        <f t="shared" si="151"/>
        <v>ASALARIADO</v>
      </c>
      <c r="M3233" s="1">
        <f t="shared" si="152"/>
        <v>27</v>
      </c>
    </row>
    <row r="3234" spans="2:13" x14ac:dyDescent="0.25">
      <c r="B3234">
        <v>3220</v>
      </c>
      <c r="C3234" s="1" t="s">
        <v>15</v>
      </c>
      <c r="D3234">
        <v>455206.04</v>
      </c>
      <c r="E3234" s="1" t="s">
        <v>10</v>
      </c>
      <c r="F3234" s="1" t="s">
        <v>16</v>
      </c>
      <c r="G3234" s="1" t="s">
        <v>12</v>
      </c>
      <c r="H3234" s="1" t="s">
        <v>13</v>
      </c>
      <c r="I3234" s="1" t="s">
        <v>13</v>
      </c>
      <c r="J3234">
        <v>32</v>
      </c>
      <c r="K3234" s="1">
        <f t="shared" si="150"/>
        <v>455206.04</v>
      </c>
      <c r="L3234" s="1" t="str">
        <f t="shared" si="151"/>
        <v>ASALARIADO</v>
      </c>
      <c r="M3234" s="1">
        <f t="shared" si="152"/>
        <v>32</v>
      </c>
    </row>
    <row r="3235" spans="2:13" x14ac:dyDescent="0.25">
      <c r="B3235">
        <v>3221</v>
      </c>
      <c r="C3235" s="1" t="s">
        <v>15</v>
      </c>
      <c r="D3235">
        <v>339794.4</v>
      </c>
      <c r="E3235" s="1" t="s">
        <v>10</v>
      </c>
      <c r="F3235" s="1" t="s">
        <v>11</v>
      </c>
      <c r="G3235" s="1" t="s">
        <v>12</v>
      </c>
      <c r="H3235" s="1" t="s">
        <v>13</v>
      </c>
      <c r="I3235" s="1" t="s">
        <v>13</v>
      </c>
      <c r="J3235">
        <v>46</v>
      </c>
      <c r="K3235" s="1">
        <f t="shared" si="150"/>
        <v>339794.4</v>
      </c>
      <c r="L3235" s="1" t="str">
        <f t="shared" si="151"/>
        <v>ASALARIADO</v>
      </c>
      <c r="M3235" s="1">
        <f t="shared" si="152"/>
        <v>46</v>
      </c>
    </row>
    <row r="3236" spans="2:13" x14ac:dyDescent="0.25">
      <c r="B3236">
        <v>3222</v>
      </c>
      <c r="C3236" s="1" t="s">
        <v>15</v>
      </c>
      <c r="D3236">
        <v>445821</v>
      </c>
      <c r="E3236" s="1" t="s">
        <v>18</v>
      </c>
      <c r="F3236" s="1" t="s">
        <v>16</v>
      </c>
      <c r="G3236" s="1" t="s">
        <v>12</v>
      </c>
      <c r="H3236" s="1" t="s">
        <v>13</v>
      </c>
      <c r="I3236" s="1" t="s">
        <v>13</v>
      </c>
      <c r="J3236">
        <v>63</v>
      </c>
      <c r="K3236" s="1">
        <f t="shared" si="150"/>
        <v>445821</v>
      </c>
      <c r="L3236" s="1" t="str">
        <f t="shared" si="151"/>
        <v>TRABAJADOR INDEPENDIENTE</v>
      </c>
      <c r="M3236" s="1">
        <f t="shared" si="152"/>
        <v>63</v>
      </c>
    </row>
    <row r="3237" spans="2:13" x14ac:dyDescent="0.25">
      <c r="B3237">
        <v>3223</v>
      </c>
      <c r="C3237" s="1" t="s">
        <v>9</v>
      </c>
      <c r="D3237">
        <v>326322</v>
      </c>
      <c r="E3237" s="1" t="s">
        <v>10</v>
      </c>
      <c r="F3237" s="1" t="s">
        <v>16</v>
      </c>
      <c r="G3237" s="1" t="s">
        <v>12</v>
      </c>
      <c r="H3237" s="1" t="s">
        <v>13</v>
      </c>
      <c r="I3237" s="1" t="s">
        <v>13</v>
      </c>
      <c r="J3237">
        <v>57</v>
      </c>
      <c r="K3237" s="1">
        <f t="shared" si="150"/>
        <v>326322</v>
      </c>
      <c r="L3237" s="1" t="str">
        <f t="shared" si="151"/>
        <v>ASALARIADO</v>
      </c>
      <c r="M3237" s="1">
        <f t="shared" si="152"/>
        <v>57</v>
      </c>
    </row>
    <row r="3238" spans="2:13" x14ac:dyDescent="0.25">
      <c r="B3238">
        <v>3224</v>
      </c>
      <c r="C3238" s="1" t="s">
        <v>9</v>
      </c>
      <c r="D3238">
        <v>278030</v>
      </c>
      <c r="E3238" s="1" t="s">
        <v>19</v>
      </c>
      <c r="F3238" s="1" t="s">
        <v>16</v>
      </c>
      <c r="G3238" s="1" t="s">
        <v>12</v>
      </c>
      <c r="H3238" s="1" t="s">
        <v>13</v>
      </c>
      <c r="I3238" s="1" t="s">
        <v>13</v>
      </c>
      <c r="J3238">
        <v>57</v>
      </c>
      <c r="K3238" s="1">
        <f t="shared" si="150"/>
        <v>278030</v>
      </c>
      <c r="L3238" s="1" t="str">
        <f t="shared" si="151"/>
        <v>CONVENIOS ESPECIALES DE TRABAJADORES INDEPENDIENTES</v>
      </c>
      <c r="M3238" s="1">
        <f t="shared" si="152"/>
        <v>57</v>
      </c>
    </row>
    <row r="3239" spans="2:13" x14ac:dyDescent="0.25">
      <c r="B3239">
        <v>3225</v>
      </c>
      <c r="C3239" s="1" t="s">
        <v>9</v>
      </c>
      <c r="D3239">
        <v>300018</v>
      </c>
      <c r="E3239" s="1" t="s">
        <v>17</v>
      </c>
      <c r="F3239" s="1" t="s">
        <v>16</v>
      </c>
      <c r="G3239" s="1" t="s">
        <v>12</v>
      </c>
      <c r="H3239" s="1" t="s">
        <v>13</v>
      </c>
      <c r="I3239" s="1" t="s">
        <v>13</v>
      </c>
      <c r="J3239">
        <v>60</v>
      </c>
      <c r="K3239" s="1">
        <f t="shared" si="150"/>
        <v>300018</v>
      </c>
      <c r="L3239" s="1" t="str">
        <f t="shared" si="151"/>
        <v>ASEGURADO VOLUNTARIO</v>
      </c>
      <c r="M3239" s="1">
        <f t="shared" si="152"/>
        <v>60</v>
      </c>
    </row>
    <row r="3240" spans="2:13" x14ac:dyDescent="0.25">
      <c r="B3240">
        <v>3226</v>
      </c>
      <c r="C3240" s="1" t="s">
        <v>15</v>
      </c>
      <c r="D3240">
        <v>420214.94</v>
      </c>
      <c r="E3240" s="1" t="s">
        <v>10</v>
      </c>
      <c r="F3240" s="1" t="s">
        <v>16</v>
      </c>
      <c r="G3240" s="1" t="s">
        <v>12</v>
      </c>
      <c r="H3240" s="1" t="s">
        <v>13</v>
      </c>
      <c r="I3240" s="1" t="s">
        <v>13</v>
      </c>
      <c r="J3240">
        <v>34</v>
      </c>
      <c r="K3240" s="1">
        <f t="shared" si="150"/>
        <v>420214.94</v>
      </c>
      <c r="L3240" s="1" t="str">
        <f t="shared" si="151"/>
        <v>ASALARIADO</v>
      </c>
      <c r="M3240" s="1">
        <f t="shared" si="152"/>
        <v>34</v>
      </c>
    </row>
    <row r="3241" spans="2:13" x14ac:dyDescent="0.25">
      <c r="B3241">
        <v>3227</v>
      </c>
      <c r="C3241" s="1" t="s">
        <v>9</v>
      </c>
      <c r="D3241">
        <v>202396.55</v>
      </c>
      <c r="E3241" s="1" t="s">
        <v>10</v>
      </c>
      <c r="F3241" s="1" t="s">
        <v>16</v>
      </c>
      <c r="G3241" s="1" t="s">
        <v>12</v>
      </c>
      <c r="H3241" s="1" t="s">
        <v>13</v>
      </c>
      <c r="I3241" s="1" t="s">
        <v>13</v>
      </c>
      <c r="J3241">
        <v>22</v>
      </c>
      <c r="K3241" s="1">
        <f t="shared" si="150"/>
        <v>202396.55</v>
      </c>
      <c r="L3241" s="1" t="str">
        <f t="shared" si="151"/>
        <v>ASALARIADO</v>
      </c>
      <c r="M3241" s="1">
        <f t="shared" si="152"/>
        <v>22</v>
      </c>
    </row>
    <row r="3242" spans="2:13" x14ac:dyDescent="0.25">
      <c r="B3242">
        <v>3228</v>
      </c>
      <c r="C3242" s="1" t="s">
        <v>9</v>
      </c>
      <c r="D3242">
        <v>1000025.21</v>
      </c>
      <c r="E3242" s="1" t="s">
        <v>14</v>
      </c>
      <c r="F3242" s="1" t="s">
        <v>11</v>
      </c>
      <c r="G3242" s="1" t="s">
        <v>12</v>
      </c>
      <c r="H3242" s="1" t="s">
        <v>13</v>
      </c>
      <c r="I3242" s="1" t="s">
        <v>13</v>
      </c>
      <c r="J3242">
        <v>67</v>
      </c>
      <c r="K3242" s="1">
        <f t="shared" si="150"/>
        <v>1000025.21</v>
      </c>
      <c r="L3242" s="1" t="str">
        <f t="shared" si="151"/>
        <v>PENSIONADOS EN SU PROPIO SISTEMA</v>
      </c>
      <c r="M3242" s="1">
        <f t="shared" si="152"/>
        <v>67</v>
      </c>
    </row>
    <row r="3243" spans="2:13" x14ac:dyDescent="0.25">
      <c r="B3243">
        <v>3229</v>
      </c>
      <c r="C3243" s="1" t="s">
        <v>9</v>
      </c>
      <c r="D3243">
        <v>924499</v>
      </c>
      <c r="E3243" s="1" t="s">
        <v>10</v>
      </c>
      <c r="F3243" s="1" t="s">
        <v>11</v>
      </c>
      <c r="G3243" s="1" t="s">
        <v>12</v>
      </c>
      <c r="H3243" s="1" t="s">
        <v>13</v>
      </c>
      <c r="I3243" s="1" t="s">
        <v>13</v>
      </c>
      <c r="J3243">
        <v>42</v>
      </c>
      <c r="K3243" s="1">
        <f t="shared" si="150"/>
        <v>924499</v>
      </c>
      <c r="L3243" s="1" t="str">
        <f t="shared" si="151"/>
        <v>ASALARIADO</v>
      </c>
      <c r="M3243" s="1">
        <f t="shared" si="152"/>
        <v>42</v>
      </c>
    </row>
    <row r="3244" spans="2:13" x14ac:dyDescent="0.25">
      <c r="B3244">
        <v>3230</v>
      </c>
      <c r="C3244" s="1" t="s">
        <v>9</v>
      </c>
      <c r="D3244">
        <v>336000</v>
      </c>
      <c r="E3244" s="1" t="s">
        <v>10</v>
      </c>
      <c r="F3244" s="1" t="s">
        <v>16</v>
      </c>
      <c r="G3244" s="1" t="s">
        <v>12</v>
      </c>
      <c r="H3244" s="1" t="s">
        <v>13</v>
      </c>
      <c r="I3244" s="1" t="s">
        <v>12</v>
      </c>
      <c r="J3244">
        <v>39</v>
      </c>
      <c r="K3244" s="1">
        <f t="shared" si="150"/>
        <v>336000</v>
      </c>
      <c r="L3244" s="1" t="str">
        <f t="shared" si="151"/>
        <v>ASALARIADO</v>
      </c>
      <c r="M3244" s="1">
        <f t="shared" si="152"/>
        <v>39</v>
      </c>
    </row>
    <row r="3245" spans="2:13" x14ac:dyDescent="0.25">
      <c r="B3245">
        <v>3231</v>
      </c>
      <c r="C3245" s="1" t="s">
        <v>9</v>
      </c>
      <c r="D3245">
        <v>278030</v>
      </c>
      <c r="E3245" s="1" t="s">
        <v>19</v>
      </c>
      <c r="F3245" s="1" t="s">
        <v>16</v>
      </c>
      <c r="G3245" s="1" t="s">
        <v>12</v>
      </c>
      <c r="H3245" s="1" t="s">
        <v>13</v>
      </c>
      <c r="I3245" s="1" t="s">
        <v>13</v>
      </c>
      <c r="J3245">
        <v>89</v>
      </c>
      <c r="K3245" s="1">
        <f t="shared" si="150"/>
        <v>278030</v>
      </c>
      <c r="L3245" s="1" t="str">
        <f t="shared" si="151"/>
        <v>CONVENIOS ESPECIALES DE TRABAJADORES INDEPENDIENTES</v>
      </c>
      <c r="M3245" s="1">
        <f t="shared" si="152"/>
        <v>89</v>
      </c>
    </row>
    <row r="3246" spans="2:13" x14ac:dyDescent="0.25">
      <c r="B3246">
        <v>3232</v>
      </c>
      <c r="C3246" s="1" t="s">
        <v>9</v>
      </c>
      <c r="D3246">
        <v>1529457.14</v>
      </c>
      <c r="E3246" s="1" t="s">
        <v>10</v>
      </c>
      <c r="F3246" s="1" t="s">
        <v>16</v>
      </c>
      <c r="G3246" s="1" t="s">
        <v>12</v>
      </c>
      <c r="H3246" s="1" t="s">
        <v>13</v>
      </c>
      <c r="I3246" s="1" t="s">
        <v>13</v>
      </c>
      <c r="J3246">
        <v>32</v>
      </c>
      <c r="K3246" s="1">
        <f t="shared" si="150"/>
        <v>1529457.14</v>
      </c>
      <c r="L3246" s="1" t="str">
        <f t="shared" si="151"/>
        <v>ASALARIADO</v>
      </c>
      <c r="M3246" s="1">
        <f t="shared" si="152"/>
        <v>32</v>
      </c>
    </row>
    <row r="3247" spans="2:13" x14ac:dyDescent="0.25">
      <c r="B3247">
        <v>3233</v>
      </c>
      <c r="C3247" s="1" t="s">
        <v>9</v>
      </c>
      <c r="D3247">
        <v>297046</v>
      </c>
      <c r="E3247" s="1" t="s">
        <v>18</v>
      </c>
      <c r="F3247" s="1" t="s">
        <v>16</v>
      </c>
      <c r="G3247" s="1" t="s">
        <v>12</v>
      </c>
      <c r="H3247" s="1" t="s">
        <v>13</v>
      </c>
      <c r="I3247" s="1" t="s">
        <v>12</v>
      </c>
      <c r="J3247">
        <v>59</v>
      </c>
      <c r="K3247" s="1">
        <f t="shared" si="150"/>
        <v>297046</v>
      </c>
      <c r="L3247" s="1" t="str">
        <f t="shared" si="151"/>
        <v>TRABAJADOR INDEPENDIENTE</v>
      </c>
      <c r="M3247" s="1">
        <f t="shared" si="152"/>
        <v>59</v>
      </c>
    </row>
    <row r="3248" spans="2:13" x14ac:dyDescent="0.25">
      <c r="B3248">
        <v>3234</v>
      </c>
      <c r="C3248" s="1" t="s">
        <v>9</v>
      </c>
      <c r="D3248">
        <v>358640</v>
      </c>
      <c r="E3248" s="1" t="s">
        <v>18</v>
      </c>
      <c r="F3248" s="1" t="s">
        <v>16</v>
      </c>
      <c r="G3248" s="1" t="s">
        <v>12</v>
      </c>
      <c r="H3248" s="1" t="s">
        <v>13</v>
      </c>
      <c r="I3248" s="1" t="s">
        <v>12</v>
      </c>
      <c r="J3248">
        <v>63</v>
      </c>
      <c r="K3248" s="1">
        <f t="shared" si="150"/>
        <v>358640</v>
      </c>
      <c r="L3248" s="1" t="str">
        <f t="shared" si="151"/>
        <v>TRABAJADOR INDEPENDIENTE</v>
      </c>
      <c r="M3248" s="1">
        <f t="shared" si="152"/>
        <v>63</v>
      </c>
    </row>
    <row r="3249" spans="2:13" x14ac:dyDescent="0.25">
      <c r="B3249">
        <v>3235</v>
      </c>
      <c r="C3249" s="1" t="s">
        <v>9</v>
      </c>
      <c r="D3249">
        <v>414416</v>
      </c>
      <c r="E3249" s="1" t="s">
        <v>10</v>
      </c>
      <c r="F3249" s="1" t="s">
        <v>16</v>
      </c>
      <c r="G3249" s="1" t="s">
        <v>12</v>
      </c>
      <c r="H3249" s="1" t="s">
        <v>13</v>
      </c>
      <c r="I3249" s="1" t="s">
        <v>13</v>
      </c>
      <c r="J3249">
        <v>61</v>
      </c>
      <c r="K3249" s="1">
        <f t="shared" si="150"/>
        <v>414416</v>
      </c>
      <c r="L3249" s="1" t="str">
        <f t="shared" si="151"/>
        <v>ASALARIADO</v>
      </c>
      <c r="M3249" s="1">
        <f t="shared" si="152"/>
        <v>61</v>
      </c>
    </row>
    <row r="3250" spans="2:13" x14ac:dyDescent="0.25">
      <c r="B3250">
        <v>3236</v>
      </c>
      <c r="C3250" s="1" t="s">
        <v>15</v>
      </c>
      <c r="D3250">
        <v>347256</v>
      </c>
      <c r="E3250" s="1" t="s">
        <v>10</v>
      </c>
      <c r="F3250" s="1" t="s">
        <v>11</v>
      </c>
      <c r="G3250" s="1" t="s">
        <v>12</v>
      </c>
      <c r="H3250" s="1" t="s">
        <v>13</v>
      </c>
      <c r="I3250" s="1" t="s">
        <v>12</v>
      </c>
      <c r="J3250">
        <v>47</v>
      </c>
      <c r="K3250" s="1">
        <f t="shared" si="150"/>
        <v>347256</v>
      </c>
      <c r="L3250" s="1" t="str">
        <f t="shared" si="151"/>
        <v>ASALARIADO</v>
      </c>
      <c r="M3250" s="1">
        <f t="shared" si="152"/>
        <v>47</v>
      </c>
    </row>
    <row r="3251" spans="2:13" x14ac:dyDescent="0.25">
      <c r="B3251">
        <v>3237</v>
      </c>
      <c r="C3251" s="1" t="s">
        <v>9</v>
      </c>
      <c r="D3251">
        <v>1119534</v>
      </c>
      <c r="E3251" s="1" t="s">
        <v>18</v>
      </c>
      <c r="F3251" s="1" t="s">
        <v>16</v>
      </c>
      <c r="G3251" s="1" t="s">
        <v>12</v>
      </c>
      <c r="H3251" s="1" t="s">
        <v>13</v>
      </c>
      <c r="I3251" s="1" t="s">
        <v>13</v>
      </c>
      <c r="J3251">
        <v>71</v>
      </c>
      <c r="K3251" s="1">
        <f t="shared" si="150"/>
        <v>1119534</v>
      </c>
      <c r="L3251" s="1" t="str">
        <f t="shared" si="151"/>
        <v>TRABAJADOR INDEPENDIENTE</v>
      </c>
      <c r="M3251" s="1">
        <f t="shared" si="152"/>
        <v>71</v>
      </c>
    </row>
    <row r="3252" spans="2:13" x14ac:dyDescent="0.25">
      <c r="B3252">
        <v>3238</v>
      </c>
      <c r="C3252" s="1" t="s">
        <v>15</v>
      </c>
      <c r="D3252">
        <v>346666.67</v>
      </c>
      <c r="E3252" s="1" t="s">
        <v>10</v>
      </c>
      <c r="F3252" s="1" t="s">
        <v>16</v>
      </c>
      <c r="G3252" s="1" t="s">
        <v>12</v>
      </c>
      <c r="H3252" s="1" t="s">
        <v>13</v>
      </c>
      <c r="I3252" s="1" t="s">
        <v>13</v>
      </c>
      <c r="J3252">
        <v>38</v>
      </c>
      <c r="K3252" s="1">
        <f t="shared" si="150"/>
        <v>346666.67</v>
      </c>
      <c r="L3252" s="1" t="str">
        <f t="shared" si="151"/>
        <v>ASALARIADO</v>
      </c>
      <c r="M3252" s="1">
        <f t="shared" si="152"/>
        <v>38</v>
      </c>
    </row>
    <row r="3253" spans="2:13" x14ac:dyDescent="0.25">
      <c r="B3253">
        <v>3239</v>
      </c>
      <c r="C3253" s="1" t="s">
        <v>9</v>
      </c>
      <c r="D3253">
        <v>594092</v>
      </c>
      <c r="E3253" s="1" t="s">
        <v>18</v>
      </c>
      <c r="F3253" s="1" t="s">
        <v>16</v>
      </c>
      <c r="G3253" s="1" t="s">
        <v>12</v>
      </c>
      <c r="H3253" s="1" t="s">
        <v>13</v>
      </c>
      <c r="I3253" s="1" t="s">
        <v>12</v>
      </c>
      <c r="J3253">
        <v>39</v>
      </c>
      <c r="K3253" s="1">
        <f t="shared" si="150"/>
        <v>594092</v>
      </c>
      <c r="L3253" s="1" t="str">
        <f t="shared" si="151"/>
        <v>TRABAJADOR INDEPENDIENTE</v>
      </c>
      <c r="M3253" s="1">
        <f t="shared" si="152"/>
        <v>39</v>
      </c>
    </row>
    <row r="3254" spans="2:13" x14ac:dyDescent="0.25">
      <c r="B3254">
        <v>3240</v>
      </c>
      <c r="C3254" s="1" t="s">
        <v>15</v>
      </c>
      <c r="D3254">
        <v>175000</v>
      </c>
      <c r="E3254" s="1" t="s">
        <v>10</v>
      </c>
      <c r="F3254" s="1" t="s">
        <v>16</v>
      </c>
      <c r="G3254" s="1" t="s">
        <v>12</v>
      </c>
      <c r="H3254" s="1" t="s">
        <v>13</v>
      </c>
      <c r="I3254" s="1" t="s">
        <v>13</v>
      </c>
      <c r="J3254">
        <v>31</v>
      </c>
      <c r="K3254" s="1">
        <f t="shared" si="150"/>
        <v>175000</v>
      </c>
      <c r="L3254" s="1" t="str">
        <f t="shared" si="151"/>
        <v>ASALARIADO</v>
      </c>
      <c r="M3254" s="1">
        <f t="shared" si="152"/>
        <v>31</v>
      </c>
    </row>
    <row r="3255" spans="2:13" x14ac:dyDescent="0.25">
      <c r="B3255">
        <v>3241</v>
      </c>
      <c r="C3255" s="1" t="s">
        <v>15</v>
      </c>
      <c r="D3255">
        <v>2214734.2999999998</v>
      </c>
      <c r="E3255" s="1" t="s">
        <v>10</v>
      </c>
      <c r="F3255" s="1" t="s">
        <v>11</v>
      </c>
      <c r="G3255" s="1" t="s">
        <v>12</v>
      </c>
      <c r="H3255" s="1" t="s">
        <v>13</v>
      </c>
      <c r="I3255" s="1" t="s">
        <v>13</v>
      </c>
      <c r="J3255">
        <v>54</v>
      </c>
      <c r="K3255" s="1">
        <f t="shared" si="150"/>
        <v>2214734.2999999998</v>
      </c>
      <c r="L3255" s="1" t="str">
        <f t="shared" si="151"/>
        <v>ASALARIADO</v>
      </c>
      <c r="M3255" s="1">
        <f t="shared" si="152"/>
        <v>54</v>
      </c>
    </row>
    <row r="3256" spans="2:13" x14ac:dyDescent="0.25">
      <c r="B3256">
        <v>3242</v>
      </c>
      <c r="C3256" s="1" t="s">
        <v>15</v>
      </c>
      <c r="D3256">
        <v>657562.5</v>
      </c>
      <c r="E3256" s="1" t="s">
        <v>10</v>
      </c>
      <c r="F3256" s="1" t="s">
        <v>11</v>
      </c>
      <c r="G3256" s="1" t="s">
        <v>12</v>
      </c>
      <c r="H3256" s="1" t="s">
        <v>13</v>
      </c>
      <c r="I3256" s="1" t="s">
        <v>13</v>
      </c>
      <c r="J3256">
        <v>27</v>
      </c>
      <c r="K3256" s="1">
        <f t="shared" si="150"/>
        <v>657562.5</v>
      </c>
      <c r="L3256" s="1" t="str">
        <f t="shared" si="151"/>
        <v>ASALARIADO</v>
      </c>
      <c r="M3256" s="1">
        <f t="shared" si="152"/>
        <v>27</v>
      </c>
    </row>
    <row r="3257" spans="2:13" x14ac:dyDescent="0.25">
      <c r="B3257">
        <v>3243</v>
      </c>
      <c r="C3257" s="1" t="s">
        <v>9</v>
      </c>
      <c r="D3257">
        <v>297502</v>
      </c>
      <c r="E3257" s="1" t="s">
        <v>17</v>
      </c>
      <c r="F3257" s="1" t="s">
        <v>16</v>
      </c>
      <c r="G3257" s="1" t="s">
        <v>12</v>
      </c>
      <c r="H3257" s="1" t="s">
        <v>13</v>
      </c>
      <c r="I3257" s="1" t="s">
        <v>13</v>
      </c>
      <c r="J3257">
        <v>67</v>
      </c>
      <c r="K3257" s="1">
        <f t="shared" si="150"/>
        <v>297502</v>
      </c>
      <c r="L3257" s="1" t="str">
        <f t="shared" si="151"/>
        <v>ASEGURADO VOLUNTARIO</v>
      </c>
      <c r="M3257" s="1">
        <f t="shared" si="152"/>
        <v>67</v>
      </c>
    </row>
    <row r="3258" spans="2:13" x14ac:dyDescent="0.25">
      <c r="B3258">
        <v>3244</v>
      </c>
      <c r="C3258" s="1" t="s">
        <v>9</v>
      </c>
      <c r="D3258">
        <v>422231</v>
      </c>
      <c r="E3258" s="1" t="s">
        <v>10</v>
      </c>
      <c r="F3258" s="1" t="s">
        <v>11</v>
      </c>
      <c r="G3258" s="1" t="s">
        <v>12</v>
      </c>
      <c r="H3258" s="1" t="s">
        <v>13</v>
      </c>
      <c r="I3258" s="1" t="s">
        <v>13</v>
      </c>
      <c r="J3258">
        <v>49</v>
      </c>
      <c r="K3258" s="1">
        <f t="shared" si="150"/>
        <v>422231</v>
      </c>
      <c r="L3258" s="1" t="str">
        <f t="shared" si="151"/>
        <v>ASALARIADO</v>
      </c>
      <c r="M3258" s="1">
        <f t="shared" si="152"/>
        <v>49</v>
      </c>
    </row>
    <row r="3259" spans="2:13" x14ac:dyDescent="0.25">
      <c r="B3259">
        <v>3245</v>
      </c>
      <c r="C3259" s="1" t="s">
        <v>15</v>
      </c>
      <c r="D3259">
        <v>500937.8</v>
      </c>
      <c r="E3259" s="1" t="s">
        <v>10</v>
      </c>
      <c r="F3259" s="1" t="s">
        <v>16</v>
      </c>
      <c r="G3259" s="1" t="s">
        <v>12</v>
      </c>
      <c r="H3259" s="1" t="s">
        <v>13</v>
      </c>
      <c r="I3259" s="1" t="s">
        <v>13</v>
      </c>
      <c r="J3259">
        <v>50</v>
      </c>
      <c r="K3259" s="1">
        <f t="shared" si="150"/>
        <v>500937.8</v>
      </c>
      <c r="L3259" s="1" t="str">
        <f t="shared" si="151"/>
        <v>ASALARIADO</v>
      </c>
      <c r="M3259" s="1">
        <f t="shared" si="152"/>
        <v>50</v>
      </c>
    </row>
    <row r="3260" spans="2:13" x14ac:dyDescent="0.25">
      <c r="B3260">
        <v>3246</v>
      </c>
      <c r="C3260" s="1" t="s">
        <v>9</v>
      </c>
      <c r="D3260">
        <v>278031</v>
      </c>
      <c r="E3260" s="1" t="s">
        <v>18</v>
      </c>
      <c r="F3260" s="1" t="s">
        <v>16</v>
      </c>
      <c r="G3260" s="1" t="s">
        <v>12</v>
      </c>
      <c r="H3260" s="1" t="s">
        <v>13</v>
      </c>
      <c r="I3260" s="1" t="s">
        <v>13</v>
      </c>
      <c r="J3260">
        <v>42</v>
      </c>
      <c r="K3260" s="1">
        <f t="shared" si="150"/>
        <v>278031</v>
      </c>
      <c r="L3260" s="1" t="str">
        <f t="shared" si="151"/>
        <v>TRABAJADOR INDEPENDIENTE</v>
      </c>
      <c r="M3260" s="1">
        <f t="shared" si="152"/>
        <v>42</v>
      </c>
    </row>
    <row r="3261" spans="2:13" x14ac:dyDescent="0.25">
      <c r="B3261">
        <v>3247</v>
      </c>
      <c r="C3261" s="1" t="s">
        <v>9</v>
      </c>
      <c r="D3261">
        <v>180000</v>
      </c>
      <c r="E3261" s="1" t="s">
        <v>10</v>
      </c>
      <c r="F3261" s="1" t="s">
        <v>16</v>
      </c>
      <c r="G3261" s="1" t="s">
        <v>12</v>
      </c>
      <c r="H3261" s="1" t="s">
        <v>13</v>
      </c>
      <c r="I3261" s="1" t="s">
        <v>12</v>
      </c>
      <c r="J3261">
        <v>41</v>
      </c>
      <c r="K3261" s="1">
        <f t="shared" si="150"/>
        <v>180000</v>
      </c>
      <c r="L3261" s="1" t="str">
        <f t="shared" si="151"/>
        <v>ASALARIADO</v>
      </c>
      <c r="M3261" s="1">
        <f t="shared" si="152"/>
        <v>41</v>
      </c>
    </row>
    <row r="3262" spans="2:13" x14ac:dyDescent="0.25">
      <c r="B3262">
        <v>3248</v>
      </c>
      <c r="C3262" s="1" t="s">
        <v>9</v>
      </c>
      <c r="D3262">
        <v>194000</v>
      </c>
      <c r="E3262" s="1" t="s">
        <v>10</v>
      </c>
      <c r="F3262" s="1" t="s">
        <v>16</v>
      </c>
      <c r="G3262" s="1" t="s">
        <v>12</v>
      </c>
      <c r="H3262" s="1" t="s">
        <v>13</v>
      </c>
      <c r="I3262" s="1" t="s">
        <v>13</v>
      </c>
      <c r="J3262">
        <v>57</v>
      </c>
      <c r="K3262" s="1">
        <f t="shared" si="150"/>
        <v>194000</v>
      </c>
      <c r="L3262" s="1" t="str">
        <f t="shared" si="151"/>
        <v>ASALARIADO</v>
      </c>
      <c r="M3262" s="1">
        <f t="shared" si="152"/>
        <v>57</v>
      </c>
    </row>
    <row r="3263" spans="2:13" x14ac:dyDescent="0.25">
      <c r="B3263">
        <v>3249</v>
      </c>
      <c r="C3263" s="1" t="s">
        <v>9</v>
      </c>
      <c r="D3263">
        <v>606313.31000000006</v>
      </c>
      <c r="E3263" s="1" t="s">
        <v>14</v>
      </c>
      <c r="F3263" s="1" t="s">
        <v>11</v>
      </c>
      <c r="G3263" s="1" t="s">
        <v>12</v>
      </c>
      <c r="H3263" s="1" t="s">
        <v>13</v>
      </c>
      <c r="I3263" s="1" t="s">
        <v>13</v>
      </c>
      <c r="J3263">
        <v>62</v>
      </c>
      <c r="K3263" s="1">
        <f t="shared" si="150"/>
        <v>606313.31000000006</v>
      </c>
      <c r="L3263" s="1" t="str">
        <f t="shared" si="151"/>
        <v>PENSIONADOS EN SU PROPIO SISTEMA</v>
      </c>
      <c r="M3263" s="1">
        <f t="shared" si="152"/>
        <v>62</v>
      </c>
    </row>
    <row r="3264" spans="2:13" x14ac:dyDescent="0.25">
      <c r="B3264">
        <v>3250</v>
      </c>
      <c r="C3264" s="1" t="s">
        <v>9</v>
      </c>
      <c r="D3264">
        <v>556116.75</v>
      </c>
      <c r="E3264" s="1" t="s">
        <v>10</v>
      </c>
      <c r="F3264" s="1" t="s">
        <v>16</v>
      </c>
      <c r="G3264" s="1" t="s">
        <v>12</v>
      </c>
      <c r="H3264" s="1" t="s">
        <v>13</v>
      </c>
      <c r="I3264" s="1" t="s">
        <v>13</v>
      </c>
      <c r="J3264">
        <v>52</v>
      </c>
      <c r="K3264" s="1">
        <f t="shared" si="150"/>
        <v>556116.75</v>
      </c>
      <c r="L3264" s="1" t="str">
        <f t="shared" si="151"/>
        <v>ASALARIADO</v>
      </c>
      <c r="M3264" s="1">
        <f t="shared" si="152"/>
        <v>52</v>
      </c>
    </row>
    <row r="3265" spans="2:13" x14ac:dyDescent="0.25">
      <c r="B3265">
        <v>3251</v>
      </c>
      <c r="C3265" s="1" t="s">
        <v>9</v>
      </c>
      <c r="D3265">
        <v>1106966.42</v>
      </c>
      <c r="E3265" s="1" t="s">
        <v>10</v>
      </c>
      <c r="F3265" s="1" t="s">
        <v>11</v>
      </c>
      <c r="G3265" s="1" t="s">
        <v>12</v>
      </c>
      <c r="H3265" s="1" t="s">
        <v>13</v>
      </c>
      <c r="I3265" s="1" t="s">
        <v>13</v>
      </c>
      <c r="J3265">
        <v>36</v>
      </c>
      <c r="K3265" s="1">
        <f t="shared" si="150"/>
        <v>1106966.42</v>
      </c>
      <c r="L3265" s="1" t="str">
        <f t="shared" si="151"/>
        <v>ASALARIADO</v>
      </c>
      <c r="M3265" s="1">
        <f t="shared" si="152"/>
        <v>36</v>
      </c>
    </row>
    <row r="3266" spans="2:13" x14ac:dyDescent="0.25">
      <c r="B3266">
        <v>3252</v>
      </c>
      <c r="C3266" s="1" t="s">
        <v>9</v>
      </c>
      <c r="D3266">
        <v>415064.04</v>
      </c>
      <c r="E3266" s="1" t="s">
        <v>10</v>
      </c>
      <c r="F3266" s="1" t="s">
        <v>16</v>
      </c>
      <c r="G3266" s="1" t="s">
        <v>12</v>
      </c>
      <c r="H3266" s="1" t="s">
        <v>13</v>
      </c>
      <c r="I3266" s="1" t="s">
        <v>13</v>
      </c>
      <c r="J3266">
        <v>24</v>
      </c>
      <c r="K3266" s="1">
        <f t="shared" si="150"/>
        <v>415064.04</v>
      </c>
      <c r="L3266" s="1" t="str">
        <f t="shared" si="151"/>
        <v>ASALARIADO</v>
      </c>
      <c r="M3266" s="1">
        <f t="shared" si="152"/>
        <v>24</v>
      </c>
    </row>
    <row r="3267" spans="2:13" x14ac:dyDescent="0.25">
      <c r="B3267">
        <v>3253</v>
      </c>
      <c r="C3267" s="1" t="s">
        <v>9</v>
      </c>
      <c r="D3267">
        <v>500700</v>
      </c>
      <c r="E3267" s="1" t="s">
        <v>10</v>
      </c>
      <c r="F3267" s="1" t="s">
        <v>16</v>
      </c>
      <c r="G3267" s="1" t="s">
        <v>12</v>
      </c>
      <c r="H3267" s="1" t="s">
        <v>13</v>
      </c>
      <c r="I3267" s="1" t="s">
        <v>13</v>
      </c>
      <c r="J3267">
        <v>50</v>
      </c>
      <c r="K3267" s="1">
        <f t="shared" si="150"/>
        <v>500700</v>
      </c>
      <c r="L3267" s="1" t="str">
        <f t="shared" si="151"/>
        <v>ASALARIADO</v>
      </c>
      <c r="M3267" s="1">
        <f t="shared" si="152"/>
        <v>50</v>
      </c>
    </row>
    <row r="3268" spans="2:13" x14ac:dyDescent="0.25">
      <c r="B3268">
        <v>3254</v>
      </c>
      <c r="C3268" s="1" t="s">
        <v>15</v>
      </c>
      <c r="D3268">
        <v>1585515</v>
      </c>
      <c r="E3268" s="1" t="s">
        <v>10</v>
      </c>
      <c r="F3268" s="1" t="s">
        <v>11</v>
      </c>
      <c r="G3268" s="1" t="s">
        <v>12</v>
      </c>
      <c r="H3268" s="1" t="s">
        <v>13</v>
      </c>
      <c r="I3268" s="1" t="s">
        <v>13</v>
      </c>
      <c r="J3268">
        <v>61</v>
      </c>
      <c r="K3268" s="1">
        <f t="shared" si="150"/>
        <v>1585515</v>
      </c>
      <c r="L3268" s="1" t="str">
        <f t="shared" si="151"/>
        <v>ASALARIADO</v>
      </c>
      <c r="M3268" s="1">
        <f t="shared" si="152"/>
        <v>61</v>
      </c>
    </row>
    <row r="3269" spans="2:13" x14ac:dyDescent="0.25">
      <c r="B3269">
        <v>3255</v>
      </c>
      <c r="C3269" s="1" t="s">
        <v>9</v>
      </c>
      <c r="D3269">
        <v>567425</v>
      </c>
      <c r="E3269" s="1" t="s">
        <v>10</v>
      </c>
      <c r="F3269" s="1" t="s">
        <v>11</v>
      </c>
      <c r="G3269" s="1" t="s">
        <v>12</v>
      </c>
      <c r="H3269" s="1" t="s">
        <v>13</v>
      </c>
      <c r="I3269" s="1" t="s">
        <v>13</v>
      </c>
      <c r="J3269">
        <v>35</v>
      </c>
      <c r="K3269" s="1">
        <f t="shared" si="150"/>
        <v>567425</v>
      </c>
      <c r="L3269" s="1" t="str">
        <f t="shared" si="151"/>
        <v>ASALARIADO</v>
      </c>
      <c r="M3269" s="1">
        <f t="shared" si="152"/>
        <v>35</v>
      </c>
    </row>
    <row r="3270" spans="2:13" x14ac:dyDescent="0.25">
      <c r="B3270">
        <v>3256</v>
      </c>
      <c r="C3270" s="1" t="s">
        <v>9</v>
      </c>
      <c r="D3270">
        <v>3623771</v>
      </c>
      <c r="E3270" s="1" t="s">
        <v>10</v>
      </c>
      <c r="F3270" s="1" t="s">
        <v>11</v>
      </c>
      <c r="G3270" s="1" t="s">
        <v>12</v>
      </c>
      <c r="H3270" s="1" t="s">
        <v>13</v>
      </c>
      <c r="I3270" s="1" t="s">
        <v>13</v>
      </c>
      <c r="J3270">
        <v>60</v>
      </c>
      <c r="K3270" s="1">
        <f t="shared" si="150"/>
        <v>3623771</v>
      </c>
      <c r="L3270" s="1" t="str">
        <f t="shared" si="151"/>
        <v>ASALARIADO</v>
      </c>
      <c r="M3270" s="1">
        <f t="shared" si="152"/>
        <v>60</v>
      </c>
    </row>
    <row r="3271" spans="2:13" x14ac:dyDescent="0.25">
      <c r="B3271">
        <v>3257</v>
      </c>
      <c r="C3271" s="1" t="s">
        <v>15</v>
      </c>
      <c r="D3271">
        <v>310124</v>
      </c>
      <c r="E3271" s="1" t="s">
        <v>18</v>
      </c>
      <c r="F3271" s="1" t="s">
        <v>16</v>
      </c>
      <c r="G3271" s="1" t="s">
        <v>12</v>
      </c>
      <c r="H3271" s="1" t="s">
        <v>13</v>
      </c>
      <c r="I3271" s="1" t="s">
        <v>13</v>
      </c>
      <c r="J3271">
        <v>48</v>
      </c>
      <c r="K3271" s="1">
        <f t="shared" si="150"/>
        <v>310124</v>
      </c>
      <c r="L3271" s="1" t="str">
        <f t="shared" si="151"/>
        <v>TRABAJADOR INDEPENDIENTE</v>
      </c>
      <c r="M3271" s="1">
        <f t="shared" si="152"/>
        <v>48</v>
      </c>
    </row>
    <row r="3272" spans="2:13" x14ac:dyDescent="0.25">
      <c r="B3272">
        <v>3258</v>
      </c>
      <c r="C3272" s="1" t="s">
        <v>9</v>
      </c>
      <c r="D3272">
        <v>559014.66</v>
      </c>
      <c r="E3272" s="1" t="s">
        <v>10</v>
      </c>
      <c r="F3272" s="1" t="s">
        <v>16</v>
      </c>
      <c r="G3272" s="1" t="s">
        <v>12</v>
      </c>
      <c r="H3272" s="1" t="s">
        <v>13</v>
      </c>
      <c r="I3272" s="1" t="s">
        <v>12</v>
      </c>
      <c r="J3272">
        <v>44</v>
      </c>
      <c r="K3272" s="1">
        <f t="shared" si="150"/>
        <v>559014.66</v>
      </c>
      <c r="L3272" s="1" t="str">
        <f t="shared" si="151"/>
        <v>ASALARIADO</v>
      </c>
      <c r="M3272" s="1">
        <f t="shared" si="152"/>
        <v>44</v>
      </c>
    </row>
    <row r="3273" spans="2:13" x14ac:dyDescent="0.25">
      <c r="B3273">
        <v>3259</v>
      </c>
      <c r="C3273" s="1" t="s">
        <v>9</v>
      </c>
      <c r="D3273">
        <v>150000</v>
      </c>
      <c r="E3273" s="1" t="s">
        <v>10</v>
      </c>
      <c r="F3273" s="1" t="s">
        <v>16</v>
      </c>
      <c r="G3273" s="1" t="s">
        <v>12</v>
      </c>
      <c r="H3273" s="1" t="s">
        <v>13</v>
      </c>
      <c r="I3273" s="1" t="s">
        <v>13</v>
      </c>
      <c r="J3273">
        <v>24</v>
      </c>
      <c r="K3273" s="1">
        <f t="shared" si="150"/>
        <v>150000</v>
      </c>
      <c r="L3273" s="1" t="str">
        <f t="shared" si="151"/>
        <v>ASALARIADO</v>
      </c>
      <c r="M3273" s="1">
        <f t="shared" si="152"/>
        <v>24</v>
      </c>
    </row>
    <row r="3274" spans="2:13" x14ac:dyDescent="0.25">
      <c r="B3274">
        <v>3260</v>
      </c>
      <c r="C3274" s="1" t="s">
        <v>9</v>
      </c>
      <c r="D3274">
        <v>280000</v>
      </c>
      <c r="E3274" s="1" t="s">
        <v>10</v>
      </c>
      <c r="F3274" s="1" t="s">
        <v>16</v>
      </c>
      <c r="G3274" s="1" t="s">
        <v>12</v>
      </c>
      <c r="H3274" s="1" t="s">
        <v>13</v>
      </c>
      <c r="I3274" s="1" t="s">
        <v>13</v>
      </c>
      <c r="J3274">
        <v>40</v>
      </c>
      <c r="K3274" s="1">
        <f t="shared" si="150"/>
        <v>280000</v>
      </c>
      <c r="L3274" s="1" t="str">
        <f t="shared" si="151"/>
        <v>ASALARIADO</v>
      </c>
      <c r="M3274" s="1">
        <f t="shared" si="152"/>
        <v>40</v>
      </c>
    </row>
    <row r="3275" spans="2:13" x14ac:dyDescent="0.25">
      <c r="B3275">
        <v>3261</v>
      </c>
      <c r="C3275" s="1" t="s">
        <v>9</v>
      </c>
      <c r="D3275">
        <v>2667169.88</v>
      </c>
      <c r="E3275" s="1" t="s">
        <v>10</v>
      </c>
      <c r="F3275" s="1" t="s">
        <v>11</v>
      </c>
      <c r="G3275" s="1" t="s">
        <v>12</v>
      </c>
      <c r="H3275" s="1" t="s">
        <v>13</v>
      </c>
      <c r="I3275" s="1" t="s">
        <v>13</v>
      </c>
      <c r="J3275">
        <v>31</v>
      </c>
      <c r="K3275" s="1">
        <f t="shared" si="150"/>
        <v>2667169.88</v>
      </c>
      <c r="L3275" s="1" t="str">
        <f t="shared" si="151"/>
        <v>ASALARIADO</v>
      </c>
      <c r="M3275" s="1">
        <f t="shared" si="152"/>
        <v>31</v>
      </c>
    </row>
    <row r="3276" spans="2:13" x14ac:dyDescent="0.25">
      <c r="B3276">
        <v>3262</v>
      </c>
      <c r="C3276" s="1" t="s">
        <v>9</v>
      </c>
      <c r="D3276">
        <v>315617</v>
      </c>
      <c r="E3276" s="1" t="s">
        <v>17</v>
      </c>
      <c r="F3276" s="1" t="s">
        <v>16</v>
      </c>
      <c r="G3276" s="1" t="s">
        <v>12</v>
      </c>
      <c r="H3276" s="1" t="s">
        <v>13</v>
      </c>
      <c r="I3276" s="1" t="s">
        <v>13</v>
      </c>
      <c r="J3276">
        <v>44</v>
      </c>
      <c r="K3276" s="1">
        <f t="shared" si="150"/>
        <v>315617</v>
      </c>
      <c r="L3276" s="1" t="str">
        <f t="shared" si="151"/>
        <v>ASEGURADO VOLUNTARIO</v>
      </c>
      <c r="M3276" s="1">
        <f t="shared" si="152"/>
        <v>44</v>
      </c>
    </row>
    <row r="3277" spans="2:13" x14ac:dyDescent="0.25">
      <c r="B3277">
        <v>3263</v>
      </c>
      <c r="C3277" s="1" t="s">
        <v>15</v>
      </c>
      <c r="D3277">
        <v>446610.91</v>
      </c>
      <c r="E3277" s="1" t="s">
        <v>10</v>
      </c>
      <c r="F3277" s="1" t="s">
        <v>16</v>
      </c>
      <c r="G3277" s="1" t="s">
        <v>12</v>
      </c>
      <c r="H3277" s="1" t="s">
        <v>13</v>
      </c>
      <c r="I3277" s="1" t="s">
        <v>13</v>
      </c>
      <c r="J3277">
        <v>23</v>
      </c>
      <c r="K3277" s="1">
        <f t="shared" si="150"/>
        <v>446610.91</v>
      </c>
      <c r="L3277" s="1" t="str">
        <f t="shared" si="151"/>
        <v>ASALARIADO</v>
      </c>
      <c r="M3277" s="1">
        <f t="shared" si="152"/>
        <v>23</v>
      </c>
    </row>
    <row r="3278" spans="2:13" x14ac:dyDescent="0.25">
      <c r="B3278">
        <v>3264</v>
      </c>
      <c r="C3278" s="1" t="s">
        <v>9</v>
      </c>
      <c r="D3278">
        <v>549000</v>
      </c>
      <c r="E3278" s="1" t="s">
        <v>10</v>
      </c>
      <c r="F3278" s="1" t="s">
        <v>16</v>
      </c>
      <c r="G3278" s="1" t="s">
        <v>12</v>
      </c>
      <c r="H3278" s="1" t="s">
        <v>13</v>
      </c>
      <c r="I3278" s="1" t="s">
        <v>13</v>
      </c>
      <c r="J3278">
        <v>35</v>
      </c>
      <c r="K3278" s="1">
        <f t="shared" si="150"/>
        <v>549000</v>
      </c>
      <c r="L3278" s="1" t="str">
        <f t="shared" si="151"/>
        <v>ASALARIADO</v>
      </c>
      <c r="M3278" s="1">
        <f t="shared" si="152"/>
        <v>35</v>
      </c>
    </row>
    <row r="3279" spans="2:13" x14ac:dyDescent="0.25">
      <c r="B3279">
        <v>3265</v>
      </c>
      <c r="C3279" s="1" t="s">
        <v>15</v>
      </c>
      <c r="D3279">
        <v>370123</v>
      </c>
      <c r="E3279" s="1" t="s">
        <v>17</v>
      </c>
      <c r="F3279" s="1" t="s">
        <v>16</v>
      </c>
      <c r="G3279" s="1" t="s">
        <v>12</v>
      </c>
      <c r="H3279" s="1" t="s">
        <v>13</v>
      </c>
      <c r="I3279" s="1" t="s">
        <v>13</v>
      </c>
      <c r="J3279">
        <v>53</v>
      </c>
      <c r="K3279" s="1">
        <f t="shared" ref="K3279:K3342" si="153">IF(ISBLANK(D3279),$B$8,D3279)</f>
        <v>370123</v>
      </c>
      <c r="L3279" s="1" t="str">
        <f t="shared" ref="L3279:L3342" si="154">IF(ISBLANK(E3279),$B$4,E3279)</f>
        <v>ASEGURADO VOLUNTARIO</v>
      </c>
      <c r="M3279" s="1">
        <f t="shared" ref="M3279:M3342" si="155">IF(ISBLANK(J3279),$B$9,J3279)</f>
        <v>53</v>
      </c>
    </row>
    <row r="3280" spans="2:13" x14ac:dyDescent="0.25">
      <c r="B3280">
        <v>3266</v>
      </c>
      <c r="C3280" s="1" t="s">
        <v>9</v>
      </c>
      <c r="D3280">
        <v>5412755.4900000002</v>
      </c>
      <c r="E3280" s="1" t="s">
        <v>10</v>
      </c>
      <c r="F3280" s="1" t="s">
        <v>16</v>
      </c>
      <c r="G3280" s="1" t="s">
        <v>12</v>
      </c>
      <c r="H3280" s="1" t="s">
        <v>13</v>
      </c>
      <c r="I3280" s="1" t="s">
        <v>13</v>
      </c>
      <c r="J3280">
        <v>34</v>
      </c>
      <c r="K3280" s="1">
        <f t="shared" si="153"/>
        <v>5412755.4900000002</v>
      </c>
      <c r="L3280" s="1" t="str">
        <f t="shared" si="154"/>
        <v>ASALARIADO</v>
      </c>
      <c r="M3280" s="1">
        <f t="shared" si="155"/>
        <v>34</v>
      </c>
    </row>
    <row r="3281" spans="2:13" x14ac:dyDescent="0.25">
      <c r="B3281">
        <v>3267</v>
      </c>
      <c r="C3281" s="1" t="s">
        <v>9</v>
      </c>
      <c r="D3281">
        <v>271250</v>
      </c>
      <c r="E3281" s="1" t="s">
        <v>10</v>
      </c>
      <c r="F3281" s="1" t="s">
        <v>16</v>
      </c>
      <c r="G3281" s="1" t="s">
        <v>12</v>
      </c>
      <c r="H3281" s="1" t="s">
        <v>13</v>
      </c>
      <c r="I3281" s="1" t="s">
        <v>12</v>
      </c>
      <c r="J3281">
        <v>19</v>
      </c>
      <c r="K3281" s="1">
        <f t="shared" si="153"/>
        <v>271250</v>
      </c>
      <c r="L3281" s="1" t="str">
        <f t="shared" si="154"/>
        <v>ASALARIADO</v>
      </c>
      <c r="M3281" s="1">
        <f t="shared" si="155"/>
        <v>19</v>
      </c>
    </row>
    <row r="3282" spans="2:13" x14ac:dyDescent="0.25">
      <c r="B3282">
        <v>3268</v>
      </c>
      <c r="C3282" s="1" t="s">
        <v>15</v>
      </c>
      <c r="D3282">
        <v>300018</v>
      </c>
      <c r="E3282" s="1" t="s">
        <v>17</v>
      </c>
      <c r="F3282" s="1" t="s">
        <v>16</v>
      </c>
      <c r="G3282" s="1" t="s">
        <v>12</v>
      </c>
      <c r="H3282" s="1" t="s">
        <v>13</v>
      </c>
      <c r="I3282" s="1" t="s">
        <v>13</v>
      </c>
      <c r="J3282">
        <v>57</v>
      </c>
      <c r="K3282" s="1">
        <f t="shared" si="153"/>
        <v>300018</v>
      </c>
      <c r="L3282" s="1" t="str">
        <f t="shared" si="154"/>
        <v>ASEGURADO VOLUNTARIO</v>
      </c>
      <c r="M3282" s="1">
        <f t="shared" si="155"/>
        <v>57</v>
      </c>
    </row>
    <row r="3283" spans="2:13" x14ac:dyDescent="0.25">
      <c r="B3283">
        <v>3269</v>
      </c>
      <c r="C3283" s="1" t="s">
        <v>9</v>
      </c>
      <c r="D3283">
        <v>516873</v>
      </c>
      <c r="E3283" s="1" t="s">
        <v>18</v>
      </c>
      <c r="F3283" s="1" t="s">
        <v>16</v>
      </c>
      <c r="G3283" s="1" t="s">
        <v>12</v>
      </c>
      <c r="H3283" s="1" t="s">
        <v>13</v>
      </c>
      <c r="I3283" s="1" t="s">
        <v>13</v>
      </c>
      <c r="J3283">
        <v>38</v>
      </c>
      <c r="K3283" s="1">
        <f t="shared" si="153"/>
        <v>516873</v>
      </c>
      <c r="L3283" s="1" t="str">
        <f t="shared" si="154"/>
        <v>TRABAJADOR INDEPENDIENTE</v>
      </c>
      <c r="M3283" s="1">
        <f t="shared" si="155"/>
        <v>38</v>
      </c>
    </row>
    <row r="3284" spans="2:13" x14ac:dyDescent="0.25">
      <c r="B3284">
        <v>3270</v>
      </c>
      <c r="C3284" s="1" t="s">
        <v>9</v>
      </c>
      <c r="D3284">
        <v>678863</v>
      </c>
      <c r="E3284" s="1" t="s">
        <v>14</v>
      </c>
      <c r="F3284" s="1" t="s">
        <v>11</v>
      </c>
      <c r="G3284" s="1" t="s">
        <v>12</v>
      </c>
      <c r="H3284" s="1" t="s">
        <v>13</v>
      </c>
      <c r="I3284" s="1" t="s">
        <v>13</v>
      </c>
      <c r="J3284">
        <v>79</v>
      </c>
      <c r="K3284" s="1">
        <f t="shared" si="153"/>
        <v>678863</v>
      </c>
      <c r="L3284" s="1" t="str">
        <f t="shared" si="154"/>
        <v>PENSIONADOS EN SU PROPIO SISTEMA</v>
      </c>
      <c r="M3284" s="1">
        <f t="shared" si="155"/>
        <v>79</v>
      </c>
    </row>
    <row r="3285" spans="2:13" x14ac:dyDescent="0.25">
      <c r="B3285">
        <v>3271</v>
      </c>
      <c r="C3285" s="1" t="s">
        <v>9</v>
      </c>
      <c r="D3285">
        <v>362964</v>
      </c>
      <c r="E3285" s="1" t="s">
        <v>18</v>
      </c>
      <c r="F3285" s="1" t="s">
        <v>16</v>
      </c>
      <c r="G3285" s="1" t="s">
        <v>12</v>
      </c>
      <c r="H3285" s="1" t="s">
        <v>13</v>
      </c>
      <c r="I3285" s="1" t="s">
        <v>12</v>
      </c>
      <c r="J3285">
        <v>52</v>
      </c>
      <c r="K3285" s="1">
        <f t="shared" si="153"/>
        <v>362964</v>
      </c>
      <c r="L3285" s="1" t="str">
        <f t="shared" si="154"/>
        <v>TRABAJADOR INDEPENDIENTE</v>
      </c>
      <c r="M3285" s="1">
        <f t="shared" si="155"/>
        <v>52</v>
      </c>
    </row>
    <row r="3286" spans="2:13" x14ac:dyDescent="0.25">
      <c r="B3286">
        <v>3272</v>
      </c>
      <c r="C3286" s="1" t="s">
        <v>9</v>
      </c>
      <c r="D3286">
        <v>639148</v>
      </c>
      <c r="E3286" s="1" t="s">
        <v>18</v>
      </c>
      <c r="F3286" s="1" t="s">
        <v>16</v>
      </c>
      <c r="G3286" s="1" t="s">
        <v>12</v>
      </c>
      <c r="H3286" s="1" t="s">
        <v>13</v>
      </c>
      <c r="I3286" s="1" t="s">
        <v>12</v>
      </c>
      <c r="J3286">
        <v>43</v>
      </c>
      <c r="K3286" s="1">
        <f t="shared" si="153"/>
        <v>639148</v>
      </c>
      <c r="L3286" s="1" t="str">
        <f t="shared" si="154"/>
        <v>TRABAJADOR INDEPENDIENTE</v>
      </c>
      <c r="M3286" s="1">
        <f t="shared" si="155"/>
        <v>43</v>
      </c>
    </row>
    <row r="3287" spans="2:13" x14ac:dyDescent="0.25">
      <c r="B3287">
        <v>3273</v>
      </c>
      <c r="C3287" s="1" t="s">
        <v>15</v>
      </c>
      <c r="D3287">
        <v>100000</v>
      </c>
      <c r="E3287" s="1" t="s">
        <v>10</v>
      </c>
      <c r="F3287" s="1" t="s">
        <v>16</v>
      </c>
      <c r="G3287" s="1" t="s">
        <v>12</v>
      </c>
      <c r="H3287" s="1" t="s">
        <v>12</v>
      </c>
      <c r="I3287" s="1" t="s">
        <v>13</v>
      </c>
      <c r="J3287">
        <v>30</v>
      </c>
      <c r="K3287" s="1">
        <f t="shared" si="153"/>
        <v>100000</v>
      </c>
      <c r="L3287" s="1" t="str">
        <f t="shared" si="154"/>
        <v>ASALARIADO</v>
      </c>
      <c r="M3287" s="1">
        <f t="shared" si="155"/>
        <v>30</v>
      </c>
    </row>
    <row r="3288" spans="2:13" x14ac:dyDescent="0.25">
      <c r="B3288">
        <v>3274</v>
      </c>
      <c r="C3288" s="1" t="s">
        <v>15</v>
      </c>
      <c r="D3288">
        <v>1160614</v>
      </c>
      <c r="E3288" s="1" t="s">
        <v>14</v>
      </c>
      <c r="F3288" s="1" t="s">
        <v>11</v>
      </c>
      <c r="G3288" s="1" t="s">
        <v>12</v>
      </c>
      <c r="H3288" s="1" t="s">
        <v>13</v>
      </c>
      <c r="I3288" s="1" t="s">
        <v>13</v>
      </c>
      <c r="J3288">
        <v>65</v>
      </c>
      <c r="K3288" s="1">
        <f t="shared" si="153"/>
        <v>1160614</v>
      </c>
      <c r="L3288" s="1" t="str">
        <f t="shared" si="154"/>
        <v>PENSIONADOS EN SU PROPIO SISTEMA</v>
      </c>
      <c r="M3288" s="1">
        <f t="shared" si="155"/>
        <v>65</v>
      </c>
    </row>
    <row r="3289" spans="2:13" x14ac:dyDescent="0.25">
      <c r="B3289">
        <v>3275</v>
      </c>
      <c r="C3289" s="1" t="s">
        <v>9</v>
      </c>
      <c r="D3289">
        <v>298018</v>
      </c>
      <c r="E3289" s="1" t="s">
        <v>18</v>
      </c>
      <c r="F3289" s="1" t="s">
        <v>16</v>
      </c>
      <c r="G3289" s="1" t="s">
        <v>12</v>
      </c>
      <c r="H3289" s="1" t="s">
        <v>12</v>
      </c>
      <c r="I3289" s="1" t="s">
        <v>12</v>
      </c>
      <c r="J3289">
        <v>43</v>
      </c>
      <c r="K3289" s="1">
        <f t="shared" si="153"/>
        <v>298018</v>
      </c>
      <c r="L3289" s="1" t="str">
        <f t="shared" si="154"/>
        <v>TRABAJADOR INDEPENDIENTE</v>
      </c>
      <c r="M3289" s="1">
        <f t="shared" si="155"/>
        <v>43</v>
      </c>
    </row>
    <row r="3290" spans="2:13" x14ac:dyDescent="0.25">
      <c r="B3290">
        <v>3276</v>
      </c>
      <c r="C3290" s="1" t="s">
        <v>9</v>
      </c>
      <c r="D3290">
        <v>278030.99</v>
      </c>
      <c r="E3290" s="1" t="s">
        <v>19</v>
      </c>
      <c r="F3290" s="1" t="s">
        <v>16</v>
      </c>
      <c r="G3290" s="1" t="s">
        <v>12</v>
      </c>
      <c r="H3290" s="1" t="s">
        <v>13</v>
      </c>
      <c r="I3290" s="1" t="s">
        <v>13</v>
      </c>
      <c r="J3290">
        <v>25</v>
      </c>
      <c r="K3290" s="1">
        <f t="shared" si="153"/>
        <v>278030.99</v>
      </c>
      <c r="L3290" s="1" t="str">
        <f t="shared" si="154"/>
        <v>CONVENIOS ESPECIALES DE TRABAJADORES INDEPENDIENTES</v>
      </c>
      <c r="M3290" s="1">
        <f t="shared" si="155"/>
        <v>25</v>
      </c>
    </row>
    <row r="3291" spans="2:13" x14ac:dyDescent="0.25">
      <c r="B3291">
        <v>3277</v>
      </c>
      <c r="C3291" s="1" t="s">
        <v>9</v>
      </c>
      <c r="D3291">
        <v>1718999.67</v>
      </c>
      <c r="E3291" s="1" t="s">
        <v>10</v>
      </c>
      <c r="F3291" s="1" t="s">
        <v>16</v>
      </c>
      <c r="G3291" s="1" t="s">
        <v>12</v>
      </c>
      <c r="H3291" s="1" t="s">
        <v>12</v>
      </c>
      <c r="I3291" s="1" t="s">
        <v>13</v>
      </c>
      <c r="J3291">
        <v>32</v>
      </c>
      <c r="K3291" s="1">
        <f t="shared" si="153"/>
        <v>1718999.67</v>
      </c>
      <c r="L3291" s="1" t="str">
        <f t="shared" si="154"/>
        <v>ASALARIADO</v>
      </c>
      <c r="M3291" s="1">
        <f t="shared" si="155"/>
        <v>32</v>
      </c>
    </row>
    <row r="3292" spans="2:13" x14ac:dyDescent="0.25">
      <c r="B3292">
        <v>3278</v>
      </c>
      <c r="C3292" s="1" t="s">
        <v>9</v>
      </c>
      <c r="D3292">
        <v>358468.86</v>
      </c>
      <c r="E3292" s="1" t="s">
        <v>10</v>
      </c>
      <c r="F3292" s="1" t="s">
        <v>16</v>
      </c>
      <c r="G3292" s="1" t="s">
        <v>12</v>
      </c>
      <c r="H3292" s="1" t="s">
        <v>13</v>
      </c>
      <c r="I3292" s="1" t="s">
        <v>13</v>
      </c>
      <c r="J3292">
        <v>52</v>
      </c>
      <c r="K3292" s="1">
        <f t="shared" si="153"/>
        <v>358468.86</v>
      </c>
      <c r="L3292" s="1" t="str">
        <f t="shared" si="154"/>
        <v>ASALARIADO</v>
      </c>
      <c r="M3292" s="1">
        <f t="shared" si="155"/>
        <v>52</v>
      </c>
    </row>
    <row r="3293" spans="2:13" x14ac:dyDescent="0.25">
      <c r="B3293">
        <v>3279</v>
      </c>
      <c r="C3293" s="1" t="s">
        <v>9</v>
      </c>
      <c r="D3293">
        <v>439167</v>
      </c>
      <c r="E3293" s="1" t="s">
        <v>10</v>
      </c>
      <c r="F3293" s="1" t="s">
        <v>16</v>
      </c>
      <c r="G3293" s="1" t="s">
        <v>12</v>
      </c>
      <c r="H3293" s="1" t="s">
        <v>13</v>
      </c>
      <c r="I3293" s="1" t="s">
        <v>13</v>
      </c>
      <c r="J3293">
        <v>44</v>
      </c>
      <c r="K3293" s="1">
        <f t="shared" si="153"/>
        <v>439167</v>
      </c>
      <c r="L3293" s="1" t="str">
        <f t="shared" si="154"/>
        <v>ASALARIADO</v>
      </c>
      <c r="M3293" s="1">
        <f t="shared" si="155"/>
        <v>44</v>
      </c>
    </row>
    <row r="3294" spans="2:13" x14ac:dyDescent="0.25">
      <c r="B3294">
        <v>3280</v>
      </c>
      <c r="C3294" s="1" t="s">
        <v>9</v>
      </c>
      <c r="D3294">
        <v>639148</v>
      </c>
      <c r="E3294" s="1" t="s">
        <v>18</v>
      </c>
      <c r="F3294" s="1" t="s">
        <v>16</v>
      </c>
      <c r="G3294" s="1" t="s">
        <v>12</v>
      </c>
      <c r="H3294" s="1" t="s">
        <v>13</v>
      </c>
      <c r="I3294" s="1" t="s">
        <v>13</v>
      </c>
      <c r="J3294">
        <v>54</v>
      </c>
      <c r="K3294" s="1">
        <f t="shared" si="153"/>
        <v>639148</v>
      </c>
      <c r="L3294" s="1" t="str">
        <f t="shared" si="154"/>
        <v>TRABAJADOR INDEPENDIENTE</v>
      </c>
      <c r="M3294" s="1">
        <f t="shared" si="155"/>
        <v>54</v>
      </c>
    </row>
    <row r="3295" spans="2:13" x14ac:dyDescent="0.25">
      <c r="B3295">
        <v>3281</v>
      </c>
      <c r="C3295" s="1" t="s">
        <v>9</v>
      </c>
      <c r="D3295">
        <v>589824.6</v>
      </c>
      <c r="E3295" s="1" t="s">
        <v>10</v>
      </c>
      <c r="F3295" s="1" t="s">
        <v>16</v>
      </c>
      <c r="G3295" s="1" t="s">
        <v>12</v>
      </c>
      <c r="H3295" s="1" t="s">
        <v>13</v>
      </c>
      <c r="I3295" s="1" t="s">
        <v>13</v>
      </c>
      <c r="J3295">
        <v>33</v>
      </c>
      <c r="K3295" s="1">
        <f t="shared" si="153"/>
        <v>589824.6</v>
      </c>
      <c r="L3295" s="1" t="str">
        <f t="shared" si="154"/>
        <v>ASALARIADO</v>
      </c>
      <c r="M3295" s="1">
        <f t="shared" si="155"/>
        <v>33</v>
      </c>
    </row>
    <row r="3296" spans="2:13" x14ac:dyDescent="0.25">
      <c r="B3296">
        <v>3282</v>
      </c>
      <c r="C3296" s="1" t="s">
        <v>15</v>
      </c>
      <c r="D3296">
        <v>264315.09999999998</v>
      </c>
      <c r="E3296" s="1" t="s">
        <v>10</v>
      </c>
      <c r="F3296" s="1" t="s">
        <v>16</v>
      </c>
      <c r="G3296" s="1" t="s">
        <v>12</v>
      </c>
      <c r="H3296" s="1" t="s">
        <v>13</v>
      </c>
      <c r="I3296" s="1" t="s">
        <v>13</v>
      </c>
      <c r="J3296">
        <v>23</v>
      </c>
      <c r="K3296" s="1">
        <f t="shared" si="153"/>
        <v>264315.09999999998</v>
      </c>
      <c r="L3296" s="1" t="str">
        <f t="shared" si="154"/>
        <v>ASALARIADO</v>
      </c>
      <c r="M3296" s="1">
        <f t="shared" si="155"/>
        <v>23</v>
      </c>
    </row>
    <row r="3297" spans="2:13" x14ac:dyDescent="0.25">
      <c r="B3297">
        <v>3283</v>
      </c>
      <c r="C3297" s="1" t="s">
        <v>9</v>
      </c>
      <c r="D3297">
        <v>939801.74</v>
      </c>
      <c r="E3297" s="1" t="s">
        <v>10</v>
      </c>
      <c r="F3297" s="1" t="s">
        <v>11</v>
      </c>
      <c r="G3297" s="1" t="s">
        <v>12</v>
      </c>
      <c r="H3297" s="1" t="s">
        <v>13</v>
      </c>
      <c r="I3297" s="1" t="s">
        <v>13</v>
      </c>
      <c r="J3297">
        <v>34</v>
      </c>
      <c r="K3297" s="1">
        <f t="shared" si="153"/>
        <v>939801.74</v>
      </c>
      <c r="L3297" s="1" t="str">
        <f t="shared" si="154"/>
        <v>ASALARIADO</v>
      </c>
      <c r="M3297" s="1">
        <f t="shared" si="155"/>
        <v>34</v>
      </c>
    </row>
    <row r="3298" spans="2:13" x14ac:dyDescent="0.25">
      <c r="B3298">
        <v>3284</v>
      </c>
      <c r="C3298" s="1" t="s">
        <v>9</v>
      </c>
      <c r="D3298">
        <v>297045</v>
      </c>
      <c r="E3298" s="1" t="s">
        <v>17</v>
      </c>
      <c r="F3298" s="1" t="s">
        <v>16</v>
      </c>
      <c r="G3298" s="1" t="s">
        <v>12</v>
      </c>
      <c r="H3298" s="1" t="s">
        <v>12</v>
      </c>
      <c r="I3298" s="1" t="s">
        <v>13</v>
      </c>
      <c r="J3298">
        <v>61</v>
      </c>
      <c r="K3298" s="1">
        <f t="shared" si="153"/>
        <v>297045</v>
      </c>
      <c r="L3298" s="1" t="str">
        <f t="shared" si="154"/>
        <v>ASEGURADO VOLUNTARIO</v>
      </c>
      <c r="M3298" s="1">
        <f t="shared" si="155"/>
        <v>61</v>
      </c>
    </row>
    <row r="3299" spans="2:13" x14ac:dyDescent="0.25">
      <c r="B3299">
        <v>3285</v>
      </c>
      <c r="C3299" s="1" t="s">
        <v>15</v>
      </c>
      <c r="D3299">
        <v>996628.96</v>
      </c>
      <c r="E3299" s="1" t="s">
        <v>10</v>
      </c>
      <c r="F3299" s="1" t="s">
        <v>11</v>
      </c>
      <c r="G3299" s="1" t="s">
        <v>12</v>
      </c>
      <c r="H3299" s="1" t="s">
        <v>13</v>
      </c>
      <c r="I3299" s="1" t="s">
        <v>13</v>
      </c>
      <c r="J3299">
        <v>34</v>
      </c>
      <c r="K3299" s="1">
        <f t="shared" si="153"/>
        <v>996628.96</v>
      </c>
      <c r="L3299" s="1" t="str">
        <f t="shared" si="154"/>
        <v>ASALARIADO</v>
      </c>
      <c r="M3299" s="1">
        <f t="shared" si="155"/>
        <v>34</v>
      </c>
    </row>
    <row r="3300" spans="2:13" x14ac:dyDescent="0.25">
      <c r="B3300">
        <v>3286</v>
      </c>
      <c r="C3300" s="1" t="s">
        <v>9</v>
      </c>
      <c r="D3300">
        <v>600000</v>
      </c>
      <c r="E3300" s="1" t="s">
        <v>10</v>
      </c>
      <c r="F3300" s="1" t="s">
        <v>16</v>
      </c>
      <c r="G3300" s="1" t="s">
        <v>12</v>
      </c>
      <c r="H3300" s="1" t="s">
        <v>13</v>
      </c>
      <c r="I3300" s="1" t="s">
        <v>13</v>
      </c>
      <c r="J3300">
        <v>48</v>
      </c>
      <c r="K3300" s="1">
        <f t="shared" si="153"/>
        <v>600000</v>
      </c>
      <c r="L3300" s="1" t="str">
        <f t="shared" si="154"/>
        <v>ASALARIADO</v>
      </c>
      <c r="M3300" s="1">
        <f t="shared" si="155"/>
        <v>48</v>
      </c>
    </row>
    <row r="3301" spans="2:13" x14ac:dyDescent="0.25">
      <c r="B3301">
        <v>3287</v>
      </c>
      <c r="C3301" s="1" t="s">
        <v>9</v>
      </c>
      <c r="D3301">
        <v>193800</v>
      </c>
      <c r="E3301" s="1" t="s">
        <v>10</v>
      </c>
      <c r="F3301" s="1" t="s">
        <v>16</v>
      </c>
      <c r="G3301" s="1" t="s">
        <v>12</v>
      </c>
      <c r="H3301" s="1" t="s">
        <v>13</v>
      </c>
      <c r="I3301" s="1" t="s">
        <v>13</v>
      </c>
      <c r="J3301">
        <v>28</v>
      </c>
      <c r="K3301" s="1">
        <f t="shared" si="153"/>
        <v>193800</v>
      </c>
      <c r="L3301" s="1" t="str">
        <f t="shared" si="154"/>
        <v>ASALARIADO</v>
      </c>
      <c r="M3301" s="1">
        <f t="shared" si="155"/>
        <v>28</v>
      </c>
    </row>
    <row r="3302" spans="2:13" x14ac:dyDescent="0.25">
      <c r="B3302">
        <v>3288</v>
      </c>
      <c r="C3302" s="1" t="s">
        <v>9</v>
      </c>
      <c r="D3302">
        <v>278030</v>
      </c>
      <c r="E3302" s="1" t="s">
        <v>19</v>
      </c>
      <c r="F3302" s="1" t="s">
        <v>16</v>
      </c>
      <c r="G3302" s="1" t="s">
        <v>12</v>
      </c>
      <c r="H3302" s="1" t="s">
        <v>13</v>
      </c>
      <c r="I3302" s="1" t="s">
        <v>13</v>
      </c>
      <c r="J3302">
        <v>30</v>
      </c>
      <c r="K3302" s="1">
        <f t="shared" si="153"/>
        <v>278030</v>
      </c>
      <c r="L3302" s="1" t="str">
        <f t="shared" si="154"/>
        <v>CONVENIOS ESPECIALES DE TRABAJADORES INDEPENDIENTES</v>
      </c>
      <c r="M3302" s="1">
        <f t="shared" si="155"/>
        <v>30</v>
      </c>
    </row>
    <row r="3303" spans="2:13" x14ac:dyDescent="0.25">
      <c r="B3303">
        <v>3289</v>
      </c>
      <c r="C3303" s="1" t="s">
        <v>9</v>
      </c>
      <c r="D3303">
        <v>538043.07999999996</v>
      </c>
      <c r="E3303" s="1" t="s">
        <v>10</v>
      </c>
      <c r="F3303" s="1" t="s">
        <v>16</v>
      </c>
      <c r="G3303" s="1" t="s">
        <v>12</v>
      </c>
      <c r="H3303" s="1" t="s">
        <v>13</v>
      </c>
      <c r="I3303" s="1" t="s">
        <v>13</v>
      </c>
      <c r="J3303">
        <v>45</v>
      </c>
      <c r="K3303" s="1">
        <f t="shared" si="153"/>
        <v>538043.07999999996</v>
      </c>
      <c r="L3303" s="1" t="str">
        <f t="shared" si="154"/>
        <v>ASALARIADO</v>
      </c>
      <c r="M3303" s="1">
        <f t="shared" si="155"/>
        <v>45</v>
      </c>
    </row>
    <row r="3304" spans="2:13" x14ac:dyDescent="0.25">
      <c r="B3304">
        <v>3290</v>
      </c>
      <c r="C3304" s="1" t="s">
        <v>15</v>
      </c>
      <c r="D3304">
        <v>465000</v>
      </c>
      <c r="E3304" s="1" t="s">
        <v>10</v>
      </c>
      <c r="F3304" s="1" t="s">
        <v>16</v>
      </c>
      <c r="G3304" s="1" t="s">
        <v>12</v>
      </c>
      <c r="H3304" s="1" t="s">
        <v>13</v>
      </c>
      <c r="I3304" s="1" t="s">
        <v>12</v>
      </c>
      <c r="J3304">
        <v>28</v>
      </c>
      <c r="K3304" s="1">
        <f t="shared" si="153"/>
        <v>465000</v>
      </c>
      <c r="L3304" s="1" t="str">
        <f t="shared" si="154"/>
        <v>ASALARIADO</v>
      </c>
      <c r="M3304" s="1">
        <f t="shared" si="155"/>
        <v>28</v>
      </c>
    </row>
    <row r="3305" spans="2:13" x14ac:dyDescent="0.25">
      <c r="B3305">
        <v>3291</v>
      </c>
      <c r="C3305" s="1" t="s">
        <v>9</v>
      </c>
      <c r="D3305">
        <v>318610</v>
      </c>
      <c r="E3305" s="1" t="s">
        <v>18</v>
      </c>
      <c r="F3305" s="1" t="s">
        <v>16</v>
      </c>
      <c r="G3305" s="1" t="s">
        <v>12</v>
      </c>
      <c r="H3305" s="1" t="s">
        <v>13</v>
      </c>
      <c r="I3305" s="1" t="s">
        <v>13</v>
      </c>
      <c r="J3305">
        <v>44</v>
      </c>
      <c r="K3305" s="1">
        <f t="shared" si="153"/>
        <v>318610</v>
      </c>
      <c r="L3305" s="1" t="str">
        <f t="shared" si="154"/>
        <v>TRABAJADOR INDEPENDIENTE</v>
      </c>
      <c r="M3305" s="1">
        <f t="shared" si="155"/>
        <v>44</v>
      </c>
    </row>
    <row r="3306" spans="2:13" x14ac:dyDescent="0.25">
      <c r="B3306">
        <v>3292</v>
      </c>
      <c r="C3306" s="1" t="s">
        <v>15</v>
      </c>
      <c r="D3306">
        <v>272000</v>
      </c>
      <c r="E3306" s="1" t="s">
        <v>10</v>
      </c>
      <c r="F3306" s="1" t="s">
        <v>16</v>
      </c>
      <c r="G3306" s="1" t="s">
        <v>12</v>
      </c>
      <c r="H3306" s="1" t="s">
        <v>13</v>
      </c>
      <c r="I3306" s="1" t="s">
        <v>13</v>
      </c>
      <c r="J3306">
        <v>60</v>
      </c>
      <c r="K3306" s="1">
        <f t="shared" si="153"/>
        <v>272000</v>
      </c>
      <c r="L3306" s="1" t="str">
        <f t="shared" si="154"/>
        <v>ASALARIADO</v>
      </c>
      <c r="M3306" s="1">
        <f t="shared" si="155"/>
        <v>60</v>
      </c>
    </row>
    <row r="3307" spans="2:13" x14ac:dyDescent="0.25">
      <c r="B3307">
        <v>3293</v>
      </c>
      <c r="C3307" s="1" t="s">
        <v>15</v>
      </c>
      <c r="D3307">
        <v>2588242.2000000002</v>
      </c>
      <c r="E3307" s="1" t="s">
        <v>10</v>
      </c>
      <c r="F3307" s="1" t="s">
        <v>11</v>
      </c>
      <c r="G3307" s="1" t="s">
        <v>12</v>
      </c>
      <c r="H3307" s="1" t="s">
        <v>13</v>
      </c>
      <c r="I3307" s="1" t="s">
        <v>13</v>
      </c>
      <c r="J3307">
        <v>32</v>
      </c>
      <c r="K3307" s="1">
        <f t="shared" si="153"/>
        <v>2588242.2000000002</v>
      </c>
      <c r="L3307" s="1" t="str">
        <f t="shared" si="154"/>
        <v>ASALARIADO</v>
      </c>
      <c r="M3307" s="1">
        <f t="shared" si="155"/>
        <v>32</v>
      </c>
    </row>
    <row r="3308" spans="2:13" x14ac:dyDescent="0.25">
      <c r="B3308">
        <v>3294</v>
      </c>
      <c r="C3308" s="1" t="s">
        <v>15</v>
      </c>
      <c r="D3308">
        <v>302470</v>
      </c>
      <c r="E3308" s="1" t="s">
        <v>18</v>
      </c>
      <c r="F3308" s="1" t="s">
        <v>16</v>
      </c>
      <c r="G3308" s="1" t="s">
        <v>12</v>
      </c>
      <c r="H3308" s="1" t="s">
        <v>13</v>
      </c>
      <c r="I3308" s="1" t="s">
        <v>13</v>
      </c>
      <c r="J3308">
        <v>28</v>
      </c>
      <c r="K3308" s="1">
        <f t="shared" si="153"/>
        <v>302470</v>
      </c>
      <c r="L3308" s="1" t="str">
        <f t="shared" si="154"/>
        <v>TRABAJADOR INDEPENDIENTE</v>
      </c>
      <c r="M3308" s="1">
        <f t="shared" si="155"/>
        <v>28</v>
      </c>
    </row>
    <row r="3309" spans="2:13" x14ac:dyDescent="0.25">
      <c r="B3309">
        <v>3295</v>
      </c>
      <c r="C3309" s="1" t="s">
        <v>9</v>
      </c>
      <c r="D3309">
        <v>300018</v>
      </c>
      <c r="E3309" s="1" t="s">
        <v>17</v>
      </c>
      <c r="F3309" s="1" t="s">
        <v>16</v>
      </c>
      <c r="G3309" s="1" t="s">
        <v>13</v>
      </c>
      <c r="H3309" s="1" t="s">
        <v>13</v>
      </c>
      <c r="I3309" s="1" t="s">
        <v>13</v>
      </c>
      <c r="J3309">
        <v>85</v>
      </c>
      <c r="K3309" s="1">
        <f t="shared" si="153"/>
        <v>300018</v>
      </c>
      <c r="L3309" s="1" t="str">
        <f t="shared" si="154"/>
        <v>ASEGURADO VOLUNTARIO</v>
      </c>
      <c r="M3309" s="1">
        <f t="shared" si="155"/>
        <v>85</v>
      </c>
    </row>
    <row r="3310" spans="2:13" x14ac:dyDescent="0.25">
      <c r="B3310">
        <v>3296</v>
      </c>
      <c r="C3310" s="1" t="s">
        <v>15</v>
      </c>
      <c r="D3310">
        <v>509509</v>
      </c>
      <c r="E3310" s="1" t="s">
        <v>18</v>
      </c>
      <c r="F3310" s="1" t="s">
        <v>16</v>
      </c>
      <c r="G3310" s="1" t="s">
        <v>12</v>
      </c>
      <c r="H3310" s="1" t="s">
        <v>13</v>
      </c>
      <c r="I3310" s="1" t="s">
        <v>12</v>
      </c>
      <c r="J3310">
        <v>36</v>
      </c>
      <c r="K3310" s="1">
        <f t="shared" si="153"/>
        <v>509509</v>
      </c>
      <c r="L3310" s="1" t="str">
        <f t="shared" si="154"/>
        <v>TRABAJADOR INDEPENDIENTE</v>
      </c>
      <c r="M3310" s="1">
        <f t="shared" si="155"/>
        <v>36</v>
      </c>
    </row>
    <row r="3311" spans="2:13" x14ac:dyDescent="0.25">
      <c r="B3311">
        <v>3297</v>
      </c>
      <c r="C3311" s="1" t="s">
        <v>9</v>
      </c>
      <c r="D3311">
        <v>25000</v>
      </c>
      <c r="E3311" s="1" t="s">
        <v>10</v>
      </c>
      <c r="F3311" s="1" t="s">
        <v>16</v>
      </c>
      <c r="G3311" s="1" t="s">
        <v>12</v>
      </c>
      <c r="H3311" s="1" t="s">
        <v>13</v>
      </c>
      <c r="I3311" s="1" t="s">
        <v>13</v>
      </c>
      <c r="J3311">
        <v>27</v>
      </c>
      <c r="K3311" s="1">
        <f t="shared" si="153"/>
        <v>25000</v>
      </c>
      <c r="L3311" s="1" t="str">
        <f t="shared" si="154"/>
        <v>ASALARIADO</v>
      </c>
      <c r="M3311" s="1">
        <f t="shared" si="155"/>
        <v>27</v>
      </c>
    </row>
    <row r="3312" spans="2:13" x14ac:dyDescent="0.25">
      <c r="B3312">
        <v>3298</v>
      </c>
      <c r="C3312" s="1" t="s">
        <v>15</v>
      </c>
      <c r="D3312">
        <v>355022.46</v>
      </c>
      <c r="E3312" s="1" t="s">
        <v>10</v>
      </c>
      <c r="F3312" s="1" t="s">
        <v>16</v>
      </c>
      <c r="G3312" s="1" t="s">
        <v>12</v>
      </c>
      <c r="H3312" s="1" t="s">
        <v>13</v>
      </c>
      <c r="I3312" s="1" t="s">
        <v>13</v>
      </c>
      <c r="J3312">
        <v>37</v>
      </c>
      <c r="K3312" s="1">
        <f t="shared" si="153"/>
        <v>355022.46</v>
      </c>
      <c r="L3312" s="1" t="str">
        <f t="shared" si="154"/>
        <v>ASALARIADO</v>
      </c>
      <c r="M3312" s="1">
        <f t="shared" si="155"/>
        <v>37</v>
      </c>
    </row>
    <row r="3313" spans="2:13" x14ac:dyDescent="0.25">
      <c r="B3313">
        <v>3299</v>
      </c>
      <c r="C3313" s="1" t="s">
        <v>15</v>
      </c>
      <c r="D3313">
        <v>727896.34</v>
      </c>
      <c r="E3313" s="1" t="s">
        <v>10</v>
      </c>
      <c r="F3313" s="1" t="s">
        <v>11</v>
      </c>
      <c r="G3313" s="1" t="s">
        <v>12</v>
      </c>
      <c r="H3313" s="1" t="s">
        <v>13</v>
      </c>
      <c r="I3313" s="1" t="s">
        <v>13</v>
      </c>
      <c r="J3313">
        <v>28</v>
      </c>
      <c r="K3313" s="1">
        <f t="shared" si="153"/>
        <v>727896.34</v>
      </c>
      <c r="L3313" s="1" t="str">
        <f t="shared" si="154"/>
        <v>ASALARIADO</v>
      </c>
      <c r="M3313" s="1">
        <f t="shared" si="155"/>
        <v>28</v>
      </c>
    </row>
    <row r="3314" spans="2:13" x14ac:dyDescent="0.25">
      <c r="B3314">
        <v>3300</v>
      </c>
      <c r="C3314" s="1" t="s">
        <v>9</v>
      </c>
      <c r="D3314">
        <v>343393</v>
      </c>
      <c r="E3314" s="1" t="s">
        <v>10</v>
      </c>
      <c r="F3314" s="1" t="s">
        <v>16</v>
      </c>
      <c r="G3314" s="1" t="s">
        <v>12</v>
      </c>
      <c r="H3314" s="1" t="s">
        <v>13</v>
      </c>
      <c r="I3314" s="1" t="s">
        <v>13</v>
      </c>
      <c r="J3314">
        <v>37</v>
      </c>
      <c r="K3314" s="1">
        <f t="shared" si="153"/>
        <v>343393</v>
      </c>
      <c r="L3314" s="1" t="str">
        <f t="shared" si="154"/>
        <v>ASALARIADO</v>
      </c>
      <c r="M3314" s="1">
        <f t="shared" si="155"/>
        <v>37</v>
      </c>
    </row>
    <row r="3315" spans="2:13" x14ac:dyDescent="0.25">
      <c r="B3315">
        <v>3301</v>
      </c>
      <c r="C3315" s="1" t="s">
        <v>15</v>
      </c>
      <c r="D3315">
        <v>296610</v>
      </c>
      <c r="E3315" s="1" t="s">
        <v>17</v>
      </c>
      <c r="F3315" s="1" t="s">
        <v>16</v>
      </c>
      <c r="G3315" s="1" t="s">
        <v>12</v>
      </c>
      <c r="H3315" s="1" t="s">
        <v>13</v>
      </c>
      <c r="I3315" s="1" t="s">
        <v>13</v>
      </c>
      <c r="J3315">
        <v>22</v>
      </c>
      <c r="K3315" s="1">
        <f t="shared" si="153"/>
        <v>296610</v>
      </c>
      <c r="L3315" s="1" t="str">
        <f t="shared" si="154"/>
        <v>ASEGURADO VOLUNTARIO</v>
      </c>
      <c r="M3315" s="1">
        <f t="shared" si="155"/>
        <v>22</v>
      </c>
    </row>
    <row r="3316" spans="2:13" x14ac:dyDescent="0.25">
      <c r="B3316">
        <v>3302</v>
      </c>
      <c r="C3316" s="1" t="s">
        <v>9</v>
      </c>
      <c r="D3316">
        <v>1309556</v>
      </c>
      <c r="E3316" s="1" t="s">
        <v>14</v>
      </c>
      <c r="F3316" s="1" t="s">
        <v>11</v>
      </c>
      <c r="G3316" s="1" t="s">
        <v>12</v>
      </c>
      <c r="H3316" s="1" t="s">
        <v>13</v>
      </c>
      <c r="I3316" s="1" t="s">
        <v>13</v>
      </c>
      <c r="J3316">
        <v>55</v>
      </c>
      <c r="K3316" s="1">
        <f t="shared" si="153"/>
        <v>1309556</v>
      </c>
      <c r="L3316" s="1" t="str">
        <f t="shared" si="154"/>
        <v>PENSIONADOS EN SU PROPIO SISTEMA</v>
      </c>
      <c r="M3316" s="1">
        <f t="shared" si="155"/>
        <v>55</v>
      </c>
    </row>
    <row r="3317" spans="2:13" x14ac:dyDescent="0.25">
      <c r="B3317">
        <v>3303</v>
      </c>
      <c r="C3317" s="1" t="s">
        <v>9</v>
      </c>
      <c r="D3317">
        <v>278030.99</v>
      </c>
      <c r="E3317" s="1" t="s">
        <v>19</v>
      </c>
      <c r="F3317" s="1" t="s">
        <v>16</v>
      </c>
      <c r="G3317" s="1" t="s">
        <v>12</v>
      </c>
      <c r="H3317" s="1" t="s">
        <v>13</v>
      </c>
      <c r="I3317" s="1" t="s">
        <v>13</v>
      </c>
      <c r="J3317">
        <v>64</v>
      </c>
      <c r="K3317" s="1">
        <f t="shared" si="153"/>
        <v>278030.99</v>
      </c>
      <c r="L3317" s="1" t="str">
        <f t="shared" si="154"/>
        <v>CONVENIOS ESPECIALES DE TRABAJADORES INDEPENDIENTES</v>
      </c>
      <c r="M3317" s="1">
        <f t="shared" si="155"/>
        <v>64</v>
      </c>
    </row>
    <row r="3318" spans="2:13" x14ac:dyDescent="0.25">
      <c r="B3318">
        <v>3304</v>
      </c>
      <c r="C3318" s="1" t="s">
        <v>9</v>
      </c>
      <c r="D3318">
        <v>184600</v>
      </c>
      <c r="E3318" s="1" t="s">
        <v>10</v>
      </c>
      <c r="F3318" s="1" t="s">
        <v>16</v>
      </c>
      <c r="G3318" s="1" t="s">
        <v>12</v>
      </c>
      <c r="H3318" s="1" t="s">
        <v>13</v>
      </c>
      <c r="I3318" s="1" t="s">
        <v>13</v>
      </c>
      <c r="J3318">
        <v>35</v>
      </c>
      <c r="K3318" s="1">
        <f t="shared" si="153"/>
        <v>184600</v>
      </c>
      <c r="L3318" s="1" t="str">
        <f t="shared" si="154"/>
        <v>ASALARIADO</v>
      </c>
      <c r="M3318" s="1">
        <f t="shared" si="155"/>
        <v>35</v>
      </c>
    </row>
    <row r="3319" spans="2:13" x14ac:dyDescent="0.25">
      <c r="B3319">
        <v>3305</v>
      </c>
      <c r="C3319" s="1" t="s">
        <v>15</v>
      </c>
      <c r="D3319">
        <v>1437897</v>
      </c>
      <c r="E3319" s="1" t="s">
        <v>10</v>
      </c>
      <c r="F3319" s="1" t="s">
        <v>11</v>
      </c>
      <c r="G3319" s="1" t="s">
        <v>12</v>
      </c>
      <c r="H3319" s="1" t="s">
        <v>13</v>
      </c>
      <c r="I3319" s="1" t="s">
        <v>13</v>
      </c>
      <c r="J3319">
        <v>59</v>
      </c>
      <c r="K3319" s="1">
        <f t="shared" si="153"/>
        <v>1437897</v>
      </c>
      <c r="L3319" s="1" t="str">
        <f t="shared" si="154"/>
        <v>ASALARIADO</v>
      </c>
      <c r="M3319" s="1">
        <f t="shared" si="155"/>
        <v>59</v>
      </c>
    </row>
    <row r="3320" spans="2:13" x14ac:dyDescent="0.25">
      <c r="B3320">
        <v>3306</v>
      </c>
      <c r="C3320" s="1" t="s">
        <v>9</v>
      </c>
      <c r="D3320">
        <v>298000</v>
      </c>
      <c r="E3320" s="1" t="s">
        <v>10</v>
      </c>
      <c r="F3320" s="1" t="s">
        <v>16</v>
      </c>
      <c r="G3320" s="1" t="s">
        <v>12</v>
      </c>
      <c r="H3320" s="1" t="s">
        <v>13</v>
      </c>
      <c r="I3320" s="1" t="s">
        <v>13</v>
      </c>
      <c r="J3320">
        <v>31</v>
      </c>
      <c r="K3320" s="1">
        <f t="shared" si="153"/>
        <v>298000</v>
      </c>
      <c r="L3320" s="1" t="str">
        <f t="shared" si="154"/>
        <v>ASALARIADO</v>
      </c>
      <c r="M3320" s="1">
        <f t="shared" si="155"/>
        <v>31</v>
      </c>
    </row>
    <row r="3321" spans="2:13" x14ac:dyDescent="0.25">
      <c r="B3321">
        <v>3307</v>
      </c>
      <c r="C3321" s="1" t="s">
        <v>9</v>
      </c>
      <c r="D3321">
        <v>324750</v>
      </c>
      <c r="E3321" s="1" t="s">
        <v>10</v>
      </c>
      <c r="F3321" s="1" t="s">
        <v>16</v>
      </c>
      <c r="G3321" s="1" t="s">
        <v>12</v>
      </c>
      <c r="H3321" s="1" t="s">
        <v>13</v>
      </c>
      <c r="I3321" s="1" t="s">
        <v>13</v>
      </c>
      <c r="J3321">
        <v>33</v>
      </c>
      <c r="K3321" s="1">
        <f t="shared" si="153"/>
        <v>324750</v>
      </c>
      <c r="L3321" s="1" t="str">
        <f t="shared" si="154"/>
        <v>ASALARIADO</v>
      </c>
      <c r="M3321" s="1">
        <f t="shared" si="155"/>
        <v>33</v>
      </c>
    </row>
    <row r="3322" spans="2:13" x14ac:dyDescent="0.25">
      <c r="B3322">
        <v>3308</v>
      </c>
      <c r="C3322" s="1" t="s">
        <v>15</v>
      </c>
      <c r="D3322">
        <v>1120416.72</v>
      </c>
      <c r="E3322" s="1" t="s">
        <v>10</v>
      </c>
      <c r="F3322" s="1" t="s">
        <v>16</v>
      </c>
      <c r="G3322" s="1" t="s">
        <v>12</v>
      </c>
      <c r="H3322" s="1" t="s">
        <v>13</v>
      </c>
      <c r="I3322" s="1" t="s">
        <v>13</v>
      </c>
      <c r="J3322">
        <v>33</v>
      </c>
      <c r="K3322" s="1">
        <f t="shared" si="153"/>
        <v>1120416.72</v>
      </c>
      <c r="L3322" s="1" t="str">
        <f t="shared" si="154"/>
        <v>ASALARIADO</v>
      </c>
      <c r="M3322" s="1">
        <f t="shared" si="155"/>
        <v>33</v>
      </c>
    </row>
    <row r="3323" spans="2:13" x14ac:dyDescent="0.25">
      <c r="B3323">
        <v>3309</v>
      </c>
      <c r="C3323" s="1" t="s">
        <v>9</v>
      </c>
      <c r="D3323">
        <v>484940</v>
      </c>
      <c r="E3323" s="1" t="s">
        <v>18</v>
      </c>
      <c r="F3323" s="1" t="s">
        <v>16</v>
      </c>
      <c r="G3323" s="1" t="s">
        <v>12</v>
      </c>
      <c r="H3323" s="1" t="s">
        <v>13</v>
      </c>
      <c r="I3323" s="1" t="s">
        <v>12</v>
      </c>
      <c r="J3323">
        <v>33</v>
      </c>
      <c r="K3323" s="1">
        <f t="shared" si="153"/>
        <v>484940</v>
      </c>
      <c r="L3323" s="1" t="str">
        <f t="shared" si="154"/>
        <v>TRABAJADOR INDEPENDIENTE</v>
      </c>
      <c r="M3323" s="1">
        <f t="shared" si="155"/>
        <v>33</v>
      </c>
    </row>
    <row r="3324" spans="2:13" x14ac:dyDescent="0.25">
      <c r="B3324">
        <v>3310</v>
      </c>
      <c r="C3324" s="1" t="s">
        <v>15</v>
      </c>
      <c r="D3324">
        <v>467175.25</v>
      </c>
      <c r="E3324" s="1" t="s">
        <v>10</v>
      </c>
      <c r="F3324" s="1" t="s">
        <v>16</v>
      </c>
      <c r="G3324" s="1" t="s">
        <v>12</v>
      </c>
      <c r="H3324" s="1" t="s">
        <v>13</v>
      </c>
      <c r="I3324" s="1" t="s">
        <v>13</v>
      </c>
      <c r="J3324">
        <v>28</v>
      </c>
      <c r="K3324" s="1">
        <f t="shared" si="153"/>
        <v>467175.25</v>
      </c>
      <c r="L3324" s="1" t="str">
        <f t="shared" si="154"/>
        <v>ASALARIADO</v>
      </c>
      <c r="M3324" s="1">
        <f t="shared" si="155"/>
        <v>28</v>
      </c>
    </row>
    <row r="3325" spans="2:13" x14ac:dyDescent="0.25">
      <c r="B3325">
        <v>3311</v>
      </c>
      <c r="C3325" s="1" t="s">
        <v>15</v>
      </c>
      <c r="D3325">
        <v>405000</v>
      </c>
      <c r="E3325" s="1" t="s">
        <v>10</v>
      </c>
      <c r="F3325" s="1" t="s">
        <v>16</v>
      </c>
      <c r="G3325" s="1" t="s">
        <v>12</v>
      </c>
      <c r="H3325" s="1" t="s">
        <v>13</v>
      </c>
      <c r="I3325" s="1" t="s">
        <v>13</v>
      </c>
      <c r="J3325">
        <v>41</v>
      </c>
      <c r="K3325" s="1">
        <f t="shared" si="153"/>
        <v>405000</v>
      </c>
      <c r="L3325" s="1" t="str">
        <f t="shared" si="154"/>
        <v>ASALARIADO</v>
      </c>
      <c r="M3325" s="1">
        <f t="shared" si="155"/>
        <v>41</v>
      </c>
    </row>
    <row r="3326" spans="2:13" x14ac:dyDescent="0.25">
      <c r="B3326">
        <v>3312</v>
      </c>
      <c r="C3326" s="1" t="s">
        <v>9</v>
      </c>
      <c r="D3326">
        <v>597549.97</v>
      </c>
      <c r="E3326" s="1" t="s">
        <v>10</v>
      </c>
      <c r="F3326" s="1" t="s">
        <v>16</v>
      </c>
      <c r="G3326" s="1" t="s">
        <v>12</v>
      </c>
      <c r="H3326" s="1" t="s">
        <v>13</v>
      </c>
      <c r="I3326" s="1" t="s">
        <v>13</v>
      </c>
      <c r="J3326">
        <v>25</v>
      </c>
      <c r="K3326" s="1">
        <f t="shared" si="153"/>
        <v>597549.97</v>
      </c>
      <c r="L3326" s="1" t="str">
        <f t="shared" si="154"/>
        <v>ASALARIADO</v>
      </c>
      <c r="M3326" s="1">
        <f t="shared" si="155"/>
        <v>25</v>
      </c>
    </row>
    <row r="3327" spans="2:13" x14ac:dyDescent="0.25">
      <c r="B3327">
        <v>3313</v>
      </c>
      <c r="C3327" s="1" t="s">
        <v>15</v>
      </c>
      <c r="D3327">
        <v>643308</v>
      </c>
      <c r="E3327" s="1" t="s">
        <v>14</v>
      </c>
      <c r="F3327" s="1" t="s">
        <v>11</v>
      </c>
      <c r="G3327" s="1" t="s">
        <v>12</v>
      </c>
      <c r="H3327" s="1" t="s">
        <v>13</v>
      </c>
      <c r="I3327" s="1" t="s">
        <v>13</v>
      </c>
      <c r="J3327">
        <v>74</v>
      </c>
      <c r="K3327" s="1">
        <f t="shared" si="153"/>
        <v>643308</v>
      </c>
      <c r="L3327" s="1" t="str">
        <f t="shared" si="154"/>
        <v>PENSIONADOS EN SU PROPIO SISTEMA</v>
      </c>
      <c r="M3327" s="1">
        <f t="shared" si="155"/>
        <v>74</v>
      </c>
    </row>
    <row r="3328" spans="2:13" x14ac:dyDescent="0.25">
      <c r="B3328">
        <v>3314</v>
      </c>
      <c r="C3328" s="1" t="s">
        <v>15</v>
      </c>
      <c r="D3328">
        <v>510866</v>
      </c>
      <c r="E3328" s="1" t="s">
        <v>10</v>
      </c>
      <c r="F3328" s="1" t="s">
        <v>16</v>
      </c>
      <c r="G3328" s="1" t="s">
        <v>12</v>
      </c>
      <c r="H3328" s="1" t="s">
        <v>13</v>
      </c>
      <c r="I3328" s="1" t="s">
        <v>13</v>
      </c>
      <c r="J3328">
        <v>26</v>
      </c>
      <c r="K3328" s="1">
        <f t="shared" si="153"/>
        <v>510866</v>
      </c>
      <c r="L3328" s="1" t="str">
        <f t="shared" si="154"/>
        <v>ASALARIADO</v>
      </c>
      <c r="M3328" s="1">
        <f t="shared" si="155"/>
        <v>26</v>
      </c>
    </row>
    <row r="3329" spans="2:13" x14ac:dyDescent="0.25">
      <c r="B3329">
        <v>3315</v>
      </c>
      <c r="C3329" s="1" t="s">
        <v>9</v>
      </c>
      <c r="D3329">
        <v>297046</v>
      </c>
      <c r="E3329" s="1" t="s">
        <v>17</v>
      </c>
      <c r="F3329" s="1" t="s">
        <v>16</v>
      </c>
      <c r="G3329" s="1" t="s">
        <v>12</v>
      </c>
      <c r="H3329" s="1" t="s">
        <v>13</v>
      </c>
      <c r="I3329" s="1" t="s">
        <v>13</v>
      </c>
      <c r="J3329">
        <v>36</v>
      </c>
      <c r="K3329" s="1">
        <f t="shared" si="153"/>
        <v>297046</v>
      </c>
      <c r="L3329" s="1" t="str">
        <f t="shared" si="154"/>
        <v>ASEGURADO VOLUNTARIO</v>
      </c>
      <c r="M3329" s="1">
        <f t="shared" si="155"/>
        <v>36</v>
      </c>
    </row>
    <row r="3330" spans="2:13" x14ac:dyDescent="0.25">
      <c r="B3330">
        <v>3316</v>
      </c>
      <c r="C3330" s="1" t="s">
        <v>15</v>
      </c>
      <c r="D3330">
        <v>688499</v>
      </c>
      <c r="E3330" s="1" t="s">
        <v>10</v>
      </c>
      <c r="F3330" s="1" t="s">
        <v>16</v>
      </c>
      <c r="G3330" s="1" t="s">
        <v>12</v>
      </c>
      <c r="H3330" s="1" t="s">
        <v>13</v>
      </c>
      <c r="I3330" s="1" t="s">
        <v>13</v>
      </c>
      <c r="J3330">
        <v>32</v>
      </c>
      <c r="K3330" s="1">
        <f t="shared" si="153"/>
        <v>688499</v>
      </c>
      <c r="L3330" s="1" t="str">
        <f t="shared" si="154"/>
        <v>ASALARIADO</v>
      </c>
      <c r="M3330" s="1">
        <f t="shared" si="155"/>
        <v>32</v>
      </c>
    </row>
    <row r="3331" spans="2:13" x14ac:dyDescent="0.25">
      <c r="B3331">
        <v>3317</v>
      </c>
      <c r="C3331" s="1" t="s">
        <v>9</v>
      </c>
      <c r="D3331">
        <v>310253.48</v>
      </c>
      <c r="E3331" s="1" t="s">
        <v>10</v>
      </c>
      <c r="F3331" s="1" t="s">
        <v>16</v>
      </c>
      <c r="G3331" s="1" t="s">
        <v>12</v>
      </c>
      <c r="H3331" s="1" t="s">
        <v>13</v>
      </c>
      <c r="I3331" s="1" t="s">
        <v>13</v>
      </c>
      <c r="J3331">
        <v>59</v>
      </c>
      <c r="K3331" s="1">
        <f t="shared" si="153"/>
        <v>310253.48</v>
      </c>
      <c r="L3331" s="1" t="str">
        <f t="shared" si="154"/>
        <v>ASALARIADO</v>
      </c>
      <c r="M3331" s="1">
        <f t="shared" si="155"/>
        <v>59</v>
      </c>
    </row>
    <row r="3332" spans="2:13" x14ac:dyDescent="0.25">
      <c r="B3332">
        <v>3318</v>
      </c>
      <c r="C3332" s="1" t="s">
        <v>15</v>
      </c>
      <c r="D3332">
        <v>297046</v>
      </c>
      <c r="E3332" s="1" t="s">
        <v>17</v>
      </c>
      <c r="F3332" s="1" t="s">
        <v>16</v>
      </c>
      <c r="G3332" s="1" t="s">
        <v>12</v>
      </c>
      <c r="H3332" s="1" t="s">
        <v>13</v>
      </c>
      <c r="I3332" s="1" t="s">
        <v>13</v>
      </c>
      <c r="J3332">
        <v>57</v>
      </c>
      <c r="K3332" s="1">
        <f t="shared" si="153"/>
        <v>297046</v>
      </c>
      <c r="L3332" s="1" t="str">
        <f t="shared" si="154"/>
        <v>ASEGURADO VOLUNTARIO</v>
      </c>
      <c r="M3332" s="1">
        <f t="shared" si="155"/>
        <v>57</v>
      </c>
    </row>
    <row r="3333" spans="2:13" x14ac:dyDescent="0.25">
      <c r="B3333">
        <v>3319</v>
      </c>
      <c r="C3333" s="1" t="s">
        <v>9</v>
      </c>
      <c r="D3333">
        <v>877095.21</v>
      </c>
      <c r="E3333" s="1" t="s">
        <v>10</v>
      </c>
      <c r="F3333" s="1" t="s">
        <v>16</v>
      </c>
      <c r="G3333" s="1" t="s">
        <v>12</v>
      </c>
      <c r="H3333" s="1" t="s">
        <v>13</v>
      </c>
      <c r="I3333" s="1" t="s">
        <v>13</v>
      </c>
      <c r="J3333">
        <v>43</v>
      </c>
      <c r="K3333" s="1">
        <f t="shared" si="153"/>
        <v>877095.21</v>
      </c>
      <c r="L3333" s="1" t="str">
        <f t="shared" si="154"/>
        <v>ASALARIADO</v>
      </c>
      <c r="M3333" s="1">
        <f t="shared" si="155"/>
        <v>43</v>
      </c>
    </row>
    <row r="3334" spans="2:13" x14ac:dyDescent="0.25">
      <c r="B3334">
        <v>3320</v>
      </c>
      <c r="C3334" s="1" t="s">
        <v>9</v>
      </c>
      <c r="D3334">
        <v>689245.69</v>
      </c>
      <c r="E3334" s="1" t="s">
        <v>10</v>
      </c>
      <c r="F3334" s="1" t="s">
        <v>16</v>
      </c>
      <c r="G3334" s="1" t="s">
        <v>12</v>
      </c>
      <c r="H3334" s="1" t="s">
        <v>13</v>
      </c>
      <c r="I3334" s="1" t="s">
        <v>13</v>
      </c>
      <c r="J3334">
        <v>38</v>
      </c>
      <c r="K3334" s="1">
        <f t="shared" si="153"/>
        <v>689245.69</v>
      </c>
      <c r="L3334" s="1" t="str">
        <f t="shared" si="154"/>
        <v>ASALARIADO</v>
      </c>
      <c r="M3334" s="1">
        <f t="shared" si="155"/>
        <v>38</v>
      </c>
    </row>
    <row r="3335" spans="2:13" x14ac:dyDescent="0.25">
      <c r="B3335">
        <v>3321</v>
      </c>
      <c r="C3335" s="1" t="s">
        <v>15</v>
      </c>
      <c r="D3335">
        <v>1314275</v>
      </c>
      <c r="E3335" s="1" t="s">
        <v>10</v>
      </c>
      <c r="F3335" s="1" t="s">
        <v>11</v>
      </c>
      <c r="G3335" s="1" t="s">
        <v>12</v>
      </c>
      <c r="H3335" s="1" t="s">
        <v>13</v>
      </c>
      <c r="I3335" s="1" t="s">
        <v>13</v>
      </c>
      <c r="J3335">
        <v>46</v>
      </c>
      <c r="K3335" s="1">
        <f t="shared" si="153"/>
        <v>1314275</v>
      </c>
      <c r="L3335" s="1" t="str">
        <f t="shared" si="154"/>
        <v>ASALARIADO</v>
      </c>
      <c r="M3335" s="1">
        <f t="shared" si="155"/>
        <v>46</v>
      </c>
    </row>
    <row r="3336" spans="2:13" x14ac:dyDescent="0.25">
      <c r="B3336">
        <v>3322</v>
      </c>
      <c r="C3336" s="1" t="s">
        <v>15</v>
      </c>
      <c r="D3336">
        <v>540083</v>
      </c>
      <c r="E3336" s="1" t="s">
        <v>17</v>
      </c>
      <c r="F3336" s="1" t="s">
        <v>16</v>
      </c>
      <c r="G3336" s="1" t="s">
        <v>13</v>
      </c>
      <c r="H3336" s="1" t="s">
        <v>12</v>
      </c>
      <c r="I3336" s="1" t="s">
        <v>12</v>
      </c>
      <c r="J3336">
        <v>73</v>
      </c>
      <c r="K3336" s="1">
        <f t="shared" si="153"/>
        <v>540083</v>
      </c>
      <c r="L3336" s="1" t="str">
        <f t="shared" si="154"/>
        <v>ASEGURADO VOLUNTARIO</v>
      </c>
      <c r="M3336" s="1">
        <f t="shared" si="155"/>
        <v>73</v>
      </c>
    </row>
    <row r="3337" spans="2:13" x14ac:dyDescent="0.25">
      <c r="B3337">
        <v>3323</v>
      </c>
      <c r="C3337" s="1" t="s">
        <v>9</v>
      </c>
      <c r="D3337">
        <v>609663</v>
      </c>
      <c r="E3337" s="1" t="s">
        <v>10</v>
      </c>
      <c r="F3337" s="1" t="s">
        <v>16</v>
      </c>
      <c r="G3337" s="1" t="s">
        <v>12</v>
      </c>
      <c r="H3337" s="1" t="s">
        <v>13</v>
      </c>
      <c r="I3337" s="1" t="s">
        <v>12</v>
      </c>
      <c r="J3337">
        <v>41</v>
      </c>
      <c r="K3337" s="1">
        <f t="shared" si="153"/>
        <v>609663</v>
      </c>
      <c r="L3337" s="1" t="str">
        <f t="shared" si="154"/>
        <v>ASALARIADO</v>
      </c>
      <c r="M3337" s="1">
        <f t="shared" si="155"/>
        <v>41</v>
      </c>
    </row>
    <row r="3338" spans="2:13" x14ac:dyDescent="0.25">
      <c r="B3338">
        <v>3324</v>
      </c>
      <c r="C3338" s="1" t="s">
        <v>9</v>
      </c>
      <c r="D3338">
        <v>727926.26</v>
      </c>
      <c r="E3338" s="1" t="s">
        <v>10</v>
      </c>
      <c r="F3338" s="1" t="s">
        <v>16</v>
      </c>
      <c r="G3338" s="1" t="s">
        <v>12</v>
      </c>
      <c r="H3338" s="1" t="s">
        <v>13</v>
      </c>
      <c r="I3338" s="1" t="s">
        <v>13</v>
      </c>
      <c r="J3338">
        <v>48</v>
      </c>
      <c r="K3338" s="1">
        <f t="shared" si="153"/>
        <v>727926.26</v>
      </c>
      <c r="L3338" s="1" t="str">
        <f t="shared" si="154"/>
        <v>ASALARIADO</v>
      </c>
      <c r="M3338" s="1">
        <f t="shared" si="155"/>
        <v>48</v>
      </c>
    </row>
    <row r="3339" spans="2:13" x14ac:dyDescent="0.25">
      <c r="B3339">
        <v>3325</v>
      </c>
      <c r="C3339" s="1" t="s">
        <v>15</v>
      </c>
      <c r="D3339">
        <v>1632331</v>
      </c>
      <c r="E3339" s="1" t="s">
        <v>10</v>
      </c>
      <c r="F3339" s="1" t="s">
        <v>11</v>
      </c>
      <c r="G3339" s="1" t="s">
        <v>12</v>
      </c>
      <c r="H3339" s="1" t="s">
        <v>13</v>
      </c>
      <c r="I3339" s="1" t="s">
        <v>13</v>
      </c>
      <c r="J3339">
        <v>44</v>
      </c>
      <c r="K3339" s="1">
        <f t="shared" si="153"/>
        <v>1632331</v>
      </c>
      <c r="L3339" s="1" t="str">
        <f t="shared" si="154"/>
        <v>ASALARIADO</v>
      </c>
      <c r="M3339" s="1">
        <f t="shared" si="155"/>
        <v>44</v>
      </c>
    </row>
    <row r="3340" spans="2:13" x14ac:dyDescent="0.25">
      <c r="B3340">
        <v>3326</v>
      </c>
      <c r="C3340" s="1" t="s">
        <v>9</v>
      </c>
      <c r="D3340">
        <v>444937.63</v>
      </c>
      <c r="E3340" s="1" t="s">
        <v>10</v>
      </c>
      <c r="F3340" s="1" t="s">
        <v>16</v>
      </c>
      <c r="G3340" s="1" t="s">
        <v>12</v>
      </c>
      <c r="H3340" s="1" t="s">
        <v>12</v>
      </c>
      <c r="I3340" s="1" t="s">
        <v>13</v>
      </c>
      <c r="J3340">
        <v>48</v>
      </c>
      <c r="K3340" s="1">
        <f t="shared" si="153"/>
        <v>444937.63</v>
      </c>
      <c r="L3340" s="1" t="str">
        <f t="shared" si="154"/>
        <v>ASALARIADO</v>
      </c>
      <c r="M3340" s="1">
        <f t="shared" si="155"/>
        <v>48</v>
      </c>
    </row>
    <row r="3341" spans="2:13" x14ac:dyDescent="0.25">
      <c r="B3341">
        <v>3327</v>
      </c>
      <c r="C3341" s="1" t="s">
        <v>9</v>
      </c>
      <c r="D3341">
        <v>185956</v>
      </c>
      <c r="E3341" s="1" t="s">
        <v>10</v>
      </c>
      <c r="F3341" s="1" t="s">
        <v>16</v>
      </c>
      <c r="G3341" s="1" t="s">
        <v>12</v>
      </c>
      <c r="H3341" s="1" t="s">
        <v>13</v>
      </c>
      <c r="I3341" s="1" t="s">
        <v>13</v>
      </c>
      <c r="J3341">
        <v>64</v>
      </c>
      <c r="K3341" s="1">
        <f t="shared" si="153"/>
        <v>185956</v>
      </c>
      <c r="L3341" s="1" t="str">
        <f t="shared" si="154"/>
        <v>ASALARIADO</v>
      </c>
      <c r="M3341" s="1">
        <f t="shared" si="155"/>
        <v>64</v>
      </c>
    </row>
    <row r="3342" spans="2:13" x14ac:dyDescent="0.25">
      <c r="B3342">
        <v>3328</v>
      </c>
      <c r="C3342" s="1" t="s">
        <v>9</v>
      </c>
      <c r="D3342">
        <v>121368.02</v>
      </c>
      <c r="E3342" s="1" t="s">
        <v>10</v>
      </c>
      <c r="F3342" s="1" t="s">
        <v>16</v>
      </c>
      <c r="G3342" s="1" t="s">
        <v>12</v>
      </c>
      <c r="H3342" s="1" t="s">
        <v>13</v>
      </c>
      <c r="I3342" s="1" t="s">
        <v>13</v>
      </c>
      <c r="J3342">
        <v>26</v>
      </c>
      <c r="K3342" s="1">
        <f t="shared" si="153"/>
        <v>121368.02</v>
      </c>
      <c r="L3342" s="1" t="str">
        <f t="shared" si="154"/>
        <v>ASALARIADO</v>
      </c>
      <c r="M3342" s="1">
        <f t="shared" si="155"/>
        <v>26</v>
      </c>
    </row>
    <row r="3343" spans="2:13" x14ac:dyDescent="0.25">
      <c r="B3343">
        <v>3329</v>
      </c>
      <c r="C3343" s="1" t="s">
        <v>9</v>
      </c>
      <c r="D3343">
        <v>532800</v>
      </c>
      <c r="E3343" s="1" t="s">
        <v>10</v>
      </c>
      <c r="F3343" s="1" t="s">
        <v>16</v>
      </c>
      <c r="G3343" s="1" t="s">
        <v>12</v>
      </c>
      <c r="H3343" s="1" t="s">
        <v>13</v>
      </c>
      <c r="I3343" s="1" t="s">
        <v>13</v>
      </c>
      <c r="J3343">
        <v>31</v>
      </c>
      <c r="K3343" s="1">
        <f t="shared" ref="K3343:K3406" si="156">IF(ISBLANK(D3343),$B$8,D3343)</f>
        <v>532800</v>
      </c>
      <c r="L3343" s="1" t="str">
        <f t="shared" ref="L3343:L3406" si="157">IF(ISBLANK(E3343),$B$4,E3343)</f>
        <v>ASALARIADO</v>
      </c>
      <c r="M3343" s="1">
        <f t="shared" ref="M3343:M3406" si="158">IF(ISBLANK(J3343),$B$9,J3343)</f>
        <v>31</v>
      </c>
    </row>
    <row r="3344" spans="2:13" x14ac:dyDescent="0.25">
      <c r="B3344">
        <v>3330</v>
      </c>
      <c r="C3344" s="1" t="s">
        <v>9</v>
      </c>
      <c r="D3344">
        <v>1066381.08</v>
      </c>
      <c r="E3344" s="1" t="s">
        <v>10</v>
      </c>
      <c r="F3344" s="1" t="s">
        <v>16</v>
      </c>
      <c r="G3344" s="1" t="s">
        <v>12</v>
      </c>
      <c r="H3344" s="1" t="s">
        <v>13</v>
      </c>
      <c r="I3344" s="1" t="s">
        <v>13</v>
      </c>
      <c r="J3344">
        <v>29</v>
      </c>
      <c r="K3344" s="1">
        <f t="shared" si="156"/>
        <v>1066381.08</v>
      </c>
      <c r="L3344" s="1" t="str">
        <f t="shared" si="157"/>
        <v>ASALARIADO</v>
      </c>
      <c r="M3344" s="1">
        <f t="shared" si="158"/>
        <v>29</v>
      </c>
    </row>
    <row r="3345" spans="2:13" x14ac:dyDescent="0.25">
      <c r="B3345">
        <v>3331</v>
      </c>
      <c r="C3345" s="1" t="s">
        <v>9</v>
      </c>
      <c r="D3345">
        <v>280000</v>
      </c>
      <c r="E3345" s="1" t="s">
        <v>18</v>
      </c>
      <c r="F3345" s="1" t="s">
        <v>16</v>
      </c>
      <c r="G3345" s="1" t="s">
        <v>12</v>
      </c>
      <c r="H3345" s="1" t="s">
        <v>13</v>
      </c>
      <c r="I3345" s="1" t="s">
        <v>13</v>
      </c>
      <c r="J3345">
        <v>40</v>
      </c>
      <c r="K3345" s="1">
        <f t="shared" si="156"/>
        <v>280000</v>
      </c>
      <c r="L3345" s="1" t="str">
        <f t="shared" si="157"/>
        <v>TRABAJADOR INDEPENDIENTE</v>
      </c>
      <c r="M3345" s="1">
        <f t="shared" si="158"/>
        <v>40</v>
      </c>
    </row>
    <row r="3346" spans="2:13" x14ac:dyDescent="0.25">
      <c r="B3346">
        <v>3332</v>
      </c>
      <c r="C3346" s="1" t="s">
        <v>9</v>
      </c>
      <c r="D3346">
        <v>342225.26</v>
      </c>
      <c r="E3346" s="1" t="s">
        <v>10</v>
      </c>
      <c r="F3346" s="1" t="s">
        <v>16</v>
      </c>
      <c r="G3346" s="1" t="s">
        <v>12</v>
      </c>
      <c r="H3346" s="1" t="s">
        <v>13</v>
      </c>
      <c r="I3346" s="1" t="s">
        <v>13</v>
      </c>
      <c r="J3346">
        <v>44</v>
      </c>
      <c r="K3346" s="1">
        <f t="shared" si="156"/>
        <v>342225.26</v>
      </c>
      <c r="L3346" s="1" t="str">
        <f t="shared" si="157"/>
        <v>ASALARIADO</v>
      </c>
      <c r="M3346" s="1">
        <f t="shared" si="158"/>
        <v>44</v>
      </c>
    </row>
    <row r="3347" spans="2:13" x14ac:dyDescent="0.25">
      <c r="B3347">
        <v>3333</v>
      </c>
      <c r="C3347" s="1" t="s">
        <v>15</v>
      </c>
      <c r="D3347">
        <v>535736.47</v>
      </c>
      <c r="E3347" s="1" t="s">
        <v>10</v>
      </c>
      <c r="F3347" s="1" t="s">
        <v>16</v>
      </c>
      <c r="G3347" s="1" t="s">
        <v>12</v>
      </c>
      <c r="H3347" s="1" t="s">
        <v>13</v>
      </c>
      <c r="I3347" s="1" t="s">
        <v>13</v>
      </c>
      <c r="J3347">
        <v>35</v>
      </c>
      <c r="K3347" s="1">
        <f t="shared" si="156"/>
        <v>535736.47</v>
      </c>
      <c r="L3347" s="1" t="str">
        <f t="shared" si="157"/>
        <v>ASALARIADO</v>
      </c>
      <c r="M3347" s="1">
        <f t="shared" si="158"/>
        <v>35</v>
      </c>
    </row>
    <row r="3348" spans="2:13" x14ac:dyDescent="0.25">
      <c r="B3348">
        <v>3334</v>
      </c>
      <c r="C3348" s="1" t="s">
        <v>9</v>
      </c>
      <c r="D3348">
        <v>288313.38</v>
      </c>
      <c r="E3348" s="1" t="s">
        <v>10</v>
      </c>
      <c r="F3348" s="1" t="s">
        <v>16</v>
      </c>
      <c r="G3348" s="1" t="s">
        <v>12</v>
      </c>
      <c r="H3348" s="1" t="s">
        <v>13</v>
      </c>
      <c r="I3348" s="1" t="s">
        <v>13</v>
      </c>
      <c r="J3348">
        <v>57</v>
      </c>
      <c r="K3348" s="1">
        <f t="shared" si="156"/>
        <v>288313.38</v>
      </c>
      <c r="L3348" s="1" t="str">
        <f t="shared" si="157"/>
        <v>ASALARIADO</v>
      </c>
      <c r="M3348" s="1">
        <f t="shared" si="158"/>
        <v>57</v>
      </c>
    </row>
    <row r="3349" spans="2:13" x14ac:dyDescent="0.25">
      <c r="B3349">
        <v>3335</v>
      </c>
      <c r="C3349" s="1" t="s">
        <v>9</v>
      </c>
      <c r="D3349">
        <v>1374999.99</v>
      </c>
      <c r="E3349" s="1" t="s">
        <v>10</v>
      </c>
      <c r="F3349" s="1" t="s">
        <v>16</v>
      </c>
      <c r="G3349" s="1" t="s">
        <v>12</v>
      </c>
      <c r="H3349" s="1" t="s">
        <v>12</v>
      </c>
      <c r="I3349" s="1" t="s">
        <v>13</v>
      </c>
      <c r="J3349">
        <v>37</v>
      </c>
      <c r="K3349" s="1">
        <f t="shared" si="156"/>
        <v>1374999.99</v>
      </c>
      <c r="L3349" s="1" t="str">
        <f t="shared" si="157"/>
        <v>ASALARIADO</v>
      </c>
      <c r="M3349" s="1">
        <f t="shared" si="158"/>
        <v>37</v>
      </c>
    </row>
    <row r="3350" spans="2:13" x14ac:dyDescent="0.25">
      <c r="B3350">
        <v>3336</v>
      </c>
      <c r="C3350" s="1" t="s">
        <v>15</v>
      </c>
      <c r="D3350">
        <v>748465</v>
      </c>
      <c r="E3350" s="1" t="s">
        <v>10</v>
      </c>
      <c r="F3350" s="1" t="s">
        <v>11</v>
      </c>
      <c r="G3350" s="1" t="s">
        <v>12</v>
      </c>
      <c r="H3350" s="1" t="s">
        <v>13</v>
      </c>
      <c r="I3350" s="1" t="s">
        <v>13</v>
      </c>
      <c r="J3350">
        <v>40</v>
      </c>
      <c r="K3350" s="1">
        <f t="shared" si="156"/>
        <v>748465</v>
      </c>
      <c r="L3350" s="1" t="str">
        <f t="shared" si="157"/>
        <v>ASALARIADO</v>
      </c>
      <c r="M3350" s="1">
        <f t="shared" si="158"/>
        <v>40</v>
      </c>
    </row>
    <row r="3351" spans="2:13" x14ac:dyDescent="0.25">
      <c r="B3351">
        <v>3337</v>
      </c>
      <c r="C3351" s="1" t="s">
        <v>15</v>
      </c>
      <c r="D3351">
        <v>235768.2</v>
      </c>
      <c r="E3351" s="1" t="s">
        <v>10</v>
      </c>
      <c r="F3351" s="1" t="s">
        <v>11</v>
      </c>
      <c r="G3351" s="1" t="s">
        <v>12</v>
      </c>
      <c r="H3351" s="1" t="s">
        <v>13</v>
      </c>
      <c r="I3351" s="1" t="s">
        <v>13</v>
      </c>
      <c r="J3351">
        <v>47</v>
      </c>
      <c r="K3351" s="1">
        <f t="shared" si="156"/>
        <v>235768.2</v>
      </c>
      <c r="L3351" s="1" t="str">
        <f t="shared" si="157"/>
        <v>ASALARIADO</v>
      </c>
      <c r="M3351" s="1">
        <f t="shared" si="158"/>
        <v>47</v>
      </c>
    </row>
    <row r="3352" spans="2:13" x14ac:dyDescent="0.25">
      <c r="B3352">
        <v>3338</v>
      </c>
      <c r="C3352" s="1" t="s">
        <v>9</v>
      </c>
      <c r="D3352">
        <v>11200</v>
      </c>
      <c r="E3352" s="1" t="s">
        <v>10</v>
      </c>
      <c r="F3352" s="1" t="s">
        <v>16</v>
      </c>
      <c r="G3352" s="1" t="s">
        <v>12</v>
      </c>
      <c r="H3352" s="1" t="s">
        <v>12</v>
      </c>
      <c r="I3352" s="1" t="s">
        <v>12</v>
      </c>
      <c r="J3352">
        <v>24</v>
      </c>
      <c r="K3352" s="1">
        <f t="shared" si="156"/>
        <v>11200</v>
      </c>
      <c r="L3352" s="1" t="str">
        <f t="shared" si="157"/>
        <v>ASALARIADO</v>
      </c>
      <c r="M3352" s="1">
        <f t="shared" si="158"/>
        <v>24</v>
      </c>
    </row>
    <row r="3353" spans="2:13" x14ac:dyDescent="0.25">
      <c r="B3353">
        <v>3339</v>
      </c>
      <c r="C3353" s="1" t="s">
        <v>9</v>
      </c>
      <c r="D3353">
        <v>377425.93</v>
      </c>
      <c r="E3353" s="1" t="s">
        <v>10</v>
      </c>
      <c r="F3353" s="1" t="s">
        <v>16</v>
      </c>
      <c r="G3353" s="1" t="s">
        <v>12</v>
      </c>
      <c r="H3353" s="1" t="s">
        <v>13</v>
      </c>
      <c r="I3353" s="1" t="s">
        <v>13</v>
      </c>
      <c r="J3353">
        <v>54</v>
      </c>
      <c r="K3353" s="1">
        <f t="shared" si="156"/>
        <v>377425.93</v>
      </c>
      <c r="L3353" s="1" t="str">
        <f t="shared" si="157"/>
        <v>ASALARIADO</v>
      </c>
      <c r="M3353" s="1">
        <f t="shared" si="158"/>
        <v>54</v>
      </c>
    </row>
    <row r="3354" spans="2:13" x14ac:dyDescent="0.25">
      <c r="B3354">
        <v>3340</v>
      </c>
      <c r="C3354" s="1" t="s">
        <v>9</v>
      </c>
      <c r="D3354">
        <v>297044</v>
      </c>
      <c r="E3354" s="1" t="s">
        <v>17</v>
      </c>
      <c r="F3354" s="1" t="s">
        <v>16</v>
      </c>
      <c r="G3354" s="1" t="s">
        <v>12</v>
      </c>
      <c r="H3354" s="1" t="s">
        <v>12</v>
      </c>
      <c r="I3354" s="1" t="s">
        <v>13</v>
      </c>
      <c r="J3354">
        <v>55</v>
      </c>
      <c r="K3354" s="1">
        <f t="shared" si="156"/>
        <v>297044</v>
      </c>
      <c r="L3354" s="1" t="str">
        <f t="shared" si="157"/>
        <v>ASEGURADO VOLUNTARIO</v>
      </c>
      <c r="M3354" s="1">
        <f t="shared" si="158"/>
        <v>55</v>
      </c>
    </row>
    <row r="3355" spans="2:13" x14ac:dyDescent="0.25">
      <c r="B3355">
        <v>3341</v>
      </c>
      <c r="C3355" s="1" t="s">
        <v>9</v>
      </c>
      <c r="D3355">
        <v>85221.33</v>
      </c>
      <c r="E3355" s="1" t="s">
        <v>10</v>
      </c>
      <c r="F3355" s="1" t="s">
        <v>16</v>
      </c>
      <c r="G3355" s="1" t="s">
        <v>12</v>
      </c>
      <c r="H3355" s="1" t="s">
        <v>13</v>
      </c>
      <c r="I3355" s="1" t="s">
        <v>13</v>
      </c>
      <c r="J3355">
        <v>52</v>
      </c>
      <c r="K3355" s="1">
        <f t="shared" si="156"/>
        <v>85221.33</v>
      </c>
      <c r="L3355" s="1" t="str">
        <f t="shared" si="157"/>
        <v>ASALARIADO</v>
      </c>
      <c r="M3355" s="1">
        <f t="shared" si="158"/>
        <v>52</v>
      </c>
    </row>
    <row r="3356" spans="2:13" x14ac:dyDescent="0.25">
      <c r="B3356">
        <v>3342</v>
      </c>
      <c r="C3356" s="1" t="s">
        <v>9</v>
      </c>
      <c r="D3356">
        <v>297046</v>
      </c>
      <c r="E3356" s="1" t="s">
        <v>18</v>
      </c>
      <c r="F3356" s="1" t="s">
        <v>16</v>
      </c>
      <c r="G3356" s="1" t="s">
        <v>12</v>
      </c>
      <c r="H3356" s="1" t="s">
        <v>13</v>
      </c>
      <c r="I3356" s="1" t="s">
        <v>13</v>
      </c>
      <c r="J3356">
        <v>59</v>
      </c>
      <c r="K3356" s="1">
        <f t="shared" si="156"/>
        <v>297046</v>
      </c>
      <c r="L3356" s="1" t="str">
        <f t="shared" si="157"/>
        <v>TRABAJADOR INDEPENDIENTE</v>
      </c>
      <c r="M3356" s="1">
        <f t="shared" si="158"/>
        <v>59</v>
      </c>
    </row>
    <row r="3357" spans="2:13" x14ac:dyDescent="0.25">
      <c r="B3357">
        <v>3343</v>
      </c>
      <c r="C3357" s="1" t="s">
        <v>9</v>
      </c>
      <c r="D3357">
        <v>280000</v>
      </c>
      <c r="E3357" s="1" t="s">
        <v>10</v>
      </c>
      <c r="F3357" s="1" t="s">
        <v>16</v>
      </c>
      <c r="G3357" s="1" t="s">
        <v>12</v>
      </c>
      <c r="H3357" s="1" t="s">
        <v>13</v>
      </c>
      <c r="I3357" s="1" t="s">
        <v>13</v>
      </c>
      <c r="J3357">
        <v>70</v>
      </c>
      <c r="K3357" s="1">
        <f t="shared" si="156"/>
        <v>280000</v>
      </c>
      <c r="L3357" s="1" t="str">
        <f t="shared" si="157"/>
        <v>ASALARIADO</v>
      </c>
      <c r="M3357" s="1">
        <f t="shared" si="158"/>
        <v>70</v>
      </c>
    </row>
    <row r="3358" spans="2:13" x14ac:dyDescent="0.25">
      <c r="B3358">
        <v>3344</v>
      </c>
      <c r="C3358" s="1" t="s">
        <v>9</v>
      </c>
      <c r="D3358">
        <v>400000</v>
      </c>
      <c r="E3358" s="1" t="s">
        <v>10</v>
      </c>
      <c r="F3358" s="1" t="s">
        <v>16</v>
      </c>
      <c r="G3358" s="1" t="s">
        <v>12</v>
      </c>
      <c r="H3358" s="1" t="s">
        <v>13</v>
      </c>
      <c r="I3358" s="1" t="s">
        <v>13</v>
      </c>
      <c r="J3358">
        <v>47</v>
      </c>
      <c r="K3358" s="1">
        <f t="shared" si="156"/>
        <v>400000</v>
      </c>
      <c r="L3358" s="1" t="str">
        <f t="shared" si="157"/>
        <v>ASALARIADO</v>
      </c>
      <c r="M3358" s="1">
        <f t="shared" si="158"/>
        <v>47</v>
      </c>
    </row>
    <row r="3359" spans="2:13" x14ac:dyDescent="0.25">
      <c r="B3359">
        <v>3345</v>
      </c>
      <c r="C3359" s="1" t="s">
        <v>9</v>
      </c>
      <c r="D3359">
        <v>664950.56000000006</v>
      </c>
      <c r="E3359" s="1" t="s">
        <v>10</v>
      </c>
      <c r="F3359" s="1" t="s">
        <v>16</v>
      </c>
      <c r="G3359" s="1" t="s">
        <v>12</v>
      </c>
      <c r="H3359" s="1" t="s">
        <v>12</v>
      </c>
      <c r="I3359" s="1" t="s">
        <v>13</v>
      </c>
      <c r="J3359">
        <v>38</v>
      </c>
      <c r="K3359" s="1">
        <f t="shared" si="156"/>
        <v>664950.56000000006</v>
      </c>
      <c r="L3359" s="1" t="str">
        <f t="shared" si="157"/>
        <v>ASALARIADO</v>
      </c>
      <c r="M3359" s="1">
        <f t="shared" si="158"/>
        <v>38</v>
      </c>
    </row>
    <row r="3360" spans="2:13" x14ac:dyDescent="0.25">
      <c r="B3360">
        <v>3346</v>
      </c>
      <c r="C3360" s="1" t="s">
        <v>15</v>
      </c>
      <c r="D3360">
        <v>580000</v>
      </c>
      <c r="E3360" s="1" t="s">
        <v>10</v>
      </c>
      <c r="F3360" s="1" t="s">
        <v>16</v>
      </c>
      <c r="G3360" s="1" t="s">
        <v>12</v>
      </c>
      <c r="H3360" s="1" t="s">
        <v>13</v>
      </c>
      <c r="I3360" s="1" t="s">
        <v>13</v>
      </c>
      <c r="J3360">
        <v>25</v>
      </c>
      <c r="K3360" s="1">
        <f t="shared" si="156"/>
        <v>580000</v>
      </c>
      <c r="L3360" s="1" t="str">
        <f t="shared" si="157"/>
        <v>ASALARIADO</v>
      </c>
      <c r="M3360" s="1">
        <f t="shared" si="158"/>
        <v>25</v>
      </c>
    </row>
    <row r="3361" spans="2:13" x14ac:dyDescent="0.25">
      <c r="B3361">
        <v>3347</v>
      </c>
      <c r="C3361" s="1" t="s">
        <v>15</v>
      </c>
      <c r="D3361">
        <v>183760</v>
      </c>
      <c r="E3361" s="1" t="s">
        <v>10</v>
      </c>
      <c r="F3361" s="1" t="s">
        <v>16</v>
      </c>
      <c r="G3361" s="1" t="s">
        <v>12</v>
      </c>
      <c r="H3361" s="1" t="s">
        <v>12</v>
      </c>
      <c r="I3361" s="1" t="s">
        <v>13</v>
      </c>
      <c r="J3361">
        <v>53</v>
      </c>
      <c r="K3361" s="1">
        <f t="shared" si="156"/>
        <v>183760</v>
      </c>
      <c r="L3361" s="1" t="str">
        <f t="shared" si="157"/>
        <v>ASALARIADO</v>
      </c>
      <c r="M3361" s="1">
        <f t="shared" si="158"/>
        <v>53</v>
      </c>
    </row>
    <row r="3362" spans="2:13" x14ac:dyDescent="0.25">
      <c r="B3362">
        <v>3348</v>
      </c>
      <c r="C3362" s="1" t="s">
        <v>15</v>
      </c>
      <c r="D3362">
        <v>591000</v>
      </c>
      <c r="E3362" s="1" t="s">
        <v>10</v>
      </c>
      <c r="F3362" s="1" t="s">
        <v>16</v>
      </c>
      <c r="G3362" s="1" t="s">
        <v>12</v>
      </c>
      <c r="H3362" s="1" t="s">
        <v>13</v>
      </c>
      <c r="I3362" s="1" t="s">
        <v>13</v>
      </c>
      <c r="J3362">
        <v>45</v>
      </c>
      <c r="K3362" s="1">
        <f t="shared" si="156"/>
        <v>591000</v>
      </c>
      <c r="L3362" s="1" t="str">
        <f t="shared" si="157"/>
        <v>ASALARIADO</v>
      </c>
      <c r="M3362" s="1">
        <f t="shared" si="158"/>
        <v>45</v>
      </c>
    </row>
    <row r="3363" spans="2:13" x14ac:dyDescent="0.25">
      <c r="B3363">
        <v>3349</v>
      </c>
      <c r="C3363" s="1" t="s">
        <v>9</v>
      </c>
      <c r="D3363">
        <v>1461023.23</v>
      </c>
      <c r="E3363" s="1" t="s">
        <v>10</v>
      </c>
      <c r="F3363" s="1" t="s">
        <v>16</v>
      </c>
      <c r="G3363" s="1" t="s">
        <v>12</v>
      </c>
      <c r="H3363" s="1" t="s">
        <v>13</v>
      </c>
      <c r="I3363" s="1" t="s">
        <v>13</v>
      </c>
      <c r="J3363">
        <v>30</v>
      </c>
      <c r="K3363" s="1">
        <f t="shared" si="156"/>
        <v>1461023.23</v>
      </c>
      <c r="L3363" s="1" t="str">
        <f t="shared" si="157"/>
        <v>ASALARIADO</v>
      </c>
      <c r="M3363" s="1">
        <f t="shared" si="158"/>
        <v>30</v>
      </c>
    </row>
    <row r="3364" spans="2:13" x14ac:dyDescent="0.25">
      <c r="B3364">
        <v>3350</v>
      </c>
      <c r="C3364" s="1" t="s">
        <v>15</v>
      </c>
      <c r="D3364">
        <v>1167041</v>
      </c>
      <c r="E3364" s="1" t="s">
        <v>10</v>
      </c>
      <c r="F3364" s="1" t="s">
        <v>11</v>
      </c>
      <c r="G3364" s="1" t="s">
        <v>12</v>
      </c>
      <c r="H3364" s="1" t="s">
        <v>13</v>
      </c>
      <c r="I3364" s="1" t="s">
        <v>12</v>
      </c>
      <c r="J3364">
        <v>32</v>
      </c>
      <c r="K3364" s="1">
        <f t="shared" si="156"/>
        <v>1167041</v>
      </c>
      <c r="L3364" s="1" t="str">
        <f t="shared" si="157"/>
        <v>ASALARIADO</v>
      </c>
      <c r="M3364" s="1">
        <f t="shared" si="158"/>
        <v>32</v>
      </c>
    </row>
    <row r="3365" spans="2:13" x14ac:dyDescent="0.25">
      <c r="B3365">
        <v>3351</v>
      </c>
      <c r="C3365" s="1" t="s">
        <v>15</v>
      </c>
      <c r="D3365">
        <v>240000</v>
      </c>
      <c r="E3365" s="1" t="s">
        <v>10</v>
      </c>
      <c r="F3365" s="1" t="s">
        <v>16</v>
      </c>
      <c r="G3365" s="1" t="s">
        <v>12</v>
      </c>
      <c r="H3365" s="1" t="s">
        <v>12</v>
      </c>
      <c r="I3365" s="1" t="s">
        <v>12</v>
      </c>
      <c r="J3365">
        <v>42</v>
      </c>
      <c r="K3365" s="1">
        <f t="shared" si="156"/>
        <v>240000</v>
      </c>
      <c r="L3365" s="1" t="str">
        <f t="shared" si="157"/>
        <v>ASALARIADO</v>
      </c>
      <c r="M3365" s="1">
        <f t="shared" si="158"/>
        <v>42</v>
      </c>
    </row>
    <row r="3366" spans="2:13" x14ac:dyDescent="0.25">
      <c r="B3366">
        <v>3352</v>
      </c>
      <c r="C3366" s="1" t="s">
        <v>15</v>
      </c>
      <c r="D3366">
        <v>227197.58</v>
      </c>
      <c r="E3366" s="1" t="s">
        <v>10</v>
      </c>
      <c r="F3366" s="1" t="s">
        <v>16</v>
      </c>
      <c r="G3366" s="1" t="s">
        <v>12</v>
      </c>
      <c r="H3366" s="1" t="s">
        <v>13</v>
      </c>
      <c r="I3366" s="1" t="s">
        <v>13</v>
      </c>
      <c r="J3366">
        <v>36</v>
      </c>
      <c r="K3366" s="1">
        <f t="shared" si="156"/>
        <v>227197.58</v>
      </c>
      <c r="L3366" s="1" t="str">
        <f t="shared" si="157"/>
        <v>ASALARIADO</v>
      </c>
      <c r="M3366" s="1">
        <f t="shared" si="158"/>
        <v>36</v>
      </c>
    </row>
    <row r="3367" spans="2:13" x14ac:dyDescent="0.25">
      <c r="B3367">
        <v>3353</v>
      </c>
      <c r="C3367" s="1" t="s">
        <v>15</v>
      </c>
      <c r="D3367">
        <v>346384</v>
      </c>
      <c r="E3367" s="1" t="s">
        <v>10</v>
      </c>
      <c r="F3367" s="1" t="s">
        <v>11</v>
      </c>
      <c r="G3367" s="1" t="s">
        <v>12</v>
      </c>
      <c r="H3367" s="1" t="s">
        <v>13</v>
      </c>
      <c r="I3367" s="1" t="s">
        <v>13</v>
      </c>
      <c r="J3367">
        <v>43</v>
      </c>
      <c r="K3367" s="1">
        <f t="shared" si="156"/>
        <v>346384</v>
      </c>
      <c r="L3367" s="1" t="str">
        <f t="shared" si="157"/>
        <v>ASALARIADO</v>
      </c>
      <c r="M3367" s="1">
        <f t="shared" si="158"/>
        <v>43</v>
      </c>
    </row>
    <row r="3368" spans="2:13" x14ac:dyDescent="0.25">
      <c r="B3368">
        <v>3354</v>
      </c>
      <c r="C3368" s="1" t="s">
        <v>9</v>
      </c>
      <c r="D3368">
        <v>821327.28</v>
      </c>
      <c r="E3368" s="1" t="s">
        <v>10</v>
      </c>
      <c r="F3368" s="1" t="s">
        <v>16</v>
      </c>
      <c r="G3368" s="1" t="s">
        <v>12</v>
      </c>
      <c r="H3368" s="1" t="s">
        <v>13</v>
      </c>
      <c r="I3368" s="1" t="s">
        <v>13</v>
      </c>
      <c r="J3368">
        <v>60</v>
      </c>
      <c r="K3368" s="1">
        <f t="shared" si="156"/>
        <v>821327.28</v>
      </c>
      <c r="L3368" s="1" t="str">
        <f t="shared" si="157"/>
        <v>ASALARIADO</v>
      </c>
      <c r="M3368" s="1">
        <f t="shared" si="158"/>
        <v>60</v>
      </c>
    </row>
    <row r="3369" spans="2:13" x14ac:dyDescent="0.25">
      <c r="B3369">
        <v>3355</v>
      </c>
      <c r="C3369" s="1" t="s">
        <v>9</v>
      </c>
      <c r="D3369">
        <v>350000</v>
      </c>
      <c r="E3369" s="1" t="s">
        <v>10</v>
      </c>
      <c r="F3369" s="1" t="s">
        <v>16</v>
      </c>
      <c r="G3369" s="1" t="s">
        <v>12</v>
      </c>
      <c r="H3369" s="1" t="s">
        <v>13</v>
      </c>
      <c r="I3369" s="1" t="s">
        <v>13</v>
      </c>
      <c r="J3369">
        <v>36</v>
      </c>
      <c r="K3369" s="1">
        <f t="shared" si="156"/>
        <v>350000</v>
      </c>
      <c r="L3369" s="1" t="str">
        <f t="shared" si="157"/>
        <v>ASALARIADO</v>
      </c>
      <c r="M3369" s="1">
        <f t="shared" si="158"/>
        <v>36</v>
      </c>
    </row>
    <row r="3370" spans="2:13" x14ac:dyDescent="0.25">
      <c r="B3370">
        <v>3356</v>
      </c>
      <c r="C3370" s="1" t="s">
        <v>9</v>
      </c>
      <c r="D3370">
        <v>351536.79</v>
      </c>
      <c r="E3370" s="1" t="s">
        <v>10</v>
      </c>
      <c r="F3370" s="1" t="s">
        <v>16</v>
      </c>
      <c r="G3370" s="1" t="s">
        <v>12</v>
      </c>
      <c r="H3370" s="1" t="s">
        <v>13</v>
      </c>
      <c r="I3370" s="1" t="s">
        <v>13</v>
      </c>
      <c r="J3370">
        <v>46</v>
      </c>
      <c r="K3370" s="1">
        <f t="shared" si="156"/>
        <v>351536.79</v>
      </c>
      <c r="L3370" s="1" t="str">
        <f t="shared" si="157"/>
        <v>ASALARIADO</v>
      </c>
      <c r="M3370" s="1">
        <f t="shared" si="158"/>
        <v>46</v>
      </c>
    </row>
    <row r="3371" spans="2:13" x14ac:dyDescent="0.25">
      <c r="B3371">
        <v>3357</v>
      </c>
      <c r="C3371" s="1" t="s">
        <v>15</v>
      </c>
      <c r="D3371">
        <v>258542.5</v>
      </c>
      <c r="E3371" s="1" t="s">
        <v>10</v>
      </c>
      <c r="F3371" s="1" t="s">
        <v>16</v>
      </c>
      <c r="G3371" s="1" t="s">
        <v>12</v>
      </c>
      <c r="H3371" s="1" t="s">
        <v>13</v>
      </c>
      <c r="I3371" s="1" t="s">
        <v>13</v>
      </c>
      <c r="J3371">
        <v>53</v>
      </c>
      <c r="K3371" s="1">
        <f t="shared" si="156"/>
        <v>258542.5</v>
      </c>
      <c r="L3371" s="1" t="str">
        <f t="shared" si="157"/>
        <v>ASALARIADO</v>
      </c>
      <c r="M3371" s="1">
        <f t="shared" si="158"/>
        <v>53</v>
      </c>
    </row>
    <row r="3372" spans="2:13" x14ac:dyDescent="0.25">
      <c r="B3372">
        <v>3358</v>
      </c>
      <c r="C3372" s="1" t="s">
        <v>15</v>
      </c>
      <c r="D3372">
        <v>297045</v>
      </c>
      <c r="E3372" s="1" t="s">
        <v>17</v>
      </c>
      <c r="F3372" s="1" t="s">
        <v>16</v>
      </c>
      <c r="G3372" s="1" t="s">
        <v>12</v>
      </c>
      <c r="H3372" s="1" t="s">
        <v>12</v>
      </c>
      <c r="I3372" s="1" t="s">
        <v>13</v>
      </c>
      <c r="J3372">
        <v>40</v>
      </c>
      <c r="K3372" s="1">
        <f t="shared" si="156"/>
        <v>297045</v>
      </c>
      <c r="L3372" s="1" t="str">
        <f t="shared" si="157"/>
        <v>ASEGURADO VOLUNTARIO</v>
      </c>
      <c r="M3372" s="1">
        <f t="shared" si="158"/>
        <v>40</v>
      </c>
    </row>
    <row r="3373" spans="2:13" x14ac:dyDescent="0.25">
      <c r="B3373">
        <v>3359</v>
      </c>
      <c r="C3373" s="1" t="s">
        <v>15</v>
      </c>
      <c r="D3373">
        <v>289729</v>
      </c>
      <c r="E3373" s="1" t="s">
        <v>10</v>
      </c>
      <c r="F3373" s="1" t="s">
        <v>11</v>
      </c>
      <c r="G3373" s="1" t="s">
        <v>12</v>
      </c>
      <c r="H3373" s="1" t="s">
        <v>13</v>
      </c>
      <c r="I3373" s="1" t="s">
        <v>12</v>
      </c>
      <c r="J3373">
        <v>41</v>
      </c>
      <c r="K3373" s="1">
        <f t="shared" si="156"/>
        <v>289729</v>
      </c>
      <c r="L3373" s="1" t="str">
        <f t="shared" si="157"/>
        <v>ASALARIADO</v>
      </c>
      <c r="M3373" s="1">
        <f t="shared" si="158"/>
        <v>41</v>
      </c>
    </row>
    <row r="3374" spans="2:13" x14ac:dyDescent="0.25">
      <c r="B3374">
        <v>3360</v>
      </c>
      <c r="C3374" s="1" t="s">
        <v>15</v>
      </c>
      <c r="D3374">
        <v>550000</v>
      </c>
      <c r="E3374" s="1" t="s">
        <v>10</v>
      </c>
      <c r="F3374" s="1" t="s">
        <v>16</v>
      </c>
      <c r="G3374" s="1" t="s">
        <v>12</v>
      </c>
      <c r="H3374" s="1" t="s">
        <v>13</v>
      </c>
      <c r="I3374" s="1" t="s">
        <v>13</v>
      </c>
      <c r="J3374">
        <v>22</v>
      </c>
      <c r="K3374" s="1">
        <f t="shared" si="156"/>
        <v>550000</v>
      </c>
      <c r="L3374" s="1" t="str">
        <f t="shared" si="157"/>
        <v>ASALARIADO</v>
      </c>
      <c r="M3374" s="1">
        <f t="shared" si="158"/>
        <v>22</v>
      </c>
    </row>
    <row r="3375" spans="2:13" x14ac:dyDescent="0.25">
      <c r="B3375">
        <v>3361</v>
      </c>
      <c r="C3375" s="1" t="s">
        <v>15</v>
      </c>
      <c r="D3375">
        <v>1418498.89</v>
      </c>
      <c r="E3375" s="1" t="s">
        <v>10</v>
      </c>
      <c r="F3375" s="1" t="s">
        <v>16</v>
      </c>
      <c r="G3375" s="1" t="s">
        <v>12</v>
      </c>
      <c r="H3375" s="1" t="s">
        <v>13</v>
      </c>
      <c r="I3375" s="1" t="s">
        <v>13</v>
      </c>
      <c r="J3375">
        <v>48</v>
      </c>
      <c r="K3375" s="1">
        <f t="shared" si="156"/>
        <v>1418498.89</v>
      </c>
      <c r="L3375" s="1" t="str">
        <f t="shared" si="157"/>
        <v>ASALARIADO</v>
      </c>
      <c r="M3375" s="1">
        <f t="shared" si="158"/>
        <v>48</v>
      </c>
    </row>
    <row r="3376" spans="2:13" x14ac:dyDescent="0.25">
      <c r="B3376">
        <v>3362</v>
      </c>
      <c r="C3376" s="1" t="s">
        <v>9</v>
      </c>
      <c r="D3376">
        <v>2409620.6</v>
      </c>
      <c r="E3376" s="1" t="s">
        <v>10</v>
      </c>
      <c r="F3376" s="1" t="s">
        <v>11</v>
      </c>
      <c r="G3376" s="1" t="s">
        <v>12</v>
      </c>
      <c r="H3376" s="1" t="s">
        <v>13</v>
      </c>
      <c r="I3376" s="1" t="s">
        <v>13</v>
      </c>
      <c r="J3376">
        <v>52</v>
      </c>
      <c r="K3376" s="1">
        <f t="shared" si="156"/>
        <v>2409620.6</v>
      </c>
      <c r="L3376" s="1" t="str">
        <f t="shared" si="157"/>
        <v>ASALARIADO</v>
      </c>
      <c r="M3376" s="1">
        <f t="shared" si="158"/>
        <v>52</v>
      </c>
    </row>
    <row r="3377" spans="2:13" x14ac:dyDescent="0.25">
      <c r="B3377">
        <v>3363</v>
      </c>
      <c r="C3377" s="1" t="s">
        <v>15</v>
      </c>
      <c r="D3377">
        <v>225000</v>
      </c>
      <c r="E3377" s="1" t="s">
        <v>10</v>
      </c>
      <c r="F3377" s="1" t="s">
        <v>16</v>
      </c>
      <c r="G3377" s="1" t="s">
        <v>12</v>
      </c>
      <c r="H3377" s="1" t="s">
        <v>13</v>
      </c>
      <c r="I3377" s="1" t="s">
        <v>13</v>
      </c>
      <c r="J3377">
        <v>36</v>
      </c>
      <c r="K3377" s="1">
        <f t="shared" si="156"/>
        <v>225000</v>
      </c>
      <c r="L3377" s="1" t="str">
        <f t="shared" si="157"/>
        <v>ASALARIADO</v>
      </c>
      <c r="M3377" s="1">
        <f t="shared" si="158"/>
        <v>36</v>
      </c>
    </row>
    <row r="3378" spans="2:13" x14ac:dyDescent="0.25">
      <c r="B3378">
        <v>3364</v>
      </c>
      <c r="C3378" s="1" t="s">
        <v>15</v>
      </c>
      <c r="D3378">
        <v>578167.4</v>
      </c>
      <c r="E3378" s="1" t="s">
        <v>10</v>
      </c>
      <c r="F3378" s="1" t="s">
        <v>11</v>
      </c>
      <c r="G3378" s="1" t="s">
        <v>12</v>
      </c>
      <c r="H3378" s="1" t="s">
        <v>13</v>
      </c>
      <c r="I3378" s="1" t="s">
        <v>13</v>
      </c>
      <c r="J3378">
        <v>40</v>
      </c>
      <c r="K3378" s="1">
        <f t="shared" si="156"/>
        <v>578167.4</v>
      </c>
      <c r="L3378" s="1" t="str">
        <f t="shared" si="157"/>
        <v>ASALARIADO</v>
      </c>
      <c r="M3378" s="1">
        <f t="shared" si="158"/>
        <v>40</v>
      </c>
    </row>
    <row r="3379" spans="2:13" x14ac:dyDescent="0.25">
      <c r="B3379">
        <v>3365</v>
      </c>
      <c r="C3379" s="1" t="s">
        <v>15</v>
      </c>
      <c r="D3379">
        <v>282305</v>
      </c>
      <c r="E3379" s="1" t="s">
        <v>17</v>
      </c>
      <c r="F3379" s="1" t="s">
        <v>16</v>
      </c>
      <c r="G3379" s="1" t="s">
        <v>13</v>
      </c>
      <c r="H3379" s="1" t="s">
        <v>13</v>
      </c>
      <c r="I3379" s="1" t="s">
        <v>13</v>
      </c>
      <c r="J3379">
        <v>65</v>
      </c>
      <c r="K3379" s="1">
        <f t="shared" si="156"/>
        <v>282305</v>
      </c>
      <c r="L3379" s="1" t="str">
        <f t="shared" si="157"/>
        <v>ASEGURADO VOLUNTARIO</v>
      </c>
      <c r="M3379" s="1">
        <f t="shared" si="158"/>
        <v>65</v>
      </c>
    </row>
    <row r="3380" spans="2:13" x14ac:dyDescent="0.25">
      <c r="B3380">
        <v>3366</v>
      </c>
      <c r="C3380" s="1" t="s">
        <v>15</v>
      </c>
      <c r="D3380">
        <v>585519.47</v>
      </c>
      <c r="E3380" s="1" t="s">
        <v>10</v>
      </c>
      <c r="F3380" s="1" t="s">
        <v>11</v>
      </c>
      <c r="G3380" s="1" t="s">
        <v>12</v>
      </c>
      <c r="H3380" s="1" t="s">
        <v>13</v>
      </c>
      <c r="I3380" s="1" t="s">
        <v>13</v>
      </c>
      <c r="J3380">
        <v>54</v>
      </c>
      <c r="K3380" s="1">
        <f t="shared" si="156"/>
        <v>585519.47</v>
      </c>
      <c r="L3380" s="1" t="str">
        <f t="shared" si="157"/>
        <v>ASALARIADO</v>
      </c>
      <c r="M3380" s="1">
        <f t="shared" si="158"/>
        <v>54</v>
      </c>
    </row>
    <row r="3381" spans="2:13" x14ac:dyDescent="0.25">
      <c r="B3381">
        <v>3367</v>
      </c>
      <c r="C3381" s="1" t="s">
        <v>9</v>
      </c>
      <c r="D3381">
        <v>477206.99</v>
      </c>
      <c r="E3381" s="1" t="s">
        <v>10</v>
      </c>
      <c r="F3381" s="1" t="s">
        <v>16</v>
      </c>
      <c r="G3381" s="1" t="s">
        <v>12</v>
      </c>
      <c r="H3381" s="1" t="s">
        <v>13</v>
      </c>
      <c r="I3381" s="1" t="s">
        <v>13</v>
      </c>
      <c r="J3381">
        <v>27</v>
      </c>
      <c r="K3381" s="1">
        <f t="shared" si="156"/>
        <v>477206.99</v>
      </c>
      <c r="L3381" s="1" t="str">
        <f t="shared" si="157"/>
        <v>ASALARIADO</v>
      </c>
      <c r="M3381" s="1">
        <f t="shared" si="158"/>
        <v>27</v>
      </c>
    </row>
    <row r="3382" spans="2:13" x14ac:dyDescent="0.25">
      <c r="B3382">
        <v>3368</v>
      </c>
      <c r="C3382" s="1" t="s">
        <v>15</v>
      </c>
      <c r="D3382">
        <v>366740.15</v>
      </c>
      <c r="E3382" s="1" t="s">
        <v>10</v>
      </c>
      <c r="F3382" s="1" t="s">
        <v>16</v>
      </c>
      <c r="G3382" s="1" t="s">
        <v>12</v>
      </c>
      <c r="H3382" s="1" t="s">
        <v>13</v>
      </c>
      <c r="I3382" s="1" t="s">
        <v>13</v>
      </c>
      <c r="J3382">
        <v>37</v>
      </c>
      <c r="K3382" s="1">
        <f t="shared" si="156"/>
        <v>366740.15</v>
      </c>
      <c r="L3382" s="1" t="str">
        <f t="shared" si="157"/>
        <v>ASALARIADO</v>
      </c>
      <c r="M3382" s="1">
        <f t="shared" si="158"/>
        <v>37</v>
      </c>
    </row>
    <row r="3383" spans="2:13" x14ac:dyDescent="0.25">
      <c r="B3383">
        <v>3369</v>
      </c>
      <c r="C3383" s="1" t="s">
        <v>15</v>
      </c>
      <c r="D3383">
        <v>297045</v>
      </c>
      <c r="E3383" s="1" t="s">
        <v>17</v>
      </c>
      <c r="F3383" s="1" t="s">
        <v>16</v>
      </c>
      <c r="G3383" s="1" t="s">
        <v>12</v>
      </c>
      <c r="H3383" s="1" t="s">
        <v>13</v>
      </c>
      <c r="I3383" s="1" t="s">
        <v>13</v>
      </c>
      <c r="J3383">
        <v>29</v>
      </c>
      <c r="K3383" s="1">
        <f t="shared" si="156"/>
        <v>297045</v>
      </c>
      <c r="L3383" s="1" t="str">
        <f t="shared" si="157"/>
        <v>ASEGURADO VOLUNTARIO</v>
      </c>
      <c r="M3383" s="1">
        <f t="shared" si="158"/>
        <v>29</v>
      </c>
    </row>
    <row r="3384" spans="2:13" x14ac:dyDescent="0.25">
      <c r="B3384">
        <v>3370</v>
      </c>
      <c r="C3384" s="1" t="s">
        <v>15</v>
      </c>
      <c r="D3384">
        <v>375728</v>
      </c>
      <c r="E3384" s="1" t="s">
        <v>10</v>
      </c>
      <c r="F3384" s="1" t="s">
        <v>16</v>
      </c>
      <c r="G3384" s="1" t="s">
        <v>12</v>
      </c>
      <c r="H3384" s="1" t="s">
        <v>12</v>
      </c>
      <c r="I3384" s="1" t="s">
        <v>13</v>
      </c>
      <c r="J3384">
        <v>41</v>
      </c>
      <c r="K3384" s="1">
        <f t="shared" si="156"/>
        <v>375728</v>
      </c>
      <c r="L3384" s="1" t="str">
        <f t="shared" si="157"/>
        <v>ASALARIADO</v>
      </c>
      <c r="M3384" s="1">
        <f t="shared" si="158"/>
        <v>41</v>
      </c>
    </row>
    <row r="3385" spans="2:13" x14ac:dyDescent="0.25">
      <c r="B3385">
        <v>3371</v>
      </c>
      <c r="C3385" s="1" t="s">
        <v>9</v>
      </c>
      <c r="D3385">
        <v>541286.99</v>
      </c>
      <c r="E3385" s="1" t="s">
        <v>10</v>
      </c>
      <c r="F3385" s="1" t="s">
        <v>16</v>
      </c>
      <c r="G3385" s="1" t="s">
        <v>12</v>
      </c>
      <c r="H3385" s="1" t="s">
        <v>13</v>
      </c>
      <c r="I3385" s="1" t="s">
        <v>13</v>
      </c>
      <c r="J3385">
        <v>38</v>
      </c>
      <c r="K3385" s="1">
        <f t="shared" si="156"/>
        <v>541286.99</v>
      </c>
      <c r="L3385" s="1" t="str">
        <f t="shared" si="157"/>
        <v>ASALARIADO</v>
      </c>
      <c r="M3385" s="1">
        <f t="shared" si="158"/>
        <v>38</v>
      </c>
    </row>
    <row r="3386" spans="2:13" x14ac:dyDescent="0.25">
      <c r="B3386">
        <v>3372</v>
      </c>
      <c r="C3386" s="1" t="s">
        <v>9</v>
      </c>
      <c r="D3386">
        <v>1486779</v>
      </c>
      <c r="E3386" s="1" t="s">
        <v>14</v>
      </c>
      <c r="F3386" s="1" t="s">
        <v>11</v>
      </c>
      <c r="G3386" s="1" t="s">
        <v>12</v>
      </c>
      <c r="H3386" s="1" t="s">
        <v>13</v>
      </c>
      <c r="I3386" s="1" t="s">
        <v>13</v>
      </c>
      <c r="J3386">
        <v>60</v>
      </c>
      <c r="K3386" s="1">
        <f t="shared" si="156"/>
        <v>1486779</v>
      </c>
      <c r="L3386" s="1" t="str">
        <f t="shared" si="157"/>
        <v>PENSIONADOS EN SU PROPIO SISTEMA</v>
      </c>
      <c r="M3386" s="1">
        <f t="shared" si="158"/>
        <v>60</v>
      </c>
    </row>
    <row r="3387" spans="2:13" x14ac:dyDescent="0.25">
      <c r="B3387">
        <v>3373</v>
      </c>
      <c r="C3387" s="1" t="s">
        <v>15</v>
      </c>
      <c r="D3387">
        <v>297045</v>
      </c>
      <c r="E3387" s="1" t="s">
        <v>17</v>
      </c>
      <c r="F3387" s="1" t="s">
        <v>16</v>
      </c>
      <c r="G3387" s="1" t="s">
        <v>12</v>
      </c>
      <c r="H3387" s="1" t="s">
        <v>13</v>
      </c>
      <c r="I3387" s="1" t="s">
        <v>13</v>
      </c>
      <c r="J3387">
        <v>62</v>
      </c>
      <c r="K3387" s="1">
        <f t="shared" si="156"/>
        <v>297045</v>
      </c>
      <c r="L3387" s="1" t="str">
        <f t="shared" si="157"/>
        <v>ASEGURADO VOLUNTARIO</v>
      </c>
      <c r="M3387" s="1">
        <f t="shared" si="158"/>
        <v>62</v>
      </c>
    </row>
    <row r="3388" spans="2:13" x14ac:dyDescent="0.25">
      <c r="B3388">
        <v>3374</v>
      </c>
      <c r="C3388" s="1" t="s">
        <v>9</v>
      </c>
      <c r="D3388">
        <v>297046</v>
      </c>
      <c r="E3388" s="1" t="s">
        <v>17</v>
      </c>
      <c r="F3388" s="1" t="s">
        <v>16</v>
      </c>
      <c r="G3388" s="1" t="s">
        <v>12</v>
      </c>
      <c r="H3388" s="1" t="s">
        <v>12</v>
      </c>
      <c r="I3388" s="1" t="s">
        <v>13</v>
      </c>
      <c r="J3388">
        <v>38</v>
      </c>
      <c r="K3388" s="1">
        <f t="shared" si="156"/>
        <v>297046</v>
      </c>
      <c r="L3388" s="1" t="str">
        <f t="shared" si="157"/>
        <v>ASEGURADO VOLUNTARIO</v>
      </c>
      <c r="M3388" s="1">
        <f t="shared" si="158"/>
        <v>38</v>
      </c>
    </row>
    <row r="3389" spans="2:13" x14ac:dyDescent="0.25">
      <c r="B3389">
        <v>3375</v>
      </c>
      <c r="C3389" s="1" t="s">
        <v>15</v>
      </c>
      <c r="D3389">
        <v>557319</v>
      </c>
      <c r="E3389" s="1" t="s">
        <v>18</v>
      </c>
      <c r="F3389" s="1" t="s">
        <v>16</v>
      </c>
      <c r="G3389" s="1" t="s">
        <v>12</v>
      </c>
      <c r="H3389" s="1" t="s">
        <v>13</v>
      </c>
      <c r="I3389" s="1" t="s">
        <v>13</v>
      </c>
      <c r="J3389">
        <v>57</v>
      </c>
      <c r="K3389" s="1">
        <f t="shared" si="156"/>
        <v>557319</v>
      </c>
      <c r="L3389" s="1" t="str">
        <f t="shared" si="157"/>
        <v>TRABAJADOR INDEPENDIENTE</v>
      </c>
      <c r="M3389" s="1">
        <f t="shared" si="158"/>
        <v>57</v>
      </c>
    </row>
    <row r="3390" spans="2:13" x14ac:dyDescent="0.25">
      <c r="B3390">
        <v>3376</v>
      </c>
      <c r="C3390" s="1" t="s">
        <v>9</v>
      </c>
      <c r="D3390">
        <v>833592.1</v>
      </c>
      <c r="E3390" s="1" t="s">
        <v>10</v>
      </c>
      <c r="F3390" s="1" t="s">
        <v>11</v>
      </c>
      <c r="G3390" s="1" t="s">
        <v>12</v>
      </c>
      <c r="H3390" s="1" t="s">
        <v>13</v>
      </c>
      <c r="I3390" s="1" t="s">
        <v>13</v>
      </c>
      <c r="J3390">
        <v>31</v>
      </c>
      <c r="K3390" s="1">
        <f t="shared" si="156"/>
        <v>833592.1</v>
      </c>
      <c r="L3390" s="1" t="str">
        <f t="shared" si="157"/>
        <v>ASALARIADO</v>
      </c>
      <c r="M3390" s="1">
        <f t="shared" si="158"/>
        <v>31</v>
      </c>
    </row>
    <row r="3391" spans="2:13" x14ac:dyDescent="0.25">
      <c r="B3391">
        <v>3377</v>
      </c>
      <c r="C3391" s="1" t="s">
        <v>9</v>
      </c>
      <c r="D3391">
        <v>297950</v>
      </c>
      <c r="E3391" s="1" t="s">
        <v>19</v>
      </c>
      <c r="F3391" s="1" t="s">
        <v>16</v>
      </c>
      <c r="G3391" s="1" t="s">
        <v>12</v>
      </c>
      <c r="H3391" s="1" t="s">
        <v>13</v>
      </c>
      <c r="I3391" s="1" t="s">
        <v>13</v>
      </c>
      <c r="J3391">
        <v>44</v>
      </c>
      <c r="K3391" s="1">
        <f t="shared" si="156"/>
        <v>297950</v>
      </c>
      <c r="L3391" s="1" t="str">
        <f t="shared" si="157"/>
        <v>CONVENIOS ESPECIALES DE TRABAJADORES INDEPENDIENTES</v>
      </c>
      <c r="M3391" s="1">
        <f t="shared" si="158"/>
        <v>44</v>
      </c>
    </row>
    <row r="3392" spans="2:13" x14ac:dyDescent="0.25">
      <c r="B3392">
        <v>3378</v>
      </c>
      <c r="C3392" s="1" t="s">
        <v>9</v>
      </c>
      <c r="D3392">
        <v>356455</v>
      </c>
      <c r="E3392" s="1" t="s">
        <v>18</v>
      </c>
      <c r="F3392" s="1" t="s">
        <v>16</v>
      </c>
      <c r="G3392" s="1" t="s">
        <v>12</v>
      </c>
      <c r="H3392" s="1" t="s">
        <v>13</v>
      </c>
      <c r="I3392" s="1" t="s">
        <v>12</v>
      </c>
      <c r="J3392">
        <v>40</v>
      </c>
      <c r="K3392" s="1">
        <f t="shared" si="156"/>
        <v>356455</v>
      </c>
      <c r="L3392" s="1" t="str">
        <f t="shared" si="157"/>
        <v>TRABAJADOR INDEPENDIENTE</v>
      </c>
      <c r="M3392" s="1">
        <f t="shared" si="158"/>
        <v>40</v>
      </c>
    </row>
    <row r="3393" spans="2:13" x14ac:dyDescent="0.25">
      <c r="B3393">
        <v>3379</v>
      </c>
      <c r="C3393" s="1" t="s">
        <v>9</v>
      </c>
      <c r="D3393">
        <v>300438.55</v>
      </c>
      <c r="E3393" s="1" t="s">
        <v>10</v>
      </c>
      <c r="F3393" s="1" t="s">
        <v>16</v>
      </c>
      <c r="G3393" s="1" t="s">
        <v>12</v>
      </c>
      <c r="H3393" s="1" t="s">
        <v>13</v>
      </c>
      <c r="I3393" s="1" t="s">
        <v>13</v>
      </c>
      <c r="J3393">
        <v>19</v>
      </c>
      <c r="K3393" s="1">
        <f t="shared" si="156"/>
        <v>300438.55</v>
      </c>
      <c r="L3393" s="1" t="str">
        <f t="shared" si="157"/>
        <v>ASALARIADO</v>
      </c>
      <c r="M3393" s="1">
        <f t="shared" si="158"/>
        <v>19</v>
      </c>
    </row>
    <row r="3394" spans="2:13" x14ac:dyDescent="0.25">
      <c r="B3394">
        <v>3380</v>
      </c>
      <c r="C3394" s="1" t="s">
        <v>15</v>
      </c>
      <c r="D3394">
        <v>278030</v>
      </c>
      <c r="E3394" s="1" t="s">
        <v>21</v>
      </c>
      <c r="F3394" s="1" t="s">
        <v>16</v>
      </c>
      <c r="G3394" s="1" t="s">
        <v>12</v>
      </c>
      <c r="H3394" s="1" t="s">
        <v>13</v>
      </c>
      <c r="I3394" s="1" t="s">
        <v>13</v>
      </c>
      <c r="J3394">
        <v>27</v>
      </c>
      <c r="K3394" s="1">
        <f t="shared" si="156"/>
        <v>278030</v>
      </c>
      <c r="L3394" s="1" t="str">
        <f t="shared" si="157"/>
        <v>CONVENIOS ESPECIALES DE ASEGURADOS VOLUNTARIOS</v>
      </c>
      <c r="M3394" s="1">
        <f t="shared" si="158"/>
        <v>27</v>
      </c>
    </row>
    <row r="3395" spans="2:13" x14ac:dyDescent="0.25">
      <c r="B3395">
        <v>3381</v>
      </c>
      <c r="C3395" s="1" t="s">
        <v>9</v>
      </c>
      <c r="D3395">
        <v>354166</v>
      </c>
      <c r="E3395" s="1" t="s">
        <v>10</v>
      </c>
      <c r="F3395" s="1" t="s">
        <v>16</v>
      </c>
      <c r="G3395" s="1" t="s">
        <v>12</v>
      </c>
      <c r="H3395" s="1" t="s">
        <v>13</v>
      </c>
      <c r="I3395" s="1" t="s">
        <v>13</v>
      </c>
      <c r="J3395">
        <v>25</v>
      </c>
      <c r="K3395" s="1">
        <f t="shared" si="156"/>
        <v>354166</v>
      </c>
      <c r="L3395" s="1" t="str">
        <f t="shared" si="157"/>
        <v>ASALARIADO</v>
      </c>
      <c r="M3395" s="1">
        <f t="shared" si="158"/>
        <v>25</v>
      </c>
    </row>
    <row r="3396" spans="2:13" x14ac:dyDescent="0.25">
      <c r="B3396">
        <v>3382</v>
      </c>
      <c r="C3396" s="1" t="s">
        <v>9</v>
      </c>
      <c r="D3396">
        <v>963859.52</v>
      </c>
      <c r="E3396" s="1" t="s">
        <v>10</v>
      </c>
      <c r="F3396" s="1" t="s">
        <v>11</v>
      </c>
      <c r="G3396" s="1" t="s">
        <v>12</v>
      </c>
      <c r="H3396" s="1" t="s">
        <v>13</v>
      </c>
      <c r="I3396" s="1" t="s">
        <v>13</v>
      </c>
      <c r="J3396">
        <v>55</v>
      </c>
      <c r="K3396" s="1">
        <f t="shared" si="156"/>
        <v>963859.52</v>
      </c>
      <c r="L3396" s="1" t="str">
        <f t="shared" si="157"/>
        <v>ASALARIADO</v>
      </c>
      <c r="M3396" s="1">
        <f t="shared" si="158"/>
        <v>55</v>
      </c>
    </row>
    <row r="3397" spans="2:13" x14ac:dyDescent="0.25">
      <c r="B3397">
        <v>3383</v>
      </c>
      <c r="C3397" s="1" t="s">
        <v>9</v>
      </c>
      <c r="D3397">
        <v>1057967.08</v>
      </c>
      <c r="E3397" s="1" t="s">
        <v>10</v>
      </c>
      <c r="F3397" s="1" t="s">
        <v>16</v>
      </c>
      <c r="G3397" s="1" t="s">
        <v>12</v>
      </c>
      <c r="H3397" s="1" t="s">
        <v>13</v>
      </c>
      <c r="I3397" s="1" t="s">
        <v>13</v>
      </c>
      <c r="J3397">
        <v>31</v>
      </c>
      <c r="K3397" s="1">
        <f t="shared" si="156"/>
        <v>1057967.08</v>
      </c>
      <c r="L3397" s="1" t="str">
        <f t="shared" si="157"/>
        <v>ASALARIADO</v>
      </c>
      <c r="M3397" s="1">
        <f t="shared" si="158"/>
        <v>31</v>
      </c>
    </row>
    <row r="3398" spans="2:13" x14ac:dyDescent="0.25">
      <c r="B3398">
        <v>3384</v>
      </c>
      <c r="C3398" s="1" t="s">
        <v>9</v>
      </c>
      <c r="D3398">
        <v>586234.97</v>
      </c>
      <c r="E3398" s="1" t="s">
        <v>10</v>
      </c>
      <c r="F3398" s="1" t="s">
        <v>16</v>
      </c>
      <c r="G3398" s="1" t="s">
        <v>12</v>
      </c>
      <c r="H3398" s="1" t="s">
        <v>13</v>
      </c>
      <c r="I3398" s="1" t="s">
        <v>13</v>
      </c>
      <c r="J3398">
        <v>57</v>
      </c>
      <c r="K3398" s="1">
        <f t="shared" si="156"/>
        <v>586234.97</v>
      </c>
      <c r="L3398" s="1" t="str">
        <f t="shared" si="157"/>
        <v>ASALARIADO</v>
      </c>
      <c r="M3398" s="1">
        <f t="shared" si="158"/>
        <v>57</v>
      </c>
    </row>
    <row r="3399" spans="2:13" x14ac:dyDescent="0.25">
      <c r="B3399">
        <v>3385</v>
      </c>
      <c r="C3399" s="1" t="s">
        <v>9</v>
      </c>
      <c r="D3399">
        <v>278030</v>
      </c>
      <c r="E3399" s="1" t="s">
        <v>19</v>
      </c>
      <c r="F3399" s="1" t="s">
        <v>16</v>
      </c>
      <c r="G3399" s="1" t="s">
        <v>12</v>
      </c>
      <c r="H3399" s="1" t="s">
        <v>13</v>
      </c>
      <c r="I3399" s="1" t="s">
        <v>13</v>
      </c>
      <c r="J3399">
        <v>29</v>
      </c>
      <c r="K3399" s="1">
        <f t="shared" si="156"/>
        <v>278030</v>
      </c>
      <c r="L3399" s="1" t="str">
        <f t="shared" si="157"/>
        <v>CONVENIOS ESPECIALES DE TRABAJADORES INDEPENDIENTES</v>
      </c>
      <c r="M3399" s="1">
        <f t="shared" si="158"/>
        <v>29</v>
      </c>
    </row>
    <row r="3400" spans="2:13" x14ac:dyDescent="0.25">
      <c r="B3400">
        <v>3386</v>
      </c>
      <c r="C3400" s="1" t="s">
        <v>9</v>
      </c>
      <c r="D3400">
        <v>399148</v>
      </c>
      <c r="E3400" s="1" t="s">
        <v>18</v>
      </c>
      <c r="F3400" s="1" t="s">
        <v>16</v>
      </c>
      <c r="G3400" s="1" t="s">
        <v>12</v>
      </c>
      <c r="H3400" s="1" t="s">
        <v>13</v>
      </c>
      <c r="I3400" s="1" t="s">
        <v>12</v>
      </c>
      <c r="J3400">
        <v>59</v>
      </c>
      <c r="K3400" s="1">
        <f t="shared" si="156"/>
        <v>399148</v>
      </c>
      <c r="L3400" s="1" t="str">
        <f t="shared" si="157"/>
        <v>TRABAJADOR INDEPENDIENTE</v>
      </c>
      <c r="M3400" s="1">
        <f t="shared" si="158"/>
        <v>59</v>
      </c>
    </row>
    <row r="3401" spans="2:13" x14ac:dyDescent="0.25">
      <c r="B3401">
        <v>3387</v>
      </c>
      <c r="C3401" s="1" t="s">
        <v>15</v>
      </c>
      <c r="D3401">
        <v>1377923.86</v>
      </c>
      <c r="E3401" s="1" t="s">
        <v>10</v>
      </c>
      <c r="F3401" s="1" t="s">
        <v>16</v>
      </c>
      <c r="G3401" s="1" t="s">
        <v>12</v>
      </c>
      <c r="H3401" s="1" t="s">
        <v>13</v>
      </c>
      <c r="I3401" s="1" t="s">
        <v>13</v>
      </c>
      <c r="J3401">
        <v>56</v>
      </c>
      <c r="K3401" s="1">
        <f t="shared" si="156"/>
        <v>1377923.86</v>
      </c>
      <c r="L3401" s="1" t="str">
        <f t="shared" si="157"/>
        <v>ASALARIADO</v>
      </c>
      <c r="M3401" s="1">
        <f t="shared" si="158"/>
        <v>56</v>
      </c>
    </row>
    <row r="3402" spans="2:13" x14ac:dyDescent="0.25">
      <c r="B3402">
        <v>3388</v>
      </c>
      <c r="C3402" s="1" t="s">
        <v>9</v>
      </c>
      <c r="D3402">
        <v>384000</v>
      </c>
      <c r="E3402" s="1" t="s">
        <v>10</v>
      </c>
      <c r="F3402" s="1" t="s">
        <v>16</v>
      </c>
      <c r="G3402" s="1" t="s">
        <v>12</v>
      </c>
      <c r="H3402" s="1" t="s">
        <v>13</v>
      </c>
      <c r="I3402" s="1" t="s">
        <v>12</v>
      </c>
      <c r="J3402">
        <v>43</v>
      </c>
      <c r="K3402" s="1">
        <f t="shared" si="156"/>
        <v>384000</v>
      </c>
      <c r="L3402" s="1" t="str">
        <f t="shared" si="157"/>
        <v>ASALARIADO</v>
      </c>
      <c r="M3402" s="1">
        <f t="shared" si="158"/>
        <v>43</v>
      </c>
    </row>
    <row r="3403" spans="2:13" x14ac:dyDescent="0.25">
      <c r="B3403">
        <v>3389</v>
      </c>
      <c r="C3403" s="1" t="s">
        <v>9</v>
      </c>
      <c r="D3403">
        <v>641830</v>
      </c>
      <c r="E3403" s="1" t="s">
        <v>10</v>
      </c>
      <c r="F3403" s="1" t="s">
        <v>16</v>
      </c>
      <c r="G3403" s="1" t="s">
        <v>12</v>
      </c>
      <c r="H3403" s="1" t="s">
        <v>13</v>
      </c>
      <c r="I3403" s="1" t="s">
        <v>13</v>
      </c>
      <c r="J3403">
        <v>50</v>
      </c>
      <c r="K3403" s="1">
        <f t="shared" si="156"/>
        <v>641830</v>
      </c>
      <c r="L3403" s="1" t="str">
        <f t="shared" si="157"/>
        <v>ASALARIADO</v>
      </c>
      <c r="M3403" s="1">
        <f t="shared" si="158"/>
        <v>50</v>
      </c>
    </row>
    <row r="3404" spans="2:13" x14ac:dyDescent="0.25">
      <c r="B3404">
        <v>3390</v>
      </c>
      <c r="C3404" s="1" t="s">
        <v>9</v>
      </c>
      <c r="D3404">
        <v>467680.51</v>
      </c>
      <c r="E3404" s="1" t="s">
        <v>10</v>
      </c>
      <c r="F3404" s="1" t="s">
        <v>16</v>
      </c>
      <c r="G3404" s="1" t="s">
        <v>12</v>
      </c>
      <c r="H3404" s="1" t="s">
        <v>12</v>
      </c>
      <c r="I3404" s="1" t="s">
        <v>13</v>
      </c>
      <c r="J3404">
        <v>31</v>
      </c>
      <c r="K3404" s="1">
        <f t="shared" si="156"/>
        <v>467680.51</v>
      </c>
      <c r="L3404" s="1" t="str">
        <f t="shared" si="157"/>
        <v>ASALARIADO</v>
      </c>
      <c r="M3404" s="1">
        <f t="shared" si="158"/>
        <v>31</v>
      </c>
    </row>
    <row r="3405" spans="2:13" x14ac:dyDescent="0.25">
      <c r="B3405">
        <v>3391</v>
      </c>
      <c r="C3405" s="1" t="s">
        <v>9</v>
      </c>
      <c r="D3405">
        <v>572881</v>
      </c>
      <c r="E3405" s="1" t="s">
        <v>10</v>
      </c>
      <c r="F3405" s="1" t="s">
        <v>16</v>
      </c>
      <c r="G3405" s="1" t="s">
        <v>12</v>
      </c>
      <c r="H3405" s="1" t="s">
        <v>13</v>
      </c>
      <c r="I3405" s="1" t="s">
        <v>13</v>
      </c>
      <c r="J3405">
        <v>27</v>
      </c>
      <c r="K3405" s="1">
        <f t="shared" si="156"/>
        <v>572881</v>
      </c>
      <c r="L3405" s="1" t="str">
        <f t="shared" si="157"/>
        <v>ASALARIADO</v>
      </c>
      <c r="M3405" s="1">
        <f t="shared" si="158"/>
        <v>27</v>
      </c>
    </row>
    <row r="3406" spans="2:13" x14ac:dyDescent="0.25">
      <c r="B3406">
        <v>3392</v>
      </c>
      <c r="C3406" s="1" t="s">
        <v>9</v>
      </c>
      <c r="D3406">
        <v>450242.43</v>
      </c>
      <c r="E3406" s="1" t="s">
        <v>10</v>
      </c>
      <c r="F3406" s="1" t="s">
        <v>16</v>
      </c>
      <c r="G3406" s="1" t="s">
        <v>12</v>
      </c>
      <c r="H3406" s="1" t="s">
        <v>13</v>
      </c>
      <c r="I3406" s="1" t="s">
        <v>13</v>
      </c>
      <c r="J3406">
        <v>24</v>
      </c>
      <c r="K3406" s="1">
        <f t="shared" si="156"/>
        <v>450242.43</v>
      </c>
      <c r="L3406" s="1" t="str">
        <f t="shared" si="157"/>
        <v>ASALARIADO</v>
      </c>
      <c r="M3406" s="1">
        <f t="shared" si="158"/>
        <v>24</v>
      </c>
    </row>
    <row r="3407" spans="2:13" x14ac:dyDescent="0.25">
      <c r="B3407">
        <v>3393</v>
      </c>
      <c r="C3407" s="1" t="s">
        <v>9</v>
      </c>
      <c r="D3407">
        <v>618962.9</v>
      </c>
      <c r="E3407" s="1" t="s">
        <v>10</v>
      </c>
      <c r="F3407" s="1" t="s">
        <v>16</v>
      </c>
      <c r="G3407" s="1" t="s">
        <v>12</v>
      </c>
      <c r="H3407" s="1" t="s">
        <v>13</v>
      </c>
      <c r="I3407" s="1" t="s">
        <v>13</v>
      </c>
      <c r="J3407">
        <v>51</v>
      </c>
      <c r="K3407" s="1">
        <f t="shared" ref="K3407:K3470" si="159">IF(ISBLANK(D3407),$B$8,D3407)</f>
        <v>618962.9</v>
      </c>
      <c r="L3407" s="1" t="str">
        <f t="shared" ref="L3407:L3470" si="160">IF(ISBLANK(E3407),$B$4,E3407)</f>
        <v>ASALARIADO</v>
      </c>
      <c r="M3407" s="1">
        <f t="shared" ref="M3407:M3470" si="161">IF(ISBLANK(J3407),$B$9,J3407)</f>
        <v>51</v>
      </c>
    </row>
    <row r="3408" spans="2:13" x14ac:dyDescent="0.25">
      <c r="B3408">
        <v>3394</v>
      </c>
      <c r="C3408" s="1" t="s">
        <v>15</v>
      </c>
      <c r="D3408">
        <v>319591</v>
      </c>
      <c r="E3408" s="1" t="s">
        <v>10</v>
      </c>
      <c r="F3408" s="1" t="s">
        <v>16</v>
      </c>
      <c r="G3408" s="1" t="s">
        <v>12</v>
      </c>
      <c r="H3408" s="1" t="s">
        <v>12</v>
      </c>
      <c r="I3408" s="1" t="s">
        <v>13</v>
      </c>
      <c r="J3408">
        <v>34</v>
      </c>
      <c r="K3408" s="1">
        <f t="shared" si="159"/>
        <v>319591</v>
      </c>
      <c r="L3408" s="1" t="str">
        <f t="shared" si="160"/>
        <v>ASALARIADO</v>
      </c>
      <c r="M3408" s="1">
        <f t="shared" si="161"/>
        <v>34</v>
      </c>
    </row>
    <row r="3409" spans="2:13" x14ac:dyDescent="0.25">
      <c r="B3409">
        <v>3395</v>
      </c>
      <c r="C3409" s="1" t="s">
        <v>9</v>
      </c>
      <c r="D3409">
        <v>316412</v>
      </c>
      <c r="E3409" s="1" t="s">
        <v>18</v>
      </c>
      <c r="F3409" s="1" t="s">
        <v>16</v>
      </c>
      <c r="G3409" s="1" t="s">
        <v>12</v>
      </c>
      <c r="H3409" s="1" t="s">
        <v>13</v>
      </c>
      <c r="I3409" s="1" t="s">
        <v>12</v>
      </c>
      <c r="J3409">
        <v>55</v>
      </c>
      <c r="K3409" s="1">
        <f t="shared" si="159"/>
        <v>316412</v>
      </c>
      <c r="L3409" s="1" t="str">
        <f t="shared" si="160"/>
        <v>TRABAJADOR INDEPENDIENTE</v>
      </c>
      <c r="M3409" s="1">
        <f t="shared" si="161"/>
        <v>55</v>
      </c>
    </row>
    <row r="3410" spans="2:13" x14ac:dyDescent="0.25">
      <c r="B3410">
        <v>3396</v>
      </c>
      <c r="C3410" s="1" t="s">
        <v>15</v>
      </c>
      <c r="D3410">
        <v>356455</v>
      </c>
      <c r="E3410" s="1" t="s">
        <v>18</v>
      </c>
      <c r="F3410" s="1" t="s">
        <v>16</v>
      </c>
      <c r="G3410" s="1" t="s">
        <v>12</v>
      </c>
      <c r="H3410" s="1" t="s">
        <v>13</v>
      </c>
      <c r="I3410" s="1" t="s">
        <v>13</v>
      </c>
      <c r="J3410">
        <v>43</v>
      </c>
      <c r="K3410" s="1">
        <f t="shared" si="159"/>
        <v>356455</v>
      </c>
      <c r="L3410" s="1" t="str">
        <f t="shared" si="160"/>
        <v>TRABAJADOR INDEPENDIENTE</v>
      </c>
      <c r="M3410" s="1">
        <f t="shared" si="161"/>
        <v>43</v>
      </c>
    </row>
    <row r="3411" spans="2:13" x14ac:dyDescent="0.25">
      <c r="B3411">
        <v>3397</v>
      </c>
      <c r="C3411" s="1" t="s">
        <v>9</v>
      </c>
      <c r="D3411">
        <v>785855.82</v>
      </c>
      <c r="E3411" s="1" t="s">
        <v>10</v>
      </c>
      <c r="F3411" s="1" t="s">
        <v>16</v>
      </c>
      <c r="G3411" s="1" t="s">
        <v>12</v>
      </c>
      <c r="H3411" s="1" t="s">
        <v>13</v>
      </c>
      <c r="I3411" s="1" t="s">
        <v>13</v>
      </c>
      <c r="J3411">
        <v>55</v>
      </c>
      <c r="K3411" s="1">
        <f t="shared" si="159"/>
        <v>785855.82</v>
      </c>
      <c r="L3411" s="1" t="str">
        <f t="shared" si="160"/>
        <v>ASALARIADO</v>
      </c>
      <c r="M3411" s="1">
        <f t="shared" si="161"/>
        <v>55</v>
      </c>
    </row>
    <row r="3412" spans="2:13" x14ac:dyDescent="0.25">
      <c r="B3412">
        <v>3398</v>
      </c>
      <c r="C3412" s="1" t="s">
        <v>9</v>
      </c>
      <c r="D3412">
        <v>420000</v>
      </c>
      <c r="E3412" s="1" t="s">
        <v>10</v>
      </c>
      <c r="F3412" s="1" t="s">
        <v>16</v>
      </c>
      <c r="G3412" s="1" t="s">
        <v>12</v>
      </c>
      <c r="H3412" s="1" t="s">
        <v>13</v>
      </c>
      <c r="I3412" s="1" t="s">
        <v>13</v>
      </c>
      <c r="J3412">
        <v>52</v>
      </c>
      <c r="K3412" s="1">
        <f t="shared" si="159"/>
        <v>420000</v>
      </c>
      <c r="L3412" s="1" t="str">
        <f t="shared" si="160"/>
        <v>ASALARIADO</v>
      </c>
      <c r="M3412" s="1">
        <f t="shared" si="161"/>
        <v>52</v>
      </c>
    </row>
    <row r="3413" spans="2:13" x14ac:dyDescent="0.25">
      <c r="B3413">
        <v>3399</v>
      </c>
      <c r="C3413" s="1" t="s">
        <v>9</v>
      </c>
      <c r="D3413">
        <v>405063</v>
      </c>
      <c r="E3413" s="1" t="s">
        <v>18</v>
      </c>
      <c r="F3413" s="1" t="s">
        <v>16</v>
      </c>
      <c r="G3413" s="1" t="s">
        <v>12</v>
      </c>
      <c r="H3413" s="1" t="s">
        <v>13</v>
      </c>
      <c r="I3413" s="1" t="s">
        <v>12</v>
      </c>
      <c r="J3413">
        <v>53</v>
      </c>
      <c r="K3413" s="1">
        <f t="shared" si="159"/>
        <v>405063</v>
      </c>
      <c r="L3413" s="1" t="str">
        <f t="shared" si="160"/>
        <v>TRABAJADOR INDEPENDIENTE</v>
      </c>
      <c r="M3413" s="1">
        <f t="shared" si="161"/>
        <v>53</v>
      </c>
    </row>
    <row r="3414" spans="2:13" x14ac:dyDescent="0.25">
      <c r="B3414">
        <v>3400</v>
      </c>
      <c r="C3414" s="1" t="s">
        <v>15</v>
      </c>
      <c r="D3414">
        <v>297139</v>
      </c>
      <c r="E3414" s="1" t="s">
        <v>17</v>
      </c>
      <c r="F3414" s="1" t="s">
        <v>16</v>
      </c>
      <c r="G3414" s="1" t="s">
        <v>12</v>
      </c>
      <c r="H3414" s="1" t="s">
        <v>12</v>
      </c>
      <c r="I3414" s="1" t="s">
        <v>13</v>
      </c>
      <c r="J3414">
        <v>36</v>
      </c>
      <c r="K3414" s="1">
        <f t="shared" si="159"/>
        <v>297139</v>
      </c>
      <c r="L3414" s="1" t="str">
        <f t="shared" si="160"/>
        <v>ASEGURADO VOLUNTARIO</v>
      </c>
      <c r="M3414" s="1">
        <f t="shared" si="161"/>
        <v>36</v>
      </c>
    </row>
    <row r="3415" spans="2:13" x14ac:dyDescent="0.25">
      <c r="B3415">
        <v>3401</v>
      </c>
      <c r="C3415" s="1" t="s">
        <v>9</v>
      </c>
      <c r="D3415">
        <v>175000</v>
      </c>
      <c r="E3415" s="1" t="s">
        <v>10</v>
      </c>
      <c r="F3415" s="1" t="s">
        <v>16</v>
      </c>
      <c r="G3415" s="1" t="s">
        <v>12</v>
      </c>
      <c r="H3415" s="1" t="s">
        <v>13</v>
      </c>
      <c r="I3415" s="1" t="s">
        <v>13</v>
      </c>
      <c r="J3415">
        <v>32</v>
      </c>
      <c r="K3415" s="1">
        <f t="shared" si="159"/>
        <v>175000</v>
      </c>
      <c r="L3415" s="1" t="str">
        <f t="shared" si="160"/>
        <v>ASALARIADO</v>
      </c>
      <c r="M3415" s="1">
        <f t="shared" si="161"/>
        <v>32</v>
      </c>
    </row>
    <row r="3416" spans="2:13" x14ac:dyDescent="0.25">
      <c r="B3416">
        <v>3402</v>
      </c>
      <c r="C3416" s="1" t="s">
        <v>9</v>
      </c>
      <c r="D3416">
        <v>299647</v>
      </c>
      <c r="E3416" s="1" t="s">
        <v>17</v>
      </c>
      <c r="F3416" s="1" t="s">
        <v>16</v>
      </c>
      <c r="G3416" s="1" t="s">
        <v>13</v>
      </c>
      <c r="H3416" s="1" t="s">
        <v>13</v>
      </c>
      <c r="I3416" s="1" t="s">
        <v>13</v>
      </c>
      <c r="J3416">
        <v>52</v>
      </c>
      <c r="K3416" s="1">
        <f t="shared" si="159"/>
        <v>299647</v>
      </c>
      <c r="L3416" s="1" t="str">
        <f t="shared" si="160"/>
        <v>ASEGURADO VOLUNTARIO</v>
      </c>
      <c r="M3416" s="1">
        <f t="shared" si="161"/>
        <v>52</v>
      </c>
    </row>
    <row r="3417" spans="2:13" x14ac:dyDescent="0.25">
      <c r="B3417">
        <v>3403</v>
      </c>
      <c r="C3417" s="1" t="s">
        <v>9</v>
      </c>
      <c r="D3417">
        <v>1202402.74</v>
      </c>
      <c r="E3417" s="1" t="s">
        <v>10</v>
      </c>
      <c r="F3417" s="1" t="s">
        <v>11</v>
      </c>
      <c r="G3417" s="1" t="s">
        <v>12</v>
      </c>
      <c r="H3417" s="1" t="s">
        <v>13</v>
      </c>
      <c r="I3417" s="1" t="s">
        <v>13</v>
      </c>
      <c r="J3417">
        <v>53</v>
      </c>
      <c r="K3417" s="1">
        <f t="shared" si="159"/>
        <v>1202402.74</v>
      </c>
      <c r="L3417" s="1" t="str">
        <f t="shared" si="160"/>
        <v>ASALARIADO</v>
      </c>
      <c r="M3417" s="1">
        <f t="shared" si="161"/>
        <v>53</v>
      </c>
    </row>
    <row r="3418" spans="2:13" x14ac:dyDescent="0.25">
      <c r="B3418">
        <v>3404</v>
      </c>
      <c r="C3418" s="1" t="s">
        <v>9</v>
      </c>
      <c r="D3418">
        <v>264929.65999999997</v>
      </c>
      <c r="E3418" s="1" t="s">
        <v>10</v>
      </c>
      <c r="F3418" s="1" t="s">
        <v>16</v>
      </c>
      <c r="G3418" s="1" t="s">
        <v>12</v>
      </c>
      <c r="H3418" s="1" t="s">
        <v>13</v>
      </c>
      <c r="I3418" s="1" t="s">
        <v>13</v>
      </c>
      <c r="J3418">
        <v>48</v>
      </c>
      <c r="K3418" s="1">
        <f t="shared" si="159"/>
        <v>264929.65999999997</v>
      </c>
      <c r="L3418" s="1" t="str">
        <f t="shared" si="160"/>
        <v>ASALARIADO</v>
      </c>
      <c r="M3418" s="1">
        <f t="shared" si="161"/>
        <v>48</v>
      </c>
    </row>
    <row r="3419" spans="2:13" x14ac:dyDescent="0.25">
      <c r="B3419">
        <v>3405</v>
      </c>
      <c r="C3419" s="1" t="s">
        <v>9</v>
      </c>
      <c r="D3419">
        <v>623902.14</v>
      </c>
      <c r="E3419" s="1" t="s">
        <v>10</v>
      </c>
      <c r="F3419" s="1" t="s">
        <v>16</v>
      </c>
      <c r="G3419" s="1" t="s">
        <v>12</v>
      </c>
      <c r="H3419" s="1" t="s">
        <v>13</v>
      </c>
      <c r="I3419" s="1" t="s">
        <v>13</v>
      </c>
      <c r="J3419">
        <v>44</v>
      </c>
      <c r="K3419" s="1">
        <f t="shared" si="159"/>
        <v>623902.14</v>
      </c>
      <c r="L3419" s="1" t="str">
        <f t="shared" si="160"/>
        <v>ASALARIADO</v>
      </c>
      <c r="M3419" s="1">
        <f t="shared" si="161"/>
        <v>44</v>
      </c>
    </row>
    <row r="3420" spans="2:13" x14ac:dyDescent="0.25">
      <c r="B3420">
        <v>3406</v>
      </c>
      <c r="C3420" s="1" t="s">
        <v>15</v>
      </c>
      <c r="D3420">
        <v>425046</v>
      </c>
      <c r="E3420" s="1" t="s">
        <v>10</v>
      </c>
      <c r="F3420" s="1" t="s">
        <v>11</v>
      </c>
      <c r="G3420" s="1" t="s">
        <v>12</v>
      </c>
      <c r="H3420" s="1" t="s">
        <v>13</v>
      </c>
      <c r="I3420" s="1" t="s">
        <v>13</v>
      </c>
      <c r="J3420">
        <v>42</v>
      </c>
      <c r="K3420" s="1">
        <f t="shared" si="159"/>
        <v>425046</v>
      </c>
      <c r="L3420" s="1" t="str">
        <f t="shared" si="160"/>
        <v>ASALARIADO</v>
      </c>
      <c r="M3420" s="1">
        <f t="shared" si="161"/>
        <v>42</v>
      </c>
    </row>
    <row r="3421" spans="2:13" x14ac:dyDescent="0.25">
      <c r="B3421">
        <v>3407</v>
      </c>
      <c r="C3421" s="1" t="s">
        <v>9</v>
      </c>
      <c r="D3421">
        <v>420375</v>
      </c>
      <c r="E3421" s="1" t="s">
        <v>10</v>
      </c>
      <c r="F3421" s="1" t="s">
        <v>16</v>
      </c>
      <c r="G3421" s="1" t="s">
        <v>12</v>
      </c>
      <c r="H3421" s="1" t="s">
        <v>13</v>
      </c>
      <c r="I3421" s="1" t="s">
        <v>13</v>
      </c>
      <c r="J3421">
        <v>30</v>
      </c>
      <c r="K3421" s="1">
        <f t="shared" si="159"/>
        <v>420375</v>
      </c>
      <c r="L3421" s="1" t="str">
        <f t="shared" si="160"/>
        <v>ASALARIADO</v>
      </c>
      <c r="M3421" s="1">
        <f t="shared" si="161"/>
        <v>30</v>
      </c>
    </row>
    <row r="3422" spans="2:13" x14ac:dyDescent="0.25">
      <c r="B3422">
        <v>3408</v>
      </c>
      <c r="C3422" s="1" t="s">
        <v>9</v>
      </c>
      <c r="D3422">
        <v>1429399.25</v>
      </c>
      <c r="E3422" s="1" t="s">
        <v>10</v>
      </c>
      <c r="F3422" s="1" t="s">
        <v>16</v>
      </c>
      <c r="G3422" s="1" t="s">
        <v>12</v>
      </c>
      <c r="H3422" s="1" t="s">
        <v>13</v>
      </c>
      <c r="I3422" s="1" t="s">
        <v>13</v>
      </c>
      <c r="J3422">
        <v>51</v>
      </c>
      <c r="K3422" s="1">
        <f t="shared" si="159"/>
        <v>1429399.25</v>
      </c>
      <c r="L3422" s="1" t="str">
        <f t="shared" si="160"/>
        <v>ASALARIADO</v>
      </c>
      <c r="M3422" s="1">
        <f t="shared" si="161"/>
        <v>51</v>
      </c>
    </row>
    <row r="3423" spans="2:13" x14ac:dyDescent="0.25">
      <c r="B3423">
        <v>3409</v>
      </c>
      <c r="C3423" s="1" t="s">
        <v>9</v>
      </c>
      <c r="D3423">
        <v>640789.43999999994</v>
      </c>
      <c r="E3423" s="1" t="s">
        <v>10</v>
      </c>
      <c r="F3423" s="1" t="s">
        <v>16</v>
      </c>
      <c r="G3423" s="1" t="s">
        <v>12</v>
      </c>
      <c r="H3423" s="1" t="s">
        <v>13</v>
      </c>
      <c r="I3423" s="1" t="s">
        <v>13</v>
      </c>
      <c r="J3423">
        <v>23</v>
      </c>
      <c r="K3423" s="1">
        <f t="shared" si="159"/>
        <v>640789.43999999994</v>
      </c>
      <c r="L3423" s="1" t="str">
        <f t="shared" si="160"/>
        <v>ASALARIADO</v>
      </c>
      <c r="M3423" s="1">
        <f t="shared" si="161"/>
        <v>23</v>
      </c>
    </row>
    <row r="3424" spans="2:13" x14ac:dyDescent="0.25">
      <c r="B3424">
        <v>3410</v>
      </c>
      <c r="C3424" s="1" t="s">
        <v>9</v>
      </c>
      <c r="D3424">
        <v>394800</v>
      </c>
      <c r="E3424" s="1" t="s">
        <v>10</v>
      </c>
      <c r="F3424" s="1" t="s">
        <v>16</v>
      </c>
      <c r="G3424" s="1" t="s">
        <v>12</v>
      </c>
      <c r="H3424" s="1" t="s">
        <v>13</v>
      </c>
      <c r="I3424" s="1" t="s">
        <v>13</v>
      </c>
      <c r="J3424">
        <v>51</v>
      </c>
      <c r="K3424" s="1">
        <f t="shared" si="159"/>
        <v>394800</v>
      </c>
      <c r="L3424" s="1" t="str">
        <f t="shared" si="160"/>
        <v>ASALARIADO</v>
      </c>
      <c r="M3424" s="1">
        <f t="shared" si="161"/>
        <v>51</v>
      </c>
    </row>
    <row r="3425" spans="2:13" x14ac:dyDescent="0.25">
      <c r="B3425">
        <v>3411</v>
      </c>
      <c r="C3425" s="1" t="s">
        <v>9</v>
      </c>
      <c r="D3425">
        <v>16858742</v>
      </c>
      <c r="E3425" s="1" t="s">
        <v>18</v>
      </c>
      <c r="F3425" s="1" t="s">
        <v>16</v>
      </c>
      <c r="G3425" s="1" t="s">
        <v>12</v>
      </c>
      <c r="H3425" s="1" t="s">
        <v>13</v>
      </c>
      <c r="I3425" s="1" t="s">
        <v>13</v>
      </c>
      <c r="J3425">
        <v>75</v>
      </c>
      <c r="K3425" s="1">
        <f t="shared" si="159"/>
        <v>16858742</v>
      </c>
      <c r="L3425" s="1" t="str">
        <f t="shared" si="160"/>
        <v>TRABAJADOR INDEPENDIENTE</v>
      </c>
      <c r="M3425" s="1">
        <f t="shared" si="161"/>
        <v>75</v>
      </c>
    </row>
    <row r="3426" spans="2:13" x14ac:dyDescent="0.25">
      <c r="B3426">
        <v>3412</v>
      </c>
      <c r="C3426" s="1" t="s">
        <v>9</v>
      </c>
      <c r="D3426">
        <v>485025.35</v>
      </c>
      <c r="E3426" s="1" t="s">
        <v>10</v>
      </c>
      <c r="F3426" s="1" t="s">
        <v>11</v>
      </c>
      <c r="G3426" s="1" t="s">
        <v>12</v>
      </c>
      <c r="H3426" s="1" t="s">
        <v>13</v>
      </c>
      <c r="I3426" s="1" t="s">
        <v>13</v>
      </c>
      <c r="J3426">
        <v>30</v>
      </c>
      <c r="K3426" s="1">
        <f t="shared" si="159"/>
        <v>485025.35</v>
      </c>
      <c r="L3426" s="1" t="str">
        <f t="shared" si="160"/>
        <v>ASALARIADO</v>
      </c>
      <c r="M3426" s="1">
        <f t="shared" si="161"/>
        <v>30</v>
      </c>
    </row>
    <row r="3427" spans="2:13" x14ac:dyDescent="0.25">
      <c r="B3427">
        <v>3413</v>
      </c>
      <c r="C3427" s="1" t="s">
        <v>9</v>
      </c>
      <c r="D3427">
        <v>263696</v>
      </c>
      <c r="E3427" s="1" t="s">
        <v>10</v>
      </c>
      <c r="F3427" s="1" t="s">
        <v>16</v>
      </c>
      <c r="G3427" s="1" t="s">
        <v>12</v>
      </c>
      <c r="H3427" s="1" t="s">
        <v>13</v>
      </c>
      <c r="I3427" s="1" t="s">
        <v>12</v>
      </c>
      <c r="J3427">
        <v>60</v>
      </c>
      <c r="K3427" s="1">
        <f t="shared" si="159"/>
        <v>263696</v>
      </c>
      <c r="L3427" s="1" t="str">
        <f t="shared" si="160"/>
        <v>ASALARIADO</v>
      </c>
      <c r="M3427" s="1">
        <f t="shared" si="161"/>
        <v>60</v>
      </c>
    </row>
    <row r="3428" spans="2:13" x14ac:dyDescent="0.25">
      <c r="B3428">
        <v>3414</v>
      </c>
      <c r="C3428" s="1" t="s">
        <v>9</v>
      </c>
      <c r="D3428">
        <v>362773</v>
      </c>
      <c r="E3428" s="1" t="s">
        <v>10</v>
      </c>
      <c r="F3428" s="1" t="s">
        <v>11</v>
      </c>
      <c r="G3428" s="1" t="s">
        <v>12</v>
      </c>
      <c r="H3428" s="1" t="s">
        <v>13</v>
      </c>
      <c r="I3428" s="1" t="s">
        <v>13</v>
      </c>
      <c r="J3428">
        <v>27</v>
      </c>
      <c r="K3428" s="1">
        <f t="shared" si="159"/>
        <v>362773</v>
      </c>
      <c r="L3428" s="1" t="str">
        <f t="shared" si="160"/>
        <v>ASALARIADO</v>
      </c>
      <c r="M3428" s="1">
        <f t="shared" si="161"/>
        <v>27</v>
      </c>
    </row>
    <row r="3429" spans="2:13" x14ac:dyDescent="0.25">
      <c r="B3429">
        <v>3415</v>
      </c>
      <c r="C3429" s="1" t="s">
        <v>9</v>
      </c>
      <c r="D3429">
        <v>4006214.55</v>
      </c>
      <c r="E3429" s="1" t="s">
        <v>10</v>
      </c>
      <c r="F3429" s="1" t="s">
        <v>11</v>
      </c>
      <c r="G3429" s="1" t="s">
        <v>12</v>
      </c>
      <c r="H3429" s="1" t="s">
        <v>13</v>
      </c>
      <c r="I3429" s="1" t="s">
        <v>13</v>
      </c>
      <c r="J3429">
        <v>51</v>
      </c>
      <c r="K3429" s="1">
        <f t="shared" si="159"/>
        <v>4006214.55</v>
      </c>
      <c r="L3429" s="1" t="str">
        <f t="shared" si="160"/>
        <v>ASALARIADO</v>
      </c>
      <c r="M3429" s="1">
        <f t="shared" si="161"/>
        <v>51</v>
      </c>
    </row>
    <row r="3430" spans="2:13" x14ac:dyDescent="0.25">
      <c r="B3430">
        <v>3416</v>
      </c>
      <c r="C3430" s="1" t="s">
        <v>9</v>
      </c>
      <c r="D3430">
        <v>476556.35</v>
      </c>
      <c r="E3430" s="1" t="s">
        <v>10</v>
      </c>
      <c r="F3430" s="1" t="s">
        <v>16</v>
      </c>
      <c r="G3430" s="1" t="s">
        <v>12</v>
      </c>
      <c r="H3430" s="1" t="s">
        <v>13</v>
      </c>
      <c r="I3430" s="1" t="s">
        <v>13</v>
      </c>
      <c r="J3430">
        <v>26</v>
      </c>
      <c r="K3430" s="1">
        <f t="shared" si="159"/>
        <v>476556.35</v>
      </c>
      <c r="L3430" s="1" t="str">
        <f t="shared" si="160"/>
        <v>ASALARIADO</v>
      </c>
      <c r="M3430" s="1">
        <f t="shared" si="161"/>
        <v>26</v>
      </c>
    </row>
    <row r="3431" spans="2:13" x14ac:dyDescent="0.25">
      <c r="B3431">
        <v>3417</v>
      </c>
      <c r="C3431" s="1" t="s">
        <v>9</v>
      </c>
      <c r="D3431">
        <v>672285.72</v>
      </c>
      <c r="E3431" s="1" t="s">
        <v>10</v>
      </c>
      <c r="F3431" s="1" t="s">
        <v>16</v>
      </c>
      <c r="G3431" s="1" t="s">
        <v>12</v>
      </c>
      <c r="H3431" s="1" t="s">
        <v>13</v>
      </c>
      <c r="I3431" s="1" t="s">
        <v>13</v>
      </c>
      <c r="J3431">
        <v>40</v>
      </c>
      <c r="K3431" s="1">
        <f t="shared" si="159"/>
        <v>672285.72</v>
      </c>
      <c r="L3431" s="1" t="str">
        <f t="shared" si="160"/>
        <v>ASALARIADO</v>
      </c>
      <c r="M3431" s="1">
        <f t="shared" si="161"/>
        <v>40</v>
      </c>
    </row>
    <row r="3432" spans="2:13" x14ac:dyDescent="0.25">
      <c r="B3432">
        <v>3418</v>
      </c>
      <c r="C3432" s="1" t="s">
        <v>9</v>
      </c>
      <c r="D3432">
        <v>501333.33</v>
      </c>
      <c r="E3432" s="1" t="s">
        <v>10</v>
      </c>
      <c r="F3432" s="1" t="s">
        <v>16</v>
      </c>
      <c r="G3432" s="1" t="s">
        <v>12</v>
      </c>
      <c r="H3432" s="1" t="s">
        <v>13</v>
      </c>
      <c r="I3432" s="1" t="s">
        <v>13</v>
      </c>
      <c r="J3432">
        <v>41</v>
      </c>
      <c r="K3432" s="1">
        <f t="shared" si="159"/>
        <v>501333.33</v>
      </c>
      <c r="L3432" s="1" t="str">
        <f t="shared" si="160"/>
        <v>ASALARIADO</v>
      </c>
      <c r="M3432" s="1">
        <f t="shared" si="161"/>
        <v>41</v>
      </c>
    </row>
    <row r="3433" spans="2:13" x14ac:dyDescent="0.25">
      <c r="B3433">
        <v>3419</v>
      </c>
      <c r="C3433" s="1" t="s">
        <v>15</v>
      </c>
      <c r="D3433">
        <v>1038075</v>
      </c>
      <c r="E3433" s="1" t="s">
        <v>14</v>
      </c>
      <c r="F3433" s="1" t="s">
        <v>11</v>
      </c>
      <c r="G3433" s="1" t="s">
        <v>12</v>
      </c>
      <c r="H3433" s="1" t="s">
        <v>13</v>
      </c>
      <c r="I3433" s="1" t="s">
        <v>13</v>
      </c>
      <c r="J3433">
        <v>62</v>
      </c>
      <c r="K3433" s="1">
        <f t="shared" si="159"/>
        <v>1038075</v>
      </c>
      <c r="L3433" s="1" t="str">
        <f t="shared" si="160"/>
        <v>PENSIONADOS EN SU PROPIO SISTEMA</v>
      </c>
      <c r="M3433" s="1">
        <f t="shared" si="161"/>
        <v>62</v>
      </c>
    </row>
    <row r="3434" spans="2:13" x14ac:dyDescent="0.25">
      <c r="B3434">
        <v>3420</v>
      </c>
      <c r="C3434" s="1" t="s">
        <v>9</v>
      </c>
      <c r="D3434">
        <v>685502.53</v>
      </c>
      <c r="E3434" s="1" t="s">
        <v>10</v>
      </c>
      <c r="F3434" s="1" t="s">
        <v>16</v>
      </c>
      <c r="G3434" s="1" t="s">
        <v>12</v>
      </c>
      <c r="H3434" s="1" t="s">
        <v>13</v>
      </c>
      <c r="I3434" s="1" t="s">
        <v>12</v>
      </c>
      <c r="J3434">
        <v>58</v>
      </c>
      <c r="K3434" s="1">
        <f t="shared" si="159"/>
        <v>685502.53</v>
      </c>
      <c r="L3434" s="1" t="str">
        <f t="shared" si="160"/>
        <v>ASALARIADO</v>
      </c>
      <c r="M3434" s="1">
        <f t="shared" si="161"/>
        <v>58</v>
      </c>
    </row>
    <row r="3435" spans="2:13" x14ac:dyDescent="0.25">
      <c r="B3435">
        <v>3421</v>
      </c>
      <c r="C3435" s="1" t="s">
        <v>9</v>
      </c>
      <c r="D3435">
        <v>389050</v>
      </c>
      <c r="E3435" s="1" t="s">
        <v>10</v>
      </c>
      <c r="F3435" s="1" t="s">
        <v>16</v>
      </c>
      <c r="G3435" s="1" t="s">
        <v>12</v>
      </c>
      <c r="H3435" s="1" t="s">
        <v>12</v>
      </c>
      <c r="I3435" s="1" t="s">
        <v>12</v>
      </c>
      <c r="J3435">
        <v>36</v>
      </c>
      <c r="K3435" s="1">
        <f t="shared" si="159"/>
        <v>389050</v>
      </c>
      <c r="L3435" s="1" t="str">
        <f t="shared" si="160"/>
        <v>ASALARIADO</v>
      </c>
      <c r="M3435" s="1">
        <f t="shared" si="161"/>
        <v>36</v>
      </c>
    </row>
    <row r="3436" spans="2:13" x14ac:dyDescent="0.25">
      <c r="B3436">
        <v>3422</v>
      </c>
      <c r="C3436" s="1" t="s">
        <v>9</v>
      </c>
      <c r="D3436">
        <v>959035</v>
      </c>
      <c r="E3436" s="1" t="s">
        <v>18</v>
      </c>
      <c r="F3436" s="1" t="s">
        <v>16</v>
      </c>
      <c r="G3436" s="1" t="s">
        <v>12</v>
      </c>
      <c r="H3436" s="1" t="s">
        <v>13</v>
      </c>
      <c r="I3436" s="1" t="s">
        <v>12</v>
      </c>
      <c r="J3436">
        <v>68</v>
      </c>
      <c r="K3436" s="1">
        <f t="shared" si="159"/>
        <v>959035</v>
      </c>
      <c r="L3436" s="1" t="str">
        <f t="shared" si="160"/>
        <v>TRABAJADOR INDEPENDIENTE</v>
      </c>
      <c r="M3436" s="1">
        <f t="shared" si="161"/>
        <v>68</v>
      </c>
    </row>
    <row r="3437" spans="2:13" x14ac:dyDescent="0.25">
      <c r="B3437">
        <v>3423</v>
      </c>
      <c r="C3437" s="1" t="s">
        <v>9</v>
      </c>
      <c r="D3437">
        <v>400000</v>
      </c>
      <c r="E3437" s="1" t="s">
        <v>10</v>
      </c>
      <c r="F3437" s="1" t="s">
        <v>16</v>
      </c>
      <c r="G3437" s="1" t="s">
        <v>12</v>
      </c>
      <c r="H3437" s="1" t="s">
        <v>13</v>
      </c>
      <c r="I3437" s="1" t="s">
        <v>13</v>
      </c>
      <c r="J3437">
        <v>26</v>
      </c>
      <c r="K3437" s="1">
        <f t="shared" si="159"/>
        <v>400000</v>
      </c>
      <c r="L3437" s="1" t="str">
        <f t="shared" si="160"/>
        <v>ASALARIADO</v>
      </c>
      <c r="M3437" s="1">
        <f t="shared" si="161"/>
        <v>26</v>
      </c>
    </row>
    <row r="3438" spans="2:13" x14ac:dyDescent="0.25">
      <c r="B3438">
        <v>3424</v>
      </c>
      <c r="C3438" s="1" t="s">
        <v>15</v>
      </c>
      <c r="D3438">
        <v>675000</v>
      </c>
      <c r="E3438" s="1" t="s">
        <v>10</v>
      </c>
      <c r="F3438" s="1" t="s">
        <v>16</v>
      </c>
      <c r="G3438" s="1" t="s">
        <v>12</v>
      </c>
      <c r="H3438" s="1" t="s">
        <v>13</v>
      </c>
      <c r="I3438" s="1" t="s">
        <v>13</v>
      </c>
      <c r="J3438">
        <v>27</v>
      </c>
      <c r="K3438" s="1">
        <f t="shared" si="159"/>
        <v>675000</v>
      </c>
      <c r="L3438" s="1" t="str">
        <f t="shared" si="160"/>
        <v>ASALARIADO</v>
      </c>
      <c r="M3438" s="1">
        <f t="shared" si="161"/>
        <v>27</v>
      </c>
    </row>
    <row r="3439" spans="2:13" x14ac:dyDescent="0.25">
      <c r="B3439">
        <v>3425</v>
      </c>
      <c r="C3439" s="1" t="s">
        <v>9</v>
      </c>
      <c r="D3439">
        <v>277828.07</v>
      </c>
      <c r="E3439" s="1" t="s">
        <v>10</v>
      </c>
      <c r="F3439" s="1" t="s">
        <v>16</v>
      </c>
      <c r="G3439" s="1" t="s">
        <v>12</v>
      </c>
      <c r="H3439" s="1" t="s">
        <v>13</v>
      </c>
      <c r="I3439" s="1" t="s">
        <v>13</v>
      </c>
      <c r="J3439">
        <v>22</v>
      </c>
      <c r="K3439" s="1">
        <f t="shared" si="159"/>
        <v>277828.07</v>
      </c>
      <c r="L3439" s="1" t="str">
        <f t="shared" si="160"/>
        <v>ASALARIADO</v>
      </c>
      <c r="M3439" s="1">
        <f t="shared" si="161"/>
        <v>22</v>
      </c>
    </row>
    <row r="3440" spans="2:13" x14ac:dyDescent="0.25">
      <c r="B3440">
        <v>3426</v>
      </c>
      <c r="C3440" s="1" t="s">
        <v>9</v>
      </c>
      <c r="D3440">
        <v>270000</v>
      </c>
      <c r="E3440" s="1" t="s">
        <v>10</v>
      </c>
      <c r="F3440" s="1" t="s">
        <v>16</v>
      </c>
      <c r="G3440" s="1" t="s">
        <v>12</v>
      </c>
      <c r="H3440" s="1" t="s">
        <v>13</v>
      </c>
      <c r="I3440" s="1" t="s">
        <v>13</v>
      </c>
      <c r="J3440">
        <v>58</v>
      </c>
      <c r="K3440" s="1">
        <f t="shared" si="159"/>
        <v>270000</v>
      </c>
      <c r="L3440" s="1" t="str">
        <f t="shared" si="160"/>
        <v>ASALARIADO</v>
      </c>
      <c r="M3440" s="1">
        <f t="shared" si="161"/>
        <v>58</v>
      </c>
    </row>
    <row r="3441" spans="2:13" x14ac:dyDescent="0.25">
      <c r="B3441">
        <v>3427</v>
      </c>
      <c r="C3441" s="1" t="s">
        <v>15</v>
      </c>
      <c r="D3441">
        <v>514380</v>
      </c>
      <c r="E3441" s="1" t="s">
        <v>10</v>
      </c>
      <c r="F3441" s="1" t="s">
        <v>11</v>
      </c>
      <c r="G3441" s="1" t="s">
        <v>12</v>
      </c>
      <c r="H3441" s="1" t="s">
        <v>13</v>
      </c>
      <c r="I3441" s="1" t="s">
        <v>13</v>
      </c>
      <c r="J3441">
        <v>57</v>
      </c>
      <c r="K3441" s="1">
        <f t="shared" si="159"/>
        <v>514380</v>
      </c>
      <c r="L3441" s="1" t="str">
        <f t="shared" si="160"/>
        <v>ASALARIADO</v>
      </c>
      <c r="M3441" s="1">
        <f t="shared" si="161"/>
        <v>57</v>
      </c>
    </row>
    <row r="3442" spans="2:13" x14ac:dyDescent="0.25">
      <c r="B3442">
        <v>3428</v>
      </c>
      <c r="C3442" s="1" t="s">
        <v>9</v>
      </c>
      <c r="D3442">
        <v>995069.79</v>
      </c>
      <c r="E3442" s="1" t="s">
        <v>10</v>
      </c>
      <c r="F3442" s="1" t="s">
        <v>16</v>
      </c>
      <c r="G3442" s="1" t="s">
        <v>12</v>
      </c>
      <c r="H3442" s="1" t="s">
        <v>13</v>
      </c>
      <c r="I3442" s="1" t="s">
        <v>13</v>
      </c>
      <c r="J3442">
        <v>37</v>
      </c>
      <c r="K3442" s="1">
        <f t="shared" si="159"/>
        <v>995069.79</v>
      </c>
      <c r="L3442" s="1" t="str">
        <f t="shared" si="160"/>
        <v>ASALARIADO</v>
      </c>
      <c r="M3442" s="1">
        <f t="shared" si="161"/>
        <v>37</v>
      </c>
    </row>
    <row r="3443" spans="2:13" x14ac:dyDescent="0.25">
      <c r="B3443">
        <v>3429</v>
      </c>
      <c r="C3443" s="1" t="s">
        <v>9</v>
      </c>
      <c r="D3443">
        <v>278500</v>
      </c>
      <c r="E3443" s="1" t="s">
        <v>10</v>
      </c>
      <c r="F3443" s="1" t="s">
        <v>16</v>
      </c>
      <c r="G3443" s="1" t="s">
        <v>12</v>
      </c>
      <c r="H3443" s="1" t="s">
        <v>13</v>
      </c>
      <c r="I3443" s="1" t="s">
        <v>13</v>
      </c>
      <c r="J3443">
        <v>43</v>
      </c>
      <c r="K3443" s="1">
        <f t="shared" si="159"/>
        <v>278500</v>
      </c>
      <c r="L3443" s="1" t="str">
        <f t="shared" si="160"/>
        <v>ASALARIADO</v>
      </c>
      <c r="M3443" s="1">
        <f t="shared" si="161"/>
        <v>43</v>
      </c>
    </row>
    <row r="3444" spans="2:13" x14ac:dyDescent="0.25">
      <c r="B3444">
        <v>3430</v>
      </c>
      <c r="C3444" s="1" t="s">
        <v>15</v>
      </c>
      <c r="D3444">
        <v>368282</v>
      </c>
      <c r="E3444" s="1" t="s">
        <v>10</v>
      </c>
      <c r="F3444" s="1" t="s">
        <v>16</v>
      </c>
      <c r="G3444" s="1" t="s">
        <v>12</v>
      </c>
      <c r="H3444" s="1" t="s">
        <v>13</v>
      </c>
      <c r="I3444" s="1" t="s">
        <v>13</v>
      </c>
      <c r="J3444">
        <v>54</v>
      </c>
      <c r="K3444" s="1">
        <f t="shared" si="159"/>
        <v>368282</v>
      </c>
      <c r="L3444" s="1" t="str">
        <f t="shared" si="160"/>
        <v>ASALARIADO</v>
      </c>
      <c r="M3444" s="1">
        <f t="shared" si="161"/>
        <v>54</v>
      </c>
    </row>
    <row r="3445" spans="2:13" x14ac:dyDescent="0.25">
      <c r="B3445">
        <v>3431</v>
      </c>
      <c r="C3445" s="1" t="s">
        <v>15</v>
      </c>
      <c r="D3445">
        <v>509509</v>
      </c>
      <c r="E3445" s="1" t="s">
        <v>18</v>
      </c>
      <c r="F3445" s="1" t="s">
        <v>16</v>
      </c>
      <c r="G3445" s="1" t="s">
        <v>12</v>
      </c>
      <c r="H3445" s="1" t="s">
        <v>13</v>
      </c>
      <c r="I3445" s="1" t="s">
        <v>12</v>
      </c>
      <c r="J3445">
        <v>45</v>
      </c>
      <c r="K3445" s="1">
        <f t="shared" si="159"/>
        <v>509509</v>
      </c>
      <c r="L3445" s="1" t="str">
        <f t="shared" si="160"/>
        <v>TRABAJADOR INDEPENDIENTE</v>
      </c>
      <c r="M3445" s="1">
        <f t="shared" si="161"/>
        <v>45</v>
      </c>
    </row>
    <row r="3446" spans="2:13" x14ac:dyDescent="0.25">
      <c r="B3446">
        <v>3432</v>
      </c>
      <c r="C3446" s="1" t="s">
        <v>15</v>
      </c>
      <c r="D3446">
        <v>690000</v>
      </c>
      <c r="E3446" s="1" t="s">
        <v>10</v>
      </c>
      <c r="F3446" s="1" t="s">
        <v>16</v>
      </c>
      <c r="G3446" s="1" t="s">
        <v>12</v>
      </c>
      <c r="H3446" s="1" t="s">
        <v>13</v>
      </c>
      <c r="I3446" s="1" t="s">
        <v>13</v>
      </c>
      <c r="J3446">
        <v>40</v>
      </c>
      <c r="K3446" s="1">
        <f t="shared" si="159"/>
        <v>690000</v>
      </c>
      <c r="L3446" s="1" t="str">
        <f t="shared" si="160"/>
        <v>ASALARIADO</v>
      </c>
      <c r="M3446" s="1">
        <f t="shared" si="161"/>
        <v>40</v>
      </c>
    </row>
    <row r="3447" spans="2:13" x14ac:dyDescent="0.25">
      <c r="B3447">
        <v>3433</v>
      </c>
      <c r="C3447" s="1" t="s">
        <v>9</v>
      </c>
      <c r="D3447">
        <v>404463</v>
      </c>
      <c r="E3447" s="1" t="s">
        <v>18</v>
      </c>
      <c r="F3447" s="1" t="s">
        <v>16</v>
      </c>
      <c r="G3447" s="1" t="s">
        <v>12</v>
      </c>
      <c r="H3447" s="1" t="s">
        <v>13</v>
      </c>
      <c r="I3447" s="1" t="s">
        <v>13</v>
      </c>
      <c r="J3447">
        <v>50</v>
      </c>
      <c r="K3447" s="1">
        <f t="shared" si="159"/>
        <v>404463</v>
      </c>
      <c r="L3447" s="1" t="str">
        <f t="shared" si="160"/>
        <v>TRABAJADOR INDEPENDIENTE</v>
      </c>
      <c r="M3447" s="1">
        <f t="shared" si="161"/>
        <v>50</v>
      </c>
    </row>
    <row r="3448" spans="2:13" x14ac:dyDescent="0.25">
      <c r="B3448">
        <v>3434</v>
      </c>
      <c r="C3448" s="1" t="s">
        <v>9</v>
      </c>
      <c r="D3448">
        <v>873081</v>
      </c>
      <c r="E3448" s="1" t="s">
        <v>10</v>
      </c>
      <c r="F3448" s="1" t="s">
        <v>11</v>
      </c>
      <c r="G3448" s="1" t="s">
        <v>12</v>
      </c>
      <c r="H3448" s="1" t="s">
        <v>13</v>
      </c>
      <c r="I3448" s="1" t="s">
        <v>13</v>
      </c>
      <c r="J3448">
        <v>36</v>
      </c>
      <c r="K3448" s="1">
        <f t="shared" si="159"/>
        <v>873081</v>
      </c>
      <c r="L3448" s="1" t="str">
        <f t="shared" si="160"/>
        <v>ASALARIADO</v>
      </c>
      <c r="M3448" s="1">
        <f t="shared" si="161"/>
        <v>36</v>
      </c>
    </row>
    <row r="3449" spans="2:13" x14ac:dyDescent="0.25">
      <c r="B3449">
        <v>3435</v>
      </c>
      <c r="C3449" s="1" t="s">
        <v>15</v>
      </c>
      <c r="D3449">
        <v>298186</v>
      </c>
      <c r="E3449" s="1" t="s">
        <v>17</v>
      </c>
      <c r="F3449" s="1" t="s">
        <v>16</v>
      </c>
      <c r="G3449" s="1" t="s">
        <v>12</v>
      </c>
      <c r="H3449" s="1" t="s">
        <v>13</v>
      </c>
      <c r="I3449" s="1" t="s">
        <v>13</v>
      </c>
      <c r="J3449">
        <v>54</v>
      </c>
      <c r="K3449" s="1">
        <f t="shared" si="159"/>
        <v>298186</v>
      </c>
      <c r="L3449" s="1" t="str">
        <f t="shared" si="160"/>
        <v>ASEGURADO VOLUNTARIO</v>
      </c>
      <c r="M3449" s="1">
        <f t="shared" si="161"/>
        <v>54</v>
      </c>
    </row>
    <row r="3450" spans="2:13" x14ac:dyDescent="0.25">
      <c r="B3450">
        <v>3436</v>
      </c>
      <c r="C3450" s="1" t="s">
        <v>15</v>
      </c>
      <c r="D3450">
        <v>1088763.67</v>
      </c>
      <c r="E3450" s="1" t="s">
        <v>10</v>
      </c>
      <c r="F3450" s="1" t="s">
        <v>16</v>
      </c>
      <c r="G3450" s="1" t="s">
        <v>12</v>
      </c>
      <c r="H3450" s="1" t="s">
        <v>13</v>
      </c>
      <c r="I3450" s="1" t="s">
        <v>13</v>
      </c>
      <c r="J3450">
        <v>36</v>
      </c>
      <c r="K3450" s="1">
        <f t="shared" si="159"/>
        <v>1088763.67</v>
      </c>
      <c r="L3450" s="1" t="str">
        <f t="shared" si="160"/>
        <v>ASALARIADO</v>
      </c>
      <c r="M3450" s="1">
        <f t="shared" si="161"/>
        <v>36</v>
      </c>
    </row>
    <row r="3451" spans="2:13" x14ac:dyDescent="0.25">
      <c r="B3451">
        <v>3437</v>
      </c>
      <c r="C3451" s="1" t="s">
        <v>9</v>
      </c>
      <c r="D3451">
        <v>300000</v>
      </c>
      <c r="E3451" s="1" t="s">
        <v>17</v>
      </c>
      <c r="F3451" s="1" t="s">
        <v>16</v>
      </c>
      <c r="G3451" s="1" t="s">
        <v>12</v>
      </c>
      <c r="H3451" s="1" t="s">
        <v>12</v>
      </c>
      <c r="I3451" s="1" t="s">
        <v>13</v>
      </c>
      <c r="J3451">
        <v>32</v>
      </c>
      <c r="K3451" s="1">
        <f t="shared" si="159"/>
        <v>300000</v>
      </c>
      <c r="L3451" s="1" t="str">
        <f t="shared" si="160"/>
        <v>ASEGURADO VOLUNTARIO</v>
      </c>
      <c r="M3451" s="1">
        <f t="shared" si="161"/>
        <v>32</v>
      </c>
    </row>
    <row r="3452" spans="2:13" x14ac:dyDescent="0.25">
      <c r="B3452">
        <v>3438</v>
      </c>
      <c r="C3452" s="1" t="s">
        <v>9</v>
      </c>
      <c r="D3452">
        <v>934810.14</v>
      </c>
      <c r="E3452" s="1" t="s">
        <v>10</v>
      </c>
      <c r="F3452" s="1" t="s">
        <v>11</v>
      </c>
      <c r="G3452" s="1" t="s">
        <v>12</v>
      </c>
      <c r="H3452" s="1" t="s">
        <v>13</v>
      </c>
      <c r="I3452" s="1" t="s">
        <v>13</v>
      </c>
      <c r="J3452">
        <v>34</v>
      </c>
      <c r="K3452" s="1">
        <f t="shared" si="159"/>
        <v>934810.14</v>
      </c>
      <c r="L3452" s="1" t="str">
        <f t="shared" si="160"/>
        <v>ASALARIADO</v>
      </c>
      <c r="M3452" s="1">
        <f t="shared" si="161"/>
        <v>34</v>
      </c>
    </row>
    <row r="3453" spans="2:13" x14ac:dyDescent="0.25">
      <c r="B3453">
        <v>3439</v>
      </c>
      <c r="C3453" s="1" t="s">
        <v>15</v>
      </c>
      <c r="D3453">
        <v>278030</v>
      </c>
      <c r="E3453" s="1" t="s">
        <v>19</v>
      </c>
      <c r="F3453" s="1" t="s">
        <v>16</v>
      </c>
      <c r="G3453" s="1" t="s">
        <v>12</v>
      </c>
      <c r="H3453" s="1" t="s">
        <v>12</v>
      </c>
      <c r="I3453" s="1" t="s">
        <v>13</v>
      </c>
      <c r="J3453">
        <v>29</v>
      </c>
      <c r="K3453" s="1">
        <f t="shared" si="159"/>
        <v>278030</v>
      </c>
      <c r="L3453" s="1" t="str">
        <f t="shared" si="160"/>
        <v>CONVENIOS ESPECIALES DE TRABAJADORES INDEPENDIENTES</v>
      </c>
      <c r="M3453" s="1">
        <f t="shared" si="161"/>
        <v>29</v>
      </c>
    </row>
    <row r="3454" spans="2:13" x14ac:dyDescent="0.25">
      <c r="B3454">
        <v>3440</v>
      </c>
      <c r="C3454" s="1" t="s">
        <v>15</v>
      </c>
      <c r="D3454">
        <v>765893.37</v>
      </c>
      <c r="E3454" s="1" t="s">
        <v>10</v>
      </c>
      <c r="F3454" s="1" t="s">
        <v>16</v>
      </c>
      <c r="G3454" s="1" t="s">
        <v>12</v>
      </c>
      <c r="H3454" s="1" t="s">
        <v>13</v>
      </c>
      <c r="I3454" s="1" t="s">
        <v>13</v>
      </c>
      <c r="J3454">
        <v>24</v>
      </c>
      <c r="K3454" s="1">
        <f t="shared" si="159"/>
        <v>765893.37</v>
      </c>
      <c r="L3454" s="1" t="str">
        <f t="shared" si="160"/>
        <v>ASALARIADO</v>
      </c>
      <c r="M3454" s="1">
        <f t="shared" si="161"/>
        <v>24</v>
      </c>
    </row>
    <row r="3455" spans="2:13" x14ac:dyDescent="0.25">
      <c r="B3455">
        <v>3441</v>
      </c>
      <c r="C3455" s="1" t="s">
        <v>9</v>
      </c>
      <c r="D3455">
        <v>425426.15</v>
      </c>
      <c r="E3455" s="1" t="s">
        <v>10</v>
      </c>
      <c r="F3455" s="1" t="s">
        <v>16</v>
      </c>
      <c r="G3455" s="1" t="s">
        <v>12</v>
      </c>
      <c r="H3455" s="1" t="s">
        <v>13</v>
      </c>
      <c r="I3455" s="1" t="s">
        <v>13</v>
      </c>
      <c r="J3455">
        <v>21</v>
      </c>
      <c r="K3455" s="1">
        <f t="shared" si="159"/>
        <v>425426.15</v>
      </c>
      <c r="L3455" s="1" t="str">
        <f t="shared" si="160"/>
        <v>ASALARIADO</v>
      </c>
      <c r="M3455" s="1">
        <f t="shared" si="161"/>
        <v>21</v>
      </c>
    </row>
    <row r="3456" spans="2:13" x14ac:dyDescent="0.25">
      <c r="B3456">
        <v>3442</v>
      </c>
      <c r="C3456" s="1" t="s">
        <v>15</v>
      </c>
      <c r="D3456">
        <v>655560</v>
      </c>
      <c r="E3456" s="1" t="s">
        <v>10</v>
      </c>
      <c r="F3456" s="1" t="s">
        <v>11</v>
      </c>
      <c r="G3456" s="1" t="s">
        <v>12</v>
      </c>
      <c r="H3456" s="1" t="s">
        <v>13</v>
      </c>
      <c r="I3456" s="1" t="s">
        <v>13</v>
      </c>
      <c r="J3456">
        <v>39</v>
      </c>
      <c r="K3456" s="1">
        <f t="shared" si="159"/>
        <v>655560</v>
      </c>
      <c r="L3456" s="1" t="str">
        <f t="shared" si="160"/>
        <v>ASALARIADO</v>
      </c>
      <c r="M3456" s="1">
        <f t="shared" si="161"/>
        <v>39</v>
      </c>
    </row>
    <row r="3457" spans="2:13" x14ac:dyDescent="0.25">
      <c r="B3457">
        <v>3443</v>
      </c>
      <c r="C3457" s="1" t="s">
        <v>9</v>
      </c>
      <c r="D3457">
        <v>106848</v>
      </c>
      <c r="E3457" s="1" t="s">
        <v>10</v>
      </c>
      <c r="F3457" s="1" t="s">
        <v>16</v>
      </c>
      <c r="G3457" s="1" t="s">
        <v>12</v>
      </c>
      <c r="H3457" s="1" t="s">
        <v>12</v>
      </c>
      <c r="I3457" s="1" t="s">
        <v>13</v>
      </c>
      <c r="J3457">
        <v>36</v>
      </c>
      <c r="K3457" s="1">
        <f t="shared" si="159"/>
        <v>106848</v>
      </c>
      <c r="L3457" s="1" t="str">
        <f t="shared" si="160"/>
        <v>ASALARIADO</v>
      </c>
      <c r="M3457" s="1">
        <f t="shared" si="161"/>
        <v>36</v>
      </c>
    </row>
    <row r="3458" spans="2:13" x14ac:dyDescent="0.25">
      <c r="B3458">
        <v>3444</v>
      </c>
      <c r="C3458" s="1" t="s">
        <v>9</v>
      </c>
      <c r="D3458">
        <v>1492130.65</v>
      </c>
      <c r="E3458" s="1" t="s">
        <v>10</v>
      </c>
      <c r="F3458" s="1" t="s">
        <v>11</v>
      </c>
      <c r="G3458" s="1" t="s">
        <v>12</v>
      </c>
      <c r="H3458" s="1" t="s">
        <v>13</v>
      </c>
      <c r="I3458" s="1" t="s">
        <v>13</v>
      </c>
      <c r="J3458">
        <v>58</v>
      </c>
      <c r="K3458" s="1">
        <f t="shared" si="159"/>
        <v>1492130.65</v>
      </c>
      <c r="L3458" s="1" t="str">
        <f t="shared" si="160"/>
        <v>ASALARIADO</v>
      </c>
      <c r="M3458" s="1">
        <f t="shared" si="161"/>
        <v>58</v>
      </c>
    </row>
    <row r="3459" spans="2:13" x14ac:dyDescent="0.25">
      <c r="B3459">
        <v>3445</v>
      </c>
      <c r="C3459" s="1" t="s">
        <v>9</v>
      </c>
      <c r="D3459">
        <v>175130</v>
      </c>
      <c r="E3459" s="1" t="s">
        <v>10</v>
      </c>
      <c r="F3459" s="1" t="s">
        <v>11</v>
      </c>
      <c r="G3459" s="1" t="s">
        <v>12</v>
      </c>
      <c r="H3459" s="1" t="s">
        <v>13</v>
      </c>
      <c r="I3459" s="1" t="s">
        <v>13</v>
      </c>
      <c r="J3459">
        <v>36</v>
      </c>
      <c r="K3459" s="1">
        <f t="shared" si="159"/>
        <v>175130</v>
      </c>
      <c r="L3459" s="1" t="str">
        <f t="shared" si="160"/>
        <v>ASALARIADO</v>
      </c>
      <c r="M3459" s="1">
        <f t="shared" si="161"/>
        <v>36</v>
      </c>
    </row>
    <row r="3460" spans="2:13" x14ac:dyDescent="0.25">
      <c r="B3460">
        <v>3446</v>
      </c>
      <c r="C3460" s="1" t="s">
        <v>15</v>
      </c>
      <c r="D3460">
        <v>516452.8</v>
      </c>
      <c r="E3460" s="1" t="s">
        <v>10</v>
      </c>
      <c r="F3460" s="1" t="s">
        <v>11</v>
      </c>
      <c r="G3460" s="1" t="s">
        <v>12</v>
      </c>
      <c r="H3460" s="1" t="s">
        <v>13</v>
      </c>
      <c r="I3460" s="1" t="s">
        <v>13</v>
      </c>
      <c r="J3460">
        <v>30</v>
      </c>
      <c r="K3460" s="1">
        <f t="shared" si="159"/>
        <v>516452.8</v>
      </c>
      <c r="L3460" s="1" t="str">
        <f t="shared" si="160"/>
        <v>ASALARIADO</v>
      </c>
      <c r="M3460" s="1">
        <f t="shared" si="161"/>
        <v>30</v>
      </c>
    </row>
    <row r="3461" spans="2:13" x14ac:dyDescent="0.25">
      <c r="B3461">
        <v>3447</v>
      </c>
      <c r="C3461" s="1" t="s">
        <v>9</v>
      </c>
      <c r="D3461">
        <v>11292323.83</v>
      </c>
      <c r="E3461" s="1" t="s">
        <v>10</v>
      </c>
      <c r="F3461" s="1" t="s">
        <v>16</v>
      </c>
      <c r="G3461" s="1" t="s">
        <v>12</v>
      </c>
      <c r="H3461" s="1" t="s">
        <v>12</v>
      </c>
      <c r="I3461" s="1" t="s">
        <v>13</v>
      </c>
      <c r="J3461">
        <v>55</v>
      </c>
      <c r="K3461" s="1">
        <f t="shared" si="159"/>
        <v>11292323.83</v>
      </c>
      <c r="L3461" s="1" t="str">
        <f t="shared" si="160"/>
        <v>ASALARIADO</v>
      </c>
      <c r="M3461" s="1">
        <f t="shared" si="161"/>
        <v>55</v>
      </c>
    </row>
    <row r="3462" spans="2:13" x14ac:dyDescent="0.25">
      <c r="B3462">
        <v>3448</v>
      </c>
      <c r="C3462" s="1" t="s">
        <v>15</v>
      </c>
      <c r="D3462">
        <v>815000</v>
      </c>
      <c r="E3462" s="1" t="s">
        <v>10</v>
      </c>
      <c r="F3462" s="1" t="s">
        <v>11</v>
      </c>
      <c r="G3462" s="1" t="s">
        <v>12</v>
      </c>
      <c r="H3462" s="1" t="s">
        <v>13</v>
      </c>
      <c r="I3462" s="1" t="s">
        <v>13</v>
      </c>
      <c r="J3462">
        <v>29</v>
      </c>
      <c r="K3462" s="1">
        <f t="shared" si="159"/>
        <v>815000</v>
      </c>
      <c r="L3462" s="1" t="str">
        <f t="shared" si="160"/>
        <v>ASALARIADO</v>
      </c>
      <c r="M3462" s="1">
        <f t="shared" si="161"/>
        <v>29</v>
      </c>
    </row>
    <row r="3463" spans="2:13" x14ac:dyDescent="0.25">
      <c r="B3463">
        <v>3449</v>
      </c>
      <c r="C3463" s="1" t="s">
        <v>15</v>
      </c>
      <c r="D3463">
        <v>1450033.3</v>
      </c>
      <c r="E3463" s="1" t="s">
        <v>10</v>
      </c>
      <c r="F3463" s="1" t="s">
        <v>11</v>
      </c>
      <c r="G3463" s="1" t="s">
        <v>12</v>
      </c>
      <c r="H3463" s="1" t="s">
        <v>13</v>
      </c>
      <c r="I3463" s="1" t="s">
        <v>13</v>
      </c>
      <c r="J3463">
        <v>32</v>
      </c>
      <c r="K3463" s="1">
        <f t="shared" si="159"/>
        <v>1450033.3</v>
      </c>
      <c r="L3463" s="1" t="str">
        <f t="shared" si="160"/>
        <v>ASALARIADO</v>
      </c>
      <c r="M3463" s="1">
        <f t="shared" si="161"/>
        <v>32</v>
      </c>
    </row>
    <row r="3464" spans="2:13" x14ac:dyDescent="0.25">
      <c r="B3464">
        <v>3450</v>
      </c>
      <c r="C3464" s="1" t="s">
        <v>9</v>
      </c>
      <c r="D3464">
        <v>439415.1</v>
      </c>
      <c r="E3464" s="1" t="s">
        <v>10</v>
      </c>
      <c r="F3464" s="1" t="s">
        <v>16</v>
      </c>
      <c r="G3464" s="1" t="s">
        <v>12</v>
      </c>
      <c r="H3464" s="1" t="s">
        <v>13</v>
      </c>
      <c r="I3464" s="1" t="s">
        <v>13</v>
      </c>
      <c r="J3464">
        <v>52</v>
      </c>
      <c r="K3464" s="1">
        <f t="shared" si="159"/>
        <v>439415.1</v>
      </c>
      <c r="L3464" s="1" t="str">
        <f t="shared" si="160"/>
        <v>ASALARIADO</v>
      </c>
      <c r="M3464" s="1">
        <f t="shared" si="161"/>
        <v>52</v>
      </c>
    </row>
    <row r="3465" spans="2:13" x14ac:dyDescent="0.25">
      <c r="B3465">
        <v>3451</v>
      </c>
      <c r="C3465" s="1" t="s">
        <v>9</v>
      </c>
      <c r="D3465">
        <v>405063</v>
      </c>
      <c r="E3465" s="1" t="s">
        <v>17</v>
      </c>
      <c r="F3465" s="1" t="s">
        <v>16</v>
      </c>
      <c r="G3465" s="1" t="s">
        <v>12</v>
      </c>
      <c r="H3465" s="1" t="s">
        <v>13</v>
      </c>
      <c r="I3465" s="1" t="s">
        <v>12</v>
      </c>
      <c r="J3465">
        <v>63</v>
      </c>
      <c r="K3465" s="1">
        <f t="shared" si="159"/>
        <v>405063</v>
      </c>
      <c r="L3465" s="1" t="str">
        <f t="shared" si="160"/>
        <v>ASEGURADO VOLUNTARIO</v>
      </c>
      <c r="M3465" s="1">
        <f t="shared" si="161"/>
        <v>63</v>
      </c>
    </row>
    <row r="3466" spans="2:13" x14ac:dyDescent="0.25">
      <c r="B3466">
        <v>3452</v>
      </c>
      <c r="C3466" s="1" t="s">
        <v>9</v>
      </c>
      <c r="D3466">
        <v>914285.71</v>
      </c>
      <c r="E3466" s="1" t="s">
        <v>10</v>
      </c>
      <c r="F3466" s="1" t="s">
        <v>16</v>
      </c>
      <c r="G3466" s="1" t="s">
        <v>12</v>
      </c>
      <c r="H3466" s="1" t="s">
        <v>13</v>
      </c>
      <c r="I3466" s="1" t="s">
        <v>13</v>
      </c>
      <c r="J3466">
        <v>43</v>
      </c>
      <c r="K3466" s="1">
        <f t="shared" si="159"/>
        <v>914285.71</v>
      </c>
      <c r="L3466" s="1" t="str">
        <f t="shared" si="160"/>
        <v>ASALARIADO</v>
      </c>
      <c r="M3466" s="1">
        <f t="shared" si="161"/>
        <v>43</v>
      </c>
    </row>
    <row r="3467" spans="2:13" x14ac:dyDescent="0.25">
      <c r="B3467">
        <v>3453</v>
      </c>
      <c r="C3467" s="1" t="s">
        <v>9</v>
      </c>
      <c r="D3467">
        <v>598673</v>
      </c>
      <c r="E3467" s="1" t="s">
        <v>18</v>
      </c>
      <c r="F3467" s="1" t="s">
        <v>16</v>
      </c>
      <c r="G3467" s="1" t="s">
        <v>13</v>
      </c>
      <c r="H3467" s="1" t="s">
        <v>13</v>
      </c>
      <c r="I3467" s="1" t="s">
        <v>12</v>
      </c>
      <c r="J3467">
        <v>45</v>
      </c>
      <c r="K3467" s="1">
        <f t="shared" si="159"/>
        <v>598673</v>
      </c>
      <c r="L3467" s="1" t="str">
        <f t="shared" si="160"/>
        <v>TRABAJADOR INDEPENDIENTE</v>
      </c>
      <c r="M3467" s="1">
        <f t="shared" si="161"/>
        <v>45</v>
      </c>
    </row>
    <row r="3468" spans="2:13" x14ac:dyDescent="0.25">
      <c r="B3468">
        <v>3454</v>
      </c>
      <c r="C3468" s="1" t="s">
        <v>15</v>
      </c>
      <c r="D3468">
        <v>622035.84</v>
      </c>
      <c r="E3468" s="1" t="s">
        <v>10</v>
      </c>
      <c r="F3468" s="1" t="s">
        <v>11</v>
      </c>
      <c r="G3468" s="1" t="s">
        <v>12</v>
      </c>
      <c r="H3468" s="1" t="s">
        <v>13</v>
      </c>
      <c r="I3468" s="1" t="s">
        <v>13</v>
      </c>
      <c r="J3468">
        <v>27</v>
      </c>
      <c r="K3468" s="1">
        <f t="shared" si="159"/>
        <v>622035.84</v>
      </c>
      <c r="L3468" s="1" t="str">
        <f t="shared" si="160"/>
        <v>ASALARIADO</v>
      </c>
      <c r="M3468" s="1">
        <f t="shared" si="161"/>
        <v>27</v>
      </c>
    </row>
    <row r="3469" spans="2:13" x14ac:dyDescent="0.25">
      <c r="B3469">
        <v>3455</v>
      </c>
      <c r="C3469" s="1" t="s">
        <v>9</v>
      </c>
      <c r="D3469">
        <v>450000</v>
      </c>
      <c r="E3469" s="1" t="s">
        <v>10</v>
      </c>
      <c r="F3469" s="1" t="s">
        <v>11</v>
      </c>
      <c r="G3469" s="1" t="s">
        <v>12</v>
      </c>
      <c r="H3469" s="1" t="s">
        <v>13</v>
      </c>
      <c r="I3469" s="1" t="s">
        <v>13</v>
      </c>
      <c r="J3469">
        <v>25</v>
      </c>
      <c r="K3469" s="1">
        <f t="shared" si="159"/>
        <v>450000</v>
      </c>
      <c r="L3469" s="1" t="str">
        <f t="shared" si="160"/>
        <v>ASALARIADO</v>
      </c>
      <c r="M3469" s="1">
        <f t="shared" si="161"/>
        <v>25</v>
      </c>
    </row>
    <row r="3470" spans="2:13" x14ac:dyDescent="0.25">
      <c r="B3470">
        <v>3456</v>
      </c>
      <c r="C3470" s="1" t="s">
        <v>9</v>
      </c>
      <c r="D3470">
        <v>40000</v>
      </c>
      <c r="E3470" s="1" t="s">
        <v>10</v>
      </c>
      <c r="F3470" s="1" t="s">
        <v>16</v>
      </c>
      <c r="G3470" s="1" t="s">
        <v>12</v>
      </c>
      <c r="H3470" s="1" t="s">
        <v>13</v>
      </c>
      <c r="I3470" s="1" t="s">
        <v>13</v>
      </c>
      <c r="J3470">
        <v>22</v>
      </c>
      <c r="K3470" s="1">
        <f t="shared" si="159"/>
        <v>40000</v>
      </c>
      <c r="L3470" s="1" t="str">
        <f t="shared" si="160"/>
        <v>ASALARIADO</v>
      </c>
      <c r="M3470" s="1">
        <f t="shared" si="161"/>
        <v>22</v>
      </c>
    </row>
    <row r="3471" spans="2:13" x14ac:dyDescent="0.25">
      <c r="B3471">
        <v>3457</v>
      </c>
      <c r="C3471" s="1" t="s">
        <v>15</v>
      </c>
      <c r="D3471">
        <v>925327.23</v>
      </c>
      <c r="E3471" s="1" t="s">
        <v>14</v>
      </c>
      <c r="F3471" s="1" t="s">
        <v>11</v>
      </c>
      <c r="G3471" s="1" t="s">
        <v>12</v>
      </c>
      <c r="H3471" s="1" t="s">
        <v>13</v>
      </c>
      <c r="I3471" s="1" t="s">
        <v>13</v>
      </c>
      <c r="J3471">
        <v>86</v>
      </c>
      <c r="K3471" s="1">
        <f t="shared" ref="K3471:K3534" si="162">IF(ISBLANK(D3471),$B$8,D3471)</f>
        <v>925327.23</v>
      </c>
      <c r="L3471" s="1" t="str">
        <f t="shared" ref="L3471:L3534" si="163">IF(ISBLANK(E3471),$B$4,E3471)</f>
        <v>PENSIONADOS EN SU PROPIO SISTEMA</v>
      </c>
      <c r="M3471" s="1">
        <f t="shared" ref="M3471:M3534" si="164">IF(ISBLANK(J3471),$B$9,J3471)</f>
        <v>86</v>
      </c>
    </row>
    <row r="3472" spans="2:13" x14ac:dyDescent="0.25">
      <c r="B3472">
        <v>3458</v>
      </c>
      <c r="C3472" s="1" t="s">
        <v>15</v>
      </c>
      <c r="D3472">
        <v>647099</v>
      </c>
      <c r="E3472" s="1" t="s">
        <v>10</v>
      </c>
      <c r="F3472" s="1" t="s">
        <v>11</v>
      </c>
      <c r="G3472" s="1" t="s">
        <v>12</v>
      </c>
      <c r="H3472" s="1" t="s">
        <v>13</v>
      </c>
      <c r="I3472" s="1" t="s">
        <v>13</v>
      </c>
      <c r="J3472">
        <v>35</v>
      </c>
      <c r="K3472" s="1">
        <f t="shared" si="162"/>
        <v>647099</v>
      </c>
      <c r="L3472" s="1" t="str">
        <f t="shared" si="163"/>
        <v>ASALARIADO</v>
      </c>
      <c r="M3472" s="1">
        <f t="shared" si="164"/>
        <v>35</v>
      </c>
    </row>
    <row r="3473" spans="2:13" x14ac:dyDescent="0.25">
      <c r="B3473">
        <v>3459</v>
      </c>
      <c r="C3473" s="1" t="s">
        <v>9</v>
      </c>
      <c r="D3473">
        <v>762280</v>
      </c>
      <c r="E3473" s="1" t="s">
        <v>10</v>
      </c>
      <c r="F3473" s="1" t="s">
        <v>16</v>
      </c>
      <c r="G3473" s="1" t="s">
        <v>12</v>
      </c>
      <c r="H3473" s="1" t="s">
        <v>13</v>
      </c>
      <c r="I3473" s="1" t="s">
        <v>13</v>
      </c>
      <c r="J3473">
        <v>39</v>
      </c>
      <c r="K3473" s="1">
        <f t="shared" si="162"/>
        <v>762280</v>
      </c>
      <c r="L3473" s="1" t="str">
        <f t="shared" si="163"/>
        <v>ASALARIADO</v>
      </c>
      <c r="M3473" s="1">
        <f t="shared" si="164"/>
        <v>39</v>
      </c>
    </row>
    <row r="3474" spans="2:13" x14ac:dyDescent="0.25">
      <c r="B3474">
        <v>3460</v>
      </c>
      <c r="C3474" s="1" t="s">
        <v>9</v>
      </c>
      <c r="D3474">
        <v>2000000</v>
      </c>
      <c r="E3474" s="1" t="s">
        <v>10</v>
      </c>
      <c r="F3474" s="1" t="s">
        <v>16</v>
      </c>
      <c r="G3474" s="1" t="s">
        <v>12</v>
      </c>
      <c r="H3474" s="1" t="s">
        <v>13</v>
      </c>
      <c r="I3474" s="1" t="s">
        <v>13</v>
      </c>
      <c r="J3474">
        <v>32</v>
      </c>
      <c r="K3474" s="1">
        <f t="shared" si="162"/>
        <v>2000000</v>
      </c>
      <c r="L3474" s="1" t="str">
        <f t="shared" si="163"/>
        <v>ASALARIADO</v>
      </c>
      <c r="M3474" s="1">
        <f t="shared" si="164"/>
        <v>32</v>
      </c>
    </row>
    <row r="3475" spans="2:13" x14ac:dyDescent="0.25">
      <c r="B3475">
        <v>3461</v>
      </c>
      <c r="C3475" s="1" t="s">
        <v>9</v>
      </c>
      <c r="D3475">
        <v>1200000</v>
      </c>
      <c r="E3475" s="1" t="s">
        <v>10</v>
      </c>
      <c r="F3475" s="1" t="s">
        <v>16</v>
      </c>
      <c r="G3475" s="1" t="s">
        <v>12</v>
      </c>
      <c r="H3475" s="1" t="s">
        <v>13</v>
      </c>
      <c r="I3475" s="1" t="s">
        <v>13</v>
      </c>
      <c r="J3475">
        <v>30</v>
      </c>
      <c r="K3475" s="1">
        <f t="shared" si="162"/>
        <v>1200000</v>
      </c>
      <c r="L3475" s="1" t="str">
        <f t="shared" si="163"/>
        <v>ASALARIADO</v>
      </c>
      <c r="M3475" s="1">
        <f t="shared" si="164"/>
        <v>30</v>
      </c>
    </row>
    <row r="3476" spans="2:13" x14ac:dyDescent="0.25">
      <c r="B3476">
        <v>3462</v>
      </c>
      <c r="C3476" s="1" t="s">
        <v>15</v>
      </c>
      <c r="D3476">
        <v>299647</v>
      </c>
      <c r="E3476" s="1" t="s">
        <v>17</v>
      </c>
      <c r="F3476" s="1" t="s">
        <v>16</v>
      </c>
      <c r="G3476" s="1" t="s">
        <v>12</v>
      </c>
      <c r="H3476" s="1" t="s">
        <v>13</v>
      </c>
      <c r="I3476" s="1" t="s">
        <v>13</v>
      </c>
      <c r="J3476">
        <v>55</v>
      </c>
      <c r="K3476" s="1">
        <f t="shared" si="162"/>
        <v>299647</v>
      </c>
      <c r="L3476" s="1" t="str">
        <f t="shared" si="163"/>
        <v>ASEGURADO VOLUNTARIO</v>
      </c>
      <c r="M3476" s="1">
        <f t="shared" si="164"/>
        <v>55</v>
      </c>
    </row>
    <row r="3477" spans="2:13" x14ac:dyDescent="0.25">
      <c r="B3477">
        <v>3463</v>
      </c>
      <c r="C3477" s="1" t="s">
        <v>9</v>
      </c>
      <c r="D3477">
        <v>1195224</v>
      </c>
      <c r="E3477" s="1" t="s">
        <v>10</v>
      </c>
      <c r="F3477" s="1" t="s">
        <v>16</v>
      </c>
      <c r="G3477" s="1" t="s">
        <v>12</v>
      </c>
      <c r="H3477" s="1" t="s">
        <v>13</v>
      </c>
      <c r="I3477" s="1" t="s">
        <v>13</v>
      </c>
      <c r="J3477">
        <v>28</v>
      </c>
      <c r="K3477" s="1">
        <f t="shared" si="162"/>
        <v>1195224</v>
      </c>
      <c r="L3477" s="1" t="str">
        <f t="shared" si="163"/>
        <v>ASALARIADO</v>
      </c>
      <c r="M3477" s="1">
        <f t="shared" si="164"/>
        <v>28</v>
      </c>
    </row>
    <row r="3478" spans="2:13" x14ac:dyDescent="0.25">
      <c r="B3478">
        <v>3464</v>
      </c>
      <c r="C3478" s="1" t="s">
        <v>9</v>
      </c>
      <c r="D3478">
        <v>4268905.2300000004</v>
      </c>
      <c r="E3478" s="1" t="s">
        <v>10</v>
      </c>
      <c r="F3478" s="1" t="s">
        <v>16</v>
      </c>
      <c r="G3478" s="1" t="s">
        <v>12</v>
      </c>
      <c r="H3478" s="1" t="s">
        <v>13</v>
      </c>
      <c r="I3478" s="1" t="s">
        <v>13</v>
      </c>
      <c r="J3478">
        <v>61</v>
      </c>
      <c r="K3478" s="1">
        <f t="shared" si="162"/>
        <v>4268905.2300000004</v>
      </c>
      <c r="L3478" s="1" t="str">
        <f t="shared" si="163"/>
        <v>ASALARIADO</v>
      </c>
      <c r="M3478" s="1">
        <f t="shared" si="164"/>
        <v>61</v>
      </c>
    </row>
    <row r="3479" spans="2:13" x14ac:dyDescent="0.25">
      <c r="B3479">
        <v>3465</v>
      </c>
      <c r="C3479" s="1" t="s">
        <v>9</v>
      </c>
      <c r="D3479">
        <v>677945.4</v>
      </c>
      <c r="E3479" s="1" t="s">
        <v>10</v>
      </c>
      <c r="F3479" s="1" t="s">
        <v>16</v>
      </c>
      <c r="G3479" s="1" t="s">
        <v>12</v>
      </c>
      <c r="H3479" s="1" t="s">
        <v>13</v>
      </c>
      <c r="I3479" s="1" t="s">
        <v>13</v>
      </c>
      <c r="J3479">
        <v>61</v>
      </c>
      <c r="K3479" s="1">
        <f t="shared" si="162"/>
        <v>677945.4</v>
      </c>
      <c r="L3479" s="1" t="str">
        <f t="shared" si="163"/>
        <v>ASALARIADO</v>
      </c>
      <c r="M3479" s="1">
        <f t="shared" si="164"/>
        <v>61</v>
      </c>
    </row>
    <row r="3480" spans="2:13" x14ac:dyDescent="0.25">
      <c r="B3480">
        <v>3466</v>
      </c>
      <c r="C3480" s="1" t="s">
        <v>9</v>
      </c>
      <c r="D3480">
        <v>434729</v>
      </c>
      <c r="E3480" s="1" t="s">
        <v>10</v>
      </c>
      <c r="F3480" s="1" t="s">
        <v>16</v>
      </c>
      <c r="G3480" s="1" t="s">
        <v>12</v>
      </c>
      <c r="H3480" s="1" t="s">
        <v>13</v>
      </c>
      <c r="I3480" s="1" t="s">
        <v>13</v>
      </c>
      <c r="J3480">
        <v>40</v>
      </c>
      <c r="K3480" s="1">
        <f t="shared" si="162"/>
        <v>434729</v>
      </c>
      <c r="L3480" s="1" t="str">
        <f t="shared" si="163"/>
        <v>ASALARIADO</v>
      </c>
      <c r="M3480" s="1">
        <f t="shared" si="164"/>
        <v>40</v>
      </c>
    </row>
    <row r="3481" spans="2:13" x14ac:dyDescent="0.25">
      <c r="B3481">
        <v>3467</v>
      </c>
      <c r="C3481" s="1" t="s">
        <v>15</v>
      </c>
      <c r="D3481">
        <v>817963.42</v>
      </c>
      <c r="E3481" s="1" t="s">
        <v>10</v>
      </c>
      <c r="F3481" s="1" t="s">
        <v>11</v>
      </c>
      <c r="G3481" s="1" t="s">
        <v>12</v>
      </c>
      <c r="H3481" s="1" t="s">
        <v>13</v>
      </c>
      <c r="I3481" s="1" t="s">
        <v>13</v>
      </c>
      <c r="J3481">
        <v>52</v>
      </c>
      <c r="K3481" s="1">
        <f t="shared" si="162"/>
        <v>817963.42</v>
      </c>
      <c r="L3481" s="1" t="str">
        <f t="shared" si="163"/>
        <v>ASALARIADO</v>
      </c>
      <c r="M3481" s="1">
        <f t="shared" si="164"/>
        <v>52</v>
      </c>
    </row>
    <row r="3482" spans="2:13" x14ac:dyDescent="0.25">
      <c r="B3482">
        <v>3468</v>
      </c>
      <c r="C3482" s="1" t="s">
        <v>15</v>
      </c>
      <c r="D3482">
        <v>278030</v>
      </c>
      <c r="E3482" s="1" t="s">
        <v>17</v>
      </c>
      <c r="F3482" s="1" t="s">
        <v>16</v>
      </c>
      <c r="G3482" s="1" t="s">
        <v>12</v>
      </c>
      <c r="H3482" s="1" t="s">
        <v>13</v>
      </c>
      <c r="I3482" s="1" t="s">
        <v>13</v>
      </c>
      <c r="J3482">
        <v>55</v>
      </c>
      <c r="K3482" s="1">
        <f t="shared" si="162"/>
        <v>278030</v>
      </c>
      <c r="L3482" s="1" t="str">
        <f t="shared" si="163"/>
        <v>ASEGURADO VOLUNTARIO</v>
      </c>
      <c r="M3482" s="1">
        <f t="shared" si="164"/>
        <v>55</v>
      </c>
    </row>
    <row r="3483" spans="2:13" x14ac:dyDescent="0.25">
      <c r="B3483">
        <v>3469</v>
      </c>
      <c r="C3483" s="1" t="s">
        <v>15</v>
      </c>
      <c r="D3483">
        <v>400000</v>
      </c>
      <c r="E3483" s="1" t="s">
        <v>10</v>
      </c>
      <c r="F3483" s="1" t="s">
        <v>16</v>
      </c>
      <c r="G3483" s="1" t="s">
        <v>12</v>
      </c>
      <c r="H3483" s="1" t="s">
        <v>13</v>
      </c>
      <c r="I3483" s="1" t="s">
        <v>13</v>
      </c>
      <c r="J3483">
        <v>40</v>
      </c>
      <c r="K3483" s="1">
        <f t="shared" si="162"/>
        <v>400000</v>
      </c>
      <c r="L3483" s="1" t="str">
        <f t="shared" si="163"/>
        <v>ASALARIADO</v>
      </c>
      <c r="M3483" s="1">
        <f t="shared" si="164"/>
        <v>40</v>
      </c>
    </row>
    <row r="3484" spans="2:13" x14ac:dyDescent="0.25">
      <c r="B3484">
        <v>3470</v>
      </c>
      <c r="C3484" s="1" t="s">
        <v>9</v>
      </c>
      <c r="D3484">
        <v>324880</v>
      </c>
      <c r="E3484" s="1" t="s">
        <v>10</v>
      </c>
      <c r="F3484" s="1" t="s">
        <v>16</v>
      </c>
      <c r="G3484" s="1" t="s">
        <v>12</v>
      </c>
      <c r="H3484" s="1" t="s">
        <v>13</v>
      </c>
      <c r="I3484" s="1" t="s">
        <v>13</v>
      </c>
      <c r="J3484">
        <v>37</v>
      </c>
      <c r="K3484" s="1">
        <f t="shared" si="162"/>
        <v>324880</v>
      </c>
      <c r="L3484" s="1" t="str">
        <f t="shared" si="163"/>
        <v>ASALARIADO</v>
      </c>
      <c r="M3484" s="1">
        <f t="shared" si="164"/>
        <v>37</v>
      </c>
    </row>
    <row r="3485" spans="2:13" x14ac:dyDescent="0.25">
      <c r="B3485">
        <v>3471</v>
      </c>
      <c r="C3485" s="1" t="s">
        <v>9</v>
      </c>
      <c r="D3485">
        <v>427070.54</v>
      </c>
      <c r="E3485" s="1" t="s">
        <v>10</v>
      </c>
      <c r="F3485" s="1" t="s">
        <v>16</v>
      </c>
      <c r="G3485" s="1" t="s">
        <v>12</v>
      </c>
      <c r="H3485" s="1" t="s">
        <v>12</v>
      </c>
      <c r="I3485" s="1" t="s">
        <v>13</v>
      </c>
      <c r="J3485">
        <v>61</v>
      </c>
      <c r="K3485" s="1">
        <f t="shared" si="162"/>
        <v>427070.54</v>
      </c>
      <c r="L3485" s="1" t="str">
        <f t="shared" si="163"/>
        <v>ASALARIADO</v>
      </c>
      <c r="M3485" s="1">
        <f t="shared" si="164"/>
        <v>61</v>
      </c>
    </row>
    <row r="3486" spans="2:13" x14ac:dyDescent="0.25">
      <c r="B3486">
        <v>3472</v>
      </c>
      <c r="C3486" s="1" t="s">
        <v>9</v>
      </c>
      <c r="D3486">
        <v>300018</v>
      </c>
      <c r="E3486" s="1" t="s">
        <v>18</v>
      </c>
      <c r="F3486" s="1" t="s">
        <v>16</v>
      </c>
      <c r="G3486" s="1" t="s">
        <v>12</v>
      </c>
      <c r="H3486" s="1" t="s">
        <v>13</v>
      </c>
      <c r="I3486" s="1" t="s">
        <v>12</v>
      </c>
      <c r="J3486">
        <v>47</v>
      </c>
      <c r="K3486" s="1">
        <f t="shared" si="162"/>
        <v>300018</v>
      </c>
      <c r="L3486" s="1" t="str">
        <f t="shared" si="163"/>
        <v>TRABAJADOR INDEPENDIENTE</v>
      </c>
      <c r="M3486" s="1">
        <f t="shared" si="164"/>
        <v>47</v>
      </c>
    </row>
    <row r="3487" spans="2:13" x14ac:dyDescent="0.25">
      <c r="B3487">
        <v>3473</v>
      </c>
      <c r="C3487" s="1" t="s">
        <v>9</v>
      </c>
      <c r="D3487">
        <v>285000</v>
      </c>
      <c r="E3487" s="1" t="s">
        <v>10</v>
      </c>
      <c r="F3487" s="1" t="s">
        <v>16</v>
      </c>
      <c r="G3487" s="1" t="s">
        <v>12</v>
      </c>
      <c r="H3487" s="1" t="s">
        <v>12</v>
      </c>
      <c r="I3487" s="1" t="s">
        <v>13</v>
      </c>
      <c r="J3487">
        <v>29</v>
      </c>
      <c r="K3487" s="1">
        <f t="shared" si="162"/>
        <v>285000</v>
      </c>
      <c r="L3487" s="1" t="str">
        <f t="shared" si="163"/>
        <v>ASALARIADO</v>
      </c>
      <c r="M3487" s="1">
        <f t="shared" si="164"/>
        <v>29</v>
      </c>
    </row>
    <row r="3488" spans="2:13" x14ac:dyDescent="0.25">
      <c r="B3488">
        <v>3474</v>
      </c>
      <c r="C3488" s="1" t="s">
        <v>9</v>
      </c>
      <c r="D3488">
        <v>383254</v>
      </c>
      <c r="E3488" s="1" t="s">
        <v>18</v>
      </c>
      <c r="F3488" s="1" t="s">
        <v>16</v>
      </c>
      <c r="G3488" s="1" t="s">
        <v>12</v>
      </c>
      <c r="H3488" s="1" t="s">
        <v>13</v>
      </c>
      <c r="I3488" s="1" t="s">
        <v>13</v>
      </c>
      <c r="J3488">
        <v>45</v>
      </c>
      <c r="K3488" s="1">
        <f t="shared" si="162"/>
        <v>383254</v>
      </c>
      <c r="L3488" s="1" t="str">
        <f t="shared" si="163"/>
        <v>TRABAJADOR INDEPENDIENTE</v>
      </c>
      <c r="M3488" s="1">
        <f t="shared" si="164"/>
        <v>45</v>
      </c>
    </row>
    <row r="3489" spans="2:13" x14ac:dyDescent="0.25">
      <c r="B3489">
        <v>3475</v>
      </c>
      <c r="C3489" s="1" t="s">
        <v>9</v>
      </c>
      <c r="D3489">
        <v>299647</v>
      </c>
      <c r="E3489" s="1" t="s">
        <v>17</v>
      </c>
      <c r="F3489" s="1" t="s">
        <v>16</v>
      </c>
      <c r="G3489" s="1" t="s">
        <v>12</v>
      </c>
      <c r="H3489" s="1" t="s">
        <v>13</v>
      </c>
      <c r="I3489" s="1" t="s">
        <v>13</v>
      </c>
      <c r="J3489">
        <v>82</v>
      </c>
      <c r="K3489" s="1">
        <f t="shared" si="162"/>
        <v>299647</v>
      </c>
      <c r="L3489" s="1" t="str">
        <f t="shared" si="163"/>
        <v>ASEGURADO VOLUNTARIO</v>
      </c>
      <c r="M3489" s="1">
        <f t="shared" si="164"/>
        <v>82</v>
      </c>
    </row>
    <row r="3490" spans="2:13" x14ac:dyDescent="0.25">
      <c r="B3490">
        <v>3476</v>
      </c>
      <c r="C3490" s="1" t="s">
        <v>15</v>
      </c>
      <c r="D3490">
        <v>388243.95</v>
      </c>
      <c r="E3490" s="1" t="s">
        <v>10</v>
      </c>
      <c r="F3490" s="1" t="s">
        <v>16</v>
      </c>
      <c r="G3490" s="1" t="s">
        <v>12</v>
      </c>
      <c r="H3490" s="1" t="s">
        <v>13</v>
      </c>
      <c r="I3490" s="1" t="s">
        <v>13</v>
      </c>
      <c r="J3490">
        <v>27</v>
      </c>
      <c r="K3490" s="1">
        <f t="shared" si="162"/>
        <v>388243.95</v>
      </c>
      <c r="L3490" s="1" t="str">
        <f t="shared" si="163"/>
        <v>ASALARIADO</v>
      </c>
      <c r="M3490" s="1">
        <f t="shared" si="164"/>
        <v>27</v>
      </c>
    </row>
    <row r="3491" spans="2:13" x14ac:dyDescent="0.25">
      <c r="B3491">
        <v>3477</v>
      </c>
      <c r="C3491" s="1" t="s">
        <v>9</v>
      </c>
      <c r="D3491">
        <v>403164.44</v>
      </c>
      <c r="E3491" s="1" t="s">
        <v>10</v>
      </c>
      <c r="F3491" s="1" t="s">
        <v>16</v>
      </c>
      <c r="G3491" s="1" t="s">
        <v>12</v>
      </c>
      <c r="H3491" s="1" t="s">
        <v>13</v>
      </c>
      <c r="I3491" s="1" t="s">
        <v>13</v>
      </c>
      <c r="J3491">
        <v>62</v>
      </c>
      <c r="K3491" s="1">
        <f t="shared" si="162"/>
        <v>403164.44</v>
      </c>
      <c r="L3491" s="1" t="str">
        <f t="shared" si="163"/>
        <v>ASALARIADO</v>
      </c>
      <c r="M3491" s="1">
        <f t="shared" si="164"/>
        <v>62</v>
      </c>
    </row>
    <row r="3492" spans="2:13" x14ac:dyDescent="0.25">
      <c r="B3492">
        <v>3478</v>
      </c>
      <c r="C3492" s="1" t="s">
        <v>9</v>
      </c>
      <c r="D3492">
        <v>14173194</v>
      </c>
      <c r="E3492" s="1" t="s">
        <v>14</v>
      </c>
      <c r="F3492" s="1" t="s">
        <v>11</v>
      </c>
      <c r="G3492" s="1" t="s">
        <v>12</v>
      </c>
      <c r="H3492" s="1" t="s">
        <v>13</v>
      </c>
      <c r="I3492" s="1" t="s">
        <v>13</v>
      </c>
      <c r="J3492">
        <v>73</v>
      </c>
      <c r="K3492" s="1">
        <f t="shared" si="162"/>
        <v>14173194</v>
      </c>
      <c r="L3492" s="1" t="str">
        <f t="shared" si="163"/>
        <v>PENSIONADOS EN SU PROPIO SISTEMA</v>
      </c>
      <c r="M3492" s="1">
        <f t="shared" si="164"/>
        <v>73</v>
      </c>
    </row>
    <row r="3493" spans="2:13" x14ac:dyDescent="0.25">
      <c r="B3493">
        <v>3479</v>
      </c>
      <c r="C3493" s="1" t="s">
        <v>9</v>
      </c>
      <c r="D3493">
        <v>295206.84999999998</v>
      </c>
      <c r="E3493" s="1" t="s">
        <v>10</v>
      </c>
      <c r="F3493" s="1" t="s">
        <v>16</v>
      </c>
      <c r="G3493" s="1" t="s">
        <v>12</v>
      </c>
      <c r="H3493" s="1" t="s">
        <v>13</v>
      </c>
      <c r="I3493" s="1" t="s">
        <v>13</v>
      </c>
      <c r="J3493">
        <v>22</v>
      </c>
      <c r="K3493" s="1">
        <f t="shared" si="162"/>
        <v>295206.84999999998</v>
      </c>
      <c r="L3493" s="1" t="str">
        <f t="shared" si="163"/>
        <v>ASALARIADO</v>
      </c>
      <c r="M3493" s="1">
        <f t="shared" si="164"/>
        <v>22</v>
      </c>
    </row>
    <row r="3494" spans="2:13" x14ac:dyDescent="0.25">
      <c r="B3494">
        <v>3480</v>
      </c>
      <c r="C3494" s="1" t="s">
        <v>9</v>
      </c>
      <c r="D3494">
        <v>1006500</v>
      </c>
      <c r="E3494" s="1" t="s">
        <v>10</v>
      </c>
      <c r="F3494" s="1" t="s">
        <v>16</v>
      </c>
      <c r="G3494" s="1" t="s">
        <v>12</v>
      </c>
      <c r="H3494" s="1" t="s">
        <v>13</v>
      </c>
      <c r="I3494" s="1" t="s">
        <v>13</v>
      </c>
      <c r="J3494">
        <v>25</v>
      </c>
      <c r="K3494" s="1">
        <f t="shared" si="162"/>
        <v>1006500</v>
      </c>
      <c r="L3494" s="1" t="str">
        <f t="shared" si="163"/>
        <v>ASALARIADO</v>
      </c>
      <c r="M3494" s="1">
        <f t="shared" si="164"/>
        <v>25</v>
      </c>
    </row>
    <row r="3495" spans="2:13" x14ac:dyDescent="0.25">
      <c r="B3495">
        <v>3481</v>
      </c>
      <c r="C3495" s="1" t="s">
        <v>15</v>
      </c>
      <c r="D3495">
        <v>1314729</v>
      </c>
      <c r="E3495" s="1" t="s">
        <v>10</v>
      </c>
      <c r="F3495" s="1" t="s">
        <v>11</v>
      </c>
      <c r="G3495" s="1" t="s">
        <v>12</v>
      </c>
      <c r="H3495" s="1" t="s">
        <v>13</v>
      </c>
      <c r="I3495" s="1" t="s">
        <v>13</v>
      </c>
      <c r="J3495">
        <v>35</v>
      </c>
      <c r="K3495" s="1">
        <f t="shared" si="162"/>
        <v>1314729</v>
      </c>
      <c r="L3495" s="1" t="str">
        <f t="shared" si="163"/>
        <v>ASALARIADO</v>
      </c>
      <c r="M3495" s="1">
        <f t="shared" si="164"/>
        <v>35</v>
      </c>
    </row>
    <row r="3496" spans="2:13" x14ac:dyDescent="0.25">
      <c r="B3496">
        <v>3482</v>
      </c>
      <c r="C3496" s="1" t="s">
        <v>15</v>
      </c>
      <c r="D3496">
        <v>568820</v>
      </c>
      <c r="E3496" s="1" t="s">
        <v>10</v>
      </c>
      <c r="F3496" s="1" t="s">
        <v>16</v>
      </c>
      <c r="G3496" s="1" t="s">
        <v>12</v>
      </c>
      <c r="H3496" s="1" t="s">
        <v>13</v>
      </c>
      <c r="I3496" s="1" t="s">
        <v>13</v>
      </c>
      <c r="J3496">
        <v>28</v>
      </c>
      <c r="K3496" s="1">
        <f t="shared" si="162"/>
        <v>568820</v>
      </c>
      <c r="L3496" s="1" t="str">
        <f t="shared" si="163"/>
        <v>ASALARIADO</v>
      </c>
      <c r="M3496" s="1">
        <f t="shared" si="164"/>
        <v>28</v>
      </c>
    </row>
    <row r="3497" spans="2:13" x14ac:dyDescent="0.25">
      <c r="B3497">
        <v>3483</v>
      </c>
      <c r="C3497" s="1" t="s">
        <v>9</v>
      </c>
      <c r="D3497">
        <v>63720</v>
      </c>
      <c r="E3497" s="1" t="s">
        <v>10</v>
      </c>
      <c r="F3497" s="1" t="s">
        <v>16</v>
      </c>
      <c r="G3497" s="1" t="s">
        <v>12</v>
      </c>
      <c r="H3497" s="1" t="s">
        <v>12</v>
      </c>
      <c r="I3497" s="1" t="s">
        <v>12</v>
      </c>
      <c r="J3497">
        <v>22</v>
      </c>
      <c r="K3497" s="1">
        <f t="shared" si="162"/>
        <v>63720</v>
      </c>
      <c r="L3497" s="1" t="str">
        <f t="shared" si="163"/>
        <v>ASALARIADO</v>
      </c>
      <c r="M3497" s="1">
        <f t="shared" si="164"/>
        <v>22</v>
      </c>
    </row>
    <row r="3498" spans="2:13" x14ac:dyDescent="0.25">
      <c r="B3498">
        <v>3484</v>
      </c>
      <c r="C3498" s="1" t="s">
        <v>9</v>
      </c>
      <c r="D3498">
        <v>684986</v>
      </c>
      <c r="E3498" s="1" t="s">
        <v>10</v>
      </c>
      <c r="F3498" s="1" t="s">
        <v>16</v>
      </c>
      <c r="G3498" s="1" t="s">
        <v>12</v>
      </c>
      <c r="H3498" s="1" t="s">
        <v>13</v>
      </c>
      <c r="I3498" s="1" t="s">
        <v>13</v>
      </c>
      <c r="J3498">
        <v>44</v>
      </c>
      <c r="K3498" s="1">
        <f t="shared" si="162"/>
        <v>684986</v>
      </c>
      <c r="L3498" s="1" t="str">
        <f t="shared" si="163"/>
        <v>ASALARIADO</v>
      </c>
      <c r="M3498" s="1">
        <f t="shared" si="164"/>
        <v>44</v>
      </c>
    </row>
    <row r="3499" spans="2:13" x14ac:dyDescent="0.25">
      <c r="B3499">
        <v>3485</v>
      </c>
      <c r="C3499" s="1" t="s">
        <v>9</v>
      </c>
      <c r="D3499">
        <v>246000</v>
      </c>
      <c r="E3499" s="1" t="s">
        <v>10</v>
      </c>
      <c r="F3499" s="1" t="s">
        <v>16</v>
      </c>
      <c r="G3499" s="1" t="s">
        <v>12</v>
      </c>
      <c r="H3499" s="1" t="s">
        <v>13</v>
      </c>
      <c r="I3499" s="1" t="s">
        <v>13</v>
      </c>
      <c r="J3499">
        <v>38</v>
      </c>
      <c r="K3499" s="1">
        <f t="shared" si="162"/>
        <v>246000</v>
      </c>
      <c r="L3499" s="1" t="str">
        <f t="shared" si="163"/>
        <v>ASALARIADO</v>
      </c>
      <c r="M3499" s="1">
        <f t="shared" si="164"/>
        <v>38</v>
      </c>
    </row>
    <row r="3500" spans="2:13" x14ac:dyDescent="0.25">
      <c r="B3500">
        <v>3486</v>
      </c>
      <c r="C3500" s="1" t="s">
        <v>9</v>
      </c>
      <c r="D3500">
        <v>337480</v>
      </c>
      <c r="E3500" s="1" t="s">
        <v>18</v>
      </c>
      <c r="F3500" s="1" t="s">
        <v>16</v>
      </c>
      <c r="G3500" s="1" t="s">
        <v>12</v>
      </c>
      <c r="H3500" s="1" t="s">
        <v>13</v>
      </c>
      <c r="I3500" s="1" t="s">
        <v>13</v>
      </c>
      <c r="J3500">
        <v>29</v>
      </c>
      <c r="K3500" s="1">
        <f t="shared" si="162"/>
        <v>337480</v>
      </c>
      <c r="L3500" s="1" t="str">
        <f t="shared" si="163"/>
        <v>TRABAJADOR INDEPENDIENTE</v>
      </c>
      <c r="M3500" s="1">
        <f t="shared" si="164"/>
        <v>29</v>
      </c>
    </row>
    <row r="3501" spans="2:13" x14ac:dyDescent="0.25">
      <c r="B3501">
        <v>3487</v>
      </c>
      <c r="C3501" s="1" t="s">
        <v>9</v>
      </c>
      <c r="D3501">
        <v>485860</v>
      </c>
      <c r="E3501" s="1" t="s">
        <v>18</v>
      </c>
      <c r="F3501" s="1" t="s">
        <v>16</v>
      </c>
      <c r="G3501" s="1" t="s">
        <v>12</v>
      </c>
      <c r="H3501" s="1" t="s">
        <v>13</v>
      </c>
      <c r="I3501" s="1" t="s">
        <v>13</v>
      </c>
      <c r="J3501">
        <v>42</v>
      </c>
      <c r="K3501" s="1">
        <f t="shared" si="162"/>
        <v>485860</v>
      </c>
      <c r="L3501" s="1" t="str">
        <f t="shared" si="163"/>
        <v>TRABAJADOR INDEPENDIENTE</v>
      </c>
      <c r="M3501" s="1">
        <f t="shared" si="164"/>
        <v>42</v>
      </c>
    </row>
    <row r="3502" spans="2:13" x14ac:dyDescent="0.25">
      <c r="B3502">
        <v>3488</v>
      </c>
      <c r="C3502" s="1" t="s">
        <v>15</v>
      </c>
      <c r="D3502">
        <v>889137</v>
      </c>
      <c r="E3502" s="1" t="s">
        <v>10</v>
      </c>
      <c r="F3502" s="1" t="s">
        <v>11</v>
      </c>
      <c r="G3502" s="1" t="s">
        <v>12</v>
      </c>
      <c r="H3502" s="1" t="s">
        <v>13</v>
      </c>
      <c r="I3502" s="1" t="s">
        <v>12</v>
      </c>
      <c r="J3502">
        <v>40</v>
      </c>
      <c r="K3502" s="1">
        <f t="shared" si="162"/>
        <v>889137</v>
      </c>
      <c r="L3502" s="1" t="str">
        <f t="shared" si="163"/>
        <v>ASALARIADO</v>
      </c>
      <c r="M3502" s="1">
        <f t="shared" si="164"/>
        <v>40</v>
      </c>
    </row>
    <row r="3503" spans="2:13" x14ac:dyDescent="0.25">
      <c r="B3503">
        <v>3489</v>
      </c>
      <c r="C3503" s="1" t="s">
        <v>9</v>
      </c>
      <c r="D3503">
        <v>324000</v>
      </c>
      <c r="E3503" s="1" t="s">
        <v>10</v>
      </c>
      <c r="F3503" s="1" t="s">
        <v>16</v>
      </c>
      <c r="G3503" s="1" t="s">
        <v>12</v>
      </c>
      <c r="H3503" s="1" t="s">
        <v>13</v>
      </c>
      <c r="I3503" s="1" t="s">
        <v>12</v>
      </c>
      <c r="J3503">
        <v>55</v>
      </c>
      <c r="K3503" s="1">
        <f t="shared" si="162"/>
        <v>324000</v>
      </c>
      <c r="L3503" s="1" t="str">
        <f t="shared" si="163"/>
        <v>ASALARIADO</v>
      </c>
      <c r="M3503" s="1">
        <f t="shared" si="164"/>
        <v>55</v>
      </c>
    </row>
    <row r="3504" spans="2:13" x14ac:dyDescent="0.25">
      <c r="B3504">
        <v>3490</v>
      </c>
      <c r="C3504" s="1" t="s">
        <v>15</v>
      </c>
      <c r="D3504">
        <v>716100</v>
      </c>
      <c r="E3504" s="1" t="s">
        <v>10</v>
      </c>
      <c r="F3504" s="1" t="s">
        <v>11</v>
      </c>
      <c r="G3504" s="1" t="s">
        <v>12</v>
      </c>
      <c r="H3504" s="1" t="s">
        <v>13</v>
      </c>
      <c r="I3504" s="1" t="s">
        <v>12</v>
      </c>
      <c r="J3504">
        <v>29</v>
      </c>
      <c r="K3504" s="1">
        <f t="shared" si="162"/>
        <v>716100</v>
      </c>
      <c r="L3504" s="1" t="str">
        <f t="shared" si="163"/>
        <v>ASALARIADO</v>
      </c>
      <c r="M3504" s="1">
        <f t="shared" si="164"/>
        <v>29</v>
      </c>
    </row>
    <row r="3505" spans="2:13" x14ac:dyDescent="0.25">
      <c r="B3505">
        <v>3491</v>
      </c>
      <c r="C3505" s="1" t="s">
        <v>9</v>
      </c>
      <c r="D3505">
        <v>100000</v>
      </c>
      <c r="E3505" s="1" t="s">
        <v>10</v>
      </c>
      <c r="F3505" s="1" t="s">
        <v>16</v>
      </c>
      <c r="G3505" s="1" t="s">
        <v>12</v>
      </c>
      <c r="H3505" s="1" t="s">
        <v>13</v>
      </c>
      <c r="I3505" s="1" t="s">
        <v>12</v>
      </c>
      <c r="J3505">
        <v>52</v>
      </c>
      <c r="K3505" s="1">
        <f t="shared" si="162"/>
        <v>100000</v>
      </c>
      <c r="L3505" s="1" t="str">
        <f t="shared" si="163"/>
        <v>ASALARIADO</v>
      </c>
      <c r="M3505" s="1">
        <f t="shared" si="164"/>
        <v>52</v>
      </c>
    </row>
    <row r="3506" spans="2:13" x14ac:dyDescent="0.25">
      <c r="B3506">
        <v>3492</v>
      </c>
      <c r="C3506" s="1" t="s">
        <v>15</v>
      </c>
      <c r="D3506">
        <v>550234.51</v>
      </c>
      <c r="E3506" s="1" t="s">
        <v>10</v>
      </c>
      <c r="F3506" s="1" t="s">
        <v>16</v>
      </c>
      <c r="G3506" s="1" t="s">
        <v>12</v>
      </c>
      <c r="H3506" s="1" t="s">
        <v>13</v>
      </c>
      <c r="I3506" s="1" t="s">
        <v>13</v>
      </c>
      <c r="J3506">
        <v>41</v>
      </c>
      <c r="K3506" s="1">
        <f t="shared" si="162"/>
        <v>550234.51</v>
      </c>
      <c r="L3506" s="1" t="str">
        <f t="shared" si="163"/>
        <v>ASALARIADO</v>
      </c>
      <c r="M3506" s="1">
        <f t="shared" si="164"/>
        <v>41</v>
      </c>
    </row>
    <row r="3507" spans="2:13" x14ac:dyDescent="0.25">
      <c r="B3507">
        <v>3493</v>
      </c>
      <c r="C3507" s="1" t="s">
        <v>9</v>
      </c>
      <c r="D3507">
        <v>297046</v>
      </c>
      <c r="E3507" s="1" t="s">
        <v>17</v>
      </c>
      <c r="F3507" s="1" t="s">
        <v>16</v>
      </c>
      <c r="G3507" s="1" t="s">
        <v>12</v>
      </c>
      <c r="H3507" s="1" t="s">
        <v>13</v>
      </c>
      <c r="I3507" s="1" t="s">
        <v>13</v>
      </c>
      <c r="J3507">
        <v>61</v>
      </c>
      <c r="K3507" s="1">
        <f t="shared" si="162"/>
        <v>297046</v>
      </c>
      <c r="L3507" s="1" t="str">
        <f t="shared" si="163"/>
        <v>ASEGURADO VOLUNTARIO</v>
      </c>
      <c r="M3507" s="1">
        <f t="shared" si="164"/>
        <v>61</v>
      </c>
    </row>
    <row r="3508" spans="2:13" x14ac:dyDescent="0.25">
      <c r="B3508">
        <v>3494</v>
      </c>
      <c r="C3508" s="1" t="s">
        <v>15</v>
      </c>
      <c r="D3508">
        <v>600000</v>
      </c>
      <c r="E3508" s="1" t="s">
        <v>10</v>
      </c>
      <c r="F3508" s="1" t="s">
        <v>16</v>
      </c>
      <c r="G3508" s="1" t="s">
        <v>12</v>
      </c>
      <c r="H3508" s="1" t="s">
        <v>13</v>
      </c>
      <c r="I3508" s="1" t="s">
        <v>13</v>
      </c>
      <c r="J3508">
        <v>36</v>
      </c>
      <c r="K3508" s="1">
        <f t="shared" si="162"/>
        <v>600000</v>
      </c>
      <c r="L3508" s="1" t="str">
        <f t="shared" si="163"/>
        <v>ASALARIADO</v>
      </c>
      <c r="M3508" s="1">
        <f t="shared" si="164"/>
        <v>36</v>
      </c>
    </row>
    <row r="3509" spans="2:13" x14ac:dyDescent="0.25">
      <c r="B3509">
        <v>3495</v>
      </c>
      <c r="C3509" s="1" t="s">
        <v>15</v>
      </c>
      <c r="D3509">
        <v>512783.28</v>
      </c>
      <c r="E3509" s="1" t="s">
        <v>10</v>
      </c>
      <c r="F3509" s="1" t="s">
        <v>16</v>
      </c>
      <c r="G3509" s="1" t="s">
        <v>12</v>
      </c>
      <c r="H3509" s="1" t="s">
        <v>13</v>
      </c>
      <c r="I3509" s="1" t="s">
        <v>13</v>
      </c>
      <c r="J3509">
        <v>26</v>
      </c>
      <c r="K3509" s="1">
        <f t="shared" si="162"/>
        <v>512783.28</v>
      </c>
      <c r="L3509" s="1" t="str">
        <f t="shared" si="163"/>
        <v>ASALARIADO</v>
      </c>
      <c r="M3509" s="1">
        <f t="shared" si="164"/>
        <v>26</v>
      </c>
    </row>
    <row r="3510" spans="2:13" x14ac:dyDescent="0.25">
      <c r="B3510">
        <v>3496</v>
      </c>
      <c r="C3510" s="1" t="s">
        <v>9</v>
      </c>
      <c r="D3510">
        <v>84000</v>
      </c>
      <c r="E3510" s="1" t="s">
        <v>10</v>
      </c>
      <c r="F3510" s="1" t="s">
        <v>16</v>
      </c>
      <c r="G3510" s="1" t="s">
        <v>12</v>
      </c>
      <c r="H3510" s="1" t="s">
        <v>13</v>
      </c>
      <c r="I3510" s="1" t="s">
        <v>13</v>
      </c>
      <c r="J3510">
        <v>56</v>
      </c>
      <c r="K3510" s="1">
        <f t="shared" si="162"/>
        <v>84000</v>
      </c>
      <c r="L3510" s="1" t="str">
        <f t="shared" si="163"/>
        <v>ASALARIADO</v>
      </c>
      <c r="M3510" s="1">
        <f t="shared" si="164"/>
        <v>56</v>
      </c>
    </row>
    <row r="3511" spans="2:13" x14ac:dyDescent="0.25">
      <c r="B3511">
        <v>3497</v>
      </c>
      <c r="C3511" s="1" t="s">
        <v>15</v>
      </c>
      <c r="D3511">
        <v>689218.5</v>
      </c>
      <c r="E3511" s="1" t="s">
        <v>10</v>
      </c>
      <c r="F3511" s="1" t="s">
        <v>11</v>
      </c>
      <c r="G3511" s="1" t="s">
        <v>12</v>
      </c>
      <c r="H3511" s="1" t="s">
        <v>13</v>
      </c>
      <c r="I3511" s="1" t="s">
        <v>13</v>
      </c>
      <c r="J3511">
        <v>37</v>
      </c>
      <c r="K3511" s="1">
        <f t="shared" si="162"/>
        <v>689218.5</v>
      </c>
      <c r="L3511" s="1" t="str">
        <f t="shared" si="163"/>
        <v>ASALARIADO</v>
      </c>
      <c r="M3511" s="1">
        <f t="shared" si="164"/>
        <v>37</v>
      </c>
    </row>
    <row r="3512" spans="2:13" x14ac:dyDescent="0.25">
      <c r="B3512">
        <v>3498</v>
      </c>
      <c r="C3512" s="1" t="s">
        <v>15</v>
      </c>
      <c r="D3512">
        <v>384658.4</v>
      </c>
      <c r="E3512" s="1" t="s">
        <v>10</v>
      </c>
      <c r="F3512" s="1" t="s">
        <v>16</v>
      </c>
      <c r="G3512" s="1" t="s">
        <v>12</v>
      </c>
      <c r="H3512" s="1" t="s">
        <v>13</v>
      </c>
      <c r="I3512" s="1" t="s">
        <v>13</v>
      </c>
      <c r="J3512">
        <v>43</v>
      </c>
      <c r="K3512" s="1">
        <f t="shared" si="162"/>
        <v>384658.4</v>
      </c>
      <c r="L3512" s="1" t="str">
        <f t="shared" si="163"/>
        <v>ASALARIADO</v>
      </c>
      <c r="M3512" s="1">
        <f t="shared" si="164"/>
        <v>43</v>
      </c>
    </row>
    <row r="3513" spans="2:13" x14ac:dyDescent="0.25">
      <c r="B3513">
        <v>3499</v>
      </c>
      <c r="C3513" s="1" t="s">
        <v>9</v>
      </c>
      <c r="D3513">
        <v>140000</v>
      </c>
      <c r="E3513" s="1" t="s">
        <v>10</v>
      </c>
      <c r="F3513" s="1" t="s">
        <v>16</v>
      </c>
      <c r="G3513" s="1" t="s">
        <v>12</v>
      </c>
      <c r="H3513" s="1" t="s">
        <v>12</v>
      </c>
      <c r="I3513" s="1" t="s">
        <v>13</v>
      </c>
      <c r="J3513">
        <v>57</v>
      </c>
      <c r="K3513" s="1">
        <f t="shared" si="162"/>
        <v>140000</v>
      </c>
      <c r="L3513" s="1" t="str">
        <f t="shared" si="163"/>
        <v>ASALARIADO</v>
      </c>
      <c r="M3513" s="1">
        <f t="shared" si="164"/>
        <v>57</v>
      </c>
    </row>
    <row r="3514" spans="2:13" x14ac:dyDescent="0.25">
      <c r="B3514">
        <v>3500</v>
      </c>
      <c r="C3514" s="1" t="s">
        <v>9</v>
      </c>
      <c r="D3514">
        <v>297046</v>
      </c>
      <c r="E3514" s="1" t="s">
        <v>18</v>
      </c>
      <c r="F3514" s="1" t="s">
        <v>16</v>
      </c>
      <c r="G3514" s="1" t="s">
        <v>12</v>
      </c>
      <c r="H3514" s="1" t="s">
        <v>13</v>
      </c>
      <c r="I3514" s="1" t="s">
        <v>12</v>
      </c>
      <c r="J3514">
        <v>61</v>
      </c>
      <c r="K3514" s="1">
        <f t="shared" si="162"/>
        <v>297046</v>
      </c>
      <c r="L3514" s="1" t="str">
        <f t="shared" si="163"/>
        <v>TRABAJADOR INDEPENDIENTE</v>
      </c>
      <c r="M3514" s="1">
        <f t="shared" si="164"/>
        <v>61</v>
      </c>
    </row>
    <row r="3515" spans="2:13" x14ac:dyDescent="0.25">
      <c r="B3515">
        <v>3501</v>
      </c>
      <c r="C3515" s="1" t="s">
        <v>15</v>
      </c>
      <c r="D3515">
        <v>277753.92</v>
      </c>
      <c r="E3515" s="1" t="s">
        <v>10</v>
      </c>
      <c r="F3515" s="1" t="s">
        <v>16</v>
      </c>
      <c r="G3515" s="1" t="s">
        <v>12</v>
      </c>
      <c r="H3515" s="1" t="s">
        <v>13</v>
      </c>
      <c r="I3515" s="1" t="s">
        <v>13</v>
      </c>
      <c r="J3515">
        <v>20</v>
      </c>
      <c r="K3515" s="1">
        <f t="shared" si="162"/>
        <v>277753.92</v>
      </c>
      <c r="L3515" s="1" t="str">
        <f t="shared" si="163"/>
        <v>ASALARIADO</v>
      </c>
      <c r="M3515" s="1">
        <f t="shared" si="164"/>
        <v>20</v>
      </c>
    </row>
    <row r="3516" spans="2:13" x14ac:dyDescent="0.25">
      <c r="B3516">
        <v>3502</v>
      </c>
      <c r="C3516" s="1" t="s">
        <v>15</v>
      </c>
      <c r="D3516">
        <v>278030</v>
      </c>
      <c r="E3516" s="1" t="s">
        <v>19</v>
      </c>
      <c r="F3516" s="1" t="s">
        <v>16</v>
      </c>
      <c r="G3516" s="1" t="s">
        <v>12</v>
      </c>
      <c r="H3516" s="1" t="s">
        <v>13</v>
      </c>
      <c r="I3516" s="1" t="s">
        <v>13</v>
      </c>
      <c r="J3516">
        <v>54</v>
      </c>
      <c r="K3516" s="1">
        <f t="shared" si="162"/>
        <v>278030</v>
      </c>
      <c r="L3516" s="1" t="str">
        <f t="shared" si="163"/>
        <v>CONVENIOS ESPECIALES DE TRABAJADORES INDEPENDIENTES</v>
      </c>
      <c r="M3516" s="1">
        <f t="shared" si="164"/>
        <v>54</v>
      </c>
    </row>
    <row r="3517" spans="2:13" x14ac:dyDescent="0.25">
      <c r="B3517">
        <v>3503</v>
      </c>
      <c r="C3517" s="1" t="s">
        <v>9</v>
      </c>
      <c r="D3517">
        <v>742483</v>
      </c>
      <c r="E3517" s="1" t="s">
        <v>18</v>
      </c>
      <c r="F3517" s="1" t="s">
        <v>16</v>
      </c>
      <c r="G3517" s="1" t="s">
        <v>12</v>
      </c>
      <c r="H3517" s="1" t="s">
        <v>13</v>
      </c>
      <c r="I3517" s="1" t="s">
        <v>12</v>
      </c>
      <c r="J3517">
        <v>70</v>
      </c>
      <c r="K3517" s="1">
        <f t="shared" si="162"/>
        <v>742483</v>
      </c>
      <c r="L3517" s="1" t="str">
        <f t="shared" si="163"/>
        <v>TRABAJADOR INDEPENDIENTE</v>
      </c>
      <c r="M3517" s="1">
        <f t="shared" si="164"/>
        <v>70</v>
      </c>
    </row>
    <row r="3518" spans="2:13" x14ac:dyDescent="0.25">
      <c r="B3518">
        <v>3504</v>
      </c>
      <c r="C3518" s="1" t="s">
        <v>9</v>
      </c>
      <c r="D3518">
        <v>460800</v>
      </c>
      <c r="E3518" s="1" t="s">
        <v>10</v>
      </c>
      <c r="F3518" s="1" t="s">
        <v>11</v>
      </c>
      <c r="G3518" s="1" t="s">
        <v>12</v>
      </c>
      <c r="H3518" s="1" t="s">
        <v>13</v>
      </c>
      <c r="I3518" s="1" t="s">
        <v>13</v>
      </c>
      <c r="J3518">
        <v>60</v>
      </c>
      <c r="K3518" s="1">
        <f t="shared" si="162"/>
        <v>460800</v>
      </c>
      <c r="L3518" s="1" t="str">
        <f t="shared" si="163"/>
        <v>ASALARIADO</v>
      </c>
      <c r="M3518" s="1">
        <f t="shared" si="164"/>
        <v>60</v>
      </c>
    </row>
    <row r="3519" spans="2:13" x14ac:dyDescent="0.25">
      <c r="B3519">
        <v>3505</v>
      </c>
      <c r="C3519" s="1" t="s">
        <v>9</v>
      </c>
      <c r="D3519">
        <v>350402.66</v>
      </c>
      <c r="E3519" s="1" t="s">
        <v>10</v>
      </c>
      <c r="F3519" s="1" t="s">
        <v>16</v>
      </c>
      <c r="G3519" s="1" t="s">
        <v>12</v>
      </c>
      <c r="H3519" s="1" t="s">
        <v>13</v>
      </c>
      <c r="I3519" s="1" t="s">
        <v>13</v>
      </c>
      <c r="J3519">
        <v>22</v>
      </c>
      <c r="K3519" s="1">
        <f t="shared" si="162"/>
        <v>350402.66</v>
      </c>
      <c r="L3519" s="1" t="str">
        <f t="shared" si="163"/>
        <v>ASALARIADO</v>
      </c>
      <c r="M3519" s="1">
        <f t="shared" si="164"/>
        <v>22</v>
      </c>
    </row>
    <row r="3520" spans="2:13" x14ac:dyDescent="0.25">
      <c r="B3520">
        <v>3506</v>
      </c>
      <c r="C3520" s="1" t="s">
        <v>9</v>
      </c>
      <c r="D3520">
        <v>915119.76</v>
      </c>
      <c r="E3520" s="1" t="s">
        <v>10</v>
      </c>
      <c r="F3520" s="1" t="s">
        <v>16</v>
      </c>
      <c r="G3520" s="1" t="s">
        <v>12</v>
      </c>
      <c r="H3520" s="1" t="s">
        <v>13</v>
      </c>
      <c r="I3520" s="1" t="s">
        <v>13</v>
      </c>
      <c r="J3520">
        <v>37</v>
      </c>
      <c r="K3520" s="1">
        <f t="shared" si="162"/>
        <v>915119.76</v>
      </c>
      <c r="L3520" s="1" t="str">
        <f t="shared" si="163"/>
        <v>ASALARIADO</v>
      </c>
      <c r="M3520" s="1">
        <f t="shared" si="164"/>
        <v>37</v>
      </c>
    </row>
    <row r="3521" spans="2:13" x14ac:dyDescent="0.25">
      <c r="B3521">
        <v>3507</v>
      </c>
      <c r="C3521" s="1" t="s">
        <v>15</v>
      </c>
      <c r="D3521">
        <v>155242.92000000001</v>
      </c>
      <c r="E3521" s="1" t="s">
        <v>10</v>
      </c>
      <c r="F3521" s="1" t="s">
        <v>16</v>
      </c>
      <c r="G3521" s="1" t="s">
        <v>12</v>
      </c>
      <c r="H3521" s="1" t="s">
        <v>13</v>
      </c>
      <c r="I3521" s="1" t="s">
        <v>13</v>
      </c>
      <c r="J3521">
        <v>24</v>
      </c>
      <c r="K3521" s="1">
        <f t="shared" si="162"/>
        <v>155242.92000000001</v>
      </c>
      <c r="L3521" s="1" t="str">
        <f t="shared" si="163"/>
        <v>ASALARIADO</v>
      </c>
      <c r="M3521" s="1">
        <f t="shared" si="164"/>
        <v>24</v>
      </c>
    </row>
    <row r="3522" spans="2:13" x14ac:dyDescent="0.25">
      <c r="B3522">
        <v>3508</v>
      </c>
      <c r="C3522" s="1" t="s">
        <v>15</v>
      </c>
      <c r="D3522">
        <v>358973</v>
      </c>
      <c r="E3522" s="1" t="s">
        <v>10</v>
      </c>
      <c r="F3522" s="1" t="s">
        <v>16</v>
      </c>
      <c r="G3522" s="1" t="s">
        <v>12</v>
      </c>
      <c r="H3522" s="1" t="s">
        <v>13</v>
      </c>
      <c r="I3522" s="1" t="s">
        <v>13</v>
      </c>
      <c r="J3522">
        <v>24</v>
      </c>
      <c r="K3522" s="1">
        <f t="shared" si="162"/>
        <v>358973</v>
      </c>
      <c r="L3522" s="1" t="str">
        <f t="shared" si="163"/>
        <v>ASALARIADO</v>
      </c>
      <c r="M3522" s="1">
        <f t="shared" si="164"/>
        <v>24</v>
      </c>
    </row>
    <row r="3523" spans="2:13" x14ac:dyDescent="0.25">
      <c r="B3523">
        <v>3509</v>
      </c>
      <c r="C3523" s="1" t="s">
        <v>9</v>
      </c>
      <c r="D3523">
        <v>15000</v>
      </c>
      <c r="E3523" s="1" t="s">
        <v>10</v>
      </c>
      <c r="F3523" s="1" t="s">
        <v>16</v>
      </c>
      <c r="G3523" s="1" t="s">
        <v>12</v>
      </c>
      <c r="H3523" s="1" t="s">
        <v>13</v>
      </c>
      <c r="I3523" s="1" t="s">
        <v>13</v>
      </c>
      <c r="J3523">
        <v>42</v>
      </c>
      <c r="K3523" s="1">
        <f t="shared" si="162"/>
        <v>15000</v>
      </c>
      <c r="L3523" s="1" t="str">
        <f t="shared" si="163"/>
        <v>ASALARIADO</v>
      </c>
      <c r="M3523" s="1">
        <f t="shared" si="164"/>
        <v>42</v>
      </c>
    </row>
    <row r="3524" spans="2:13" x14ac:dyDescent="0.25">
      <c r="B3524">
        <v>3510</v>
      </c>
      <c r="C3524" s="1" t="s">
        <v>9</v>
      </c>
      <c r="D3524">
        <v>403612.34</v>
      </c>
      <c r="E3524" s="1" t="s">
        <v>10</v>
      </c>
      <c r="F3524" s="1" t="s">
        <v>16</v>
      </c>
      <c r="G3524" s="1" t="s">
        <v>12</v>
      </c>
      <c r="H3524" s="1" t="s">
        <v>13</v>
      </c>
      <c r="I3524" s="1" t="s">
        <v>13</v>
      </c>
      <c r="J3524">
        <v>37</v>
      </c>
      <c r="K3524" s="1">
        <f t="shared" si="162"/>
        <v>403612.34</v>
      </c>
      <c r="L3524" s="1" t="str">
        <f t="shared" si="163"/>
        <v>ASALARIADO</v>
      </c>
      <c r="M3524" s="1">
        <f t="shared" si="164"/>
        <v>37</v>
      </c>
    </row>
    <row r="3525" spans="2:13" x14ac:dyDescent="0.25">
      <c r="B3525">
        <v>3511</v>
      </c>
      <c r="C3525" s="1" t="s">
        <v>15</v>
      </c>
      <c r="D3525">
        <v>702145.6</v>
      </c>
      <c r="E3525" s="1" t="s">
        <v>10</v>
      </c>
      <c r="F3525" s="1" t="s">
        <v>11</v>
      </c>
      <c r="G3525" s="1" t="s">
        <v>12</v>
      </c>
      <c r="H3525" s="1" t="s">
        <v>13</v>
      </c>
      <c r="I3525" s="1" t="s">
        <v>13</v>
      </c>
      <c r="J3525">
        <v>35</v>
      </c>
      <c r="K3525" s="1">
        <f t="shared" si="162"/>
        <v>702145.6</v>
      </c>
      <c r="L3525" s="1" t="str">
        <f t="shared" si="163"/>
        <v>ASALARIADO</v>
      </c>
      <c r="M3525" s="1">
        <f t="shared" si="164"/>
        <v>35</v>
      </c>
    </row>
    <row r="3526" spans="2:13" x14ac:dyDescent="0.25">
      <c r="B3526">
        <v>3512</v>
      </c>
      <c r="C3526" s="1" t="s">
        <v>9</v>
      </c>
      <c r="D3526">
        <v>540982.97</v>
      </c>
      <c r="E3526" s="1" t="s">
        <v>10</v>
      </c>
      <c r="F3526" s="1" t="s">
        <v>11</v>
      </c>
      <c r="G3526" s="1" t="s">
        <v>12</v>
      </c>
      <c r="H3526" s="1" t="s">
        <v>13</v>
      </c>
      <c r="I3526" s="1" t="s">
        <v>13</v>
      </c>
      <c r="J3526">
        <v>29</v>
      </c>
      <c r="K3526" s="1">
        <f t="shared" si="162"/>
        <v>540982.97</v>
      </c>
      <c r="L3526" s="1" t="str">
        <f t="shared" si="163"/>
        <v>ASALARIADO</v>
      </c>
      <c r="M3526" s="1">
        <f t="shared" si="164"/>
        <v>29</v>
      </c>
    </row>
    <row r="3527" spans="2:13" x14ac:dyDescent="0.25">
      <c r="B3527">
        <v>3513</v>
      </c>
      <c r="C3527" s="1" t="s">
        <v>9</v>
      </c>
      <c r="D3527">
        <v>399945.97</v>
      </c>
      <c r="E3527" s="1" t="s">
        <v>14</v>
      </c>
      <c r="F3527" s="1" t="s">
        <v>11</v>
      </c>
      <c r="G3527" s="1" t="s">
        <v>12</v>
      </c>
      <c r="H3527" s="1" t="s">
        <v>13</v>
      </c>
      <c r="I3527" s="1" t="s">
        <v>13</v>
      </c>
      <c r="J3527">
        <v>92</v>
      </c>
      <c r="K3527" s="1">
        <f t="shared" si="162"/>
        <v>399945.97</v>
      </c>
      <c r="L3527" s="1" t="str">
        <f t="shared" si="163"/>
        <v>PENSIONADOS EN SU PROPIO SISTEMA</v>
      </c>
      <c r="M3527" s="1">
        <f t="shared" si="164"/>
        <v>92</v>
      </c>
    </row>
    <row r="3528" spans="2:13" x14ac:dyDescent="0.25">
      <c r="B3528">
        <v>3514</v>
      </c>
      <c r="C3528" s="1" t="s">
        <v>9</v>
      </c>
      <c r="D3528">
        <v>470000</v>
      </c>
      <c r="E3528" s="1" t="s">
        <v>10</v>
      </c>
      <c r="F3528" s="1" t="s">
        <v>16</v>
      </c>
      <c r="G3528" s="1" t="s">
        <v>12</v>
      </c>
      <c r="H3528" s="1" t="s">
        <v>13</v>
      </c>
      <c r="I3528" s="1" t="s">
        <v>13</v>
      </c>
      <c r="J3528">
        <v>39</v>
      </c>
      <c r="K3528" s="1">
        <f t="shared" si="162"/>
        <v>470000</v>
      </c>
      <c r="L3528" s="1" t="str">
        <f t="shared" si="163"/>
        <v>ASALARIADO</v>
      </c>
      <c r="M3528" s="1">
        <f t="shared" si="164"/>
        <v>39</v>
      </c>
    </row>
    <row r="3529" spans="2:13" x14ac:dyDescent="0.25">
      <c r="B3529">
        <v>3515</v>
      </c>
      <c r="C3529" s="1" t="s">
        <v>9</v>
      </c>
      <c r="D3529">
        <v>514062</v>
      </c>
      <c r="E3529" s="1" t="s">
        <v>18</v>
      </c>
      <c r="F3529" s="1" t="s">
        <v>16</v>
      </c>
      <c r="G3529" s="1" t="s">
        <v>12</v>
      </c>
      <c r="H3529" s="1" t="s">
        <v>13</v>
      </c>
      <c r="I3529" s="1" t="s">
        <v>12</v>
      </c>
      <c r="J3529">
        <v>62</v>
      </c>
      <c r="K3529" s="1">
        <f t="shared" si="162"/>
        <v>514062</v>
      </c>
      <c r="L3529" s="1" t="str">
        <f t="shared" si="163"/>
        <v>TRABAJADOR INDEPENDIENTE</v>
      </c>
      <c r="M3529" s="1">
        <f t="shared" si="164"/>
        <v>62</v>
      </c>
    </row>
    <row r="3530" spans="2:13" x14ac:dyDescent="0.25">
      <c r="B3530">
        <v>3516</v>
      </c>
      <c r="C3530" s="1" t="s">
        <v>15</v>
      </c>
      <c r="D3530">
        <v>278030</v>
      </c>
      <c r="E3530" s="1" t="s">
        <v>19</v>
      </c>
      <c r="F3530" s="1" t="s">
        <v>16</v>
      </c>
      <c r="G3530" s="1" t="s">
        <v>12</v>
      </c>
      <c r="H3530" s="1" t="s">
        <v>13</v>
      </c>
      <c r="I3530" s="1" t="s">
        <v>13</v>
      </c>
      <c r="J3530">
        <v>69</v>
      </c>
      <c r="K3530" s="1">
        <f t="shared" si="162"/>
        <v>278030</v>
      </c>
      <c r="L3530" s="1" t="str">
        <f t="shared" si="163"/>
        <v>CONVENIOS ESPECIALES DE TRABAJADORES INDEPENDIENTES</v>
      </c>
      <c r="M3530" s="1">
        <f t="shared" si="164"/>
        <v>69</v>
      </c>
    </row>
    <row r="3531" spans="2:13" x14ac:dyDescent="0.25">
      <c r="B3531">
        <v>3517</v>
      </c>
      <c r="C3531" s="1" t="s">
        <v>15</v>
      </c>
      <c r="D3531">
        <v>331181</v>
      </c>
      <c r="E3531" s="1" t="s">
        <v>18</v>
      </c>
      <c r="F3531" s="1" t="s">
        <v>16</v>
      </c>
      <c r="G3531" s="1" t="s">
        <v>12</v>
      </c>
      <c r="H3531" s="1" t="s">
        <v>13</v>
      </c>
      <c r="I3531" s="1" t="s">
        <v>13</v>
      </c>
      <c r="J3531">
        <v>59</v>
      </c>
      <c r="K3531" s="1">
        <f t="shared" si="162"/>
        <v>331181</v>
      </c>
      <c r="L3531" s="1" t="str">
        <f t="shared" si="163"/>
        <v>TRABAJADOR INDEPENDIENTE</v>
      </c>
      <c r="M3531" s="1">
        <f t="shared" si="164"/>
        <v>59</v>
      </c>
    </row>
    <row r="3532" spans="2:13" x14ac:dyDescent="0.25">
      <c r="B3532">
        <v>3518</v>
      </c>
      <c r="C3532" s="1" t="s">
        <v>9</v>
      </c>
      <c r="D3532">
        <v>1516000</v>
      </c>
      <c r="E3532" s="1" t="s">
        <v>10</v>
      </c>
      <c r="F3532" s="1" t="s">
        <v>16</v>
      </c>
      <c r="G3532" s="1" t="s">
        <v>12</v>
      </c>
      <c r="H3532" s="1" t="s">
        <v>13</v>
      </c>
      <c r="I3532" s="1" t="s">
        <v>13</v>
      </c>
      <c r="J3532">
        <v>32</v>
      </c>
      <c r="K3532" s="1">
        <f t="shared" si="162"/>
        <v>1516000</v>
      </c>
      <c r="L3532" s="1" t="str">
        <f t="shared" si="163"/>
        <v>ASALARIADO</v>
      </c>
      <c r="M3532" s="1">
        <f t="shared" si="164"/>
        <v>32</v>
      </c>
    </row>
    <row r="3533" spans="2:13" x14ac:dyDescent="0.25">
      <c r="B3533">
        <v>3519</v>
      </c>
      <c r="C3533" s="1" t="s">
        <v>15</v>
      </c>
      <c r="D3533">
        <v>298821</v>
      </c>
      <c r="E3533" s="1" t="s">
        <v>17</v>
      </c>
      <c r="F3533" s="1" t="s">
        <v>16</v>
      </c>
      <c r="G3533" s="1" t="s">
        <v>12</v>
      </c>
      <c r="H3533" s="1" t="s">
        <v>13</v>
      </c>
      <c r="I3533" s="1" t="s">
        <v>13</v>
      </c>
      <c r="J3533">
        <v>47</v>
      </c>
      <c r="K3533" s="1">
        <f t="shared" si="162"/>
        <v>298821</v>
      </c>
      <c r="L3533" s="1" t="str">
        <f t="shared" si="163"/>
        <v>ASEGURADO VOLUNTARIO</v>
      </c>
      <c r="M3533" s="1">
        <f t="shared" si="164"/>
        <v>47</v>
      </c>
    </row>
    <row r="3534" spans="2:13" x14ac:dyDescent="0.25">
      <c r="B3534">
        <v>3520</v>
      </c>
      <c r="C3534" s="1" t="s">
        <v>9</v>
      </c>
      <c r="D3534">
        <v>550000</v>
      </c>
      <c r="E3534" s="1" t="s">
        <v>10</v>
      </c>
      <c r="F3534" s="1" t="s">
        <v>16</v>
      </c>
      <c r="G3534" s="1" t="s">
        <v>12</v>
      </c>
      <c r="H3534" s="1" t="s">
        <v>12</v>
      </c>
      <c r="I3534" s="1" t="s">
        <v>13</v>
      </c>
      <c r="J3534">
        <v>31</v>
      </c>
      <c r="K3534" s="1">
        <f t="shared" si="162"/>
        <v>550000</v>
      </c>
      <c r="L3534" s="1" t="str">
        <f t="shared" si="163"/>
        <v>ASALARIADO</v>
      </c>
      <c r="M3534" s="1">
        <f t="shared" si="164"/>
        <v>31</v>
      </c>
    </row>
    <row r="3535" spans="2:13" x14ac:dyDescent="0.25">
      <c r="B3535">
        <v>3521</v>
      </c>
      <c r="C3535" s="1" t="s">
        <v>15</v>
      </c>
      <c r="D3535">
        <v>1941122</v>
      </c>
      <c r="E3535" s="1" t="s">
        <v>10</v>
      </c>
      <c r="F3535" s="1" t="s">
        <v>16</v>
      </c>
      <c r="G3535" s="1" t="s">
        <v>12</v>
      </c>
      <c r="H3535" s="1" t="s">
        <v>13</v>
      </c>
      <c r="I3535" s="1" t="s">
        <v>13</v>
      </c>
      <c r="J3535">
        <v>35</v>
      </c>
      <c r="K3535" s="1">
        <f t="shared" ref="K3535:K3598" si="165">IF(ISBLANK(D3535),$B$8,D3535)</f>
        <v>1941122</v>
      </c>
      <c r="L3535" s="1" t="str">
        <f t="shared" ref="L3535:L3598" si="166">IF(ISBLANK(E3535),$B$4,E3535)</f>
        <v>ASALARIADO</v>
      </c>
      <c r="M3535" s="1">
        <f t="shared" ref="M3535:M3598" si="167">IF(ISBLANK(J3535),$B$9,J3535)</f>
        <v>35</v>
      </c>
    </row>
    <row r="3536" spans="2:13" x14ac:dyDescent="0.25">
      <c r="B3536">
        <v>3522</v>
      </c>
      <c r="C3536" s="1" t="s">
        <v>9</v>
      </c>
      <c r="D3536">
        <v>520421</v>
      </c>
      <c r="E3536" s="1" t="s">
        <v>18</v>
      </c>
      <c r="F3536" s="1" t="s">
        <v>16</v>
      </c>
      <c r="G3536" s="1" t="s">
        <v>12</v>
      </c>
      <c r="H3536" s="1" t="s">
        <v>13</v>
      </c>
      <c r="I3536" s="1" t="s">
        <v>12</v>
      </c>
      <c r="J3536">
        <v>58</v>
      </c>
      <c r="K3536" s="1">
        <f t="shared" si="165"/>
        <v>520421</v>
      </c>
      <c r="L3536" s="1" t="str">
        <f t="shared" si="166"/>
        <v>TRABAJADOR INDEPENDIENTE</v>
      </c>
      <c r="M3536" s="1">
        <f t="shared" si="167"/>
        <v>58</v>
      </c>
    </row>
    <row r="3537" spans="2:13" x14ac:dyDescent="0.25">
      <c r="B3537">
        <v>3523</v>
      </c>
      <c r="C3537" s="1" t="s">
        <v>15</v>
      </c>
      <c r="D3537">
        <v>266312.05</v>
      </c>
      <c r="E3537" s="1" t="s">
        <v>10</v>
      </c>
      <c r="F3537" s="1" t="s">
        <v>16</v>
      </c>
      <c r="G3537" s="1" t="s">
        <v>12</v>
      </c>
      <c r="H3537" s="1" t="s">
        <v>13</v>
      </c>
      <c r="I3537" s="1" t="s">
        <v>13</v>
      </c>
      <c r="J3537">
        <v>21</v>
      </c>
      <c r="K3537" s="1">
        <f t="shared" si="165"/>
        <v>266312.05</v>
      </c>
      <c r="L3537" s="1" t="str">
        <f t="shared" si="166"/>
        <v>ASALARIADO</v>
      </c>
      <c r="M3537" s="1">
        <f t="shared" si="167"/>
        <v>21</v>
      </c>
    </row>
    <row r="3538" spans="2:13" x14ac:dyDescent="0.25">
      <c r="B3538">
        <v>3524</v>
      </c>
      <c r="C3538" s="1" t="s">
        <v>9</v>
      </c>
      <c r="D3538">
        <v>2743997</v>
      </c>
      <c r="E3538" s="1" t="s">
        <v>10</v>
      </c>
      <c r="F3538" s="1" t="s">
        <v>16</v>
      </c>
      <c r="G3538" s="1" t="s">
        <v>12</v>
      </c>
      <c r="H3538" s="1" t="s">
        <v>13</v>
      </c>
      <c r="I3538" s="1" t="s">
        <v>13</v>
      </c>
      <c r="J3538">
        <v>45</v>
      </c>
      <c r="K3538" s="1">
        <f t="shared" si="165"/>
        <v>2743997</v>
      </c>
      <c r="L3538" s="1" t="str">
        <f t="shared" si="166"/>
        <v>ASALARIADO</v>
      </c>
      <c r="M3538" s="1">
        <f t="shared" si="167"/>
        <v>45</v>
      </c>
    </row>
    <row r="3539" spans="2:13" x14ac:dyDescent="0.25">
      <c r="B3539">
        <v>3525</v>
      </c>
      <c r="C3539" s="1" t="s">
        <v>15</v>
      </c>
      <c r="D3539">
        <v>1125734.83</v>
      </c>
      <c r="E3539" s="1" t="s">
        <v>10</v>
      </c>
      <c r="F3539" s="1" t="s">
        <v>11</v>
      </c>
      <c r="G3539" s="1" t="s">
        <v>12</v>
      </c>
      <c r="H3539" s="1" t="s">
        <v>13</v>
      </c>
      <c r="I3539" s="1" t="s">
        <v>13</v>
      </c>
      <c r="J3539">
        <v>47</v>
      </c>
      <c r="K3539" s="1">
        <f t="shared" si="165"/>
        <v>1125734.83</v>
      </c>
      <c r="L3539" s="1" t="str">
        <f t="shared" si="166"/>
        <v>ASALARIADO</v>
      </c>
      <c r="M3539" s="1">
        <f t="shared" si="167"/>
        <v>47</v>
      </c>
    </row>
    <row r="3540" spans="2:13" x14ac:dyDescent="0.25">
      <c r="B3540">
        <v>3526</v>
      </c>
      <c r="C3540" s="1" t="s">
        <v>9</v>
      </c>
      <c r="D3540">
        <v>298270</v>
      </c>
      <c r="E3540" s="1" t="s">
        <v>10</v>
      </c>
      <c r="F3540" s="1" t="s">
        <v>16</v>
      </c>
      <c r="G3540" s="1" t="s">
        <v>12</v>
      </c>
      <c r="H3540" s="1" t="s">
        <v>13</v>
      </c>
      <c r="I3540" s="1" t="s">
        <v>13</v>
      </c>
      <c r="J3540">
        <v>25</v>
      </c>
      <c r="K3540" s="1">
        <f t="shared" si="165"/>
        <v>298270</v>
      </c>
      <c r="L3540" s="1" t="str">
        <f t="shared" si="166"/>
        <v>ASALARIADO</v>
      </c>
      <c r="M3540" s="1">
        <f t="shared" si="167"/>
        <v>25</v>
      </c>
    </row>
    <row r="3541" spans="2:13" x14ac:dyDescent="0.25">
      <c r="B3541">
        <v>3527</v>
      </c>
      <c r="C3541" s="1" t="s">
        <v>9</v>
      </c>
      <c r="D3541">
        <v>266400</v>
      </c>
      <c r="E3541" s="1" t="s">
        <v>10</v>
      </c>
      <c r="F3541" s="1" t="s">
        <v>16</v>
      </c>
      <c r="G3541" s="1" t="s">
        <v>12</v>
      </c>
      <c r="H3541" s="1" t="s">
        <v>13</v>
      </c>
      <c r="I3541" s="1" t="s">
        <v>12</v>
      </c>
      <c r="J3541">
        <v>36</v>
      </c>
      <c r="K3541" s="1">
        <f t="shared" si="165"/>
        <v>266400</v>
      </c>
      <c r="L3541" s="1" t="str">
        <f t="shared" si="166"/>
        <v>ASALARIADO</v>
      </c>
      <c r="M3541" s="1">
        <f t="shared" si="167"/>
        <v>36</v>
      </c>
    </row>
    <row r="3542" spans="2:13" x14ac:dyDescent="0.25">
      <c r="B3542">
        <v>3528</v>
      </c>
      <c r="C3542" s="1" t="s">
        <v>9</v>
      </c>
      <c r="D3542">
        <v>297046</v>
      </c>
      <c r="E3542" s="1" t="s">
        <v>18</v>
      </c>
      <c r="F3542" s="1" t="s">
        <v>16</v>
      </c>
      <c r="G3542" s="1" t="s">
        <v>12</v>
      </c>
      <c r="H3542" s="1" t="s">
        <v>13</v>
      </c>
      <c r="I3542" s="1" t="s">
        <v>13</v>
      </c>
      <c r="J3542">
        <v>57</v>
      </c>
      <c r="K3542" s="1">
        <f t="shared" si="165"/>
        <v>297046</v>
      </c>
      <c r="L3542" s="1" t="str">
        <f t="shared" si="166"/>
        <v>TRABAJADOR INDEPENDIENTE</v>
      </c>
      <c r="M3542" s="1">
        <f t="shared" si="167"/>
        <v>57</v>
      </c>
    </row>
    <row r="3543" spans="2:13" x14ac:dyDescent="0.25">
      <c r="B3543">
        <v>3529</v>
      </c>
      <c r="C3543" s="1" t="s">
        <v>9</v>
      </c>
      <c r="D3543">
        <v>103000</v>
      </c>
      <c r="E3543" s="1" t="s">
        <v>10</v>
      </c>
      <c r="F3543" s="1" t="s">
        <v>16</v>
      </c>
      <c r="G3543" s="1" t="s">
        <v>12</v>
      </c>
      <c r="H3543" s="1" t="s">
        <v>12</v>
      </c>
      <c r="I3543" s="1" t="s">
        <v>12</v>
      </c>
      <c r="J3543">
        <v>37</v>
      </c>
      <c r="K3543" s="1">
        <f t="shared" si="165"/>
        <v>103000</v>
      </c>
      <c r="L3543" s="1" t="str">
        <f t="shared" si="166"/>
        <v>ASALARIADO</v>
      </c>
      <c r="M3543" s="1">
        <f t="shared" si="167"/>
        <v>37</v>
      </c>
    </row>
    <row r="3544" spans="2:13" x14ac:dyDescent="0.25">
      <c r="B3544">
        <v>3530</v>
      </c>
      <c r="C3544" s="1" t="s">
        <v>9</v>
      </c>
      <c r="D3544">
        <v>746762</v>
      </c>
      <c r="E3544" s="1" t="s">
        <v>10</v>
      </c>
      <c r="F3544" s="1" t="s">
        <v>11</v>
      </c>
      <c r="G3544" s="1" t="s">
        <v>12</v>
      </c>
      <c r="H3544" s="1" t="s">
        <v>13</v>
      </c>
      <c r="I3544" s="1" t="s">
        <v>13</v>
      </c>
      <c r="J3544">
        <v>33</v>
      </c>
      <c r="K3544" s="1">
        <f t="shared" si="165"/>
        <v>746762</v>
      </c>
      <c r="L3544" s="1" t="str">
        <f t="shared" si="166"/>
        <v>ASALARIADO</v>
      </c>
      <c r="M3544" s="1">
        <f t="shared" si="167"/>
        <v>33</v>
      </c>
    </row>
    <row r="3545" spans="2:13" x14ac:dyDescent="0.25">
      <c r="B3545">
        <v>3531</v>
      </c>
      <c r="C3545" s="1" t="s">
        <v>9</v>
      </c>
      <c r="D3545">
        <v>312000</v>
      </c>
      <c r="E3545" s="1" t="s">
        <v>10</v>
      </c>
      <c r="F3545" s="1" t="s">
        <v>16</v>
      </c>
      <c r="G3545" s="1" t="s">
        <v>12</v>
      </c>
      <c r="H3545" s="1" t="s">
        <v>13</v>
      </c>
      <c r="I3545" s="1" t="s">
        <v>12</v>
      </c>
      <c r="J3545">
        <v>39</v>
      </c>
      <c r="K3545" s="1">
        <f t="shared" si="165"/>
        <v>312000</v>
      </c>
      <c r="L3545" s="1" t="str">
        <f t="shared" si="166"/>
        <v>ASALARIADO</v>
      </c>
      <c r="M3545" s="1">
        <f t="shared" si="167"/>
        <v>39</v>
      </c>
    </row>
    <row r="3546" spans="2:13" x14ac:dyDescent="0.25">
      <c r="B3546">
        <v>3532</v>
      </c>
      <c r="C3546" s="1" t="s">
        <v>15</v>
      </c>
      <c r="D3546">
        <v>302470</v>
      </c>
      <c r="E3546" s="1" t="s">
        <v>17</v>
      </c>
      <c r="F3546" s="1" t="s">
        <v>16</v>
      </c>
      <c r="G3546" s="1" t="s">
        <v>12</v>
      </c>
      <c r="H3546" s="1" t="s">
        <v>12</v>
      </c>
      <c r="I3546" s="1" t="s">
        <v>13</v>
      </c>
      <c r="J3546">
        <v>28</v>
      </c>
      <c r="K3546" s="1">
        <f t="shared" si="165"/>
        <v>302470</v>
      </c>
      <c r="L3546" s="1" t="str">
        <f t="shared" si="166"/>
        <v>ASEGURADO VOLUNTARIO</v>
      </c>
      <c r="M3546" s="1">
        <f t="shared" si="167"/>
        <v>28</v>
      </c>
    </row>
    <row r="3547" spans="2:13" x14ac:dyDescent="0.25">
      <c r="B3547">
        <v>3533</v>
      </c>
      <c r="C3547" s="1" t="s">
        <v>9</v>
      </c>
      <c r="D3547">
        <v>242811.62</v>
      </c>
      <c r="E3547" s="1" t="s">
        <v>14</v>
      </c>
      <c r="F3547" s="1" t="s">
        <v>11</v>
      </c>
      <c r="G3547" s="1" t="s">
        <v>12</v>
      </c>
      <c r="H3547" s="1" t="s">
        <v>13</v>
      </c>
      <c r="I3547" s="1" t="s">
        <v>13</v>
      </c>
      <c r="J3547">
        <v>67</v>
      </c>
      <c r="K3547" s="1">
        <f t="shared" si="165"/>
        <v>242811.62</v>
      </c>
      <c r="L3547" s="1" t="str">
        <f t="shared" si="166"/>
        <v>PENSIONADOS EN SU PROPIO SISTEMA</v>
      </c>
      <c r="M3547" s="1">
        <f t="shared" si="167"/>
        <v>67</v>
      </c>
    </row>
    <row r="3548" spans="2:13" x14ac:dyDescent="0.25">
      <c r="B3548">
        <v>3534</v>
      </c>
      <c r="C3548" s="1" t="s">
        <v>15</v>
      </c>
      <c r="D3548">
        <v>510544</v>
      </c>
      <c r="E3548" s="1" t="s">
        <v>10</v>
      </c>
      <c r="F3548" s="1" t="s">
        <v>16</v>
      </c>
      <c r="G3548" s="1" t="s">
        <v>12</v>
      </c>
      <c r="H3548" s="1" t="s">
        <v>13</v>
      </c>
      <c r="I3548" s="1" t="s">
        <v>13</v>
      </c>
      <c r="J3548">
        <v>39</v>
      </c>
      <c r="K3548" s="1">
        <f t="shared" si="165"/>
        <v>510544</v>
      </c>
      <c r="L3548" s="1" t="str">
        <f t="shared" si="166"/>
        <v>ASALARIADO</v>
      </c>
      <c r="M3548" s="1">
        <f t="shared" si="167"/>
        <v>39</v>
      </c>
    </row>
    <row r="3549" spans="2:13" x14ac:dyDescent="0.25">
      <c r="B3549">
        <v>3535</v>
      </c>
      <c r="C3549" s="1" t="s">
        <v>9</v>
      </c>
      <c r="D3549">
        <v>639148</v>
      </c>
      <c r="E3549" s="1" t="s">
        <v>18</v>
      </c>
      <c r="F3549" s="1" t="s">
        <v>16</v>
      </c>
      <c r="G3549" s="1" t="s">
        <v>12</v>
      </c>
      <c r="H3549" s="1" t="s">
        <v>13</v>
      </c>
      <c r="I3549" s="1" t="s">
        <v>13</v>
      </c>
      <c r="J3549">
        <v>73</v>
      </c>
      <c r="K3549" s="1">
        <f t="shared" si="165"/>
        <v>639148</v>
      </c>
      <c r="L3549" s="1" t="str">
        <f t="shared" si="166"/>
        <v>TRABAJADOR INDEPENDIENTE</v>
      </c>
      <c r="M3549" s="1">
        <f t="shared" si="167"/>
        <v>73</v>
      </c>
    </row>
    <row r="3550" spans="2:13" x14ac:dyDescent="0.25">
      <c r="B3550">
        <v>3536</v>
      </c>
      <c r="C3550" s="1" t="s">
        <v>9</v>
      </c>
      <c r="D3550">
        <v>417679</v>
      </c>
      <c r="E3550" s="1" t="s">
        <v>18</v>
      </c>
      <c r="F3550" s="1" t="s">
        <v>16</v>
      </c>
      <c r="G3550" s="1" t="s">
        <v>12</v>
      </c>
      <c r="H3550" s="1" t="s">
        <v>13</v>
      </c>
      <c r="I3550" s="1" t="s">
        <v>12</v>
      </c>
      <c r="J3550">
        <v>47</v>
      </c>
      <c r="K3550" s="1">
        <f t="shared" si="165"/>
        <v>417679</v>
      </c>
      <c r="L3550" s="1" t="str">
        <f t="shared" si="166"/>
        <v>TRABAJADOR INDEPENDIENTE</v>
      </c>
      <c r="M3550" s="1">
        <f t="shared" si="167"/>
        <v>47</v>
      </c>
    </row>
    <row r="3551" spans="2:13" x14ac:dyDescent="0.25">
      <c r="B3551">
        <v>3537</v>
      </c>
      <c r="C3551" s="1" t="s">
        <v>15</v>
      </c>
      <c r="D3551">
        <v>283144</v>
      </c>
      <c r="E3551" s="1" t="s">
        <v>10</v>
      </c>
      <c r="F3551" s="1" t="s">
        <v>16</v>
      </c>
      <c r="G3551" s="1" t="s">
        <v>12</v>
      </c>
      <c r="H3551" s="1" t="s">
        <v>13</v>
      </c>
      <c r="I3551" s="1" t="s">
        <v>13</v>
      </c>
      <c r="J3551">
        <v>38</v>
      </c>
      <c r="K3551" s="1">
        <f t="shared" si="165"/>
        <v>283144</v>
      </c>
      <c r="L3551" s="1" t="str">
        <f t="shared" si="166"/>
        <v>ASALARIADO</v>
      </c>
      <c r="M3551" s="1">
        <f t="shared" si="167"/>
        <v>38</v>
      </c>
    </row>
    <row r="3552" spans="2:13" x14ac:dyDescent="0.25">
      <c r="B3552">
        <v>3538</v>
      </c>
      <c r="C3552" s="1" t="s">
        <v>9</v>
      </c>
      <c r="D3552">
        <v>468729</v>
      </c>
      <c r="E3552" s="1" t="s">
        <v>10</v>
      </c>
      <c r="F3552" s="1" t="s">
        <v>11</v>
      </c>
      <c r="G3552" s="1" t="s">
        <v>12</v>
      </c>
      <c r="H3552" s="1" t="s">
        <v>13</v>
      </c>
      <c r="I3552" s="1" t="s">
        <v>13</v>
      </c>
      <c r="J3552">
        <v>39</v>
      </c>
      <c r="K3552" s="1">
        <f t="shared" si="165"/>
        <v>468729</v>
      </c>
      <c r="L3552" s="1" t="str">
        <f t="shared" si="166"/>
        <v>ASALARIADO</v>
      </c>
      <c r="M3552" s="1">
        <f t="shared" si="167"/>
        <v>39</v>
      </c>
    </row>
    <row r="3553" spans="2:13" x14ac:dyDescent="0.25">
      <c r="B3553">
        <v>3539</v>
      </c>
      <c r="C3553" s="1" t="s">
        <v>9</v>
      </c>
      <c r="D3553">
        <v>413858.99</v>
      </c>
      <c r="E3553" s="1" t="s">
        <v>10</v>
      </c>
      <c r="F3553" s="1" t="s">
        <v>16</v>
      </c>
      <c r="G3553" s="1" t="s">
        <v>12</v>
      </c>
      <c r="H3553" s="1" t="s">
        <v>13</v>
      </c>
      <c r="I3553" s="1" t="s">
        <v>12</v>
      </c>
      <c r="J3553">
        <v>60</v>
      </c>
      <c r="K3553" s="1">
        <f t="shared" si="165"/>
        <v>413858.99</v>
      </c>
      <c r="L3553" s="1" t="str">
        <f t="shared" si="166"/>
        <v>ASALARIADO</v>
      </c>
      <c r="M3553" s="1">
        <f t="shared" si="167"/>
        <v>60</v>
      </c>
    </row>
    <row r="3554" spans="2:13" x14ac:dyDescent="0.25">
      <c r="B3554">
        <v>3540</v>
      </c>
      <c r="C3554" s="1" t="s">
        <v>9</v>
      </c>
      <c r="D3554">
        <v>585136.5</v>
      </c>
      <c r="E3554" s="1" t="s">
        <v>10</v>
      </c>
      <c r="F3554" s="1" t="s">
        <v>11</v>
      </c>
      <c r="G3554" s="1" t="s">
        <v>12</v>
      </c>
      <c r="H3554" s="1" t="s">
        <v>13</v>
      </c>
      <c r="I3554" s="1" t="s">
        <v>13</v>
      </c>
      <c r="J3554">
        <v>30</v>
      </c>
      <c r="K3554" s="1">
        <f t="shared" si="165"/>
        <v>585136.5</v>
      </c>
      <c r="L3554" s="1" t="str">
        <f t="shared" si="166"/>
        <v>ASALARIADO</v>
      </c>
      <c r="M3554" s="1">
        <f t="shared" si="167"/>
        <v>30</v>
      </c>
    </row>
    <row r="3555" spans="2:13" x14ac:dyDescent="0.25">
      <c r="B3555">
        <v>3541</v>
      </c>
      <c r="C3555" s="1" t="s">
        <v>15</v>
      </c>
      <c r="D3555">
        <v>11900</v>
      </c>
      <c r="E3555" s="1" t="s">
        <v>10</v>
      </c>
      <c r="F3555" s="1" t="s">
        <v>16</v>
      </c>
      <c r="G3555" s="1" t="s">
        <v>12</v>
      </c>
      <c r="H3555" s="1" t="s">
        <v>13</v>
      </c>
      <c r="I3555" s="1" t="s">
        <v>13</v>
      </c>
      <c r="J3555">
        <v>45</v>
      </c>
      <c r="K3555" s="1">
        <f t="shared" si="165"/>
        <v>11900</v>
      </c>
      <c r="L3555" s="1" t="str">
        <f t="shared" si="166"/>
        <v>ASALARIADO</v>
      </c>
      <c r="M3555" s="1">
        <f t="shared" si="167"/>
        <v>45</v>
      </c>
    </row>
    <row r="3556" spans="2:13" x14ac:dyDescent="0.25">
      <c r="B3556">
        <v>3542</v>
      </c>
      <c r="C3556" s="1" t="s">
        <v>9</v>
      </c>
      <c r="D3556">
        <v>371501</v>
      </c>
      <c r="E3556" s="1" t="s">
        <v>10</v>
      </c>
      <c r="F3556" s="1" t="s">
        <v>16</v>
      </c>
      <c r="G3556" s="1" t="s">
        <v>12</v>
      </c>
      <c r="H3556" s="1" t="s">
        <v>12</v>
      </c>
      <c r="I3556" s="1" t="s">
        <v>13</v>
      </c>
      <c r="J3556">
        <v>59</v>
      </c>
      <c r="K3556" s="1">
        <f t="shared" si="165"/>
        <v>371501</v>
      </c>
      <c r="L3556" s="1" t="str">
        <f t="shared" si="166"/>
        <v>ASALARIADO</v>
      </c>
      <c r="M3556" s="1">
        <f t="shared" si="167"/>
        <v>59</v>
      </c>
    </row>
    <row r="3557" spans="2:13" x14ac:dyDescent="0.25">
      <c r="B3557">
        <v>3543</v>
      </c>
      <c r="C3557" s="1" t="s">
        <v>9</v>
      </c>
      <c r="D3557">
        <v>639148</v>
      </c>
      <c r="E3557" s="1" t="s">
        <v>18</v>
      </c>
      <c r="F3557" s="1" t="s">
        <v>16</v>
      </c>
      <c r="G3557" s="1" t="s">
        <v>12</v>
      </c>
      <c r="H3557" s="1" t="s">
        <v>13</v>
      </c>
      <c r="I3557" s="1" t="s">
        <v>12</v>
      </c>
      <c r="J3557">
        <v>66</v>
      </c>
      <c r="K3557" s="1">
        <f t="shared" si="165"/>
        <v>639148</v>
      </c>
      <c r="L3557" s="1" t="str">
        <f t="shared" si="166"/>
        <v>TRABAJADOR INDEPENDIENTE</v>
      </c>
      <c r="M3557" s="1">
        <f t="shared" si="167"/>
        <v>66</v>
      </c>
    </row>
    <row r="3558" spans="2:13" x14ac:dyDescent="0.25">
      <c r="B3558">
        <v>3544</v>
      </c>
      <c r="C3558" s="1" t="s">
        <v>15</v>
      </c>
      <c r="D3558">
        <v>707308.6</v>
      </c>
      <c r="E3558" s="1" t="s">
        <v>10</v>
      </c>
      <c r="F3558" s="1" t="s">
        <v>16</v>
      </c>
      <c r="G3558" s="1" t="s">
        <v>12</v>
      </c>
      <c r="H3558" s="1" t="s">
        <v>13</v>
      </c>
      <c r="I3558" s="1" t="s">
        <v>13</v>
      </c>
      <c r="J3558">
        <v>36</v>
      </c>
      <c r="K3558" s="1">
        <f t="shared" si="165"/>
        <v>707308.6</v>
      </c>
      <c r="L3558" s="1" t="str">
        <f t="shared" si="166"/>
        <v>ASALARIADO</v>
      </c>
      <c r="M3558" s="1">
        <f t="shared" si="167"/>
        <v>36</v>
      </c>
    </row>
    <row r="3559" spans="2:13" x14ac:dyDescent="0.25">
      <c r="B3559">
        <v>3545</v>
      </c>
      <c r="C3559" s="1" t="s">
        <v>9</v>
      </c>
      <c r="D3559">
        <v>573826</v>
      </c>
      <c r="E3559" s="1" t="s">
        <v>17</v>
      </c>
      <c r="F3559" s="1" t="s">
        <v>16</v>
      </c>
      <c r="G3559" s="1" t="s">
        <v>12</v>
      </c>
      <c r="H3559" s="1" t="s">
        <v>12</v>
      </c>
      <c r="I3559" s="1" t="s">
        <v>13</v>
      </c>
      <c r="J3559">
        <v>38</v>
      </c>
      <c r="K3559" s="1">
        <f t="shared" si="165"/>
        <v>573826</v>
      </c>
      <c r="L3559" s="1" t="str">
        <f t="shared" si="166"/>
        <v>ASEGURADO VOLUNTARIO</v>
      </c>
      <c r="M3559" s="1">
        <f t="shared" si="167"/>
        <v>38</v>
      </c>
    </row>
    <row r="3560" spans="2:13" x14ac:dyDescent="0.25">
      <c r="B3560">
        <v>3546</v>
      </c>
      <c r="C3560" s="1" t="s">
        <v>15</v>
      </c>
      <c r="D3560">
        <v>1355000</v>
      </c>
      <c r="E3560" s="1" t="s">
        <v>10</v>
      </c>
      <c r="F3560" s="1" t="s">
        <v>16</v>
      </c>
      <c r="G3560" s="1" t="s">
        <v>12</v>
      </c>
      <c r="H3560" s="1" t="s">
        <v>13</v>
      </c>
      <c r="I3560" s="1" t="s">
        <v>13</v>
      </c>
      <c r="J3560">
        <v>43</v>
      </c>
      <c r="K3560" s="1">
        <f t="shared" si="165"/>
        <v>1355000</v>
      </c>
      <c r="L3560" s="1" t="str">
        <f t="shared" si="166"/>
        <v>ASALARIADO</v>
      </c>
      <c r="M3560" s="1">
        <f t="shared" si="167"/>
        <v>43</v>
      </c>
    </row>
    <row r="3561" spans="2:13" x14ac:dyDescent="0.25">
      <c r="B3561">
        <v>3547</v>
      </c>
      <c r="C3561" s="1" t="s">
        <v>15</v>
      </c>
      <c r="D3561">
        <v>1414474</v>
      </c>
      <c r="E3561" s="1" t="s">
        <v>14</v>
      </c>
      <c r="F3561" s="1" t="s">
        <v>11</v>
      </c>
      <c r="G3561" s="1" t="s">
        <v>12</v>
      </c>
      <c r="H3561" s="1" t="s">
        <v>13</v>
      </c>
      <c r="I3561" s="1" t="s">
        <v>13</v>
      </c>
      <c r="J3561">
        <v>56</v>
      </c>
      <c r="K3561" s="1">
        <f t="shared" si="165"/>
        <v>1414474</v>
      </c>
      <c r="L3561" s="1" t="str">
        <f t="shared" si="166"/>
        <v>PENSIONADOS EN SU PROPIO SISTEMA</v>
      </c>
      <c r="M3561" s="1">
        <f t="shared" si="167"/>
        <v>56</v>
      </c>
    </row>
    <row r="3562" spans="2:13" x14ac:dyDescent="0.25">
      <c r="B3562">
        <v>3548</v>
      </c>
      <c r="C3562" s="1" t="s">
        <v>9</v>
      </c>
      <c r="D3562">
        <v>297280</v>
      </c>
      <c r="E3562" s="1" t="s">
        <v>17</v>
      </c>
      <c r="F3562" s="1" t="s">
        <v>16</v>
      </c>
      <c r="G3562" s="1" t="s">
        <v>12</v>
      </c>
      <c r="H3562" s="1" t="s">
        <v>13</v>
      </c>
      <c r="I3562" s="1" t="s">
        <v>13</v>
      </c>
      <c r="J3562">
        <v>64</v>
      </c>
      <c r="K3562" s="1">
        <f t="shared" si="165"/>
        <v>297280</v>
      </c>
      <c r="L3562" s="1" t="str">
        <f t="shared" si="166"/>
        <v>ASEGURADO VOLUNTARIO</v>
      </c>
      <c r="M3562" s="1">
        <f t="shared" si="167"/>
        <v>64</v>
      </c>
    </row>
    <row r="3563" spans="2:13" x14ac:dyDescent="0.25">
      <c r="B3563">
        <v>3549</v>
      </c>
      <c r="C3563" s="1" t="s">
        <v>15</v>
      </c>
      <c r="D3563">
        <v>542430</v>
      </c>
      <c r="E3563" s="1" t="s">
        <v>10</v>
      </c>
      <c r="F3563" s="1" t="s">
        <v>16</v>
      </c>
      <c r="G3563" s="1" t="s">
        <v>12</v>
      </c>
      <c r="H3563" s="1" t="s">
        <v>13</v>
      </c>
      <c r="I3563" s="1" t="s">
        <v>13</v>
      </c>
      <c r="J3563">
        <v>29</v>
      </c>
      <c r="K3563" s="1">
        <f t="shared" si="165"/>
        <v>542430</v>
      </c>
      <c r="L3563" s="1" t="str">
        <f t="shared" si="166"/>
        <v>ASALARIADO</v>
      </c>
      <c r="M3563" s="1">
        <f t="shared" si="167"/>
        <v>29</v>
      </c>
    </row>
    <row r="3564" spans="2:13" x14ac:dyDescent="0.25">
      <c r="B3564">
        <v>3550</v>
      </c>
      <c r="C3564" s="1" t="s">
        <v>9</v>
      </c>
      <c r="D3564">
        <v>1186247.24</v>
      </c>
      <c r="E3564" s="1" t="s">
        <v>10</v>
      </c>
      <c r="F3564" s="1" t="s">
        <v>16</v>
      </c>
      <c r="G3564" s="1" t="s">
        <v>12</v>
      </c>
      <c r="H3564" s="1" t="s">
        <v>13</v>
      </c>
      <c r="I3564" s="1" t="s">
        <v>13</v>
      </c>
      <c r="J3564">
        <v>58</v>
      </c>
      <c r="K3564" s="1">
        <f t="shared" si="165"/>
        <v>1186247.24</v>
      </c>
      <c r="L3564" s="1" t="str">
        <f t="shared" si="166"/>
        <v>ASALARIADO</v>
      </c>
      <c r="M3564" s="1">
        <f t="shared" si="167"/>
        <v>58</v>
      </c>
    </row>
    <row r="3565" spans="2:13" x14ac:dyDescent="0.25">
      <c r="B3565">
        <v>3551</v>
      </c>
      <c r="C3565" s="1" t="s">
        <v>15</v>
      </c>
      <c r="D3565">
        <v>495975</v>
      </c>
      <c r="E3565" s="1" t="s">
        <v>18</v>
      </c>
      <c r="F3565" s="1" t="s">
        <v>16</v>
      </c>
      <c r="G3565" s="1" t="s">
        <v>12</v>
      </c>
      <c r="H3565" s="1" t="s">
        <v>13</v>
      </c>
      <c r="I3565" s="1" t="s">
        <v>12</v>
      </c>
      <c r="J3565">
        <v>56</v>
      </c>
      <c r="K3565" s="1">
        <f t="shared" si="165"/>
        <v>495975</v>
      </c>
      <c r="L3565" s="1" t="str">
        <f t="shared" si="166"/>
        <v>TRABAJADOR INDEPENDIENTE</v>
      </c>
      <c r="M3565" s="1">
        <f t="shared" si="167"/>
        <v>56</v>
      </c>
    </row>
    <row r="3566" spans="2:13" x14ac:dyDescent="0.25">
      <c r="B3566">
        <v>3552</v>
      </c>
      <c r="C3566" s="1" t="s">
        <v>9</v>
      </c>
      <c r="D3566">
        <v>490122</v>
      </c>
      <c r="E3566" s="1" t="s">
        <v>18</v>
      </c>
      <c r="F3566" s="1" t="s">
        <v>16</v>
      </c>
      <c r="G3566" s="1" t="s">
        <v>12</v>
      </c>
      <c r="H3566" s="1" t="s">
        <v>12</v>
      </c>
      <c r="I3566" s="1" t="s">
        <v>12</v>
      </c>
      <c r="J3566">
        <v>45</v>
      </c>
      <c r="K3566" s="1">
        <f t="shared" si="165"/>
        <v>490122</v>
      </c>
      <c r="L3566" s="1" t="str">
        <f t="shared" si="166"/>
        <v>TRABAJADOR INDEPENDIENTE</v>
      </c>
      <c r="M3566" s="1">
        <f t="shared" si="167"/>
        <v>45</v>
      </c>
    </row>
    <row r="3567" spans="2:13" x14ac:dyDescent="0.25">
      <c r="B3567">
        <v>3553</v>
      </c>
      <c r="C3567" s="1" t="s">
        <v>15</v>
      </c>
      <c r="D3567">
        <v>358000</v>
      </c>
      <c r="E3567" s="1" t="s">
        <v>10</v>
      </c>
      <c r="F3567" s="1" t="s">
        <v>16</v>
      </c>
      <c r="G3567" s="1" t="s">
        <v>12</v>
      </c>
      <c r="H3567" s="1" t="s">
        <v>13</v>
      </c>
      <c r="I3567" s="1" t="s">
        <v>12</v>
      </c>
      <c r="J3567">
        <v>35</v>
      </c>
      <c r="K3567" s="1">
        <f t="shared" si="165"/>
        <v>358000</v>
      </c>
      <c r="L3567" s="1" t="str">
        <f t="shared" si="166"/>
        <v>ASALARIADO</v>
      </c>
      <c r="M3567" s="1">
        <f t="shared" si="167"/>
        <v>35</v>
      </c>
    </row>
    <row r="3568" spans="2:13" x14ac:dyDescent="0.25">
      <c r="B3568">
        <v>3554</v>
      </c>
      <c r="C3568" s="1" t="s">
        <v>15</v>
      </c>
      <c r="D3568">
        <v>233615</v>
      </c>
      <c r="E3568" s="1" t="s">
        <v>10</v>
      </c>
      <c r="F3568" s="1" t="s">
        <v>16</v>
      </c>
      <c r="G3568" s="1" t="s">
        <v>12</v>
      </c>
      <c r="H3568" s="1" t="s">
        <v>13</v>
      </c>
      <c r="I3568" s="1" t="s">
        <v>13</v>
      </c>
      <c r="J3568">
        <v>20</v>
      </c>
      <c r="K3568" s="1">
        <f t="shared" si="165"/>
        <v>233615</v>
      </c>
      <c r="L3568" s="1" t="str">
        <f t="shared" si="166"/>
        <v>ASALARIADO</v>
      </c>
      <c r="M3568" s="1">
        <f t="shared" si="167"/>
        <v>20</v>
      </c>
    </row>
    <row r="3569" spans="2:13" x14ac:dyDescent="0.25">
      <c r="B3569">
        <v>3555</v>
      </c>
      <c r="C3569" s="1" t="s">
        <v>9</v>
      </c>
      <c r="D3569">
        <v>540287.05000000005</v>
      </c>
      <c r="E3569" s="1" t="s">
        <v>10</v>
      </c>
      <c r="F3569" s="1" t="s">
        <v>16</v>
      </c>
      <c r="G3569" s="1" t="s">
        <v>12</v>
      </c>
      <c r="H3569" s="1" t="s">
        <v>13</v>
      </c>
      <c r="I3569" s="1" t="s">
        <v>13</v>
      </c>
      <c r="J3569">
        <v>40</v>
      </c>
      <c r="K3569" s="1">
        <f t="shared" si="165"/>
        <v>540287.05000000005</v>
      </c>
      <c r="L3569" s="1" t="str">
        <f t="shared" si="166"/>
        <v>ASALARIADO</v>
      </c>
      <c r="M3569" s="1">
        <f t="shared" si="167"/>
        <v>40</v>
      </c>
    </row>
    <row r="3570" spans="2:13" x14ac:dyDescent="0.25">
      <c r="B3570">
        <v>3556</v>
      </c>
      <c r="C3570" s="1" t="s">
        <v>15</v>
      </c>
      <c r="D3570">
        <v>862543.82</v>
      </c>
      <c r="E3570" s="1" t="s">
        <v>10</v>
      </c>
      <c r="F3570" s="1" t="s">
        <v>11</v>
      </c>
      <c r="G3570" s="1" t="s">
        <v>12</v>
      </c>
      <c r="H3570" s="1" t="s">
        <v>13</v>
      </c>
      <c r="I3570" s="1" t="s">
        <v>13</v>
      </c>
      <c r="J3570">
        <v>37</v>
      </c>
      <c r="K3570" s="1">
        <f t="shared" si="165"/>
        <v>862543.82</v>
      </c>
      <c r="L3570" s="1" t="str">
        <f t="shared" si="166"/>
        <v>ASALARIADO</v>
      </c>
      <c r="M3570" s="1">
        <f t="shared" si="167"/>
        <v>37</v>
      </c>
    </row>
    <row r="3571" spans="2:13" x14ac:dyDescent="0.25">
      <c r="B3571">
        <v>3557</v>
      </c>
      <c r="C3571" s="1" t="s">
        <v>9</v>
      </c>
      <c r="D3571">
        <v>331181</v>
      </c>
      <c r="E3571" s="1" t="s">
        <v>18</v>
      </c>
      <c r="F3571" s="1" t="s">
        <v>16</v>
      </c>
      <c r="G3571" s="1" t="s">
        <v>12</v>
      </c>
      <c r="H3571" s="1" t="s">
        <v>13</v>
      </c>
      <c r="I3571" s="1" t="s">
        <v>12</v>
      </c>
      <c r="J3571">
        <v>51</v>
      </c>
      <c r="K3571" s="1">
        <f t="shared" si="165"/>
        <v>331181</v>
      </c>
      <c r="L3571" s="1" t="str">
        <f t="shared" si="166"/>
        <v>TRABAJADOR INDEPENDIENTE</v>
      </c>
      <c r="M3571" s="1">
        <f t="shared" si="167"/>
        <v>51</v>
      </c>
    </row>
    <row r="3572" spans="2:13" x14ac:dyDescent="0.25">
      <c r="B3572">
        <v>3558</v>
      </c>
      <c r="C3572" s="1" t="s">
        <v>15</v>
      </c>
      <c r="D3572">
        <v>4805416.75</v>
      </c>
      <c r="E3572" s="1" t="s">
        <v>10</v>
      </c>
      <c r="F3572" s="1" t="s">
        <v>11</v>
      </c>
      <c r="G3572" s="1" t="s">
        <v>12</v>
      </c>
      <c r="H3572" s="1" t="s">
        <v>13</v>
      </c>
      <c r="I3572" s="1" t="s">
        <v>13</v>
      </c>
      <c r="J3572">
        <v>60</v>
      </c>
      <c r="K3572" s="1">
        <f t="shared" si="165"/>
        <v>4805416.75</v>
      </c>
      <c r="L3572" s="1" t="str">
        <f t="shared" si="166"/>
        <v>ASALARIADO</v>
      </c>
      <c r="M3572" s="1">
        <f t="shared" si="167"/>
        <v>60</v>
      </c>
    </row>
    <row r="3573" spans="2:13" x14ac:dyDescent="0.25">
      <c r="B3573">
        <v>3559</v>
      </c>
      <c r="C3573" s="1" t="s">
        <v>9</v>
      </c>
      <c r="D3573">
        <v>857231</v>
      </c>
      <c r="E3573" s="1" t="s">
        <v>10</v>
      </c>
      <c r="F3573" s="1" t="s">
        <v>16</v>
      </c>
      <c r="G3573" s="1" t="s">
        <v>12</v>
      </c>
      <c r="H3573" s="1" t="s">
        <v>13</v>
      </c>
      <c r="I3573" s="1" t="s">
        <v>13</v>
      </c>
      <c r="J3573">
        <v>35</v>
      </c>
      <c r="K3573" s="1">
        <f t="shared" si="165"/>
        <v>857231</v>
      </c>
      <c r="L3573" s="1" t="str">
        <f t="shared" si="166"/>
        <v>ASALARIADO</v>
      </c>
      <c r="M3573" s="1">
        <f t="shared" si="167"/>
        <v>35</v>
      </c>
    </row>
    <row r="3574" spans="2:13" x14ac:dyDescent="0.25">
      <c r="B3574">
        <v>3560</v>
      </c>
      <c r="C3574" s="1" t="s">
        <v>15</v>
      </c>
      <c r="D3574">
        <v>297050</v>
      </c>
      <c r="E3574" s="1" t="s">
        <v>17</v>
      </c>
      <c r="F3574" s="1" t="s">
        <v>16</v>
      </c>
      <c r="G3574" s="1" t="s">
        <v>13</v>
      </c>
      <c r="H3574" s="1" t="s">
        <v>13</v>
      </c>
      <c r="I3574" s="1" t="s">
        <v>12</v>
      </c>
      <c r="J3574">
        <v>27</v>
      </c>
      <c r="K3574" s="1">
        <f t="shared" si="165"/>
        <v>297050</v>
      </c>
      <c r="L3574" s="1" t="str">
        <f t="shared" si="166"/>
        <v>ASEGURADO VOLUNTARIO</v>
      </c>
      <c r="M3574" s="1">
        <f t="shared" si="167"/>
        <v>27</v>
      </c>
    </row>
    <row r="3575" spans="2:13" x14ac:dyDescent="0.25">
      <c r="B3575">
        <v>3561</v>
      </c>
      <c r="C3575" s="1" t="s">
        <v>15</v>
      </c>
      <c r="D3575">
        <v>541045</v>
      </c>
      <c r="E3575" s="1" t="s">
        <v>10</v>
      </c>
      <c r="F3575" s="1" t="s">
        <v>16</v>
      </c>
      <c r="G3575" s="1" t="s">
        <v>12</v>
      </c>
      <c r="H3575" s="1" t="s">
        <v>13</v>
      </c>
      <c r="I3575" s="1" t="s">
        <v>13</v>
      </c>
      <c r="J3575">
        <v>28</v>
      </c>
      <c r="K3575" s="1">
        <f t="shared" si="165"/>
        <v>541045</v>
      </c>
      <c r="L3575" s="1" t="str">
        <f t="shared" si="166"/>
        <v>ASALARIADO</v>
      </c>
      <c r="M3575" s="1">
        <f t="shared" si="167"/>
        <v>28</v>
      </c>
    </row>
    <row r="3576" spans="2:13" x14ac:dyDescent="0.25">
      <c r="B3576">
        <v>3562</v>
      </c>
      <c r="C3576" s="1" t="s">
        <v>9</v>
      </c>
      <c r="D3576">
        <v>623822</v>
      </c>
      <c r="E3576" s="1" t="s">
        <v>10</v>
      </c>
      <c r="F3576" s="1" t="s">
        <v>16</v>
      </c>
      <c r="G3576" s="1" t="s">
        <v>12</v>
      </c>
      <c r="H3576" s="1" t="s">
        <v>13</v>
      </c>
      <c r="I3576" s="1" t="s">
        <v>13</v>
      </c>
      <c r="J3576">
        <v>27</v>
      </c>
      <c r="K3576" s="1">
        <f t="shared" si="165"/>
        <v>623822</v>
      </c>
      <c r="L3576" s="1" t="str">
        <f t="shared" si="166"/>
        <v>ASALARIADO</v>
      </c>
      <c r="M3576" s="1">
        <f t="shared" si="167"/>
        <v>27</v>
      </c>
    </row>
    <row r="3577" spans="2:13" x14ac:dyDescent="0.25">
      <c r="B3577">
        <v>3563</v>
      </c>
      <c r="C3577" s="1" t="s">
        <v>9</v>
      </c>
      <c r="D3577">
        <v>476987</v>
      </c>
      <c r="E3577" s="1" t="s">
        <v>18</v>
      </c>
      <c r="F3577" s="1" t="s">
        <v>16</v>
      </c>
      <c r="G3577" s="1" t="s">
        <v>12</v>
      </c>
      <c r="H3577" s="1" t="s">
        <v>13</v>
      </c>
      <c r="I3577" s="1" t="s">
        <v>13</v>
      </c>
      <c r="J3577">
        <v>52</v>
      </c>
      <c r="K3577" s="1">
        <f t="shared" si="165"/>
        <v>476987</v>
      </c>
      <c r="L3577" s="1" t="str">
        <f t="shared" si="166"/>
        <v>TRABAJADOR INDEPENDIENTE</v>
      </c>
      <c r="M3577" s="1">
        <f t="shared" si="167"/>
        <v>52</v>
      </c>
    </row>
    <row r="3578" spans="2:13" x14ac:dyDescent="0.25">
      <c r="B3578">
        <v>3564</v>
      </c>
      <c r="C3578" s="1" t="s">
        <v>9</v>
      </c>
      <c r="D3578">
        <v>1976257</v>
      </c>
      <c r="E3578" s="1" t="s">
        <v>10</v>
      </c>
      <c r="F3578" s="1" t="s">
        <v>11</v>
      </c>
      <c r="G3578" s="1" t="s">
        <v>12</v>
      </c>
      <c r="H3578" s="1" t="s">
        <v>13</v>
      </c>
      <c r="I3578" s="1" t="s">
        <v>13</v>
      </c>
      <c r="J3578">
        <v>56</v>
      </c>
      <c r="K3578" s="1">
        <f t="shared" si="165"/>
        <v>1976257</v>
      </c>
      <c r="L3578" s="1" t="str">
        <f t="shared" si="166"/>
        <v>ASALARIADO</v>
      </c>
      <c r="M3578" s="1">
        <f t="shared" si="167"/>
        <v>56</v>
      </c>
    </row>
    <row r="3579" spans="2:13" x14ac:dyDescent="0.25">
      <c r="B3579">
        <v>3565</v>
      </c>
      <c r="C3579" s="1" t="s">
        <v>15</v>
      </c>
      <c r="D3579">
        <v>361783</v>
      </c>
      <c r="E3579" s="1" t="s">
        <v>17</v>
      </c>
      <c r="F3579" s="1" t="s">
        <v>16</v>
      </c>
      <c r="G3579" s="1" t="s">
        <v>12</v>
      </c>
      <c r="H3579" s="1" t="s">
        <v>13</v>
      </c>
      <c r="I3579" s="1" t="s">
        <v>12</v>
      </c>
      <c r="J3579">
        <v>52</v>
      </c>
      <c r="K3579" s="1">
        <f t="shared" si="165"/>
        <v>361783</v>
      </c>
      <c r="L3579" s="1" t="str">
        <f t="shared" si="166"/>
        <v>ASEGURADO VOLUNTARIO</v>
      </c>
      <c r="M3579" s="1">
        <f t="shared" si="167"/>
        <v>52</v>
      </c>
    </row>
    <row r="3580" spans="2:13" x14ac:dyDescent="0.25">
      <c r="B3580">
        <v>3566</v>
      </c>
      <c r="C3580" s="1" t="s">
        <v>9</v>
      </c>
      <c r="D3580">
        <v>279985.18</v>
      </c>
      <c r="E3580" s="1" t="s">
        <v>10</v>
      </c>
      <c r="F3580" s="1" t="s">
        <v>16</v>
      </c>
      <c r="G3580" s="1" t="s">
        <v>12</v>
      </c>
      <c r="H3580" s="1" t="s">
        <v>13</v>
      </c>
      <c r="I3580" s="1" t="s">
        <v>13</v>
      </c>
      <c r="J3580">
        <v>37</v>
      </c>
      <c r="K3580" s="1">
        <f t="shared" si="165"/>
        <v>279985.18</v>
      </c>
      <c r="L3580" s="1" t="str">
        <f t="shared" si="166"/>
        <v>ASALARIADO</v>
      </c>
      <c r="M3580" s="1">
        <f t="shared" si="167"/>
        <v>37</v>
      </c>
    </row>
    <row r="3581" spans="2:13" x14ac:dyDescent="0.25">
      <c r="B3581">
        <v>3567</v>
      </c>
      <c r="C3581" s="1" t="s">
        <v>9</v>
      </c>
      <c r="D3581">
        <v>380000</v>
      </c>
      <c r="E3581" s="1" t="s">
        <v>10</v>
      </c>
      <c r="F3581" s="1" t="s">
        <v>16</v>
      </c>
      <c r="G3581" s="1" t="s">
        <v>12</v>
      </c>
      <c r="H3581" s="1" t="s">
        <v>13</v>
      </c>
      <c r="I3581" s="1" t="s">
        <v>13</v>
      </c>
      <c r="J3581">
        <v>32</v>
      </c>
      <c r="K3581" s="1">
        <f t="shared" si="165"/>
        <v>380000</v>
      </c>
      <c r="L3581" s="1" t="str">
        <f t="shared" si="166"/>
        <v>ASALARIADO</v>
      </c>
      <c r="M3581" s="1">
        <f t="shared" si="167"/>
        <v>32</v>
      </c>
    </row>
    <row r="3582" spans="2:13" x14ac:dyDescent="0.25">
      <c r="B3582">
        <v>3568</v>
      </c>
      <c r="C3582" s="1" t="s">
        <v>9</v>
      </c>
      <c r="D3582">
        <v>4102647.12</v>
      </c>
      <c r="E3582" s="1" t="s">
        <v>10</v>
      </c>
      <c r="F3582" s="1" t="s">
        <v>16</v>
      </c>
      <c r="G3582" s="1" t="s">
        <v>12</v>
      </c>
      <c r="H3582" s="1" t="s">
        <v>13</v>
      </c>
      <c r="I3582" s="1" t="s">
        <v>13</v>
      </c>
      <c r="J3582">
        <v>34</v>
      </c>
      <c r="K3582" s="1">
        <f t="shared" si="165"/>
        <v>4102647.12</v>
      </c>
      <c r="L3582" s="1" t="str">
        <f t="shared" si="166"/>
        <v>ASALARIADO</v>
      </c>
      <c r="M3582" s="1">
        <f t="shared" si="167"/>
        <v>34</v>
      </c>
    </row>
    <row r="3583" spans="2:13" x14ac:dyDescent="0.25">
      <c r="B3583">
        <v>3569</v>
      </c>
      <c r="C3583" s="1" t="s">
        <v>15</v>
      </c>
      <c r="D3583">
        <v>413618.8</v>
      </c>
      <c r="E3583" s="1" t="s">
        <v>10</v>
      </c>
      <c r="F3583" s="1" t="s">
        <v>16</v>
      </c>
      <c r="G3583" s="1" t="s">
        <v>12</v>
      </c>
      <c r="H3583" s="1" t="s">
        <v>13</v>
      </c>
      <c r="I3583" s="1" t="s">
        <v>13</v>
      </c>
      <c r="J3583">
        <v>35</v>
      </c>
      <c r="K3583" s="1">
        <f t="shared" si="165"/>
        <v>413618.8</v>
      </c>
      <c r="L3583" s="1" t="str">
        <f t="shared" si="166"/>
        <v>ASALARIADO</v>
      </c>
      <c r="M3583" s="1">
        <f t="shared" si="167"/>
        <v>35</v>
      </c>
    </row>
    <row r="3584" spans="2:13" x14ac:dyDescent="0.25">
      <c r="B3584">
        <v>3570</v>
      </c>
      <c r="C3584" s="1" t="s">
        <v>9</v>
      </c>
      <c r="D3584">
        <v>295477</v>
      </c>
      <c r="E3584" s="1" t="s">
        <v>10</v>
      </c>
      <c r="F3584" s="1" t="s">
        <v>11</v>
      </c>
      <c r="G3584" s="1" t="s">
        <v>12</v>
      </c>
      <c r="H3584" s="1" t="s">
        <v>13</v>
      </c>
      <c r="I3584" s="1" t="s">
        <v>13</v>
      </c>
      <c r="J3584">
        <v>28</v>
      </c>
      <c r="K3584" s="1">
        <f t="shared" si="165"/>
        <v>295477</v>
      </c>
      <c r="L3584" s="1" t="str">
        <f t="shared" si="166"/>
        <v>ASALARIADO</v>
      </c>
      <c r="M3584" s="1">
        <f t="shared" si="167"/>
        <v>28</v>
      </c>
    </row>
    <row r="3585" spans="2:13" x14ac:dyDescent="0.25">
      <c r="B3585">
        <v>3571</v>
      </c>
      <c r="C3585" s="1" t="s">
        <v>9</v>
      </c>
      <c r="D3585">
        <v>300018</v>
      </c>
      <c r="E3585" s="1" t="s">
        <v>18</v>
      </c>
      <c r="F3585" s="1" t="s">
        <v>16</v>
      </c>
      <c r="G3585" s="1" t="s">
        <v>12</v>
      </c>
      <c r="H3585" s="1" t="s">
        <v>13</v>
      </c>
      <c r="I3585" s="1" t="s">
        <v>13</v>
      </c>
      <c r="J3585">
        <v>61</v>
      </c>
      <c r="K3585" s="1">
        <f t="shared" si="165"/>
        <v>300018</v>
      </c>
      <c r="L3585" s="1" t="str">
        <f t="shared" si="166"/>
        <v>TRABAJADOR INDEPENDIENTE</v>
      </c>
      <c r="M3585" s="1">
        <f t="shared" si="167"/>
        <v>61</v>
      </c>
    </row>
    <row r="3586" spans="2:13" x14ac:dyDescent="0.25">
      <c r="B3586">
        <v>3572</v>
      </c>
      <c r="C3586" s="1" t="s">
        <v>9</v>
      </c>
      <c r="D3586">
        <v>1700000</v>
      </c>
      <c r="E3586" s="1" t="s">
        <v>10</v>
      </c>
      <c r="F3586" s="1" t="s">
        <v>16</v>
      </c>
      <c r="G3586" s="1" t="s">
        <v>12</v>
      </c>
      <c r="H3586" s="1" t="s">
        <v>13</v>
      </c>
      <c r="I3586" s="1" t="s">
        <v>13</v>
      </c>
      <c r="J3586">
        <v>45</v>
      </c>
      <c r="K3586" s="1">
        <f t="shared" si="165"/>
        <v>1700000</v>
      </c>
      <c r="L3586" s="1" t="str">
        <f t="shared" si="166"/>
        <v>ASALARIADO</v>
      </c>
      <c r="M3586" s="1">
        <f t="shared" si="167"/>
        <v>45</v>
      </c>
    </row>
    <row r="3587" spans="2:13" x14ac:dyDescent="0.25">
      <c r="B3587">
        <v>3573</v>
      </c>
      <c r="C3587" s="1" t="s">
        <v>15</v>
      </c>
      <c r="D3587">
        <v>1260977.05</v>
      </c>
      <c r="E3587" s="1" t="s">
        <v>10</v>
      </c>
      <c r="F3587" s="1" t="s">
        <v>11</v>
      </c>
      <c r="G3587" s="1" t="s">
        <v>12</v>
      </c>
      <c r="H3587" s="1" t="s">
        <v>13</v>
      </c>
      <c r="I3587" s="1" t="s">
        <v>13</v>
      </c>
      <c r="J3587">
        <v>38</v>
      </c>
      <c r="K3587" s="1">
        <f t="shared" si="165"/>
        <v>1260977.05</v>
      </c>
      <c r="L3587" s="1" t="str">
        <f t="shared" si="166"/>
        <v>ASALARIADO</v>
      </c>
      <c r="M3587" s="1">
        <f t="shared" si="167"/>
        <v>38</v>
      </c>
    </row>
    <row r="3588" spans="2:13" x14ac:dyDescent="0.25">
      <c r="B3588">
        <v>3574</v>
      </c>
      <c r="C3588" s="1" t="s">
        <v>9</v>
      </c>
      <c r="D3588">
        <v>885053.25</v>
      </c>
      <c r="E3588" s="1" t="s">
        <v>10</v>
      </c>
      <c r="F3588" s="1" t="s">
        <v>11</v>
      </c>
      <c r="G3588" s="1" t="s">
        <v>12</v>
      </c>
      <c r="H3588" s="1" t="s">
        <v>13</v>
      </c>
      <c r="I3588" s="1" t="s">
        <v>13</v>
      </c>
      <c r="J3588">
        <v>35</v>
      </c>
      <c r="K3588" s="1">
        <f t="shared" si="165"/>
        <v>885053.25</v>
      </c>
      <c r="L3588" s="1" t="str">
        <f t="shared" si="166"/>
        <v>ASALARIADO</v>
      </c>
      <c r="M3588" s="1">
        <f t="shared" si="167"/>
        <v>35</v>
      </c>
    </row>
    <row r="3589" spans="2:13" x14ac:dyDescent="0.25">
      <c r="B3589">
        <v>3575</v>
      </c>
      <c r="C3589" s="1" t="s">
        <v>15</v>
      </c>
      <c r="D3589">
        <v>722010.7</v>
      </c>
      <c r="E3589" s="1" t="s">
        <v>10</v>
      </c>
      <c r="F3589" s="1" t="s">
        <v>11</v>
      </c>
      <c r="G3589" s="1" t="s">
        <v>12</v>
      </c>
      <c r="H3589" s="1" t="s">
        <v>13</v>
      </c>
      <c r="I3589" s="1" t="s">
        <v>13</v>
      </c>
      <c r="J3589">
        <v>36</v>
      </c>
      <c r="K3589" s="1">
        <f t="shared" si="165"/>
        <v>722010.7</v>
      </c>
      <c r="L3589" s="1" t="str">
        <f t="shared" si="166"/>
        <v>ASALARIADO</v>
      </c>
      <c r="M3589" s="1">
        <f t="shared" si="167"/>
        <v>36</v>
      </c>
    </row>
    <row r="3590" spans="2:13" x14ac:dyDescent="0.25">
      <c r="B3590">
        <v>3576</v>
      </c>
      <c r="C3590" s="1" t="s">
        <v>9</v>
      </c>
      <c r="D3590">
        <v>413166</v>
      </c>
      <c r="E3590" s="1" t="s">
        <v>10</v>
      </c>
      <c r="F3590" s="1" t="s">
        <v>16</v>
      </c>
      <c r="G3590" s="1" t="s">
        <v>12</v>
      </c>
      <c r="H3590" s="1" t="s">
        <v>13</v>
      </c>
      <c r="I3590" s="1" t="s">
        <v>13</v>
      </c>
      <c r="J3590">
        <v>49</v>
      </c>
      <c r="K3590" s="1">
        <f t="shared" si="165"/>
        <v>413166</v>
      </c>
      <c r="L3590" s="1" t="str">
        <f t="shared" si="166"/>
        <v>ASALARIADO</v>
      </c>
      <c r="M3590" s="1">
        <f t="shared" si="167"/>
        <v>49</v>
      </c>
    </row>
    <row r="3591" spans="2:13" x14ac:dyDescent="0.25">
      <c r="B3591">
        <v>3577</v>
      </c>
      <c r="C3591" s="1" t="s">
        <v>15</v>
      </c>
      <c r="D3591">
        <v>356455</v>
      </c>
      <c r="E3591" s="1" t="s">
        <v>18</v>
      </c>
      <c r="F3591" s="1" t="s">
        <v>16</v>
      </c>
      <c r="G3591" s="1" t="s">
        <v>12</v>
      </c>
      <c r="H3591" s="1" t="s">
        <v>12</v>
      </c>
      <c r="I3591" s="1" t="s">
        <v>12</v>
      </c>
      <c r="J3591">
        <v>52</v>
      </c>
      <c r="K3591" s="1">
        <f t="shared" si="165"/>
        <v>356455</v>
      </c>
      <c r="L3591" s="1" t="str">
        <f t="shared" si="166"/>
        <v>TRABAJADOR INDEPENDIENTE</v>
      </c>
      <c r="M3591" s="1">
        <f t="shared" si="167"/>
        <v>52</v>
      </c>
    </row>
    <row r="3592" spans="2:13" x14ac:dyDescent="0.25">
      <c r="B3592">
        <v>3578</v>
      </c>
      <c r="C3592" s="1" t="s">
        <v>15</v>
      </c>
      <c r="D3592">
        <v>300000</v>
      </c>
      <c r="E3592" s="1" t="s">
        <v>10</v>
      </c>
      <c r="F3592" s="1" t="s">
        <v>16</v>
      </c>
      <c r="G3592" s="1" t="s">
        <v>12</v>
      </c>
      <c r="H3592" s="1" t="s">
        <v>12</v>
      </c>
      <c r="I3592" s="1" t="s">
        <v>13</v>
      </c>
      <c r="J3592">
        <v>41</v>
      </c>
      <c r="K3592" s="1">
        <f t="shared" si="165"/>
        <v>300000</v>
      </c>
      <c r="L3592" s="1" t="str">
        <f t="shared" si="166"/>
        <v>ASALARIADO</v>
      </c>
      <c r="M3592" s="1">
        <f t="shared" si="167"/>
        <v>41</v>
      </c>
    </row>
    <row r="3593" spans="2:13" x14ac:dyDescent="0.25">
      <c r="B3593">
        <v>3579</v>
      </c>
      <c r="C3593" s="1" t="s">
        <v>15</v>
      </c>
      <c r="D3593">
        <v>1642647</v>
      </c>
      <c r="E3593" s="1" t="s">
        <v>14</v>
      </c>
      <c r="F3593" s="1" t="s">
        <v>11</v>
      </c>
      <c r="G3593" s="1" t="s">
        <v>12</v>
      </c>
      <c r="H3593" s="1" t="s">
        <v>13</v>
      </c>
      <c r="I3593" s="1" t="s">
        <v>13</v>
      </c>
      <c r="J3593">
        <v>59</v>
      </c>
      <c r="K3593" s="1">
        <f t="shared" si="165"/>
        <v>1642647</v>
      </c>
      <c r="L3593" s="1" t="str">
        <f t="shared" si="166"/>
        <v>PENSIONADOS EN SU PROPIO SISTEMA</v>
      </c>
      <c r="M3593" s="1">
        <f t="shared" si="167"/>
        <v>59</v>
      </c>
    </row>
    <row r="3594" spans="2:13" x14ac:dyDescent="0.25">
      <c r="B3594">
        <v>3580</v>
      </c>
      <c r="C3594" s="1" t="s">
        <v>9</v>
      </c>
      <c r="D3594">
        <v>200000</v>
      </c>
      <c r="E3594" s="1" t="s">
        <v>10</v>
      </c>
      <c r="F3594" s="1" t="s">
        <v>16</v>
      </c>
      <c r="G3594" s="1" t="s">
        <v>12</v>
      </c>
      <c r="H3594" s="1" t="s">
        <v>13</v>
      </c>
      <c r="I3594" s="1" t="s">
        <v>12</v>
      </c>
      <c r="J3594">
        <v>30</v>
      </c>
      <c r="K3594" s="1">
        <f t="shared" si="165"/>
        <v>200000</v>
      </c>
      <c r="L3594" s="1" t="str">
        <f t="shared" si="166"/>
        <v>ASALARIADO</v>
      </c>
      <c r="M3594" s="1">
        <f t="shared" si="167"/>
        <v>30</v>
      </c>
    </row>
    <row r="3595" spans="2:13" x14ac:dyDescent="0.25">
      <c r="B3595">
        <v>3581</v>
      </c>
      <c r="C3595" s="1" t="s">
        <v>9</v>
      </c>
      <c r="D3595">
        <v>278030</v>
      </c>
      <c r="E3595" s="1" t="s">
        <v>19</v>
      </c>
      <c r="F3595" s="1" t="s">
        <v>16</v>
      </c>
      <c r="G3595" s="1" t="s">
        <v>12</v>
      </c>
      <c r="H3595" s="1" t="s">
        <v>13</v>
      </c>
      <c r="I3595" s="1" t="s">
        <v>13</v>
      </c>
      <c r="J3595">
        <v>35</v>
      </c>
      <c r="K3595" s="1">
        <f t="shared" si="165"/>
        <v>278030</v>
      </c>
      <c r="L3595" s="1" t="str">
        <f t="shared" si="166"/>
        <v>CONVENIOS ESPECIALES DE TRABAJADORES INDEPENDIENTES</v>
      </c>
      <c r="M3595" s="1">
        <f t="shared" si="167"/>
        <v>35</v>
      </c>
    </row>
    <row r="3596" spans="2:13" x14ac:dyDescent="0.25">
      <c r="B3596">
        <v>3582</v>
      </c>
      <c r="C3596" s="1" t="s">
        <v>9</v>
      </c>
      <c r="D3596">
        <v>1184243</v>
      </c>
      <c r="E3596" s="1" t="s">
        <v>10</v>
      </c>
      <c r="F3596" s="1" t="s">
        <v>11</v>
      </c>
      <c r="G3596" s="1" t="s">
        <v>12</v>
      </c>
      <c r="H3596" s="1" t="s">
        <v>13</v>
      </c>
      <c r="I3596" s="1" t="s">
        <v>12</v>
      </c>
      <c r="J3596">
        <v>37</v>
      </c>
      <c r="K3596" s="1">
        <f t="shared" si="165"/>
        <v>1184243</v>
      </c>
      <c r="L3596" s="1" t="str">
        <f t="shared" si="166"/>
        <v>ASALARIADO</v>
      </c>
      <c r="M3596" s="1">
        <f t="shared" si="167"/>
        <v>37</v>
      </c>
    </row>
    <row r="3597" spans="2:13" x14ac:dyDescent="0.25">
      <c r="B3597">
        <v>3583</v>
      </c>
      <c r="C3597" s="1" t="s">
        <v>15</v>
      </c>
      <c r="D3597">
        <v>1586732.18</v>
      </c>
      <c r="E3597" s="1" t="s">
        <v>10</v>
      </c>
      <c r="F3597" s="1" t="s">
        <v>11</v>
      </c>
      <c r="G3597" s="1" t="s">
        <v>12</v>
      </c>
      <c r="H3597" s="1" t="s">
        <v>13</v>
      </c>
      <c r="I3597" s="1" t="s">
        <v>13</v>
      </c>
      <c r="J3597">
        <v>70</v>
      </c>
      <c r="K3597" s="1">
        <f t="shared" si="165"/>
        <v>1586732.18</v>
      </c>
      <c r="L3597" s="1" t="str">
        <f t="shared" si="166"/>
        <v>ASALARIADO</v>
      </c>
      <c r="M3597" s="1">
        <f t="shared" si="167"/>
        <v>70</v>
      </c>
    </row>
    <row r="3598" spans="2:13" x14ac:dyDescent="0.25">
      <c r="B3598">
        <v>3584</v>
      </c>
      <c r="C3598" s="1" t="s">
        <v>9</v>
      </c>
      <c r="D3598">
        <v>100000</v>
      </c>
      <c r="E3598" s="1" t="s">
        <v>10</v>
      </c>
      <c r="F3598" s="1" t="s">
        <v>16</v>
      </c>
      <c r="G3598" s="1" t="s">
        <v>12</v>
      </c>
      <c r="H3598" s="1" t="s">
        <v>13</v>
      </c>
      <c r="I3598" s="1" t="s">
        <v>12</v>
      </c>
      <c r="J3598">
        <v>41</v>
      </c>
      <c r="K3598" s="1">
        <f t="shared" si="165"/>
        <v>100000</v>
      </c>
      <c r="L3598" s="1" t="str">
        <f t="shared" si="166"/>
        <v>ASALARIADO</v>
      </c>
      <c r="M3598" s="1">
        <f t="shared" si="167"/>
        <v>41</v>
      </c>
    </row>
    <row r="3599" spans="2:13" x14ac:dyDescent="0.25">
      <c r="B3599">
        <v>3585</v>
      </c>
      <c r="C3599" s="1" t="s">
        <v>9</v>
      </c>
      <c r="D3599">
        <v>1198242.1599999999</v>
      </c>
      <c r="E3599" s="1" t="s">
        <v>10</v>
      </c>
      <c r="F3599" s="1" t="s">
        <v>16</v>
      </c>
      <c r="G3599" s="1" t="s">
        <v>12</v>
      </c>
      <c r="H3599" s="1" t="s">
        <v>13</v>
      </c>
      <c r="I3599" s="1" t="s">
        <v>13</v>
      </c>
      <c r="J3599">
        <v>28</v>
      </c>
      <c r="K3599" s="1">
        <f t="shared" ref="K3599:K3662" si="168">IF(ISBLANK(D3599),$B$8,D3599)</f>
        <v>1198242.1599999999</v>
      </c>
      <c r="L3599" s="1" t="str">
        <f t="shared" ref="L3599:L3662" si="169">IF(ISBLANK(E3599),$B$4,E3599)</f>
        <v>ASALARIADO</v>
      </c>
      <c r="M3599" s="1">
        <f t="shared" ref="M3599:M3662" si="170">IF(ISBLANK(J3599),$B$9,J3599)</f>
        <v>28</v>
      </c>
    </row>
    <row r="3600" spans="2:13" x14ac:dyDescent="0.25">
      <c r="B3600">
        <v>3586</v>
      </c>
      <c r="C3600" s="1" t="s">
        <v>9</v>
      </c>
      <c r="D3600">
        <v>470162.5</v>
      </c>
      <c r="E3600" s="1" t="s">
        <v>10</v>
      </c>
      <c r="F3600" s="1" t="s">
        <v>16</v>
      </c>
      <c r="G3600" s="1" t="s">
        <v>12</v>
      </c>
      <c r="H3600" s="1" t="s">
        <v>13</v>
      </c>
      <c r="I3600" s="1" t="s">
        <v>13</v>
      </c>
      <c r="J3600">
        <v>43</v>
      </c>
      <c r="K3600" s="1">
        <f t="shared" si="168"/>
        <v>470162.5</v>
      </c>
      <c r="L3600" s="1" t="str">
        <f t="shared" si="169"/>
        <v>ASALARIADO</v>
      </c>
      <c r="M3600" s="1">
        <f t="shared" si="170"/>
        <v>43</v>
      </c>
    </row>
    <row r="3601" spans="2:13" x14ac:dyDescent="0.25">
      <c r="B3601">
        <v>3587</v>
      </c>
      <c r="C3601" s="1" t="s">
        <v>9</v>
      </c>
      <c r="D3601">
        <v>300018</v>
      </c>
      <c r="E3601" s="1" t="s">
        <v>18</v>
      </c>
      <c r="F3601" s="1" t="s">
        <v>16</v>
      </c>
      <c r="G3601" s="1" t="s">
        <v>12</v>
      </c>
      <c r="H3601" s="1" t="s">
        <v>13</v>
      </c>
      <c r="I3601" s="1" t="s">
        <v>12</v>
      </c>
      <c r="J3601">
        <v>51</v>
      </c>
      <c r="K3601" s="1">
        <f t="shared" si="168"/>
        <v>300018</v>
      </c>
      <c r="L3601" s="1" t="str">
        <f t="shared" si="169"/>
        <v>TRABAJADOR INDEPENDIENTE</v>
      </c>
      <c r="M3601" s="1">
        <f t="shared" si="170"/>
        <v>51</v>
      </c>
    </row>
    <row r="3602" spans="2:13" x14ac:dyDescent="0.25">
      <c r="B3602">
        <v>3588</v>
      </c>
      <c r="C3602" s="1" t="s">
        <v>15</v>
      </c>
      <c r="D3602">
        <v>671005</v>
      </c>
      <c r="E3602" s="1" t="s">
        <v>10</v>
      </c>
      <c r="F3602" s="1" t="s">
        <v>16</v>
      </c>
      <c r="G3602" s="1" t="s">
        <v>12</v>
      </c>
      <c r="H3602" s="1" t="s">
        <v>13</v>
      </c>
      <c r="I3602" s="1" t="s">
        <v>12</v>
      </c>
      <c r="J3602">
        <v>30</v>
      </c>
      <c r="K3602" s="1">
        <f t="shared" si="168"/>
        <v>671005</v>
      </c>
      <c r="L3602" s="1" t="str">
        <f t="shared" si="169"/>
        <v>ASALARIADO</v>
      </c>
      <c r="M3602" s="1">
        <f t="shared" si="170"/>
        <v>30</v>
      </c>
    </row>
    <row r="3603" spans="2:13" x14ac:dyDescent="0.25">
      <c r="B3603">
        <v>3589</v>
      </c>
      <c r="C3603" s="1" t="s">
        <v>9</v>
      </c>
      <c r="D3603">
        <v>278030</v>
      </c>
      <c r="E3603" s="1" t="s">
        <v>19</v>
      </c>
      <c r="F3603" s="1" t="s">
        <v>16</v>
      </c>
      <c r="G3603" s="1" t="s">
        <v>12</v>
      </c>
      <c r="H3603" s="1" t="s">
        <v>13</v>
      </c>
      <c r="I3603" s="1" t="s">
        <v>13</v>
      </c>
      <c r="J3603">
        <v>50</v>
      </c>
      <c r="K3603" s="1">
        <f t="shared" si="168"/>
        <v>278030</v>
      </c>
      <c r="L3603" s="1" t="str">
        <f t="shared" si="169"/>
        <v>CONVENIOS ESPECIALES DE TRABAJADORES INDEPENDIENTES</v>
      </c>
      <c r="M3603" s="1">
        <f t="shared" si="170"/>
        <v>50</v>
      </c>
    </row>
    <row r="3604" spans="2:13" x14ac:dyDescent="0.25">
      <c r="B3604">
        <v>3590</v>
      </c>
      <c r="C3604" s="1" t="s">
        <v>9</v>
      </c>
      <c r="D3604">
        <v>4039119.56</v>
      </c>
      <c r="E3604" s="1" t="s">
        <v>10</v>
      </c>
      <c r="F3604" s="1" t="s">
        <v>11</v>
      </c>
      <c r="G3604" s="1" t="s">
        <v>12</v>
      </c>
      <c r="H3604" s="1" t="s">
        <v>13</v>
      </c>
      <c r="I3604" s="1" t="s">
        <v>13</v>
      </c>
      <c r="J3604">
        <v>59</v>
      </c>
      <c r="K3604" s="1">
        <f t="shared" si="168"/>
        <v>4039119.56</v>
      </c>
      <c r="L3604" s="1" t="str">
        <f t="shared" si="169"/>
        <v>ASALARIADO</v>
      </c>
      <c r="M3604" s="1">
        <f t="shared" si="170"/>
        <v>59</v>
      </c>
    </row>
    <row r="3605" spans="2:13" x14ac:dyDescent="0.25">
      <c r="B3605">
        <v>3591</v>
      </c>
      <c r="C3605" s="1" t="s">
        <v>15</v>
      </c>
      <c r="D3605">
        <v>297046</v>
      </c>
      <c r="E3605" s="1" t="s">
        <v>17</v>
      </c>
      <c r="F3605" s="1" t="s">
        <v>16</v>
      </c>
      <c r="G3605" s="1" t="s">
        <v>12</v>
      </c>
      <c r="H3605" s="1" t="s">
        <v>13</v>
      </c>
      <c r="I3605" s="1" t="s">
        <v>13</v>
      </c>
      <c r="J3605">
        <v>25</v>
      </c>
      <c r="K3605" s="1">
        <f t="shared" si="168"/>
        <v>297046</v>
      </c>
      <c r="L3605" s="1" t="str">
        <f t="shared" si="169"/>
        <v>ASEGURADO VOLUNTARIO</v>
      </c>
      <c r="M3605" s="1">
        <f t="shared" si="170"/>
        <v>25</v>
      </c>
    </row>
    <row r="3606" spans="2:13" x14ac:dyDescent="0.25">
      <c r="B3606">
        <v>3592</v>
      </c>
      <c r="C3606" s="1" t="s">
        <v>9</v>
      </c>
      <c r="D3606">
        <v>9720000</v>
      </c>
      <c r="E3606" s="1" t="s">
        <v>10</v>
      </c>
      <c r="F3606" s="1" t="s">
        <v>16</v>
      </c>
      <c r="G3606" s="1" t="s">
        <v>12</v>
      </c>
      <c r="H3606" s="1" t="s">
        <v>12</v>
      </c>
      <c r="I3606" s="1" t="s">
        <v>13</v>
      </c>
      <c r="J3606">
        <v>38</v>
      </c>
      <c r="K3606" s="1">
        <f t="shared" si="168"/>
        <v>9720000</v>
      </c>
      <c r="L3606" s="1" t="str">
        <f t="shared" si="169"/>
        <v>ASALARIADO</v>
      </c>
      <c r="M3606" s="1">
        <f t="shared" si="170"/>
        <v>38</v>
      </c>
    </row>
    <row r="3607" spans="2:13" x14ac:dyDescent="0.25">
      <c r="B3607">
        <v>3593</v>
      </c>
      <c r="C3607" s="1" t="s">
        <v>9</v>
      </c>
      <c r="D3607">
        <v>385347.22</v>
      </c>
      <c r="E3607" s="1" t="s">
        <v>10</v>
      </c>
      <c r="F3607" s="1" t="s">
        <v>16</v>
      </c>
      <c r="G3607" s="1" t="s">
        <v>12</v>
      </c>
      <c r="H3607" s="1" t="s">
        <v>13</v>
      </c>
      <c r="I3607" s="1" t="s">
        <v>13</v>
      </c>
      <c r="J3607">
        <v>35</v>
      </c>
      <c r="K3607" s="1">
        <f t="shared" si="168"/>
        <v>385347.22</v>
      </c>
      <c r="L3607" s="1" t="str">
        <f t="shared" si="169"/>
        <v>ASALARIADO</v>
      </c>
      <c r="M3607" s="1">
        <f t="shared" si="170"/>
        <v>35</v>
      </c>
    </row>
    <row r="3608" spans="2:13" x14ac:dyDescent="0.25">
      <c r="B3608">
        <v>3594</v>
      </c>
      <c r="C3608" s="1" t="s">
        <v>9</v>
      </c>
      <c r="D3608">
        <v>515000</v>
      </c>
      <c r="E3608" s="1" t="s">
        <v>10</v>
      </c>
      <c r="F3608" s="1" t="s">
        <v>16</v>
      </c>
      <c r="G3608" s="1" t="s">
        <v>12</v>
      </c>
      <c r="H3608" s="1" t="s">
        <v>13</v>
      </c>
      <c r="I3608" s="1" t="s">
        <v>13</v>
      </c>
      <c r="J3608">
        <v>36</v>
      </c>
      <c r="K3608" s="1">
        <f t="shared" si="168"/>
        <v>515000</v>
      </c>
      <c r="L3608" s="1" t="str">
        <f t="shared" si="169"/>
        <v>ASALARIADO</v>
      </c>
      <c r="M3608" s="1">
        <f t="shared" si="170"/>
        <v>36</v>
      </c>
    </row>
    <row r="3609" spans="2:13" x14ac:dyDescent="0.25">
      <c r="B3609">
        <v>3595</v>
      </c>
      <c r="C3609" s="1" t="s">
        <v>9</v>
      </c>
      <c r="D3609">
        <v>952625</v>
      </c>
      <c r="E3609" s="1" t="s">
        <v>10</v>
      </c>
      <c r="F3609" s="1" t="s">
        <v>16</v>
      </c>
      <c r="G3609" s="1" t="s">
        <v>12</v>
      </c>
      <c r="H3609" s="1" t="s">
        <v>13</v>
      </c>
      <c r="I3609" s="1" t="s">
        <v>13</v>
      </c>
      <c r="J3609">
        <v>53</v>
      </c>
      <c r="K3609" s="1">
        <f t="shared" si="168"/>
        <v>952625</v>
      </c>
      <c r="L3609" s="1" t="str">
        <f t="shared" si="169"/>
        <v>ASALARIADO</v>
      </c>
      <c r="M3609" s="1">
        <f t="shared" si="170"/>
        <v>53</v>
      </c>
    </row>
    <row r="3610" spans="2:13" x14ac:dyDescent="0.25">
      <c r="B3610">
        <v>3596</v>
      </c>
      <c r="C3610" s="1" t="s">
        <v>9</v>
      </c>
      <c r="D3610">
        <v>395044.25</v>
      </c>
      <c r="E3610" s="1" t="s">
        <v>10</v>
      </c>
      <c r="F3610" s="1" t="s">
        <v>11</v>
      </c>
      <c r="G3610" s="1" t="s">
        <v>12</v>
      </c>
      <c r="H3610" s="1" t="s">
        <v>13</v>
      </c>
      <c r="I3610" s="1" t="s">
        <v>13</v>
      </c>
      <c r="J3610">
        <v>56</v>
      </c>
      <c r="K3610" s="1">
        <f t="shared" si="168"/>
        <v>395044.25</v>
      </c>
      <c r="L3610" s="1" t="str">
        <f t="shared" si="169"/>
        <v>ASALARIADO</v>
      </c>
      <c r="M3610" s="1">
        <f t="shared" si="170"/>
        <v>56</v>
      </c>
    </row>
    <row r="3611" spans="2:13" x14ac:dyDescent="0.25">
      <c r="B3611">
        <v>3597</v>
      </c>
      <c r="C3611" s="1" t="s">
        <v>9</v>
      </c>
      <c r="D3611">
        <v>270000</v>
      </c>
      <c r="E3611" s="1" t="s">
        <v>10</v>
      </c>
      <c r="F3611" s="1" t="s">
        <v>16</v>
      </c>
      <c r="G3611" s="1" t="s">
        <v>12</v>
      </c>
      <c r="H3611" s="1" t="s">
        <v>13</v>
      </c>
      <c r="I3611" s="1" t="s">
        <v>13</v>
      </c>
      <c r="J3611">
        <v>40</v>
      </c>
      <c r="K3611" s="1">
        <f t="shared" si="168"/>
        <v>270000</v>
      </c>
      <c r="L3611" s="1" t="str">
        <f t="shared" si="169"/>
        <v>ASALARIADO</v>
      </c>
      <c r="M3611" s="1">
        <f t="shared" si="170"/>
        <v>40</v>
      </c>
    </row>
    <row r="3612" spans="2:13" x14ac:dyDescent="0.25">
      <c r="B3612">
        <v>3598</v>
      </c>
      <c r="C3612" s="1" t="s">
        <v>15</v>
      </c>
      <c r="D3612">
        <v>2586394.5</v>
      </c>
      <c r="E3612" s="1" t="s">
        <v>10</v>
      </c>
      <c r="F3612" s="1" t="s">
        <v>11</v>
      </c>
      <c r="G3612" s="1" t="s">
        <v>12</v>
      </c>
      <c r="H3612" s="1" t="s">
        <v>13</v>
      </c>
      <c r="I3612" s="1" t="s">
        <v>13</v>
      </c>
      <c r="J3612">
        <v>32</v>
      </c>
      <c r="K3612" s="1">
        <f t="shared" si="168"/>
        <v>2586394.5</v>
      </c>
      <c r="L3612" s="1" t="str">
        <f t="shared" si="169"/>
        <v>ASALARIADO</v>
      </c>
      <c r="M3612" s="1">
        <f t="shared" si="170"/>
        <v>32</v>
      </c>
    </row>
    <row r="3613" spans="2:13" x14ac:dyDescent="0.25">
      <c r="B3613">
        <v>3599</v>
      </c>
      <c r="C3613" s="1" t="s">
        <v>9</v>
      </c>
      <c r="D3613">
        <v>302470</v>
      </c>
      <c r="E3613" s="1" t="s">
        <v>18</v>
      </c>
      <c r="F3613" s="1" t="s">
        <v>16</v>
      </c>
      <c r="G3613" s="1" t="s">
        <v>12</v>
      </c>
      <c r="H3613" s="1" t="s">
        <v>13</v>
      </c>
      <c r="I3613" s="1" t="s">
        <v>13</v>
      </c>
      <c r="J3613">
        <v>53</v>
      </c>
      <c r="K3613" s="1">
        <f t="shared" si="168"/>
        <v>302470</v>
      </c>
      <c r="L3613" s="1" t="str">
        <f t="shared" si="169"/>
        <v>TRABAJADOR INDEPENDIENTE</v>
      </c>
      <c r="M3613" s="1">
        <f t="shared" si="170"/>
        <v>53</v>
      </c>
    </row>
    <row r="3614" spans="2:13" x14ac:dyDescent="0.25">
      <c r="B3614">
        <v>3600</v>
      </c>
      <c r="C3614" s="1" t="s">
        <v>15</v>
      </c>
      <c r="D3614">
        <v>731424</v>
      </c>
      <c r="E3614" s="1" t="s">
        <v>10</v>
      </c>
      <c r="F3614" s="1" t="s">
        <v>11</v>
      </c>
      <c r="G3614" s="1" t="s">
        <v>12</v>
      </c>
      <c r="H3614" s="1" t="s">
        <v>13</v>
      </c>
      <c r="I3614" s="1" t="s">
        <v>12</v>
      </c>
      <c r="J3614">
        <v>28</v>
      </c>
      <c r="K3614" s="1">
        <f t="shared" si="168"/>
        <v>731424</v>
      </c>
      <c r="L3614" s="1" t="str">
        <f t="shared" si="169"/>
        <v>ASALARIADO</v>
      </c>
      <c r="M3614" s="1">
        <f t="shared" si="170"/>
        <v>28</v>
      </c>
    </row>
    <row r="3615" spans="2:13" x14ac:dyDescent="0.25">
      <c r="B3615">
        <v>3601</v>
      </c>
      <c r="C3615" s="1" t="s">
        <v>15</v>
      </c>
      <c r="D3615">
        <v>239683.08</v>
      </c>
      <c r="E3615" s="1" t="s">
        <v>10</v>
      </c>
      <c r="F3615" s="1" t="s">
        <v>16</v>
      </c>
      <c r="G3615" s="1" t="s">
        <v>12</v>
      </c>
      <c r="H3615" s="1" t="s">
        <v>13</v>
      </c>
      <c r="I3615" s="1" t="s">
        <v>13</v>
      </c>
      <c r="J3615">
        <v>38</v>
      </c>
      <c r="K3615" s="1">
        <f t="shared" si="168"/>
        <v>239683.08</v>
      </c>
      <c r="L3615" s="1" t="str">
        <f t="shared" si="169"/>
        <v>ASALARIADO</v>
      </c>
      <c r="M3615" s="1">
        <f t="shared" si="170"/>
        <v>38</v>
      </c>
    </row>
    <row r="3616" spans="2:13" x14ac:dyDescent="0.25">
      <c r="B3616">
        <v>3602</v>
      </c>
      <c r="C3616" s="1" t="s">
        <v>9</v>
      </c>
      <c r="D3616">
        <v>278030</v>
      </c>
      <c r="E3616" s="1" t="s">
        <v>19</v>
      </c>
      <c r="F3616" s="1" t="s">
        <v>16</v>
      </c>
      <c r="G3616" s="1" t="s">
        <v>12</v>
      </c>
      <c r="H3616" s="1" t="s">
        <v>13</v>
      </c>
      <c r="I3616" s="1" t="s">
        <v>13</v>
      </c>
      <c r="J3616">
        <v>56</v>
      </c>
      <c r="K3616" s="1">
        <f t="shared" si="168"/>
        <v>278030</v>
      </c>
      <c r="L3616" s="1" t="str">
        <f t="shared" si="169"/>
        <v>CONVENIOS ESPECIALES DE TRABAJADORES INDEPENDIENTES</v>
      </c>
      <c r="M3616" s="1">
        <f t="shared" si="170"/>
        <v>56</v>
      </c>
    </row>
    <row r="3617" spans="2:13" x14ac:dyDescent="0.25">
      <c r="B3617">
        <v>3603</v>
      </c>
      <c r="C3617" s="1" t="s">
        <v>9</v>
      </c>
      <c r="D3617">
        <v>377350.76</v>
      </c>
      <c r="E3617" s="1" t="s">
        <v>10</v>
      </c>
      <c r="F3617" s="1" t="s">
        <v>16</v>
      </c>
      <c r="G3617" s="1" t="s">
        <v>12</v>
      </c>
      <c r="H3617" s="1" t="s">
        <v>13</v>
      </c>
      <c r="I3617" s="1" t="s">
        <v>13</v>
      </c>
      <c r="J3617">
        <v>35</v>
      </c>
      <c r="K3617" s="1">
        <f t="shared" si="168"/>
        <v>377350.76</v>
      </c>
      <c r="L3617" s="1" t="str">
        <f t="shared" si="169"/>
        <v>ASALARIADO</v>
      </c>
      <c r="M3617" s="1">
        <f t="shared" si="170"/>
        <v>35</v>
      </c>
    </row>
    <row r="3618" spans="2:13" x14ac:dyDescent="0.25">
      <c r="B3618">
        <v>3604</v>
      </c>
      <c r="C3618" s="1" t="s">
        <v>15</v>
      </c>
      <c r="D3618">
        <v>297046</v>
      </c>
      <c r="E3618" s="1" t="s">
        <v>18</v>
      </c>
      <c r="F3618" s="1" t="s">
        <v>16</v>
      </c>
      <c r="G3618" s="1" t="s">
        <v>12</v>
      </c>
      <c r="H3618" s="1" t="s">
        <v>13</v>
      </c>
      <c r="I3618" s="1" t="s">
        <v>12</v>
      </c>
      <c r="J3618">
        <v>38</v>
      </c>
      <c r="K3618" s="1">
        <f t="shared" si="168"/>
        <v>297046</v>
      </c>
      <c r="L3618" s="1" t="str">
        <f t="shared" si="169"/>
        <v>TRABAJADOR INDEPENDIENTE</v>
      </c>
      <c r="M3618" s="1">
        <f t="shared" si="170"/>
        <v>38</v>
      </c>
    </row>
    <row r="3619" spans="2:13" x14ac:dyDescent="0.25">
      <c r="B3619">
        <v>3605</v>
      </c>
      <c r="C3619" s="1" t="s">
        <v>9</v>
      </c>
      <c r="D3619">
        <v>297046</v>
      </c>
      <c r="E3619" s="1" t="s">
        <v>17</v>
      </c>
      <c r="F3619" s="1" t="s">
        <v>16</v>
      </c>
      <c r="G3619" s="1" t="s">
        <v>12</v>
      </c>
      <c r="H3619" s="1" t="s">
        <v>13</v>
      </c>
      <c r="I3619" s="1" t="s">
        <v>13</v>
      </c>
      <c r="J3619">
        <v>43</v>
      </c>
      <c r="K3619" s="1">
        <f t="shared" si="168"/>
        <v>297046</v>
      </c>
      <c r="L3619" s="1" t="str">
        <f t="shared" si="169"/>
        <v>ASEGURADO VOLUNTARIO</v>
      </c>
      <c r="M3619" s="1">
        <f t="shared" si="170"/>
        <v>43</v>
      </c>
    </row>
    <row r="3620" spans="2:13" x14ac:dyDescent="0.25">
      <c r="B3620">
        <v>3606</v>
      </c>
      <c r="C3620" s="1" t="s">
        <v>9</v>
      </c>
      <c r="D3620">
        <v>299441</v>
      </c>
      <c r="E3620" s="1" t="s">
        <v>18</v>
      </c>
      <c r="F3620" s="1" t="s">
        <v>16</v>
      </c>
      <c r="G3620" s="1" t="s">
        <v>12</v>
      </c>
      <c r="H3620" s="1" t="s">
        <v>13</v>
      </c>
      <c r="I3620" s="1" t="s">
        <v>13</v>
      </c>
      <c r="J3620">
        <v>34</v>
      </c>
      <c r="K3620" s="1">
        <f t="shared" si="168"/>
        <v>299441</v>
      </c>
      <c r="L3620" s="1" t="str">
        <f t="shared" si="169"/>
        <v>TRABAJADOR INDEPENDIENTE</v>
      </c>
      <c r="M3620" s="1">
        <f t="shared" si="170"/>
        <v>34</v>
      </c>
    </row>
    <row r="3621" spans="2:13" x14ac:dyDescent="0.25">
      <c r="B3621">
        <v>3607</v>
      </c>
      <c r="C3621" s="1" t="s">
        <v>15</v>
      </c>
      <c r="D3621">
        <v>298390</v>
      </c>
      <c r="E3621" s="1" t="s">
        <v>17</v>
      </c>
      <c r="F3621" s="1" t="s">
        <v>16</v>
      </c>
      <c r="G3621" s="1" t="s">
        <v>12</v>
      </c>
      <c r="H3621" s="1" t="s">
        <v>13</v>
      </c>
      <c r="I3621" s="1" t="s">
        <v>13</v>
      </c>
      <c r="J3621">
        <v>35</v>
      </c>
      <c r="K3621" s="1">
        <f t="shared" si="168"/>
        <v>298390</v>
      </c>
      <c r="L3621" s="1" t="str">
        <f t="shared" si="169"/>
        <v>ASEGURADO VOLUNTARIO</v>
      </c>
      <c r="M3621" s="1">
        <f t="shared" si="170"/>
        <v>35</v>
      </c>
    </row>
    <row r="3622" spans="2:13" x14ac:dyDescent="0.25">
      <c r="B3622">
        <v>3608</v>
      </c>
      <c r="C3622" s="1" t="s">
        <v>15</v>
      </c>
      <c r="D3622">
        <v>774085</v>
      </c>
      <c r="E3622" s="1" t="s">
        <v>10</v>
      </c>
      <c r="F3622" s="1" t="s">
        <v>16</v>
      </c>
      <c r="G3622" s="1" t="s">
        <v>12</v>
      </c>
      <c r="H3622" s="1" t="s">
        <v>13</v>
      </c>
      <c r="I3622" s="1" t="s">
        <v>13</v>
      </c>
      <c r="J3622">
        <v>48</v>
      </c>
      <c r="K3622" s="1">
        <f t="shared" si="168"/>
        <v>774085</v>
      </c>
      <c r="L3622" s="1" t="str">
        <f t="shared" si="169"/>
        <v>ASALARIADO</v>
      </c>
      <c r="M3622" s="1">
        <f t="shared" si="170"/>
        <v>48</v>
      </c>
    </row>
    <row r="3623" spans="2:13" x14ac:dyDescent="0.25">
      <c r="B3623">
        <v>3609</v>
      </c>
      <c r="C3623" s="1" t="s">
        <v>15</v>
      </c>
      <c r="D3623">
        <v>297502</v>
      </c>
      <c r="E3623" s="1" t="s">
        <v>17</v>
      </c>
      <c r="F3623" s="1" t="s">
        <v>16</v>
      </c>
      <c r="G3623" s="1" t="s">
        <v>12</v>
      </c>
      <c r="H3623" s="1" t="s">
        <v>13</v>
      </c>
      <c r="I3623" s="1" t="s">
        <v>13</v>
      </c>
      <c r="J3623">
        <v>26</v>
      </c>
      <c r="K3623" s="1">
        <f t="shared" si="168"/>
        <v>297502</v>
      </c>
      <c r="L3623" s="1" t="str">
        <f t="shared" si="169"/>
        <v>ASEGURADO VOLUNTARIO</v>
      </c>
      <c r="M3623" s="1">
        <f t="shared" si="170"/>
        <v>26</v>
      </c>
    </row>
    <row r="3624" spans="2:13" x14ac:dyDescent="0.25">
      <c r="B3624">
        <v>3610</v>
      </c>
      <c r="C3624" s="1" t="s">
        <v>15</v>
      </c>
      <c r="D3624">
        <v>224002.5</v>
      </c>
      <c r="E3624" s="1" t="s">
        <v>10</v>
      </c>
      <c r="F3624" s="1" t="s">
        <v>11</v>
      </c>
      <c r="G3624" s="1" t="s">
        <v>12</v>
      </c>
      <c r="H3624" s="1" t="s">
        <v>13</v>
      </c>
      <c r="I3624" s="1" t="s">
        <v>13</v>
      </c>
      <c r="J3624">
        <v>60</v>
      </c>
      <c r="K3624" s="1">
        <f t="shared" si="168"/>
        <v>224002.5</v>
      </c>
      <c r="L3624" s="1" t="str">
        <f t="shared" si="169"/>
        <v>ASALARIADO</v>
      </c>
      <c r="M3624" s="1">
        <f t="shared" si="170"/>
        <v>60</v>
      </c>
    </row>
    <row r="3625" spans="2:13" x14ac:dyDescent="0.25">
      <c r="B3625">
        <v>3611</v>
      </c>
      <c r="C3625" s="1" t="s">
        <v>9</v>
      </c>
      <c r="D3625">
        <v>445567</v>
      </c>
      <c r="E3625" s="1" t="s">
        <v>18</v>
      </c>
      <c r="F3625" s="1" t="s">
        <v>16</v>
      </c>
      <c r="G3625" s="1" t="s">
        <v>12</v>
      </c>
      <c r="H3625" s="1" t="s">
        <v>13</v>
      </c>
      <c r="I3625" s="1" t="s">
        <v>13</v>
      </c>
      <c r="J3625">
        <v>47</v>
      </c>
      <c r="K3625" s="1">
        <f t="shared" si="168"/>
        <v>445567</v>
      </c>
      <c r="L3625" s="1" t="str">
        <f t="shared" si="169"/>
        <v>TRABAJADOR INDEPENDIENTE</v>
      </c>
      <c r="M3625" s="1">
        <f t="shared" si="170"/>
        <v>47</v>
      </c>
    </row>
    <row r="3626" spans="2:13" x14ac:dyDescent="0.25">
      <c r="B3626">
        <v>3612</v>
      </c>
      <c r="C3626" s="1" t="s">
        <v>9</v>
      </c>
      <c r="D3626">
        <v>297058</v>
      </c>
      <c r="E3626" s="1" t="s">
        <v>18</v>
      </c>
      <c r="F3626" s="1" t="s">
        <v>16</v>
      </c>
      <c r="G3626" s="1" t="s">
        <v>12</v>
      </c>
      <c r="H3626" s="1" t="s">
        <v>13</v>
      </c>
      <c r="I3626" s="1" t="s">
        <v>13</v>
      </c>
      <c r="J3626">
        <v>53</v>
      </c>
      <c r="K3626" s="1">
        <f t="shared" si="168"/>
        <v>297058</v>
      </c>
      <c r="L3626" s="1" t="str">
        <f t="shared" si="169"/>
        <v>TRABAJADOR INDEPENDIENTE</v>
      </c>
      <c r="M3626" s="1">
        <f t="shared" si="170"/>
        <v>53</v>
      </c>
    </row>
    <row r="3627" spans="2:13" x14ac:dyDescent="0.25">
      <c r="B3627">
        <v>3613</v>
      </c>
      <c r="C3627" s="1" t="s">
        <v>9</v>
      </c>
      <c r="D3627">
        <v>200000</v>
      </c>
      <c r="E3627" s="1" t="s">
        <v>10</v>
      </c>
      <c r="F3627" s="1" t="s">
        <v>16</v>
      </c>
      <c r="G3627" s="1" t="s">
        <v>12</v>
      </c>
      <c r="H3627" s="1" t="s">
        <v>13</v>
      </c>
      <c r="I3627" s="1" t="s">
        <v>13</v>
      </c>
      <c r="J3627">
        <v>30</v>
      </c>
      <c r="K3627" s="1">
        <f t="shared" si="168"/>
        <v>200000</v>
      </c>
      <c r="L3627" s="1" t="str">
        <f t="shared" si="169"/>
        <v>ASALARIADO</v>
      </c>
      <c r="M3627" s="1">
        <f t="shared" si="170"/>
        <v>30</v>
      </c>
    </row>
    <row r="3628" spans="2:13" x14ac:dyDescent="0.25">
      <c r="B3628">
        <v>3614</v>
      </c>
      <c r="C3628" s="1" t="s">
        <v>9</v>
      </c>
      <c r="D3628">
        <v>283803.05</v>
      </c>
      <c r="E3628" s="1" t="s">
        <v>10</v>
      </c>
      <c r="F3628" s="1" t="s">
        <v>16</v>
      </c>
      <c r="G3628" s="1" t="s">
        <v>12</v>
      </c>
      <c r="H3628" s="1" t="s">
        <v>13</v>
      </c>
      <c r="I3628" s="1" t="s">
        <v>13</v>
      </c>
      <c r="J3628">
        <v>19</v>
      </c>
      <c r="K3628" s="1">
        <f t="shared" si="168"/>
        <v>283803.05</v>
      </c>
      <c r="L3628" s="1" t="str">
        <f t="shared" si="169"/>
        <v>ASALARIADO</v>
      </c>
      <c r="M3628" s="1">
        <f t="shared" si="170"/>
        <v>19</v>
      </c>
    </row>
    <row r="3629" spans="2:13" x14ac:dyDescent="0.25">
      <c r="B3629">
        <v>3615</v>
      </c>
      <c r="C3629" s="1" t="s">
        <v>9</v>
      </c>
      <c r="D3629">
        <v>361590.25</v>
      </c>
      <c r="E3629" s="1" t="s">
        <v>10</v>
      </c>
      <c r="F3629" s="1" t="s">
        <v>16</v>
      </c>
      <c r="G3629" s="1" t="s">
        <v>12</v>
      </c>
      <c r="H3629" s="1" t="s">
        <v>13</v>
      </c>
      <c r="I3629" s="1" t="s">
        <v>13</v>
      </c>
      <c r="J3629">
        <v>32</v>
      </c>
      <c r="K3629" s="1">
        <f t="shared" si="168"/>
        <v>361590.25</v>
      </c>
      <c r="L3629" s="1" t="str">
        <f t="shared" si="169"/>
        <v>ASALARIADO</v>
      </c>
      <c r="M3629" s="1">
        <f t="shared" si="170"/>
        <v>32</v>
      </c>
    </row>
    <row r="3630" spans="2:13" x14ac:dyDescent="0.25">
      <c r="B3630">
        <v>3616</v>
      </c>
      <c r="C3630" s="1" t="s">
        <v>9</v>
      </c>
      <c r="D3630">
        <v>620412.30000000005</v>
      </c>
      <c r="E3630" s="1" t="s">
        <v>10</v>
      </c>
      <c r="F3630" s="1" t="s">
        <v>11</v>
      </c>
      <c r="G3630" s="1" t="s">
        <v>12</v>
      </c>
      <c r="H3630" s="1" t="s">
        <v>13</v>
      </c>
      <c r="I3630" s="1" t="s">
        <v>13</v>
      </c>
      <c r="J3630">
        <v>54</v>
      </c>
      <c r="K3630" s="1">
        <f t="shared" si="168"/>
        <v>620412.30000000005</v>
      </c>
      <c r="L3630" s="1" t="str">
        <f t="shared" si="169"/>
        <v>ASALARIADO</v>
      </c>
      <c r="M3630" s="1">
        <f t="shared" si="170"/>
        <v>54</v>
      </c>
    </row>
    <row r="3631" spans="2:13" x14ac:dyDescent="0.25">
      <c r="B3631">
        <v>3617</v>
      </c>
      <c r="C3631" s="1" t="s">
        <v>9</v>
      </c>
      <c r="D3631">
        <v>278000</v>
      </c>
      <c r="E3631" s="1" t="s">
        <v>10</v>
      </c>
      <c r="F3631" s="1" t="s">
        <v>16</v>
      </c>
      <c r="G3631" s="1" t="s">
        <v>12</v>
      </c>
      <c r="H3631" s="1" t="s">
        <v>12</v>
      </c>
      <c r="I3631" s="1" t="s">
        <v>12</v>
      </c>
      <c r="J3631">
        <v>37</v>
      </c>
      <c r="K3631" s="1">
        <f t="shared" si="168"/>
        <v>278000</v>
      </c>
      <c r="L3631" s="1" t="str">
        <f t="shared" si="169"/>
        <v>ASALARIADO</v>
      </c>
      <c r="M3631" s="1">
        <f t="shared" si="170"/>
        <v>37</v>
      </c>
    </row>
    <row r="3632" spans="2:13" x14ac:dyDescent="0.25">
      <c r="B3632">
        <v>3618</v>
      </c>
      <c r="C3632" s="1" t="s">
        <v>9</v>
      </c>
      <c r="D3632">
        <v>492250.24</v>
      </c>
      <c r="E3632" s="1" t="s">
        <v>10</v>
      </c>
      <c r="F3632" s="1" t="s">
        <v>16</v>
      </c>
      <c r="G3632" s="1" t="s">
        <v>12</v>
      </c>
      <c r="H3632" s="1" t="s">
        <v>13</v>
      </c>
      <c r="I3632" s="1" t="s">
        <v>13</v>
      </c>
      <c r="J3632">
        <v>39</v>
      </c>
      <c r="K3632" s="1">
        <f t="shared" si="168"/>
        <v>492250.24</v>
      </c>
      <c r="L3632" s="1" t="str">
        <f t="shared" si="169"/>
        <v>ASALARIADO</v>
      </c>
      <c r="M3632" s="1">
        <f t="shared" si="170"/>
        <v>39</v>
      </c>
    </row>
    <row r="3633" spans="2:13" x14ac:dyDescent="0.25">
      <c r="B3633">
        <v>3619</v>
      </c>
      <c r="C3633" s="1" t="s">
        <v>15</v>
      </c>
      <c r="D3633">
        <v>297046</v>
      </c>
      <c r="E3633" s="1" t="s">
        <v>18</v>
      </c>
      <c r="F3633" s="1" t="s">
        <v>16</v>
      </c>
      <c r="G3633" s="1" t="s">
        <v>12</v>
      </c>
      <c r="H3633" s="1" t="s">
        <v>13</v>
      </c>
      <c r="I3633" s="1" t="s">
        <v>12</v>
      </c>
      <c r="J3633">
        <v>53</v>
      </c>
      <c r="K3633" s="1">
        <f t="shared" si="168"/>
        <v>297046</v>
      </c>
      <c r="L3633" s="1" t="str">
        <f t="shared" si="169"/>
        <v>TRABAJADOR INDEPENDIENTE</v>
      </c>
      <c r="M3633" s="1">
        <f t="shared" si="170"/>
        <v>53</v>
      </c>
    </row>
    <row r="3634" spans="2:13" x14ac:dyDescent="0.25">
      <c r="B3634">
        <v>3620</v>
      </c>
      <c r="C3634" s="1" t="s">
        <v>9</v>
      </c>
      <c r="D3634">
        <v>1396054.5</v>
      </c>
      <c r="E3634" s="1" t="s">
        <v>10</v>
      </c>
      <c r="F3634" s="1" t="s">
        <v>11</v>
      </c>
      <c r="G3634" s="1" t="s">
        <v>12</v>
      </c>
      <c r="H3634" s="1" t="s">
        <v>13</v>
      </c>
      <c r="I3634" s="1" t="s">
        <v>13</v>
      </c>
      <c r="J3634">
        <v>40</v>
      </c>
      <c r="K3634" s="1">
        <f t="shared" si="168"/>
        <v>1396054.5</v>
      </c>
      <c r="L3634" s="1" t="str">
        <f t="shared" si="169"/>
        <v>ASALARIADO</v>
      </c>
      <c r="M3634" s="1">
        <f t="shared" si="170"/>
        <v>40</v>
      </c>
    </row>
    <row r="3635" spans="2:13" x14ac:dyDescent="0.25">
      <c r="B3635">
        <v>3621</v>
      </c>
      <c r="C3635" s="1" t="s">
        <v>15</v>
      </c>
      <c r="D3635">
        <v>604940</v>
      </c>
      <c r="E3635" s="1" t="s">
        <v>18</v>
      </c>
      <c r="F3635" s="1" t="s">
        <v>16</v>
      </c>
      <c r="G3635" s="1" t="s">
        <v>12</v>
      </c>
      <c r="H3635" s="1" t="s">
        <v>13</v>
      </c>
      <c r="I3635" s="1" t="s">
        <v>13</v>
      </c>
      <c r="J3635">
        <v>30</v>
      </c>
      <c r="K3635" s="1">
        <f t="shared" si="168"/>
        <v>604940</v>
      </c>
      <c r="L3635" s="1" t="str">
        <f t="shared" si="169"/>
        <v>TRABAJADOR INDEPENDIENTE</v>
      </c>
      <c r="M3635" s="1">
        <f t="shared" si="170"/>
        <v>30</v>
      </c>
    </row>
    <row r="3636" spans="2:13" x14ac:dyDescent="0.25">
      <c r="B3636">
        <v>3622</v>
      </c>
      <c r="C3636" s="1" t="s">
        <v>9</v>
      </c>
      <c r="D3636">
        <v>200000</v>
      </c>
      <c r="E3636" s="1" t="s">
        <v>10</v>
      </c>
      <c r="F3636" s="1" t="s">
        <v>16</v>
      </c>
      <c r="G3636" s="1" t="s">
        <v>12</v>
      </c>
      <c r="H3636" s="1" t="s">
        <v>13</v>
      </c>
      <c r="I3636" s="1" t="s">
        <v>13</v>
      </c>
      <c r="J3636">
        <v>61</v>
      </c>
      <c r="K3636" s="1">
        <f t="shared" si="168"/>
        <v>200000</v>
      </c>
      <c r="L3636" s="1" t="str">
        <f t="shared" si="169"/>
        <v>ASALARIADO</v>
      </c>
      <c r="M3636" s="1">
        <f t="shared" si="170"/>
        <v>61</v>
      </c>
    </row>
    <row r="3637" spans="2:13" x14ac:dyDescent="0.25">
      <c r="B3637">
        <v>3623</v>
      </c>
      <c r="C3637" s="1" t="s">
        <v>15</v>
      </c>
      <c r="D3637">
        <v>592421.67000000004</v>
      </c>
      <c r="E3637" s="1" t="s">
        <v>10</v>
      </c>
      <c r="F3637" s="1" t="s">
        <v>16</v>
      </c>
      <c r="G3637" s="1" t="s">
        <v>12</v>
      </c>
      <c r="H3637" s="1" t="s">
        <v>13</v>
      </c>
      <c r="I3637" s="1" t="s">
        <v>13</v>
      </c>
      <c r="J3637">
        <v>29</v>
      </c>
      <c r="K3637" s="1">
        <f t="shared" si="168"/>
        <v>592421.67000000004</v>
      </c>
      <c r="L3637" s="1" t="str">
        <f t="shared" si="169"/>
        <v>ASALARIADO</v>
      </c>
      <c r="M3637" s="1">
        <f t="shared" si="170"/>
        <v>29</v>
      </c>
    </row>
    <row r="3638" spans="2:13" x14ac:dyDescent="0.25">
      <c r="B3638">
        <v>3624</v>
      </c>
      <c r="C3638" s="1" t="s">
        <v>9</v>
      </c>
      <c r="D3638">
        <v>419680</v>
      </c>
      <c r="E3638" s="1" t="s">
        <v>10</v>
      </c>
      <c r="F3638" s="1" t="s">
        <v>16</v>
      </c>
      <c r="G3638" s="1" t="s">
        <v>12</v>
      </c>
      <c r="H3638" s="1" t="s">
        <v>13</v>
      </c>
      <c r="I3638" s="1" t="s">
        <v>13</v>
      </c>
      <c r="J3638">
        <v>51</v>
      </c>
      <c r="K3638" s="1">
        <f t="shared" si="168"/>
        <v>419680</v>
      </c>
      <c r="L3638" s="1" t="str">
        <f t="shared" si="169"/>
        <v>ASALARIADO</v>
      </c>
      <c r="M3638" s="1">
        <f t="shared" si="170"/>
        <v>51</v>
      </c>
    </row>
    <row r="3639" spans="2:13" x14ac:dyDescent="0.25">
      <c r="B3639">
        <v>3625</v>
      </c>
      <c r="C3639" s="1" t="s">
        <v>9</v>
      </c>
      <c r="D3639">
        <v>2054741</v>
      </c>
      <c r="E3639" s="1" t="s">
        <v>10</v>
      </c>
      <c r="F3639" s="1" t="s">
        <v>11</v>
      </c>
      <c r="G3639" s="1" t="s">
        <v>12</v>
      </c>
      <c r="H3639" s="1" t="s">
        <v>13</v>
      </c>
      <c r="I3639" s="1" t="s">
        <v>12</v>
      </c>
      <c r="J3639">
        <v>60</v>
      </c>
      <c r="K3639" s="1">
        <f t="shared" si="168"/>
        <v>2054741</v>
      </c>
      <c r="L3639" s="1" t="str">
        <f t="shared" si="169"/>
        <v>ASALARIADO</v>
      </c>
      <c r="M3639" s="1">
        <f t="shared" si="170"/>
        <v>60</v>
      </c>
    </row>
    <row r="3640" spans="2:13" x14ac:dyDescent="0.25">
      <c r="B3640">
        <v>3626</v>
      </c>
      <c r="C3640" s="1" t="s">
        <v>9</v>
      </c>
      <c r="D3640">
        <v>241993.84</v>
      </c>
      <c r="E3640" s="1" t="s">
        <v>10</v>
      </c>
      <c r="F3640" s="1" t="s">
        <v>11</v>
      </c>
      <c r="G3640" s="1" t="s">
        <v>12</v>
      </c>
      <c r="H3640" s="1" t="s">
        <v>13</v>
      </c>
      <c r="I3640" s="1" t="s">
        <v>13</v>
      </c>
      <c r="J3640">
        <v>36</v>
      </c>
      <c r="K3640" s="1">
        <f t="shared" si="168"/>
        <v>241993.84</v>
      </c>
      <c r="L3640" s="1" t="str">
        <f t="shared" si="169"/>
        <v>ASALARIADO</v>
      </c>
      <c r="M3640" s="1">
        <f t="shared" si="170"/>
        <v>36</v>
      </c>
    </row>
    <row r="3641" spans="2:13" x14ac:dyDescent="0.25">
      <c r="B3641">
        <v>3627</v>
      </c>
      <c r="C3641" s="1" t="s">
        <v>9</v>
      </c>
      <c r="D3641">
        <v>671573</v>
      </c>
      <c r="E3641" s="1" t="s">
        <v>10</v>
      </c>
      <c r="F3641" s="1" t="s">
        <v>11</v>
      </c>
      <c r="G3641" s="1" t="s">
        <v>12</v>
      </c>
      <c r="H3641" s="1" t="s">
        <v>13</v>
      </c>
      <c r="I3641" s="1" t="s">
        <v>13</v>
      </c>
      <c r="J3641">
        <v>41</v>
      </c>
      <c r="K3641" s="1">
        <f t="shared" si="168"/>
        <v>671573</v>
      </c>
      <c r="L3641" s="1" t="str">
        <f t="shared" si="169"/>
        <v>ASALARIADO</v>
      </c>
      <c r="M3641" s="1">
        <f t="shared" si="170"/>
        <v>41</v>
      </c>
    </row>
    <row r="3642" spans="2:13" x14ac:dyDescent="0.25">
      <c r="B3642">
        <v>3628</v>
      </c>
      <c r="C3642" s="1" t="s">
        <v>15</v>
      </c>
      <c r="D3642">
        <v>278030.99</v>
      </c>
      <c r="E3642" s="1" t="s">
        <v>18</v>
      </c>
      <c r="F3642" s="1" t="s">
        <v>16</v>
      </c>
      <c r="G3642" s="1" t="s">
        <v>12</v>
      </c>
      <c r="H3642" s="1" t="s">
        <v>12</v>
      </c>
      <c r="I3642" s="1" t="s">
        <v>13</v>
      </c>
      <c r="J3642">
        <v>30</v>
      </c>
      <c r="K3642" s="1">
        <f t="shared" si="168"/>
        <v>278030.99</v>
      </c>
      <c r="L3642" s="1" t="str">
        <f t="shared" si="169"/>
        <v>TRABAJADOR INDEPENDIENTE</v>
      </c>
      <c r="M3642" s="1">
        <f t="shared" si="170"/>
        <v>30</v>
      </c>
    </row>
    <row r="3643" spans="2:13" x14ac:dyDescent="0.25">
      <c r="B3643">
        <v>3629</v>
      </c>
      <c r="C3643" s="1" t="s">
        <v>9</v>
      </c>
      <c r="D3643">
        <v>1557874</v>
      </c>
      <c r="E3643" s="1" t="s">
        <v>10</v>
      </c>
      <c r="F3643" s="1" t="s">
        <v>11</v>
      </c>
      <c r="G3643" s="1" t="s">
        <v>12</v>
      </c>
      <c r="H3643" s="1" t="s">
        <v>13</v>
      </c>
      <c r="I3643" s="1" t="s">
        <v>12</v>
      </c>
      <c r="J3643">
        <v>32</v>
      </c>
      <c r="K3643" s="1">
        <f t="shared" si="168"/>
        <v>1557874</v>
      </c>
      <c r="L3643" s="1" t="str">
        <f t="shared" si="169"/>
        <v>ASALARIADO</v>
      </c>
      <c r="M3643" s="1">
        <f t="shared" si="170"/>
        <v>32</v>
      </c>
    </row>
    <row r="3644" spans="2:13" x14ac:dyDescent="0.25">
      <c r="B3644">
        <v>3630</v>
      </c>
      <c r="C3644" s="1" t="s">
        <v>15</v>
      </c>
      <c r="D3644">
        <v>320979.96999999997</v>
      </c>
      <c r="E3644" s="1" t="s">
        <v>10</v>
      </c>
      <c r="F3644" s="1" t="s">
        <v>16</v>
      </c>
      <c r="G3644" s="1" t="s">
        <v>12</v>
      </c>
      <c r="H3644" s="1" t="s">
        <v>13</v>
      </c>
      <c r="I3644" s="1" t="s">
        <v>13</v>
      </c>
      <c r="J3644">
        <v>29</v>
      </c>
      <c r="K3644" s="1">
        <f t="shared" si="168"/>
        <v>320979.96999999997</v>
      </c>
      <c r="L3644" s="1" t="str">
        <f t="shared" si="169"/>
        <v>ASALARIADO</v>
      </c>
      <c r="M3644" s="1">
        <f t="shared" si="170"/>
        <v>29</v>
      </c>
    </row>
    <row r="3645" spans="2:13" x14ac:dyDescent="0.25">
      <c r="B3645">
        <v>3631</v>
      </c>
      <c r="C3645" s="1" t="s">
        <v>15</v>
      </c>
      <c r="D3645">
        <v>119964</v>
      </c>
      <c r="E3645" s="1" t="s">
        <v>10</v>
      </c>
      <c r="F3645" s="1" t="s">
        <v>11</v>
      </c>
      <c r="G3645" s="1" t="s">
        <v>12</v>
      </c>
      <c r="H3645" s="1" t="s">
        <v>13</v>
      </c>
      <c r="I3645" s="1" t="s">
        <v>12</v>
      </c>
      <c r="J3645">
        <v>25</v>
      </c>
      <c r="K3645" s="1">
        <f t="shared" si="168"/>
        <v>119964</v>
      </c>
      <c r="L3645" s="1" t="str">
        <f t="shared" si="169"/>
        <v>ASALARIADO</v>
      </c>
      <c r="M3645" s="1">
        <f t="shared" si="170"/>
        <v>25</v>
      </c>
    </row>
    <row r="3646" spans="2:13" x14ac:dyDescent="0.25">
      <c r="B3646">
        <v>3632</v>
      </c>
      <c r="C3646" s="1" t="s">
        <v>9</v>
      </c>
      <c r="D3646">
        <v>444011.07</v>
      </c>
      <c r="E3646" s="1" t="s">
        <v>10</v>
      </c>
      <c r="F3646" s="1" t="s">
        <v>16</v>
      </c>
      <c r="G3646" s="1" t="s">
        <v>12</v>
      </c>
      <c r="H3646" s="1" t="s">
        <v>13</v>
      </c>
      <c r="I3646" s="1" t="s">
        <v>13</v>
      </c>
      <c r="J3646">
        <v>23</v>
      </c>
      <c r="K3646" s="1">
        <f t="shared" si="168"/>
        <v>444011.07</v>
      </c>
      <c r="L3646" s="1" t="str">
        <f t="shared" si="169"/>
        <v>ASALARIADO</v>
      </c>
      <c r="M3646" s="1">
        <f t="shared" si="170"/>
        <v>23</v>
      </c>
    </row>
    <row r="3647" spans="2:13" x14ac:dyDescent="0.25">
      <c r="B3647">
        <v>3633</v>
      </c>
      <c r="C3647" s="1" t="s">
        <v>9</v>
      </c>
      <c r="D3647">
        <v>391531</v>
      </c>
      <c r="E3647" s="1" t="s">
        <v>10</v>
      </c>
      <c r="F3647" s="1" t="s">
        <v>16</v>
      </c>
      <c r="G3647" s="1" t="s">
        <v>12</v>
      </c>
      <c r="H3647" s="1" t="s">
        <v>12</v>
      </c>
      <c r="I3647" s="1" t="s">
        <v>13</v>
      </c>
      <c r="J3647">
        <v>41</v>
      </c>
      <c r="K3647" s="1">
        <f t="shared" si="168"/>
        <v>391531</v>
      </c>
      <c r="L3647" s="1" t="str">
        <f t="shared" si="169"/>
        <v>ASALARIADO</v>
      </c>
      <c r="M3647" s="1">
        <f t="shared" si="170"/>
        <v>41</v>
      </c>
    </row>
    <row r="3648" spans="2:13" x14ac:dyDescent="0.25">
      <c r="B3648">
        <v>3634</v>
      </c>
      <c r="C3648" s="1" t="s">
        <v>15</v>
      </c>
      <c r="D3648">
        <v>1845577.5</v>
      </c>
      <c r="E3648" s="1" t="s">
        <v>10</v>
      </c>
      <c r="F3648" s="1" t="s">
        <v>16</v>
      </c>
      <c r="G3648" s="1" t="s">
        <v>12</v>
      </c>
      <c r="H3648" s="1" t="s">
        <v>12</v>
      </c>
      <c r="I3648" s="1" t="s">
        <v>13</v>
      </c>
      <c r="J3648">
        <v>33</v>
      </c>
      <c r="K3648" s="1">
        <f t="shared" si="168"/>
        <v>1845577.5</v>
      </c>
      <c r="L3648" s="1" t="str">
        <f t="shared" si="169"/>
        <v>ASALARIADO</v>
      </c>
      <c r="M3648" s="1">
        <f t="shared" si="170"/>
        <v>33</v>
      </c>
    </row>
    <row r="3649" spans="2:13" x14ac:dyDescent="0.25">
      <c r="B3649">
        <v>3635</v>
      </c>
      <c r="C3649" s="1" t="s">
        <v>9</v>
      </c>
      <c r="D3649">
        <v>297046</v>
      </c>
      <c r="E3649" s="1" t="s">
        <v>18</v>
      </c>
      <c r="F3649" s="1" t="s">
        <v>16</v>
      </c>
      <c r="G3649" s="1" t="s">
        <v>12</v>
      </c>
      <c r="H3649" s="1" t="s">
        <v>13</v>
      </c>
      <c r="I3649" s="1" t="s">
        <v>13</v>
      </c>
      <c r="J3649">
        <v>41</v>
      </c>
      <c r="K3649" s="1">
        <f t="shared" si="168"/>
        <v>297046</v>
      </c>
      <c r="L3649" s="1" t="str">
        <f t="shared" si="169"/>
        <v>TRABAJADOR INDEPENDIENTE</v>
      </c>
      <c r="M3649" s="1">
        <f t="shared" si="170"/>
        <v>41</v>
      </c>
    </row>
    <row r="3650" spans="2:13" x14ac:dyDescent="0.25">
      <c r="B3650">
        <v>3636</v>
      </c>
      <c r="C3650" s="1" t="s">
        <v>9</v>
      </c>
      <c r="D3650">
        <v>299784</v>
      </c>
      <c r="E3650" s="1" t="s">
        <v>18</v>
      </c>
      <c r="F3650" s="1" t="s">
        <v>16</v>
      </c>
      <c r="G3650" s="1" t="s">
        <v>12</v>
      </c>
      <c r="H3650" s="1" t="s">
        <v>13</v>
      </c>
      <c r="I3650" s="1" t="s">
        <v>13</v>
      </c>
      <c r="J3650">
        <v>33</v>
      </c>
      <c r="K3650" s="1">
        <f t="shared" si="168"/>
        <v>299784</v>
      </c>
      <c r="L3650" s="1" t="str">
        <f t="shared" si="169"/>
        <v>TRABAJADOR INDEPENDIENTE</v>
      </c>
      <c r="M3650" s="1">
        <f t="shared" si="170"/>
        <v>33</v>
      </c>
    </row>
    <row r="3651" spans="2:13" x14ac:dyDescent="0.25">
      <c r="B3651">
        <v>3637</v>
      </c>
      <c r="C3651" s="1" t="s">
        <v>9</v>
      </c>
      <c r="D3651">
        <v>668500</v>
      </c>
      <c r="E3651" s="1" t="s">
        <v>10</v>
      </c>
      <c r="F3651" s="1" t="s">
        <v>16</v>
      </c>
      <c r="G3651" s="1" t="s">
        <v>12</v>
      </c>
      <c r="H3651" s="1" t="s">
        <v>13</v>
      </c>
      <c r="I3651" s="1" t="s">
        <v>13</v>
      </c>
      <c r="J3651">
        <v>34</v>
      </c>
      <c r="K3651" s="1">
        <f t="shared" si="168"/>
        <v>668500</v>
      </c>
      <c r="L3651" s="1" t="str">
        <f t="shared" si="169"/>
        <v>ASALARIADO</v>
      </c>
      <c r="M3651" s="1">
        <f t="shared" si="170"/>
        <v>34</v>
      </c>
    </row>
    <row r="3652" spans="2:13" x14ac:dyDescent="0.25">
      <c r="B3652">
        <v>3638</v>
      </c>
      <c r="C3652" s="1" t="s">
        <v>15</v>
      </c>
      <c r="D3652">
        <v>278030</v>
      </c>
      <c r="E3652" s="1" t="s">
        <v>19</v>
      </c>
      <c r="F3652" s="1" t="s">
        <v>16</v>
      </c>
      <c r="G3652" s="1" t="s">
        <v>12</v>
      </c>
      <c r="H3652" s="1" t="s">
        <v>13</v>
      </c>
      <c r="I3652" s="1" t="s">
        <v>13</v>
      </c>
      <c r="J3652">
        <v>32</v>
      </c>
      <c r="K3652" s="1">
        <f t="shared" si="168"/>
        <v>278030</v>
      </c>
      <c r="L3652" s="1" t="str">
        <f t="shared" si="169"/>
        <v>CONVENIOS ESPECIALES DE TRABAJADORES INDEPENDIENTES</v>
      </c>
      <c r="M3652" s="1">
        <f t="shared" si="170"/>
        <v>32</v>
      </c>
    </row>
    <row r="3653" spans="2:13" x14ac:dyDescent="0.25">
      <c r="B3653">
        <v>3639</v>
      </c>
      <c r="C3653" s="1" t="s">
        <v>15</v>
      </c>
      <c r="D3653">
        <v>507944</v>
      </c>
      <c r="E3653" s="1" t="s">
        <v>18</v>
      </c>
      <c r="F3653" s="1" t="s">
        <v>16</v>
      </c>
      <c r="G3653" s="1" t="s">
        <v>12</v>
      </c>
      <c r="H3653" s="1" t="s">
        <v>13</v>
      </c>
      <c r="I3653" s="1" t="s">
        <v>12</v>
      </c>
      <c r="J3653">
        <v>77</v>
      </c>
      <c r="K3653" s="1">
        <f t="shared" si="168"/>
        <v>507944</v>
      </c>
      <c r="L3653" s="1" t="str">
        <f t="shared" si="169"/>
        <v>TRABAJADOR INDEPENDIENTE</v>
      </c>
      <c r="M3653" s="1">
        <f t="shared" si="170"/>
        <v>77</v>
      </c>
    </row>
    <row r="3654" spans="2:13" x14ac:dyDescent="0.25">
      <c r="B3654">
        <v>3640</v>
      </c>
      <c r="C3654" s="1" t="s">
        <v>15</v>
      </c>
      <c r="D3654">
        <v>300018</v>
      </c>
      <c r="E3654" s="1" t="s">
        <v>17</v>
      </c>
      <c r="F3654" s="1" t="s">
        <v>16</v>
      </c>
      <c r="G3654" s="1" t="s">
        <v>12</v>
      </c>
      <c r="H3654" s="1" t="s">
        <v>13</v>
      </c>
      <c r="I3654" s="1" t="s">
        <v>13</v>
      </c>
      <c r="J3654">
        <v>57</v>
      </c>
      <c r="K3654" s="1">
        <f t="shared" si="168"/>
        <v>300018</v>
      </c>
      <c r="L3654" s="1" t="str">
        <f t="shared" si="169"/>
        <v>ASEGURADO VOLUNTARIO</v>
      </c>
      <c r="M3654" s="1">
        <f t="shared" si="170"/>
        <v>57</v>
      </c>
    </row>
    <row r="3655" spans="2:13" x14ac:dyDescent="0.25">
      <c r="B3655">
        <v>3641</v>
      </c>
      <c r="C3655" s="1" t="s">
        <v>15</v>
      </c>
      <c r="D3655">
        <v>367500</v>
      </c>
      <c r="E3655" s="1" t="s">
        <v>10</v>
      </c>
      <c r="F3655" s="1" t="s">
        <v>16</v>
      </c>
      <c r="G3655" s="1" t="s">
        <v>12</v>
      </c>
      <c r="H3655" s="1" t="s">
        <v>13</v>
      </c>
      <c r="I3655" s="1" t="s">
        <v>13</v>
      </c>
      <c r="J3655">
        <v>54</v>
      </c>
      <c r="K3655" s="1">
        <f t="shared" si="168"/>
        <v>367500</v>
      </c>
      <c r="L3655" s="1" t="str">
        <f t="shared" si="169"/>
        <v>ASALARIADO</v>
      </c>
      <c r="M3655" s="1">
        <f t="shared" si="170"/>
        <v>54</v>
      </c>
    </row>
    <row r="3656" spans="2:13" x14ac:dyDescent="0.25">
      <c r="B3656">
        <v>3642</v>
      </c>
      <c r="C3656" s="1" t="s">
        <v>15</v>
      </c>
      <c r="D3656">
        <v>1576048</v>
      </c>
      <c r="E3656" s="1" t="s">
        <v>18</v>
      </c>
      <c r="F3656" s="1" t="s">
        <v>16</v>
      </c>
      <c r="G3656" s="1" t="s">
        <v>12</v>
      </c>
      <c r="H3656" s="1" t="s">
        <v>13</v>
      </c>
      <c r="I3656" s="1" t="s">
        <v>12</v>
      </c>
      <c r="J3656">
        <v>56</v>
      </c>
      <c r="K3656" s="1">
        <f t="shared" si="168"/>
        <v>1576048</v>
      </c>
      <c r="L3656" s="1" t="str">
        <f t="shared" si="169"/>
        <v>TRABAJADOR INDEPENDIENTE</v>
      </c>
      <c r="M3656" s="1">
        <f t="shared" si="170"/>
        <v>56</v>
      </c>
    </row>
    <row r="3657" spans="2:13" x14ac:dyDescent="0.25">
      <c r="B3657">
        <v>3643</v>
      </c>
      <c r="C3657" s="1" t="s">
        <v>15</v>
      </c>
      <c r="D3657">
        <v>392276</v>
      </c>
      <c r="E3657" s="1" t="s">
        <v>10</v>
      </c>
      <c r="F3657" s="1" t="s">
        <v>11</v>
      </c>
      <c r="G3657" s="1" t="s">
        <v>12</v>
      </c>
      <c r="H3657" s="1" t="s">
        <v>13</v>
      </c>
      <c r="I3657" s="1" t="s">
        <v>12</v>
      </c>
      <c r="J3657">
        <v>61</v>
      </c>
      <c r="K3657" s="1">
        <f t="shared" si="168"/>
        <v>392276</v>
      </c>
      <c r="L3657" s="1" t="str">
        <f t="shared" si="169"/>
        <v>ASALARIADO</v>
      </c>
      <c r="M3657" s="1">
        <f t="shared" si="170"/>
        <v>61</v>
      </c>
    </row>
    <row r="3658" spans="2:13" x14ac:dyDescent="0.25">
      <c r="B3658">
        <v>3644</v>
      </c>
      <c r="C3658" s="1" t="s">
        <v>9</v>
      </c>
      <c r="D3658">
        <v>474037</v>
      </c>
      <c r="E3658" s="1" t="s">
        <v>10</v>
      </c>
      <c r="F3658" s="1" t="s">
        <v>16</v>
      </c>
      <c r="G3658" s="1" t="s">
        <v>12</v>
      </c>
      <c r="H3658" s="1" t="s">
        <v>13</v>
      </c>
      <c r="I3658" s="1" t="s">
        <v>13</v>
      </c>
      <c r="J3658">
        <v>30</v>
      </c>
      <c r="K3658" s="1">
        <f t="shared" si="168"/>
        <v>474037</v>
      </c>
      <c r="L3658" s="1" t="str">
        <f t="shared" si="169"/>
        <v>ASALARIADO</v>
      </c>
      <c r="M3658" s="1">
        <f t="shared" si="170"/>
        <v>30</v>
      </c>
    </row>
    <row r="3659" spans="2:13" x14ac:dyDescent="0.25">
      <c r="B3659">
        <v>3645</v>
      </c>
      <c r="C3659" s="1" t="s">
        <v>15</v>
      </c>
      <c r="D3659">
        <v>1494240.1</v>
      </c>
      <c r="E3659" s="1" t="s">
        <v>10</v>
      </c>
      <c r="F3659" s="1" t="s">
        <v>16</v>
      </c>
      <c r="G3659" s="1" t="s">
        <v>12</v>
      </c>
      <c r="H3659" s="1" t="s">
        <v>13</v>
      </c>
      <c r="I3659" s="1" t="s">
        <v>13</v>
      </c>
      <c r="J3659">
        <v>32</v>
      </c>
      <c r="K3659" s="1">
        <f t="shared" si="168"/>
        <v>1494240.1</v>
      </c>
      <c r="L3659" s="1" t="str">
        <f t="shared" si="169"/>
        <v>ASALARIADO</v>
      </c>
      <c r="M3659" s="1">
        <f t="shared" si="170"/>
        <v>32</v>
      </c>
    </row>
    <row r="3660" spans="2:13" x14ac:dyDescent="0.25">
      <c r="B3660">
        <v>3646</v>
      </c>
      <c r="C3660" s="1" t="s">
        <v>15</v>
      </c>
      <c r="D3660">
        <v>386136</v>
      </c>
      <c r="E3660" s="1" t="s">
        <v>10</v>
      </c>
      <c r="F3660" s="1" t="s">
        <v>16</v>
      </c>
      <c r="G3660" s="1" t="s">
        <v>12</v>
      </c>
      <c r="H3660" s="1" t="s">
        <v>13</v>
      </c>
      <c r="I3660" s="1" t="s">
        <v>13</v>
      </c>
      <c r="J3660">
        <v>21</v>
      </c>
      <c r="K3660" s="1">
        <f t="shared" si="168"/>
        <v>386136</v>
      </c>
      <c r="L3660" s="1" t="str">
        <f t="shared" si="169"/>
        <v>ASALARIADO</v>
      </c>
      <c r="M3660" s="1">
        <f t="shared" si="170"/>
        <v>21</v>
      </c>
    </row>
    <row r="3661" spans="2:13" x14ac:dyDescent="0.25">
      <c r="B3661">
        <v>3647</v>
      </c>
      <c r="C3661" s="1" t="s">
        <v>9</v>
      </c>
      <c r="D3661">
        <v>390581.32</v>
      </c>
      <c r="E3661" s="1" t="s">
        <v>10</v>
      </c>
      <c r="F3661" s="1" t="s">
        <v>16</v>
      </c>
      <c r="G3661" s="1" t="s">
        <v>12</v>
      </c>
      <c r="H3661" s="1" t="s">
        <v>13</v>
      </c>
      <c r="I3661" s="1" t="s">
        <v>13</v>
      </c>
      <c r="J3661">
        <v>22</v>
      </c>
      <c r="K3661" s="1">
        <f t="shared" si="168"/>
        <v>390581.32</v>
      </c>
      <c r="L3661" s="1" t="str">
        <f t="shared" si="169"/>
        <v>ASALARIADO</v>
      </c>
      <c r="M3661" s="1">
        <f t="shared" si="170"/>
        <v>22</v>
      </c>
    </row>
    <row r="3662" spans="2:13" x14ac:dyDescent="0.25">
      <c r="B3662">
        <v>3648</v>
      </c>
      <c r="C3662" s="1" t="s">
        <v>15</v>
      </c>
      <c r="D3662">
        <v>433902.87</v>
      </c>
      <c r="E3662" s="1" t="s">
        <v>10</v>
      </c>
      <c r="F3662" s="1" t="s">
        <v>16</v>
      </c>
      <c r="G3662" s="1" t="s">
        <v>12</v>
      </c>
      <c r="H3662" s="1" t="s">
        <v>13</v>
      </c>
      <c r="I3662" s="1" t="s">
        <v>13</v>
      </c>
      <c r="J3662">
        <v>31</v>
      </c>
      <c r="K3662" s="1">
        <f t="shared" si="168"/>
        <v>433902.87</v>
      </c>
      <c r="L3662" s="1" t="str">
        <f t="shared" si="169"/>
        <v>ASALARIADO</v>
      </c>
      <c r="M3662" s="1">
        <f t="shared" si="170"/>
        <v>31</v>
      </c>
    </row>
    <row r="3663" spans="2:13" x14ac:dyDescent="0.25">
      <c r="B3663">
        <v>3649</v>
      </c>
      <c r="C3663" s="1" t="s">
        <v>9</v>
      </c>
      <c r="D3663">
        <v>295000</v>
      </c>
      <c r="E3663" s="1" t="s">
        <v>10</v>
      </c>
      <c r="F3663" s="1" t="s">
        <v>16</v>
      </c>
      <c r="G3663" s="1" t="s">
        <v>12</v>
      </c>
      <c r="H3663" s="1" t="s">
        <v>13</v>
      </c>
      <c r="I3663" s="1" t="s">
        <v>13</v>
      </c>
      <c r="J3663">
        <v>26</v>
      </c>
      <c r="K3663" s="1">
        <f t="shared" ref="K3663:K3726" si="171">IF(ISBLANK(D3663),$B$8,D3663)</f>
        <v>295000</v>
      </c>
      <c r="L3663" s="1" t="str">
        <f t="shared" ref="L3663:L3726" si="172">IF(ISBLANK(E3663),$B$4,E3663)</f>
        <v>ASALARIADO</v>
      </c>
      <c r="M3663" s="1">
        <f t="shared" ref="M3663:M3726" si="173">IF(ISBLANK(J3663),$B$9,J3663)</f>
        <v>26</v>
      </c>
    </row>
    <row r="3664" spans="2:13" x14ac:dyDescent="0.25">
      <c r="B3664">
        <v>3650</v>
      </c>
      <c r="C3664" s="1" t="s">
        <v>9</v>
      </c>
      <c r="D3664">
        <v>300018</v>
      </c>
      <c r="E3664" s="1" t="s">
        <v>18</v>
      </c>
      <c r="F3664" s="1" t="s">
        <v>16</v>
      </c>
      <c r="G3664" s="1" t="s">
        <v>12</v>
      </c>
      <c r="H3664" s="1" t="s">
        <v>13</v>
      </c>
      <c r="I3664" s="1" t="s">
        <v>12</v>
      </c>
      <c r="J3664">
        <v>42</v>
      </c>
      <c r="K3664" s="1">
        <f t="shared" si="171"/>
        <v>300018</v>
      </c>
      <c r="L3664" s="1" t="str">
        <f t="shared" si="172"/>
        <v>TRABAJADOR INDEPENDIENTE</v>
      </c>
      <c r="M3664" s="1">
        <f t="shared" si="173"/>
        <v>42</v>
      </c>
    </row>
    <row r="3665" spans="2:13" x14ac:dyDescent="0.25">
      <c r="B3665">
        <v>3651</v>
      </c>
      <c r="C3665" s="1" t="s">
        <v>9</v>
      </c>
      <c r="D3665">
        <v>617046.87</v>
      </c>
      <c r="E3665" s="1" t="s">
        <v>10</v>
      </c>
      <c r="F3665" s="1" t="s">
        <v>16</v>
      </c>
      <c r="G3665" s="1" t="s">
        <v>12</v>
      </c>
      <c r="H3665" s="1" t="s">
        <v>12</v>
      </c>
      <c r="I3665" s="1" t="s">
        <v>13</v>
      </c>
      <c r="J3665">
        <v>23</v>
      </c>
      <c r="K3665" s="1">
        <f t="shared" si="171"/>
        <v>617046.87</v>
      </c>
      <c r="L3665" s="1" t="str">
        <f t="shared" si="172"/>
        <v>ASALARIADO</v>
      </c>
      <c r="M3665" s="1">
        <f t="shared" si="173"/>
        <v>23</v>
      </c>
    </row>
    <row r="3666" spans="2:13" x14ac:dyDescent="0.25">
      <c r="B3666">
        <v>3652</v>
      </c>
      <c r="C3666" s="1" t="s">
        <v>15</v>
      </c>
      <c r="D3666">
        <v>650000</v>
      </c>
      <c r="E3666" s="1" t="s">
        <v>10</v>
      </c>
      <c r="F3666" s="1" t="s">
        <v>16</v>
      </c>
      <c r="G3666" s="1" t="s">
        <v>12</v>
      </c>
      <c r="H3666" s="1" t="s">
        <v>13</v>
      </c>
      <c r="I3666" s="1" t="s">
        <v>13</v>
      </c>
      <c r="J3666">
        <v>27</v>
      </c>
      <c r="K3666" s="1">
        <f t="shared" si="171"/>
        <v>650000</v>
      </c>
      <c r="L3666" s="1" t="str">
        <f t="shared" si="172"/>
        <v>ASALARIADO</v>
      </c>
      <c r="M3666" s="1">
        <f t="shared" si="173"/>
        <v>27</v>
      </c>
    </row>
    <row r="3667" spans="2:13" x14ac:dyDescent="0.25">
      <c r="B3667">
        <v>3653</v>
      </c>
      <c r="C3667" s="1" t="s">
        <v>9</v>
      </c>
      <c r="D3667">
        <v>3394970.65</v>
      </c>
      <c r="E3667" s="1" t="s">
        <v>10</v>
      </c>
      <c r="F3667" s="1" t="s">
        <v>16</v>
      </c>
      <c r="G3667" s="1" t="s">
        <v>12</v>
      </c>
      <c r="H3667" s="1" t="s">
        <v>13</v>
      </c>
      <c r="I3667" s="1" t="s">
        <v>13</v>
      </c>
      <c r="J3667">
        <v>38</v>
      </c>
      <c r="K3667" s="1">
        <f t="shared" si="171"/>
        <v>3394970.65</v>
      </c>
      <c r="L3667" s="1" t="str">
        <f t="shared" si="172"/>
        <v>ASALARIADO</v>
      </c>
      <c r="M3667" s="1">
        <f t="shared" si="173"/>
        <v>38</v>
      </c>
    </row>
    <row r="3668" spans="2:13" x14ac:dyDescent="0.25">
      <c r="B3668">
        <v>3654</v>
      </c>
      <c r="C3668" s="1" t="s">
        <v>15</v>
      </c>
      <c r="D3668">
        <v>30995</v>
      </c>
      <c r="E3668" s="1" t="s">
        <v>10</v>
      </c>
      <c r="F3668" s="1" t="s">
        <v>16</v>
      </c>
      <c r="G3668" s="1" t="s">
        <v>12</v>
      </c>
      <c r="H3668" s="1" t="s">
        <v>13</v>
      </c>
      <c r="I3668" s="1" t="s">
        <v>13</v>
      </c>
      <c r="J3668">
        <v>31</v>
      </c>
      <c r="K3668" s="1">
        <f t="shared" si="171"/>
        <v>30995</v>
      </c>
      <c r="L3668" s="1" t="str">
        <f t="shared" si="172"/>
        <v>ASALARIADO</v>
      </c>
      <c r="M3668" s="1">
        <f t="shared" si="173"/>
        <v>31</v>
      </c>
    </row>
    <row r="3669" spans="2:13" x14ac:dyDescent="0.25">
      <c r="B3669">
        <v>3655</v>
      </c>
      <c r="C3669" s="1" t="s">
        <v>15</v>
      </c>
      <c r="D3669">
        <v>351950.66</v>
      </c>
      <c r="E3669" s="1" t="s">
        <v>10</v>
      </c>
      <c r="F3669" s="1" t="s">
        <v>16</v>
      </c>
      <c r="G3669" s="1" t="s">
        <v>12</v>
      </c>
      <c r="H3669" s="1" t="s">
        <v>12</v>
      </c>
      <c r="I3669" s="1" t="s">
        <v>13</v>
      </c>
      <c r="J3669">
        <v>46</v>
      </c>
      <c r="K3669" s="1">
        <f t="shared" si="171"/>
        <v>351950.66</v>
      </c>
      <c r="L3669" s="1" t="str">
        <f t="shared" si="172"/>
        <v>ASALARIADO</v>
      </c>
      <c r="M3669" s="1">
        <f t="shared" si="173"/>
        <v>46</v>
      </c>
    </row>
    <row r="3670" spans="2:13" x14ac:dyDescent="0.25">
      <c r="B3670">
        <v>3656</v>
      </c>
      <c r="C3670" s="1" t="s">
        <v>15</v>
      </c>
      <c r="D3670">
        <v>590320</v>
      </c>
      <c r="E3670" s="1" t="s">
        <v>10</v>
      </c>
      <c r="F3670" s="1" t="s">
        <v>16</v>
      </c>
      <c r="G3670" s="1" t="s">
        <v>12</v>
      </c>
      <c r="H3670" s="1" t="s">
        <v>13</v>
      </c>
      <c r="I3670" s="1" t="s">
        <v>13</v>
      </c>
      <c r="J3670">
        <v>30</v>
      </c>
      <c r="K3670" s="1">
        <f t="shared" si="171"/>
        <v>590320</v>
      </c>
      <c r="L3670" s="1" t="str">
        <f t="shared" si="172"/>
        <v>ASALARIADO</v>
      </c>
      <c r="M3670" s="1">
        <f t="shared" si="173"/>
        <v>30</v>
      </c>
    </row>
    <row r="3671" spans="2:13" x14ac:dyDescent="0.25">
      <c r="B3671">
        <v>3657</v>
      </c>
      <c r="C3671" s="1" t="s">
        <v>9</v>
      </c>
      <c r="D3671">
        <v>321054.98</v>
      </c>
      <c r="E3671" s="1" t="s">
        <v>10</v>
      </c>
      <c r="F3671" s="1" t="s">
        <v>16</v>
      </c>
      <c r="G3671" s="1" t="s">
        <v>12</v>
      </c>
      <c r="H3671" s="1" t="s">
        <v>13</v>
      </c>
      <c r="I3671" s="1" t="s">
        <v>13</v>
      </c>
      <c r="J3671">
        <v>51</v>
      </c>
      <c r="K3671" s="1">
        <f t="shared" si="171"/>
        <v>321054.98</v>
      </c>
      <c r="L3671" s="1" t="str">
        <f t="shared" si="172"/>
        <v>ASALARIADO</v>
      </c>
      <c r="M3671" s="1">
        <f t="shared" si="173"/>
        <v>51</v>
      </c>
    </row>
    <row r="3672" spans="2:13" x14ac:dyDescent="0.25">
      <c r="B3672">
        <v>3658</v>
      </c>
      <c r="C3672" s="1" t="s">
        <v>15</v>
      </c>
      <c r="D3672">
        <v>403433.03</v>
      </c>
      <c r="E3672" s="1" t="s">
        <v>10</v>
      </c>
      <c r="F3672" s="1" t="s">
        <v>16</v>
      </c>
      <c r="G3672" s="1" t="s">
        <v>12</v>
      </c>
      <c r="H3672" s="1" t="s">
        <v>13</v>
      </c>
      <c r="I3672" s="1" t="s">
        <v>12</v>
      </c>
      <c r="J3672">
        <v>26</v>
      </c>
      <c r="K3672" s="1">
        <f t="shared" si="171"/>
        <v>403433.03</v>
      </c>
      <c r="L3672" s="1" t="str">
        <f t="shared" si="172"/>
        <v>ASALARIADO</v>
      </c>
      <c r="M3672" s="1">
        <f t="shared" si="173"/>
        <v>26</v>
      </c>
    </row>
    <row r="3673" spans="2:13" x14ac:dyDescent="0.25">
      <c r="B3673">
        <v>3659</v>
      </c>
      <c r="C3673" s="1" t="s">
        <v>9</v>
      </c>
      <c r="D3673">
        <v>400000</v>
      </c>
      <c r="E3673" s="1" t="s">
        <v>10</v>
      </c>
      <c r="F3673" s="1" t="s">
        <v>16</v>
      </c>
      <c r="G3673" s="1" t="s">
        <v>12</v>
      </c>
      <c r="H3673" s="1" t="s">
        <v>12</v>
      </c>
      <c r="I3673" s="1" t="s">
        <v>13</v>
      </c>
      <c r="J3673">
        <v>30</v>
      </c>
      <c r="K3673" s="1">
        <f t="shared" si="171"/>
        <v>400000</v>
      </c>
      <c r="L3673" s="1" t="str">
        <f t="shared" si="172"/>
        <v>ASALARIADO</v>
      </c>
      <c r="M3673" s="1">
        <f t="shared" si="173"/>
        <v>30</v>
      </c>
    </row>
    <row r="3674" spans="2:13" x14ac:dyDescent="0.25">
      <c r="B3674">
        <v>3660</v>
      </c>
      <c r="C3674" s="1" t="s">
        <v>9</v>
      </c>
      <c r="D3674">
        <v>2345522.5</v>
      </c>
      <c r="E3674" s="1" t="s">
        <v>10</v>
      </c>
      <c r="F3674" s="1" t="s">
        <v>11</v>
      </c>
      <c r="G3674" s="1" t="s">
        <v>12</v>
      </c>
      <c r="H3674" s="1" t="s">
        <v>13</v>
      </c>
      <c r="I3674" s="1" t="s">
        <v>13</v>
      </c>
      <c r="J3674">
        <v>48</v>
      </c>
      <c r="K3674" s="1">
        <f t="shared" si="171"/>
        <v>2345522.5</v>
      </c>
      <c r="L3674" s="1" t="str">
        <f t="shared" si="172"/>
        <v>ASALARIADO</v>
      </c>
      <c r="M3674" s="1">
        <f t="shared" si="173"/>
        <v>48</v>
      </c>
    </row>
    <row r="3675" spans="2:13" x14ac:dyDescent="0.25">
      <c r="B3675">
        <v>3661</v>
      </c>
      <c r="C3675" s="1" t="s">
        <v>9</v>
      </c>
      <c r="D3675">
        <v>480577</v>
      </c>
      <c r="E3675" s="1" t="s">
        <v>18</v>
      </c>
      <c r="F3675" s="1" t="s">
        <v>16</v>
      </c>
      <c r="G3675" s="1" t="s">
        <v>12</v>
      </c>
      <c r="H3675" s="1" t="s">
        <v>13</v>
      </c>
      <c r="I3675" s="1" t="s">
        <v>13</v>
      </c>
      <c r="J3675">
        <v>49</v>
      </c>
      <c r="K3675" s="1">
        <f t="shared" si="171"/>
        <v>480577</v>
      </c>
      <c r="L3675" s="1" t="str">
        <f t="shared" si="172"/>
        <v>TRABAJADOR INDEPENDIENTE</v>
      </c>
      <c r="M3675" s="1">
        <f t="shared" si="173"/>
        <v>49</v>
      </c>
    </row>
    <row r="3676" spans="2:13" x14ac:dyDescent="0.25">
      <c r="B3676">
        <v>3662</v>
      </c>
      <c r="C3676" s="1" t="s">
        <v>9</v>
      </c>
      <c r="D3676">
        <v>458437</v>
      </c>
      <c r="E3676" s="1" t="s">
        <v>10</v>
      </c>
      <c r="F3676" s="1" t="s">
        <v>16</v>
      </c>
      <c r="G3676" s="1" t="s">
        <v>12</v>
      </c>
      <c r="H3676" s="1" t="s">
        <v>13</v>
      </c>
      <c r="I3676" s="1" t="s">
        <v>13</v>
      </c>
      <c r="J3676">
        <v>27</v>
      </c>
      <c r="K3676" s="1">
        <f t="shared" si="171"/>
        <v>458437</v>
      </c>
      <c r="L3676" s="1" t="str">
        <f t="shared" si="172"/>
        <v>ASALARIADO</v>
      </c>
      <c r="M3676" s="1">
        <f t="shared" si="173"/>
        <v>27</v>
      </c>
    </row>
    <row r="3677" spans="2:13" x14ac:dyDescent="0.25">
      <c r="B3677">
        <v>3663</v>
      </c>
      <c r="C3677" s="1" t="s">
        <v>15</v>
      </c>
      <c r="D3677">
        <v>314569</v>
      </c>
      <c r="E3677" s="1" t="s">
        <v>17</v>
      </c>
      <c r="F3677" s="1" t="s">
        <v>16</v>
      </c>
      <c r="G3677" s="1" t="s">
        <v>12</v>
      </c>
      <c r="H3677" s="1" t="s">
        <v>13</v>
      </c>
      <c r="I3677" s="1" t="s">
        <v>13</v>
      </c>
      <c r="J3677">
        <v>61</v>
      </c>
      <c r="K3677" s="1">
        <f t="shared" si="171"/>
        <v>314569</v>
      </c>
      <c r="L3677" s="1" t="str">
        <f t="shared" si="172"/>
        <v>ASEGURADO VOLUNTARIO</v>
      </c>
      <c r="M3677" s="1">
        <f t="shared" si="173"/>
        <v>61</v>
      </c>
    </row>
    <row r="3678" spans="2:13" x14ac:dyDescent="0.25">
      <c r="B3678">
        <v>3664</v>
      </c>
      <c r="C3678" s="1" t="s">
        <v>9</v>
      </c>
      <c r="D3678">
        <v>84000</v>
      </c>
      <c r="E3678" s="1" t="s">
        <v>10</v>
      </c>
      <c r="F3678" s="1" t="s">
        <v>16</v>
      </c>
      <c r="G3678" s="1" t="s">
        <v>12</v>
      </c>
      <c r="H3678" s="1" t="s">
        <v>13</v>
      </c>
      <c r="I3678" s="1" t="s">
        <v>12</v>
      </c>
      <c r="J3678">
        <v>32</v>
      </c>
      <c r="K3678" s="1">
        <f t="shared" si="171"/>
        <v>84000</v>
      </c>
      <c r="L3678" s="1" t="str">
        <f t="shared" si="172"/>
        <v>ASALARIADO</v>
      </c>
      <c r="M3678" s="1">
        <f t="shared" si="173"/>
        <v>32</v>
      </c>
    </row>
    <row r="3679" spans="2:13" x14ac:dyDescent="0.25">
      <c r="B3679">
        <v>3665</v>
      </c>
      <c r="C3679" s="1" t="s">
        <v>15</v>
      </c>
      <c r="D3679">
        <v>297046</v>
      </c>
      <c r="E3679" s="1" t="s">
        <v>17</v>
      </c>
      <c r="F3679" s="1" t="s">
        <v>16</v>
      </c>
      <c r="G3679" s="1" t="s">
        <v>13</v>
      </c>
      <c r="H3679" s="1" t="s">
        <v>12</v>
      </c>
      <c r="I3679" s="1" t="s">
        <v>12</v>
      </c>
      <c r="J3679">
        <v>20</v>
      </c>
      <c r="K3679" s="1">
        <f t="shared" si="171"/>
        <v>297046</v>
      </c>
      <c r="L3679" s="1" t="str">
        <f t="shared" si="172"/>
        <v>ASEGURADO VOLUNTARIO</v>
      </c>
      <c r="M3679" s="1">
        <f t="shared" si="173"/>
        <v>20</v>
      </c>
    </row>
    <row r="3680" spans="2:13" x14ac:dyDescent="0.25">
      <c r="B3680">
        <v>3666</v>
      </c>
      <c r="C3680" s="1" t="s">
        <v>15</v>
      </c>
      <c r="D3680">
        <v>464076.6</v>
      </c>
      <c r="E3680" s="1" t="s">
        <v>10</v>
      </c>
      <c r="F3680" s="1" t="s">
        <v>16</v>
      </c>
      <c r="G3680" s="1" t="s">
        <v>12</v>
      </c>
      <c r="H3680" s="1" t="s">
        <v>13</v>
      </c>
      <c r="I3680" s="1" t="s">
        <v>13</v>
      </c>
      <c r="J3680">
        <v>30</v>
      </c>
      <c r="K3680" s="1">
        <f t="shared" si="171"/>
        <v>464076.6</v>
      </c>
      <c r="L3680" s="1" t="str">
        <f t="shared" si="172"/>
        <v>ASALARIADO</v>
      </c>
      <c r="M3680" s="1">
        <f t="shared" si="173"/>
        <v>30</v>
      </c>
    </row>
    <row r="3681" spans="2:13" x14ac:dyDescent="0.25">
      <c r="B3681">
        <v>3667</v>
      </c>
      <c r="C3681" s="1" t="s">
        <v>15</v>
      </c>
      <c r="D3681">
        <v>358976.25</v>
      </c>
      <c r="E3681" s="1" t="s">
        <v>10</v>
      </c>
      <c r="F3681" s="1" t="s">
        <v>16</v>
      </c>
      <c r="G3681" s="1" t="s">
        <v>12</v>
      </c>
      <c r="H3681" s="1" t="s">
        <v>13</v>
      </c>
      <c r="I3681" s="1" t="s">
        <v>13</v>
      </c>
      <c r="J3681">
        <v>19</v>
      </c>
      <c r="K3681" s="1">
        <f t="shared" si="171"/>
        <v>358976.25</v>
      </c>
      <c r="L3681" s="1" t="str">
        <f t="shared" si="172"/>
        <v>ASALARIADO</v>
      </c>
      <c r="M3681" s="1">
        <f t="shared" si="173"/>
        <v>19</v>
      </c>
    </row>
    <row r="3682" spans="2:13" x14ac:dyDescent="0.25">
      <c r="B3682">
        <v>3668</v>
      </c>
      <c r="C3682" s="1" t="s">
        <v>15</v>
      </c>
      <c r="D3682">
        <v>359544.27</v>
      </c>
      <c r="E3682" s="1" t="s">
        <v>21</v>
      </c>
      <c r="F3682" s="1" t="s">
        <v>16</v>
      </c>
      <c r="G3682" s="1" t="s">
        <v>12</v>
      </c>
      <c r="H3682" s="1" t="s">
        <v>12</v>
      </c>
      <c r="I3682" s="1" t="s">
        <v>13</v>
      </c>
      <c r="J3682">
        <v>29</v>
      </c>
      <c r="K3682" s="1">
        <f t="shared" si="171"/>
        <v>359544.27</v>
      </c>
      <c r="L3682" s="1" t="str">
        <f t="shared" si="172"/>
        <v>CONVENIOS ESPECIALES DE ASEGURADOS VOLUNTARIOS</v>
      </c>
      <c r="M3682" s="1">
        <f t="shared" si="173"/>
        <v>29</v>
      </c>
    </row>
    <row r="3683" spans="2:13" x14ac:dyDescent="0.25">
      <c r="B3683">
        <v>3669</v>
      </c>
      <c r="C3683" s="1" t="s">
        <v>9</v>
      </c>
      <c r="D3683">
        <v>278030</v>
      </c>
      <c r="E3683" s="1" t="s">
        <v>19</v>
      </c>
      <c r="F3683" s="1" t="s">
        <v>16</v>
      </c>
      <c r="G3683" s="1" t="s">
        <v>12</v>
      </c>
      <c r="H3683" s="1" t="s">
        <v>13</v>
      </c>
      <c r="I3683" s="1" t="s">
        <v>13</v>
      </c>
      <c r="J3683">
        <v>43</v>
      </c>
      <c r="K3683" s="1">
        <f t="shared" si="171"/>
        <v>278030</v>
      </c>
      <c r="L3683" s="1" t="str">
        <f t="shared" si="172"/>
        <v>CONVENIOS ESPECIALES DE TRABAJADORES INDEPENDIENTES</v>
      </c>
      <c r="M3683" s="1">
        <f t="shared" si="173"/>
        <v>43</v>
      </c>
    </row>
    <row r="3684" spans="2:13" x14ac:dyDescent="0.25">
      <c r="B3684">
        <v>3670</v>
      </c>
      <c r="C3684" s="1" t="s">
        <v>9</v>
      </c>
      <c r="D3684">
        <v>212337</v>
      </c>
      <c r="E3684" s="1" t="s">
        <v>10</v>
      </c>
      <c r="F3684" s="1" t="s">
        <v>16</v>
      </c>
      <c r="G3684" s="1" t="s">
        <v>12</v>
      </c>
      <c r="H3684" s="1" t="s">
        <v>13</v>
      </c>
      <c r="I3684" s="1" t="s">
        <v>12</v>
      </c>
      <c r="J3684">
        <v>31</v>
      </c>
      <c r="K3684" s="1">
        <f t="shared" si="171"/>
        <v>212337</v>
      </c>
      <c r="L3684" s="1" t="str">
        <f t="shared" si="172"/>
        <v>ASALARIADO</v>
      </c>
      <c r="M3684" s="1">
        <f t="shared" si="173"/>
        <v>31</v>
      </c>
    </row>
    <row r="3685" spans="2:13" x14ac:dyDescent="0.25">
      <c r="B3685">
        <v>3671</v>
      </c>
      <c r="C3685" s="1" t="s">
        <v>9</v>
      </c>
      <c r="D3685">
        <v>79890</v>
      </c>
      <c r="E3685" s="1" t="s">
        <v>10</v>
      </c>
      <c r="F3685" s="1" t="s">
        <v>16</v>
      </c>
      <c r="G3685" s="1" t="s">
        <v>12</v>
      </c>
      <c r="H3685" s="1" t="s">
        <v>12</v>
      </c>
      <c r="I3685" s="1" t="s">
        <v>13</v>
      </c>
      <c r="J3685">
        <v>53</v>
      </c>
      <c r="K3685" s="1">
        <f t="shared" si="171"/>
        <v>79890</v>
      </c>
      <c r="L3685" s="1" t="str">
        <f t="shared" si="172"/>
        <v>ASALARIADO</v>
      </c>
      <c r="M3685" s="1">
        <f t="shared" si="173"/>
        <v>53</v>
      </c>
    </row>
    <row r="3686" spans="2:13" x14ac:dyDescent="0.25">
      <c r="B3686">
        <v>3672</v>
      </c>
      <c r="C3686" s="1" t="s">
        <v>9</v>
      </c>
      <c r="D3686">
        <v>278030</v>
      </c>
      <c r="E3686" s="1" t="s">
        <v>19</v>
      </c>
      <c r="F3686" s="1" t="s">
        <v>16</v>
      </c>
      <c r="G3686" s="1" t="s">
        <v>12</v>
      </c>
      <c r="H3686" s="1" t="s">
        <v>13</v>
      </c>
      <c r="I3686" s="1" t="s">
        <v>13</v>
      </c>
      <c r="J3686">
        <v>44</v>
      </c>
      <c r="K3686" s="1">
        <f t="shared" si="171"/>
        <v>278030</v>
      </c>
      <c r="L3686" s="1" t="str">
        <f t="shared" si="172"/>
        <v>CONVENIOS ESPECIALES DE TRABAJADORES INDEPENDIENTES</v>
      </c>
      <c r="M3686" s="1">
        <f t="shared" si="173"/>
        <v>44</v>
      </c>
    </row>
    <row r="3687" spans="2:13" x14ac:dyDescent="0.25">
      <c r="B3687">
        <v>3673</v>
      </c>
      <c r="C3687" s="1" t="s">
        <v>15</v>
      </c>
      <c r="D3687">
        <v>630173</v>
      </c>
      <c r="E3687" s="1" t="s">
        <v>14</v>
      </c>
      <c r="F3687" s="1" t="s">
        <v>11</v>
      </c>
      <c r="G3687" s="1" t="s">
        <v>12</v>
      </c>
      <c r="H3687" s="1" t="s">
        <v>13</v>
      </c>
      <c r="I3687" s="1" t="s">
        <v>13</v>
      </c>
      <c r="J3687">
        <v>75</v>
      </c>
      <c r="K3687" s="1">
        <f t="shared" si="171"/>
        <v>630173</v>
      </c>
      <c r="L3687" s="1" t="str">
        <f t="shared" si="172"/>
        <v>PENSIONADOS EN SU PROPIO SISTEMA</v>
      </c>
      <c r="M3687" s="1">
        <f t="shared" si="173"/>
        <v>75</v>
      </c>
    </row>
    <row r="3688" spans="2:13" x14ac:dyDescent="0.25">
      <c r="B3688">
        <v>3674</v>
      </c>
      <c r="C3688" s="1" t="s">
        <v>15</v>
      </c>
      <c r="D3688">
        <v>1041733</v>
      </c>
      <c r="E3688" s="1" t="s">
        <v>10</v>
      </c>
      <c r="F3688" s="1" t="s">
        <v>11</v>
      </c>
      <c r="G3688" s="1" t="s">
        <v>12</v>
      </c>
      <c r="H3688" s="1" t="s">
        <v>13</v>
      </c>
      <c r="I3688" s="1" t="s">
        <v>12</v>
      </c>
      <c r="J3688">
        <v>37</v>
      </c>
      <c r="K3688" s="1">
        <f t="shared" si="171"/>
        <v>1041733</v>
      </c>
      <c r="L3688" s="1" t="str">
        <f t="shared" si="172"/>
        <v>ASALARIADO</v>
      </c>
      <c r="M3688" s="1">
        <f t="shared" si="173"/>
        <v>37</v>
      </c>
    </row>
    <row r="3689" spans="2:13" x14ac:dyDescent="0.25">
      <c r="B3689">
        <v>3675</v>
      </c>
      <c r="C3689" s="1" t="s">
        <v>15</v>
      </c>
      <c r="D3689">
        <v>440000</v>
      </c>
      <c r="E3689" s="1" t="s">
        <v>10</v>
      </c>
      <c r="F3689" s="1" t="s">
        <v>16</v>
      </c>
      <c r="G3689" s="1" t="s">
        <v>12</v>
      </c>
      <c r="H3689" s="1" t="s">
        <v>13</v>
      </c>
      <c r="I3689" s="1" t="s">
        <v>13</v>
      </c>
      <c r="J3689">
        <v>32</v>
      </c>
      <c r="K3689" s="1">
        <f t="shared" si="171"/>
        <v>440000</v>
      </c>
      <c r="L3689" s="1" t="str">
        <f t="shared" si="172"/>
        <v>ASALARIADO</v>
      </c>
      <c r="M3689" s="1">
        <f t="shared" si="173"/>
        <v>32</v>
      </c>
    </row>
    <row r="3690" spans="2:13" x14ac:dyDescent="0.25">
      <c r="B3690">
        <v>3676</v>
      </c>
      <c r="C3690" s="1" t="s">
        <v>9</v>
      </c>
      <c r="D3690">
        <v>278030</v>
      </c>
      <c r="E3690" s="1" t="s">
        <v>17</v>
      </c>
      <c r="F3690" s="1" t="s">
        <v>16</v>
      </c>
      <c r="G3690" s="1" t="s">
        <v>12</v>
      </c>
      <c r="H3690" s="1" t="s">
        <v>13</v>
      </c>
      <c r="I3690" s="1" t="s">
        <v>13</v>
      </c>
      <c r="J3690">
        <v>26</v>
      </c>
      <c r="K3690" s="1">
        <f t="shared" si="171"/>
        <v>278030</v>
      </c>
      <c r="L3690" s="1" t="str">
        <f t="shared" si="172"/>
        <v>ASEGURADO VOLUNTARIO</v>
      </c>
      <c r="M3690" s="1">
        <f t="shared" si="173"/>
        <v>26</v>
      </c>
    </row>
    <row r="3691" spans="2:13" x14ac:dyDescent="0.25">
      <c r="B3691">
        <v>3677</v>
      </c>
      <c r="C3691" s="1" t="s">
        <v>9</v>
      </c>
      <c r="D3691">
        <v>450886</v>
      </c>
      <c r="E3691" s="1" t="s">
        <v>18</v>
      </c>
      <c r="F3691" s="1" t="s">
        <v>16</v>
      </c>
      <c r="G3691" s="1" t="s">
        <v>12</v>
      </c>
      <c r="H3691" s="1" t="s">
        <v>13</v>
      </c>
      <c r="I3691" s="1" t="s">
        <v>12</v>
      </c>
      <c r="J3691">
        <v>53</v>
      </c>
      <c r="K3691" s="1">
        <f t="shared" si="171"/>
        <v>450886</v>
      </c>
      <c r="L3691" s="1" t="str">
        <f t="shared" si="172"/>
        <v>TRABAJADOR INDEPENDIENTE</v>
      </c>
      <c r="M3691" s="1">
        <f t="shared" si="173"/>
        <v>53</v>
      </c>
    </row>
    <row r="3692" spans="2:13" x14ac:dyDescent="0.25">
      <c r="B3692">
        <v>3678</v>
      </c>
      <c r="C3692" s="1" t="s">
        <v>15</v>
      </c>
      <c r="D3692">
        <v>552751.04</v>
      </c>
      <c r="E3692" s="1" t="s">
        <v>10</v>
      </c>
      <c r="F3692" s="1" t="s">
        <v>16</v>
      </c>
      <c r="G3692" s="1" t="s">
        <v>12</v>
      </c>
      <c r="H3692" s="1" t="s">
        <v>13</v>
      </c>
      <c r="I3692" s="1" t="s">
        <v>13</v>
      </c>
      <c r="J3692">
        <v>27</v>
      </c>
      <c r="K3692" s="1">
        <f t="shared" si="171"/>
        <v>552751.04</v>
      </c>
      <c r="L3692" s="1" t="str">
        <f t="shared" si="172"/>
        <v>ASALARIADO</v>
      </c>
      <c r="M3692" s="1">
        <f t="shared" si="173"/>
        <v>27</v>
      </c>
    </row>
    <row r="3693" spans="2:13" x14ac:dyDescent="0.25">
      <c r="B3693">
        <v>3679</v>
      </c>
      <c r="C3693" s="1" t="s">
        <v>9</v>
      </c>
      <c r="D3693">
        <v>346647.79</v>
      </c>
      <c r="E3693" s="1" t="s">
        <v>10</v>
      </c>
      <c r="F3693" s="1" t="s">
        <v>16</v>
      </c>
      <c r="G3693" s="1" t="s">
        <v>12</v>
      </c>
      <c r="H3693" s="1" t="s">
        <v>13</v>
      </c>
      <c r="I3693" s="1" t="s">
        <v>13</v>
      </c>
      <c r="J3693">
        <v>20</v>
      </c>
      <c r="K3693" s="1">
        <f t="shared" si="171"/>
        <v>346647.79</v>
      </c>
      <c r="L3693" s="1" t="str">
        <f t="shared" si="172"/>
        <v>ASALARIADO</v>
      </c>
      <c r="M3693" s="1">
        <f t="shared" si="173"/>
        <v>20</v>
      </c>
    </row>
    <row r="3694" spans="2:13" x14ac:dyDescent="0.25">
      <c r="B3694">
        <v>3680</v>
      </c>
      <c r="C3694" s="1" t="s">
        <v>9</v>
      </c>
      <c r="D3694">
        <v>278030</v>
      </c>
      <c r="E3694" s="1" t="s">
        <v>19</v>
      </c>
      <c r="F3694" s="1" t="s">
        <v>16</v>
      </c>
      <c r="G3694" s="1" t="s">
        <v>12</v>
      </c>
      <c r="H3694" s="1" t="s">
        <v>13</v>
      </c>
      <c r="I3694" s="1" t="s">
        <v>13</v>
      </c>
      <c r="J3694">
        <v>53</v>
      </c>
      <c r="K3694" s="1">
        <f t="shared" si="171"/>
        <v>278030</v>
      </c>
      <c r="L3694" s="1" t="str">
        <f t="shared" si="172"/>
        <v>CONVENIOS ESPECIALES DE TRABAJADORES INDEPENDIENTES</v>
      </c>
      <c r="M3694" s="1">
        <f t="shared" si="173"/>
        <v>53</v>
      </c>
    </row>
    <row r="3695" spans="2:13" x14ac:dyDescent="0.25">
      <c r="B3695">
        <v>3681</v>
      </c>
      <c r="C3695" s="1" t="s">
        <v>9</v>
      </c>
      <c r="D3695">
        <v>342027</v>
      </c>
      <c r="E3695" s="1" t="s">
        <v>10</v>
      </c>
      <c r="F3695" s="1" t="s">
        <v>16</v>
      </c>
      <c r="G3695" s="1" t="s">
        <v>12</v>
      </c>
      <c r="H3695" s="1" t="s">
        <v>13</v>
      </c>
      <c r="I3695" s="1" t="s">
        <v>13</v>
      </c>
      <c r="J3695">
        <v>24</v>
      </c>
      <c r="K3695" s="1">
        <f t="shared" si="171"/>
        <v>342027</v>
      </c>
      <c r="L3695" s="1" t="str">
        <f t="shared" si="172"/>
        <v>ASALARIADO</v>
      </c>
      <c r="M3695" s="1">
        <f t="shared" si="173"/>
        <v>24</v>
      </c>
    </row>
    <row r="3696" spans="2:13" x14ac:dyDescent="0.25">
      <c r="B3696">
        <v>3682</v>
      </c>
      <c r="C3696" s="1" t="s">
        <v>9</v>
      </c>
      <c r="D3696">
        <v>405586.5</v>
      </c>
      <c r="E3696" s="1" t="s">
        <v>10</v>
      </c>
      <c r="F3696" s="1" t="s">
        <v>16</v>
      </c>
      <c r="G3696" s="1" t="s">
        <v>12</v>
      </c>
      <c r="H3696" s="1" t="s">
        <v>13</v>
      </c>
      <c r="I3696" s="1" t="s">
        <v>13</v>
      </c>
      <c r="J3696">
        <v>48</v>
      </c>
      <c r="K3696" s="1">
        <f t="shared" si="171"/>
        <v>405586.5</v>
      </c>
      <c r="L3696" s="1" t="str">
        <f t="shared" si="172"/>
        <v>ASALARIADO</v>
      </c>
      <c r="M3696" s="1">
        <f t="shared" si="173"/>
        <v>48</v>
      </c>
    </row>
    <row r="3697" spans="2:13" x14ac:dyDescent="0.25">
      <c r="B3697">
        <v>3683</v>
      </c>
      <c r="C3697" s="1" t="s">
        <v>9</v>
      </c>
      <c r="D3697">
        <v>299647</v>
      </c>
      <c r="E3697" s="1" t="s">
        <v>17</v>
      </c>
      <c r="F3697" s="1" t="s">
        <v>16</v>
      </c>
      <c r="G3697" s="1" t="s">
        <v>12</v>
      </c>
      <c r="H3697" s="1" t="s">
        <v>13</v>
      </c>
      <c r="I3697" s="1" t="s">
        <v>13</v>
      </c>
      <c r="J3697">
        <v>68</v>
      </c>
      <c r="K3697" s="1">
        <f t="shared" si="171"/>
        <v>299647</v>
      </c>
      <c r="L3697" s="1" t="str">
        <f t="shared" si="172"/>
        <v>ASEGURADO VOLUNTARIO</v>
      </c>
      <c r="M3697" s="1">
        <f t="shared" si="173"/>
        <v>68</v>
      </c>
    </row>
    <row r="3698" spans="2:13" x14ac:dyDescent="0.25">
      <c r="B3698">
        <v>3684</v>
      </c>
      <c r="C3698" s="1" t="s">
        <v>9</v>
      </c>
      <c r="D3698">
        <v>244574.2</v>
      </c>
      <c r="E3698" s="1" t="s">
        <v>10</v>
      </c>
      <c r="F3698" s="1" t="s">
        <v>16</v>
      </c>
      <c r="G3698" s="1" t="s">
        <v>12</v>
      </c>
      <c r="H3698" s="1" t="s">
        <v>13</v>
      </c>
      <c r="I3698" s="1" t="s">
        <v>13</v>
      </c>
      <c r="J3698">
        <v>42</v>
      </c>
      <c r="K3698" s="1">
        <f t="shared" si="171"/>
        <v>244574.2</v>
      </c>
      <c r="L3698" s="1" t="str">
        <f t="shared" si="172"/>
        <v>ASALARIADO</v>
      </c>
      <c r="M3698" s="1">
        <f t="shared" si="173"/>
        <v>42</v>
      </c>
    </row>
    <row r="3699" spans="2:13" x14ac:dyDescent="0.25">
      <c r="B3699">
        <v>3685</v>
      </c>
      <c r="C3699" s="1" t="s">
        <v>15</v>
      </c>
      <c r="D3699">
        <v>297050</v>
      </c>
      <c r="E3699" s="1" t="s">
        <v>17</v>
      </c>
      <c r="F3699" s="1" t="s">
        <v>16</v>
      </c>
      <c r="G3699" s="1" t="s">
        <v>12</v>
      </c>
      <c r="H3699" s="1" t="s">
        <v>13</v>
      </c>
      <c r="I3699" s="1" t="s">
        <v>13</v>
      </c>
      <c r="J3699">
        <v>56</v>
      </c>
      <c r="K3699" s="1">
        <f t="shared" si="171"/>
        <v>297050</v>
      </c>
      <c r="L3699" s="1" t="str">
        <f t="shared" si="172"/>
        <v>ASEGURADO VOLUNTARIO</v>
      </c>
      <c r="M3699" s="1">
        <f t="shared" si="173"/>
        <v>56</v>
      </c>
    </row>
    <row r="3700" spans="2:13" x14ac:dyDescent="0.25">
      <c r="B3700">
        <v>3686</v>
      </c>
      <c r="C3700" s="1" t="s">
        <v>9</v>
      </c>
      <c r="D3700">
        <v>1529247</v>
      </c>
      <c r="E3700" s="1" t="s">
        <v>10</v>
      </c>
      <c r="F3700" s="1" t="s">
        <v>16</v>
      </c>
      <c r="G3700" s="1" t="s">
        <v>12</v>
      </c>
      <c r="H3700" s="1" t="s">
        <v>13</v>
      </c>
      <c r="I3700" s="1" t="s">
        <v>13</v>
      </c>
      <c r="J3700">
        <v>28</v>
      </c>
      <c r="K3700" s="1">
        <f t="shared" si="171"/>
        <v>1529247</v>
      </c>
      <c r="L3700" s="1" t="str">
        <f t="shared" si="172"/>
        <v>ASALARIADO</v>
      </c>
      <c r="M3700" s="1">
        <f t="shared" si="173"/>
        <v>28</v>
      </c>
    </row>
    <row r="3701" spans="2:13" x14ac:dyDescent="0.25">
      <c r="B3701">
        <v>3687</v>
      </c>
      <c r="C3701" s="1" t="s">
        <v>9</v>
      </c>
      <c r="D3701">
        <v>200000</v>
      </c>
      <c r="E3701" s="1" t="s">
        <v>10</v>
      </c>
      <c r="F3701" s="1" t="s">
        <v>16</v>
      </c>
      <c r="G3701" s="1" t="s">
        <v>12</v>
      </c>
      <c r="H3701" s="1" t="s">
        <v>13</v>
      </c>
      <c r="I3701" s="1" t="s">
        <v>12</v>
      </c>
      <c r="J3701">
        <v>34</v>
      </c>
      <c r="K3701" s="1">
        <f t="shared" si="171"/>
        <v>200000</v>
      </c>
      <c r="L3701" s="1" t="str">
        <f t="shared" si="172"/>
        <v>ASALARIADO</v>
      </c>
      <c r="M3701" s="1">
        <f t="shared" si="173"/>
        <v>34</v>
      </c>
    </row>
    <row r="3702" spans="2:13" x14ac:dyDescent="0.25">
      <c r="B3702">
        <v>3688</v>
      </c>
      <c r="C3702" s="1" t="s">
        <v>15</v>
      </c>
      <c r="D3702">
        <v>1203138</v>
      </c>
      <c r="E3702" s="1" t="s">
        <v>10</v>
      </c>
      <c r="F3702" s="1" t="s">
        <v>11</v>
      </c>
      <c r="G3702" s="1" t="s">
        <v>12</v>
      </c>
      <c r="H3702" s="1" t="s">
        <v>13</v>
      </c>
      <c r="I3702" s="1" t="s">
        <v>12</v>
      </c>
      <c r="J3702">
        <v>37</v>
      </c>
      <c r="K3702" s="1">
        <f t="shared" si="171"/>
        <v>1203138</v>
      </c>
      <c r="L3702" s="1" t="str">
        <f t="shared" si="172"/>
        <v>ASALARIADO</v>
      </c>
      <c r="M3702" s="1">
        <f t="shared" si="173"/>
        <v>37</v>
      </c>
    </row>
    <row r="3703" spans="2:13" x14ac:dyDescent="0.25">
      <c r="B3703">
        <v>3689</v>
      </c>
      <c r="C3703" s="1" t="s">
        <v>15</v>
      </c>
      <c r="D3703">
        <v>179772</v>
      </c>
      <c r="E3703" s="1" t="s">
        <v>10</v>
      </c>
      <c r="F3703" s="1" t="s">
        <v>16</v>
      </c>
      <c r="G3703" s="1" t="s">
        <v>12</v>
      </c>
      <c r="H3703" s="1" t="s">
        <v>13</v>
      </c>
      <c r="I3703" s="1" t="s">
        <v>13</v>
      </c>
      <c r="J3703">
        <v>36</v>
      </c>
      <c r="K3703" s="1">
        <f t="shared" si="171"/>
        <v>179772</v>
      </c>
      <c r="L3703" s="1" t="str">
        <f t="shared" si="172"/>
        <v>ASALARIADO</v>
      </c>
      <c r="M3703" s="1">
        <f t="shared" si="173"/>
        <v>36</v>
      </c>
    </row>
    <row r="3704" spans="2:13" x14ac:dyDescent="0.25">
      <c r="B3704">
        <v>3690</v>
      </c>
      <c r="C3704" s="1" t="s">
        <v>9</v>
      </c>
      <c r="D3704">
        <v>1159222.2</v>
      </c>
      <c r="E3704" s="1" t="s">
        <v>10</v>
      </c>
      <c r="F3704" s="1" t="s">
        <v>11</v>
      </c>
      <c r="G3704" s="1" t="s">
        <v>12</v>
      </c>
      <c r="H3704" s="1" t="s">
        <v>13</v>
      </c>
      <c r="I3704" s="1" t="s">
        <v>13</v>
      </c>
      <c r="J3704">
        <v>58</v>
      </c>
      <c r="K3704" s="1">
        <f t="shared" si="171"/>
        <v>1159222.2</v>
      </c>
      <c r="L3704" s="1" t="str">
        <f t="shared" si="172"/>
        <v>ASALARIADO</v>
      </c>
      <c r="M3704" s="1">
        <f t="shared" si="173"/>
        <v>58</v>
      </c>
    </row>
    <row r="3705" spans="2:13" x14ac:dyDescent="0.25">
      <c r="B3705">
        <v>3691</v>
      </c>
      <c r="C3705" s="1" t="s">
        <v>9</v>
      </c>
      <c r="D3705">
        <v>960405.5</v>
      </c>
      <c r="E3705" s="1" t="s">
        <v>10</v>
      </c>
      <c r="F3705" s="1" t="s">
        <v>16</v>
      </c>
      <c r="G3705" s="1" t="s">
        <v>12</v>
      </c>
      <c r="H3705" s="1" t="s">
        <v>13</v>
      </c>
      <c r="I3705" s="1" t="s">
        <v>13</v>
      </c>
      <c r="J3705">
        <v>50</v>
      </c>
      <c r="K3705" s="1">
        <f t="shared" si="171"/>
        <v>960405.5</v>
      </c>
      <c r="L3705" s="1" t="str">
        <f t="shared" si="172"/>
        <v>ASALARIADO</v>
      </c>
      <c r="M3705" s="1">
        <f t="shared" si="173"/>
        <v>50</v>
      </c>
    </row>
    <row r="3706" spans="2:13" x14ac:dyDescent="0.25">
      <c r="B3706">
        <v>3692</v>
      </c>
      <c r="C3706" s="1" t="s">
        <v>15</v>
      </c>
      <c r="D3706">
        <v>297046</v>
      </c>
      <c r="E3706" s="1" t="s">
        <v>17</v>
      </c>
      <c r="F3706" s="1" t="s">
        <v>16</v>
      </c>
      <c r="G3706" s="1" t="s">
        <v>12</v>
      </c>
      <c r="H3706" s="1" t="s">
        <v>13</v>
      </c>
      <c r="I3706" s="1" t="s">
        <v>13</v>
      </c>
      <c r="J3706">
        <v>52</v>
      </c>
      <c r="K3706" s="1">
        <f t="shared" si="171"/>
        <v>297046</v>
      </c>
      <c r="L3706" s="1" t="str">
        <f t="shared" si="172"/>
        <v>ASEGURADO VOLUNTARIO</v>
      </c>
      <c r="M3706" s="1">
        <f t="shared" si="173"/>
        <v>52</v>
      </c>
    </row>
    <row r="3707" spans="2:13" x14ac:dyDescent="0.25">
      <c r="B3707">
        <v>3693</v>
      </c>
      <c r="C3707" s="1" t="s">
        <v>9</v>
      </c>
      <c r="D3707">
        <v>297046</v>
      </c>
      <c r="E3707" s="1" t="s">
        <v>18</v>
      </c>
      <c r="F3707" s="1" t="s">
        <v>16</v>
      </c>
      <c r="G3707" s="1" t="s">
        <v>12</v>
      </c>
      <c r="H3707" s="1" t="s">
        <v>13</v>
      </c>
      <c r="I3707" s="1" t="s">
        <v>12</v>
      </c>
      <c r="J3707">
        <v>33</v>
      </c>
      <c r="K3707" s="1">
        <f t="shared" si="171"/>
        <v>297046</v>
      </c>
      <c r="L3707" s="1" t="str">
        <f t="shared" si="172"/>
        <v>TRABAJADOR INDEPENDIENTE</v>
      </c>
      <c r="M3707" s="1">
        <f t="shared" si="173"/>
        <v>33</v>
      </c>
    </row>
    <row r="3708" spans="2:13" x14ac:dyDescent="0.25">
      <c r="B3708">
        <v>3694</v>
      </c>
      <c r="C3708" s="1" t="s">
        <v>9</v>
      </c>
      <c r="D3708">
        <v>653778.43000000005</v>
      </c>
      <c r="E3708" s="1" t="s">
        <v>10</v>
      </c>
      <c r="F3708" s="1" t="s">
        <v>16</v>
      </c>
      <c r="G3708" s="1" t="s">
        <v>12</v>
      </c>
      <c r="H3708" s="1" t="s">
        <v>13</v>
      </c>
      <c r="I3708" s="1" t="s">
        <v>13</v>
      </c>
      <c r="J3708">
        <v>40</v>
      </c>
      <c r="K3708" s="1">
        <f t="shared" si="171"/>
        <v>653778.43000000005</v>
      </c>
      <c r="L3708" s="1" t="str">
        <f t="shared" si="172"/>
        <v>ASALARIADO</v>
      </c>
      <c r="M3708" s="1">
        <f t="shared" si="173"/>
        <v>40</v>
      </c>
    </row>
    <row r="3709" spans="2:13" x14ac:dyDescent="0.25">
      <c r="B3709">
        <v>3695</v>
      </c>
      <c r="C3709" s="1" t="s">
        <v>9</v>
      </c>
      <c r="D3709">
        <v>538863.51</v>
      </c>
      <c r="E3709" s="1" t="s">
        <v>10</v>
      </c>
      <c r="F3709" s="1" t="s">
        <v>16</v>
      </c>
      <c r="G3709" s="1" t="s">
        <v>12</v>
      </c>
      <c r="H3709" s="1" t="s">
        <v>13</v>
      </c>
      <c r="I3709" s="1" t="s">
        <v>13</v>
      </c>
      <c r="J3709">
        <v>21</v>
      </c>
      <c r="K3709" s="1">
        <f t="shared" si="171"/>
        <v>538863.51</v>
      </c>
      <c r="L3709" s="1" t="str">
        <f t="shared" si="172"/>
        <v>ASALARIADO</v>
      </c>
      <c r="M3709" s="1">
        <f t="shared" si="173"/>
        <v>21</v>
      </c>
    </row>
    <row r="3710" spans="2:13" x14ac:dyDescent="0.25">
      <c r="B3710">
        <v>3696</v>
      </c>
      <c r="C3710" s="1" t="s">
        <v>9</v>
      </c>
      <c r="D3710">
        <v>499125</v>
      </c>
      <c r="E3710" s="1" t="s">
        <v>10</v>
      </c>
      <c r="F3710" s="1" t="s">
        <v>16</v>
      </c>
      <c r="G3710" s="1" t="s">
        <v>12</v>
      </c>
      <c r="H3710" s="1" t="s">
        <v>13</v>
      </c>
      <c r="I3710" s="1" t="s">
        <v>12</v>
      </c>
      <c r="J3710">
        <v>47</v>
      </c>
      <c r="K3710" s="1">
        <f t="shared" si="171"/>
        <v>499125</v>
      </c>
      <c r="L3710" s="1" t="str">
        <f t="shared" si="172"/>
        <v>ASALARIADO</v>
      </c>
      <c r="M3710" s="1">
        <f t="shared" si="173"/>
        <v>47</v>
      </c>
    </row>
    <row r="3711" spans="2:13" x14ac:dyDescent="0.25">
      <c r="B3711">
        <v>3697</v>
      </c>
      <c r="C3711" s="1" t="s">
        <v>15</v>
      </c>
      <c r="D3711">
        <v>359544.27</v>
      </c>
      <c r="E3711" s="1" t="s">
        <v>21</v>
      </c>
      <c r="F3711" s="1" t="s">
        <v>16</v>
      </c>
      <c r="G3711" s="1" t="s">
        <v>12</v>
      </c>
      <c r="H3711" s="1" t="s">
        <v>12</v>
      </c>
      <c r="I3711" s="1" t="s">
        <v>13</v>
      </c>
      <c r="J3711">
        <v>47</v>
      </c>
      <c r="K3711" s="1">
        <f t="shared" si="171"/>
        <v>359544.27</v>
      </c>
      <c r="L3711" s="1" t="str">
        <f t="shared" si="172"/>
        <v>CONVENIOS ESPECIALES DE ASEGURADOS VOLUNTARIOS</v>
      </c>
      <c r="M3711" s="1">
        <f t="shared" si="173"/>
        <v>47</v>
      </c>
    </row>
    <row r="3712" spans="2:13" x14ac:dyDescent="0.25">
      <c r="B3712">
        <v>3698</v>
      </c>
      <c r="C3712" s="1" t="s">
        <v>15</v>
      </c>
      <c r="D3712">
        <v>960815.8</v>
      </c>
      <c r="E3712" s="1" t="s">
        <v>10</v>
      </c>
      <c r="F3712" s="1" t="s">
        <v>11</v>
      </c>
      <c r="G3712" s="1" t="s">
        <v>12</v>
      </c>
      <c r="H3712" s="1" t="s">
        <v>13</v>
      </c>
      <c r="I3712" s="1" t="s">
        <v>13</v>
      </c>
      <c r="J3712">
        <v>54</v>
      </c>
      <c r="K3712" s="1">
        <f t="shared" si="171"/>
        <v>960815.8</v>
      </c>
      <c r="L3712" s="1" t="str">
        <f t="shared" si="172"/>
        <v>ASALARIADO</v>
      </c>
      <c r="M3712" s="1">
        <f t="shared" si="173"/>
        <v>54</v>
      </c>
    </row>
    <row r="3713" spans="2:13" x14ac:dyDescent="0.25">
      <c r="B3713">
        <v>3699</v>
      </c>
      <c r="C3713" s="1" t="s">
        <v>15</v>
      </c>
      <c r="D3713">
        <v>445641</v>
      </c>
      <c r="E3713" s="1" t="s">
        <v>10</v>
      </c>
      <c r="F3713" s="1" t="s">
        <v>11</v>
      </c>
      <c r="G3713" s="1" t="s">
        <v>12</v>
      </c>
      <c r="H3713" s="1" t="s">
        <v>13</v>
      </c>
      <c r="I3713" s="1" t="s">
        <v>12</v>
      </c>
      <c r="J3713">
        <v>41</v>
      </c>
      <c r="K3713" s="1">
        <f t="shared" si="171"/>
        <v>445641</v>
      </c>
      <c r="L3713" s="1" t="str">
        <f t="shared" si="172"/>
        <v>ASALARIADO</v>
      </c>
      <c r="M3713" s="1">
        <f t="shared" si="173"/>
        <v>41</v>
      </c>
    </row>
    <row r="3714" spans="2:13" x14ac:dyDescent="0.25">
      <c r="B3714">
        <v>3700</v>
      </c>
      <c r="C3714" s="1" t="s">
        <v>9</v>
      </c>
      <c r="D3714">
        <v>255659</v>
      </c>
      <c r="E3714" s="1" t="s">
        <v>10</v>
      </c>
      <c r="F3714" s="1" t="s">
        <v>16</v>
      </c>
      <c r="G3714" s="1" t="s">
        <v>12</v>
      </c>
      <c r="H3714" s="1" t="s">
        <v>12</v>
      </c>
      <c r="I3714" s="1" t="s">
        <v>13</v>
      </c>
      <c r="J3714">
        <v>23</v>
      </c>
      <c r="K3714" s="1">
        <f t="shared" si="171"/>
        <v>255659</v>
      </c>
      <c r="L3714" s="1" t="str">
        <f t="shared" si="172"/>
        <v>ASALARIADO</v>
      </c>
      <c r="M3714" s="1">
        <f t="shared" si="173"/>
        <v>23</v>
      </c>
    </row>
    <row r="3715" spans="2:13" x14ac:dyDescent="0.25">
      <c r="B3715">
        <v>3701</v>
      </c>
      <c r="C3715" s="1" t="s">
        <v>9</v>
      </c>
      <c r="D3715">
        <v>2615121.75</v>
      </c>
      <c r="E3715" s="1" t="s">
        <v>10</v>
      </c>
      <c r="F3715" s="1" t="s">
        <v>11</v>
      </c>
      <c r="G3715" s="1" t="s">
        <v>12</v>
      </c>
      <c r="H3715" s="1" t="s">
        <v>13</v>
      </c>
      <c r="I3715" s="1" t="s">
        <v>13</v>
      </c>
      <c r="J3715">
        <v>56</v>
      </c>
      <c r="K3715" s="1">
        <f t="shared" si="171"/>
        <v>2615121.75</v>
      </c>
      <c r="L3715" s="1" t="str">
        <f t="shared" si="172"/>
        <v>ASALARIADO</v>
      </c>
      <c r="M3715" s="1">
        <f t="shared" si="173"/>
        <v>56</v>
      </c>
    </row>
    <row r="3716" spans="2:13" x14ac:dyDescent="0.25">
      <c r="B3716">
        <v>3702</v>
      </c>
      <c r="C3716" s="1" t="s">
        <v>9</v>
      </c>
      <c r="D3716">
        <v>94480</v>
      </c>
      <c r="E3716" s="1" t="s">
        <v>10</v>
      </c>
      <c r="F3716" s="1" t="s">
        <v>16</v>
      </c>
      <c r="G3716" s="1" t="s">
        <v>12</v>
      </c>
      <c r="H3716" s="1" t="s">
        <v>13</v>
      </c>
      <c r="I3716" s="1" t="s">
        <v>13</v>
      </c>
      <c r="J3716">
        <v>54</v>
      </c>
      <c r="K3716" s="1">
        <f t="shared" si="171"/>
        <v>94480</v>
      </c>
      <c r="L3716" s="1" t="str">
        <f t="shared" si="172"/>
        <v>ASALARIADO</v>
      </c>
      <c r="M3716" s="1">
        <f t="shared" si="173"/>
        <v>54</v>
      </c>
    </row>
    <row r="3717" spans="2:13" x14ac:dyDescent="0.25">
      <c r="B3717">
        <v>3703</v>
      </c>
      <c r="C3717" s="1" t="s">
        <v>9</v>
      </c>
      <c r="D3717">
        <v>411667</v>
      </c>
      <c r="E3717" s="1" t="s">
        <v>10</v>
      </c>
      <c r="F3717" s="1" t="s">
        <v>16</v>
      </c>
      <c r="G3717" s="1" t="s">
        <v>12</v>
      </c>
      <c r="H3717" s="1" t="s">
        <v>13</v>
      </c>
      <c r="I3717" s="1" t="s">
        <v>13</v>
      </c>
      <c r="J3717">
        <v>21</v>
      </c>
      <c r="K3717" s="1">
        <f t="shared" si="171"/>
        <v>411667</v>
      </c>
      <c r="L3717" s="1" t="str">
        <f t="shared" si="172"/>
        <v>ASALARIADO</v>
      </c>
      <c r="M3717" s="1">
        <f t="shared" si="173"/>
        <v>21</v>
      </c>
    </row>
    <row r="3718" spans="2:13" x14ac:dyDescent="0.25">
      <c r="B3718">
        <v>3704</v>
      </c>
      <c r="C3718" s="1" t="s">
        <v>9</v>
      </c>
      <c r="D3718">
        <v>101489</v>
      </c>
      <c r="E3718" s="1" t="s">
        <v>10</v>
      </c>
      <c r="F3718" s="1" t="s">
        <v>16</v>
      </c>
      <c r="G3718" s="1" t="s">
        <v>12</v>
      </c>
      <c r="H3718" s="1" t="s">
        <v>13</v>
      </c>
      <c r="I3718" s="1" t="s">
        <v>13</v>
      </c>
      <c r="J3718">
        <v>37</v>
      </c>
      <c r="K3718" s="1">
        <f t="shared" si="171"/>
        <v>101489</v>
      </c>
      <c r="L3718" s="1" t="str">
        <f t="shared" si="172"/>
        <v>ASALARIADO</v>
      </c>
      <c r="M3718" s="1">
        <f t="shared" si="173"/>
        <v>37</v>
      </c>
    </row>
    <row r="3719" spans="2:13" x14ac:dyDescent="0.25">
      <c r="B3719">
        <v>3705</v>
      </c>
      <c r="C3719" s="1" t="s">
        <v>9</v>
      </c>
      <c r="D3719">
        <v>1017560.5</v>
      </c>
      <c r="E3719" s="1" t="s">
        <v>10</v>
      </c>
      <c r="F3719" s="1" t="s">
        <v>11</v>
      </c>
      <c r="G3719" s="1" t="s">
        <v>12</v>
      </c>
      <c r="H3719" s="1" t="s">
        <v>13</v>
      </c>
      <c r="I3719" s="1" t="s">
        <v>13</v>
      </c>
      <c r="J3719">
        <v>60</v>
      </c>
      <c r="K3719" s="1">
        <f t="shared" si="171"/>
        <v>1017560.5</v>
      </c>
      <c r="L3719" s="1" t="str">
        <f t="shared" si="172"/>
        <v>ASALARIADO</v>
      </c>
      <c r="M3719" s="1">
        <f t="shared" si="173"/>
        <v>60</v>
      </c>
    </row>
    <row r="3720" spans="2:13" x14ac:dyDescent="0.25">
      <c r="B3720">
        <v>3706</v>
      </c>
      <c r="C3720" s="1" t="s">
        <v>9</v>
      </c>
      <c r="D3720">
        <v>753064</v>
      </c>
      <c r="E3720" s="1" t="s">
        <v>10</v>
      </c>
      <c r="F3720" s="1" t="s">
        <v>11</v>
      </c>
      <c r="G3720" s="1" t="s">
        <v>12</v>
      </c>
      <c r="H3720" s="1" t="s">
        <v>13</v>
      </c>
      <c r="I3720" s="1" t="s">
        <v>12</v>
      </c>
      <c r="J3720">
        <v>53</v>
      </c>
      <c r="K3720" s="1">
        <f t="shared" si="171"/>
        <v>753064</v>
      </c>
      <c r="L3720" s="1" t="str">
        <f t="shared" si="172"/>
        <v>ASALARIADO</v>
      </c>
      <c r="M3720" s="1">
        <f t="shared" si="173"/>
        <v>53</v>
      </c>
    </row>
    <row r="3721" spans="2:13" x14ac:dyDescent="0.25">
      <c r="B3721">
        <v>3707</v>
      </c>
      <c r="C3721" s="1" t="s">
        <v>9</v>
      </c>
      <c r="D3721">
        <v>495975</v>
      </c>
      <c r="E3721" s="1" t="s">
        <v>18</v>
      </c>
      <c r="F3721" s="1" t="s">
        <v>16</v>
      </c>
      <c r="G3721" s="1" t="s">
        <v>12</v>
      </c>
      <c r="H3721" s="1" t="s">
        <v>13</v>
      </c>
      <c r="I3721" s="1" t="s">
        <v>12</v>
      </c>
      <c r="J3721">
        <v>33</v>
      </c>
      <c r="K3721" s="1">
        <f t="shared" si="171"/>
        <v>495975</v>
      </c>
      <c r="L3721" s="1" t="str">
        <f t="shared" si="172"/>
        <v>TRABAJADOR INDEPENDIENTE</v>
      </c>
      <c r="M3721" s="1">
        <f t="shared" si="173"/>
        <v>33</v>
      </c>
    </row>
    <row r="3722" spans="2:13" x14ac:dyDescent="0.25">
      <c r="B3722">
        <v>3708</v>
      </c>
      <c r="C3722" s="1" t="s">
        <v>15</v>
      </c>
      <c r="D3722">
        <v>639148</v>
      </c>
      <c r="E3722" s="1" t="s">
        <v>18</v>
      </c>
      <c r="F3722" s="1" t="s">
        <v>16</v>
      </c>
      <c r="G3722" s="1" t="s">
        <v>12</v>
      </c>
      <c r="H3722" s="1" t="s">
        <v>13</v>
      </c>
      <c r="I3722" s="1" t="s">
        <v>12</v>
      </c>
      <c r="J3722">
        <v>84</v>
      </c>
      <c r="K3722" s="1">
        <f t="shared" si="171"/>
        <v>639148</v>
      </c>
      <c r="L3722" s="1" t="str">
        <f t="shared" si="172"/>
        <v>TRABAJADOR INDEPENDIENTE</v>
      </c>
      <c r="M3722" s="1">
        <f t="shared" si="173"/>
        <v>84</v>
      </c>
    </row>
    <row r="3723" spans="2:13" x14ac:dyDescent="0.25">
      <c r="B3723">
        <v>3709</v>
      </c>
      <c r="C3723" s="1" t="s">
        <v>15</v>
      </c>
      <c r="D3723">
        <v>1821145</v>
      </c>
      <c r="E3723" s="1" t="s">
        <v>10</v>
      </c>
      <c r="F3723" s="1" t="s">
        <v>11</v>
      </c>
      <c r="G3723" s="1" t="s">
        <v>12</v>
      </c>
      <c r="H3723" s="1" t="s">
        <v>13</v>
      </c>
      <c r="I3723" s="1" t="s">
        <v>12</v>
      </c>
      <c r="J3723">
        <v>59</v>
      </c>
      <c r="K3723" s="1">
        <f t="shared" si="171"/>
        <v>1821145</v>
      </c>
      <c r="L3723" s="1" t="str">
        <f t="shared" si="172"/>
        <v>ASALARIADO</v>
      </c>
      <c r="M3723" s="1">
        <f t="shared" si="173"/>
        <v>59</v>
      </c>
    </row>
    <row r="3724" spans="2:13" x14ac:dyDescent="0.25">
      <c r="B3724">
        <v>3710</v>
      </c>
      <c r="C3724" s="1" t="s">
        <v>9</v>
      </c>
      <c r="D3724">
        <v>325000</v>
      </c>
      <c r="E3724" s="1" t="s">
        <v>10</v>
      </c>
      <c r="F3724" s="1" t="s">
        <v>16</v>
      </c>
      <c r="G3724" s="1" t="s">
        <v>12</v>
      </c>
      <c r="H3724" s="1" t="s">
        <v>13</v>
      </c>
      <c r="I3724" s="1" t="s">
        <v>13</v>
      </c>
      <c r="J3724">
        <v>38</v>
      </c>
      <c r="K3724" s="1">
        <f t="shared" si="171"/>
        <v>325000</v>
      </c>
      <c r="L3724" s="1" t="str">
        <f t="shared" si="172"/>
        <v>ASALARIADO</v>
      </c>
      <c r="M3724" s="1">
        <f t="shared" si="173"/>
        <v>38</v>
      </c>
    </row>
    <row r="3725" spans="2:13" x14ac:dyDescent="0.25">
      <c r="B3725">
        <v>3711</v>
      </c>
      <c r="C3725" s="1" t="s">
        <v>9</v>
      </c>
      <c r="D3725">
        <v>278030</v>
      </c>
      <c r="E3725" s="1" t="s">
        <v>19</v>
      </c>
      <c r="F3725" s="1" t="s">
        <v>16</v>
      </c>
      <c r="G3725" s="1" t="s">
        <v>12</v>
      </c>
      <c r="H3725" s="1" t="s">
        <v>13</v>
      </c>
      <c r="I3725" s="1" t="s">
        <v>13</v>
      </c>
      <c r="J3725">
        <v>49</v>
      </c>
      <c r="K3725" s="1">
        <f t="shared" si="171"/>
        <v>278030</v>
      </c>
      <c r="L3725" s="1" t="str">
        <f t="shared" si="172"/>
        <v>CONVENIOS ESPECIALES DE TRABAJADORES INDEPENDIENTES</v>
      </c>
      <c r="M3725" s="1">
        <f t="shared" si="173"/>
        <v>49</v>
      </c>
    </row>
    <row r="3726" spans="2:13" x14ac:dyDescent="0.25">
      <c r="B3726">
        <v>3712</v>
      </c>
      <c r="C3726" s="1" t="s">
        <v>9</v>
      </c>
      <c r="D3726">
        <v>979107.34</v>
      </c>
      <c r="E3726" s="1" t="s">
        <v>10</v>
      </c>
      <c r="F3726" s="1" t="s">
        <v>16</v>
      </c>
      <c r="G3726" s="1" t="s">
        <v>12</v>
      </c>
      <c r="H3726" s="1" t="s">
        <v>13</v>
      </c>
      <c r="I3726" s="1" t="s">
        <v>13</v>
      </c>
      <c r="J3726">
        <v>53</v>
      </c>
      <c r="K3726" s="1">
        <f t="shared" si="171"/>
        <v>979107.34</v>
      </c>
      <c r="L3726" s="1" t="str">
        <f t="shared" si="172"/>
        <v>ASALARIADO</v>
      </c>
      <c r="M3726" s="1">
        <f t="shared" si="173"/>
        <v>53</v>
      </c>
    </row>
    <row r="3727" spans="2:13" x14ac:dyDescent="0.25">
      <c r="B3727">
        <v>3713</v>
      </c>
      <c r="C3727" s="1" t="s">
        <v>9</v>
      </c>
      <c r="D3727">
        <v>297046</v>
      </c>
      <c r="E3727" s="1" t="s">
        <v>18</v>
      </c>
      <c r="F3727" s="1" t="s">
        <v>16</v>
      </c>
      <c r="G3727" s="1" t="s">
        <v>12</v>
      </c>
      <c r="H3727" s="1" t="s">
        <v>13</v>
      </c>
      <c r="I3727" s="1" t="s">
        <v>13</v>
      </c>
      <c r="J3727">
        <v>39</v>
      </c>
      <c r="K3727" s="1">
        <f t="shared" ref="K3727:K3790" si="174">IF(ISBLANK(D3727),$B$8,D3727)</f>
        <v>297046</v>
      </c>
      <c r="L3727" s="1" t="str">
        <f t="shared" ref="L3727:L3790" si="175">IF(ISBLANK(E3727),$B$4,E3727)</f>
        <v>TRABAJADOR INDEPENDIENTE</v>
      </c>
      <c r="M3727" s="1">
        <f t="shared" ref="M3727:M3790" si="176">IF(ISBLANK(J3727),$B$9,J3727)</f>
        <v>39</v>
      </c>
    </row>
    <row r="3728" spans="2:13" x14ac:dyDescent="0.25">
      <c r="B3728">
        <v>3714</v>
      </c>
      <c r="C3728" s="1" t="s">
        <v>15</v>
      </c>
      <c r="D3728">
        <v>330278</v>
      </c>
      <c r="E3728" s="1" t="s">
        <v>10</v>
      </c>
      <c r="F3728" s="1" t="s">
        <v>16</v>
      </c>
      <c r="G3728" s="1" t="s">
        <v>12</v>
      </c>
      <c r="H3728" s="1" t="s">
        <v>13</v>
      </c>
      <c r="I3728" s="1" t="s">
        <v>13</v>
      </c>
      <c r="J3728">
        <v>40</v>
      </c>
      <c r="K3728" s="1">
        <f t="shared" si="174"/>
        <v>330278</v>
      </c>
      <c r="L3728" s="1" t="str">
        <f t="shared" si="175"/>
        <v>ASALARIADO</v>
      </c>
      <c r="M3728" s="1">
        <f t="shared" si="176"/>
        <v>40</v>
      </c>
    </row>
    <row r="3729" spans="2:13" x14ac:dyDescent="0.25">
      <c r="B3729">
        <v>3715</v>
      </c>
      <c r="C3729" s="1" t="s">
        <v>9</v>
      </c>
      <c r="D3729">
        <v>476355</v>
      </c>
      <c r="E3729" s="1" t="s">
        <v>10</v>
      </c>
      <c r="F3729" s="1" t="s">
        <v>16</v>
      </c>
      <c r="G3729" s="1" t="s">
        <v>12</v>
      </c>
      <c r="H3729" s="1" t="s">
        <v>13</v>
      </c>
      <c r="I3729" s="1" t="s">
        <v>13</v>
      </c>
      <c r="J3729">
        <v>48</v>
      </c>
      <c r="K3729" s="1">
        <f t="shared" si="174"/>
        <v>476355</v>
      </c>
      <c r="L3729" s="1" t="str">
        <f t="shared" si="175"/>
        <v>ASALARIADO</v>
      </c>
      <c r="M3729" s="1">
        <f t="shared" si="176"/>
        <v>48</v>
      </c>
    </row>
    <row r="3730" spans="2:13" x14ac:dyDescent="0.25">
      <c r="B3730">
        <v>3716</v>
      </c>
      <c r="C3730" s="1" t="s">
        <v>9</v>
      </c>
      <c r="D3730">
        <v>420000</v>
      </c>
      <c r="E3730" s="1" t="s">
        <v>10</v>
      </c>
      <c r="F3730" s="1" t="s">
        <v>16</v>
      </c>
      <c r="G3730" s="1" t="s">
        <v>12</v>
      </c>
      <c r="H3730" s="1" t="s">
        <v>13</v>
      </c>
      <c r="I3730" s="1" t="s">
        <v>13</v>
      </c>
      <c r="J3730">
        <v>29</v>
      </c>
      <c r="K3730" s="1">
        <f t="shared" si="174"/>
        <v>420000</v>
      </c>
      <c r="L3730" s="1" t="str">
        <f t="shared" si="175"/>
        <v>ASALARIADO</v>
      </c>
      <c r="M3730" s="1">
        <f t="shared" si="176"/>
        <v>29</v>
      </c>
    </row>
    <row r="3731" spans="2:13" x14ac:dyDescent="0.25">
      <c r="B3731">
        <v>3717</v>
      </c>
      <c r="C3731" s="1" t="s">
        <v>15</v>
      </c>
      <c r="D3731">
        <v>1333402</v>
      </c>
      <c r="E3731" s="1" t="s">
        <v>10</v>
      </c>
      <c r="F3731" s="1" t="s">
        <v>11</v>
      </c>
      <c r="G3731" s="1" t="s">
        <v>12</v>
      </c>
      <c r="H3731" s="1" t="s">
        <v>13</v>
      </c>
      <c r="I3731" s="1" t="s">
        <v>13</v>
      </c>
      <c r="J3731">
        <v>39</v>
      </c>
      <c r="K3731" s="1">
        <f t="shared" si="174"/>
        <v>1333402</v>
      </c>
      <c r="L3731" s="1" t="str">
        <f t="shared" si="175"/>
        <v>ASALARIADO</v>
      </c>
      <c r="M3731" s="1">
        <f t="shared" si="176"/>
        <v>39</v>
      </c>
    </row>
    <row r="3732" spans="2:13" x14ac:dyDescent="0.25">
      <c r="B3732">
        <v>3718</v>
      </c>
      <c r="C3732" s="1" t="s">
        <v>9</v>
      </c>
      <c r="D3732">
        <v>356657</v>
      </c>
      <c r="E3732" s="1" t="s">
        <v>17</v>
      </c>
      <c r="F3732" s="1" t="s">
        <v>16</v>
      </c>
      <c r="G3732" s="1" t="s">
        <v>12</v>
      </c>
      <c r="H3732" s="1" t="s">
        <v>13</v>
      </c>
      <c r="I3732" s="1" t="s">
        <v>12</v>
      </c>
      <c r="J3732">
        <v>61</v>
      </c>
      <c r="K3732" s="1">
        <f t="shared" si="174"/>
        <v>356657</v>
      </c>
      <c r="L3732" s="1" t="str">
        <f t="shared" si="175"/>
        <v>ASEGURADO VOLUNTARIO</v>
      </c>
      <c r="M3732" s="1">
        <f t="shared" si="176"/>
        <v>61</v>
      </c>
    </row>
    <row r="3733" spans="2:13" x14ac:dyDescent="0.25">
      <c r="B3733">
        <v>3719</v>
      </c>
      <c r="C3733" s="1" t="s">
        <v>15</v>
      </c>
      <c r="D3733">
        <v>297046</v>
      </c>
      <c r="E3733" s="1" t="s">
        <v>17</v>
      </c>
      <c r="F3733" s="1" t="s">
        <v>16</v>
      </c>
      <c r="G3733" s="1" t="s">
        <v>12</v>
      </c>
      <c r="H3733" s="1" t="s">
        <v>12</v>
      </c>
      <c r="I3733" s="1" t="s">
        <v>13</v>
      </c>
      <c r="J3733">
        <v>31</v>
      </c>
      <c r="K3733" s="1">
        <f t="shared" si="174"/>
        <v>297046</v>
      </c>
      <c r="L3733" s="1" t="str">
        <f t="shared" si="175"/>
        <v>ASEGURADO VOLUNTARIO</v>
      </c>
      <c r="M3733" s="1">
        <f t="shared" si="176"/>
        <v>31</v>
      </c>
    </row>
    <row r="3734" spans="2:13" x14ac:dyDescent="0.25">
      <c r="B3734">
        <v>3720</v>
      </c>
      <c r="C3734" s="1" t="s">
        <v>9</v>
      </c>
      <c r="D3734">
        <v>239421</v>
      </c>
      <c r="E3734" s="1" t="s">
        <v>10</v>
      </c>
      <c r="F3734" s="1" t="s">
        <v>16</v>
      </c>
      <c r="G3734" s="1" t="s">
        <v>12</v>
      </c>
      <c r="H3734" s="1" t="s">
        <v>12</v>
      </c>
      <c r="I3734" s="1" t="s">
        <v>13</v>
      </c>
      <c r="J3734">
        <v>22</v>
      </c>
      <c r="K3734" s="1">
        <f t="shared" si="174"/>
        <v>239421</v>
      </c>
      <c r="L3734" s="1" t="str">
        <f t="shared" si="175"/>
        <v>ASALARIADO</v>
      </c>
      <c r="M3734" s="1">
        <f t="shared" si="176"/>
        <v>22</v>
      </c>
    </row>
    <row r="3735" spans="2:13" x14ac:dyDescent="0.25">
      <c r="B3735">
        <v>3721</v>
      </c>
      <c r="C3735" s="1" t="s">
        <v>9</v>
      </c>
      <c r="D3735">
        <v>202396.55</v>
      </c>
      <c r="E3735" s="1" t="s">
        <v>10</v>
      </c>
      <c r="F3735" s="1" t="s">
        <v>16</v>
      </c>
      <c r="G3735" s="1" t="s">
        <v>12</v>
      </c>
      <c r="H3735" s="1" t="s">
        <v>13</v>
      </c>
      <c r="I3735" s="1" t="s">
        <v>13</v>
      </c>
      <c r="J3735">
        <v>36</v>
      </c>
      <c r="K3735" s="1">
        <f t="shared" si="174"/>
        <v>202396.55</v>
      </c>
      <c r="L3735" s="1" t="str">
        <f t="shared" si="175"/>
        <v>ASALARIADO</v>
      </c>
      <c r="M3735" s="1">
        <f t="shared" si="176"/>
        <v>36</v>
      </c>
    </row>
    <row r="3736" spans="2:13" x14ac:dyDescent="0.25">
      <c r="B3736">
        <v>3722</v>
      </c>
      <c r="C3736" s="1" t="s">
        <v>9</v>
      </c>
      <c r="D3736">
        <v>260000</v>
      </c>
      <c r="E3736" s="1" t="s">
        <v>10</v>
      </c>
      <c r="F3736" s="1" t="s">
        <v>16</v>
      </c>
      <c r="G3736" s="1" t="s">
        <v>12</v>
      </c>
      <c r="H3736" s="1" t="s">
        <v>13</v>
      </c>
      <c r="I3736" s="1" t="s">
        <v>12</v>
      </c>
      <c r="J3736">
        <v>37</v>
      </c>
      <c r="K3736" s="1">
        <f t="shared" si="174"/>
        <v>260000</v>
      </c>
      <c r="L3736" s="1" t="str">
        <f t="shared" si="175"/>
        <v>ASALARIADO</v>
      </c>
      <c r="M3736" s="1">
        <f t="shared" si="176"/>
        <v>37</v>
      </c>
    </row>
    <row r="3737" spans="2:13" x14ac:dyDescent="0.25">
      <c r="B3737">
        <v>3723</v>
      </c>
      <c r="C3737" s="1" t="s">
        <v>15</v>
      </c>
      <c r="D3737">
        <v>858032.05</v>
      </c>
      <c r="E3737" s="1" t="s">
        <v>10</v>
      </c>
      <c r="F3737" s="1" t="s">
        <v>11</v>
      </c>
      <c r="G3737" s="1" t="s">
        <v>12</v>
      </c>
      <c r="H3737" s="1" t="s">
        <v>13</v>
      </c>
      <c r="I3737" s="1" t="s">
        <v>13</v>
      </c>
      <c r="J3737">
        <v>53</v>
      </c>
      <c r="K3737" s="1">
        <f t="shared" si="174"/>
        <v>858032.05</v>
      </c>
      <c r="L3737" s="1" t="str">
        <f t="shared" si="175"/>
        <v>ASALARIADO</v>
      </c>
      <c r="M3737" s="1">
        <f t="shared" si="176"/>
        <v>53</v>
      </c>
    </row>
    <row r="3738" spans="2:13" x14ac:dyDescent="0.25">
      <c r="B3738">
        <v>3724</v>
      </c>
      <c r="C3738" s="1" t="s">
        <v>15</v>
      </c>
      <c r="D3738">
        <v>2036556.25</v>
      </c>
      <c r="E3738" s="1" t="s">
        <v>10</v>
      </c>
      <c r="F3738" s="1" t="s">
        <v>16</v>
      </c>
      <c r="G3738" s="1" t="s">
        <v>12</v>
      </c>
      <c r="H3738" s="1" t="s">
        <v>13</v>
      </c>
      <c r="I3738" s="1" t="s">
        <v>13</v>
      </c>
      <c r="J3738">
        <v>37</v>
      </c>
      <c r="K3738" s="1">
        <f t="shared" si="174"/>
        <v>2036556.25</v>
      </c>
      <c r="L3738" s="1" t="str">
        <f t="shared" si="175"/>
        <v>ASALARIADO</v>
      </c>
      <c r="M3738" s="1">
        <f t="shared" si="176"/>
        <v>37</v>
      </c>
    </row>
    <row r="3739" spans="2:13" x14ac:dyDescent="0.25">
      <c r="B3739">
        <v>3725</v>
      </c>
      <c r="C3739" s="1" t="s">
        <v>9</v>
      </c>
      <c r="D3739">
        <v>454518</v>
      </c>
      <c r="E3739" s="1" t="s">
        <v>10</v>
      </c>
      <c r="F3739" s="1" t="s">
        <v>16</v>
      </c>
      <c r="G3739" s="1" t="s">
        <v>12</v>
      </c>
      <c r="H3739" s="1" t="s">
        <v>13</v>
      </c>
      <c r="I3739" s="1" t="s">
        <v>13</v>
      </c>
      <c r="J3739">
        <v>35</v>
      </c>
      <c r="K3739" s="1">
        <f t="shared" si="174"/>
        <v>454518</v>
      </c>
      <c r="L3739" s="1" t="str">
        <f t="shared" si="175"/>
        <v>ASALARIADO</v>
      </c>
      <c r="M3739" s="1">
        <f t="shared" si="176"/>
        <v>35</v>
      </c>
    </row>
    <row r="3740" spans="2:13" x14ac:dyDescent="0.25">
      <c r="B3740">
        <v>3726</v>
      </c>
      <c r="C3740" s="1" t="s">
        <v>9</v>
      </c>
      <c r="D3740">
        <v>459616.28</v>
      </c>
      <c r="E3740" s="1" t="s">
        <v>10</v>
      </c>
      <c r="F3740" s="1" t="s">
        <v>16</v>
      </c>
      <c r="G3740" s="1" t="s">
        <v>12</v>
      </c>
      <c r="H3740" s="1" t="s">
        <v>13</v>
      </c>
      <c r="I3740" s="1" t="s">
        <v>13</v>
      </c>
      <c r="J3740">
        <v>28</v>
      </c>
      <c r="K3740" s="1">
        <f t="shared" si="174"/>
        <v>459616.28</v>
      </c>
      <c r="L3740" s="1" t="str">
        <f t="shared" si="175"/>
        <v>ASALARIADO</v>
      </c>
      <c r="M3740" s="1">
        <f t="shared" si="176"/>
        <v>28</v>
      </c>
    </row>
    <row r="3741" spans="2:13" x14ac:dyDescent="0.25">
      <c r="B3741">
        <v>3727</v>
      </c>
      <c r="C3741" s="1" t="s">
        <v>9</v>
      </c>
      <c r="D3741">
        <v>299744</v>
      </c>
      <c r="E3741" s="1" t="s">
        <v>18</v>
      </c>
      <c r="F3741" s="1" t="s">
        <v>16</v>
      </c>
      <c r="G3741" s="1" t="s">
        <v>12</v>
      </c>
      <c r="H3741" s="1" t="s">
        <v>13</v>
      </c>
      <c r="I3741" s="1" t="s">
        <v>13</v>
      </c>
      <c r="J3741">
        <v>40</v>
      </c>
      <c r="K3741" s="1">
        <f t="shared" si="174"/>
        <v>299744</v>
      </c>
      <c r="L3741" s="1" t="str">
        <f t="shared" si="175"/>
        <v>TRABAJADOR INDEPENDIENTE</v>
      </c>
      <c r="M3741" s="1">
        <f t="shared" si="176"/>
        <v>40</v>
      </c>
    </row>
    <row r="3742" spans="2:13" x14ac:dyDescent="0.25">
      <c r="B3742">
        <v>3728</v>
      </c>
      <c r="C3742" s="1" t="s">
        <v>9</v>
      </c>
      <c r="D3742">
        <v>2590373.15</v>
      </c>
      <c r="E3742" s="1" t="s">
        <v>10</v>
      </c>
      <c r="F3742" s="1" t="s">
        <v>11</v>
      </c>
      <c r="G3742" s="1" t="s">
        <v>12</v>
      </c>
      <c r="H3742" s="1" t="s">
        <v>13</v>
      </c>
      <c r="I3742" s="1" t="s">
        <v>13</v>
      </c>
      <c r="J3742">
        <v>56</v>
      </c>
      <c r="K3742" s="1">
        <f t="shared" si="174"/>
        <v>2590373.15</v>
      </c>
      <c r="L3742" s="1" t="str">
        <f t="shared" si="175"/>
        <v>ASALARIADO</v>
      </c>
      <c r="M3742" s="1">
        <f t="shared" si="176"/>
        <v>56</v>
      </c>
    </row>
    <row r="3743" spans="2:13" x14ac:dyDescent="0.25">
      <c r="B3743">
        <v>3729</v>
      </c>
      <c r="C3743" s="1" t="s">
        <v>9</v>
      </c>
      <c r="D3743">
        <v>551468.9</v>
      </c>
      <c r="E3743" s="1" t="s">
        <v>10</v>
      </c>
      <c r="F3743" s="1" t="s">
        <v>16</v>
      </c>
      <c r="G3743" s="1" t="s">
        <v>12</v>
      </c>
      <c r="H3743" s="1" t="s">
        <v>13</v>
      </c>
      <c r="I3743" s="1" t="s">
        <v>13</v>
      </c>
      <c r="J3743">
        <v>38</v>
      </c>
      <c r="K3743" s="1">
        <f t="shared" si="174"/>
        <v>551468.9</v>
      </c>
      <c r="L3743" s="1" t="str">
        <f t="shared" si="175"/>
        <v>ASALARIADO</v>
      </c>
      <c r="M3743" s="1">
        <f t="shared" si="176"/>
        <v>38</v>
      </c>
    </row>
    <row r="3744" spans="2:13" x14ac:dyDescent="0.25">
      <c r="B3744">
        <v>3730</v>
      </c>
      <c r="C3744" s="1" t="s">
        <v>9</v>
      </c>
      <c r="D3744">
        <v>550000</v>
      </c>
      <c r="E3744" s="1" t="s">
        <v>10</v>
      </c>
      <c r="F3744" s="1" t="s">
        <v>16</v>
      </c>
      <c r="G3744" s="1" t="s">
        <v>12</v>
      </c>
      <c r="H3744" s="1" t="s">
        <v>13</v>
      </c>
      <c r="I3744" s="1" t="s">
        <v>13</v>
      </c>
      <c r="J3744">
        <v>58</v>
      </c>
      <c r="K3744" s="1">
        <f t="shared" si="174"/>
        <v>550000</v>
      </c>
      <c r="L3744" s="1" t="str">
        <f t="shared" si="175"/>
        <v>ASALARIADO</v>
      </c>
      <c r="M3744" s="1">
        <f t="shared" si="176"/>
        <v>58</v>
      </c>
    </row>
    <row r="3745" spans="2:13" x14ac:dyDescent="0.25">
      <c r="B3745">
        <v>3731</v>
      </c>
      <c r="C3745" s="1" t="s">
        <v>9</v>
      </c>
      <c r="D3745">
        <v>1182929.8700000001</v>
      </c>
      <c r="E3745" s="1" t="s">
        <v>10</v>
      </c>
      <c r="F3745" s="1" t="s">
        <v>16</v>
      </c>
      <c r="G3745" s="1" t="s">
        <v>12</v>
      </c>
      <c r="H3745" s="1" t="s">
        <v>13</v>
      </c>
      <c r="I3745" s="1" t="s">
        <v>13</v>
      </c>
      <c r="J3745">
        <v>32</v>
      </c>
      <c r="K3745" s="1">
        <f t="shared" si="174"/>
        <v>1182929.8700000001</v>
      </c>
      <c r="L3745" s="1" t="str">
        <f t="shared" si="175"/>
        <v>ASALARIADO</v>
      </c>
      <c r="M3745" s="1">
        <f t="shared" si="176"/>
        <v>32</v>
      </c>
    </row>
    <row r="3746" spans="2:13" x14ac:dyDescent="0.25">
      <c r="B3746">
        <v>3732</v>
      </c>
      <c r="C3746" s="1" t="s">
        <v>9</v>
      </c>
      <c r="D3746">
        <v>728454.02</v>
      </c>
      <c r="E3746" s="1" t="s">
        <v>10</v>
      </c>
      <c r="F3746" s="1" t="s">
        <v>16</v>
      </c>
      <c r="G3746" s="1" t="s">
        <v>12</v>
      </c>
      <c r="H3746" s="1" t="s">
        <v>13</v>
      </c>
      <c r="I3746" s="1" t="s">
        <v>13</v>
      </c>
      <c r="J3746">
        <v>35</v>
      </c>
      <c r="K3746" s="1">
        <f t="shared" si="174"/>
        <v>728454.02</v>
      </c>
      <c r="L3746" s="1" t="str">
        <f t="shared" si="175"/>
        <v>ASALARIADO</v>
      </c>
      <c r="M3746" s="1">
        <f t="shared" si="176"/>
        <v>35</v>
      </c>
    </row>
    <row r="3747" spans="2:13" x14ac:dyDescent="0.25">
      <c r="B3747">
        <v>3733</v>
      </c>
      <c r="C3747" s="1" t="s">
        <v>9</v>
      </c>
      <c r="D3747">
        <v>533333.32999999996</v>
      </c>
      <c r="E3747" s="1" t="s">
        <v>10</v>
      </c>
      <c r="F3747" s="1" t="s">
        <v>16</v>
      </c>
      <c r="G3747" s="1" t="s">
        <v>12</v>
      </c>
      <c r="H3747" s="1" t="s">
        <v>13</v>
      </c>
      <c r="I3747" s="1" t="s">
        <v>13</v>
      </c>
      <c r="J3747">
        <v>27</v>
      </c>
      <c r="K3747" s="1">
        <f t="shared" si="174"/>
        <v>533333.32999999996</v>
      </c>
      <c r="L3747" s="1" t="str">
        <f t="shared" si="175"/>
        <v>ASALARIADO</v>
      </c>
      <c r="M3747" s="1">
        <f t="shared" si="176"/>
        <v>27</v>
      </c>
    </row>
    <row r="3748" spans="2:13" x14ac:dyDescent="0.25">
      <c r="B3748">
        <v>3734</v>
      </c>
      <c r="C3748" s="1" t="s">
        <v>15</v>
      </c>
      <c r="D3748">
        <v>319879</v>
      </c>
      <c r="E3748" s="1" t="s">
        <v>10</v>
      </c>
      <c r="F3748" s="1" t="s">
        <v>11</v>
      </c>
      <c r="G3748" s="1" t="s">
        <v>12</v>
      </c>
      <c r="H3748" s="1" t="s">
        <v>13</v>
      </c>
      <c r="I3748" s="1" t="s">
        <v>12</v>
      </c>
      <c r="J3748">
        <v>54</v>
      </c>
      <c r="K3748" s="1">
        <f t="shared" si="174"/>
        <v>319879</v>
      </c>
      <c r="L3748" s="1" t="str">
        <f t="shared" si="175"/>
        <v>ASALARIADO</v>
      </c>
      <c r="M3748" s="1">
        <f t="shared" si="176"/>
        <v>54</v>
      </c>
    </row>
    <row r="3749" spans="2:13" x14ac:dyDescent="0.25">
      <c r="B3749">
        <v>3735</v>
      </c>
      <c r="C3749" s="1" t="s">
        <v>9</v>
      </c>
      <c r="D3749">
        <v>32956</v>
      </c>
      <c r="E3749" s="1" t="s">
        <v>10</v>
      </c>
      <c r="F3749" s="1" t="s">
        <v>16</v>
      </c>
      <c r="G3749" s="1" t="s">
        <v>12</v>
      </c>
      <c r="H3749" s="1" t="s">
        <v>13</v>
      </c>
      <c r="I3749" s="1" t="s">
        <v>13</v>
      </c>
      <c r="J3749">
        <v>22</v>
      </c>
      <c r="K3749" s="1">
        <f t="shared" si="174"/>
        <v>32956</v>
      </c>
      <c r="L3749" s="1" t="str">
        <f t="shared" si="175"/>
        <v>ASALARIADO</v>
      </c>
      <c r="M3749" s="1">
        <f t="shared" si="176"/>
        <v>22</v>
      </c>
    </row>
    <row r="3750" spans="2:13" x14ac:dyDescent="0.25">
      <c r="B3750">
        <v>3736</v>
      </c>
      <c r="C3750" s="1" t="s">
        <v>9</v>
      </c>
      <c r="D3750">
        <v>450000</v>
      </c>
      <c r="E3750" s="1" t="s">
        <v>10</v>
      </c>
      <c r="F3750" s="1" t="s">
        <v>16</v>
      </c>
      <c r="G3750" s="1" t="s">
        <v>12</v>
      </c>
      <c r="H3750" s="1" t="s">
        <v>13</v>
      </c>
      <c r="I3750" s="1" t="s">
        <v>13</v>
      </c>
      <c r="J3750">
        <v>24</v>
      </c>
      <c r="K3750" s="1">
        <f t="shared" si="174"/>
        <v>450000</v>
      </c>
      <c r="L3750" s="1" t="str">
        <f t="shared" si="175"/>
        <v>ASALARIADO</v>
      </c>
      <c r="M3750" s="1">
        <f t="shared" si="176"/>
        <v>24</v>
      </c>
    </row>
    <row r="3751" spans="2:13" x14ac:dyDescent="0.25">
      <c r="B3751">
        <v>3737</v>
      </c>
      <c r="C3751" s="1" t="s">
        <v>15</v>
      </c>
      <c r="D3751">
        <v>682607.23</v>
      </c>
      <c r="E3751" s="1" t="s">
        <v>10</v>
      </c>
      <c r="F3751" s="1" t="s">
        <v>16</v>
      </c>
      <c r="G3751" s="1" t="s">
        <v>12</v>
      </c>
      <c r="H3751" s="1" t="s">
        <v>13</v>
      </c>
      <c r="I3751" s="1" t="s">
        <v>12</v>
      </c>
      <c r="J3751">
        <v>28</v>
      </c>
      <c r="K3751" s="1">
        <f t="shared" si="174"/>
        <v>682607.23</v>
      </c>
      <c r="L3751" s="1" t="str">
        <f t="shared" si="175"/>
        <v>ASALARIADO</v>
      </c>
      <c r="M3751" s="1">
        <f t="shared" si="176"/>
        <v>28</v>
      </c>
    </row>
    <row r="3752" spans="2:13" x14ac:dyDescent="0.25">
      <c r="B3752">
        <v>3738</v>
      </c>
      <c r="C3752" s="1" t="s">
        <v>15</v>
      </c>
      <c r="D3752">
        <v>1326562</v>
      </c>
      <c r="E3752" s="1" t="s">
        <v>14</v>
      </c>
      <c r="F3752" s="1" t="s">
        <v>11</v>
      </c>
      <c r="G3752" s="1" t="s">
        <v>12</v>
      </c>
      <c r="H3752" s="1" t="s">
        <v>13</v>
      </c>
      <c r="I3752" s="1" t="s">
        <v>13</v>
      </c>
      <c r="J3752">
        <v>59</v>
      </c>
      <c r="K3752" s="1">
        <f t="shared" si="174"/>
        <v>1326562</v>
      </c>
      <c r="L3752" s="1" t="str">
        <f t="shared" si="175"/>
        <v>PENSIONADOS EN SU PROPIO SISTEMA</v>
      </c>
      <c r="M3752" s="1">
        <f t="shared" si="176"/>
        <v>59</v>
      </c>
    </row>
    <row r="3753" spans="2:13" x14ac:dyDescent="0.25">
      <c r="B3753">
        <v>3739</v>
      </c>
      <c r="C3753" s="1" t="s">
        <v>9</v>
      </c>
      <c r="D3753">
        <v>195000</v>
      </c>
      <c r="E3753" s="1" t="s">
        <v>10</v>
      </c>
      <c r="F3753" s="1" t="s">
        <v>16</v>
      </c>
      <c r="G3753" s="1" t="s">
        <v>12</v>
      </c>
      <c r="H3753" s="1" t="s">
        <v>13</v>
      </c>
      <c r="I3753" s="1" t="s">
        <v>13</v>
      </c>
      <c r="J3753">
        <v>28</v>
      </c>
      <c r="K3753" s="1">
        <f t="shared" si="174"/>
        <v>195000</v>
      </c>
      <c r="L3753" s="1" t="str">
        <f t="shared" si="175"/>
        <v>ASALARIADO</v>
      </c>
      <c r="M3753" s="1">
        <f t="shared" si="176"/>
        <v>28</v>
      </c>
    </row>
    <row r="3754" spans="2:13" x14ac:dyDescent="0.25">
      <c r="B3754">
        <v>3740</v>
      </c>
      <c r="C3754" s="1" t="s">
        <v>15</v>
      </c>
      <c r="D3754">
        <v>297046</v>
      </c>
      <c r="E3754" s="1" t="s">
        <v>18</v>
      </c>
      <c r="F3754" s="1" t="s">
        <v>16</v>
      </c>
      <c r="G3754" s="1" t="s">
        <v>12</v>
      </c>
      <c r="H3754" s="1" t="s">
        <v>13</v>
      </c>
      <c r="I3754" s="1" t="s">
        <v>13</v>
      </c>
      <c r="J3754">
        <v>47</v>
      </c>
      <c r="K3754" s="1">
        <f t="shared" si="174"/>
        <v>297046</v>
      </c>
      <c r="L3754" s="1" t="str">
        <f t="shared" si="175"/>
        <v>TRABAJADOR INDEPENDIENTE</v>
      </c>
      <c r="M3754" s="1">
        <f t="shared" si="176"/>
        <v>47</v>
      </c>
    </row>
    <row r="3755" spans="2:13" x14ac:dyDescent="0.25">
      <c r="B3755">
        <v>3741</v>
      </c>
      <c r="C3755" s="1" t="s">
        <v>9</v>
      </c>
      <c r="D3755">
        <v>840549</v>
      </c>
      <c r="E3755" s="1" t="s">
        <v>10</v>
      </c>
      <c r="F3755" s="1" t="s">
        <v>11</v>
      </c>
      <c r="G3755" s="1" t="s">
        <v>12</v>
      </c>
      <c r="H3755" s="1" t="s">
        <v>13</v>
      </c>
      <c r="I3755" s="1" t="s">
        <v>13</v>
      </c>
      <c r="J3755">
        <v>54</v>
      </c>
      <c r="K3755" s="1">
        <f t="shared" si="174"/>
        <v>840549</v>
      </c>
      <c r="L3755" s="1" t="str">
        <f t="shared" si="175"/>
        <v>ASALARIADO</v>
      </c>
      <c r="M3755" s="1">
        <f t="shared" si="176"/>
        <v>54</v>
      </c>
    </row>
    <row r="3756" spans="2:13" x14ac:dyDescent="0.25">
      <c r="B3756">
        <v>3742</v>
      </c>
      <c r="C3756" s="1" t="s">
        <v>15</v>
      </c>
      <c r="D3756">
        <v>1343265.5</v>
      </c>
      <c r="E3756" s="1" t="s">
        <v>10</v>
      </c>
      <c r="F3756" s="1" t="s">
        <v>11</v>
      </c>
      <c r="G3756" s="1" t="s">
        <v>12</v>
      </c>
      <c r="H3756" s="1" t="s">
        <v>13</v>
      </c>
      <c r="I3756" s="1" t="s">
        <v>13</v>
      </c>
      <c r="J3756">
        <v>40</v>
      </c>
      <c r="K3756" s="1">
        <f t="shared" si="174"/>
        <v>1343265.5</v>
      </c>
      <c r="L3756" s="1" t="str">
        <f t="shared" si="175"/>
        <v>ASALARIADO</v>
      </c>
      <c r="M3756" s="1">
        <f t="shared" si="176"/>
        <v>40</v>
      </c>
    </row>
    <row r="3757" spans="2:13" x14ac:dyDescent="0.25">
      <c r="B3757">
        <v>3743</v>
      </c>
      <c r="C3757" s="1" t="s">
        <v>9</v>
      </c>
      <c r="D3757">
        <v>600000</v>
      </c>
      <c r="E3757" s="1" t="s">
        <v>10</v>
      </c>
      <c r="F3757" s="1" t="s">
        <v>16</v>
      </c>
      <c r="G3757" s="1" t="s">
        <v>12</v>
      </c>
      <c r="H3757" s="1" t="s">
        <v>13</v>
      </c>
      <c r="I3757" s="1" t="s">
        <v>13</v>
      </c>
      <c r="J3757">
        <v>53</v>
      </c>
      <c r="K3757" s="1">
        <f t="shared" si="174"/>
        <v>600000</v>
      </c>
      <c r="L3757" s="1" t="str">
        <f t="shared" si="175"/>
        <v>ASALARIADO</v>
      </c>
      <c r="M3757" s="1">
        <f t="shared" si="176"/>
        <v>53</v>
      </c>
    </row>
    <row r="3758" spans="2:13" x14ac:dyDescent="0.25">
      <c r="B3758">
        <v>3744</v>
      </c>
      <c r="C3758" s="1" t="s">
        <v>9</v>
      </c>
      <c r="D3758">
        <v>795414</v>
      </c>
      <c r="E3758" s="1" t="s">
        <v>10</v>
      </c>
      <c r="F3758" s="1" t="s">
        <v>16</v>
      </c>
      <c r="G3758" s="1" t="s">
        <v>12</v>
      </c>
      <c r="H3758" s="1" t="s">
        <v>13</v>
      </c>
      <c r="I3758" s="1" t="s">
        <v>13</v>
      </c>
      <c r="J3758">
        <v>22</v>
      </c>
      <c r="K3758" s="1">
        <f t="shared" si="174"/>
        <v>795414</v>
      </c>
      <c r="L3758" s="1" t="str">
        <f t="shared" si="175"/>
        <v>ASALARIADO</v>
      </c>
      <c r="M3758" s="1">
        <f t="shared" si="176"/>
        <v>22</v>
      </c>
    </row>
    <row r="3759" spans="2:13" x14ac:dyDescent="0.25">
      <c r="B3759">
        <v>3745</v>
      </c>
      <c r="C3759" s="1" t="s">
        <v>15</v>
      </c>
      <c r="D3759">
        <v>359545</v>
      </c>
      <c r="E3759" s="1" t="s">
        <v>10</v>
      </c>
      <c r="F3759" s="1" t="s">
        <v>16</v>
      </c>
      <c r="G3759" s="1" t="s">
        <v>12</v>
      </c>
      <c r="H3759" s="1" t="s">
        <v>13</v>
      </c>
      <c r="I3759" s="1" t="s">
        <v>13</v>
      </c>
      <c r="J3759">
        <v>30</v>
      </c>
      <c r="K3759" s="1">
        <f t="shared" si="174"/>
        <v>359545</v>
      </c>
      <c r="L3759" s="1" t="str">
        <f t="shared" si="175"/>
        <v>ASALARIADO</v>
      </c>
      <c r="M3759" s="1">
        <f t="shared" si="176"/>
        <v>30</v>
      </c>
    </row>
    <row r="3760" spans="2:13" x14ac:dyDescent="0.25">
      <c r="B3760">
        <v>3746</v>
      </c>
      <c r="C3760" s="1" t="s">
        <v>15</v>
      </c>
      <c r="D3760">
        <v>351185</v>
      </c>
      <c r="E3760" s="1" t="s">
        <v>10</v>
      </c>
      <c r="F3760" s="1" t="s">
        <v>16</v>
      </c>
      <c r="G3760" s="1" t="s">
        <v>12</v>
      </c>
      <c r="H3760" s="1" t="s">
        <v>13</v>
      </c>
      <c r="I3760" s="1" t="s">
        <v>13</v>
      </c>
      <c r="J3760">
        <v>50</v>
      </c>
      <c r="K3760" s="1">
        <f t="shared" si="174"/>
        <v>351185</v>
      </c>
      <c r="L3760" s="1" t="str">
        <f t="shared" si="175"/>
        <v>ASALARIADO</v>
      </c>
      <c r="M3760" s="1">
        <f t="shared" si="176"/>
        <v>50</v>
      </c>
    </row>
    <row r="3761" spans="2:13" x14ac:dyDescent="0.25">
      <c r="B3761">
        <v>3747</v>
      </c>
      <c r="C3761" s="1" t="s">
        <v>9</v>
      </c>
      <c r="D3761">
        <v>395218.86</v>
      </c>
      <c r="E3761" s="1" t="s">
        <v>10</v>
      </c>
      <c r="F3761" s="1" t="s">
        <v>16</v>
      </c>
      <c r="G3761" s="1" t="s">
        <v>12</v>
      </c>
      <c r="H3761" s="1" t="s">
        <v>13</v>
      </c>
      <c r="I3761" s="1" t="s">
        <v>13</v>
      </c>
      <c r="J3761">
        <v>20</v>
      </c>
      <c r="K3761" s="1">
        <f t="shared" si="174"/>
        <v>395218.86</v>
      </c>
      <c r="L3761" s="1" t="str">
        <f t="shared" si="175"/>
        <v>ASALARIADO</v>
      </c>
      <c r="M3761" s="1">
        <f t="shared" si="176"/>
        <v>20</v>
      </c>
    </row>
    <row r="3762" spans="2:13" x14ac:dyDescent="0.25">
      <c r="B3762">
        <v>3748</v>
      </c>
      <c r="C3762" s="1" t="s">
        <v>9</v>
      </c>
      <c r="D3762">
        <v>241119</v>
      </c>
      <c r="E3762" s="1" t="s">
        <v>10</v>
      </c>
      <c r="F3762" s="1" t="s">
        <v>16</v>
      </c>
      <c r="G3762" s="1" t="s">
        <v>12</v>
      </c>
      <c r="H3762" s="1" t="s">
        <v>13</v>
      </c>
      <c r="I3762" s="1" t="s">
        <v>13</v>
      </c>
      <c r="J3762">
        <v>47</v>
      </c>
      <c r="K3762" s="1">
        <f t="shared" si="174"/>
        <v>241119</v>
      </c>
      <c r="L3762" s="1" t="str">
        <f t="shared" si="175"/>
        <v>ASALARIADO</v>
      </c>
      <c r="M3762" s="1">
        <f t="shared" si="176"/>
        <v>47</v>
      </c>
    </row>
    <row r="3763" spans="2:13" x14ac:dyDescent="0.25">
      <c r="B3763">
        <v>3749</v>
      </c>
      <c r="C3763" s="1" t="s">
        <v>9</v>
      </c>
      <c r="D3763">
        <v>445567</v>
      </c>
      <c r="E3763" s="1" t="s">
        <v>18</v>
      </c>
      <c r="F3763" s="1" t="s">
        <v>16</v>
      </c>
      <c r="G3763" s="1" t="s">
        <v>12</v>
      </c>
      <c r="H3763" s="1" t="s">
        <v>13</v>
      </c>
      <c r="I3763" s="1" t="s">
        <v>12</v>
      </c>
      <c r="J3763">
        <v>50</v>
      </c>
      <c r="K3763" s="1">
        <f t="shared" si="174"/>
        <v>445567</v>
      </c>
      <c r="L3763" s="1" t="str">
        <f t="shared" si="175"/>
        <v>TRABAJADOR INDEPENDIENTE</v>
      </c>
      <c r="M3763" s="1">
        <f t="shared" si="176"/>
        <v>50</v>
      </c>
    </row>
    <row r="3764" spans="2:13" x14ac:dyDescent="0.25">
      <c r="B3764">
        <v>3750</v>
      </c>
      <c r="C3764" s="1" t="s">
        <v>9</v>
      </c>
      <c r="D3764">
        <v>1116779.8400000001</v>
      </c>
      <c r="E3764" s="1" t="s">
        <v>10</v>
      </c>
      <c r="F3764" s="1" t="s">
        <v>16</v>
      </c>
      <c r="G3764" s="1" t="s">
        <v>12</v>
      </c>
      <c r="H3764" s="1" t="s">
        <v>13</v>
      </c>
      <c r="I3764" s="1" t="s">
        <v>13</v>
      </c>
      <c r="J3764">
        <v>42</v>
      </c>
      <c r="K3764" s="1">
        <f t="shared" si="174"/>
        <v>1116779.8400000001</v>
      </c>
      <c r="L3764" s="1" t="str">
        <f t="shared" si="175"/>
        <v>ASALARIADO</v>
      </c>
      <c r="M3764" s="1">
        <f t="shared" si="176"/>
        <v>42</v>
      </c>
    </row>
    <row r="3765" spans="2:13" x14ac:dyDescent="0.25">
      <c r="B3765">
        <v>3751</v>
      </c>
      <c r="C3765" s="1" t="s">
        <v>9</v>
      </c>
      <c r="D3765">
        <v>499958.33</v>
      </c>
      <c r="E3765" s="1" t="s">
        <v>10</v>
      </c>
      <c r="F3765" s="1" t="s">
        <v>16</v>
      </c>
      <c r="G3765" s="1" t="s">
        <v>12</v>
      </c>
      <c r="H3765" s="1" t="s">
        <v>13</v>
      </c>
      <c r="I3765" s="1" t="s">
        <v>13</v>
      </c>
      <c r="J3765">
        <v>27</v>
      </c>
      <c r="K3765" s="1">
        <f t="shared" si="174"/>
        <v>499958.33</v>
      </c>
      <c r="L3765" s="1" t="str">
        <f t="shared" si="175"/>
        <v>ASALARIADO</v>
      </c>
      <c r="M3765" s="1">
        <f t="shared" si="176"/>
        <v>27</v>
      </c>
    </row>
    <row r="3766" spans="2:13" x14ac:dyDescent="0.25">
      <c r="B3766">
        <v>3752</v>
      </c>
      <c r="C3766" s="1" t="s">
        <v>15</v>
      </c>
      <c r="D3766">
        <v>250000</v>
      </c>
      <c r="E3766" s="1" t="s">
        <v>10</v>
      </c>
      <c r="F3766" s="1" t="s">
        <v>16</v>
      </c>
      <c r="G3766" s="1" t="s">
        <v>12</v>
      </c>
      <c r="H3766" s="1" t="s">
        <v>13</v>
      </c>
      <c r="I3766" s="1" t="s">
        <v>13</v>
      </c>
      <c r="J3766">
        <v>29</v>
      </c>
      <c r="K3766" s="1">
        <f t="shared" si="174"/>
        <v>250000</v>
      </c>
      <c r="L3766" s="1" t="str">
        <f t="shared" si="175"/>
        <v>ASALARIADO</v>
      </c>
      <c r="M3766" s="1">
        <f t="shared" si="176"/>
        <v>29</v>
      </c>
    </row>
    <row r="3767" spans="2:13" x14ac:dyDescent="0.25">
      <c r="B3767">
        <v>3753</v>
      </c>
      <c r="C3767" s="1" t="s">
        <v>9</v>
      </c>
      <c r="D3767">
        <v>314424</v>
      </c>
      <c r="E3767" s="1" t="s">
        <v>10</v>
      </c>
      <c r="F3767" s="1" t="s">
        <v>16</v>
      </c>
      <c r="G3767" s="1" t="s">
        <v>12</v>
      </c>
      <c r="H3767" s="1" t="s">
        <v>13</v>
      </c>
      <c r="I3767" s="1" t="s">
        <v>13</v>
      </c>
      <c r="J3767">
        <v>24</v>
      </c>
      <c r="K3767" s="1">
        <f t="shared" si="174"/>
        <v>314424</v>
      </c>
      <c r="L3767" s="1" t="str">
        <f t="shared" si="175"/>
        <v>ASALARIADO</v>
      </c>
      <c r="M3767" s="1">
        <f t="shared" si="176"/>
        <v>24</v>
      </c>
    </row>
    <row r="3768" spans="2:13" x14ac:dyDescent="0.25">
      <c r="B3768">
        <v>3754</v>
      </c>
      <c r="C3768" s="1" t="s">
        <v>15</v>
      </c>
      <c r="D3768">
        <v>367892</v>
      </c>
      <c r="E3768" s="1" t="s">
        <v>10</v>
      </c>
      <c r="F3768" s="1" t="s">
        <v>11</v>
      </c>
      <c r="G3768" s="1" t="s">
        <v>12</v>
      </c>
      <c r="H3768" s="1" t="s">
        <v>13</v>
      </c>
      <c r="I3768" s="1" t="s">
        <v>12</v>
      </c>
      <c r="J3768">
        <v>43</v>
      </c>
      <c r="K3768" s="1">
        <f t="shared" si="174"/>
        <v>367892</v>
      </c>
      <c r="L3768" s="1" t="str">
        <f t="shared" si="175"/>
        <v>ASALARIADO</v>
      </c>
      <c r="M3768" s="1">
        <f t="shared" si="176"/>
        <v>43</v>
      </c>
    </row>
    <row r="3769" spans="2:13" x14ac:dyDescent="0.25">
      <c r="B3769">
        <v>3755</v>
      </c>
      <c r="C3769" s="1" t="s">
        <v>9</v>
      </c>
      <c r="D3769">
        <v>361180.29</v>
      </c>
      <c r="E3769" s="1" t="s">
        <v>10</v>
      </c>
      <c r="F3769" s="1" t="s">
        <v>11</v>
      </c>
      <c r="G3769" s="1" t="s">
        <v>12</v>
      </c>
      <c r="H3769" s="1" t="s">
        <v>13</v>
      </c>
      <c r="I3769" s="1" t="s">
        <v>13</v>
      </c>
      <c r="J3769">
        <v>28</v>
      </c>
      <c r="K3769" s="1">
        <f t="shared" si="174"/>
        <v>361180.29</v>
      </c>
      <c r="L3769" s="1" t="str">
        <f t="shared" si="175"/>
        <v>ASALARIADO</v>
      </c>
      <c r="M3769" s="1">
        <f t="shared" si="176"/>
        <v>28</v>
      </c>
    </row>
    <row r="3770" spans="2:13" x14ac:dyDescent="0.25">
      <c r="B3770">
        <v>3756</v>
      </c>
      <c r="C3770" s="1" t="s">
        <v>9</v>
      </c>
      <c r="D3770">
        <v>330000</v>
      </c>
      <c r="E3770" s="1" t="s">
        <v>10</v>
      </c>
      <c r="F3770" s="1" t="s">
        <v>16</v>
      </c>
      <c r="G3770" s="1" t="s">
        <v>12</v>
      </c>
      <c r="H3770" s="1" t="s">
        <v>13</v>
      </c>
      <c r="I3770" s="1" t="s">
        <v>13</v>
      </c>
      <c r="J3770">
        <v>33</v>
      </c>
      <c r="K3770" s="1">
        <f t="shared" si="174"/>
        <v>330000</v>
      </c>
      <c r="L3770" s="1" t="str">
        <f t="shared" si="175"/>
        <v>ASALARIADO</v>
      </c>
      <c r="M3770" s="1">
        <f t="shared" si="176"/>
        <v>33</v>
      </c>
    </row>
    <row r="3771" spans="2:13" x14ac:dyDescent="0.25">
      <c r="B3771">
        <v>3757</v>
      </c>
      <c r="C3771" s="1" t="s">
        <v>15</v>
      </c>
      <c r="D3771">
        <v>359544.27</v>
      </c>
      <c r="E3771" s="1" t="s">
        <v>21</v>
      </c>
      <c r="F3771" s="1" t="s">
        <v>16</v>
      </c>
      <c r="G3771" s="1" t="s">
        <v>12</v>
      </c>
      <c r="H3771" s="1" t="s">
        <v>12</v>
      </c>
      <c r="I3771" s="1" t="s">
        <v>13</v>
      </c>
      <c r="J3771">
        <v>40</v>
      </c>
      <c r="K3771" s="1">
        <f t="shared" si="174"/>
        <v>359544.27</v>
      </c>
      <c r="L3771" s="1" t="str">
        <f t="shared" si="175"/>
        <v>CONVENIOS ESPECIALES DE ASEGURADOS VOLUNTARIOS</v>
      </c>
      <c r="M3771" s="1">
        <f t="shared" si="176"/>
        <v>40</v>
      </c>
    </row>
    <row r="3772" spans="2:13" x14ac:dyDescent="0.25">
      <c r="B3772">
        <v>3758</v>
      </c>
      <c r="C3772" s="1" t="s">
        <v>15</v>
      </c>
      <c r="D3772">
        <v>204800</v>
      </c>
      <c r="E3772" s="1" t="s">
        <v>10</v>
      </c>
      <c r="F3772" s="1" t="s">
        <v>16</v>
      </c>
      <c r="G3772" s="1" t="s">
        <v>12</v>
      </c>
      <c r="H3772" s="1" t="s">
        <v>13</v>
      </c>
      <c r="I3772" s="1" t="s">
        <v>12</v>
      </c>
      <c r="J3772">
        <v>31</v>
      </c>
      <c r="K3772" s="1">
        <f t="shared" si="174"/>
        <v>204800</v>
      </c>
      <c r="L3772" s="1" t="str">
        <f t="shared" si="175"/>
        <v>ASALARIADO</v>
      </c>
      <c r="M3772" s="1">
        <f t="shared" si="176"/>
        <v>31</v>
      </c>
    </row>
    <row r="3773" spans="2:13" x14ac:dyDescent="0.25">
      <c r="B3773">
        <v>3759</v>
      </c>
      <c r="C3773" s="1" t="s">
        <v>9</v>
      </c>
      <c r="D3773">
        <v>553159.81000000006</v>
      </c>
      <c r="E3773" s="1" t="s">
        <v>10</v>
      </c>
      <c r="F3773" s="1" t="s">
        <v>16</v>
      </c>
      <c r="G3773" s="1" t="s">
        <v>12</v>
      </c>
      <c r="H3773" s="1" t="s">
        <v>13</v>
      </c>
      <c r="I3773" s="1" t="s">
        <v>13</v>
      </c>
      <c r="J3773">
        <v>21</v>
      </c>
      <c r="K3773" s="1">
        <f t="shared" si="174"/>
        <v>553159.81000000006</v>
      </c>
      <c r="L3773" s="1" t="str">
        <f t="shared" si="175"/>
        <v>ASALARIADO</v>
      </c>
      <c r="M3773" s="1">
        <f t="shared" si="176"/>
        <v>21</v>
      </c>
    </row>
    <row r="3774" spans="2:13" x14ac:dyDescent="0.25">
      <c r="B3774">
        <v>3760</v>
      </c>
      <c r="C3774" s="1" t="s">
        <v>9</v>
      </c>
      <c r="D3774">
        <v>370000</v>
      </c>
      <c r="E3774" s="1" t="s">
        <v>10</v>
      </c>
      <c r="F3774" s="1" t="s">
        <v>16</v>
      </c>
      <c r="G3774" s="1" t="s">
        <v>12</v>
      </c>
      <c r="H3774" s="1" t="s">
        <v>13</v>
      </c>
      <c r="I3774" s="1" t="s">
        <v>13</v>
      </c>
      <c r="J3774">
        <v>21</v>
      </c>
      <c r="K3774" s="1">
        <f t="shared" si="174"/>
        <v>370000</v>
      </c>
      <c r="L3774" s="1" t="str">
        <f t="shared" si="175"/>
        <v>ASALARIADO</v>
      </c>
      <c r="M3774" s="1">
        <f t="shared" si="176"/>
        <v>21</v>
      </c>
    </row>
    <row r="3775" spans="2:13" x14ac:dyDescent="0.25">
      <c r="B3775">
        <v>3761</v>
      </c>
      <c r="C3775" s="1" t="s">
        <v>15</v>
      </c>
      <c r="D3775">
        <v>640745.43999999994</v>
      </c>
      <c r="E3775" s="1" t="s">
        <v>10</v>
      </c>
      <c r="F3775" s="1" t="s">
        <v>16</v>
      </c>
      <c r="G3775" s="1" t="s">
        <v>12</v>
      </c>
      <c r="H3775" s="1" t="s">
        <v>13</v>
      </c>
      <c r="I3775" s="1" t="s">
        <v>13</v>
      </c>
      <c r="J3775">
        <v>43</v>
      </c>
      <c r="K3775" s="1">
        <f t="shared" si="174"/>
        <v>640745.43999999994</v>
      </c>
      <c r="L3775" s="1" t="str">
        <f t="shared" si="175"/>
        <v>ASALARIADO</v>
      </c>
      <c r="M3775" s="1">
        <f t="shared" si="176"/>
        <v>43</v>
      </c>
    </row>
    <row r="3776" spans="2:13" x14ac:dyDescent="0.25">
      <c r="B3776">
        <v>3762</v>
      </c>
      <c r="C3776" s="1" t="s">
        <v>9</v>
      </c>
      <c r="D3776">
        <v>3081665</v>
      </c>
      <c r="E3776" s="1" t="s">
        <v>10</v>
      </c>
      <c r="F3776" s="1" t="s">
        <v>11</v>
      </c>
      <c r="G3776" s="1" t="s">
        <v>12</v>
      </c>
      <c r="H3776" s="1" t="s">
        <v>13</v>
      </c>
      <c r="I3776" s="1" t="s">
        <v>13</v>
      </c>
      <c r="J3776">
        <v>52</v>
      </c>
      <c r="K3776" s="1">
        <f t="shared" si="174"/>
        <v>3081665</v>
      </c>
      <c r="L3776" s="1" t="str">
        <f t="shared" si="175"/>
        <v>ASALARIADO</v>
      </c>
      <c r="M3776" s="1">
        <f t="shared" si="176"/>
        <v>52</v>
      </c>
    </row>
    <row r="3777" spans="2:13" x14ac:dyDescent="0.25">
      <c r="B3777">
        <v>3763</v>
      </c>
      <c r="C3777" s="1" t="s">
        <v>9</v>
      </c>
      <c r="D3777">
        <v>486069</v>
      </c>
      <c r="E3777" s="1" t="s">
        <v>18</v>
      </c>
      <c r="F3777" s="1" t="s">
        <v>16</v>
      </c>
      <c r="G3777" s="1" t="s">
        <v>12</v>
      </c>
      <c r="H3777" s="1" t="s">
        <v>13</v>
      </c>
      <c r="I3777" s="1" t="s">
        <v>12</v>
      </c>
      <c r="J3777">
        <v>48</v>
      </c>
      <c r="K3777" s="1">
        <f t="shared" si="174"/>
        <v>486069</v>
      </c>
      <c r="L3777" s="1" t="str">
        <f t="shared" si="175"/>
        <v>TRABAJADOR INDEPENDIENTE</v>
      </c>
      <c r="M3777" s="1">
        <f t="shared" si="176"/>
        <v>48</v>
      </c>
    </row>
    <row r="3778" spans="2:13" x14ac:dyDescent="0.25">
      <c r="B3778">
        <v>3764</v>
      </c>
      <c r="C3778" s="1" t="s">
        <v>15</v>
      </c>
      <c r="D3778">
        <v>100900</v>
      </c>
      <c r="E3778" s="1" t="s">
        <v>10</v>
      </c>
      <c r="F3778" s="1" t="s">
        <v>16</v>
      </c>
      <c r="G3778" s="1" t="s">
        <v>12</v>
      </c>
      <c r="H3778" s="1" t="s">
        <v>12</v>
      </c>
      <c r="I3778" s="1" t="s">
        <v>13</v>
      </c>
      <c r="J3778">
        <v>62</v>
      </c>
      <c r="K3778" s="1">
        <f t="shared" si="174"/>
        <v>100900</v>
      </c>
      <c r="L3778" s="1" t="str">
        <f t="shared" si="175"/>
        <v>ASALARIADO</v>
      </c>
      <c r="M3778" s="1">
        <f t="shared" si="176"/>
        <v>62</v>
      </c>
    </row>
    <row r="3779" spans="2:13" x14ac:dyDescent="0.25">
      <c r="B3779">
        <v>3765</v>
      </c>
      <c r="C3779" s="1" t="s">
        <v>15</v>
      </c>
      <c r="D3779">
        <v>158920</v>
      </c>
      <c r="E3779" s="1" t="s">
        <v>10</v>
      </c>
      <c r="F3779" s="1" t="s">
        <v>16</v>
      </c>
      <c r="G3779" s="1" t="s">
        <v>12</v>
      </c>
      <c r="H3779" s="1" t="s">
        <v>13</v>
      </c>
      <c r="I3779" s="1" t="s">
        <v>13</v>
      </c>
      <c r="J3779">
        <v>39</v>
      </c>
      <c r="K3779" s="1">
        <f t="shared" si="174"/>
        <v>158920</v>
      </c>
      <c r="L3779" s="1" t="str">
        <f t="shared" si="175"/>
        <v>ASALARIADO</v>
      </c>
      <c r="M3779" s="1">
        <f t="shared" si="176"/>
        <v>39</v>
      </c>
    </row>
    <row r="3780" spans="2:13" x14ac:dyDescent="0.25">
      <c r="B3780">
        <v>3766</v>
      </c>
      <c r="C3780" s="1" t="s">
        <v>9</v>
      </c>
      <c r="D3780">
        <v>297046</v>
      </c>
      <c r="E3780" s="1" t="s">
        <v>17</v>
      </c>
      <c r="F3780" s="1" t="s">
        <v>16</v>
      </c>
      <c r="G3780" s="1" t="s">
        <v>12</v>
      </c>
      <c r="H3780" s="1" t="s">
        <v>12</v>
      </c>
      <c r="I3780" s="1" t="s">
        <v>13</v>
      </c>
      <c r="J3780">
        <v>50</v>
      </c>
      <c r="K3780" s="1">
        <f t="shared" si="174"/>
        <v>297046</v>
      </c>
      <c r="L3780" s="1" t="str">
        <f t="shared" si="175"/>
        <v>ASEGURADO VOLUNTARIO</v>
      </c>
      <c r="M3780" s="1">
        <f t="shared" si="176"/>
        <v>50</v>
      </c>
    </row>
    <row r="3781" spans="2:13" x14ac:dyDescent="0.25">
      <c r="B3781">
        <v>3767</v>
      </c>
      <c r="C3781" s="1" t="s">
        <v>15</v>
      </c>
      <c r="D3781">
        <v>297046</v>
      </c>
      <c r="E3781" s="1" t="s">
        <v>18</v>
      </c>
      <c r="F3781" s="1" t="s">
        <v>16</v>
      </c>
      <c r="G3781" s="1" t="s">
        <v>12</v>
      </c>
      <c r="H3781" s="1" t="s">
        <v>13</v>
      </c>
      <c r="I3781" s="1" t="s">
        <v>12</v>
      </c>
      <c r="J3781">
        <v>39</v>
      </c>
      <c r="K3781" s="1">
        <f t="shared" si="174"/>
        <v>297046</v>
      </c>
      <c r="L3781" s="1" t="str">
        <f t="shared" si="175"/>
        <v>TRABAJADOR INDEPENDIENTE</v>
      </c>
      <c r="M3781" s="1">
        <f t="shared" si="176"/>
        <v>39</v>
      </c>
    </row>
    <row r="3782" spans="2:13" x14ac:dyDescent="0.25">
      <c r="B3782">
        <v>3768</v>
      </c>
      <c r="C3782" s="1" t="s">
        <v>15</v>
      </c>
      <c r="D3782">
        <v>248558.8</v>
      </c>
      <c r="E3782" s="1" t="s">
        <v>10</v>
      </c>
      <c r="F3782" s="1" t="s">
        <v>16</v>
      </c>
      <c r="G3782" s="1" t="s">
        <v>12</v>
      </c>
      <c r="H3782" s="1" t="s">
        <v>13</v>
      </c>
      <c r="I3782" s="1" t="s">
        <v>13</v>
      </c>
      <c r="J3782">
        <v>23</v>
      </c>
      <c r="K3782" s="1">
        <f t="shared" si="174"/>
        <v>248558.8</v>
      </c>
      <c r="L3782" s="1" t="str">
        <f t="shared" si="175"/>
        <v>ASALARIADO</v>
      </c>
      <c r="M3782" s="1">
        <f t="shared" si="176"/>
        <v>23</v>
      </c>
    </row>
    <row r="3783" spans="2:13" x14ac:dyDescent="0.25">
      <c r="B3783">
        <v>3769</v>
      </c>
      <c r="C3783" s="1" t="s">
        <v>9</v>
      </c>
      <c r="D3783">
        <v>300000</v>
      </c>
      <c r="E3783" s="1" t="s">
        <v>10</v>
      </c>
      <c r="F3783" s="1" t="s">
        <v>16</v>
      </c>
      <c r="G3783" s="1" t="s">
        <v>12</v>
      </c>
      <c r="H3783" s="1" t="s">
        <v>13</v>
      </c>
      <c r="I3783" s="1" t="s">
        <v>13</v>
      </c>
      <c r="J3783">
        <v>22</v>
      </c>
      <c r="K3783" s="1">
        <f t="shared" si="174"/>
        <v>300000</v>
      </c>
      <c r="L3783" s="1" t="str">
        <f t="shared" si="175"/>
        <v>ASALARIADO</v>
      </c>
      <c r="M3783" s="1">
        <f t="shared" si="176"/>
        <v>22</v>
      </c>
    </row>
    <row r="3784" spans="2:13" x14ac:dyDescent="0.25">
      <c r="B3784">
        <v>3770</v>
      </c>
      <c r="C3784" s="1" t="s">
        <v>9</v>
      </c>
      <c r="D3784">
        <v>71904.240000000005</v>
      </c>
      <c r="E3784" s="1" t="s">
        <v>10</v>
      </c>
      <c r="F3784" s="1" t="s">
        <v>16</v>
      </c>
      <c r="G3784" s="1" t="s">
        <v>12</v>
      </c>
      <c r="H3784" s="1" t="s">
        <v>13</v>
      </c>
      <c r="I3784" s="1" t="s">
        <v>13</v>
      </c>
      <c r="J3784">
        <v>47</v>
      </c>
      <c r="K3784" s="1">
        <f t="shared" si="174"/>
        <v>71904.240000000005</v>
      </c>
      <c r="L3784" s="1" t="str">
        <f t="shared" si="175"/>
        <v>ASALARIADO</v>
      </c>
      <c r="M3784" s="1">
        <f t="shared" si="176"/>
        <v>47</v>
      </c>
    </row>
    <row r="3785" spans="2:13" x14ac:dyDescent="0.25">
      <c r="B3785">
        <v>3771</v>
      </c>
      <c r="C3785" s="1" t="s">
        <v>9</v>
      </c>
      <c r="D3785">
        <v>1450000</v>
      </c>
      <c r="E3785" s="1" t="s">
        <v>10</v>
      </c>
      <c r="F3785" s="1" t="s">
        <v>16</v>
      </c>
      <c r="G3785" s="1" t="s">
        <v>12</v>
      </c>
      <c r="H3785" s="1" t="s">
        <v>13</v>
      </c>
      <c r="I3785" s="1" t="s">
        <v>13</v>
      </c>
      <c r="J3785">
        <v>40</v>
      </c>
      <c r="K3785" s="1">
        <f t="shared" si="174"/>
        <v>1450000</v>
      </c>
      <c r="L3785" s="1" t="str">
        <f t="shared" si="175"/>
        <v>ASALARIADO</v>
      </c>
      <c r="M3785" s="1">
        <f t="shared" si="176"/>
        <v>40</v>
      </c>
    </row>
    <row r="3786" spans="2:13" x14ac:dyDescent="0.25">
      <c r="B3786">
        <v>3772</v>
      </c>
      <c r="C3786" s="1" t="s">
        <v>15</v>
      </c>
      <c r="D3786">
        <v>297046</v>
      </c>
      <c r="E3786" s="1" t="s">
        <v>18</v>
      </c>
      <c r="F3786" s="1" t="s">
        <v>16</v>
      </c>
      <c r="G3786" s="1" t="s">
        <v>12</v>
      </c>
      <c r="H3786" s="1" t="s">
        <v>12</v>
      </c>
      <c r="I3786" s="1" t="s">
        <v>13</v>
      </c>
      <c r="J3786">
        <v>48</v>
      </c>
      <c r="K3786" s="1">
        <f t="shared" si="174"/>
        <v>297046</v>
      </c>
      <c r="L3786" s="1" t="str">
        <f t="shared" si="175"/>
        <v>TRABAJADOR INDEPENDIENTE</v>
      </c>
      <c r="M3786" s="1">
        <f t="shared" si="176"/>
        <v>48</v>
      </c>
    </row>
    <row r="3787" spans="2:13" x14ac:dyDescent="0.25">
      <c r="B3787">
        <v>3773</v>
      </c>
      <c r="C3787" s="1" t="s">
        <v>9</v>
      </c>
      <c r="D3787">
        <v>343798</v>
      </c>
      <c r="E3787" s="1" t="s">
        <v>10</v>
      </c>
      <c r="F3787" s="1" t="s">
        <v>16</v>
      </c>
      <c r="G3787" s="1" t="s">
        <v>12</v>
      </c>
      <c r="H3787" s="1" t="s">
        <v>13</v>
      </c>
      <c r="I3787" s="1" t="s">
        <v>13</v>
      </c>
      <c r="J3787">
        <v>62</v>
      </c>
      <c r="K3787" s="1">
        <f t="shared" si="174"/>
        <v>343798</v>
      </c>
      <c r="L3787" s="1" t="str">
        <f t="shared" si="175"/>
        <v>ASALARIADO</v>
      </c>
      <c r="M3787" s="1">
        <f t="shared" si="176"/>
        <v>62</v>
      </c>
    </row>
    <row r="3788" spans="2:13" x14ac:dyDescent="0.25">
      <c r="B3788">
        <v>3774</v>
      </c>
      <c r="C3788" s="1" t="s">
        <v>9</v>
      </c>
      <c r="D3788">
        <v>927301.89</v>
      </c>
      <c r="E3788" s="1" t="s">
        <v>10</v>
      </c>
      <c r="F3788" s="1" t="s">
        <v>11</v>
      </c>
      <c r="G3788" s="1" t="s">
        <v>12</v>
      </c>
      <c r="H3788" s="1" t="s">
        <v>13</v>
      </c>
      <c r="I3788" s="1" t="s">
        <v>13</v>
      </c>
      <c r="J3788">
        <v>37</v>
      </c>
      <c r="K3788" s="1">
        <f t="shared" si="174"/>
        <v>927301.89</v>
      </c>
      <c r="L3788" s="1" t="str">
        <f t="shared" si="175"/>
        <v>ASALARIADO</v>
      </c>
      <c r="M3788" s="1">
        <f t="shared" si="176"/>
        <v>37</v>
      </c>
    </row>
    <row r="3789" spans="2:13" x14ac:dyDescent="0.25">
      <c r="B3789">
        <v>3775</v>
      </c>
      <c r="C3789" s="1" t="s">
        <v>9</v>
      </c>
      <c r="D3789">
        <v>670455.76</v>
      </c>
      <c r="E3789" s="1" t="s">
        <v>10</v>
      </c>
      <c r="F3789" s="1" t="s">
        <v>16</v>
      </c>
      <c r="G3789" s="1" t="s">
        <v>12</v>
      </c>
      <c r="H3789" s="1" t="s">
        <v>13</v>
      </c>
      <c r="I3789" s="1" t="s">
        <v>13</v>
      </c>
      <c r="J3789">
        <v>33</v>
      </c>
      <c r="K3789" s="1">
        <f t="shared" si="174"/>
        <v>670455.76</v>
      </c>
      <c r="L3789" s="1" t="str">
        <f t="shared" si="175"/>
        <v>ASALARIADO</v>
      </c>
      <c r="M3789" s="1">
        <f t="shared" si="176"/>
        <v>33</v>
      </c>
    </row>
    <row r="3790" spans="2:13" x14ac:dyDescent="0.25">
      <c r="B3790">
        <v>3776</v>
      </c>
      <c r="C3790" s="1" t="s">
        <v>9</v>
      </c>
      <c r="D3790">
        <v>559022.46</v>
      </c>
      <c r="E3790" s="1" t="s">
        <v>10</v>
      </c>
      <c r="F3790" s="1" t="s">
        <v>16</v>
      </c>
      <c r="G3790" s="1" t="s">
        <v>12</v>
      </c>
      <c r="H3790" s="1" t="s">
        <v>13</v>
      </c>
      <c r="I3790" s="1" t="s">
        <v>13</v>
      </c>
      <c r="J3790">
        <v>38</v>
      </c>
      <c r="K3790" s="1">
        <f t="shared" si="174"/>
        <v>559022.46</v>
      </c>
      <c r="L3790" s="1" t="str">
        <f t="shared" si="175"/>
        <v>ASALARIADO</v>
      </c>
      <c r="M3790" s="1">
        <f t="shared" si="176"/>
        <v>38</v>
      </c>
    </row>
    <row r="3791" spans="2:13" x14ac:dyDescent="0.25">
      <c r="B3791">
        <v>3777</v>
      </c>
      <c r="C3791" s="1" t="s">
        <v>9</v>
      </c>
      <c r="D3791">
        <v>581009</v>
      </c>
      <c r="E3791" s="1" t="s">
        <v>10</v>
      </c>
      <c r="F3791" s="1" t="s">
        <v>16</v>
      </c>
      <c r="G3791" s="1" t="s">
        <v>12</v>
      </c>
      <c r="H3791" s="1" t="s">
        <v>13</v>
      </c>
      <c r="I3791" s="1" t="s">
        <v>13</v>
      </c>
      <c r="J3791">
        <v>49</v>
      </c>
      <c r="K3791" s="1">
        <f t="shared" ref="K3791:K3854" si="177">IF(ISBLANK(D3791),$B$8,D3791)</f>
        <v>581009</v>
      </c>
      <c r="L3791" s="1" t="str">
        <f t="shared" ref="L3791:L3854" si="178">IF(ISBLANK(E3791),$B$4,E3791)</f>
        <v>ASALARIADO</v>
      </c>
      <c r="M3791" s="1">
        <f t="shared" ref="M3791:M3854" si="179">IF(ISBLANK(J3791),$B$9,J3791)</f>
        <v>49</v>
      </c>
    </row>
    <row r="3792" spans="2:13" x14ac:dyDescent="0.25">
      <c r="B3792">
        <v>3778</v>
      </c>
      <c r="C3792" s="1" t="s">
        <v>15</v>
      </c>
      <c r="D3792">
        <v>1608290</v>
      </c>
      <c r="E3792" s="1" t="s">
        <v>10</v>
      </c>
      <c r="F3792" s="1" t="s">
        <v>11</v>
      </c>
      <c r="G3792" s="1" t="s">
        <v>12</v>
      </c>
      <c r="H3792" s="1" t="s">
        <v>13</v>
      </c>
      <c r="I3792" s="1" t="s">
        <v>13</v>
      </c>
      <c r="J3792">
        <v>36</v>
      </c>
      <c r="K3792" s="1">
        <f t="shared" si="177"/>
        <v>1608290</v>
      </c>
      <c r="L3792" s="1" t="str">
        <f t="shared" si="178"/>
        <v>ASALARIADO</v>
      </c>
      <c r="M3792" s="1">
        <f t="shared" si="179"/>
        <v>36</v>
      </c>
    </row>
    <row r="3793" spans="2:13" x14ac:dyDescent="0.25">
      <c r="B3793">
        <v>3779</v>
      </c>
      <c r="C3793" s="1" t="s">
        <v>15</v>
      </c>
      <c r="D3793">
        <v>1168690</v>
      </c>
      <c r="E3793" s="1" t="s">
        <v>10</v>
      </c>
      <c r="F3793" s="1" t="s">
        <v>16</v>
      </c>
      <c r="G3793" s="1" t="s">
        <v>12</v>
      </c>
      <c r="H3793" s="1" t="s">
        <v>12</v>
      </c>
      <c r="I3793" s="1" t="s">
        <v>13</v>
      </c>
      <c r="J3793">
        <v>54</v>
      </c>
      <c r="K3793" s="1">
        <f t="shared" si="177"/>
        <v>1168690</v>
      </c>
      <c r="L3793" s="1" t="str">
        <f t="shared" si="178"/>
        <v>ASALARIADO</v>
      </c>
      <c r="M3793" s="1">
        <f t="shared" si="179"/>
        <v>54</v>
      </c>
    </row>
    <row r="3794" spans="2:13" x14ac:dyDescent="0.25">
      <c r="B3794">
        <v>3780</v>
      </c>
      <c r="C3794" s="1" t="s">
        <v>15</v>
      </c>
      <c r="D3794">
        <v>1109001.29</v>
      </c>
      <c r="E3794" s="1" t="s">
        <v>10</v>
      </c>
      <c r="F3794" s="1" t="s">
        <v>16</v>
      </c>
      <c r="G3794" s="1" t="s">
        <v>12</v>
      </c>
      <c r="H3794" s="1" t="s">
        <v>13</v>
      </c>
      <c r="I3794" s="1" t="s">
        <v>13</v>
      </c>
      <c r="J3794">
        <v>49</v>
      </c>
      <c r="K3794" s="1">
        <f t="shared" si="177"/>
        <v>1109001.29</v>
      </c>
      <c r="L3794" s="1" t="str">
        <f t="shared" si="178"/>
        <v>ASALARIADO</v>
      </c>
      <c r="M3794" s="1">
        <f t="shared" si="179"/>
        <v>49</v>
      </c>
    </row>
    <row r="3795" spans="2:13" x14ac:dyDescent="0.25">
      <c r="B3795">
        <v>3781</v>
      </c>
      <c r="C3795" s="1" t="s">
        <v>9</v>
      </c>
      <c r="D3795">
        <v>409616.24</v>
      </c>
      <c r="E3795" s="1" t="s">
        <v>10</v>
      </c>
      <c r="F3795" s="1" t="s">
        <v>16</v>
      </c>
      <c r="G3795" s="1" t="s">
        <v>12</v>
      </c>
      <c r="H3795" s="1" t="s">
        <v>13</v>
      </c>
      <c r="I3795" s="1" t="s">
        <v>13</v>
      </c>
      <c r="J3795">
        <v>57</v>
      </c>
      <c r="K3795" s="1">
        <f t="shared" si="177"/>
        <v>409616.24</v>
      </c>
      <c r="L3795" s="1" t="str">
        <f t="shared" si="178"/>
        <v>ASALARIADO</v>
      </c>
      <c r="M3795" s="1">
        <f t="shared" si="179"/>
        <v>57</v>
      </c>
    </row>
    <row r="3796" spans="2:13" x14ac:dyDescent="0.25">
      <c r="B3796">
        <v>3782</v>
      </c>
      <c r="C3796" s="1" t="s">
        <v>15</v>
      </c>
      <c r="D3796">
        <v>184000</v>
      </c>
      <c r="E3796" s="1" t="s">
        <v>10</v>
      </c>
      <c r="F3796" s="1" t="s">
        <v>16</v>
      </c>
      <c r="G3796" s="1" t="s">
        <v>12</v>
      </c>
      <c r="H3796" s="1" t="s">
        <v>13</v>
      </c>
      <c r="I3796" s="1" t="s">
        <v>13</v>
      </c>
      <c r="J3796">
        <v>53</v>
      </c>
      <c r="K3796" s="1">
        <f t="shared" si="177"/>
        <v>184000</v>
      </c>
      <c r="L3796" s="1" t="str">
        <f t="shared" si="178"/>
        <v>ASALARIADO</v>
      </c>
      <c r="M3796" s="1">
        <f t="shared" si="179"/>
        <v>53</v>
      </c>
    </row>
    <row r="3797" spans="2:13" x14ac:dyDescent="0.25">
      <c r="B3797">
        <v>3783</v>
      </c>
      <c r="C3797" s="1" t="s">
        <v>9</v>
      </c>
      <c r="D3797">
        <v>113333</v>
      </c>
      <c r="E3797" s="1" t="s">
        <v>10</v>
      </c>
      <c r="F3797" s="1" t="s">
        <v>16</v>
      </c>
      <c r="G3797" s="1" t="s">
        <v>12</v>
      </c>
      <c r="H3797" s="1" t="s">
        <v>13</v>
      </c>
      <c r="I3797" s="1" t="s">
        <v>13</v>
      </c>
      <c r="J3797">
        <v>38</v>
      </c>
      <c r="K3797" s="1">
        <f t="shared" si="177"/>
        <v>113333</v>
      </c>
      <c r="L3797" s="1" t="str">
        <f t="shared" si="178"/>
        <v>ASALARIADO</v>
      </c>
      <c r="M3797" s="1">
        <f t="shared" si="179"/>
        <v>38</v>
      </c>
    </row>
    <row r="3798" spans="2:13" x14ac:dyDescent="0.25">
      <c r="B3798">
        <v>3784</v>
      </c>
      <c r="C3798" s="1" t="s">
        <v>9</v>
      </c>
      <c r="D3798">
        <v>278030</v>
      </c>
      <c r="E3798" s="1" t="s">
        <v>18</v>
      </c>
      <c r="F3798" s="1" t="s">
        <v>16</v>
      </c>
      <c r="G3798" s="1" t="s">
        <v>12</v>
      </c>
      <c r="H3798" s="1" t="s">
        <v>13</v>
      </c>
      <c r="I3798" s="1" t="s">
        <v>13</v>
      </c>
      <c r="J3798">
        <v>24</v>
      </c>
      <c r="K3798" s="1">
        <f t="shared" si="177"/>
        <v>278030</v>
      </c>
      <c r="L3798" s="1" t="str">
        <f t="shared" si="178"/>
        <v>TRABAJADOR INDEPENDIENTE</v>
      </c>
      <c r="M3798" s="1">
        <f t="shared" si="179"/>
        <v>24</v>
      </c>
    </row>
    <row r="3799" spans="2:13" x14ac:dyDescent="0.25">
      <c r="B3799">
        <v>3785</v>
      </c>
      <c r="C3799" s="1" t="s">
        <v>9</v>
      </c>
      <c r="D3799">
        <v>297046</v>
      </c>
      <c r="E3799" s="1" t="s">
        <v>18</v>
      </c>
      <c r="F3799" s="1" t="s">
        <v>16</v>
      </c>
      <c r="G3799" s="1" t="s">
        <v>12</v>
      </c>
      <c r="H3799" s="1" t="s">
        <v>13</v>
      </c>
      <c r="I3799" s="1" t="s">
        <v>13</v>
      </c>
      <c r="J3799">
        <v>60</v>
      </c>
      <c r="K3799" s="1">
        <f t="shared" si="177"/>
        <v>297046</v>
      </c>
      <c r="L3799" s="1" t="str">
        <f t="shared" si="178"/>
        <v>TRABAJADOR INDEPENDIENTE</v>
      </c>
      <c r="M3799" s="1">
        <f t="shared" si="179"/>
        <v>60</v>
      </c>
    </row>
    <row r="3800" spans="2:13" x14ac:dyDescent="0.25">
      <c r="B3800">
        <v>3786</v>
      </c>
      <c r="C3800" s="1" t="s">
        <v>15</v>
      </c>
      <c r="D3800">
        <v>707680.19</v>
      </c>
      <c r="E3800" s="1" t="s">
        <v>10</v>
      </c>
      <c r="F3800" s="1" t="s">
        <v>16</v>
      </c>
      <c r="G3800" s="1" t="s">
        <v>12</v>
      </c>
      <c r="H3800" s="1" t="s">
        <v>13</v>
      </c>
      <c r="I3800" s="1" t="s">
        <v>13</v>
      </c>
      <c r="J3800">
        <v>19</v>
      </c>
      <c r="K3800" s="1">
        <f t="shared" si="177"/>
        <v>707680.19</v>
      </c>
      <c r="L3800" s="1" t="str">
        <f t="shared" si="178"/>
        <v>ASALARIADO</v>
      </c>
      <c r="M3800" s="1">
        <f t="shared" si="179"/>
        <v>19</v>
      </c>
    </row>
    <row r="3801" spans="2:13" x14ac:dyDescent="0.25">
      <c r="B3801">
        <v>3787</v>
      </c>
      <c r="C3801" s="1" t="s">
        <v>15</v>
      </c>
      <c r="D3801">
        <v>361811</v>
      </c>
      <c r="E3801" s="1" t="s">
        <v>18</v>
      </c>
      <c r="F3801" s="1" t="s">
        <v>16</v>
      </c>
      <c r="G3801" s="1" t="s">
        <v>12</v>
      </c>
      <c r="H3801" s="1" t="s">
        <v>13</v>
      </c>
      <c r="I3801" s="1" t="s">
        <v>13</v>
      </c>
      <c r="J3801">
        <v>48</v>
      </c>
      <c r="K3801" s="1">
        <f t="shared" si="177"/>
        <v>361811</v>
      </c>
      <c r="L3801" s="1" t="str">
        <f t="shared" si="178"/>
        <v>TRABAJADOR INDEPENDIENTE</v>
      </c>
      <c r="M3801" s="1">
        <f t="shared" si="179"/>
        <v>48</v>
      </c>
    </row>
    <row r="3802" spans="2:13" x14ac:dyDescent="0.25">
      <c r="B3802">
        <v>3788</v>
      </c>
      <c r="C3802" s="1" t="s">
        <v>15</v>
      </c>
      <c r="D3802">
        <v>350158.37</v>
      </c>
      <c r="E3802" s="1" t="s">
        <v>10</v>
      </c>
      <c r="F3802" s="1" t="s">
        <v>16</v>
      </c>
      <c r="G3802" s="1" t="s">
        <v>12</v>
      </c>
      <c r="H3802" s="1" t="s">
        <v>13</v>
      </c>
      <c r="I3802" s="1" t="s">
        <v>13</v>
      </c>
      <c r="J3802">
        <v>36</v>
      </c>
      <c r="K3802" s="1">
        <f t="shared" si="177"/>
        <v>350158.37</v>
      </c>
      <c r="L3802" s="1" t="str">
        <f t="shared" si="178"/>
        <v>ASALARIADO</v>
      </c>
      <c r="M3802" s="1">
        <f t="shared" si="179"/>
        <v>36</v>
      </c>
    </row>
    <row r="3803" spans="2:13" x14ac:dyDescent="0.25">
      <c r="B3803">
        <v>3789</v>
      </c>
      <c r="C3803" s="1" t="s">
        <v>9</v>
      </c>
      <c r="D3803">
        <v>459101.7</v>
      </c>
      <c r="E3803" s="1" t="s">
        <v>14</v>
      </c>
      <c r="F3803" s="1" t="s">
        <v>11</v>
      </c>
      <c r="G3803" s="1" t="s">
        <v>12</v>
      </c>
      <c r="H3803" s="1" t="s">
        <v>13</v>
      </c>
      <c r="I3803" s="1" t="s">
        <v>13</v>
      </c>
      <c r="J3803">
        <v>65</v>
      </c>
      <c r="K3803" s="1">
        <f t="shared" si="177"/>
        <v>459101.7</v>
      </c>
      <c r="L3803" s="1" t="str">
        <f t="shared" si="178"/>
        <v>PENSIONADOS EN SU PROPIO SISTEMA</v>
      </c>
      <c r="M3803" s="1">
        <f t="shared" si="179"/>
        <v>65</v>
      </c>
    </row>
    <row r="3804" spans="2:13" x14ac:dyDescent="0.25">
      <c r="B3804">
        <v>3790</v>
      </c>
      <c r="C3804" s="1" t="s">
        <v>9</v>
      </c>
      <c r="D3804">
        <v>2369994</v>
      </c>
      <c r="E3804" s="1" t="s">
        <v>10</v>
      </c>
      <c r="F3804" s="1" t="s">
        <v>11</v>
      </c>
      <c r="G3804" s="1" t="s">
        <v>12</v>
      </c>
      <c r="H3804" s="1" t="s">
        <v>13</v>
      </c>
      <c r="I3804" s="1" t="s">
        <v>13</v>
      </c>
      <c r="J3804">
        <v>59</v>
      </c>
      <c r="K3804" s="1">
        <f t="shared" si="177"/>
        <v>2369994</v>
      </c>
      <c r="L3804" s="1" t="str">
        <f t="shared" si="178"/>
        <v>ASALARIADO</v>
      </c>
      <c r="M3804" s="1">
        <f t="shared" si="179"/>
        <v>59</v>
      </c>
    </row>
    <row r="3805" spans="2:13" x14ac:dyDescent="0.25">
      <c r="B3805">
        <v>3791</v>
      </c>
      <c r="C3805" s="1" t="s">
        <v>9</v>
      </c>
      <c r="D3805">
        <v>340000</v>
      </c>
      <c r="E3805" s="1" t="s">
        <v>10</v>
      </c>
      <c r="F3805" s="1" t="s">
        <v>16</v>
      </c>
      <c r="G3805" s="1" t="s">
        <v>12</v>
      </c>
      <c r="H3805" s="1" t="s">
        <v>12</v>
      </c>
      <c r="I3805" s="1" t="s">
        <v>12</v>
      </c>
      <c r="J3805">
        <v>43</v>
      </c>
      <c r="K3805" s="1">
        <f t="shared" si="177"/>
        <v>340000</v>
      </c>
      <c r="L3805" s="1" t="str">
        <f t="shared" si="178"/>
        <v>ASALARIADO</v>
      </c>
      <c r="M3805" s="1">
        <f t="shared" si="179"/>
        <v>43</v>
      </c>
    </row>
    <row r="3806" spans="2:13" x14ac:dyDescent="0.25">
      <c r="B3806">
        <v>3792</v>
      </c>
      <c r="C3806" s="1" t="s">
        <v>15</v>
      </c>
      <c r="D3806">
        <v>284340</v>
      </c>
      <c r="E3806" s="1" t="s">
        <v>10</v>
      </c>
      <c r="F3806" s="1" t="s">
        <v>16</v>
      </c>
      <c r="G3806" s="1" t="s">
        <v>12</v>
      </c>
      <c r="H3806" s="1" t="s">
        <v>13</v>
      </c>
      <c r="I3806" s="1" t="s">
        <v>13</v>
      </c>
      <c r="J3806">
        <v>20</v>
      </c>
      <c r="K3806" s="1">
        <f t="shared" si="177"/>
        <v>284340</v>
      </c>
      <c r="L3806" s="1" t="str">
        <f t="shared" si="178"/>
        <v>ASALARIADO</v>
      </c>
      <c r="M3806" s="1">
        <f t="shared" si="179"/>
        <v>20</v>
      </c>
    </row>
    <row r="3807" spans="2:13" x14ac:dyDescent="0.25">
      <c r="B3807">
        <v>3793</v>
      </c>
      <c r="C3807" s="1" t="s">
        <v>15</v>
      </c>
      <c r="D3807">
        <v>1927866</v>
      </c>
      <c r="E3807" s="1" t="s">
        <v>14</v>
      </c>
      <c r="F3807" s="1" t="s">
        <v>11</v>
      </c>
      <c r="G3807" s="1" t="s">
        <v>12</v>
      </c>
      <c r="H3807" s="1" t="s">
        <v>13</v>
      </c>
      <c r="I3807" s="1" t="s">
        <v>13</v>
      </c>
      <c r="J3807">
        <v>70</v>
      </c>
      <c r="K3807" s="1">
        <f t="shared" si="177"/>
        <v>1927866</v>
      </c>
      <c r="L3807" s="1" t="str">
        <f t="shared" si="178"/>
        <v>PENSIONADOS EN SU PROPIO SISTEMA</v>
      </c>
      <c r="M3807" s="1">
        <f t="shared" si="179"/>
        <v>70</v>
      </c>
    </row>
    <row r="3808" spans="2:13" x14ac:dyDescent="0.25">
      <c r="B3808">
        <v>3794</v>
      </c>
      <c r="C3808" s="1" t="s">
        <v>9</v>
      </c>
      <c r="D3808">
        <v>465906.4</v>
      </c>
      <c r="E3808" s="1" t="s">
        <v>10</v>
      </c>
      <c r="F3808" s="1" t="s">
        <v>16</v>
      </c>
      <c r="G3808" s="1" t="s">
        <v>12</v>
      </c>
      <c r="H3808" s="1" t="s">
        <v>13</v>
      </c>
      <c r="I3808" s="1" t="s">
        <v>13</v>
      </c>
      <c r="J3808">
        <v>27</v>
      </c>
      <c r="K3808" s="1">
        <f t="shared" si="177"/>
        <v>465906.4</v>
      </c>
      <c r="L3808" s="1" t="str">
        <f t="shared" si="178"/>
        <v>ASALARIADO</v>
      </c>
      <c r="M3808" s="1">
        <f t="shared" si="179"/>
        <v>27</v>
      </c>
    </row>
    <row r="3809" spans="2:13" x14ac:dyDescent="0.25">
      <c r="B3809">
        <v>3795</v>
      </c>
      <c r="C3809" s="1" t="s">
        <v>15</v>
      </c>
      <c r="D3809">
        <v>297044.99</v>
      </c>
      <c r="E3809" s="1" t="s">
        <v>19</v>
      </c>
      <c r="F3809" s="1" t="s">
        <v>16</v>
      </c>
      <c r="G3809" s="1" t="s">
        <v>12</v>
      </c>
      <c r="H3809" s="1" t="s">
        <v>12</v>
      </c>
      <c r="I3809" s="1" t="s">
        <v>13</v>
      </c>
      <c r="J3809">
        <v>56</v>
      </c>
      <c r="K3809" s="1">
        <f t="shared" si="177"/>
        <v>297044.99</v>
      </c>
      <c r="L3809" s="1" t="str">
        <f t="shared" si="178"/>
        <v>CONVENIOS ESPECIALES DE TRABAJADORES INDEPENDIENTES</v>
      </c>
      <c r="M3809" s="1">
        <f t="shared" si="179"/>
        <v>56</v>
      </c>
    </row>
    <row r="3810" spans="2:13" x14ac:dyDescent="0.25">
      <c r="B3810">
        <v>3796</v>
      </c>
      <c r="C3810" s="1" t="s">
        <v>9</v>
      </c>
      <c r="D3810">
        <v>400000</v>
      </c>
      <c r="E3810" s="1" t="s">
        <v>10</v>
      </c>
      <c r="F3810" s="1" t="s">
        <v>16</v>
      </c>
      <c r="G3810" s="1" t="s">
        <v>12</v>
      </c>
      <c r="H3810" s="1" t="s">
        <v>13</v>
      </c>
      <c r="I3810" s="1" t="s">
        <v>13</v>
      </c>
      <c r="J3810">
        <v>43</v>
      </c>
      <c r="K3810" s="1">
        <f t="shared" si="177"/>
        <v>400000</v>
      </c>
      <c r="L3810" s="1" t="str">
        <f t="shared" si="178"/>
        <v>ASALARIADO</v>
      </c>
      <c r="M3810" s="1">
        <f t="shared" si="179"/>
        <v>43</v>
      </c>
    </row>
    <row r="3811" spans="2:13" x14ac:dyDescent="0.25">
      <c r="B3811">
        <v>3797</v>
      </c>
      <c r="C3811" s="1" t="s">
        <v>9</v>
      </c>
      <c r="D3811">
        <v>297046</v>
      </c>
      <c r="E3811" s="1" t="s">
        <v>17</v>
      </c>
      <c r="F3811" s="1" t="s">
        <v>16</v>
      </c>
      <c r="G3811" s="1" t="s">
        <v>12</v>
      </c>
      <c r="H3811" s="1" t="s">
        <v>13</v>
      </c>
      <c r="I3811" s="1" t="s">
        <v>13</v>
      </c>
      <c r="J3811">
        <v>26</v>
      </c>
      <c r="K3811" s="1">
        <f t="shared" si="177"/>
        <v>297046</v>
      </c>
      <c r="L3811" s="1" t="str">
        <f t="shared" si="178"/>
        <v>ASEGURADO VOLUNTARIO</v>
      </c>
      <c r="M3811" s="1">
        <f t="shared" si="179"/>
        <v>26</v>
      </c>
    </row>
    <row r="3812" spans="2:13" x14ac:dyDescent="0.25">
      <c r="B3812">
        <v>3798</v>
      </c>
      <c r="C3812" s="1" t="s">
        <v>9</v>
      </c>
      <c r="D3812">
        <v>278030</v>
      </c>
      <c r="E3812" s="1" t="s">
        <v>17</v>
      </c>
      <c r="F3812" s="1" t="s">
        <v>16</v>
      </c>
      <c r="G3812" s="1" t="s">
        <v>12</v>
      </c>
      <c r="H3812" s="1" t="s">
        <v>13</v>
      </c>
      <c r="I3812" s="1" t="s">
        <v>12</v>
      </c>
      <c r="J3812">
        <v>29</v>
      </c>
      <c r="K3812" s="1">
        <f t="shared" si="177"/>
        <v>278030</v>
      </c>
      <c r="L3812" s="1" t="str">
        <f t="shared" si="178"/>
        <v>ASEGURADO VOLUNTARIO</v>
      </c>
      <c r="M3812" s="1">
        <f t="shared" si="179"/>
        <v>29</v>
      </c>
    </row>
    <row r="3813" spans="2:13" x14ac:dyDescent="0.25">
      <c r="B3813">
        <v>3799</v>
      </c>
      <c r="C3813" s="1" t="s">
        <v>15</v>
      </c>
      <c r="D3813">
        <v>404467</v>
      </c>
      <c r="E3813" s="1" t="s">
        <v>17</v>
      </c>
      <c r="F3813" s="1" t="s">
        <v>16</v>
      </c>
      <c r="G3813" s="1" t="s">
        <v>12</v>
      </c>
      <c r="H3813" s="1" t="s">
        <v>12</v>
      </c>
      <c r="I3813" s="1" t="s">
        <v>13</v>
      </c>
      <c r="J3813">
        <v>63</v>
      </c>
      <c r="K3813" s="1">
        <f t="shared" si="177"/>
        <v>404467</v>
      </c>
      <c r="L3813" s="1" t="str">
        <f t="shared" si="178"/>
        <v>ASEGURADO VOLUNTARIO</v>
      </c>
      <c r="M3813" s="1">
        <f t="shared" si="179"/>
        <v>63</v>
      </c>
    </row>
    <row r="3814" spans="2:13" x14ac:dyDescent="0.25">
      <c r="B3814">
        <v>3800</v>
      </c>
      <c r="C3814" s="1" t="s">
        <v>15</v>
      </c>
      <c r="D3814">
        <v>954415.34</v>
      </c>
      <c r="E3814" s="1" t="s">
        <v>10</v>
      </c>
      <c r="F3814" s="1" t="s">
        <v>16</v>
      </c>
      <c r="G3814" s="1" t="s">
        <v>12</v>
      </c>
      <c r="H3814" s="1" t="s">
        <v>13</v>
      </c>
      <c r="I3814" s="1" t="s">
        <v>13</v>
      </c>
      <c r="J3814">
        <v>29</v>
      </c>
      <c r="K3814" s="1">
        <f t="shared" si="177"/>
        <v>954415.34</v>
      </c>
      <c r="L3814" s="1" t="str">
        <f t="shared" si="178"/>
        <v>ASALARIADO</v>
      </c>
      <c r="M3814" s="1">
        <f t="shared" si="179"/>
        <v>29</v>
      </c>
    </row>
    <row r="3815" spans="2:13" x14ac:dyDescent="0.25">
      <c r="B3815">
        <v>3801</v>
      </c>
      <c r="C3815" s="1" t="s">
        <v>9</v>
      </c>
      <c r="D3815">
        <v>494792</v>
      </c>
      <c r="E3815" s="1" t="s">
        <v>10</v>
      </c>
      <c r="F3815" s="1" t="s">
        <v>16</v>
      </c>
      <c r="G3815" s="1" t="s">
        <v>12</v>
      </c>
      <c r="H3815" s="1" t="s">
        <v>13</v>
      </c>
      <c r="I3815" s="1" t="s">
        <v>13</v>
      </c>
      <c r="J3815">
        <v>28</v>
      </c>
      <c r="K3815" s="1">
        <f t="shared" si="177"/>
        <v>494792</v>
      </c>
      <c r="L3815" s="1" t="str">
        <f t="shared" si="178"/>
        <v>ASALARIADO</v>
      </c>
      <c r="M3815" s="1">
        <f t="shared" si="179"/>
        <v>28</v>
      </c>
    </row>
    <row r="3816" spans="2:13" x14ac:dyDescent="0.25">
      <c r="B3816">
        <v>3802</v>
      </c>
      <c r="C3816" s="1" t="s">
        <v>9</v>
      </c>
      <c r="D3816">
        <v>405798</v>
      </c>
      <c r="E3816" s="1" t="s">
        <v>17</v>
      </c>
      <c r="F3816" s="1" t="s">
        <v>16</v>
      </c>
      <c r="G3816" s="1" t="s">
        <v>12</v>
      </c>
      <c r="H3816" s="1" t="s">
        <v>13</v>
      </c>
      <c r="I3816" s="1" t="s">
        <v>13</v>
      </c>
      <c r="J3816">
        <v>35</v>
      </c>
      <c r="K3816" s="1">
        <f t="shared" si="177"/>
        <v>405798</v>
      </c>
      <c r="L3816" s="1" t="str">
        <f t="shared" si="178"/>
        <v>ASEGURADO VOLUNTARIO</v>
      </c>
      <c r="M3816" s="1">
        <f t="shared" si="179"/>
        <v>35</v>
      </c>
    </row>
    <row r="3817" spans="2:13" x14ac:dyDescent="0.25">
      <c r="B3817">
        <v>3803</v>
      </c>
      <c r="C3817" s="1" t="s">
        <v>15</v>
      </c>
      <c r="D3817">
        <v>274453.13</v>
      </c>
      <c r="E3817" s="1" t="s">
        <v>10</v>
      </c>
      <c r="F3817" s="1" t="s">
        <v>16</v>
      </c>
      <c r="G3817" s="1" t="s">
        <v>12</v>
      </c>
      <c r="H3817" s="1" t="s">
        <v>13</v>
      </c>
      <c r="I3817" s="1" t="s">
        <v>13</v>
      </c>
      <c r="J3817">
        <v>31</v>
      </c>
      <c r="K3817" s="1">
        <f t="shared" si="177"/>
        <v>274453.13</v>
      </c>
      <c r="L3817" s="1" t="str">
        <f t="shared" si="178"/>
        <v>ASALARIADO</v>
      </c>
      <c r="M3817" s="1">
        <f t="shared" si="179"/>
        <v>31</v>
      </c>
    </row>
    <row r="3818" spans="2:13" x14ac:dyDescent="0.25">
      <c r="B3818">
        <v>3804</v>
      </c>
      <c r="C3818" s="1" t="s">
        <v>9</v>
      </c>
      <c r="D3818">
        <v>411350</v>
      </c>
      <c r="E3818" s="1" t="s">
        <v>10</v>
      </c>
      <c r="F3818" s="1" t="s">
        <v>16</v>
      </c>
      <c r="G3818" s="1" t="s">
        <v>12</v>
      </c>
      <c r="H3818" s="1" t="s">
        <v>13</v>
      </c>
      <c r="I3818" s="1" t="s">
        <v>13</v>
      </c>
      <c r="J3818">
        <v>24</v>
      </c>
      <c r="K3818" s="1">
        <f t="shared" si="177"/>
        <v>411350</v>
      </c>
      <c r="L3818" s="1" t="str">
        <f t="shared" si="178"/>
        <v>ASALARIADO</v>
      </c>
      <c r="M3818" s="1">
        <f t="shared" si="179"/>
        <v>24</v>
      </c>
    </row>
    <row r="3819" spans="2:13" x14ac:dyDescent="0.25">
      <c r="B3819">
        <v>3805</v>
      </c>
      <c r="C3819" s="1" t="s">
        <v>15</v>
      </c>
      <c r="D3819">
        <v>1586316</v>
      </c>
      <c r="E3819" s="1" t="s">
        <v>10</v>
      </c>
      <c r="F3819" s="1" t="s">
        <v>11</v>
      </c>
      <c r="G3819" s="1" t="s">
        <v>12</v>
      </c>
      <c r="H3819" s="1" t="s">
        <v>13</v>
      </c>
      <c r="I3819" s="1" t="s">
        <v>12</v>
      </c>
      <c r="J3819">
        <v>39</v>
      </c>
      <c r="K3819" s="1">
        <f t="shared" si="177"/>
        <v>1586316</v>
      </c>
      <c r="L3819" s="1" t="str">
        <f t="shared" si="178"/>
        <v>ASALARIADO</v>
      </c>
      <c r="M3819" s="1">
        <f t="shared" si="179"/>
        <v>39</v>
      </c>
    </row>
    <row r="3820" spans="2:13" x14ac:dyDescent="0.25">
      <c r="B3820">
        <v>3806</v>
      </c>
      <c r="C3820" s="1" t="s">
        <v>15</v>
      </c>
      <c r="D3820">
        <v>221483.33</v>
      </c>
      <c r="E3820" s="1" t="s">
        <v>10</v>
      </c>
      <c r="F3820" s="1" t="s">
        <v>16</v>
      </c>
      <c r="G3820" s="1" t="s">
        <v>12</v>
      </c>
      <c r="H3820" s="1" t="s">
        <v>13</v>
      </c>
      <c r="I3820" s="1" t="s">
        <v>13</v>
      </c>
      <c r="J3820">
        <v>25</v>
      </c>
      <c r="K3820" s="1">
        <f t="shared" si="177"/>
        <v>221483.33</v>
      </c>
      <c r="L3820" s="1" t="str">
        <f t="shared" si="178"/>
        <v>ASALARIADO</v>
      </c>
      <c r="M3820" s="1">
        <f t="shared" si="179"/>
        <v>25</v>
      </c>
    </row>
    <row r="3821" spans="2:13" x14ac:dyDescent="0.25">
      <c r="B3821">
        <v>3807</v>
      </c>
      <c r="C3821" s="1" t="s">
        <v>15</v>
      </c>
      <c r="D3821">
        <v>297046</v>
      </c>
      <c r="E3821" s="1" t="s">
        <v>17</v>
      </c>
      <c r="F3821" s="1" t="s">
        <v>16</v>
      </c>
      <c r="G3821" s="1" t="s">
        <v>12</v>
      </c>
      <c r="H3821" s="1" t="s">
        <v>12</v>
      </c>
      <c r="I3821" s="1" t="s">
        <v>13</v>
      </c>
      <c r="J3821">
        <v>32</v>
      </c>
      <c r="K3821" s="1">
        <f t="shared" si="177"/>
        <v>297046</v>
      </c>
      <c r="L3821" s="1" t="str">
        <f t="shared" si="178"/>
        <v>ASEGURADO VOLUNTARIO</v>
      </c>
      <c r="M3821" s="1">
        <f t="shared" si="179"/>
        <v>32</v>
      </c>
    </row>
    <row r="3822" spans="2:13" x14ac:dyDescent="0.25">
      <c r="B3822">
        <v>3808</v>
      </c>
      <c r="C3822" s="1" t="s">
        <v>15</v>
      </c>
      <c r="D3822">
        <v>355311.73</v>
      </c>
      <c r="E3822" s="1" t="s">
        <v>10</v>
      </c>
      <c r="F3822" s="1" t="s">
        <v>11</v>
      </c>
      <c r="G3822" s="1" t="s">
        <v>12</v>
      </c>
      <c r="H3822" s="1" t="s">
        <v>13</v>
      </c>
      <c r="I3822" s="1" t="s">
        <v>13</v>
      </c>
      <c r="J3822">
        <v>51</v>
      </c>
      <c r="K3822" s="1">
        <f t="shared" si="177"/>
        <v>355311.73</v>
      </c>
      <c r="L3822" s="1" t="str">
        <f t="shared" si="178"/>
        <v>ASALARIADO</v>
      </c>
      <c r="M3822" s="1">
        <f t="shared" si="179"/>
        <v>51</v>
      </c>
    </row>
    <row r="3823" spans="2:13" x14ac:dyDescent="0.25">
      <c r="B3823">
        <v>3809</v>
      </c>
      <c r="C3823" s="1" t="s">
        <v>9</v>
      </c>
      <c r="D3823">
        <v>632709.64</v>
      </c>
      <c r="E3823" s="1" t="s">
        <v>10</v>
      </c>
      <c r="F3823" s="1" t="s">
        <v>16</v>
      </c>
      <c r="G3823" s="1" t="s">
        <v>12</v>
      </c>
      <c r="H3823" s="1" t="s">
        <v>13</v>
      </c>
      <c r="I3823" s="1" t="s">
        <v>13</v>
      </c>
      <c r="J3823">
        <v>20</v>
      </c>
      <c r="K3823" s="1">
        <f t="shared" si="177"/>
        <v>632709.64</v>
      </c>
      <c r="L3823" s="1" t="str">
        <f t="shared" si="178"/>
        <v>ASALARIADO</v>
      </c>
      <c r="M3823" s="1">
        <f t="shared" si="179"/>
        <v>20</v>
      </c>
    </row>
    <row r="3824" spans="2:13" x14ac:dyDescent="0.25">
      <c r="B3824">
        <v>3810</v>
      </c>
      <c r="C3824" s="1" t="s">
        <v>9</v>
      </c>
      <c r="D3824">
        <v>305152</v>
      </c>
      <c r="E3824" s="1" t="s">
        <v>18</v>
      </c>
      <c r="F3824" s="1" t="s">
        <v>16</v>
      </c>
      <c r="G3824" s="1" t="s">
        <v>12</v>
      </c>
      <c r="H3824" s="1" t="s">
        <v>13</v>
      </c>
      <c r="I3824" s="1" t="s">
        <v>12</v>
      </c>
      <c r="J3824">
        <v>41</v>
      </c>
      <c r="K3824" s="1">
        <f t="shared" si="177"/>
        <v>305152</v>
      </c>
      <c r="L3824" s="1" t="str">
        <f t="shared" si="178"/>
        <v>TRABAJADOR INDEPENDIENTE</v>
      </c>
      <c r="M3824" s="1">
        <f t="shared" si="179"/>
        <v>41</v>
      </c>
    </row>
    <row r="3825" spans="2:13" x14ac:dyDescent="0.25">
      <c r="B3825">
        <v>3811</v>
      </c>
      <c r="C3825" s="1" t="s">
        <v>9</v>
      </c>
      <c r="D3825">
        <v>347514</v>
      </c>
      <c r="E3825" s="1" t="s">
        <v>10</v>
      </c>
      <c r="F3825" s="1" t="s">
        <v>16</v>
      </c>
      <c r="G3825" s="1" t="s">
        <v>12</v>
      </c>
      <c r="H3825" s="1" t="s">
        <v>13</v>
      </c>
      <c r="I3825" s="1" t="s">
        <v>12</v>
      </c>
      <c r="J3825">
        <v>32</v>
      </c>
      <c r="K3825" s="1">
        <f t="shared" si="177"/>
        <v>347514</v>
      </c>
      <c r="L3825" s="1" t="str">
        <f t="shared" si="178"/>
        <v>ASALARIADO</v>
      </c>
      <c r="M3825" s="1">
        <f t="shared" si="179"/>
        <v>32</v>
      </c>
    </row>
    <row r="3826" spans="2:13" x14ac:dyDescent="0.25">
      <c r="B3826">
        <v>3812</v>
      </c>
      <c r="C3826" s="1" t="s">
        <v>15</v>
      </c>
      <c r="D3826">
        <v>461827</v>
      </c>
      <c r="E3826" s="1" t="s">
        <v>18</v>
      </c>
      <c r="F3826" s="1" t="s">
        <v>16</v>
      </c>
      <c r="G3826" s="1" t="s">
        <v>12</v>
      </c>
      <c r="H3826" s="1" t="s">
        <v>13</v>
      </c>
      <c r="I3826" s="1" t="s">
        <v>13</v>
      </c>
      <c r="J3826">
        <v>52</v>
      </c>
      <c r="K3826" s="1">
        <f t="shared" si="177"/>
        <v>461827</v>
      </c>
      <c r="L3826" s="1" t="str">
        <f t="shared" si="178"/>
        <v>TRABAJADOR INDEPENDIENTE</v>
      </c>
      <c r="M3826" s="1">
        <f t="shared" si="179"/>
        <v>52</v>
      </c>
    </row>
    <row r="3827" spans="2:13" x14ac:dyDescent="0.25">
      <c r="B3827">
        <v>3813</v>
      </c>
      <c r="C3827" s="1" t="s">
        <v>9</v>
      </c>
      <c r="D3827">
        <v>297050</v>
      </c>
      <c r="E3827" s="1" t="s">
        <v>18</v>
      </c>
      <c r="F3827" s="1" t="s">
        <v>16</v>
      </c>
      <c r="G3827" s="1" t="s">
        <v>12</v>
      </c>
      <c r="H3827" s="1" t="s">
        <v>13</v>
      </c>
      <c r="I3827" s="1" t="s">
        <v>12</v>
      </c>
      <c r="J3827">
        <v>29</v>
      </c>
      <c r="K3827" s="1">
        <f t="shared" si="177"/>
        <v>297050</v>
      </c>
      <c r="L3827" s="1" t="str">
        <f t="shared" si="178"/>
        <v>TRABAJADOR INDEPENDIENTE</v>
      </c>
      <c r="M3827" s="1">
        <f t="shared" si="179"/>
        <v>29</v>
      </c>
    </row>
    <row r="3828" spans="2:13" x14ac:dyDescent="0.25">
      <c r="B3828">
        <v>3814</v>
      </c>
      <c r="C3828" s="1" t="s">
        <v>15</v>
      </c>
      <c r="D3828">
        <v>740950</v>
      </c>
      <c r="E3828" s="1" t="s">
        <v>10</v>
      </c>
      <c r="F3828" s="1" t="s">
        <v>16</v>
      </c>
      <c r="G3828" s="1" t="s">
        <v>12</v>
      </c>
      <c r="H3828" s="1" t="s">
        <v>13</v>
      </c>
      <c r="I3828" s="1" t="s">
        <v>12</v>
      </c>
      <c r="J3828">
        <v>27</v>
      </c>
      <c r="K3828" s="1">
        <f t="shared" si="177"/>
        <v>740950</v>
      </c>
      <c r="L3828" s="1" t="str">
        <f t="shared" si="178"/>
        <v>ASALARIADO</v>
      </c>
      <c r="M3828" s="1">
        <f t="shared" si="179"/>
        <v>27</v>
      </c>
    </row>
    <row r="3829" spans="2:13" x14ac:dyDescent="0.25">
      <c r="B3829">
        <v>3815</v>
      </c>
      <c r="C3829" s="1" t="s">
        <v>15</v>
      </c>
      <c r="D3829">
        <v>457581</v>
      </c>
      <c r="E3829" s="1" t="s">
        <v>10</v>
      </c>
      <c r="F3829" s="1" t="s">
        <v>11</v>
      </c>
      <c r="G3829" s="1" t="s">
        <v>12</v>
      </c>
      <c r="H3829" s="1" t="s">
        <v>13</v>
      </c>
      <c r="I3829" s="1" t="s">
        <v>12</v>
      </c>
      <c r="J3829">
        <v>26</v>
      </c>
      <c r="K3829" s="1">
        <f t="shared" si="177"/>
        <v>457581</v>
      </c>
      <c r="L3829" s="1" t="str">
        <f t="shared" si="178"/>
        <v>ASALARIADO</v>
      </c>
      <c r="M3829" s="1">
        <f t="shared" si="179"/>
        <v>26</v>
      </c>
    </row>
    <row r="3830" spans="2:13" x14ac:dyDescent="0.25">
      <c r="B3830">
        <v>3816</v>
      </c>
      <c r="C3830" s="1" t="s">
        <v>15</v>
      </c>
      <c r="D3830">
        <v>800000</v>
      </c>
      <c r="E3830" s="1" t="s">
        <v>10</v>
      </c>
      <c r="F3830" s="1" t="s">
        <v>16</v>
      </c>
      <c r="G3830" s="1" t="s">
        <v>12</v>
      </c>
      <c r="H3830" s="1" t="s">
        <v>13</v>
      </c>
      <c r="I3830" s="1" t="s">
        <v>13</v>
      </c>
      <c r="J3830">
        <v>31</v>
      </c>
      <c r="K3830" s="1">
        <f t="shared" si="177"/>
        <v>800000</v>
      </c>
      <c r="L3830" s="1" t="str">
        <f t="shared" si="178"/>
        <v>ASALARIADO</v>
      </c>
      <c r="M3830" s="1">
        <f t="shared" si="179"/>
        <v>31</v>
      </c>
    </row>
    <row r="3831" spans="2:13" x14ac:dyDescent="0.25">
      <c r="B3831">
        <v>3817</v>
      </c>
      <c r="C3831" s="1" t="s">
        <v>9</v>
      </c>
      <c r="D3831">
        <v>1725596</v>
      </c>
      <c r="E3831" s="1" t="s">
        <v>14</v>
      </c>
      <c r="F3831" s="1" t="s">
        <v>11</v>
      </c>
      <c r="G3831" s="1" t="s">
        <v>12</v>
      </c>
      <c r="H3831" s="1" t="s">
        <v>13</v>
      </c>
      <c r="I3831" s="1" t="s">
        <v>13</v>
      </c>
      <c r="J3831">
        <v>59</v>
      </c>
      <c r="K3831" s="1">
        <f t="shared" si="177"/>
        <v>1725596</v>
      </c>
      <c r="L3831" s="1" t="str">
        <f t="shared" si="178"/>
        <v>PENSIONADOS EN SU PROPIO SISTEMA</v>
      </c>
      <c r="M3831" s="1">
        <f t="shared" si="179"/>
        <v>59</v>
      </c>
    </row>
    <row r="3832" spans="2:13" x14ac:dyDescent="0.25">
      <c r="B3832">
        <v>3818</v>
      </c>
      <c r="C3832" s="1" t="s">
        <v>15</v>
      </c>
      <c r="D3832">
        <v>322000</v>
      </c>
      <c r="E3832" s="1" t="s">
        <v>10</v>
      </c>
      <c r="F3832" s="1" t="s">
        <v>16</v>
      </c>
      <c r="G3832" s="1" t="s">
        <v>12</v>
      </c>
      <c r="H3832" s="1" t="s">
        <v>12</v>
      </c>
      <c r="I3832" s="1" t="s">
        <v>12</v>
      </c>
      <c r="J3832">
        <v>57</v>
      </c>
      <c r="K3832" s="1">
        <f t="shared" si="177"/>
        <v>322000</v>
      </c>
      <c r="L3832" s="1" t="str">
        <f t="shared" si="178"/>
        <v>ASALARIADO</v>
      </c>
      <c r="M3832" s="1">
        <f t="shared" si="179"/>
        <v>57</v>
      </c>
    </row>
    <row r="3833" spans="2:13" x14ac:dyDescent="0.25">
      <c r="B3833">
        <v>3819</v>
      </c>
      <c r="C3833" s="1" t="s">
        <v>15</v>
      </c>
      <c r="D3833">
        <v>1099684.5</v>
      </c>
      <c r="E3833" s="1" t="s">
        <v>10</v>
      </c>
      <c r="F3833" s="1" t="s">
        <v>11</v>
      </c>
      <c r="G3833" s="1" t="s">
        <v>12</v>
      </c>
      <c r="H3833" s="1" t="s">
        <v>13</v>
      </c>
      <c r="I3833" s="1" t="s">
        <v>13</v>
      </c>
      <c r="J3833">
        <v>27</v>
      </c>
      <c r="K3833" s="1">
        <f t="shared" si="177"/>
        <v>1099684.5</v>
      </c>
      <c r="L3833" s="1" t="str">
        <f t="shared" si="178"/>
        <v>ASALARIADO</v>
      </c>
      <c r="M3833" s="1">
        <f t="shared" si="179"/>
        <v>27</v>
      </c>
    </row>
    <row r="3834" spans="2:13" x14ac:dyDescent="0.25">
      <c r="B3834">
        <v>3820</v>
      </c>
      <c r="C3834" s="1" t="s">
        <v>9</v>
      </c>
      <c r="D3834">
        <v>278030</v>
      </c>
      <c r="E3834" s="1" t="s">
        <v>19</v>
      </c>
      <c r="F3834" s="1" t="s">
        <v>16</v>
      </c>
      <c r="G3834" s="1" t="s">
        <v>12</v>
      </c>
      <c r="H3834" s="1" t="s">
        <v>13</v>
      </c>
      <c r="I3834" s="1" t="s">
        <v>13</v>
      </c>
      <c r="J3834">
        <v>57</v>
      </c>
      <c r="K3834" s="1">
        <f t="shared" si="177"/>
        <v>278030</v>
      </c>
      <c r="L3834" s="1" t="str">
        <f t="shared" si="178"/>
        <v>CONVENIOS ESPECIALES DE TRABAJADORES INDEPENDIENTES</v>
      </c>
      <c r="M3834" s="1">
        <f t="shared" si="179"/>
        <v>57</v>
      </c>
    </row>
    <row r="3835" spans="2:13" x14ac:dyDescent="0.25">
      <c r="B3835">
        <v>3821</v>
      </c>
      <c r="C3835" s="1" t="s">
        <v>15</v>
      </c>
      <c r="D3835">
        <v>427677</v>
      </c>
      <c r="E3835" s="1" t="s">
        <v>14</v>
      </c>
      <c r="F3835" s="1" t="s">
        <v>11</v>
      </c>
      <c r="G3835" s="1" t="s">
        <v>12</v>
      </c>
      <c r="H3835" s="1" t="s">
        <v>13</v>
      </c>
      <c r="I3835" s="1" t="s">
        <v>13</v>
      </c>
      <c r="J3835">
        <v>78</v>
      </c>
      <c r="K3835" s="1">
        <f t="shared" si="177"/>
        <v>427677</v>
      </c>
      <c r="L3835" s="1" t="str">
        <f t="shared" si="178"/>
        <v>PENSIONADOS EN SU PROPIO SISTEMA</v>
      </c>
      <c r="M3835" s="1">
        <f t="shared" si="179"/>
        <v>78</v>
      </c>
    </row>
    <row r="3836" spans="2:13" x14ac:dyDescent="0.25">
      <c r="B3836">
        <v>3822</v>
      </c>
      <c r="C3836" s="1" t="s">
        <v>9</v>
      </c>
      <c r="D3836">
        <v>408034</v>
      </c>
      <c r="E3836" s="1" t="s">
        <v>10</v>
      </c>
      <c r="F3836" s="1" t="s">
        <v>16</v>
      </c>
      <c r="G3836" s="1" t="s">
        <v>12</v>
      </c>
      <c r="H3836" s="1" t="s">
        <v>12</v>
      </c>
      <c r="I3836" s="1" t="s">
        <v>13</v>
      </c>
      <c r="J3836">
        <v>57</v>
      </c>
      <c r="K3836" s="1">
        <f t="shared" si="177"/>
        <v>408034</v>
      </c>
      <c r="L3836" s="1" t="str">
        <f t="shared" si="178"/>
        <v>ASALARIADO</v>
      </c>
      <c r="M3836" s="1">
        <f t="shared" si="179"/>
        <v>57</v>
      </c>
    </row>
    <row r="3837" spans="2:13" x14ac:dyDescent="0.25">
      <c r="B3837">
        <v>3823</v>
      </c>
      <c r="C3837" s="1" t="s">
        <v>15</v>
      </c>
      <c r="D3837">
        <v>1120000</v>
      </c>
      <c r="E3837" s="1" t="s">
        <v>10</v>
      </c>
      <c r="F3837" s="1" t="s">
        <v>16</v>
      </c>
      <c r="G3837" s="1" t="s">
        <v>12</v>
      </c>
      <c r="H3837" s="1" t="s">
        <v>13</v>
      </c>
      <c r="I3837" s="1" t="s">
        <v>13</v>
      </c>
      <c r="J3837">
        <v>52</v>
      </c>
      <c r="K3837" s="1">
        <f t="shared" si="177"/>
        <v>1120000</v>
      </c>
      <c r="L3837" s="1" t="str">
        <f t="shared" si="178"/>
        <v>ASALARIADO</v>
      </c>
      <c r="M3837" s="1">
        <f t="shared" si="179"/>
        <v>52</v>
      </c>
    </row>
    <row r="3838" spans="2:13" x14ac:dyDescent="0.25">
      <c r="B3838">
        <v>3824</v>
      </c>
      <c r="C3838" s="1" t="s">
        <v>15</v>
      </c>
      <c r="D3838">
        <v>639148</v>
      </c>
      <c r="E3838" s="1" t="s">
        <v>18</v>
      </c>
      <c r="F3838" s="1" t="s">
        <v>16</v>
      </c>
      <c r="G3838" s="1" t="s">
        <v>12</v>
      </c>
      <c r="H3838" s="1" t="s">
        <v>12</v>
      </c>
      <c r="I3838" s="1" t="s">
        <v>12</v>
      </c>
      <c r="J3838">
        <v>56</v>
      </c>
      <c r="K3838" s="1">
        <f t="shared" si="177"/>
        <v>639148</v>
      </c>
      <c r="L3838" s="1" t="str">
        <f t="shared" si="178"/>
        <v>TRABAJADOR INDEPENDIENTE</v>
      </c>
      <c r="M3838" s="1">
        <f t="shared" si="179"/>
        <v>56</v>
      </c>
    </row>
    <row r="3839" spans="2:13" x14ac:dyDescent="0.25">
      <c r="B3839">
        <v>3825</v>
      </c>
      <c r="C3839" s="1" t="s">
        <v>9</v>
      </c>
      <c r="D3839">
        <v>838750.29</v>
      </c>
      <c r="E3839" s="1" t="s">
        <v>10</v>
      </c>
      <c r="F3839" s="1" t="s">
        <v>16</v>
      </c>
      <c r="G3839" s="1" t="s">
        <v>12</v>
      </c>
      <c r="H3839" s="1" t="s">
        <v>13</v>
      </c>
      <c r="I3839" s="1" t="s">
        <v>13</v>
      </c>
      <c r="J3839">
        <v>26</v>
      </c>
      <c r="K3839" s="1">
        <f t="shared" si="177"/>
        <v>838750.29</v>
      </c>
      <c r="L3839" s="1" t="str">
        <f t="shared" si="178"/>
        <v>ASALARIADO</v>
      </c>
      <c r="M3839" s="1">
        <f t="shared" si="179"/>
        <v>26</v>
      </c>
    </row>
    <row r="3840" spans="2:13" x14ac:dyDescent="0.25">
      <c r="B3840">
        <v>3826</v>
      </c>
      <c r="C3840" s="1" t="s">
        <v>15</v>
      </c>
      <c r="D3840">
        <v>564821.48</v>
      </c>
      <c r="E3840" s="1" t="s">
        <v>14</v>
      </c>
      <c r="F3840" s="1" t="s">
        <v>11</v>
      </c>
      <c r="G3840" s="1" t="s">
        <v>12</v>
      </c>
      <c r="H3840" s="1" t="s">
        <v>13</v>
      </c>
      <c r="I3840" s="1" t="s">
        <v>13</v>
      </c>
      <c r="J3840">
        <v>58</v>
      </c>
      <c r="K3840" s="1">
        <f t="shared" si="177"/>
        <v>564821.48</v>
      </c>
      <c r="L3840" s="1" t="str">
        <f t="shared" si="178"/>
        <v>PENSIONADOS EN SU PROPIO SISTEMA</v>
      </c>
      <c r="M3840" s="1">
        <f t="shared" si="179"/>
        <v>58</v>
      </c>
    </row>
    <row r="3841" spans="2:13" x14ac:dyDescent="0.25">
      <c r="B3841">
        <v>3827</v>
      </c>
      <c r="C3841" s="1" t="s">
        <v>9</v>
      </c>
      <c r="D3841">
        <v>788174.72</v>
      </c>
      <c r="E3841" s="1" t="s">
        <v>10</v>
      </c>
      <c r="F3841" s="1" t="s">
        <v>16</v>
      </c>
      <c r="G3841" s="1" t="s">
        <v>12</v>
      </c>
      <c r="H3841" s="1" t="s">
        <v>13</v>
      </c>
      <c r="I3841" s="1" t="s">
        <v>13</v>
      </c>
      <c r="J3841">
        <v>20</v>
      </c>
      <c r="K3841" s="1">
        <f t="shared" si="177"/>
        <v>788174.72</v>
      </c>
      <c r="L3841" s="1" t="str">
        <f t="shared" si="178"/>
        <v>ASALARIADO</v>
      </c>
      <c r="M3841" s="1">
        <f t="shared" si="179"/>
        <v>20</v>
      </c>
    </row>
    <row r="3842" spans="2:13" x14ac:dyDescent="0.25">
      <c r="B3842">
        <v>3828</v>
      </c>
      <c r="C3842" s="1" t="s">
        <v>15</v>
      </c>
      <c r="D3842">
        <v>420405</v>
      </c>
      <c r="E3842" s="1" t="s">
        <v>10</v>
      </c>
      <c r="F3842" s="1" t="s">
        <v>11</v>
      </c>
      <c r="G3842" s="1" t="s">
        <v>12</v>
      </c>
      <c r="H3842" s="1" t="s">
        <v>13</v>
      </c>
      <c r="I3842" s="1" t="s">
        <v>13</v>
      </c>
      <c r="J3842">
        <v>21</v>
      </c>
      <c r="K3842" s="1">
        <f t="shared" si="177"/>
        <v>420405</v>
      </c>
      <c r="L3842" s="1" t="str">
        <f t="shared" si="178"/>
        <v>ASALARIADO</v>
      </c>
      <c r="M3842" s="1">
        <f t="shared" si="179"/>
        <v>21</v>
      </c>
    </row>
    <row r="3843" spans="2:13" x14ac:dyDescent="0.25">
      <c r="B3843">
        <v>3829</v>
      </c>
      <c r="C3843" s="1" t="s">
        <v>15</v>
      </c>
      <c r="D3843">
        <v>933264</v>
      </c>
      <c r="E3843" s="1" t="s">
        <v>18</v>
      </c>
      <c r="F3843" s="1" t="s">
        <v>16</v>
      </c>
      <c r="G3843" s="1" t="s">
        <v>12</v>
      </c>
      <c r="H3843" s="1" t="s">
        <v>13</v>
      </c>
      <c r="I3843" s="1" t="s">
        <v>12</v>
      </c>
      <c r="J3843">
        <v>40</v>
      </c>
      <c r="K3843" s="1">
        <f t="shared" si="177"/>
        <v>933264</v>
      </c>
      <c r="L3843" s="1" t="str">
        <f t="shared" si="178"/>
        <v>TRABAJADOR INDEPENDIENTE</v>
      </c>
      <c r="M3843" s="1">
        <f t="shared" si="179"/>
        <v>40</v>
      </c>
    </row>
    <row r="3844" spans="2:13" x14ac:dyDescent="0.25">
      <c r="B3844">
        <v>3830</v>
      </c>
      <c r="C3844" s="1" t="s">
        <v>15</v>
      </c>
      <c r="D3844">
        <v>1454350</v>
      </c>
      <c r="E3844" s="1" t="s">
        <v>10</v>
      </c>
      <c r="F3844" s="1" t="s">
        <v>16</v>
      </c>
      <c r="G3844" s="1" t="s">
        <v>12</v>
      </c>
      <c r="H3844" s="1" t="s">
        <v>13</v>
      </c>
      <c r="I3844" s="1" t="s">
        <v>13</v>
      </c>
      <c r="J3844">
        <v>36</v>
      </c>
      <c r="K3844" s="1">
        <f t="shared" si="177"/>
        <v>1454350</v>
      </c>
      <c r="L3844" s="1" t="str">
        <f t="shared" si="178"/>
        <v>ASALARIADO</v>
      </c>
      <c r="M3844" s="1">
        <f t="shared" si="179"/>
        <v>36</v>
      </c>
    </row>
    <row r="3845" spans="2:13" x14ac:dyDescent="0.25">
      <c r="B3845">
        <v>3831</v>
      </c>
      <c r="C3845" s="1" t="s">
        <v>15</v>
      </c>
      <c r="D3845">
        <v>280000</v>
      </c>
      <c r="E3845" s="1" t="s">
        <v>17</v>
      </c>
      <c r="F3845" s="1" t="s">
        <v>16</v>
      </c>
      <c r="G3845" s="1" t="s">
        <v>12</v>
      </c>
      <c r="H3845" s="1" t="s">
        <v>13</v>
      </c>
      <c r="I3845" s="1" t="s">
        <v>13</v>
      </c>
      <c r="J3845">
        <v>33</v>
      </c>
      <c r="K3845" s="1">
        <f t="shared" si="177"/>
        <v>280000</v>
      </c>
      <c r="L3845" s="1" t="str">
        <f t="shared" si="178"/>
        <v>ASEGURADO VOLUNTARIO</v>
      </c>
      <c r="M3845" s="1">
        <f t="shared" si="179"/>
        <v>33</v>
      </c>
    </row>
    <row r="3846" spans="2:13" x14ac:dyDescent="0.25">
      <c r="B3846">
        <v>3832</v>
      </c>
      <c r="C3846" s="1" t="s">
        <v>15</v>
      </c>
      <c r="D3846">
        <v>39884.97</v>
      </c>
      <c r="E3846" s="1" t="s">
        <v>10</v>
      </c>
      <c r="F3846" s="1" t="s">
        <v>11</v>
      </c>
      <c r="G3846" s="1" t="s">
        <v>12</v>
      </c>
      <c r="H3846" s="1" t="s">
        <v>13</v>
      </c>
      <c r="I3846" s="1" t="s">
        <v>13</v>
      </c>
      <c r="J3846">
        <v>28</v>
      </c>
      <c r="K3846" s="1">
        <f t="shared" si="177"/>
        <v>39884.97</v>
      </c>
      <c r="L3846" s="1" t="str">
        <f t="shared" si="178"/>
        <v>ASALARIADO</v>
      </c>
      <c r="M3846" s="1">
        <f t="shared" si="179"/>
        <v>28</v>
      </c>
    </row>
    <row r="3847" spans="2:13" x14ac:dyDescent="0.25">
      <c r="B3847">
        <v>3833</v>
      </c>
      <c r="C3847" s="1" t="s">
        <v>9</v>
      </c>
      <c r="D3847">
        <v>809513.38</v>
      </c>
      <c r="E3847" s="1" t="s">
        <v>10</v>
      </c>
      <c r="F3847" s="1" t="s">
        <v>16</v>
      </c>
      <c r="G3847" s="1" t="s">
        <v>12</v>
      </c>
      <c r="H3847" s="1" t="s">
        <v>13</v>
      </c>
      <c r="I3847" s="1" t="s">
        <v>13</v>
      </c>
      <c r="J3847">
        <v>36</v>
      </c>
      <c r="K3847" s="1">
        <f t="shared" si="177"/>
        <v>809513.38</v>
      </c>
      <c r="L3847" s="1" t="str">
        <f t="shared" si="178"/>
        <v>ASALARIADO</v>
      </c>
      <c r="M3847" s="1">
        <f t="shared" si="179"/>
        <v>36</v>
      </c>
    </row>
    <row r="3848" spans="2:13" x14ac:dyDescent="0.25">
      <c r="B3848">
        <v>3834</v>
      </c>
      <c r="C3848" s="1" t="s">
        <v>9</v>
      </c>
      <c r="D3848">
        <v>190140</v>
      </c>
      <c r="E3848" s="1" t="s">
        <v>10</v>
      </c>
      <c r="F3848" s="1" t="s">
        <v>16</v>
      </c>
      <c r="G3848" s="1" t="s">
        <v>12</v>
      </c>
      <c r="H3848" s="1" t="s">
        <v>12</v>
      </c>
      <c r="I3848" s="1" t="s">
        <v>13</v>
      </c>
      <c r="J3848">
        <v>31</v>
      </c>
      <c r="K3848" s="1">
        <f t="shared" si="177"/>
        <v>190140</v>
      </c>
      <c r="L3848" s="1" t="str">
        <f t="shared" si="178"/>
        <v>ASALARIADO</v>
      </c>
      <c r="M3848" s="1">
        <f t="shared" si="179"/>
        <v>31</v>
      </c>
    </row>
    <row r="3849" spans="2:13" x14ac:dyDescent="0.25">
      <c r="B3849">
        <v>3835</v>
      </c>
      <c r="C3849" s="1" t="s">
        <v>9</v>
      </c>
      <c r="D3849">
        <v>297045</v>
      </c>
      <c r="E3849" s="1" t="s">
        <v>17</v>
      </c>
      <c r="F3849" s="1" t="s">
        <v>16</v>
      </c>
      <c r="G3849" s="1" t="s">
        <v>12</v>
      </c>
      <c r="H3849" s="1" t="s">
        <v>13</v>
      </c>
      <c r="I3849" s="1" t="s">
        <v>13</v>
      </c>
      <c r="J3849">
        <v>52</v>
      </c>
      <c r="K3849" s="1">
        <f t="shared" si="177"/>
        <v>297045</v>
      </c>
      <c r="L3849" s="1" t="str">
        <f t="shared" si="178"/>
        <v>ASEGURADO VOLUNTARIO</v>
      </c>
      <c r="M3849" s="1">
        <f t="shared" si="179"/>
        <v>52</v>
      </c>
    </row>
    <row r="3850" spans="2:13" x14ac:dyDescent="0.25">
      <c r="B3850">
        <v>3836</v>
      </c>
      <c r="C3850" s="1" t="s">
        <v>9</v>
      </c>
      <c r="D3850">
        <v>468380.06</v>
      </c>
      <c r="E3850" s="1" t="s">
        <v>10</v>
      </c>
      <c r="F3850" s="1" t="s">
        <v>16</v>
      </c>
      <c r="G3850" s="1" t="s">
        <v>12</v>
      </c>
      <c r="H3850" s="1" t="s">
        <v>13</v>
      </c>
      <c r="I3850" s="1" t="s">
        <v>13</v>
      </c>
      <c r="J3850">
        <v>61</v>
      </c>
      <c r="K3850" s="1">
        <f t="shared" si="177"/>
        <v>468380.06</v>
      </c>
      <c r="L3850" s="1" t="str">
        <f t="shared" si="178"/>
        <v>ASALARIADO</v>
      </c>
      <c r="M3850" s="1">
        <f t="shared" si="179"/>
        <v>61</v>
      </c>
    </row>
    <row r="3851" spans="2:13" x14ac:dyDescent="0.25">
      <c r="B3851">
        <v>3837</v>
      </c>
      <c r="C3851" s="1" t="s">
        <v>9</v>
      </c>
      <c r="D3851">
        <v>628752.38</v>
      </c>
      <c r="E3851" s="1" t="s">
        <v>10</v>
      </c>
      <c r="F3851" s="1" t="s">
        <v>16</v>
      </c>
      <c r="G3851" s="1" t="s">
        <v>12</v>
      </c>
      <c r="H3851" s="1" t="s">
        <v>13</v>
      </c>
      <c r="I3851" s="1" t="s">
        <v>13</v>
      </c>
      <c r="J3851">
        <v>29</v>
      </c>
      <c r="K3851" s="1">
        <f t="shared" si="177"/>
        <v>628752.38</v>
      </c>
      <c r="L3851" s="1" t="str">
        <f t="shared" si="178"/>
        <v>ASALARIADO</v>
      </c>
      <c r="M3851" s="1">
        <f t="shared" si="179"/>
        <v>29</v>
      </c>
    </row>
    <row r="3852" spans="2:13" x14ac:dyDescent="0.25">
      <c r="B3852">
        <v>3838</v>
      </c>
      <c r="C3852" s="1" t="s">
        <v>15</v>
      </c>
      <c r="D3852">
        <v>781283.24</v>
      </c>
      <c r="E3852" s="1" t="s">
        <v>10</v>
      </c>
      <c r="F3852" s="1" t="s">
        <v>11</v>
      </c>
      <c r="G3852" s="1" t="s">
        <v>12</v>
      </c>
      <c r="H3852" s="1" t="s">
        <v>13</v>
      </c>
      <c r="I3852" s="1" t="s">
        <v>13</v>
      </c>
      <c r="J3852">
        <v>30</v>
      </c>
      <c r="K3852" s="1">
        <f t="shared" si="177"/>
        <v>781283.24</v>
      </c>
      <c r="L3852" s="1" t="str">
        <f t="shared" si="178"/>
        <v>ASALARIADO</v>
      </c>
      <c r="M3852" s="1">
        <f t="shared" si="179"/>
        <v>30</v>
      </c>
    </row>
    <row r="3853" spans="2:13" x14ac:dyDescent="0.25">
      <c r="B3853">
        <v>3839</v>
      </c>
      <c r="C3853" s="1" t="s">
        <v>15</v>
      </c>
      <c r="D3853">
        <v>4364464.75</v>
      </c>
      <c r="E3853" s="1" t="s">
        <v>10</v>
      </c>
      <c r="F3853" s="1" t="s">
        <v>11</v>
      </c>
      <c r="G3853" s="1" t="s">
        <v>12</v>
      </c>
      <c r="H3853" s="1" t="s">
        <v>13</v>
      </c>
      <c r="I3853" s="1" t="s">
        <v>13</v>
      </c>
      <c r="J3853">
        <v>39</v>
      </c>
      <c r="K3853" s="1">
        <f t="shared" si="177"/>
        <v>4364464.75</v>
      </c>
      <c r="L3853" s="1" t="str">
        <f t="shared" si="178"/>
        <v>ASALARIADO</v>
      </c>
      <c r="M3853" s="1">
        <f t="shared" si="179"/>
        <v>39</v>
      </c>
    </row>
    <row r="3854" spans="2:13" x14ac:dyDescent="0.25">
      <c r="B3854">
        <v>3840</v>
      </c>
      <c r="C3854" s="1" t="s">
        <v>9</v>
      </c>
      <c r="D3854">
        <v>493736.09</v>
      </c>
      <c r="E3854" s="1" t="s">
        <v>10</v>
      </c>
      <c r="F3854" s="1" t="s">
        <v>16</v>
      </c>
      <c r="G3854" s="1" t="s">
        <v>12</v>
      </c>
      <c r="H3854" s="1" t="s">
        <v>12</v>
      </c>
      <c r="I3854" s="1" t="s">
        <v>13</v>
      </c>
      <c r="J3854">
        <v>31</v>
      </c>
      <c r="K3854" s="1">
        <f t="shared" si="177"/>
        <v>493736.09</v>
      </c>
      <c r="L3854" s="1" t="str">
        <f t="shared" si="178"/>
        <v>ASALARIADO</v>
      </c>
      <c r="M3854" s="1">
        <f t="shared" si="179"/>
        <v>31</v>
      </c>
    </row>
    <row r="3855" spans="2:13" x14ac:dyDescent="0.25">
      <c r="B3855">
        <v>3841</v>
      </c>
      <c r="C3855" s="1" t="s">
        <v>9</v>
      </c>
      <c r="D3855">
        <v>914000</v>
      </c>
      <c r="E3855" s="1" t="s">
        <v>10</v>
      </c>
      <c r="F3855" s="1" t="s">
        <v>16</v>
      </c>
      <c r="G3855" s="1" t="s">
        <v>12</v>
      </c>
      <c r="H3855" s="1" t="s">
        <v>13</v>
      </c>
      <c r="I3855" s="1" t="s">
        <v>13</v>
      </c>
      <c r="J3855">
        <v>27</v>
      </c>
      <c r="K3855" s="1">
        <f t="shared" ref="K3855:K3918" si="180">IF(ISBLANK(D3855),$B$8,D3855)</f>
        <v>914000</v>
      </c>
      <c r="L3855" s="1" t="str">
        <f t="shared" ref="L3855:L3918" si="181">IF(ISBLANK(E3855),$B$4,E3855)</f>
        <v>ASALARIADO</v>
      </c>
      <c r="M3855" s="1">
        <f t="shared" ref="M3855:M3918" si="182">IF(ISBLANK(J3855),$B$9,J3855)</f>
        <v>27</v>
      </c>
    </row>
    <row r="3856" spans="2:13" x14ac:dyDescent="0.25">
      <c r="B3856">
        <v>3842</v>
      </c>
      <c r="C3856" s="1" t="s">
        <v>9</v>
      </c>
      <c r="D3856">
        <v>278030</v>
      </c>
      <c r="E3856" s="1" t="s">
        <v>19</v>
      </c>
      <c r="F3856" s="1" t="s">
        <v>16</v>
      </c>
      <c r="G3856" s="1" t="s">
        <v>12</v>
      </c>
      <c r="H3856" s="1" t="s">
        <v>13</v>
      </c>
      <c r="I3856" s="1" t="s">
        <v>13</v>
      </c>
      <c r="J3856">
        <v>34</v>
      </c>
      <c r="K3856" s="1">
        <f t="shared" si="180"/>
        <v>278030</v>
      </c>
      <c r="L3856" s="1" t="str">
        <f t="shared" si="181"/>
        <v>CONVENIOS ESPECIALES DE TRABAJADORES INDEPENDIENTES</v>
      </c>
      <c r="M3856" s="1">
        <f t="shared" si="182"/>
        <v>34</v>
      </c>
    </row>
    <row r="3857" spans="2:13" x14ac:dyDescent="0.25">
      <c r="B3857">
        <v>3843</v>
      </c>
      <c r="C3857" s="1" t="s">
        <v>15</v>
      </c>
      <c r="D3857">
        <v>1192788</v>
      </c>
      <c r="E3857" s="1" t="s">
        <v>14</v>
      </c>
      <c r="F3857" s="1" t="s">
        <v>11</v>
      </c>
      <c r="G3857" s="1" t="s">
        <v>12</v>
      </c>
      <c r="H3857" s="1" t="s">
        <v>13</v>
      </c>
      <c r="I3857" s="1" t="s">
        <v>13</v>
      </c>
      <c r="J3857">
        <v>71</v>
      </c>
      <c r="K3857" s="1">
        <f t="shared" si="180"/>
        <v>1192788</v>
      </c>
      <c r="L3857" s="1" t="str">
        <f t="shared" si="181"/>
        <v>PENSIONADOS EN SU PROPIO SISTEMA</v>
      </c>
      <c r="M3857" s="1">
        <f t="shared" si="182"/>
        <v>71</v>
      </c>
    </row>
    <row r="3858" spans="2:13" x14ac:dyDescent="0.25">
      <c r="B3858">
        <v>3844</v>
      </c>
      <c r="C3858" s="1" t="s">
        <v>15</v>
      </c>
      <c r="D3858">
        <v>1203125</v>
      </c>
      <c r="E3858" s="1" t="s">
        <v>10</v>
      </c>
      <c r="F3858" s="1" t="s">
        <v>16</v>
      </c>
      <c r="G3858" s="1" t="s">
        <v>12</v>
      </c>
      <c r="H3858" s="1" t="s">
        <v>13</v>
      </c>
      <c r="I3858" s="1" t="s">
        <v>13</v>
      </c>
      <c r="J3858">
        <v>35</v>
      </c>
      <c r="K3858" s="1">
        <f t="shared" si="180"/>
        <v>1203125</v>
      </c>
      <c r="L3858" s="1" t="str">
        <f t="shared" si="181"/>
        <v>ASALARIADO</v>
      </c>
      <c r="M3858" s="1">
        <f t="shared" si="182"/>
        <v>35</v>
      </c>
    </row>
    <row r="3859" spans="2:13" x14ac:dyDescent="0.25">
      <c r="B3859">
        <v>3845</v>
      </c>
      <c r="C3859" s="1" t="s">
        <v>15</v>
      </c>
      <c r="D3859">
        <v>405871</v>
      </c>
      <c r="E3859" s="1" t="s">
        <v>18</v>
      </c>
      <c r="F3859" s="1" t="s">
        <v>16</v>
      </c>
      <c r="G3859" s="1" t="s">
        <v>12</v>
      </c>
      <c r="H3859" s="1" t="s">
        <v>13</v>
      </c>
      <c r="I3859" s="1" t="s">
        <v>13</v>
      </c>
      <c r="J3859">
        <v>67</v>
      </c>
      <c r="K3859" s="1">
        <f t="shared" si="180"/>
        <v>405871</v>
      </c>
      <c r="L3859" s="1" t="str">
        <f t="shared" si="181"/>
        <v>TRABAJADOR INDEPENDIENTE</v>
      </c>
      <c r="M3859" s="1">
        <f t="shared" si="182"/>
        <v>67</v>
      </c>
    </row>
    <row r="3860" spans="2:13" x14ac:dyDescent="0.25">
      <c r="B3860">
        <v>3846</v>
      </c>
      <c r="C3860" s="1" t="s">
        <v>9</v>
      </c>
      <c r="D3860">
        <v>641216.5</v>
      </c>
      <c r="E3860" s="1" t="s">
        <v>10</v>
      </c>
      <c r="F3860" s="1" t="s">
        <v>16</v>
      </c>
      <c r="G3860" s="1" t="s">
        <v>12</v>
      </c>
      <c r="H3860" s="1" t="s">
        <v>13</v>
      </c>
      <c r="I3860" s="1" t="s">
        <v>13</v>
      </c>
      <c r="J3860">
        <v>28</v>
      </c>
      <c r="K3860" s="1">
        <f t="shared" si="180"/>
        <v>641216.5</v>
      </c>
      <c r="L3860" s="1" t="str">
        <f t="shared" si="181"/>
        <v>ASALARIADO</v>
      </c>
      <c r="M3860" s="1">
        <f t="shared" si="182"/>
        <v>28</v>
      </c>
    </row>
    <row r="3861" spans="2:13" x14ac:dyDescent="0.25">
      <c r="B3861">
        <v>3847</v>
      </c>
      <c r="C3861" s="1" t="s">
        <v>9</v>
      </c>
      <c r="D3861">
        <v>310000</v>
      </c>
      <c r="E3861" s="1" t="s">
        <v>10</v>
      </c>
      <c r="F3861" s="1" t="s">
        <v>16</v>
      </c>
      <c r="G3861" s="1" t="s">
        <v>12</v>
      </c>
      <c r="H3861" s="1" t="s">
        <v>13</v>
      </c>
      <c r="I3861" s="1" t="s">
        <v>13</v>
      </c>
      <c r="J3861">
        <v>28</v>
      </c>
      <c r="K3861" s="1">
        <f t="shared" si="180"/>
        <v>310000</v>
      </c>
      <c r="L3861" s="1" t="str">
        <f t="shared" si="181"/>
        <v>ASALARIADO</v>
      </c>
      <c r="M3861" s="1">
        <f t="shared" si="182"/>
        <v>28</v>
      </c>
    </row>
    <row r="3862" spans="2:13" x14ac:dyDescent="0.25">
      <c r="B3862">
        <v>3848</v>
      </c>
      <c r="C3862" s="1" t="s">
        <v>9</v>
      </c>
      <c r="D3862">
        <v>613320</v>
      </c>
      <c r="E3862" s="1" t="s">
        <v>21</v>
      </c>
      <c r="F3862" s="1" t="s">
        <v>16</v>
      </c>
      <c r="G3862" s="1" t="s">
        <v>12</v>
      </c>
      <c r="H3862" s="1" t="s">
        <v>12</v>
      </c>
      <c r="I3862" s="1" t="s">
        <v>13</v>
      </c>
      <c r="J3862">
        <v>72</v>
      </c>
      <c r="K3862" s="1">
        <f t="shared" si="180"/>
        <v>613320</v>
      </c>
      <c r="L3862" s="1" t="str">
        <f t="shared" si="181"/>
        <v>CONVENIOS ESPECIALES DE ASEGURADOS VOLUNTARIOS</v>
      </c>
      <c r="M3862" s="1">
        <f t="shared" si="182"/>
        <v>72</v>
      </c>
    </row>
    <row r="3863" spans="2:13" x14ac:dyDescent="0.25">
      <c r="B3863">
        <v>3849</v>
      </c>
      <c r="C3863" s="1" t="s">
        <v>9</v>
      </c>
      <c r="D3863">
        <v>276964.47999999998</v>
      </c>
      <c r="E3863" s="1" t="s">
        <v>10</v>
      </c>
      <c r="F3863" s="1" t="s">
        <v>16</v>
      </c>
      <c r="G3863" s="1" t="s">
        <v>12</v>
      </c>
      <c r="H3863" s="1" t="s">
        <v>12</v>
      </c>
      <c r="I3863" s="1" t="s">
        <v>12</v>
      </c>
      <c r="J3863">
        <v>28</v>
      </c>
      <c r="K3863" s="1">
        <f t="shared" si="180"/>
        <v>276964.47999999998</v>
      </c>
      <c r="L3863" s="1" t="str">
        <f t="shared" si="181"/>
        <v>ASALARIADO</v>
      </c>
      <c r="M3863" s="1">
        <f t="shared" si="182"/>
        <v>28</v>
      </c>
    </row>
    <row r="3864" spans="2:13" x14ac:dyDescent="0.25">
      <c r="B3864">
        <v>3850</v>
      </c>
      <c r="C3864" s="1" t="s">
        <v>9</v>
      </c>
      <c r="D3864">
        <v>449750</v>
      </c>
      <c r="E3864" s="1" t="s">
        <v>10</v>
      </c>
      <c r="F3864" s="1" t="s">
        <v>16</v>
      </c>
      <c r="G3864" s="1" t="s">
        <v>12</v>
      </c>
      <c r="H3864" s="1" t="s">
        <v>13</v>
      </c>
      <c r="I3864" s="1" t="s">
        <v>13</v>
      </c>
      <c r="J3864">
        <v>28</v>
      </c>
      <c r="K3864" s="1">
        <f t="shared" si="180"/>
        <v>449750</v>
      </c>
      <c r="L3864" s="1" t="str">
        <f t="shared" si="181"/>
        <v>ASALARIADO</v>
      </c>
      <c r="M3864" s="1">
        <f t="shared" si="182"/>
        <v>28</v>
      </c>
    </row>
    <row r="3865" spans="2:13" x14ac:dyDescent="0.25">
      <c r="B3865">
        <v>3851</v>
      </c>
      <c r="C3865" s="1" t="s">
        <v>9</v>
      </c>
      <c r="D3865">
        <v>887689.45</v>
      </c>
      <c r="E3865" s="1" t="s">
        <v>10</v>
      </c>
      <c r="F3865" s="1" t="s">
        <v>11</v>
      </c>
      <c r="G3865" s="1" t="s">
        <v>12</v>
      </c>
      <c r="H3865" s="1" t="s">
        <v>13</v>
      </c>
      <c r="I3865" s="1" t="s">
        <v>13</v>
      </c>
      <c r="J3865">
        <v>29</v>
      </c>
      <c r="K3865" s="1">
        <f t="shared" si="180"/>
        <v>887689.45</v>
      </c>
      <c r="L3865" s="1" t="str">
        <f t="shared" si="181"/>
        <v>ASALARIADO</v>
      </c>
      <c r="M3865" s="1">
        <f t="shared" si="182"/>
        <v>29</v>
      </c>
    </row>
    <row r="3866" spans="2:13" x14ac:dyDescent="0.25">
      <c r="B3866">
        <v>3852</v>
      </c>
      <c r="C3866" s="1" t="s">
        <v>15</v>
      </c>
      <c r="D3866">
        <v>729230.7</v>
      </c>
      <c r="E3866" s="1" t="s">
        <v>10</v>
      </c>
      <c r="F3866" s="1" t="s">
        <v>11</v>
      </c>
      <c r="G3866" s="1" t="s">
        <v>12</v>
      </c>
      <c r="H3866" s="1" t="s">
        <v>13</v>
      </c>
      <c r="I3866" s="1" t="s">
        <v>13</v>
      </c>
      <c r="J3866">
        <v>27</v>
      </c>
      <c r="K3866" s="1">
        <f t="shared" si="180"/>
        <v>729230.7</v>
      </c>
      <c r="L3866" s="1" t="str">
        <f t="shared" si="181"/>
        <v>ASALARIADO</v>
      </c>
      <c r="M3866" s="1">
        <f t="shared" si="182"/>
        <v>27</v>
      </c>
    </row>
    <row r="3867" spans="2:13" x14ac:dyDescent="0.25">
      <c r="B3867">
        <v>3853</v>
      </c>
      <c r="C3867" s="1" t="s">
        <v>9</v>
      </c>
      <c r="D3867">
        <v>388492</v>
      </c>
      <c r="E3867" s="1" t="s">
        <v>10</v>
      </c>
      <c r="F3867" s="1" t="s">
        <v>16</v>
      </c>
      <c r="G3867" s="1" t="s">
        <v>12</v>
      </c>
      <c r="H3867" s="1" t="s">
        <v>13</v>
      </c>
      <c r="I3867" s="1" t="s">
        <v>13</v>
      </c>
      <c r="J3867">
        <v>21</v>
      </c>
      <c r="K3867" s="1">
        <f t="shared" si="180"/>
        <v>388492</v>
      </c>
      <c r="L3867" s="1" t="str">
        <f t="shared" si="181"/>
        <v>ASALARIADO</v>
      </c>
      <c r="M3867" s="1">
        <f t="shared" si="182"/>
        <v>21</v>
      </c>
    </row>
    <row r="3868" spans="2:13" x14ac:dyDescent="0.25">
      <c r="B3868">
        <v>3854</v>
      </c>
      <c r="C3868" s="1" t="s">
        <v>9</v>
      </c>
      <c r="D3868">
        <v>396286</v>
      </c>
      <c r="E3868" s="1" t="s">
        <v>10</v>
      </c>
      <c r="F3868" s="1" t="s">
        <v>16</v>
      </c>
      <c r="G3868" s="1" t="s">
        <v>12</v>
      </c>
      <c r="H3868" s="1" t="s">
        <v>13</v>
      </c>
      <c r="I3868" s="1" t="s">
        <v>13</v>
      </c>
      <c r="J3868">
        <v>37</v>
      </c>
      <c r="K3868" s="1">
        <f t="shared" si="180"/>
        <v>396286</v>
      </c>
      <c r="L3868" s="1" t="str">
        <f t="shared" si="181"/>
        <v>ASALARIADO</v>
      </c>
      <c r="M3868" s="1">
        <f t="shared" si="182"/>
        <v>37</v>
      </c>
    </row>
    <row r="3869" spans="2:13" x14ac:dyDescent="0.25">
      <c r="B3869">
        <v>3855</v>
      </c>
      <c r="C3869" s="1" t="s">
        <v>15</v>
      </c>
      <c r="D3869">
        <v>1386388</v>
      </c>
      <c r="E3869" s="1" t="s">
        <v>14</v>
      </c>
      <c r="F3869" s="1" t="s">
        <v>11</v>
      </c>
      <c r="G3869" s="1" t="s">
        <v>12</v>
      </c>
      <c r="H3869" s="1" t="s">
        <v>13</v>
      </c>
      <c r="I3869" s="1" t="s">
        <v>13</v>
      </c>
      <c r="J3869">
        <v>75</v>
      </c>
      <c r="K3869" s="1">
        <f t="shared" si="180"/>
        <v>1386388</v>
      </c>
      <c r="L3869" s="1" t="str">
        <f t="shared" si="181"/>
        <v>PENSIONADOS EN SU PROPIO SISTEMA</v>
      </c>
      <c r="M3869" s="1">
        <f t="shared" si="182"/>
        <v>75</v>
      </c>
    </row>
    <row r="3870" spans="2:13" x14ac:dyDescent="0.25">
      <c r="B3870">
        <v>3856</v>
      </c>
      <c r="C3870" s="1" t="s">
        <v>15</v>
      </c>
      <c r="D3870">
        <v>983308</v>
      </c>
      <c r="E3870" s="1" t="s">
        <v>10</v>
      </c>
      <c r="F3870" s="1" t="s">
        <v>16</v>
      </c>
      <c r="G3870" s="1" t="s">
        <v>12</v>
      </c>
      <c r="H3870" s="1" t="s">
        <v>13</v>
      </c>
      <c r="I3870" s="1" t="s">
        <v>13</v>
      </c>
      <c r="J3870">
        <v>27</v>
      </c>
      <c r="K3870" s="1">
        <f t="shared" si="180"/>
        <v>983308</v>
      </c>
      <c r="L3870" s="1" t="str">
        <f t="shared" si="181"/>
        <v>ASALARIADO</v>
      </c>
      <c r="M3870" s="1">
        <f t="shared" si="182"/>
        <v>27</v>
      </c>
    </row>
    <row r="3871" spans="2:13" x14ac:dyDescent="0.25">
      <c r="B3871">
        <v>3857</v>
      </c>
      <c r="C3871" s="1" t="s">
        <v>9</v>
      </c>
      <c r="D3871">
        <v>1007583</v>
      </c>
      <c r="E3871" s="1" t="s">
        <v>18</v>
      </c>
      <c r="F3871" s="1" t="s">
        <v>16</v>
      </c>
      <c r="G3871" s="1" t="s">
        <v>12</v>
      </c>
      <c r="H3871" s="1" t="s">
        <v>13</v>
      </c>
      <c r="I3871" s="1" t="s">
        <v>13</v>
      </c>
      <c r="J3871">
        <v>76</v>
      </c>
      <c r="K3871" s="1">
        <f t="shared" si="180"/>
        <v>1007583</v>
      </c>
      <c r="L3871" s="1" t="str">
        <f t="shared" si="181"/>
        <v>TRABAJADOR INDEPENDIENTE</v>
      </c>
      <c r="M3871" s="1">
        <f t="shared" si="182"/>
        <v>76</v>
      </c>
    </row>
    <row r="3872" spans="2:13" x14ac:dyDescent="0.25">
      <c r="B3872">
        <v>3858</v>
      </c>
      <c r="C3872" s="1" t="s">
        <v>15</v>
      </c>
      <c r="D3872">
        <v>1104599</v>
      </c>
      <c r="E3872" s="1" t="s">
        <v>10</v>
      </c>
      <c r="F3872" s="1" t="s">
        <v>11</v>
      </c>
      <c r="G3872" s="1" t="s">
        <v>12</v>
      </c>
      <c r="H3872" s="1" t="s">
        <v>13</v>
      </c>
      <c r="I3872" s="1" t="s">
        <v>13</v>
      </c>
      <c r="J3872">
        <v>50</v>
      </c>
      <c r="K3872" s="1">
        <f t="shared" si="180"/>
        <v>1104599</v>
      </c>
      <c r="L3872" s="1" t="str">
        <f t="shared" si="181"/>
        <v>ASALARIADO</v>
      </c>
      <c r="M3872" s="1">
        <f t="shared" si="182"/>
        <v>50</v>
      </c>
    </row>
    <row r="3873" spans="2:13" x14ac:dyDescent="0.25">
      <c r="B3873">
        <v>3859</v>
      </c>
      <c r="C3873" s="1" t="s">
        <v>9</v>
      </c>
      <c r="D3873">
        <v>350605.15</v>
      </c>
      <c r="E3873" s="1" t="s">
        <v>10</v>
      </c>
      <c r="F3873" s="1" t="s">
        <v>16</v>
      </c>
      <c r="G3873" s="1" t="s">
        <v>12</v>
      </c>
      <c r="H3873" s="1" t="s">
        <v>13</v>
      </c>
      <c r="I3873" s="1" t="s">
        <v>13</v>
      </c>
      <c r="J3873">
        <v>31</v>
      </c>
      <c r="K3873" s="1">
        <f t="shared" si="180"/>
        <v>350605.15</v>
      </c>
      <c r="L3873" s="1" t="str">
        <f t="shared" si="181"/>
        <v>ASALARIADO</v>
      </c>
      <c r="M3873" s="1">
        <f t="shared" si="182"/>
        <v>31</v>
      </c>
    </row>
    <row r="3874" spans="2:13" x14ac:dyDescent="0.25">
      <c r="B3874">
        <v>3860</v>
      </c>
      <c r="C3874" s="1" t="s">
        <v>9</v>
      </c>
      <c r="D3874">
        <v>348749.4</v>
      </c>
      <c r="E3874" s="1" t="s">
        <v>10</v>
      </c>
      <c r="F3874" s="1" t="s">
        <v>16</v>
      </c>
      <c r="G3874" s="1" t="s">
        <v>12</v>
      </c>
      <c r="H3874" s="1" t="s">
        <v>13</v>
      </c>
      <c r="I3874" s="1" t="s">
        <v>13</v>
      </c>
      <c r="J3874">
        <v>55</v>
      </c>
      <c r="K3874" s="1">
        <f t="shared" si="180"/>
        <v>348749.4</v>
      </c>
      <c r="L3874" s="1" t="str">
        <f t="shared" si="181"/>
        <v>ASALARIADO</v>
      </c>
      <c r="M3874" s="1">
        <f t="shared" si="182"/>
        <v>55</v>
      </c>
    </row>
    <row r="3875" spans="2:13" x14ac:dyDescent="0.25">
      <c r="B3875">
        <v>3861</v>
      </c>
      <c r="C3875" s="1" t="s">
        <v>9</v>
      </c>
      <c r="D3875">
        <v>299784</v>
      </c>
      <c r="E3875" s="1" t="s">
        <v>18</v>
      </c>
      <c r="F3875" s="1" t="s">
        <v>16</v>
      </c>
      <c r="G3875" s="1" t="s">
        <v>12</v>
      </c>
      <c r="H3875" s="1" t="s">
        <v>13</v>
      </c>
      <c r="I3875" s="1" t="s">
        <v>13</v>
      </c>
      <c r="J3875">
        <v>56</v>
      </c>
      <c r="K3875" s="1">
        <f t="shared" si="180"/>
        <v>299784</v>
      </c>
      <c r="L3875" s="1" t="str">
        <f t="shared" si="181"/>
        <v>TRABAJADOR INDEPENDIENTE</v>
      </c>
      <c r="M3875" s="1">
        <f t="shared" si="182"/>
        <v>56</v>
      </c>
    </row>
    <row r="3876" spans="2:13" x14ac:dyDescent="0.25">
      <c r="B3876">
        <v>3862</v>
      </c>
      <c r="C3876" s="1" t="s">
        <v>15</v>
      </c>
      <c r="D3876">
        <v>540083</v>
      </c>
      <c r="E3876" s="1" t="s">
        <v>18</v>
      </c>
      <c r="F3876" s="1" t="s">
        <v>16</v>
      </c>
      <c r="G3876" s="1" t="s">
        <v>12</v>
      </c>
      <c r="H3876" s="1" t="s">
        <v>12</v>
      </c>
      <c r="I3876" s="1" t="s">
        <v>12</v>
      </c>
      <c r="J3876">
        <v>55</v>
      </c>
      <c r="K3876" s="1">
        <f t="shared" si="180"/>
        <v>540083</v>
      </c>
      <c r="L3876" s="1" t="str">
        <f t="shared" si="181"/>
        <v>TRABAJADOR INDEPENDIENTE</v>
      </c>
      <c r="M3876" s="1">
        <f t="shared" si="182"/>
        <v>55</v>
      </c>
    </row>
    <row r="3877" spans="2:13" x14ac:dyDescent="0.25">
      <c r="B3877">
        <v>3863</v>
      </c>
      <c r="C3877" s="1" t="s">
        <v>9</v>
      </c>
      <c r="D3877">
        <v>991228.7</v>
      </c>
      <c r="E3877" s="1" t="s">
        <v>10</v>
      </c>
      <c r="F3877" s="1" t="s">
        <v>16</v>
      </c>
      <c r="G3877" s="1" t="s">
        <v>12</v>
      </c>
      <c r="H3877" s="1" t="s">
        <v>13</v>
      </c>
      <c r="I3877" s="1" t="s">
        <v>13</v>
      </c>
      <c r="J3877">
        <v>44</v>
      </c>
      <c r="K3877" s="1">
        <f t="shared" si="180"/>
        <v>991228.7</v>
      </c>
      <c r="L3877" s="1" t="str">
        <f t="shared" si="181"/>
        <v>ASALARIADO</v>
      </c>
      <c r="M3877" s="1">
        <f t="shared" si="182"/>
        <v>44</v>
      </c>
    </row>
    <row r="3878" spans="2:13" x14ac:dyDescent="0.25">
      <c r="B3878">
        <v>3864</v>
      </c>
      <c r="C3878" s="1" t="s">
        <v>9</v>
      </c>
      <c r="D3878">
        <v>278030</v>
      </c>
      <c r="E3878" s="1" t="s">
        <v>19</v>
      </c>
      <c r="F3878" s="1" t="s">
        <v>16</v>
      </c>
      <c r="G3878" s="1" t="s">
        <v>12</v>
      </c>
      <c r="H3878" s="1" t="s">
        <v>13</v>
      </c>
      <c r="I3878" s="1" t="s">
        <v>13</v>
      </c>
      <c r="J3878">
        <v>49</v>
      </c>
      <c r="K3878" s="1">
        <f t="shared" si="180"/>
        <v>278030</v>
      </c>
      <c r="L3878" s="1" t="str">
        <f t="shared" si="181"/>
        <v>CONVENIOS ESPECIALES DE TRABAJADORES INDEPENDIENTES</v>
      </c>
      <c r="M3878" s="1">
        <f t="shared" si="182"/>
        <v>49</v>
      </c>
    </row>
    <row r="3879" spans="2:13" x14ac:dyDescent="0.25">
      <c r="B3879">
        <v>3865</v>
      </c>
      <c r="C3879" s="1" t="s">
        <v>15</v>
      </c>
      <c r="D3879">
        <v>306545</v>
      </c>
      <c r="E3879" s="1" t="s">
        <v>10</v>
      </c>
      <c r="F3879" s="1" t="s">
        <v>11</v>
      </c>
      <c r="G3879" s="1" t="s">
        <v>12</v>
      </c>
      <c r="H3879" s="1" t="s">
        <v>13</v>
      </c>
      <c r="I3879" s="1" t="s">
        <v>12</v>
      </c>
      <c r="J3879">
        <v>39</v>
      </c>
      <c r="K3879" s="1">
        <f t="shared" si="180"/>
        <v>306545</v>
      </c>
      <c r="L3879" s="1" t="str">
        <f t="shared" si="181"/>
        <v>ASALARIADO</v>
      </c>
      <c r="M3879" s="1">
        <f t="shared" si="182"/>
        <v>39</v>
      </c>
    </row>
    <row r="3880" spans="2:13" x14ac:dyDescent="0.25">
      <c r="B3880">
        <v>3866</v>
      </c>
      <c r="C3880" s="1" t="s">
        <v>9</v>
      </c>
      <c r="D3880">
        <v>639121.35</v>
      </c>
      <c r="E3880" s="1" t="s">
        <v>10</v>
      </c>
      <c r="F3880" s="1" t="s">
        <v>16</v>
      </c>
      <c r="G3880" s="1" t="s">
        <v>12</v>
      </c>
      <c r="H3880" s="1" t="s">
        <v>13</v>
      </c>
      <c r="I3880" s="1" t="s">
        <v>13</v>
      </c>
      <c r="J3880">
        <v>36</v>
      </c>
      <c r="K3880" s="1">
        <f t="shared" si="180"/>
        <v>639121.35</v>
      </c>
      <c r="L3880" s="1" t="str">
        <f t="shared" si="181"/>
        <v>ASALARIADO</v>
      </c>
      <c r="M3880" s="1">
        <f t="shared" si="182"/>
        <v>36</v>
      </c>
    </row>
    <row r="3881" spans="2:13" x14ac:dyDescent="0.25">
      <c r="B3881">
        <v>3867</v>
      </c>
      <c r="C3881" s="1" t="s">
        <v>9</v>
      </c>
      <c r="D3881">
        <v>422514.14</v>
      </c>
      <c r="E3881" s="1" t="s">
        <v>10</v>
      </c>
      <c r="F3881" s="1" t="s">
        <v>16</v>
      </c>
      <c r="G3881" s="1" t="s">
        <v>12</v>
      </c>
      <c r="H3881" s="1" t="s">
        <v>13</v>
      </c>
      <c r="I3881" s="1" t="s">
        <v>13</v>
      </c>
      <c r="J3881">
        <v>33</v>
      </c>
      <c r="K3881" s="1">
        <f t="shared" si="180"/>
        <v>422514.14</v>
      </c>
      <c r="L3881" s="1" t="str">
        <f t="shared" si="181"/>
        <v>ASALARIADO</v>
      </c>
      <c r="M3881" s="1">
        <f t="shared" si="182"/>
        <v>33</v>
      </c>
    </row>
    <row r="3882" spans="2:13" x14ac:dyDescent="0.25">
      <c r="B3882">
        <v>3868</v>
      </c>
      <c r="C3882" s="1" t="s">
        <v>9</v>
      </c>
      <c r="D3882">
        <v>639148</v>
      </c>
      <c r="E3882" s="1" t="s">
        <v>18</v>
      </c>
      <c r="F3882" s="1" t="s">
        <v>16</v>
      </c>
      <c r="G3882" s="1" t="s">
        <v>12</v>
      </c>
      <c r="H3882" s="1" t="s">
        <v>13</v>
      </c>
      <c r="I3882" s="1" t="s">
        <v>13</v>
      </c>
      <c r="J3882">
        <v>61</v>
      </c>
      <c r="K3882" s="1">
        <f t="shared" si="180"/>
        <v>639148</v>
      </c>
      <c r="L3882" s="1" t="str">
        <f t="shared" si="181"/>
        <v>TRABAJADOR INDEPENDIENTE</v>
      </c>
      <c r="M3882" s="1">
        <f t="shared" si="182"/>
        <v>61</v>
      </c>
    </row>
    <row r="3883" spans="2:13" x14ac:dyDescent="0.25">
      <c r="B3883">
        <v>3869</v>
      </c>
      <c r="C3883" s="1" t="s">
        <v>15</v>
      </c>
      <c r="D3883">
        <v>438762.65</v>
      </c>
      <c r="E3883" s="1" t="s">
        <v>10</v>
      </c>
      <c r="F3883" s="1" t="s">
        <v>16</v>
      </c>
      <c r="G3883" s="1" t="s">
        <v>12</v>
      </c>
      <c r="H3883" s="1" t="s">
        <v>13</v>
      </c>
      <c r="I3883" s="1" t="s">
        <v>12</v>
      </c>
      <c r="J3883">
        <v>24</v>
      </c>
      <c r="K3883" s="1">
        <f t="shared" si="180"/>
        <v>438762.65</v>
      </c>
      <c r="L3883" s="1" t="str">
        <f t="shared" si="181"/>
        <v>ASALARIADO</v>
      </c>
      <c r="M3883" s="1">
        <f t="shared" si="182"/>
        <v>24</v>
      </c>
    </row>
    <row r="3884" spans="2:13" x14ac:dyDescent="0.25">
      <c r="B3884">
        <v>3870</v>
      </c>
      <c r="C3884" s="1" t="s">
        <v>9</v>
      </c>
      <c r="D3884">
        <v>940646.55</v>
      </c>
      <c r="E3884" s="1" t="s">
        <v>10</v>
      </c>
      <c r="F3884" s="1" t="s">
        <v>16</v>
      </c>
      <c r="G3884" s="1" t="s">
        <v>12</v>
      </c>
      <c r="H3884" s="1" t="s">
        <v>13</v>
      </c>
      <c r="I3884" s="1" t="s">
        <v>13</v>
      </c>
      <c r="J3884">
        <v>55</v>
      </c>
      <c r="K3884" s="1">
        <f t="shared" si="180"/>
        <v>940646.55</v>
      </c>
      <c r="L3884" s="1" t="str">
        <f t="shared" si="181"/>
        <v>ASALARIADO</v>
      </c>
      <c r="M3884" s="1">
        <f t="shared" si="182"/>
        <v>55</v>
      </c>
    </row>
    <row r="3885" spans="2:13" x14ac:dyDescent="0.25">
      <c r="B3885">
        <v>3871</v>
      </c>
      <c r="C3885" s="1" t="s">
        <v>9</v>
      </c>
      <c r="D3885">
        <v>298248.25</v>
      </c>
      <c r="E3885" s="1" t="s">
        <v>10</v>
      </c>
      <c r="F3885" s="1" t="s">
        <v>16</v>
      </c>
      <c r="G3885" s="1" t="s">
        <v>12</v>
      </c>
      <c r="H3885" s="1" t="s">
        <v>13</v>
      </c>
      <c r="I3885" s="1" t="s">
        <v>13</v>
      </c>
      <c r="J3885">
        <v>26</v>
      </c>
      <c r="K3885" s="1">
        <f t="shared" si="180"/>
        <v>298248.25</v>
      </c>
      <c r="L3885" s="1" t="str">
        <f t="shared" si="181"/>
        <v>ASALARIADO</v>
      </c>
      <c r="M3885" s="1">
        <f t="shared" si="182"/>
        <v>26</v>
      </c>
    </row>
    <row r="3886" spans="2:13" x14ac:dyDescent="0.25">
      <c r="B3886">
        <v>3872</v>
      </c>
      <c r="C3886" s="1" t="s">
        <v>9</v>
      </c>
      <c r="D3886">
        <v>450513.01</v>
      </c>
      <c r="E3886" s="1" t="s">
        <v>10</v>
      </c>
      <c r="F3886" s="1" t="s">
        <v>11</v>
      </c>
      <c r="G3886" s="1" t="s">
        <v>12</v>
      </c>
      <c r="H3886" s="1" t="s">
        <v>13</v>
      </c>
      <c r="I3886" s="1" t="s">
        <v>13</v>
      </c>
      <c r="J3886">
        <v>39</v>
      </c>
      <c r="K3886" s="1">
        <f t="shared" si="180"/>
        <v>450513.01</v>
      </c>
      <c r="L3886" s="1" t="str">
        <f t="shared" si="181"/>
        <v>ASALARIADO</v>
      </c>
      <c r="M3886" s="1">
        <f t="shared" si="182"/>
        <v>39</v>
      </c>
    </row>
    <row r="3887" spans="2:13" x14ac:dyDescent="0.25">
      <c r="B3887">
        <v>3873</v>
      </c>
      <c r="C3887" s="1" t="s">
        <v>9</v>
      </c>
      <c r="D3887">
        <v>1213949</v>
      </c>
      <c r="E3887" s="1" t="s">
        <v>10</v>
      </c>
      <c r="F3887" s="1" t="s">
        <v>11</v>
      </c>
      <c r="G3887" s="1" t="s">
        <v>12</v>
      </c>
      <c r="H3887" s="1" t="s">
        <v>13</v>
      </c>
      <c r="I3887" s="1" t="s">
        <v>13</v>
      </c>
      <c r="J3887">
        <v>41</v>
      </c>
      <c r="K3887" s="1">
        <f t="shared" si="180"/>
        <v>1213949</v>
      </c>
      <c r="L3887" s="1" t="str">
        <f t="shared" si="181"/>
        <v>ASALARIADO</v>
      </c>
      <c r="M3887" s="1">
        <f t="shared" si="182"/>
        <v>41</v>
      </c>
    </row>
    <row r="3888" spans="2:13" x14ac:dyDescent="0.25">
      <c r="B3888">
        <v>3874</v>
      </c>
      <c r="C3888" s="1" t="s">
        <v>9</v>
      </c>
      <c r="D3888">
        <v>377729.94</v>
      </c>
      <c r="E3888" s="1" t="s">
        <v>10</v>
      </c>
      <c r="F3888" s="1" t="s">
        <v>16</v>
      </c>
      <c r="G3888" s="1" t="s">
        <v>12</v>
      </c>
      <c r="H3888" s="1" t="s">
        <v>13</v>
      </c>
      <c r="I3888" s="1" t="s">
        <v>13</v>
      </c>
      <c r="J3888">
        <v>36</v>
      </c>
      <c r="K3888" s="1">
        <f t="shared" si="180"/>
        <v>377729.94</v>
      </c>
      <c r="L3888" s="1" t="str">
        <f t="shared" si="181"/>
        <v>ASALARIADO</v>
      </c>
      <c r="M3888" s="1">
        <f t="shared" si="182"/>
        <v>36</v>
      </c>
    </row>
    <row r="3889" spans="2:13" x14ac:dyDescent="0.25">
      <c r="B3889">
        <v>3875</v>
      </c>
      <c r="C3889" s="1" t="s">
        <v>15</v>
      </c>
      <c r="D3889">
        <v>1605450</v>
      </c>
      <c r="E3889" s="1" t="s">
        <v>10</v>
      </c>
      <c r="F3889" s="1" t="s">
        <v>16</v>
      </c>
      <c r="G3889" s="1" t="s">
        <v>12</v>
      </c>
      <c r="H3889" s="1" t="s">
        <v>13</v>
      </c>
      <c r="I3889" s="1" t="s">
        <v>13</v>
      </c>
      <c r="J3889">
        <v>38</v>
      </c>
      <c r="K3889" s="1">
        <f t="shared" si="180"/>
        <v>1605450</v>
      </c>
      <c r="L3889" s="1" t="str">
        <f t="shared" si="181"/>
        <v>ASALARIADO</v>
      </c>
      <c r="M3889" s="1">
        <f t="shared" si="182"/>
        <v>38</v>
      </c>
    </row>
    <row r="3890" spans="2:13" x14ac:dyDescent="0.25">
      <c r="B3890">
        <v>3876</v>
      </c>
      <c r="C3890" s="1" t="s">
        <v>9</v>
      </c>
      <c r="D3890">
        <v>297102</v>
      </c>
      <c r="E3890" s="1" t="s">
        <v>18</v>
      </c>
      <c r="F3890" s="1" t="s">
        <v>16</v>
      </c>
      <c r="G3890" s="1" t="s">
        <v>12</v>
      </c>
      <c r="H3890" s="1" t="s">
        <v>13</v>
      </c>
      <c r="I3890" s="1" t="s">
        <v>12</v>
      </c>
      <c r="J3890">
        <v>64</v>
      </c>
      <c r="K3890" s="1">
        <f t="shared" si="180"/>
        <v>297102</v>
      </c>
      <c r="L3890" s="1" t="str">
        <f t="shared" si="181"/>
        <v>TRABAJADOR INDEPENDIENTE</v>
      </c>
      <c r="M3890" s="1">
        <f t="shared" si="182"/>
        <v>64</v>
      </c>
    </row>
    <row r="3891" spans="2:13" x14ac:dyDescent="0.25">
      <c r="B3891">
        <v>3877</v>
      </c>
      <c r="C3891" s="1" t="s">
        <v>9</v>
      </c>
      <c r="D3891">
        <v>391637.5</v>
      </c>
      <c r="E3891" s="1" t="s">
        <v>10</v>
      </c>
      <c r="F3891" s="1" t="s">
        <v>16</v>
      </c>
      <c r="G3891" s="1" t="s">
        <v>12</v>
      </c>
      <c r="H3891" s="1" t="s">
        <v>13</v>
      </c>
      <c r="I3891" s="1" t="s">
        <v>13</v>
      </c>
      <c r="J3891">
        <v>49</v>
      </c>
      <c r="K3891" s="1">
        <f t="shared" si="180"/>
        <v>391637.5</v>
      </c>
      <c r="L3891" s="1" t="str">
        <f t="shared" si="181"/>
        <v>ASALARIADO</v>
      </c>
      <c r="M3891" s="1">
        <f t="shared" si="182"/>
        <v>49</v>
      </c>
    </row>
    <row r="3892" spans="2:13" x14ac:dyDescent="0.25">
      <c r="B3892">
        <v>3878</v>
      </c>
      <c r="C3892" s="1" t="s">
        <v>9</v>
      </c>
      <c r="D3892">
        <v>317719</v>
      </c>
      <c r="E3892" s="1" t="s">
        <v>17</v>
      </c>
      <c r="F3892" s="1" t="s">
        <v>16</v>
      </c>
      <c r="G3892" s="1" t="s">
        <v>12</v>
      </c>
      <c r="H3892" s="1" t="s">
        <v>12</v>
      </c>
      <c r="I3892" s="1" t="s">
        <v>13</v>
      </c>
      <c r="J3892">
        <v>34</v>
      </c>
      <c r="K3892" s="1">
        <f t="shared" si="180"/>
        <v>317719</v>
      </c>
      <c r="L3892" s="1" t="str">
        <f t="shared" si="181"/>
        <v>ASEGURADO VOLUNTARIO</v>
      </c>
      <c r="M3892" s="1">
        <f t="shared" si="182"/>
        <v>34</v>
      </c>
    </row>
    <row r="3893" spans="2:13" x14ac:dyDescent="0.25">
      <c r="B3893">
        <v>3879</v>
      </c>
      <c r="C3893" s="1" t="s">
        <v>15</v>
      </c>
      <c r="D3893">
        <v>1161829.5</v>
      </c>
      <c r="E3893" s="1" t="s">
        <v>10</v>
      </c>
      <c r="F3893" s="1" t="s">
        <v>11</v>
      </c>
      <c r="G3893" s="1" t="s">
        <v>12</v>
      </c>
      <c r="H3893" s="1" t="s">
        <v>13</v>
      </c>
      <c r="I3893" s="1" t="s">
        <v>13</v>
      </c>
      <c r="J3893">
        <v>32</v>
      </c>
      <c r="K3893" s="1">
        <f t="shared" si="180"/>
        <v>1161829.5</v>
      </c>
      <c r="L3893" s="1" t="str">
        <f t="shared" si="181"/>
        <v>ASALARIADO</v>
      </c>
      <c r="M3893" s="1">
        <f t="shared" si="182"/>
        <v>32</v>
      </c>
    </row>
    <row r="3894" spans="2:13" x14ac:dyDescent="0.25">
      <c r="B3894">
        <v>3880</v>
      </c>
      <c r="C3894" s="1" t="s">
        <v>15</v>
      </c>
      <c r="D3894">
        <v>297050</v>
      </c>
      <c r="E3894" s="1" t="s">
        <v>17</v>
      </c>
      <c r="F3894" s="1" t="s">
        <v>16</v>
      </c>
      <c r="G3894" s="1" t="s">
        <v>12</v>
      </c>
      <c r="H3894" s="1" t="s">
        <v>13</v>
      </c>
      <c r="I3894" s="1" t="s">
        <v>13</v>
      </c>
      <c r="J3894">
        <v>55</v>
      </c>
      <c r="K3894" s="1">
        <f t="shared" si="180"/>
        <v>297050</v>
      </c>
      <c r="L3894" s="1" t="str">
        <f t="shared" si="181"/>
        <v>ASEGURADO VOLUNTARIO</v>
      </c>
      <c r="M3894" s="1">
        <f t="shared" si="182"/>
        <v>55</v>
      </c>
    </row>
    <row r="3895" spans="2:13" x14ac:dyDescent="0.25">
      <c r="B3895">
        <v>3881</v>
      </c>
      <c r="C3895" s="1" t="s">
        <v>9</v>
      </c>
      <c r="D3895">
        <v>1117420.3</v>
      </c>
      <c r="E3895" s="1" t="s">
        <v>10</v>
      </c>
      <c r="F3895" s="1" t="s">
        <v>16</v>
      </c>
      <c r="G3895" s="1" t="s">
        <v>12</v>
      </c>
      <c r="H3895" s="1" t="s">
        <v>13</v>
      </c>
      <c r="I3895" s="1" t="s">
        <v>13</v>
      </c>
      <c r="J3895">
        <v>52</v>
      </c>
      <c r="K3895" s="1">
        <f t="shared" si="180"/>
        <v>1117420.3</v>
      </c>
      <c r="L3895" s="1" t="str">
        <f t="shared" si="181"/>
        <v>ASALARIADO</v>
      </c>
      <c r="M3895" s="1">
        <f t="shared" si="182"/>
        <v>52</v>
      </c>
    </row>
    <row r="3896" spans="2:13" x14ac:dyDescent="0.25">
      <c r="B3896">
        <v>3882</v>
      </c>
      <c r="C3896" s="1" t="s">
        <v>9</v>
      </c>
      <c r="D3896">
        <v>472721.91999999998</v>
      </c>
      <c r="E3896" s="1" t="s">
        <v>10</v>
      </c>
      <c r="F3896" s="1" t="s">
        <v>16</v>
      </c>
      <c r="G3896" s="1" t="s">
        <v>12</v>
      </c>
      <c r="H3896" s="1" t="s">
        <v>13</v>
      </c>
      <c r="I3896" s="1" t="s">
        <v>13</v>
      </c>
      <c r="J3896">
        <v>60</v>
      </c>
      <c r="K3896" s="1">
        <f t="shared" si="180"/>
        <v>472721.91999999998</v>
      </c>
      <c r="L3896" s="1" t="str">
        <f t="shared" si="181"/>
        <v>ASALARIADO</v>
      </c>
      <c r="M3896" s="1">
        <f t="shared" si="182"/>
        <v>60</v>
      </c>
    </row>
    <row r="3897" spans="2:13" x14ac:dyDescent="0.25">
      <c r="B3897">
        <v>3883</v>
      </c>
      <c r="C3897" s="1" t="s">
        <v>15</v>
      </c>
      <c r="D3897">
        <v>300018</v>
      </c>
      <c r="E3897" s="1" t="s">
        <v>17</v>
      </c>
      <c r="F3897" s="1" t="s">
        <v>16</v>
      </c>
      <c r="G3897" s="1" t="s">
        <v>12</v>
      </c>
      <c r="H3897" s="1" t="s">
        <v>13</v>
      </c>
      <c r="I3897" s="1" t="s">
        <v>13</v>
      </c>
      <c r="J3897">
        <v>55</v>
      </c>
      <c r="K3897" s="1">
        <f t="shared" si="180"/>
        <v>300018</v>
      </c>
      <c r="L3897" s="1" t="str">
        <f t="shared" si="181"/>
        <v>ASEGURADO VOLUNTARIO</v>
      </c>
      <c r="M3897" s="1">
        <f t="shared" si="182"/>
        <v>55</v>
      </c>
    </row>
    <row r="3898" spans="2:13" x14ac:dyDescent="0.25">
      <c r="B3898">
        <v>3884</v>
      </c>
      <c r="C3898" s="1" t="s">
        <v>9</v>
      </c>
      <c r="D3898">
        <v>235200</v>
      </c>
      <c r="E3898" s="1" t="s">
        <v>10</v>
      </c>
      <c r="F3898" s="1" t="s">
        <v>16</v>
      </c>
      <c r="G3898" s="1" t="s">
        <v>12</v>
      </c>
      <c r="H3898" s="1" t="s">
        <v>13</v>
      </c>
      <c r="I3898" s="1" t="s">
        <v>12</v>
      </c>
      <c r="J3898">
        <v>24</v>
      </c>
      <c r="K3898" s="1">
        <f t="shared" si="180"/>
        <v>235200</v>
      </c>
      <c r="L3898" s="1" t="str">
        <f t="shared" si="181"/>
        <v>ASALARIADO</v>
      </c>
      <c r="M3898" s="1">
        <f t="shared" si="182"/>
        <v>24</v>
      </c>
    </row>
    <row r="3899" spans="2:13" x14ac:dyDescent="0.25">
      <c r="B3899">
        <v>3885</v>
      </c>
      <c r="C3899" s="1" t="s">
        <v>15</v>
      </c>
      <c r="D3899">
        <v>180000</v>
      </c>
      <c r="E3899" s="1" t="s">
        <v>10</v>
      </c>
      <c r="F3899" s="1" t="s">
        <v>16</v>
      </c>
      <c r="G3899" s="1" t="s">
        <v>12</v>
      </c>
      <c r="H3899" s="1" t="s">
        <v>12</v>
      </c>
      <c r="I3899" s="1" t="s">
        <v>13</v>
      </c>
      <c r="J3899">
        <v>30</v>
      </c>
      <c r="K3899" s="1">
        <f t="shared" si="180"/>
        <v>180000</v>
      </c>
      <c r="L3899" s="1" t="str">
        <f t="shared" si="181"/>
        <v>ASALARIADO</v>
      </c>
      <c r="M3899" s="1">
        <f t="shared" si="182"/>
        <v>30</v>
      </c>
    </row>
    <row r="3900" spans="2:13" x14ac:dyDescent="0.25">
      <c r="B3900">
        <v>3886</v>
      </c>
      <c r="C3900" s="1" t="s">
        <v>9</v>
      </c>
      <c r="D3900">
        <v>639148</v>
      </c>
      <c r="E3900" s="1" t="s">
        <v>18</v>
      </c>
      <c r="F3900" s="1" t="s">
        <v>16</v>
      </c>
      <c r="G3900" s="1" t="s">
        <v>12</v>
      </c>
      <c r="H3900" s="1" t="s">
        <v>13</v>
      </c>
      <c r="I3900" s="1" t="s">
        <v>13</v>
      </c>
      <c r="J3900">
        <v>58</v>
      </c>
      <c r="K3900" s="1">
        <f t="shared" si="180"/>
        <v>639148</v>
      </c>
      <c r="L3900" s="1" t="str">
        <f t="shared" si="181"/>
        <v>TRABAJADOR INDEPENDIENTE</v>
      </c>
      <c r="M3900" s="1">
        <f t="shared" si="182"/>
        <v>58</v>
      </c>
    </row>
    <row r="3901" spans="2:13" x14ac:dyDescent="0.25">
      <c r="B3901">
        <v>3887</v>
      </c>
      <c r="C3901" s="1" t="s">
        <v>15</v>
      </c>
      <c r="D3901">
        <v>1461535</v>
      </c>
      <c r="E3901" s="1" t="s">
        <v>14</v>
      </c>
      <c r="F3901" s="1" t="s">
        <v>11</v>
      </c>
      <c r="G3901" s="1" t="s">
        <v>12</v>
      </c>
      <c r="H3901" s="1" t="s">
        <v>13</v>
      </c>
      <c r="I3901" s="1" t="s">
        <v>13</v>
      </c>
      <c r="J3901">
        <v>55</v>
      </c>
      <c r="K3901" s="1">
        <f t="shared" si="180"/>
        <v>1461535</v>
      </c>
      <c r="L3901" s="1" t="str">
        <f t="shared" si="181"/>
        <v>PENSIONADOS EN SU PROPIO SISTEMA</v>
      </c>
      <c r="M3901" s="1">
        <f t="shared" si="182"/>
        <v>55</v>
      </c>
    </row>
    <row r="3902" spans="2:13" x14ac:dyDescent="0.25">
      <c r="B3902">
        <v>3888</v>
      </c>
      <c r="C3902" s="1" t="s">
        <v>15</v>
      </c>
      <c r="D3902">
        <v>297046</v>
      </c>
      <c r="E3902" s="1" t="s">
        <v>17</v>
      </c>
      <c r="F3902" s="1" t="s">
        <v>16</v>
      </c>
      <c r="G3902" s="1" t="s">
        <v>12</v>
      </c>
      <c r="H3902" s="1" t="s">
        <v>13</v>
      </c>
      <c r="I3902" s="1" t="s">
        <v>13</v>
      </c>
      <c r="J3902">
        <v>60</v>
      </c>
      <c r="K3902" s="1">
        <f t="shared" si="180"/>
        <v>297046</v>
      </c>
      <c r="L3902" s="1" t="str">
        <f t="shared" si="181"/>
        <v>ASEGURADO VOLUNTARIO</v>
      </c>
      <c r="M3902" s="1">
        <f t="shared" si="182"/>
        <v>60</v>
      </c>
    </row>
    <row r="3903" spans="2:13" x14ac:dyDescent="0.25">
      <c r="B3903">
        <v>3889</v>
      </c>
      <c r="C3903" s="1" t="s">
        <v>9</v>
      </c>
      <c r="D3903">
        <v>208067.25</v>
      </c>
      <c r="E3903" s="1" t="s">
        <v>10</v>
      </c>
      <c r="F3903" s="1" t="s">
        <v>11</v>
      </c>
      <c r="G3903" s="1" t="s">
        <v>12</v>
      </c>
      <c r="H3903" s="1" t="s">
        <v>13</v>
      </c>
      <c r="I3903" s="1" t="s">
        <v>13</v>
      </c>
      <c r="J3903">
        <v>46</v>
      </c>
      <c r="K3903" s="1">
        <f t="shared" si="180"/>
        <v>208067.25</v>
      </c>
      <c r="L3903" s="1" t="str">
        <f t="shared" si="181"/>
        <v>ASALARIADO</v>
      </c>
      <c r="M3903" s="1">
        <f t="shared" si="182"/>
        <v>46</v>
      </c>
    </row>
    <row r="3904" spans="2:13" x14ac:dyDescent="0.25">
      <c r="B3904">
        <v>3890</v>
      </c>
      <c r="C3904" s="1" t="s">
        <v>15</v>
      </c>
      <c r="D3904">
        <v>260000</v>
      </c>
      <c r="E3904" s="1" t="s">
        <v>10</v>
      </c>
      <c r="F3904" s="1" t="s">
        <v>16</v>
      </c>
      <c r="G3904" s="1" t="s">
        <v>12</v>
      </c>
      <c r="H3904" s="1" t="s">
        <v>13</v>
      </c>
      <c r="I3904" s="1" t="s">
        <v>13</v>
      </c>
      <c r="J3904">
        <v>29</v>
      </c>
      <c r="K3904" s="1">
        <f t="shared" si="180"/>
        <v>260000</v>
      </c>
      <c r="L3904" s="1" t="str">
        <f t="shared" si="181"/>
        <v>ASALARIADO</v>
      </c>
      <c r="M3904" s="1">
        <f t="shared" si="182"/>
        <v>29</v>
      </c>
    </row>
    <row r="3905" spans="2:13" x14ac:dyDescent="0.25">
      <c r="B3905">
        <v>3891</v>
      </c>
      <c r="C3905" s="1" t="s">
        <v>9</v>
      </c>
      <c r="D3905">
        <v>274969.43</v>
      </c>
      <c r="E3905" s="1" t="s">
        <v>10</v>
      </c>
      <c r="F3905" s="1" t="s">
        <v>16</v>
      </c>
      <c r="G3905" s="1" t="s">
        <v>12</v>
      </c>
      <c r="H3905" s="1" t="s">
        <v>13</v>
      </c>
      <c r="I3905" s="1" t="s">
        <v>13</v>
      </c>
      <c r="J3905">
        <v>31</v>
      </c>
      <c r="K3905" s="1">
        <f t="shared" si="180"/>
        <v>274969.43</v>
      </c>
      <c r="L3905" s="1" t="str">
        <f t="shared" si="181"/>
        <v>ASALARIADO</v>
      </c>
      <c r="M3905" s="1">
        <f t="shared" si="182"/>
        <v>31</v>
      </c>
    </row>
    <row r="3906" spans="2:13" x14ac:dyDescent="0.25">
      <c r="B3906">
        <v>3892</v>
      </c>
      <c r="C3906" s="1" t="s">
        <v>9</v>
      </c>
      <c r="D3906">
        <v>1392687.83</v>
      </c>
      <c r="E3906" s="1" t="s">
        <v>10</v>
      </c>
      <c r="F3906" s="1" t="s">
        <v>16</v>
      </c>
      <c r="G3906" s="1" t="s">
        <v>12</v>
      </c>
      <c r="H3906" s="1" t="s">
        <v>13</v>
      </c>
      <c r="I3906" s="1" t="s">
        <v>13</v>
      </c>
      <c r="J3906">
        <v>55</v>
      </c>
      <c r="K3906" s="1">
        <f t="shared" si="180"/>
        <v>1392687.83</v>
      </c>
      <c r="L3906" s="1" t="str">
        <f t="shared" si="181"/>
        <v>ASALARIADO</v>
      </c>
      <c r="M3906" s="1">
        <f t="shared" si="182"/>
        <v>55</v>
      </c>
    </row>
    <row r="3907" spans="2:13" x14ac:dyDescent="0.25">
      <c r="B3907">
        <v>3893</v>
      </c>
      <c r="C3907" s="1" t="s">
        <v>9</v>
      </c>
      <c r="D3907">
        <v>546354</v>
      </c>
      <c r="E3907" s="1" t="s">
        <v>18</v>
      </c>
      <c r="F3907" s="1" t="s">
        <v>16</v>
      </c>
      <c r="G3907" s="1" t="s">
        <v>12</v>
      </c>
      <c r="H3907" s="1" t="s">
        <v>12</v>
      </c>
      <c r="I3907" s="1" t="s">
        <v>12</v>
      </c>
      <c r="J3907">
        <v>81</v>
      </c>
      <c r="K3907" s="1">
        <f t="shared" si="180"/>
        <v>546354</v>
      </c>
      <c r="L3907" s="1" t="str">
        <f t="shared" si="181"/>
        <v>TRABAJADOR INDEPENDIENTE</v>
      </c>
      <c r="M3907" s="1">
        <f t="shared" si="182"/>
        <v>81</v>
      </c>
    </row>
    <row r="3908" spans="2:13" x14ac:dyDescent="0.25">
      <c r="B3908">
        <v>3894</v>
      </c>
      <c r="C3908" s="1" t="s">
        <v>15</v>
      </c>
      <c r="D3908">
        <v>297046</v>
      </c>
      <c r="E3908" s="1" t="s">
        <v>17</v>
      </c>
      <c r="F3908" s="1" t="s">
        <v>16</v>
      </c>
      <c r="G3908" s="1" t="s">
        <v>13</v>
      </c>
      <c r="H3908" s="1" t="s">
        <v>13</v>
      </c>
      <c r="I3908" s="1" t="s">
        <v>13</v>
      </c>
      <c r="J3908">
        <v>52</v>
      </c>
      <c r="K3908" s="1">
        <f t="shared" si="180"/>
        <v>297046</v>
      </c>
      <c r="L3908" s="1" t="str">
        <f t="shared" si="181"/>
        <v>ASEGURADO VOLUNTARIO</v>
      </c>
      <c r="M3908" s="1">
        <f t="shared" si="182"/>
        <v>52</v>
      </c>
    </row>
    <row r="3909" spans="2:13" x14ac:dyDescent="0.25">
      <c r="B3909">
        <v>3895</v>
      </c>
      <c r="C3909" s="1" t="s">
        <v>9</v>
      </c>
      <c r="D3909">
        <v>459260</v>
      </c>
      <c r="E3909" s="1" t="s">
        <v>10</v>
      </c>
      <c r="F3909" s="1" t="s">
        <v>16</v>
      </c>
      <c r="G3909" s="1" t="s">
        <v>12</v>
      </c>
      <c r="H3909" s="1" t="s">
        <v>13</v>
      </c>
      <c r="I3909" s="1" t="s">
        <v>13</v>
      </c>
      <c r="J3909">
        <v>37</v>
      </c>
      <c r="K3909" s="1">
        <f t="shared" si="180"/>
        <v>459260</v>
      </c>
      <c r="L3909" s="1" t="str">
        <f t="shared" si="181"/>
        <v>ASALARIADO</v>
      </c>
      <c r="M3909" s="1">
        <f t="shared" si="182"/>
        <v>37</v>
      </c>
    </row>
    <row r="3910" spans="2:13" x14ac:dyDescent="0.25">
      <c r="B3910">
        <v>3896</v>
      </c>
      <c r="C3910" s="1" t="s">
        <v>9</v>
      </c>
      <c r="D3910">
        <v>721709.3</v>
      </c>
      <c r="E3910" s="1" t="s">
        <v>10</v>
      </c>
      <c r="F3910" s="1" t="s">
        <v>11</v>
      </c>
      <c r="G3910" s="1" t="s">
        <v>12</v>
      </c>
      <c r="H3910" s="1" t="s">
        <v>13</v>
      </c>
      <c r="I3910" s="1" t="s">
        <v>13</v>
      </c>
      <c r="J3910">
        <v>45</v>
      </c>
      <c r="K3910" s="1">
        <f t="shared" si="180"/>
        <v>721709.3</v>
      </c>
      <c r="L3910" s="1" t="str">
        <f t="shared" si="181"/>
        <v>ASALARIADO</v>
      </c>
      <c r="M3910" s="1">
        <f t="shared" si="182"/>
        <v>45</v>
      </c>
    </row>
    <row r="3911" spans="2:13" x14ac:dyDescent="0.25">
      <c r="B3911">
        <v>3897</v>
      </c>
      <c r="C3911" s="1" t="s">
        <v>15</v>
      </c>
      <c r="D3911">
        <v>465877</v>
      </c>
      <c r="E3911" s="1" t="s">
        <v>10</v>
      </c>
      <c r="F3911" s="1" t="s">
        <v>16</v>
      </c>
      <c r="G3911" s="1" t="s">
        <v>12</v>
      </c>
      <c r="H3911" s="1" t="s">
        <v>13</v>
      </c>
      <c r="I3911" s="1" t="s">
        <v>12</v>
      </c>
      <c r="J3911">
        <v>36</v>
      </c>
      <c r="K3911" s="1">
        <f t="shared" si="180"/>
        <v>465877</v>
      </c>
      <c r="L3911" s="1" t="str">
        <f t="shared" si="181"/>
        <v>ASALARIADO</v>
      </c>
      <c r="M3911" s="1">
        <f t="shared" si="182"/>
        <v>36</v>
      </c>
    </row>
    <row r="3912" spans="2:13" x14ac:dyDescent="0.25">
      <c r="B3912">
        <v>3898</v>
      </c>
      <c r="C3912" s="1" t="s">
        <v>15</v>
      </c>
      <c r="D3912">
        <v>658917</v>
      </c>
      <c r="E3912" s="1" t="s">
        <v>10</v>
      </c>
      <c r="F3912" s="1" t="s">
        <v>11</v>
      </c>
      <c r="G3912" s="1" t="s">
        <v>12</v>
      </c>
      <c r="H3912" s="1" t="s">
        <v>13</v>
      </c>
      <c r="I3912" s="1" t="s">
        <v>12</v>
      </c>
      <c r="J3912">
        <v>36</v>
      </c>
      <c r="K3912" s="1">
        <f t="shared" si="180"/>
        <v>658917</v>
      </c>
      <c r="L3912" s="1" t="str">
        <f t="shared" si="181"/>
        <v>ASALARIADO</v>
      </c>
      <c r="M3912" s="1">
        <f t="shared" si="182"/>
        <v>36</v>
      </c>
    </row>
    <row r="3913" spans="2:13" x14ac:dyDescent="0.25">
      <c r="B3913">
        <v>3899</v>
      </c>
      <c r="C3913" s="1" t="s">
        <v>9</v>
      </c>
      <c r="D3913">
        <v>2658295.4300000002</v>
      </c>
      <c r="E3913" s="1" t="s">
        <v>10</v>
      </c>
      <c r="F3913" s="1" t="s">
        <v>16</v>
      </c>
      <c r="G3913" s="1" t="s">
        <v>12</v>
      </c>
      <c r="H3913" s="1" t="s">
        <v>12</v>
      </c>
      <c r="I3913" s="1" t="s">
        <v>13</v>
      </c>
      <c r="J3913">
        <v>30</v>
      </c>
      <c r="K3913" s="1">
        <f t="shared" si="180"/>
        <v>2658295.4300000002</v>
      </c>
      <c r="L3913" s="1" t="str">
        <f t="shared" si="181"/>
        <v>ASALARIADO</v>
      </c>
      <c r="M3913" s="1">
        <f t="shared" si="182"/>
        <v>30</v>
      </c>
    </row>
    <row r="3914" spans="2:13" x14ac:dyDescent="0.25">
      <c r="B3914">
        <v>3900</v>
      </c>
      <c r="C3914" s="1" t="s">
        <v>9</v>
      </c>
      <c r="D3914">
        <v>583221.81999999995</v>
      </c>
      <c r="E3914" s="1" t="s">
        <v>10</v>
      </c>
      <c r="F3914" s="1" t="s">
        <v>16</v>
      </c>
      <c r="G3914" s="1" t="s">
        <v>12</v>
      </c>
      <c r="H3914" s="1" t="s">
        <v>12</v>
      </c>
      <c r="I3914" s="1" t="s">
        <v>13</v>
      </c>
      <c r="J3914">
        <v>53</v>
      </c>
      <c r="K3914" s="1">
        <f t="shared" si="180"/>
        <v>583221.81999999995</v>
      </c>
      <c r="L3914" s="1" t="str">
        <f t="shared" si="181"/>
        <v>ASALARIADO</v>
      </c>
      <c r="M3914" s="1">
        <f t="shared" si="182"/>
        <v>53</v>
      </c>
    </row>
    <row r="3915" spans="2:13" x14ac:dyDescent="0.25">
      <c r="B3915">
        <v>3901</v>
      </c>
      <c r="C3915" s="1" t="s">
        <v>9</v>
      </c>
      <c r="D3915">
        <v>297046</v>
      </c>
      <c r="E3915" s="1" t="s">
        <v>18</v>
      </c>
      <c r="F3915" s="1" t="s">
        <v>16</v>
      </c>
      <c r="G3915" s="1" t="s">
        <v>12</v>
      </c>
      <c r="H3915" s="1" t="s">
        <v>13</v>
      </c>
      <c r="I3915" s="1" t="s">
        <v>13</v>
      </c>
      <c r="J3915">
        <v>32</v>
      </c>
      <c r="K3915" s="1">
        <f t="shared" si="180"/>
        <v>297046</v>
      </c>
      <c r="L3915" s="1" t="str">
        <f t="shared" si="181"/>
        <v>TRABAJADOR INDEPENDIENTE</v>
      </c>
      <c r="M3915" s="1">
        <f t="shared" si="182"/>
        <v>32</v>
      </c>
    </row>
    <row r="3916" spans="2:13" x14ac:dyDescent="0.25">
      <c r="B3916">
        <v>3902</v>
      </c>
      <c r="C3916" s="1" t="s">
        <v>15</v>
      </c>
      <c r="D3916">
        <v>572000</v>
      </c>
      <c r="E3916" s="1" t="s">
        <v>10</v>
      </c>
      <c r="F3916" s="1" t="s">
        <v>16</v>
      </c>
      <c r="G3916" s="1" t="s">
        <v>12</v>
      </c>
      <c r="H3916" s="1" t="s">
        <v>13</v>
      </c>
      <c r="I3916" s="1" t="s">
        <v>13</v>
      </c>
      <c r="J3916">
        <v>50</v>
      </c>
      <c r="K3916" s="1">
        <f t="shared" si="180"/>
        <v>572000</v>
      </c>
      <c r="L3916" s="1" t="str">
        <f t="shared" si="181"/>
        <v>ASALARIADO</v>
      </c>
      <c r="M3916" s="1">
        <f t="shared" si="182"/>
        <v>50</v>
      </c>
    </row>
    <row r="3917" spans="2:13" x14ac:dyDescent="0.25">
      <c r="B3917">
        <v>3903</v>
      </c>
      <c r="C3917" s="1" t="s">
        <v>9</v>
      </c>
      <c r="D3917">
        <v>705100</v>
      </c>
      <c r="E3917" s="1" t="s">
        <v>10</v>
      </c>
      <c r="F3917" s="1" t="s">
        <v>16</v>
      </c>
      <c r="G3917" s="1" t="s">
        <v>12</v>
      </c>
      <c r="H3917" s="1" t="s">
        <v>13</v>
      </c>
      <c r="I3917" s="1" t="s">
        <v>13</v>
      </c>
      <c r="J3917">
        <v>64</v>
      </c>
      <c r="K3917" s="1">
        <f t="shared" si="180"/>
        <v>705100</v>
      </c>
      <c r="L3917" s="1" t="str">
        <f t="shared" si="181"/>
        <v>ASALARIADO</v>
      </c>
      <c r="M3917" s="1">
        <f t="shared" si="182"/>
        <v>64</v>
      </c>
    </row>
    <row r="3918" spans="2:13" x14ac:dyDescent="0.25">
      <c r="B3918">
        <v>3904</v>
      </c>
      <c r="C3918" s="1" t="s">
        <v>9</v>
      </c>
      <c r="D3918">
        <v>366181.5</v>
      </c>
      <c r="E3918" s="1" t="s">
        <v>10</v>
      </c>
      <c r="F3918" s="1" t="s">
        <v>16</v>
      </c>
      <c r="G3918" s="1" t="s">
        <v>12</v>
      </c>
      <c r="H3918" s="1" t="s">
        <v>13</v>
      </c>
      <c r="I3918" s="1" t="s">
        <v>13</v>
      </c>
      <c r="J3918">
        <v>33</v>
      </c>
      <c r="K3918" s="1">
        <f t="shared" si="180"/>
        <v>366181.5</v>
      </c>
      <c r="L3918" s="1" t="str">
        <f t="shared" si="181"/>
        <v>ASALARIADO</v>
      </c>
      <c r="M3918" s="1">
        <f t="shared" si="182"/>
        <v>33</v>
      </c>
    </row>
    <row r="3919" spans="2:13" x14ac:dyDescent="0.25">
      <c r="B3919">
        <v>3905</v>
      </c>
      <c r="C3919" s="1" t="s">
        <v>9</v>
      </c>
      <c r="D3919">
        <v>639148</v>
      </c>
      <c r="E3919" s="1" t="s">
        <v>18</v>
      </c>
      <c r="F3919" s="1" t="s">
        <v>16</v>
      </c>
      <c r="G3919" s="1" t="s">
        <v>12</v>
      </c>
      <c r="H3919" s="1" t="s">
        <v>13</v>
      </c>
      <c r="I3919" s="1" t="s">
        <v>12</v>
      </c>
      <c r="J3919">
        <v>41</v>
      </c>
      <c r="K3919" s="1">
        <f t="shared" ref="K3919:K3982" si="183">IF(ISBLANK(D3919),$B$8,D3919)</f>
        <v>639148</v>
      </c>
      <c r="L3919" s="1" t="str">
        <f t="shared" ref="L3919:L3982" si="184">IF(ISBLANK(E3919),$B$4,E3919)</f>
        <v>TRABAJADOR INDEPENDIENTE</v>
      </c>
      <c r="M3919" s="1">
        <f t="shared" ref="M3919:M3982" si="185">IF(ISBLANK(J3919),$B$9,J3919)</f>
        <v>41</v>
      </c>
    </row>
    <row r="3920" spans="2:13" x14ac:dyDescent="0.25">
      <c r="B3920">
        <v>3906</v>
      </c>
      <c r="C3920" s="1" t="s">
        <v>9</v>
      </c>
      <c r="D3920">
        <v>883100</v>
      </c>
      <c r="E3920" s="1" t="s">
        <v>10</v>
      </c>
      <c r="F3920" s="1" t="s">
        <v>11</v>
      </c>
      <c r="G3920" s="1" t="s">
        <v>12</v>
      </c>
      <c r="H3920" s="1" t="s">
        <v>13</v>
      </c>
      <c r="I3920" s="1" t="s">
        <v>13</v>
      </c>
      <c r="J3920">
        <v>48</v>
      </c>
      <c r="K3920" s="1">
        <f t="shared" si="183"/>
        <v>883100</v>
      </c>
      <c r="L3920" s="1" t="str">
        <f t="shared" si="184"/>
        <v>ASALARIADO</v>
      </c>
      <c r="M3920" s="1">
        <f t="shared" si="185"/>
        <v>48</v>
      </c>
    </row>
    <row r="3921" spans="2:13" x14ac:dyDescent="0.25">
      <c r="B3921">
        <v>3907</v>
      </c>
      <c r="C3921" s="1" t="s">
        <v>15</v>
      </c>
      <c r="D3921">
        <v>634458.85</v>
      </c>
      <c r="E3921" s="1" t="s">
        <v>10</v>
      </c>
      <c r="F3921" s="1" t="s">
        <v>11</v>
      </c>
      <c r="G3921" s="1" t="s">
        <v>12</v>
      </c>
      <c r="H3921" s="1" t="s">
        <v>13</v>
      </c>
      <c r="I3921" s="1" t="s">
        <v>13</v>
      </c>
      <c r="J3921">
        <v>37</v>
      </c>
      <c r="K3921" s="1">
        <f t="shared" si="183"/>
        <v>634458.85</v>
      </c>
      <c r="L3921" s="1" t="str">
        <f t="shared" si="184"/>
        <v>ASALARIADO</v>
      </c>
      <c r="M3921" s="1">
        <f t="shared" si="185"/>
        <v>37</v>
      </c>
    </row>
    <row r="3922" spans="2:13" x14ac:dyDescent="0.25">
      <c r="B3922">
        <v>3908</v>
      </c>
      <c r="C3922" s="1" t="s">
        <v>9</v>
      </c>
      <c r="D3922">
        <v>700000</v>
      </c>
      <c r="E3922" s="1" t="s">
        <v>10</v>
      </c>
      <c r="F3922" s="1" t="s">
        <v>16</v>
      </c>
      <c r="G3922" s="1" t="s">
        <v>12</v>
      </c>
      <c r="H3922" s="1" t="s">
        <v>13</v>
      </c>
      <c r="I3922" s="1" t="s">
        <v>13</v>
      </c>
      <c r="J3922">
        <v>46</v>
      </c>
      <c r="K3922" s="1">
        <f t="shared" si="183"/>
        <v>700000</v>
      </c>
      <c r="L3922" s="1" t="str">
        <f t="shared" si="184"/>
        <v>ASALARIADO</v>
      </c>
      <c r="M3922" s="1">
        <f t="shared" si="185"/>
        <v>46</v>
      </c>
    </row>
    <row r="3923" spans="2:13" x14ac:dyDescent="0.25">
      <c r="B3923">
        <v>3909</v>
      </c>
      <c r="C3923" s="1" t="s">
        <v>9</v>
      </c>
      <c r="D3923">
        <v>583859.75</v>
      </c>
      <c r="E3923" s="1" t="s">
        <v>10</v>
      </c>
      <c r="F3923" s="1" t="s">
        <v>16</v>
      </c>
      <c r="G3923" s="1" t="s">
        <v>12</v>
      </c>
      <c r="H3923" s="1" t="s">
        <v>13</v>
      </c>
      <c r="I3923" s="1" t="s">
        <v>13</v>
      </c>
      <c r="J3923">
        <v>62</v>
      </c>
      <c r="K3923" s="1">
        <f t="shared" si="183"/>
        <v>583859.75</v>
      </c>
      <c r="L3923" s="1" t="str">
        <f t="shared" si="184"/>
        <v>ASALARIADO</v>
      </c>
      <c r="M3923" s="1">
        <f t="shared" si="185"/>
        <v>62</v>
      </c>
    </row>
    <row r="3924" spans="2:13" x14ac:dyDescent="0.25">
      <c r="B3924">
        <v>3910</v>
      </c>
      <c r="C3924" s="1" t="s">
        <v>15</v>
      </c>
      <c r="D3924">
        <v>649238.17000000004</v>
      </c>
      <c r="E3924" s="1" t="s">
        <v>10</v>
      </c>
      <c r="F3924" s="1" t="s">
        <v>16</v>
      </c>
      <c r="G3924" s="1" t="s">
        <v>12</v>
      </c>
      <c r="H3924" s="1" t="s">
        <v>13</v>
      </c>
      <c r="I3924" s="1" t="s">
        <v>13</v>
      </c>
      <c r="J3924">
        <v>27</v>
      </c>
      <c r="K3924" s="1">
        <f t="shared" si="183"/>
        <v>649238.17000000004</v>
      </c>
      <c r="L3924" s="1" t="str">
        <f t="shared" si="184"/>
        <v>ASALARIADO</v>
      </c>
      <c r="M3924" s="1">
        <f t="shared" si="185"/>
        <v>27</v>
      </c>
    </row>
    <row r="3925" spans="2:13" x14ac:dyDescent="0.25">
      <c r="B3925">
        <v>3911</v>
      </c>
      <c r="C3925" s="1" t="s">
        <v>15</v>
      </c>
      <c r="D3925">
        <v>1341939</v>
      </c>
      <c r="E3925" s="1" t="s">
        <v>14</v>
      </c>
      <c r="F3925" s="1" t="s">
        <v>11</v>
      </c>
      <c r="G3925" s="1" t="s">
        <v>12</v>
      </c>
      <c r="H3925" s="1" t="s">
        <v>13</v>
      </c>
      <c r="I3925" s="1" t="s">
        <v>13</v>
      </c>
      <c r="J3925">
        <v>76</v>
      </c>
      <c r="K3925" s="1">
        <f t="shared" si="183"/>
        <v>1341939</v>
      </c>
      <c r="L3925" s="1" t="str">
        <f t="shared" si="184"/>
        <v>PENSIONADOS EN SU PROPIO SISTEMA</v>
      </c>
      <c r="M3925" s="1">
        <f t="shared" si="185"/>
        <v>76</v>
      </c>
    </row>
    <row r="3926" spans="2:13" x14ac:dyDescent="0.25">
      <c r="B3926">
        <v>3912</v>
      </c>
      <c r="C3926" s="1" t="s">
        <v>15</v>
      </c>
      <c r="D3926">
        <v>170248</v>
      </c>
      <c r="E3926" s="1" t="s">
        <v>10</v>
      </c>
      <c r="F3926" s="1" t="s">
        <v>16</v>
      </c>
      <c r="G3926" s="1" t="s">
        <v>12</v>
      </c>
      <c r="H3926" s="1" t="s">
        <v>13</v>
      </c>
      <c r="I3926" s="1" t="s">
        <v>13</v>
      </c>
      <c r="J3926">
        <v>20</v>
      </c>
      <c r="K3926" s="1">
        <f t="shared" si="183"/>
        <v>170248</v>
      </c>
      <c r="L3926" s="1" t="str">
        <f t="shared" si="184"/>
        <v>ASALARIADO</v>
      </c>
      <c r="M3926" s="1">
        <f t="shared" si="185"/>
        <v>20</v>
      </c>
    </row>
    <row r="3927" spans="2:13" x14ac:dyDescent="0.25">
      <c r="B3927">
        <v>3913</v>
      </c>
      <c r="C3927" s="1" t="s">
        <v>9</v>
      </c>
      <c r="D3927">
        <v>301566</v>
      </c>
      <c r="E3927" s="1" t="s">
        <v>17</v>
      </c>
      <c r="F3927" s="1" t="s">
        <v>16</v>
      </c>
      <c r="G3927" s="1" t="s">
        <v>12</v>
      </c>
      <c r="H3927" s="1" t="s">
        <v>13</v>
      </c>
      <c r="I3927" s="1" t="s">
        <v>12</v>
      </c>
      <c r="J3927">
        <v>26</v>
      </c>
      <c r="K3927" s="1">
        <f t="shared" si="183"/>
        <v>301566</v>
      </c>
      <c r="L3927" s="1" t="str">
        <f t="shared" si="184"/>
        <v>ASEGURADO VOLUNTARIO</v>
      </c>
      <c r="M3927" s="1">
        <f t="shared" si="185"/>
        <v>26</v>
      </c>
    </row>
    <row r="3928" spans="2:13" x14ac:dyDescent="0.25">
      <c r="B3928">
        <v>3914</v>
      </c>
      <c r="C3928" s="1" t="s">
        <v>9</v>
      </c>
      <c r="D3928">
        <v>326841</v>
      </c>
      <c r="E3928" s="1" t="s">
        <v>18</v>
      </c>
      <c r="F3928" s="1" t="s">
        <v>16</v>
      </c>
      <c r="G3928" s="1" t="s">
        <v>12</v>
      </c>
      <c r="H3928" s="1" t="s">
        <v>13</v>
      </c>
      <c r="I3928" s="1" t="s">
        <v>12</v>
      </c>
      <c r="J3928">
        <v>51</v>
      </c>
      <c r="K3928" s="1">
        <f t="shared" si="183"/>
        <v>326841</v>
      </c>
      <c r="L3928" s="1" t="str">
        <f t="shared" si="184"/>
        <v>TRABAJADOR INDEPENDIENTE</v>
      </c>
      <c r="M3928" s="1">
        <f t="shared" si="185"/>
        <v>51</v>
      </c>
    </row>
    <row r="3929" spans="2:13" x14ac:dyDescent="0.25">
      <c r="B3929">
        <v>3915</v>
      </c>
      <c r="C3929" s="1" t="s">
        <v>9</v>
      </c>
      <c r="D3929">
        <v>260561</v>
      </c>
      <c r="E3929" s="1" t="s">
        <v>10</v>
      </c>
      <c r="F3929" s="1" t="s">
        <v>16</v>
      </c>
      <c r="G3929" s="1" t="s">
        <v>12</v>
      </c>
      <c r="H3929" s="1" t="s">
        <v>13</v>
      </c>
      <c r="I3929" s="1" t="s">
        <v>13</v>
      </c>
      <c r="J3929">
        <v>52</v>
      </c>
      <c r="K3929" s="1">
        <f t="shared" si="183"/>
        <v>260561</v>
      </c>
      <c r="L3929" s="1" t="str">
        <f t="shared" si="184"/>
        <v>ASALARIADO</v>
      </c>
      <c r="M3929" s="1">
        <f t="shared" si="185"/>
        <v>52</v>
      </c>
    </row>
    <row r="3930" spans="2:13" x14ac:dyDescent="0.25">
      <c r="B3930">
        <v>3916</v>
      </c>
      <c r="C3930" s="1" t="s">
        <v>9</v>
      </c>
      <c r="D3930">
        <v>478496</v>
      </c>
      <c r="E3930" s="1" t="s">
        <v>18</v>
      </c>
      <c r="F3930" s="1" t="s">
        <v>16</v>
      </c>
      <c r="G3930" s="1" t="s">
        <v>12</v>
      </c>
      <c r="H3930" s="1" t="s">
        <v>13</v>
      </c>
      <c r="I3930" s="1" t="s">
        <v>13</v>
      </c>
      <c r="J3930">
        <v>31</v>
      </c>
      <c r="K3930" s="1">
        <f t="shared" si="183"/>
        <v>478496</v>
      </c>
      <c r="L3930" s="1" t="str">
        <f t="shared" si="184"/>
        <v>TRABAJADOR INDEPENDIENTE</v>
      </c>
      <c r="M3930" s="1">
        <f t="shared" si="185"/>
        <v>31</v>
      </c>
    </row>
    <row r="3931" spans="2:13" x14ac:dyDescent="0.25">
      <c r="B3931">
        <v>3917</v>
      </c>
      <c r="C3931" s="1" t="s">
        <v>9</v>
      </c>
      <c r="D3931">
        <v>297046</v>
      </c>
      <c r="E3931" s="1" t="s">
        <v>17</v>
      </c>
      <c r="F3931" s="1" t="s">
        <v>16</v>
      </c>
      <c r="G3931" s="1" t="s">
        <v>12</v>
      </c>
      <c r="H3931" s="1" t="s">
        <v>13</v>
      </c>
      <c r="I3931" s="1" t="s">
        <v>13</v>
      </c>
      <c r="J3931">
        <v>59</v>
      </c>
      <c r="K3931" s="1">
        <f t="shared" si="183"/>
        <v>297046</v>
      </c>
      <c r="L3931" s="1" t="str">
        <f t="shared" si="184"/>
        <v>ASEGURADO VOLUNTARIO</v>
      </c>
      <c r="M3931" s="1">
        <f t="shared" si="185"/>
        <v>59</v>
      </c>
    </row>
    <row r="3932" spans="2:13" x14ac:dyDescent="0.25">
      <c r="B3932">
        <v>3918</v>
      </c>
      <c r="C3932" s="1" t="s">
        <v>15</v>
      </c>
      <c r="D3932">
        <v>360000</v>
      </c>
      <c r="E3932" s="1" t="s">
        <v>10</v>
      </c>
      <c r="F3932" s="1" t="s">
        <v>16</v>
      </c>
      <c r="G3932" s="1" t="s">
        <v>12</v>
      </c>
      <c r="H3932" s="1" t="s">
        <v>13</v>
      </c>
      <c r="I3932" s="1" t="s">
        <v>13</v>
      </c>
      <c r="J3932">
        <v>23</v>
      </c>
      <c r="K3932" s="1">
        <f t="shared" si="183"/>
        <v>360000</v>
      </c>
      <c r="L3932" s="1" t="str">
        <f t="shared" si="184"/>
        <v>ASALARIADO</v>
      </c>
      <c r="M3932" s="1">
        <f t="shared" si="185"/>
        <v>23</v>
      </c>
    </row>
    <row r="3933" spans="2:13" x14ac:dyDescent="0.25">
      <c r="B3933">
        <v>3919</v>
      </c>
      <c r="C3933" s="1" t="s">
        <v>15</v>
      </c>
      <c r="D3933">
        <v>297046</v>
      </c>
      <c r="E3933" s="1" t="s">
        <v>17</v>
      </c>
      <c r="F3933" s="1" t="s">
        <v>16</v>
      </c>
      <c r="G3933" s="1" t="s">
        <v>12</v>
      </c>
      <c r="H3933" s="1" t="s">
        <v>13</v>
      </c>
      <c r="I3933" s="1" t="s">
        <v>13</v>
      </c>
      <c r="J3933">
        <v>43</v>
      </c>
      <c r="K3933" s="1">
        <f t="shared" si="183"/>
        <v>297046</v>
      </c>
      <c r="L3933" s="1" t="str">
        <f t="shared" si="184"/>
        <v>ASEGURADO VOLUNTARIO</v>
      </c>
      <c r="M3933" s="1">
        <f t="shared" si="185"/>
        <v>43</v>
      </c>
    </row>
    <row r="3934" spans="2:13" x14ac:dyDescent="0.25">
      <c r="B3934">
        <v>3920</v>
      </c>
      <c r="C3934" s="1" t="s">
        <v>9</v>
      </c>
      <c r="D3934">
        <v>10</v>
      </c>
      <c r="E3934" s="1" t="s">
        <v>10</v>
      </c>
      <c r="F3934" s="1" t="s">
        <v>16</v>
      </c>
      <c r="G3934" s="1" t="s">
        <v>12</v>
      </c>
      <c r="H3934" s="1" t="s">
        <v>13</v>
      </c>
      <c r="I3934" s="1" t="s">
        <v>13</v>
      </c>
      <c r="J3934">
        <v>42</v>
      </c>
      <c r="K3934" s="1">
        <f t="shared" si="183"/>
        <v>10</v>
      </c>
      <c r="L3934" s="1" t="str">
        <f t="shared" si="184"/>
        <v>ASALARIADO</v>
      </c>
      <c r="M3934" s="1">
        <f t="shared" si="185"/>
        <v>42</v>
      </c>
    </row>
    <row r="3935" spans="2:13" x14ac:dyDescent="0.25">
      <c r="B3935">
        <v>3921</v>
      </c>
      <c r="C3935" s="1" t="s">
        <v>9</v>
      </c>
      <c r="D3935">
        <v>310124</v>
      </c>
      <c r="E3935" s="1" t="s">
        <v>18</v>
      </c>
      <c r="F3935" s="1" t="s">
        <v>16</v>
      </c>
      <c r="G3935" s="1" t="s">
        <v>12</v>
      </c>
      <c r="H3935" s="1" t="s">
        <v>12</v>
      </c>
      <c r="I3935" s="1" t="s">
        <v>12</v>
      </c>
      <c r="J3935">
        <v>48</v>
      </c>
      <c r="K3935" s="1">
        <f t="shared" si="183"/>
        <v>310124</v>
      </c>
      <c r="L3935" s="1" t="str">
        <f t="shared" si="184"/>
        <v>TRABAJADOR INDEPENDIENTE</v>
      </c>
      <c r="M3935" s="1">
        <f t="shared" si="185"/>
        <v>48</v>
      </c>
    </row>
    <row r="3936" spans="2:13" x14ac:dyDescent="0.25">
      <c r="B3936">
        <v>3922</v>
      </c>
      <c r="C3936" s="1" t="s">
        <v>9</v>
      </c>
      <c r="D3936">
        <v>148800</v>
      </c>
      <c r="E3936" s="1" t="s">
        <v>10</v>
      </c>
      <c r="F3936" s="1" t="s">
        <v>16</v>
      </c>
      <c r="G3936" s="1" t="s">
        <v>12</v>
      </c>
      <c r="H3936" s="1" t="s">
        <v>13</v>
      </c>
      <c r="I3936" s="1" t="s">
        <v>13</v>
      </c>
      <c r="J3936">
        <v>54</v>
      </c>
      <c r="K3936" s="1">
        <f t="shared" si="183"/>
        <v>148800</v>
      </c>
      <c r="L3936" s="1" t="str">
        <f t="shared" si="184"/>
        <v>ASALARIADO</v>
      </c>
      <c r="M3936" s="1">
        <f t="shared" si="185"/>
        <v>54</v>
      </c>
    </row>
    <row r="3937" spans="2:13" x14ac:dyDescent="0.25">
      <c r="B3937">
        <v>3923</v>
      </c>
      <c r="C3937" s="1" t="s">
        <v>9</v>
      </c>
      <c r="D3937">
        <v>192600</v>
      </c>
      <c r="E3937" s="1" t="s">
        <v>10</v>
      </c>
      <c r="F3937" s="1" t="s">
        <v>16</v>
      </c>
      <c r="G3937" s="1" t="s">
        <v>12</v>
      </c>
      <c r="H3937" s="1" t="s">
        <v>12</v>
      </c>
      <c r="I3937" s="1" t="s">
        <v>12</v>
      </c>
      <c r="J3937">
        <v>48</v>
      </c>
      <c r="K3937" s="1">
        <f t="shared" si="183"/>
        <v>192600</v>
      </c>
      <c r="L3937" s="1" t="str">
        <f t="shared" si="184"/>
        <v>ASALARIADO</v>
      </c>
      <c r="M3937" s="1">
        <f t="shared" si="185"/>
        <v>48</v>
      </c>
    </row>
    <row r="3938" spans="2:13" x14ac:dyDescent="0.25">
      <c r="B3938">
        <v>3924</v>
      </c>
      <c r="C3938" s="1" t="s">
        <v>9</v>
      </c>
      <c r="D3938">
        <v>305704</v>
      </c>
      <c r="E3938" s="1" t="s">
        <v>18</v>
      </c>
      <c r="F3938" s="1" t="s">
        <v>16</v>
      </c>
      <c r="G3938" s="1" t="s">
        <v>12</v>
      </c>
      <c r="H3938" s="1" t="s">
        <v>13</v>
      </c>
      <c r="I3938" s="1" t="s">
        <v>12</v>
      </c>
      <c r="J3938">
        <v>42</v>
      </c>
      <c r="K3938" s="1">
        <f t="shared" si="183"/>
        <v>305704</v>
      </c>
      <c r="L3938" s="1" t="str">
        <f t="shared" si="184"/>
        <v>TRABAJADOR INDEPENDIENTE</v>
      </c>
      <c r="M3938" s="1">
        <f t="shared" si="185"/>
        <v>42</v>
      </c>
    </row>
    <row r="3939" spans="2:13" x14ac:dyDescent="0.25">
      <c r="B3939">
        <v>3925</v>
      </c>
      <c r="C3939" s="1" t="s">
        <v>9</v>
      </c>
      <c r="D3939">
        <v>297046</v>
      </c>
      <c r="E3939" s="1" t="s">
        <v>17</v>
      </c>
      <c r="F3939" s="1" t="s">
        <v>16</v>
      </c>
      <c r="G3939" s="1" t="s">
        <v>12</v>
      </c>
      <c r="H3939" s="1" t="s">
        <v>13</v>
      </c>
      <c r="I3939" s="1" t="s">
        <v>13</v>
      </c>
      <c r="J3939">
        <v>48</v>
      </c>
      <c r="K3939" s="1">
        <f t="shared" si="183"/>
        <v>297046</v>
      </c>
      <c r="L3939" s="1" t="str">
        <f t="shared" si="184"/>
        <v>ASEGURADO VOLUNTARIO</v>
      </c>
      <c r="M3939" s="1">
        <f t="shared" si="185"/>
        <v>48</v>
      </c>
    </row>
    <row r="3940" spans="2:13" x14ac:dyDescent="0.25">
      <c r="B3940">
        <v>3926</v>
      </c>
      <c r="C3940" s="1" t="s">
        <v>9</v>
      </c>
      <c r="D3940">
        <v>1481119.18</v>
      </c>
      <c r="E3940" s="1" t="s">
        <v>10</v>
      </c>
      <c r="F3940" s="1" t="s">
        <v>16</v>
      </c>
      <c r="G3940" s="1" t="s">
        <v>12</v>
      </c>
      <c r="H3940" s="1" t="s">
        <v>13</v>
      </c>
      <c r="I3940" s="1" t="s">
        <v>13</v>
      </c>
      <c r="J3940">
        <v>29</v>
      </c>
      <c r="K3940" s="1">
        <f t="shared" si="183"/>
        <v>1481119.18</v>
      </c>
      <c r="L3940" s="1" t="str">
        <f t="shared" si="184"/>
        <v>ASALARIADO</v>
      </c>
      <c r="M3940" s="1">
        <f t="shared" si="185"/>
        <v>29</v>
      </c>
    </row>
    <row r="3941" spans="2:13" x14ac:dyDescent="0.25">
      <c r="B3941">
        <v>3927</v>
      </c>
      <c r="C3941" s="1" t="s">
        <v>15</v>
      </c>
      <c r="D3941">
        <v>220000</v>
      </c>
      <c r="E3941" s="1" t="s">
        <v>10</v>
      </c>
      <c r="F3941" s="1" t="s">
        <v>16</v>
      </c>
      <c r="G3941" s="1" t="s">
        <v>12</v>
      </c>
      <c r="H3941" s="1" t="s">
        <v>13</v>
      </c>
      <c r="I3941" s="1" t="s">
        <v>13</v>
      </c>
      <c r="J3941">
        <v>58</v>
      </c>
      <c r="K3941" s="1">
        <f t="shared" si="183"/>
        <v>220000</v>
      </c>
      <c r="L3941" s="1" t="str">
        <f t="shared" si="184"/>
        <v>ASALARIADO</v>
      </c>
      <c r="M3941" s="1">
        <f t="shared" si="185"/>
        <v>58</v>
      </c>
    </row>
    <row r="3942" spans="2:13" x14ac:dyDescent="0.25">
      <c r="B3942">
        <v>3928</v>
      </c>
      <c r="C3942" s="1" t="s">
        <v>15</v>
      </c>
      <c r="D3942">
        <v>856546</v>
      </c>
      <c r="E3942" s="1" t="s">
        <v>10</v>
      </c>
      <c r="F3942" s="1" t="s">
        <v>11</v>
      </c>
      <c r="G3942" s="1" t="s">
        <v>12</v>
      </c>
      <c r="H3942" s="1" t="s">
        <v>13</v>
      </c>
      <c r="I3942" s="1" t="s">
        <v>13</v>
      </c>
      <c r="J3942">
        <v>36</v>
      </c>
      <c r="K3942" s="1">
        <f t="shared" si="183"/>
        <v>856546</v>
      </c>
      <c r="L3942" s="1" t="str">
        <f t="shared" si="184"/>
        <v>ASALARIADO</v>
      </c>
      <c r="M3942" s="1">
        <f t="shared" si="185"/>
        <v>36</v>
      </c>
    </row>
    <row r="3943" spans="2:13" x14ac:dyDescent="0.25">
      <c r="B3943">
        <v>3929</v>
      </c>
      <c r="C3943" s="1" t="s">
        <v>15</v>
      </c>
      <c r="D3943">
        <v>358640</v>
      </c>
      <c r="E3943" s="1" t="s">
        <v>18</v>
      </c>
      <c r="F3943" s="1" t="s">
        <v>16</v>
      </c>
      <c r="G3943" s="1" t="s">
        <v>12</v>
      </c>
      <c r="H3943" s="1" t="s">
        <v>13</v>
      </c>
      <c r="I3943" s="1" t="s">
        <v>12</v>
      </c>
      <c r="J3943">
        <v>24</v>
      </c>
      <c r="K3943" s="1">
        <f t="shared" si="183"/>
        <v>358640</v>
      </c>
      <c r="L3943" s="1" t="str">
        <f t="shared" si="184"/>
        <v>TRABAJADOR INDEPENDIENTE</v>
      </c>
      <c r="M3943" s="1">
        <f t="shared" si="185"/>
        <v>24</v>
      </c>
    </row>
    <row r="3944" spans="2:13" x14ac:dyDescent="0.25">
      <c r="B3944">
        <v>3930</v>
      </c>
      <c r="C3944" s="1" t="s">
        <v>9</v>
      </c>
      <c r="D3944">
        <v>345000</v>
      </c>
      <c r="E3944" s="1" t="s">
        <v>10</v>
      </c>
      <c r="F3944" s="1" t="s">
        <v>16</v>
      </c>
      <c r="G3944" s="1" t="s">
        <v>12</v>
      </c>
      <c r="H3944" s="1" t="s">
        <v>13</v>
      </c>
      <c r="I3944" s="1" t="s">
        <v>13</v>
      </c>
      <c r="J3944">
        <v>62</v>
      </c>
      <c r="K3944" s="1">
        <f t="shared" si="183"/>
        <v>345000</v>
      </c>
      <c r="L3944" s="1" t="str">
        <f t="shared" si="184"/>
        <v>ASALARIADO</v>
      </c>
      <c r="M3944" s="1">
        <f t="shared" si="185"/>
        <v>62</v>
      </c>
    </row>
    <row r="3945" spans="2:13" x14ac:dyDescent="0.25">
      <c r="B3945">
        <v>3931</v>
      </c>
      <c r="C3945" s="1" t="s">
        <v>9</v>
      </c>
      <c r="D3945">
        <v>292400</v>
      </c>
      <c r="E3945" s="1" t="s">
        <v>10</v>
      </c>
      <c r="F3945" s="1" t="s">
        <v>16</v>
      </c>
      <c r="G3945" s="1" t="s">
        <v>12</v>
      </c>
      <c r="H3945" s="1" t="s">
        <v>13</v>
      </c>
      <c r="I3945" s="1" t="s">
        <v>13</v>
      </c>
      <c r="J3945">
        <v>34</v>
      </c>
      <c r="K3945" s="1">
        <f t="shared" si="183"/>
        <v>292400</v>
      </c>
      <c r="L3945" s="1" t="str">
        <f t="shared" si="184"/>
        <v>ASALARIADO</v>
      </c>
      <c r="M3945" s="1">
        <f t="shared" si="185"/>
        <v>34</v>
      </c>
    </row>
    <row r="3946" spans="2:13" x14ac:dyDescent="0.25">
      <c r="B3946">
        <v>3932</v>
      </c>
      <c r="C3946" s="1" t="s">
        <v>15</v>
      </c>
      <c r="D3946">
        <v>445400</v>
      </c>
      <c r="E3946" s="1" t="s">
        <v>10</v>
      </c>
      <c r="F3946" s="1" t="s">
        <v>11</v>
      </c>
      <c r="G3946" s="1" t="s">
        <v>12</v>
      </c>
      <c r="H3946" s="1" t="s">
        <v>13</v>
      </c>
      <c r="I3946" s="1" t="s">
        <v>12</v>
      </c>
      <c r="J3946">
        <v>52</v>
      </c>
      <c r="K3946" s="1">
        <f t="shared" si="183"/>
        <v>445400</v>
      </c>
      <c r="L3946" s="1" t="str">
        <f t="shared" si="184"/>
        <v>ASALARIADO</v>
      </c>
      <c r="M3946" s="1">
        <f t="shared" si="185"/>
        <v>52</v>
      </c>
    </row>
    <row r="3947" spans="2:13" x14ac:dyDescent="0.25">
      <c r="B3947">
        <v>3933</v>
      </c>
      <c r="C3947" s="1" t="s">
        <v>9</v>
      </c>
      <c r="D3947">
        <v>300000</v>
      </c>
      <c r="E3947" s="1" t="s">
        <v>10</v>
      </c>
      <c r="F3947" s="1" t="s">
        <v>16</v>
      </c>
      <c r="G3947" s="1" t="s">
        <v>12</v>
      </c>
      <c r="H3947" s="1" t="s">
        <v>13</v>
      </c>
      <c r="I3947" s="1" t="s">
        <v>13</v>
      </c>
      <c r="J3947">
        <v>50</v>
      </c>
      <c r="K3947" s="1">
        <f t="shared" si="183"/>
        <v>300000</v>
      </c>
      <c r="L3947" s="1" t="str">
        <f t="shared" si="184"/>
        <v>ASALARIADO</v>
      </c>
      <c r="M3947" s="1">
        <f t="shared" si="185"/>
        <v>50</v>
      </c>
    </row>
    <row r="3948" spans="2:13" x14ac:dyDescent="0.25">
      <c r="B3948">
        <v>3934</v>
      </c>
      <c r="C3948" s="1" t="s">
        <v>15</v>
      </c>
      <c r="D3948">
        <v>343391</v>
      </c>
      <c r="E3948" s="1" t="s">
        <v>10</v>
      </c>
      <c r="F3948" s="1" t="s">
        <v>16</v>
      </c>
      <c r="G3948" s="1" t="s">
        <v>12</v>
      </c>
      <c r="H3948" s="1" t="s">
        <v>13</v>
      </c>
      <c r="I3948" s="1" t="s">
        <v>13</v>
      </c>
      <c r="J3948">
        <v>40</v>
      </c>
      <c r="K3948" s="1">
        <f t="shared" si="183"/>
        <v>343391</v>
      </c>
      <c r="L3948" s="1" t="str">
        <f t="shared" si="184"/>
        <v>ASALARIADO</v>
      </c>
      <c r="M3948" s="1">
        <f t="shared" si="185"/>
        <v>40</v>
      </c>
    </row>
    <row r="3949" spans="2:13" x14ac:dyDescent="0.25">
      <c r="B3949">
        <v>3935</v>
      </c>
      <c r="C3949" s="1" t="s">
        <v>9</v>
      </c>
      <c r="D3949">
        <v>64275.12</v>
      </c>
      <c r="E3949" s="1" t="s">
        <v>10</v>
      </c>
      <c r="F3949" s="1" t="s">
        <v>16</v>
      </c>
      <c r="G3949" s="1" t="s">
        <v>12</v>
      </c>
      <c r="H3949" s="1" t="s">
        <v>13</v>
      </c>
      <c r="I3949" s="1" t="s">
        <v>13</v>
      </c>
      <c r="J3949">
        <v>31</v>
      </c>
      <c r="K3949" s="1">
        <f t="shared" si="183"/>
        <v>64275.12</v>
      </c>
      <c r="L3949" s="1" t="str">
        <f t="shared" si="184"/>
        <v>ASALARIADO</v>
      </c>
      <c r="M3949" s="1">
        <f t="shared" si="185"/>
        <v>31</v>
      </c>
    </row>
    <row r="3950" spans="2:13" x14ac:dyDescent="0.25">
      <c r="B3950">
        <v>3936</v>
      </c>
      <c r="C3950" s="1" t="s">
        <v>9</v>
      </c>
      <c r="D3950">
        <v>278030</v>
      </c>
      <c r="E3950" s="1" t="s">
        <v>19</v>
      </c>
      <c r="F3950" s="1" t="s">
        <v>16</v>
      </c>
      <c r="G3950" s="1" t="s">
        <v>12</v>
      </c>
      <c r="H3950" s="1" t="s">
        <v>13</v>
      </c>
      <c r="I3950" s="1" t="s">
        <v>13</v>
      </c>
      <c r="J3950">
        <v>42</v>
      </c>
      <c r="K3950" s="1">
        <f t="shared" si="183"/>
        <v>278030</v>
      </c>
      <c r="L3950" s="1" t="str">
        <f t="shared" si="184"/>
        <v>CONVENIOS ESPECIALES DE TRABAJADORES INDEPENDIENTES</v>
      </c>
      <c r="M3950" s="1">
        <f t="shared" si="185"/>
        <v>42</v>
      </c>
    </row>
    <row r="3951" spans="2:13" x14ac:dyDescent="0.25">
      <c r="B3951">
        <v>3937</v>
      </c>
      <c r="C3951" s="1" t="s">
        <v>9</v>
      </c>
      <c r="D3951">
        <v>367154.08</v>
      </c>
      <c r="E3951" s="1" t="s">
        <v>10</v>
      </c>
      <c r="F3951" s="1" t="s">
        <v>16</v>
      </c>
      <c r="G3951" s="1" t="s">
        <v>12</v>
      </c>
      <c r="H3951" s="1" t="s">
        <v>13</v>
      </c>
      <c r="I3951" s="1" t="s">
        <v>12</v>
      </c>
      <c r="J3951">
        <v>58</v>
      </c>
      <c r="K3951" s="1">
        <f t="shared" si="183"/>
        <v>367154.08</v>
      </c>
      <c r="L3951" s="1" t="str">
        <f t="shared" si="184"/>
        <v>ASALARIADO</v>
      </c>
      <c r="M3951" s="1">
        <f t="shared" si="185"/>
        <v>58</v>
      </c>
    </row>
    <row r="3952" spans="2:13" x14ac:dyDescent="0.25">
      <c r="B3952">
        <v>3938</v>
      </c>
      <c r="C3952" s="1" t="s">
        <v>15</v>
      </c>
      <c r="D3952">
        <v>508158.5</v>
      </c>
      <c r="E3952" s="1" t="s">
        <v>10</v>
      </c>
      <c r="F3952" s="1" t="s">
        <v>11</v>
      </c>
      <c r="G3952" s="1" t="s">
        <v>12</v>
      </c>
      <c r="H3952" s="1" t="s">
        <v>13</v>
      </c>
      <c r="I3952" s="1" t="s">
        <v>13</v>
      </c>
      <c r="J3952">
        <v>27</v>
      </c>
      <c r="K3952" s="1">
        <f t="shared" si="183"/>
        <v>508158.5</v>
      </c>
      <c r="L3952" s="1" t="str">
        <f t="shared" si="184"/>
        <v>ASALARIADO</v>
      </c>
      <c r="M3952" s="1">
        <f t="shared" si="185"/>
        <v>27</v>
      </c>
    </row>
    <row r="3953" spans="2:13" x14ac:dyDescent="0.25">
      <c r="B3953">
        <v>3939</v>
      </c>
      <c r="C3953" s="1" t="s">
        <v>15</v>
      </c>
      <c r="D3953">
        <v>138000</v>
      </c>
      <c r="E3953" s="1" t="s">
        <v>10</v>
      </c>
      <c r="F3953" s="1" t="s">
        <v>16</v>
      </c>
      <c r="G3953" s="1" t="s">
        <v>12</v>
      </c>
      <c r="H3953" s="1" t="s">
        <v>12</v>
      </c>
      <c r="I3953" s="1" t="s">
        <v>12</v>
      </c>
      <c r="J3953">
        <v>59</v>
      </c>
      <c r="K3953" s="1">
        <f t="shared" si="183"/>
        <v>138000</v>
      </c>
      <c r="L3953" s="1" t="str">
        <f t="shared" si="184"/>
        <v>ASALARIADO</v>
      </c>
      <c r="M3953" s="1">
        <f t="shared" si="185"/>
        <v>59</v>
      </c>
    </row>
    <row r="3954" spans="2:13" x14ac:dyDescent="0.25">
      <c r="B3954">
        <v>3940</v>
      </c>
      <c r="C3954" s="1" t="s">
        <v>9</v>
      </c>
      <c r="D3954">
        <v>53261.99</v>
      </c>
      <c r="E3954" s="1" t="s">
        <v>10</v>
      </c>
      <c r="F3954" s="1" t="s">
        <v>16</v>
      </c>
      <c r="G3954" s="1" t="s">
        <v>12</v>
      </c>
      <c r="H3954" s="1" t="s">
        <v>13</v>
      </c>
      <c r="I3954" s="1" t="s">
        <v>13</v>
      </c>
      <c r="J3954">
        <v>26</v>
      </c>
      <c r="K3954" s="1">
        <f t="shared" si="183"/>
        <v>53261.99</v>
      </c>
      <c r="L3954" s="1" t="str">
        <f t="shared" si="184"/>
        <v>ASALARIADO</v>
      </c>
      <c r="M3954" s="1">
        <f t="shared" si="185"/>
        <v>26</v>
      </c>
    </row>
    <row r="3955" spans="2:13" x14ac:dyDescent="0.25">
      <c r="B3955">
        <v>3941</v>
      </c>
      <c r="C3955" s="1" t="s">
        <v>15</v>
      </c>
      <c r="D3955">
        <v>1787275</v>
      </c>
      <c r="E3955" s="1" t="s">
        <v>14</v>
      </c>
      <c r="F3955" s="1" t="s">
        <v>11</v>
      </c>
      <c r="G3955" s="1" t="s">
        <v>12</v>
      </c>
      <c r="H3955" s="1" t="s">
        <v>13</v>
      </c>
      <c r="I3955" s="1" t="s">
        <v>13</v>
      </c>
      <c r="J3955">
        <v>67</v>
      </c>
      <c r="K3955" s="1">
        <f t="shared" si="183"/>
        <v>1787275</v>
      </c>
      <c r="L3955" s="1" t="str">
        <f t="shared" si="184"/>
        <v>PENSIONADOS EN SU PROPIO SISTEMA</v>
      </c>
      <c r="M3955" s="1">
        <f t="shared" si="185"/>
        <v>67</v>
      </c>
    </row>
    <row r="3956" spans="2:13" x14ac:dyDescent="0.25">
      <c r="B3956">
        <v>3942</v>
      </c>
      <c r="C3956" s="1" t="s">
        <v>15</v>
      </c>
      <c r="D3956">
        <v>475269</v>
      </c>
      <c r="E3956" s="1" t="s">
        <v>18</v>
      </c>
      <c r="F3956" s="1" t="s">
        <v>16</v>
      </c>
      <c r="G3956" s="1" t="s">
        <v>12</v>
      </c>
      <c r="H3956" s="1" t="s">
        <v>13</v>
      </c>
      <c r="I3956" s="1" t="s">
        <v>12</v>
      </c>
      <c r="J3956">
        <v>64</v>
      </c>
      <c r="K3956" s="1">
        <f t="shared" si="183"/>
        <v>475269</v>
      </c>
      <c r="L3956" s="1" t="str">
        <f t="shared" si="184"/>
        <v>TRABAJADOR INDEPENDIENTE</v>
      </c>
      <c r="M3956" s="1">
        <f t="shared" si="185"/>
        <v>64</v>
      </c>
    </row>
    <row r="3957" spans="2:13" x14ac:dyDescent="0.25">
      <c r="B3957">
        <v>3943</v>
      </c>
      <c r="C3957" s="1" t="s">
        <v>15</v>
      </c>
      <c r="D3957">
        <v>1955324</v>
      </c>
      <c r="E3957" s="1" t="s">
        <v>10</v>
      </c>
      <c r="F3957" s="1" t="s">
        <v>11</v>
      </c>
      <c r="G3957" s="1" t="s">
        <v>12</v>
      </c>
      <c r="H3957" s="1" t="s">
        <v>13</v>
      </c>
      <c r="I3957" s="1" t="s">
        <v>12</v>
      </c>
      <c r="J3957">
        <v>37</v>
      </c>
      <c r="K3957" s="1">
        <f t="shared" si="183"/>
        <v>1955324</v>
      </c>
      <c r="L3957" s="1" t="str">
        <f t="shared" si="184"/>
        <v>ASALARIADO</v>
      </c>
      <c r="M3957" s="1">
        <f t="shared" si="185"/>
        <v>37</v>
      </c>
    </row>
    <row r="3958" spans="2:13" x14ac:dyDescent="0.25">
      <c r="B3958">
        <v>3944</v>
      </c>
      <c r="C3958" s="1" t="s">
        <v>9</v>
      </c>
      <c r="D3958">
        <v>4348062</v>
      </c>
      <c r="E3958" s="1" t="s">
        <v>10</v>
      </c>
      <c r="F3958" s="1" t="s">
        <v>16</v>
      </c>
      <c r="G3958" s="1" t="s">
        <v>12</v>
      </c>
      <c r="H3958" s="1" t="s">
        <v>13</v>
      </c>
      <c r="I3958" s="1" t="s">
        <v>13</v>
      </c>
      <c r="J3958">
        <v>43</v>
      </c>
      <c r="K3958" s="1">
        <f t="shared" si="183"/>
        <v>4348062</v>
      </c>
      <c r="L3958" s="1" t="str">
        <f t="shared" si="184"/>
        <v>ASALARIADO</v>
      </c>
      <c r="M3958" s="1">
        <f t="shared" si="185"/>
        <v>43</v>
      </c>
    </row>
    <row r="3959" spans="2:13" x14ac:dyDescent="0.25">
      <c r="B3959">
        <v>3945</v>
      </c>
      <c r="C3959" s="1" t="s">
        <v>15</v>
      </c>
      <c r="D3959">
        <v>278030</v>
      </c>
      <c r="E3959" s="1" t="s">
        <v>19</v>
      </c>
      <c r="F3959" s="1" t="s">
        <v>16</v>
      </c>
      <c r="G3959" s="1" t="s">
        <v>12</v>
      </c>
      <c r="H3959" s="1" t="s">
        <v>13</v>
      </c>
      <c r="I3959" s="1" t="s">
        <v>13</v>
      </c>
      <c r="J3959">
        <v>24</v>
      </c>
      <c r="K3959" s="1">
        <f t="shared" si="183"/>
        <v>278030</v>
      </c>
      <c r="L3959" s="1" t="str">
        <f t="shared" si="184"/>
        <v>CONVENIOS ESPECIALES DE TRABAJADORES INDEPENDIENTES</v>
      </c>
      <c r="M3959" s="1">
        <f t="shared" si="185"/>
        <v>24</v>
      </c>
    </row>
    <row r="3960" spans="2:13" x14ac:dyDescent="0.25">
      <c r="B3960">
        <v>3946</v>
      </c>
      <c r="C3960" s="1" t="s">
        <v>9</v>
      </c>
      <c r="D3960">
        <v>278030</v>
      </c>
      <c r="E3960" s="1" t="s">
        <v>19</v>
      </c>
      <c r="F3960" s="1" t="s">
        <v>16</v>
      </c>
      <c r="G3960" s="1" t="s">
        <v>12</v>
      </c>
      <c r="H3960" s="1" t="s">
        <v>13</v>
      </c>
      <c r="I3960" s="1" t="s">
        <v>13</v>
      </c>
      <c r="J3960">
        <v>28</v>
      </c>
      <c r="K3960" s="1">
        <f t="shared" si="183"/>
        <v>278030</v>
      </c>
      <c r="L3960" s="1" t="str">
        <f t="shared" si="184"/>
        <v>CONVENIOS ESPECIALES DE TRABAJADORES INDEPENDIENTES</v>
      </c>
      <c r="M3960" s="1">
        <f t="shared" si="185"/>
        <v>28</v>
      </c>
    </row>
    <row r="3961" spans="2:13" x14ac:dyDescent="0.25">
      <c r="B3961">
        <v>3947</v>
      </c>
      <c r="C3961" s="1" t="s">
        <v>9</v>
      </c>
      <c r="D3961">
        <v>297062</v>
      </c>
      <c r="E3961" s="1" t="s">
        <v>18</v>
      </c>
      <c r="F3961" s="1" t="s">
        <v>16</v>
      </c>
      <c r="G3961" s="1" t="s">
        <v>12</v>
      </c>
      <c r="H3961" s="1" t="s">
        <v>12</v>
      </c>
      <c r="I3961" s="1" t="s">
        <v>12</v>
      </c>
      <c r="J3961">
        <v>46</v>
      </c>
      <c r="K3961" s="1">
        <f t="shared" si="183"/>
        <v>297062</v>
      </c>
      <c r="L3961" s="1" t="str">
        <f t="shared" si="184"/>
        <v>TRABAJADOR INDEPENDIENTE</v>
      </c>
      <c r="M3961" s="1">
        <f t="shared" si="185"/>
        <v>46</v>
      </c>
    </row>
    <row r="3962" spans="2:13" x14ac:dyDescent="0.25">
      <c r="B3962">
        <v>3948</v>
      </c>
      <c r="C3962" s="1" t="s">
        <v>15</v>
      </c>
      <c r="D3962">
        <v>433430</v>
      </c>
      <c r="E3962" s="1" t="s">
        <v>10</v>
      </c>
      <c r="F3962" s="1" t="s">
        <v>11</v>
      </c>
      <c r="G3962" s="1" t="s">
        <v>12</v>
      </c>
      <c r="H3962" s="1" t="s">
        <v>13</v>
      </c>
      <c r="I3962" s="1" t="s">
        <v>12</v>
      </c>
      <c r="J3962">
        <v>48</v>
      </c>
      <c r="K3962" s="1">
        <f t="shared" si="183"/>
        <v>433430</v>
      </c>
      <c r="L3962" s="1" t="str">
        <f t="shared" si="184"/>
        <v>ASALARIADO</v>
      </c>
      <c r="M3962" s="1">
        <f t="shared" si="185"/>
        <v>48</v>
      </c>
    </row>
    <row r="3963" spans="2:13" x14ac:dyDescent="0.25">
      <c r="B3963">
        <v>3949</v>
      </c>
      <c r="C3963" s="1" t="s">
        <v>15</v>
      </c>
      <c r="D3963">
        <v>220000</v>
      </c>
      <c r="E3963" s="1" t="s">
        <v>10</v>
      </c>
      <c r="F3963" s="1" t="s">
        <v>16</v>
      </c>
      <c r="G3963" s="1" t="s">
        <v>12</v>
      </c>
      <c r="H3963" s="1" t="s">
        <v>13</v>
      </c>
      <c r="I3963" s="1" t="s">
        <v>13</v>
      </c>
      <c r="J3963">
        <v>20</v>
      </c>
      <c r="K3963" s="1">
        <f t="shared" si="183"/>
        <v>220000</v>
      </c>
      <c r="L3963" s="1" t="str">
        <f t="shared" si="184"/>
        <v>ASALARIADO</v>
      </c>
      <c r="M3963" s="1">
        <f t="shared" si="185"/>
        <v>20</v>
      </c>
    </row>
    <row r="3964" spans="2:13" x14ac:dyDescent="0.25">
      <c r="B3964">
        <v>3950</v>
      </c>
      <c r="C3964" s="1" t="s">
        <v>9</v>
      </c>
      <c r="D3964">
        <v>202390</v>
      </c>
      <c r="E3964" s="1" t="s">
        <v>10</v>
      </c>
      <c r="F3964" s="1" t="s">
        <v>16</v>
      </c>
      <c r="G3964" s="1" t="s">
        <v>12</v>
      </c>
      <c r="H3964" s="1" t="s">
        <v>12</v>
      </c>
      <c r="I3964" s="1" t="s">
        <v>12</v>
      </c>
      <c r="J3964">
        <v>19</v>
      </c>
      <c r="K3964" s="1">
        <f t="shared" si="183"/>
        <v>202390</v>
      </c>
      <c r="L3964" s="1" t="str">
        <f t="shared" si="184"/>
        <v>ASALARIADO</v>
      </c>
      <c r="M3964" s="1">
        <f t="shared" si="185"/>
        <v>19</v>
      </c>
    </row>
    <row r="3965" spans="2:13" x14ac:dyDescent="0.25">
      <c r="B3965">
        <v>3951</v>
      </c>
      <c r="C3965" s="1" t="s">
        <v>9</v>
      </c>
      <c r="D3965">
        <v>721233.92000000004</v>
      </c>
      <c r="E3965" s="1" t="s">
        <v>10</v>
      </c>
      <c r="F3965" s="1" t="s">
        <v>16</v>
      </c>
      <c r="G3965" s="1" t="s">
        <v>12</v>
      </c>
      <c r="H3965" s="1" t="s">
        <v>13</v>
      </c>
      <c r="I3965" s="1" t="s">
        <v>13</v>
      </c>
      <c r="J3965">
        <v>27</v>
      </c>
      <c r="K3965" s="1">
        <f t="shared" si="183"/>
        <v>721233.92000000004</v>
      </c>
      <c r="L3965" s="1" t="str">
        <f t="shared" si="184"/>
        <v>ASALARIADO</v>
      </c>
      <c r="M3965" s="1">
        <f t="shared" si="185"/>
        <v>27</v>
      </c>
    </row>
    <row r="3966" spans="2:13" x14ac:dyDescent="0.25">
      <c r="B3966">
        <v>3952</v>
      </c>
      <c r="C3966" s="1" t="s">
        <v>9</v>
      </c>
      <c r="D3966">
        <v>255000</v>
      </c>
      <c r="E3966" s="1" t="s">
        <v>10</v>
      </c>
      <c r="F3966" s="1" t="s">
        <v>16</v>
      </c>
      <c r="G3966" s="1" t="s">
        <v>12</v>
      </c>
      <c r="H3966" s="1" t="s">
        <v>12</v>
      </c>
      <c r="I3966" s="1" t="s">
        <v>13</v>
      </c>
      <c r="J3966">
        <v>34</v>
      </c>
      <c r="K3966" s="1">
        <f t="shared" si="183"/>
        <v>255000</v>
      </c>
      <c r="L3966" s="1" t="str">
        <f t="shared" si="184"/>
        <v>ASALARIADO</v>
      </c>
      <c r="M3966" s="1">
        <f t="shared" si="185"/>
        <v>34</v>
      </c>
    </row>
    <row r="3967" spans="2:13" x14ac:dyDescent="0.25">
      <c r="B3967">
        <v>3953</v>
      </c>
      <c r="C3967" s="1" t="s">
        <v>9</v>
      </c>
      <c r="D3967">
        <v>728571.8</v>
      </c>
      <c r="E3967" s="1" t="s">
        <v>10</v>
      </c>
      <c r="F3967" s="1" t="s">
        <v>11</v>
      </c>
      <c r="G3967" s="1" t="s">
        <v>12</v>
      </c>
      <c r="H3967" s="1" t="s">
        <v>13</v>
      </c>
      <c r="I3967" s="1" t="s">
        <v>13</v>
      </c>
      <c r="J3967">
        <v>38</v>
      </c>
      <c r="K3967" s="1">
        <f t="shared" si="183"/>
        <v>728571.8</v>
      </c>
      <c r="L3967" s="1" t="str">
        <f t="shared" si="184"/>
        <v>ASALARIADO</v>
      </c>
      <c r="M3967" s="1">
        <f t="shared" si="185"/>
        <v>38</v>
      </c>
    </row>
    <row r="3968" spans="2:13" x14ac:dyDescent="0.25">
      <c r="B3968">
        <v>3954</v>
      </c>
      <c r="C3968" s="1" t="s">
        <v>9</v>
      </c>
      <c r="D3968">
        <v>950000</v>
      </c>
      <c r="E3968" s="1" t="s">
        <v>10</v>
      </c>
      <c r="F3968" s="1" t="s">
        <v>16</v>
      </c>
      <c r="G3968" s="1" t="s">
        <v>12</v>
      </c>
      <c r="H3968" s="1" t="s">
        <v>13</v>
      </c>
      <c r="I3968" s="1" t="s">
        <v>13</v>
      </c>
      <c r="J3968">
        <v>41</v>
      </c>
      <c r="K3968" s="1">
        <f t="shared" si="183"/>
        <v>950000</v>
      </c>
      <c r="L3968" s="1" t="str">
        <f t="shared" si="184"/>
        <v>ASALARIADO</v>
      </c>
      <c r="M3968" s="1">
        <f t="shared" si="185"/>
        <v>41</v>
      </c>
    </row>
    <row r="3969" spans="2:13" x14ac:dyDescent="0.25">
      <c r="B3969">
        <v>3955</v>
      </c>
      <c r="C3969" s="1" t="s">
        <v>15</v>
      </c>
      <c r="D3969">
        <v>964738.22</v>
      </c>
      <c r="E3969" s="1" t="s">
        <v>10</v>
      </c>
      <c r="F3969" s="1" t="s">
        <v>16</v>
      </c>
      <c r="G3969" s="1" t="s">
        <v>12</v>
      </c>
      <c r="H3969" s="1" t="s">
        <v>13</v>
      </c>
      <c r="I3969" s="1" t="s">
        <v>13</v>
      </c>
      <c r="J3969">
        <v>35</v>
      </c>
      <c r="K3969" s="1">
        <f t="shared" si="183"/>
        <v>964738.22</v>
      </c>
      <c r="L3969" s="1" t="str">
        <f t="shared" si="184"/>
        <v>ASALARIADO</v>
      </c>
      <c r="M3969" s="1">
        <f t="shared" si="185"/>
        <v>35</v>
      </c>
    </row>
    <row r="3970" spans="2:13" x14ac:dyDescent="0.25">
      <c r="B3970">
        <v>3956</v>
      </c>
      <c r="C3970" s="1" t="s">
        <v>9</v>
      </c>
      <c r="D3970">
        <v>510415.15</v>
      </c>
      <c r="E3970" s="1" t="s">
        <v>10</v>
      </c>
      <c r="F3970" s="1" t="s">
        <v>16</v>
      </c>
      <c r="G3970" s="1" t="s">
        <v>12</v>
      </c>
      <c r="H3970" s="1" t="s">
        <v>13</v>
      </c>
      <c r="I3970" s="1" t="s">
        <v>13</v>
      </c>
      <c r="J3970">
        <v>34</v>
      </c>
      <c r="K3970" s="1">
        <f t="shared" si="183"/>
        <v>510415.15</v>
      </c>
      <c r="L3970" s="1" t="str">
        <f t="shared" si="184"/>
        <v>ASALARIADO</v>
      </c>
      <c r="M3970" s="1">
        <f t="shared" si="185"/>
        <v>34</v>
      </c>
    </row>
    <row r="3971" spans="2:13" x14ac:dyDescent="0.25">
      <c r="B3971">
        <v>3957</v>
      </c>
      <c r="C3971" s="1" t="s">
        <v>9</v>
      </c>
      <c r="D3971">
        <v>183865</v>
      </c>
      <c r="E3971" s="1" t="s">
        <v>10</v>
      </c>
      <c r="F3971" s="1" t="s">
        <v>16</v>
      </c>
      <c r="G3971" s="1" t="s">
        <v>12</v>
      </c>
      <c r="H3971" s="1" t="s">
        <v>13</v>
      </c>
      <c r="I3971" s="1" t="s">
        <v>13</v>
      </c>
      <c r="J3971">
        <v>21</v>
      </c>
      <c r="K3971" s="1">
        <f t="shared" si="183"/>
        <v>183865</v>
      </c>
      <c r="L3971" s="1" t="str">
        <f t="shared" si="184"/>
        <v>ASALARIADO</v>
      </c>
      <c r="M3971" s="1">
        <f t="shared" si="185"/>
        <v>21</v>
      </c>
    </row>
    <row r="3972" spans="2:13" x14ac:dyDescent="0.25">
      <c r="B3972">
        <v>3958</v>
      </c>
      <c r="C3972" s="1" t="s">
        <v>9</v>
      </c>
      <c r="D3972">
        <v>1470000</v>
      </c>
      <c r="E3972" s="1" t="s">
        <v>10</v>
      </c>
      <c r="F3972" s="1" t="s">
        <v>16</v>
      </c>
      <c r="G3972" s="1" t="s">
        <v>12</v>
      </c>
      <c r="H3972" s="1" t="s">
        <v>12</v>
      </c>
      <c r="I3972" s="1" t="s">
        <v>12</v>
      </c>
      <c r="J3972">
        <v>55</v>
      </c>
      <c r="K3972" s="1">
        <f t="shared" si="183"/>
        <v>1470000</v>
      </c>
      <c r="L3972" s="1" t="str">
        <f t="shared" si="184"/>
        <v>ASALARIADO</v>
      </c>
      <c r="M3972" s="1">
        <f t="shared" si="185"/>
        <v>55</v>
      </c>
    </row>
    <row r="3973" spans="2:13" x14ac:dyDescent="0.25">
      <c r="B3973">
        <v>3959</v>
      </c>
      <c r="C3973" s="1" t="s">
        <v>15</v>
      </c>
      <c r="D3973">
        <v>200000</v>
      </c>
      <c r="E3973" s="1" t="s">
        <v>10</v>
      </c>
      <c r="F3973" s="1" t="s">
        <v>16</v>
      </c>
      <c r="G3973" s="1" t="s">
        <v>12</v>
      </c>
      <c r="H3973" s="1" t="s">
        <v>13</v>
      </c>
      <c r="I3973" s="1" t="s">
        <v>13</v>
      </c>
      <c r="J3973">
        <v>27</v>
      </c>
      <c r="K3973" s="1">
        <f t="shared" si="183"/>
        <v>200000</v>
      </c>
      <c r="L3973" s="1" t="str">
        <f t="shared" si="184"/>
        <v>ASALARIADO</v>
      </c>
      <c r="M3973" s="1">
        <f t="shared" si="185"/>
        <v>27</v>
      </c>
    </row>
    <row r="3974" spans="2:13" x14ac:dyDescent="0.25">
      <c r="B3974">
        <v>3960</v>
      </c>
      <c r="C3974" s="1" t="s">
        <v>15</v>
      </c>
      <c r="D3974">
        <v>344981</v>
      </c>
      <c r="E3974" s="1" t="s">
        <v>10</v>
      </c>
      <c r="F3974" s="1" t="s">
        <v>16</v>
      </c>
      <c r="G3974" s="1" t="s">
        <v>12</v>
      </c>
      <c r="H3974" s="1" t="s">
        <v>13</v>
      </c>
      <c r="I3974" s="1" t="s">
        <v>13</v>
      </c>
      <c r="J3974">
        <v>35</v>
      </c>
      <c r="K3974" s="1">
        <f t="shared" si="183"/>
        <v>344981</v>
      </c>
      <c r="L3974" s="1" t="str">
        <f t="shared" si="184"/>
        <v>ASALARIADO</v>
      </c>
      <c r="M3974" s="1">
        <f t="shared" si="185"/>
        <v>35</v>
      </c>
    </row>
    <row r="3975" spans="2:13" x14ac:dyDescent="0.25">
      <c r="B3975">
        <v>3961</v>
      </c>
      <c r="C3975" s="1" t="s">
        <v>15</v>
      </c>
      <c r="D3975">
        <v>1332630</v>
      </c>
      <c r="E3975" s="1" t="s">
        <v>10</v>
      </c>
      <c r="F3975" s="1" t="s">
        <v>11</v>
      </c>
      <c r="G3975" s="1" t="s">
        <v>12</v>
      </c>
      <c r="H3975" s="1" t="s">
        <v>13</v>
      </c>
      <c r="I3975" s="1" t="s">
        <v>12</v>
      </c>
      <c r="J3975">
        <v>42</v>
      </c>
      <c r="K3975" s="1">
        <f t="shared" si="183"/>
        <v>1332630</v>
      </c>
      <c r="L3975" s="1" t="str">
        <f t="shared" si="184"/>
        <v>ASALARIADO</v>
      </c>
      <c r="M3975" s="1">
        <f t="shared" si="185"/>
        <v>42</v>
      </c>
    </row>
    <row r="3976" spans="2:13" x14ac:dyDescent="0.25">
      <c r="B3976">
        <v>3962</v>
      </c>
      <c r="C3976" s="1" t="s">
        <v>9</v>
      </c>
      <c r="D3976">
        <v>612532.43999999994</v>
      </c>
      <c r="E3976" s="1" t="s">
        <v>14</v>
      </c>
      <c r="F3976" s="1" t="s">
        <v>11</v>
      </c>
      <c r="G3976" s="1" t="s">
        <v>12</v>
      </c>
      <c r="H3976" s="1" t="s">
        <v>13</v>
      </c>
      <c r="I3976" s="1" t="s">
        <v>13</v>
      </c>
      <c r="J3976">
        <v>67</v>
      </c>
      <c r="K3976" s="1">
        <f t="shared" si="183"/>
        <v>612532.43999999994</v>
      </c>
      <c r="L3976" s="1" t="str">
        <f t="shared" si="184"/>
        <v>PENSIONADOS EN SU PROPIO SISTEMA</v>
      </c>
      <c r="M3976" s="1">
        <f t="shared" si="185"/>
        <v>67</v>
      </c>
    </row>
    <row r="3977" spans="2:13" x14ac:dyDescent="0.25">
      <c r="B3977">
        <v>3963</v>
      </c>
      <c r="C3977" s="1" t="s">
        <v>15</v>
      </c>
      <c r="D3977">
        <v>355145</v>
      </c>
      <c r="E3977" s="1" t="s">
        <v>10</v>
      </c>
      <c r="F3977" s="1" t="s">
        <v>11</v>
      </c>
      <c r="G3977" s="1" t="s">
        <v>12</v>
      </c>
      <c r="H3977" s="1" t="s">
        <v>13</v>
      </c>
      <c r="I3977" s="1" t="s">
        <v>13</v>
      </c>
      <c r="J3977">
        <v>42</v>
      </c>
      <c r="K3977" s="1">
        <f t="shared" si="183"/>
        <v>355145</v>
      </c>
      <c r="L3977" s="1" t="str">
        <f t="shared" si="184"/>
        <v>ASALARIADO</v>
      </c>
      <c r="M3977" s="1">
        <f t="shared" si="185"/>
        <v>42</v>
      </c>
    </row>
    <row r="3978" spans="2:13" x14ac:dyDescent="0.25">
      <c r="B3978">
        <v>3964</v>
      </c>
      <c r="C3978" s="1" t="s">
        <v>15</v>
      </c>
      <c r="D3978">
        <v>346474.5</v>
      </c>
      <c r="E3978" s="1" t="s">
        <v>10</v>
      </c>
      <c r="F3978" s="1" t="s">
        <v>16</v>
      </c>
      <c r="G3978" s="1" t="s">
        <v>12</v>
      </c>
      <c r="H3978" s="1" t="s">
        <v>13</v>
      </c>
      <c r="I3978" s="1" t="s">
        <v>12</v>
      </c>
      <c r="J3978">
        <v>30</v>
      </c>
      <c r="K3978" s="1">
        <f t="shared" si="183"/>
        <v>346474.5</v>
      </c>
      <c r="L3978" s="1" t="str">
        <f t="shared" si="184"/>
        <v>ASALARIADO</v>
      </c>
      <c r="M3978" s="1">
        <f t="shared" si="185"/>
        <v>30</v>
      </c>
    </row>
    <row r="3979" spans="2:13" x14ac:dyDescent="0.25">
      <c r="B3979">
        <v>3965</v>
      </c>
      <c r="C3979" s="1" t="s">
        <v>9</v>
      </c>
      <c r="D3979">
        <v>2380634</v>
      </c>
      <c r="E3979" s="1" t="s">
        <v>10</v>
      </c>
      <c r="F3979" s="1" t="s">
        <v>16</v>
      </c>
      <c r="G3979" s="1" t="s">
        <v>12</v>
      </c>
      <c r="H3979" s="1" t="s">
        <v>13</v>
      </c>
      <c r="I3979" s="1" t="s">
        <v>13</v>
      </c>
      <c r="J3979">
        <v>36</v>
      </c>
      <c r="K3979" s="1">
        <f t="shared" si="183"/>
        <v>2380634</v>
      </c>
      <c r="L3979" s="1" t="str">
        <f t="shared" si="184"/>
        <v>ASALARIADO</v>
      </c>
      <c r="M3979" s="1">
        <f t="shared" si="185"/>
        <v>36</v>
      </c>
    </row>
    <row r="3980" spans="2:13" x14ac:dyDescent="0.25">
      <c r="B3980">
        <v>3966</v>
      </c>
      <c r="C3980" s="1" t="s">
        <v>9</v>
      </c>
      <c r="D3980">
        <v>366350</v>
      </c>
      <c r="E3980" s="1" t="s">
        <v>10</v>
      </c>
      <c r="F3980" s="1" t="s">
        <v>16</v>
      </c>
      <c r="G3980" s="1" t="s">
        <v>12</v>
      </c>
      <c r="H3980" s="1" t="s">
        <v>12</v>
      </c>
      <c r="I3980" s="1" t="s">
        <v>13</v>
      </c>
      <c r="J3980">
        <v>35</v>
      </c>
      <c r="K3980" s="1">
        <f t="shared" si="183"/>
        <v>366350</v>
      </c>
      <c r="L3980" s="1" t="str">
        <f t="shared" si="184"/>
        <v>ASALARIADO</v>
      </c>
      <c r="M3980" s="1">
        <f t="shared" si="185"/>
        <v>35</v>
      </c>
    </row>
    <row r="3981" spans="2:13" x14ac:dyDescent="0.25">
      <c r="B3981">
        <v>3967</v>
      </c>
      <c r="C3981" s="1" t="s">
        <v>9</v>
      </c>
      <c r="D3981">
        <v>420716.74</v>
      </c>
      <c r="E3981" s="1" t="s">
        <v>10</v>
      </c>
      <c r="F3981" s="1" t="s">
        <v>16</v>
      </c>
      <c r="G3981" s="1" t="s">
        <v>12</v>
      </c>
      <c r="H3981" s="1" t="s">
        <v>13</v>
      </c>
      <c r="I3981" s="1" t="s">
        <v>13</v>
      </c>
      <c r="J3981">
        <v>34</v>
      </c>
      <c r="K3981" s="1">
        <f t="shared" si="183"/>
        <v>420716.74</v>
      </c>
      <c r="L3981" s="1" t="str">
        <f t="shared" si="184"/>
        <v>ASALARIADO</v>
      </c>
      <c r="M3981" s="1">
        <f t="shared" si="185"/>
        <v>34</v>
      </c>
    </row>
    <row r="3982" spans="2:13" x14ac:dyDescent="0.25">
      <c r="B3982">
        <v>3968</v>
      </c>
      <c r="C3982" s="1" t="s">
        <v>15</v>
      </c>
      <c r="D3982">
        <v>175000</v>
      </c>
      <c r="E3982" s="1" t="s">
        <v>10</v>
      </c>
      <c r="F3982" s="1" t="s">
        <v>16</v>
      </c>
      <c r="G3982" s="1" t="s">
        <v>12</v>
      </c>
      <c r="H3982" s="1" t="s">
        <v>13</v>
      </c>
      <c r="I3982" s="1" t="s">
        <v>12</v>
      </c>
      <c r="J3982">
        <v>40</v>
      </c>
      <c r="K3982" s="1">
        <f t="shared" si="183"/>
        <v>175000</v>
      </c>
      <c r="L3982" s="1" t="str">
        <f t="shared" si="184"/>
        <v>ASALARIADO</v>
      </c>
      <c r="M3982" s="1">
        <f t="shared" si="185"/>
        <v>40</v>
      </c>
    </row>
    <row r="3983" spans="2:13" x14ac:dyDescent="0.25">
      <c r="B3983">
        <v>3969</v>
      </c>
      <c r="C3983" s="1" t="s">
        <v>9</v>
      </c>
      <c r="D3983">
        <v>278030.99</v>
      </c>
      <c r="E3983" s="1" t="s">
        <v>19</v>
      </c>
      <c r="F3983" s="1" t="s">
        <v>16</v>
      </c>
      <c r="G3983" s="1" t="s">
        <v>12</v>
      </c>
      <c r="H3983" s="1" t="s">
        <v>13</v>
      </c>
      <c r="I3983" s="1" t="s">
        <v>13</v>
      </c>
      <c r="J3983">
        <v>44</v>
      </c>
      <c r="K3983" s="1">
        <f t="shared" ref="K3983:K4046" si="186">IF(ISBLANK(D3983),$B$8,D3983)</f>
        <v>278030.99</v>
      </c>
      <c r="L3983" s="1" t="str">
        <f t="shared" ref="L3983:L4046" si="187">IF(ISBLANK(E3983),$B$4,E3983)</f>
        <v>CONVENIOS ESPECIALES DE TRABAJADORES INDEPENDIENTES</v>
      </c>
      <c r="M3983" s="1">
        <f t="shared" ref="M3983:M4046" si="188">IF(ISBLANK(J3983),$B$9,J3983)</f>
        <v>44</v>
      </c>
    </row>
    <row r="3984" spans="2:13" x14ac:dyDescent="0.25">
      <c r="B3984">
        <v>3970</v>
      </c>
      <c r="C3984" s="1" t="s">
        <v>9</v>
      </c>
      <c r="D3984">
        <v>971125</v>
      </c>
      <c r="E3984" s="1" t="s">
        <v>10</v>
      </c>
      <c r="F3984" s="1" t="s">
        <v>16</v>
      </c>
      <c r="G3984" s="1" t="s">
        <v>12</v>
      </c>
      <c r="H3984" s="1" t="s">
        <v>13</v>
      </c>
      <c r="I3984" s="1" t="s">
        <v>13</v>
      </c>
      <c r="J3984">
        <v>30</v>
      </c>
      <c r="K3984" s="1">
        <f t="shared" si="186"/>
        <v>971125</v>
      </c>
      <c r="L3984" s="1" t="str">
        <f t="shared" si="187"/>
        <v>ASALARIADO</v>
      </c>
      <c r="M3984" s="1">
        <f t="shared" si="188"/>
        <v>30</v>
      </c>
    </row>
    <row r="3985" spans="2:13" x14ac:dyDescent="0.25">
      <c r="B3985">
        <v>3971</v>
      </c>
      <c r="C3985" s="1" t="s">
        <v>15</v>
      </c>
      <c r="D3985">
        <v>190413.08</v>
      </c>
      <c r="E3985" s="1" t="s">
        <v>10</v>
      </c>
      <c r="F3985" s="1" t="s">
        <v>16</v>
      </c>
      <c r="G3985" s="1" t="s">
        <v>12</v>
      </c>
      <c r="H3985" s="1" t="s">
        <v>13</v>
      </c>
      <c r="I3985" s="1" t="s">
        <v>13</v>
      </c>
      <c r="J3985">
        <v>20</v>
      </c>
      <c r="K3985" s="1">
        <f t="shared" si="186"/>
        <v>190413.08</v>
      </c>
      <c r="L3985" s="1" t="str">
        <f t="shared" si="187"/>
        <v>ASALARIADO</v>
      </c>
      <c r="M3985" s="1">
        <f t="shared" si="188"/>
        <v>20</v>
      </c>
    </row>
    <row r="3986" spans="2:13" x14ac:dyDescent="0.25">
      <c r="B3986">
        <v>3972</v>
      </c>
      <c r="C3986" s="1" t="s">
        <v>9</v>
      </c>
      <c r="D3986">
        <v>1682812</v>
      </c>
      <c r="E3986" s="1" t="s">
        <v>10</v>
      </c>
      <c r="F3986" s="1" t="s">
        <v>11</v>
      </c>
      <c r="G3986" s="1" t="s">
        <v>12</v>
      </c>
      <c r="H3986" s="1" t="s">
        <v>13</v>
      </c>
      <c r="I3986" s="1" t="s">
        <v>12</v>
      </c>
      <c r="J3986">
        <v>46</v>
      </c>
      <c r="K3986" s="1">
        <f t="shared" si="186"/>
        <v>1682812</v>
      </c>
      <c r="L3986" s="1" t="str">
        <f t="shared" si="187"/>
        <v>ASALARIADO</v>
      </c>
      <c r="M3986" s="1">
        <f t="shared" si="188"/>
        <v>46</v>
      </c>
    </row>
    <row r="3987" spans="2:13" x14ac:dyDescent="0.25">
      <c r="B3987">
        <v>3973</v>
      </c>
      <c r="C3987" s="1" t="s">
        <v>15</v>
      </c>
      <c r="D3987">
        <v>483156.54</v>
      </c>
      <c r="E3987" s="1" t="s">
        <v>10</v>
      </c>
      <c r="F3987" s="1" t="s">
        <v>16</v>
      </c>
      <c r="G3987" s="1" t="s">
        <v>12</v>
      </c>
      <c r="H3987" s="1" t="s">
        <v>13</v>
      </c>
      <c r="I3987" s="1" t="s">
        <v>13</v>
      </c>
      <c r="J3987">
        <v>41</v>
      </c>
      <c r="K3987" s="1">
        <f t="shared" si="186"/>
        <v>483156.54</v>
      </c>
      <c r="L3987" s="1" t="str">
        <f t="shared" si="187"/>
        <v>ASALARIADO</v>
      </c>
      <c r="M3987" s="1">
        <f t="shared" si="188"/>
        <v>41</v>
      </c>
    </row>
    <row r="3988" spans="2:13" x14ac:dyDescent="0.25">
      <c r="B3988">
        <v>3974</v>
      </c>
      <c r="C3988" s="1" t="s">
        <v>15</v>
      </c>
      <c r="D3988">
        <v>567792</v>
      </c>
      <c r="E3988" s="1" t="s">
        <v>10</v>
      </c>
      <c r="F3988" s="1" t="s">
        <v>11</v>
      </c>
      <c r="G3988" s="1" t="s">
        <v>12</v>
      </c>
      <c r="H3988" s="1" t="s">
        <v>13</v>
      </c>
      <c r="I3988" s="1" t="s">
        <v>12</v>
      </c>
      <c r="J3988">
        <v>51</v>
      </c>
      <c r="K3988" s="1">
        <f t="shared" si="186"/>
        <v>567792</v>
      </c>
      <c r="L3988" s="1" t="str">
        <f t="shared" si="187"/>
        <v>ASALARIADO</v>
      </c>
      <c r="M3988" s="1">
        <f t="shared" si="188"/>
        <v>51</v>
      </c>
    </row>
    <row r="3989" spans="2:13" x14ac:dyDescent="0.25">
      <c r="B3989">
        <v>3975</v>
      </c>
      <c r="C3989" s="1" t="s">
        <v>15</v>
      </c>
      <c r="D3989">
        <v>216627</v>
      </c>
      <c r="E3989" s="1" t="s">
        <v>10</v>
      </c>
      <c r="F3989" s="1" t="s">
        <v>16</v>
      </c>
      <c r="G3989" s="1" t="s">
        <v>12</v>
      </c>
      <c r="H3989" s="1" t="s">
        <v>13</v>
      </c>
      <c r="I3989" s="1" t="s">
        <v>13</v>
      </c>
      <c r="J3989">
        <v>42</v>
      </c>
      <c r="K3989" s="1">
        <f t="shared" si="186"/>
        <v>216627</v>
      </c>
      <c r="L3989" s="1" t="str">
        <f t="shared" si="187"/>
        <v>ASALARIADO</v>
      </c>
      <c r="M3989" s="1">
        <f t="shared" si="188"/>
        <v>42</v>
      </c>
    </row>
    <row r="3990" spans="2:13" x14ac:dyDescent="0.25">
      <c r="B3990">
        <v>3976</v>
      </c>
      <c r="C3990" s="1" t="s">
        <v>15</v>
      </c>
      <c r="D3990">
        <v>297045</v>
      </c>
      <c r="E3990" s="1" t="s">
        <v>17</v>
      </c>
      <c r="F3990" s="1" t="s">
        <v>16</v>
      </c>
      <c r="G3990" s="1" t="s">
        <v>12</v>
      </c>
      <c r="H3990" s="1" t="s">
        <v>12</v>
      </c>
      <c r="I3990" s="1" t="s">
        <v>13</v>
      </c>
      <c r="J3990">
        <v>27</v>
      </c>
      <c r="K3990" s="1">
        <f t="shared" si="186"/>
        <v>297045</v>
      </c>
      <c r="L3990" s="1" t="str">
        <f t="shared" si="187"/>
        <v>ASEGURADO VOLUNTARIO</v>
      </c>
      <c r="M3990" s="1">
        <f t="shared" si="188"/>
        <v>27</v>
      </c>
    </row>
    <row r="3991" spans="2:13" x14ac:dyDescent="0.25">
      <c r="B3991">
        <v>3977</v>
      </c>
      <c r="C3991" s="1" t="s">
        <v>15</v>
      </c>
      <c r="D3991">
        <v>833130.24</v>
      </c>
      <c r="E3991" s="1" t="s">
        <v>10</v>
      </c>
      <c r="F3991" s="1" t="s">
        <v>16</v>
      </c>
      <c r="G3991" s="1" t="s">
        <v>12</v>
      </c>
      <c r="H3991" s="1" t="s">
        <v>13</v>
      </c>
      <c r="I3991" s="1" t="s">
        <v>13</v>
      </c>
      <c r="J3991">
        <v>26</v>
      </c>
      <c r="K3991" s="1">
        <f t="shared" si="186"/>
        <v>833130.24</v>
      </c>
      <c r="L3991" s="1" t="str">
        <f t="shared" si="187"/>
        <v>ASALARIADO</v>
      </c>
      <c r="M3991" s="1">
        <f t="shared" si="188"/>
        <v>26</v>
      </c>
    </row>
    <row r="3992" spans="2:13" x14ac:dyDescent="0.25">
      <c r="B3992">
        <v>3978</v>
      </c>
      <c r="C3992" s="1" t="s">
        <v>15</v>
      </c>
      <c r="D3992">
        <v>278030</v>
      </c>
      <c r="E3992" s="1" t="s">
        <v>17</v>
      </c>
      <c r="F3992" s="1" t="s">
        <v>16</v>
      </c>
      <c r="G3992" s="1" t="s">
        <v>12</v>
      </c>
      <c r="H3992" s="1" t="s">
        <v>13</v>
      </c>
      <c r="I3992" s="1" t="s">
        <v>13</v>
      </c>
      <c r="J3992">
        <v>33</v>
      </c>
      <c r="K3992" s="1">
        <f t="shared" si="186"/>
        <v>278030</v>
      </c>
      <c r="L3992" s="1" t="str">
        <f t="shared" si="187"/>
        <v>ASEGURADO VOLUNTARIO</v>
      </c>
      <c r="M3992" s="1">
        <f t="shared" si="188"/>
        <v>33</v>
      </c>
    </row>
    <row r="3993" spans="2:13" x14ac:dyDescent="0.25">
      <c r="B3993">
        <v>3979</v>
      </c>
      <c r="C3993" s="1" t="s">
        <v>9</v>
      </c>
      <c r="D3993">
        <v>326749</v>
      </c>
      <c r="E3993" s="1" t="s">
        <v>18</v>
      </c>
      <c r="F3993" s="1" t="s">
        <v>16</v>
      </c>
      <c r="G3993" s="1" t="s">
        <v>12</v>
      </c>
      <c r="H3993" s="1" t="s">
        <v>13</v>
      </c>
      <c r="I3993" s="1" t="s">
        <v>13</v>
      </c>
      <c r="J3993">
        <v>51</v>
      </c>
      <c r="K3993" s="1">
        <f t="shared" si="186"/>
        <v>326749</v>
      </c>
      <c r="L3993" s="1" t="str">
        <f t="shared" si="187"/>
        <v>TRABAJADOR INDEPENDIENTE</v>
      </c>
      <c r="M3993" s="1">
        <f t="shared" si="188"/>
        <v>51</v>
      </c>
    </row>
    <row r="3994" spans="2:13" x14ac:dyDescent="0.25">
      <c r="B3994">
        <v>3980</v>
      </c>
      <c r="C3994" s="1" t="s">
        <v>9</v>
      </c>
      <c r="D3994">
        <v>367410</v>
      </c>
      <c r="E3994" s="1" t="s">
        <v>10</v>
      </c>
      <c r="F3994" s="1" t="s">
        <v>11</v>
      </c>
      <c r="G3994" s="1" t="s">
        <v>12</v>
      </c>
      <c r="H3994" s="1" t="s">
        <v>13</v>
      </c>
      <c r="I3994" s="1" t="s">
        <v>12</v>
      </c>
      <c r="J3994">
        <v>57</v>
      </c>
      <c r="K3994" s="1">
        <f t="shared" si="186"/>
        <v>367410</v>
      </c>
      <c r="L3994" s="1" t="str">
        <f t="shared" si="187"/>
        <v>ASALARIADO</v>
      </c>
      <c r="M3994" s="1">
        <f t="shared" si="188"/>
        <v>57</v>
      </c>
    </row>
    <row r="3995" spans="2:13" x14ac:dyDescent="0.25">
      <c r="B3995">
        <v>3981</v>
      </c>
      <c r="C3995" s="1" t="s">
        <v>9</v>
      </c>
      <c r="D3995">
        <v>1011737</v>
      </c>
      <c r="E3995" s="1" t="s">
        <v>10</v>
      </c>
      <c r="F3995" s="1" t="s">
        <v>11</v>
      </c>
      <c r="G3995" s="1" t="s">
        <v>12</v>
      </c>
      <c r="H3995" s="1" t="s">
        <v>13</v>
      </c>
      <c r="I3995" s="1" t="s">
        <v>13</v>
      </c>
      <c r="J3995">
        <v>48</v>
      </c>
      <c r="K3995" s="1">
        <f t="shared" si="186"/>
        <v>1011737</v>
      </c>
      <c r="L3995" s="1" t="str">
        <f t="shared" si="187"/>
        <v>ASALARIADO</v>
      </c>
      <c r="M3995" s="1">
        <f t="shared" si="188"/>
        <v>48</v>
      </c>
    </row>
    <row r="3996" spans="2:13" x14ac:dyDescent="0.25">
      <c r="B3996">
        <v>3982</v>
      </c>
      <c r="C3996" s="1" t="s">
        <v>15</v>
      </c>
      <c r="D3996">
        <v>595614.09</v>
      </c>
      <c r="E3996" s="1" t="s">
        <v>10</v>
      </c>
      <c r="F3996" s="1" t="s">
        <v>16</v>
      </c>
      <c r="G3996" s="1" t="s">
        <v>12</v>
      </c>
      <c r="H3996" s="1" t="s">
        <v>13</v>
      </c>
      <c r="I3996" s="1" t="s">
        <v>13</v>
      </c>
      <c r="J3996">
        <v>21</v>
      </c>
      <c r="K3996" s="1">
        <f t="shared" si="186"/>
        <v>595614.09</v>
      </c>
      <c r="L3996" s="1" t="str">
        <f t="shared" si="187"/>
        <v>ASALARIADO</v>
      </c>
      <c r="M3996" s="1">
        <f t="shared" si="188"/>
        <v>21</v>
      </c>
    </row>
    <row r="3997" spans="2:13" x14ac:dyDescent="0.25">
      <c r="B3997">
        <v>3983</v>
      </c>
      <c r="C3997" s="1" t="s">
        <v>9</v>
      </c>
      <c r="D3997">
        <v>736585.85</v>
      </c>
      <c r="E3997" s="1" t="s">
        <v>10</v>
      </c>
      <c r="F3997" s="1" t="s">
        <v>16</v>
      </c>
      <c r="G3997" s="1" t="s">
        <v>12</v>
      </c>
      <c r="H3997" s="1" t="s">
        <v>13</v>
      </c>
      <c r="I3997" s="1" t="s">
        <v>13</v>
      </c>
      <c r="J3997">
        <v>36</v>
      </c>
      <c r="K3997" s="1">
        <f t="shared" si="186"/>
        <v>736585.85</v>
      </c>
      <c r="L3997" s="1" t="str">
        <f t="shared" si="187"/>
        <v>ASALARIADO</v>
      </c>
      <c r="M3997" s="1">
        <f t="shared" si="188"/>
        <v>36</v>
      </c>
    </row>
    <row r="3998" spans="2:13" x14ac:dyDescent="0.25">
      <c r="B3998">
        <v>3984</v>
      </c>
      <c r="C3998" s="1" t="s">
        <v>9</v>
      </c>
      <c r="D3998">
        <v>477796.63</v>
      </c>
      <c r="E3998" s="1" t="s">
        <v>10</v>
      </c>
      <c r="F3998" s="1" t="s">
        <v>11</v>
      </c>
      <c r="G3998" s="1" t="s">
        <v>12</v>
      </c>
      <c r="H3998" s="1" t="s">
        <v>13</v>
      </c>
      <c r="I3998" s="1" t="s">
        <v>13</v>
      </c>
      <c r="J3998">
        <v>36</v>
      </c>
      <c r="K3998" s="1">
        <f t="shared" si="186"/>
        <v>477796.63</v>
      </c>
      <c r="L3998" s="1" t="str">
        <f t="shared" si="187"/>
        <v>ASALARIADO</v>
      </c>
      <c r="M3998" s="1">
        <f t="shared" si="188"/>
        <v>36</v>
      </c>
    </row>
    <row r="3999" spans="2:13" x14ac:dyDescent="0.25">
      <c r="B3999">
        <v>3985</v>
      </c>
      <c r="C3999" s="1" t="s">
        <v>15</v>
      </c>
      <c r="D3999">
        <v>445567</v>
      </c>
      <c r="E3999" s="1" t="s">
        <v>18</v>
      </c>
      <c r="F3999" s="1" t="s">
        <v>16</v>
      </c>
      <c r="G3999" s="1" t="s">
        <v>12</v>
      </c>
      <c r="H3999" s="1" t="s">
        <v>13</v>
      </c>
      <c r="I3999" s="1" t="s">
        <v>12</v>
      </c>
      <c r="J3999">
        <v>51</v>
      </c>
      <c r="K3999" s="1">
        <f t="shared" si="186"/>
        <v>445567</v>
      </c>
      <c r="L3999" s="1" t="str">
        <f t="shared" si="187"/>
        <v>TRABAJADOR INDEPENDIENTE</v>
      </c>
      <c r="M3999" s="1">
        <f t="shared" si="188"/>
        <v>51</v>
      </c>
    </row>
    <row r="4000" spans="2:13" x14ac:dyDescent="0.25">
      <c r="B4000">
        <v>3986</v>
      </c>
      <c r="C4000" s="1" t="s">
        <v>9</v>
      </c>
      <c r="D4000">
        <v>284281</v>
      </c>
      <c r="E4000" s="1" t="s">
        <v>17</v>
      </c>
      <c r="F4000" s="1" t="s">
        <v>16</v>
      </c>
      <c r="G4000" s="1" t="s">
        <v>13</v>
      </c>
      <c r="H4000" s="1" t="s">
        <v>13</v>
      </c>
      <c r="I4000" s="1" t="s">
        <v>13</v>
      </c>
      <c r="J4000">
        <v>30</v>
      </c>
      <c r="K4000" s="1">
        <f t="shared" si="186"/>
        <v>284281</v>
      </c>
      <c r="L4000" s="1" t="str">
        <f t="shared" si="187"/>
        <v>ASEGURADO VOLUNTARIO</v>
      </c>
      <c r="M4000" s="1">
        <f t="shared" si="188"/>
        <v>30</v>
      </c>
    </row>
    <row r="4001" spans="2:13" x14ac:dyDescent="0.25">
      <c r="B4001">
        <v>3987</v>
      </c>
      <c r="C4001" s="1" t="s">
        <v>9</v>
      </c>
      <c r="D4001">
        <v>3591705.08</v>
      </c>
      <c r="E4001" s="1" t="s">
        <v>10</v>
      </c>
      <c r="F4001" s="1" t="s">
        <v>16</v>
      </c>
      <c r="G4001" s="1" t="s">
        <v>12</v>
      </c>
      <c r="H4001" s="1" t="s">
        <v>13</v>
      </c>
      <c r="I4001" s="1" t="s">
        <v>13</v>
      </c>
      <c r="J4001">
        <v>36</v>
      </c>
      <c r="K4001" s="1">
        <f t="shared" si="186"/>
        <v>3591705.08</v>
      </c>
      <c r="L4001" s="1" t="str">
        <f t="shared" si="187"/>
        <v>ASALARIADO</v>
      </c>
      <c r="M4001" s="1">
        <f t="shared" si="188"/>
        <v>36</v>
      </c>
    </row>
    <row r="4002" spans="2:13" x14ac:dyDescent="0.25">
      <c r="B4002">
        <v>3988</v>
      </c>
      <c r="C4002" s="1" t="s">
        <v>15</v>
      </c>
      <c r="D4002">
        <v>358246.66</v>
      </c>
      <c r="E4002" s="1" t="s">
        <v>10</v>
      </c>
      <c r="F4002" s="1" t="s">
        <v>16</v>
      </c>
      <c r="G4002" s="1" t="s">
        <v>12</v>
      </c>
      <c r="H4002" s="1" t="s">
        <v>13</v>
      </c>
      <c r="I4002" s="1" t="s">
        <v>13</v>
      </c>
      <c r="J4002">
        <v>28</v>
      </c>
      <c r="K4002" s="1">
        <f t="shared" si="186"/>
        <v>358246.66</v>
      </c>
      <c r="L4002" s="1" t="str">
        <f t="shared" si="187"/>
        <v>ASALARIADO</v>
      </c>
      <c r="M4002" s="1">
        <f t="shared" si="188"/>
        <v>28</v>
      </c>
    </row>
    <row r="4003" spans="2:13" x14ac:dyDescent="0.25">
      <c r="B4003">
        <v>3989</v>
      </c>
      <c r="C4003" s="1" t="s">
        <v>9</v>
      </c>
      <c r="D4003">
        <v>297163</v>
      </c>
      <c r="E4003" s="1" t="s">
        <v>17</v>
      </c>
      <c r="F4003" s="1" t="s">
        <v>16</v>
      </c>
      <c r="G4003" s="1" t="s">
        <v>12</v>
      </c>
      <c r="H4003" s="1" t="s">
        <v>13</v>
      </c>
      <c r="I4003" s="1" t="s">
        <v>13</v>
      </c>
      <c r="J4003">
        <v>37</v>
      </c>
      <c r="K4003" s="1">
        <f t="shared" si="186"/>
        <v>297163</v>
      </c>
      <c r="L4003" s="1" t="str">
        <f t="shared" si="187"/>
        <v>ASEGURADO VOLUNTARIO</v>
      </c>
      <c r="M4003" s="1">
        <f t="shared" si="188"/>
        <v>37</v>
      </c>
    </row>
    <row r="4004" spans="2:13" x14ac:dyDescent="0.25">
      <c r="B4004">
        <v>3990</v>
      </c>
      <c r="C4004" s="1" t="s">
        <v>9</v>
      </c>
      <c r="D4004">
        <v>360000</v>
      </c>
      <c r="E4004" s="1" t="s">
        <v>10</v>
      </c>
      <c r="F4004" s="1" t="s">
        <v>16</v>
      </c>
      <c r="G4004" s="1" t="s">
        <v>12</v>
      </c>
      <c r="H4004" s="1" t="s">
        <v>13</v>
      </c>
      <c r="I4004" s="1" t="s">
        <v>13</v>
      </c>
      <c r="J4004">
        <v>54</v>
      </c>
      <c r="K4004" s="1">
        <f t="shared" si="186"/>
        <v>360000</v>
      </c>
      <c r="L4004" s="1" t="str">
        <f t="shared" si="187"/>
        <v>ASALARIADO</v>
      </c>
      <c r="M4004" s="1">
        <f t="shared" si="188"/>
        <v>54</v>
      </c>
    </row>
    <row r="4005" spans="2:13" x14ac:dyDescent="0.25">
      <c r="B4005">
        <v>3991</v>
      </c>
      <c r="C4005" s="1" t="s">
        <v>15</v>
      </c>
      <c r="D4005">
        <v>30000</v>
      </c>
      <c r="E4005" s="1" t="s">
        <v>10</v>
      </c>
      <c r="F4005" s="1" t="s">
        <v>16</v>
      </c>
      <c r="G4005" s="1" t="s">
        <v>12</v>
      </c>
      <c r="H4005" s="1" t="s">
        <v>12</v>
      </c>
      <c r="I4005" s="1" t="s">
        <v>13</v>
      </c>
      <c r="J4005">
        <v>40</v>
      </c>
      <c r="K4005" s="1">
        <f t="shared" si="186"/>
        <v>30000</v>
      </c>
      <c r="L4005" s="1" t="str">
        <f t="shared" si="187"/>
        <v>ASALARIADO</v>
      </c>
      <c r="M4005" s="1">
        <f t="shared" si="188"/>
        <v>40</v>
      </c>
    </row>
    <row r="4006" spans="2:13" x14ac:dyDescent="0.25">
      <c r="B4006">
        <v>3992</v>
      </c>
      <c r="C4006" s="1" t="s">
        <v>15</v>
      </c>
      <c r="D4006">
        <v>164853.32999999999</v>
      </c>
      <c r="E4006" s="1" t="s">
        <v>10</v>
      </c>
      <c r="F4006" s="1" t="s">
        <v>16</v>
      </c>
      <c r="G4006" s="1" t="s">
        <v>12</v>
      </c>
      <c r="H4006" s="1" t="s">
        <v>13</v>
      </c>
      <c r="I4006" s="1" t="s">
        <v>13</v>
      </c>
      <c r="J4006">
        <v>25</v>
      </c>
      <c r="K4006" s="1">
        <f t="shared" si="186"/>
        <v>164853.32999999999</v>
      </c>
      <c r="L4006" s="1" t="str">
        <f t="shared" si="187"/>
        <v>ASALARIADO</v>
      </c>
      <c r="M4006" s="1">
        <f t="shared" si="188"/>
        <v>25</v>
      </c>
    </row>
    <row r="4007" spans="2:13" x14ac:dyDescent="0.25">
      <c r="B4007">
        <v>3993</v>
      </c>
      <c r="C4007" s="1" t="s">
        <v>15</v>
      </c>
      <c r="D4007">
        <v>867373.5</v>
      </c>
      <c r="E4007" s="1" t="s">
        <v>10</v>
      </c>
      <c r="F4007" s="1" t="s">
        <v>11</v>
      </c>
      <c r="G4007" s="1" t="s">
        <v>12</v>
      </c>
      <c r="H4007" s="1" t="s">
        <v>13</v>
      </c>
      <c r="I4007" s="1" t="s">
        <v>13</v>
      </c>
      <c r="J4007">
        <v>32</v>
      </c>
      <c r="K4007" s="1">
        <f t="shared" si="186"/>
        <v>867373.5</v>
      </c>
      <c r="L4007" s="1" t="str">
        <f t="shared" si="187"/>
        <v>ASALARIADO</v>
      </c>
      <c r="M4007" s="1">
        <f t="shared" si="188"/>
        <v>32</v>
      </c>
    </row>
    <row r="4008" spans="2:13" x14ac:dyDescent="0.25">
      <c r="B4008">
        <v>3994</v>
      </c>
      <c r="C4008" s="1" t="s">
        <v>15</v>
      </c>
      <c r="D4008">
        <v>1301692.07</v>
      </c>
      <c r="E4008" s="1" t="s">
        <v>10</v>
      </c>
      <c r="F4008" s="1" t="s">
        <v>16</v>
      </c>
      <c r="G4008" s="1" t="s">
        <v>12</v>
      </c>
      <c r="H4008" s="1" t="s">
        <v>13</v>
      </c>
      <c r="I4008" s="1" t="s">
        <v>13</v>
      </c>
      <c r="J4008">
        <v>40</v>
      </c>
      <c r="K4008" s="1">
        <f t="shared" si="186"/>
        <v>1301692.07</v>
      </c>
      <c r="L4008" s="1" t="str">
        <f t="shared" si="187"/>
        <v>ASALARIADO</v>
      </c>
      <c r="M4008" s="1">
        <f t="shared" si="188"/>
        <v>40</v>
      </c>
    </row>
    <row r="4009" spans="2:13" x14ac:dyDescent="0.25">
      <c r="B4009">
        <v>3995</v>
      </c>
      <c r="C4009" s="1" t="s">
        <v>15</v>
      </c>
      <c r="D4009">
        <v>382400</v>
      </c>
      <c r="E4009" s="1" t="s">
        <v>10</v>
      </c>
      <c r="F4009" s="1" t="s">
        <v>16</v>
      </c>
      <c r="G4009" s="1" t="s">
        <v>12</v>
      </c>
      <c r="H4009" s="1" t="s">
        <v>13</v>
      </c>
      <c r="I4009" s="1" t="s">
        <v>13</v>
      </c>
      <c r="J4009">
        <v>35</v>
      </c>
      <c r="K4009" s="1">
        <f t="shared" si="186"/>
        <v>382400</v>
      </c>
      <c r="L4009" s="1" t="str">
        <f t="shared" si="187"/>
        <v>ASALARIADO</v>
      </c>
      <c r="M4009" s="1">
        <f t="shared" si="188"/>
        <v>35</v>
      </c>
    </row>
    <row r="4010" spans="2:13" x14ac:dyDescent="0.25">
      <c r="B4010">
        <v>3996</v>
      </c>
      <c r="C4010" s="1" t="s">
        <v>9</v>
      </c>
      <c r="D4010">
        <v>423687.09</v>
      </c>
      <c r="E4010" s="1" t="s">
        <v>10</v>
      </c>
      <c r="F4010" s="1" t="s">
        <v>16</v>
      </c>
      <c r="G4010" s="1" t="s">
        <v>12</v>
      </c>
      <c r="H4010" s="1" t="s">
        <v>13</v>
      </c>
      <c r="I4010" s="1" t="s">
        <v>13</v>
      </c>
      <c r="J4010">
        <v>52</v>
      </c>
      <c r="K4010" s="1">
        <f t="shared" si="186"/>
        <v>423687.09</v>
      </c>
      <c r="L4010" s="1" t="str">
        <f t="shared" si="187"/>
        <v>ASALARIADO</v>
      </c>
      <c r="M4010" s="1">
        <f t="shared" si="188"/>
        <v>52</v>
      </c>
    </row>
    <row r="4011" spans="2:13" x14ac:dyDescent="0.25">
      <c r="B4011">
        <v>3997</v>
      </c>
      <c r="C4011" s="1" t="s">
        <v>9</v>
      </c>
      <c r="D4011">
        <v>342028</v>
      </c>
      <c r="E4011" s="1" t="s">
        <v>10</v>
      </c>
      <c r="F4011" s="1" t="s">
        <v>16</v>
      </c>
      <c r="G4011" s="1" t="s">
        <v>12</v>
      </c>
      <c r="H4011" s="1" t="s">
        <v>13</v>
      </c>
      <c r="I4011" s="1" t="s">
        <v>13</v>
      </c>
      <c r="J4011">
        <v>24</v>
      </c>
      <c r="K4011" s="1">
        <f t="shared" si="186"/>
        <v>342028</v>
      </c>
      <c r="L4011" s="1" t="str">
        <f t="shared" si="187"/>
        <v>ASALARIADO</v>
      </c>
      <c r="M4011" s="1">
        <f t="shared" si="188"/>
        <v>24</v>
      </c>
    </row>
    <row r="4012" spans="2:13" x14ac:dyDescent="0.25">
      <c r="B4012">
        <v>3998</v>
      </c>
      <c r="C4012" s="1" t="s">
        <v>9</v>
      </c>
      <c r="D4012">
        <v>300018</v>
      </c>
      <c r="E4012" s="1" t="s">
        <v>18</v>
      </c>
      <c r="F4012" s="1" t="s">
        <v>16</v>
      </c>
      <c r="G4012" s="1" t="s">
        <v>12</v>
      </c>
      <c r="H4012" s="1" t="s">
        <v>13</v>
      </c>
      <c r="I4012" s="1" t="s">
        <v>12</v>
      </c>
      <c r="J4012">
        <v>46</v>
      </c>
      <c r="K4012" s="1">
        <f t="shared" si="186"/>
        <v>300018</v>
      </c>
      <c r="L4012" s="1" t="str">
        <f t="shared" si="187"/>
        <v>TRABAJADOR INDEPENDIENTE</v>
      </c>
      <c r="M4012" s="1">
        <f t="shared" si="188"/>
        <v>46</v>
      </c>
    </row>
    <row r="4013" spans="2:13" x14ac:dyDescent="0.25">
      <c r="B4013">
        <v>3999</v>
      </c>
      <c r="C4013" s="1" t="s">
        <v>15</v>
      </c>
      <c r="D4013">
        <v>981847.5</v>
      </c>
      <c r="E4013" s="1" t="s">
        <v>10</v>
      </c>
      <c r="F4013" s="1" t="s">
        <v>16</v>
      </c>
      <c r="G4013" s="1" t="s">
        <v>12</v>
      </c>
      <c r="H4013" s="1" t="s">
        <v>13</v>
      </c>
      <c r="I4013" s="1" t="s">
        <v>13</v>
      </c>
      <c r="J4013">
        <v>34</v>
      </c>
      <c r="K4013" s="1">
        <f t="shared" si="186"/>
        <v>981847.5</v>
      </c>
      <c r="L4013" s="1" t="str">
        <f t="shared" si="187"/>
        <v>ASALARIADO</v>
      </c>
      <c r="M4013" s="1">
        <f t="shared" si="188"/>
        <v>34</v>
      </c>
    </row>
    <row r="4014" spans="2:13" x14ac:dyDescent="0.25">
      <c r="B4014">
        <v>4000</v>
      </c>
      <c r="C4014" s="1" t="s">
        <v>15</v>
      </c>
      <c r="D4014">
        <v>602132.81000000006</v>
      </c>
      <c r="E4014" s="1" t="s">
        <v>10</v>
      </c>
      <c r="F4014" s="1" t="s">
        <v>16</v>
      </c>
      <c r="G4014" s="1" t="s">
        <v>12</v>
      </c>
      <c r="H4014" s="1" t="s">
        <v>13</v>
      </c>
      <c r="I4014" s="1" t="s">
        <v>13</v>
      </c>
      <c r="J4014">
        <v>23</v>
      </c>
      <c r="K4014" s="1">
        <f t="shared" si="186"/>
        <v>602132.81000000006</v>
      </c>
      <c r="L4014" s="1" t="str">
        <f t="shared" si="187"/>
        <v>ASALARIADO</v>
      </c>
      <c r="M4014" s="1">
        <f t="shared" si="188"/>
        <v>23</v>
      </c>
    </row>
    <row r="4015" spans="2:13" x14ac:dyDescent="0.25">
      <c r="B4015">
        <v>4001</v>
      </c>
      <c r="C4015" s="1" t="s">
        <v>9</v>
      </c>
      <c r="D4015">
        <v>357501.47</v>
      </c>
      <c r="E4015" s="1" t="s">
        <v>10</v>
      </c>
      <c r="F4015" s="1" t="s">
        <v>16</v>
      </c>
      <c r="G4015" s="1" t="s">
        <v>12</v>
      </c>
      <c r="H4015" s="1" t="s">
        <v>12</v>
      </c>
      <c r="I4015" s="1" t="s">
        <v>13</v>
      </c>
      <c r="J4015">
        <v>31</v>
      </c>
      <c r="K4015" s="1">
        <f t="shared" si="186"/>
        <v>357501.47</v>
      </c>
      <c r="L4015" s="1" t="str">
        <f t="shared" si="187"/>
        <v>ASALARIADO</v>
      </c>
      <c r="M4015" s="1">
        <f t="shared" si="188"/>
        <v>31</v>
      </c>
    </row>
    <row r="4016" spans="2:13" x14ac:dyDescent="0.25">
      <c r="B4016">
        <v>4002</v>
      </c>
      <c r="C4016" s="1" t="s">
        <v>9</v>
      </c>
      <c r="D4016">
        <v>278030</v>
      </c>
      <c r="E4016" s="1" t="s">
        <v>18</v>
      </c>
      <c r="F4016" s="1" t="s">
        <v>16</v>
      </c>
      <c r="G4016" s="1" t="s">
        <v>12</v>
      </c>
      <c r="H4016" s="1" t="s">
        <v>13</v>
      </c>
      <c r="I4016" s="1" t="s">
        <v>13</v>
      </c>
      <c r="J4016">
        <v>30</v>
      </c>
      <c r="K4016" s="1">
        <f t="shared" si="186"/>
        <v>278030</v>
      </c>
      <c r="L4016" s="1" t="str">
        <f t="shared" si="187"/>
        <v>TRABAJADOR INDEPENDIENTE</v>
      </c>
      <c r="M4016" s="1">
        <f t="shared" si="188"/>
        <v>30</v>
      </c>
    </row>
    <row r="4017" spans="2:13" x14ac:dyDescent="0.25">
      <c r="B4017">
        <v>4003</v>
      </c>
      <c r="C4017" s="1" t="s">
        <v>9</v>
      </c>
      <c r="D4017">
        <v>396946.3</v>
      </c>
      <c r="E4017" s="1" t="s">
        <v>10</v>
      </c>
      <c r="F4017" s="1" t="s">
        <v>11</v>
      </c>
      <c r="G4017" s="1" t="s">
        <v>12</v>
      </c>
      <c r="H4017" s="1" t="s">
        <v>13</v>
      </c>
      <c r="I4017" s="1" t="s">
        <v>13</v>
      </c>
      <c r="J4017">
        <v>58</v>
      </c>
      <c r="K4017" s="1">
        <f t="shared" si="186"/>
        <v>396946.3</v>
      </c>
      <c r="L4017" s="1" t="str">
        <f t="shared" si="187"/>
        <v>ASALARIADO</v>
      </c>
      <c r="M4017" s="1">
        <f t="shared" si="188"/>
        <v>58</v>
      </c>
    </row>
    <row r="4018" spans="2:13" x14ac:dyDescent="0.25">
      <c r="B4018">
        <v>4004</v>
      </c>
      <c r="C4018" s="1" t="s">
        <v>15</v>
      </c>
      <c r="D4018">
        <v>550668.84</v>
      </c>
      <c r="E4018" s="1" t="s">
        <v>10</v>
      </c>
      <c r="F4018" s="1" t="s">
        <v>16</v>
      </c>
      <c r="G4018" s="1" t="s">
        <v>12</v>
      </c>
      <c r="H4018" s="1" t="s">
        <v>13</v>
      </c>
      <c r="I4018" s="1" t="s">
        <v>13</v>
      </c>
      <c r="J4018">
        <v>23</v>
      </c>
      <c r="K4018" s="1">
        <f t="shared" si="186"/>
        <v>550668.84</v>
      </c>
      <c r="L4018" s="1" t="str">
        <f t="shared" si="187"/>
        <v>ASALARIADO</v>
      </c>
      <c r="M4018" s="1">
        <f t="shared" si="188"/>
        <v>23</v>
      </c>
    </row>
    <row r="4019" spans="2:13" x14ac:dyDescent="0.25">
      <c r="B4019">
        <v>4005</v>
      </c>
      <c r="C4019" s="1" t="s">
        <v>9</v>
      </c>
      <c r="D4019">
        <v>403983</v>
      </c>
      <c r="E4019" s="1" t="s">
        <v>18</v>
      </c>
      <c r="F4019" s="1" t="s">
        <v>16</v>
      </c>
      <c r="G4019" s="1" t="s">
        <v>12</v>
      </c>
      <c r="H4019" s="1" t="s">
        <v>12</v>
      </c>
      <c r="I4019" s="1" t="s">
        <v>12</v>
      </c>
      <c r="J4019">
        <v>54</v>
      </c>
      <c r="K4019" s="1">
        <f t="shared" si="186"/>
        <v>403983</v>
      </c>
      <c r="L4019" s="1" t="str">
        <f t="shared" si="187"/>
        <v>TRABAJADOR INDEPENDIENTE</v>
      </c>
      <c r="M4019" s="1">
        <f t="shared" si="188"/>
        <v>54</v>
      </c>
    </row>
    <row r="4020" spans="2:13" x14ac:dyDescent="0.25">
      <c r="B4020">
        <v>4006</v>
      </c>
      <c r="C4020" s="1" t="s">
        <v>9</v>
      </c>
      <c r="D4020">
        <v>359809.91</v>
      </c>
      <c r="E4020" s="1" t="s">
        <v>10</v>
      </c>
      <c r="F4020" s="1" t="s">
        <v>16</v>
      </c>
      <c r="G4020" s="1" t="s">
        <v>12</v>
      </c>
      <c r="H4020" s="1" t="s">
        <v>13</v>
      </c>
      <c r="I4020" s="1" t="s">
        <v>13</v>
      </c>
      <c r="J4020">
        <v>24</v>
      </c>
      <c r="K4020" s="1">
        <f t="shared" si="186"/>
        <v>359809.91</v>
      </c>
      <c r="L4020" s="1" t="str">
        <f t="shared" si="187"/>
        <v>ASALARIADO</v>
      </c>
      <c r="M4020" s="1">
        <f t="shared" si="188"/>
        <v>24</v>
      </c>
    </row>
    <row r="4021" spans="2:13" x14ac:dyDescent="0.25">
      <c r="B4021">
        <v>4007</v>
      </c>
      <c r="C4021" s="1" t="s">
        <v>15</v>
      </c>
      <c r="D4021">
        <v>297045</v>
      </c>
      <c r="E4021" s="1" t="s">
        <v>17</v>
      </c>
      <c r="F4021" s="1" t="s">
        <v>16</v>
      </c>
      <c r="G4021" s="1" t="s">
        <v>12</v>
      </c>
      <c r="H4021" s="1" t="s">
        <v>12</v>
      </c>
      <c r="I4021" s="1" t="s">
        <v>12</v>
      </c>
      <c r="J4021">
        <v>58</v>
      </c>
      <c r="K4021" s="1">
        <f t="shared" si="186"/>
        <v>297045</v>
      </c>
      <c r="L4021" s="1" t="str">
        <f t="shared" si="187"/>
        <v>ASEGURADO VOLUNTARIO</v>
      </c>
      <c r="M4021" s="1">
        <f t="shared" si="188"/>
        <v>58</v>
      </c>
    </row>
    <row r="4022" spans="2:13" x14ac:dyDescent="0.25">
      <c r="B4022">
        <v>4008</v>
      </c>
      <c r="C4022" s="1" t="s">
        <v>15</v>
      </c>
      <c r="D4022">
        <v>300018</v>
      </c>
      <c r="E4022" s="1" t="s">
        <v>17</v>
      </c>
      <c r="F4022" s="1" t="s">
        <v>16</v>
      </c>
      <c r="G4022" s="1" t="s">
        <v>12</v>
      </c>
      <c r="H4022" s="1" t="s">
        <v>13</v>
      </c>
      <c r="I4022" s="1" t="s">
        <v>13</v>
      </c>
      <c r="J4022">
        <v>58</v>
      </c>
      <c r="K4022" s="1">
        <f t="shared" si="186"/>
        <v>300018</v>
      </c>
      <c r="L4022" s="1" t="str">
        <f t="shared" si="187"/>
        <v>ASEGURADO VOLUNTARIO</v>
      </c>
      <c r="M4022" s="1">
        <f t="shared" si="188"/>
        <v>58</v>
      </c>
    </row>
    <row r="4023" spans="2:13" x14ac:dyDescent="0.25">
      <c r="B4023">
        <v>4009</v>
      </c>
      <c r="C4023" s="1" t="s">
        <v>9</v>
      </c>
      <c r="D4023">
        <v>200518.6</v>
      </c>
      <c r="E4023" s="1" t="s">
        <v>14</v>
      </c>
      <c r="F4023" s="1" t="s">
        <v>11</v>
      </c>
      <c r="G4023" s="1" t="s">
        <v>12</v>
      </c>
      <c r="H4023" s="1" t="s">
        <v>13</v>
      </c>
      <c r="I4023" s="1" t="s">
        <v>13</v>
      </c>
      <c r="J4023">
        <v>40</v>
      </c>
      <c r="K4023" s="1">
        <f t="shared" si="186"/>
        <v>200518.6</v>
      </c>
      <c r="L4023" s="1" t="str">
        <f t="shared" si="187"/>
        <v>PENSIONADOS EN SU PROPIO SISTEMA</v>
      </c>
      <c r="M4023" s="1">
        <f t="shared" si="188"/>
        <v>40</v>
      </c>
    </row>
    <row r="4024" spans="2:13" x14ac:dyDescent="0.25">
      <c r="B4024">
        <v>4010</v>
      </c>
      <c r="C4024" s="1" t="s">
        <v>15</v>
      </c>
      <c r="D4024">
        <v>1690006.94</v>
      </c>
      <c r="E4024" s="1" t="s">
        <v>10</v>
      </c>
      <c r="F4024" s="1" t="s">
        <v>16</v>
      </c>
      <c r="G4024" s="1" t="s">
        <v>12</v>
      </c>
      <c r="H4024" s="1" t="s">
        <v>13</v>
      </c>
      <c r="I4024" s="1" t="s">
        <v>13</v>
      </c>
      <c r="J4024">
        <v>45</v>
      </c>
      <c r="K4024" s="1">
        <f t="shared" si="186"/>
        <v>1690006.94</v>
      </c>
      <c r="L4024" s="1" t="str">
        <f t="shared" si="187"/>
        <v>ASALARIADO</v>
      </c>
      <c r="M4024" s="1">
        <f t="shared" si="188"/>
        <v>45</v>
      </c>
    </row>
    <row r="4025" spans="2:13" x14ac:dyDescent="0.25">
      <c r="B4025">
        <v>4011</v>
      </c>
      <c r="C4025" s="1" t="s">
        <v>9</v>
      </c>
      <c r="D4025">
        <v>297046</v>
      </c>
      <c r="E4025" s="1" t="s">
        <v>17</v>
      </c>
      <c r="F4025" s="1" t="s">
        <v>16</v>
      </c>
      <c r="G4025" s="1" t="s">
        <v>12</v>
      </c>
      <c r="H4025" s="1" t="s">
        <v>13</v>
      </c>
      <c r="I4025" s="1" t="s">
        <v>13</v>
      </c>
      <c r="J4025">
        <v>35</v>
      </c>
      <c r="K4025" s="1">
        <f t="shared" si="186"/>
        <v>297046</v>
      </c>
      <c r="L4025" s="1" t="str">
        <f t="shared" si="187"/>
        <v>ASEGURADO VOLUNTARIO</v>
      </c>
      <c r="M4025" s="1">
        <f t="shared" si="188"/>
        <v>35</v>
      </c>
    </row>
    <row r="4026" spans="2:13" x14ac:dyDescent="0.25">
      <c r="B4026">
        <v>4012</v>
      </c>
      <c r="C4026" s="1" t="s">
        <v>15</v>
      </c>
      <c r="D4026">
        <v>1739958</v>
      </c>
      <c r="E4026" s="1" t="s">
        <v>10</v>
      </c>
      <c r="F4026" s="1" t="s">
        <v>11</v>
      </c>
      <c r="G4026" s="1" t="s">
        <v>12</v>
      </c>
      <c r="H4026" s="1" t="s">
        <v>13</v>
      </c>
      <c r="I4026" s="1" t="s">
        <v>13</v>
      </c>
      <c r="J4026">
        <v>43</v>
      </c>
      <c r="K4026" s="1">
        <f t="shared" si="186"/>
        <v>1739958</v>
      </c>
      <c r="L4026" s="1" t="str">
        <f t="shared" si="187"/>
        <v>ASALARIADO</v>
      </c>
      <c r="M4026" s="1">
        <f t="shared" si="188"/>
        <v>43</v>
      </c>
    </row>
    <row r="4027" spans="2:13" x14ac:dyDescent="0.25">
      <c r="B4027">
        <v>4013</v>
      </c>
      <c r="C4027" s="1" t="s">
        <v>9</v>
      </c>
      <c r="D4027">
        <v>420359.27</v>
      </c>
      <c r="E4027" s="1" t="s">
        <v>10</v>
      </c>
      <c r="F4027" s="1" t="s">
        <v>16</v>
      </c>
      <c r="G4027" s="1" t="s">
        <v>12</v>
      </c>
      <c r="H4027" s="1" t="s">
        <v>13</v>
      </c>
      <c r="I4027" s="1" t="s">
        <v>13</v>
      </c>
      <c r="J4027">
        <v>48</v>
      </c>
      <c r="K4027" s="1">
        <f t="shared" si="186"/>
        <v>420359.27</v>
      </c>
      <c r="L4027" s="1" t="str">
        <f t="shared" si="187"/>
        <v>ASALARIADO</v>
      </c>
      <c r="M4027" s="1">
        <f t="shared" si="188"/>
        <v>48</v>
      </c>
    </row>
    <row r="4028" spans="2:13" x14ac:dyDescent="0.25">
      <c r="B4028">
        <v>4014</v>
      </c>
      <c r="C4028" s="1" t="s">
        <v>9</v>
      </c>
      <c r="D4028">
        <v>841178</v>
      </c>
      <c r="E4028" s="1" t="s">
        <v>10</v>
      </c>
      <c r="F4028" s="1" t="s">
        <v>11</v>
      </c>
      <c r="G4028" s="1" t="s">
        <v>12</v>
      </c>
      <c r="H4028" s="1" t="s">
        <v>13</v>
      </c>
      <c r="I4028" s="1" t="s">
        <v>13</v>
      </c>
      <c r="J4028">
        <v>46</v>
      </c>
      <c r="K4028" s="1">
        <f t="shared" si="186"/>
        <v>841178</v>
      </c>
      <c r="L4028" s="1" t="str">
        <f t="shared" si="187"/>
        <v>ASALARIADO</v>
      </c>
      <c r="M4028" s="1">
        <f t="shared" si="188"/>
        <v>46</v>
      </c>
    </row>
    <row r="4029" spans="2:13" x14ac:dyDescent="0.25">
      <c r="B4029">
        <v>4015</v>
      </c>
      <c r="C4029" s="1" t="s">
        <v>9</v>
      </c>
      <c r="D4029">
        <v>1778646</v>
      </c>
      <c r="E4029" s="1" t="s">
        <v>10</v>
      </c>
      <c r="F4029" s="1" t="s">
        <v>16</v>
      </c>
      <c r="G4029" s="1" t="s">
        <v>12</v>
      </c>
      <c r="H4029" s="1" t="s">
        <v>13</v>
      </c>
      <c r="I4029" s="1" t="s">
        <v>13</v>
      </c>
      <c r="J4029">
        <v>33</v>
      </c>
      <c r="K4029" s="1">
        <f t="shared" si="186"/>
        <v>1778646</v>
      </c>
      <c r="L4029" s="1" t="str">
        <f t="shared" si="187"/>
        <v>ASALARIADO</v>
      </c>
      <c r="M4029" s="1">
        <f t="shared" si="188"/>
        <v>33</v>
      </c>
    </row>
    <row r="4030" spans="2:13" x14ac:dyDescent="0.25">
      <c r="B4030">
        <v>4016</v>
      </c>
      <c r="C4030" s="1" t="s">
        <v>15</v>
      </c>
      <c r="D4030">
        <v>979284</v>
      </c>
      <c r="E4030" s="1" t="s">
        <v>14</v>
      </c>
      <c r="F4030" s="1" t="s">
        <v>11</v>
      </c>
      <c r="G4030" s="1" t="s">
        <v>12</v>
      </c>
      <c r="H4030" s="1" t="s">
        <v>13</v>
      </c>
      <c r="I4030" s="1" t="s">
        <v>13</v>
      </c>
      <c r="J4030">
        <v>63</v>
      </c>
      <c r="K4030" s="1">
        <f t="shared" si="186"/>
        <v>979284</v>
      </c>
      <c r="L4030" s="1" t="str">
        <f t="shared" si="187"/>
        <v>PENSIONADOS EN SU PROPIO SISTEMA</v>
      </c>
      <c r="M4030" s="1">
        <f t="shared" si="188"/>
        <v>63</v>
      </c>
    </row>
    <row r="4031" spans="2:13" x14ac:dyDescent="0.25">
      <c r="B4031">
        <v>4017</v>
      </c>
      <c r="C4031" s="1" t="s">
        <v>15</v>
      </c>
      <c r="D4031">
        <v>206000</v>
      </c>
      <c r="E4031" s="1" t="s">
        <v>10</v>
      </c>
      <c r="F4031" s="1" t="s">
        <v>16</v>
      </c>
      <c r="G4031" s="1" t="s">
        <v>12</v>
      </c>
      <c r="H4031" s="1" t="s">
        <v>12</v>
      </c>
      <c r="I4031" s="1" t="s">
        <v>13</v>
      </c>
      <c r="J4031">
        <v>34</v>
      </c>
      <c r="K4031" s="1">
        <f t="shared" si="186"/>
        <v>206000</v>
      </c>
      <c r="L4031" s="1" t="str">
        <f t="shared" si="187"/>
        <v>ASALARIADO</v>
      </c>
      <c r="M4031" s="1">
        <f t="shared" si="188"/>
        <v>34</v>
      </c>
    </row>
    <row r="4032" spans="2:13" x14ac:dyDescent="0.25">
      <c r="B4032">
        <v>4018</v>
      </c>
      <c r="C4032" s="1" t="s">
        <v>9</v>
      </c>
      <c r="D4032">
        <v>109259.63</v>
      </c>
      <c r="E4032" s="1" t="s">
        <v>10</v>
      </c>
      <c r="F4032" s="1" t="s">
        <v>16</v>
      </c>
      <c r="G4032" s="1" t="s">
        <v>12</v>
      </c>
      <c r="H4032" s="1" t="s">
        <v>13</v>
      </c>
      <c r="I4032" s="1" t="s">
        <v>12</v>
      </c>
      <c r="J4032">
        <v>23</v>
      </c>
      <c r="K4032" s="1">
        <f t="shared" si="186"/>
        <v>109259.63</v>
      </c>
      <c r="L4032" s="1" t="str">
        <f t="shared" si="187"/>
        <v>ASALARIADO</v>
      </c>
      <c r="M4032" s="1">
        <f t="shared" si="188"/>
        <v>23</v>
      </c>
    </row>
    <row r="4033" spans="2:13" x14ac:dyDescent="0.25">
      <c r="B4033">
        <v>4019</v>
      </c>
      <c r="C4033" s="1" t="s">
        <v>9</v>
      </c>
      <c r="D4033">
        <v>378297</v>
      </c>
      <c r="E4033" s="1" t="s">
        <v>14</v>
      </c>
      <c r="F4033" s="1" t="s">
        <v>11</v>
      </c>
      <c r="G4033" s="1" t="s">
        <v>12</v>
      </c>
      <c r="H4033" s="1" t="s">
        <v>13</v>
      </c>
      <c r="I4033" s="1" t="s">
        <v>13</v>
      </c>
      <c r="J4033">
        <v>71</v>
      </c>
      <c r="K4033" s="1">
        <f t="shared" si="186"/>
        <v>378297</v>
      </c>
      <c r="L4033" s="1" t="str">
        <f t="shared" si="187"/>
        <v>PENSIONADOS EN SU PROPIO SISTEMA</v>
      </c>
      <c r="M4033" s="1">
        <f t="shared" si="188"/>
        <v>71</v>
      </c>
    </row>
    <row r="4034" spans="2:13" x14ac:dyDescent="0.25">
      <c r="B4034">
        <v>4020</v>
      </c>
      <c r="C4034" s="1" t="s">
        <v>9</v>
      </c>
      <c r="D4034">
        <v>336445.2</v>
      </c>
      <c r="E4034" s="1" t="s">
        <v>10</v>
      </c>
      <c r="F4034" s="1" t="s">
        <v>16</v>
      </c>
      <c r="G4034" s="1" t="s">
        <v>12</v>
      </c>
      <c r="H4034" s="1" t="s">
        <v>13</v>
      </c>
      <c r="I4034" s="1" t="s">
        <v>12</v>
      </c>
      <c r="J4034">
        <v>31</v>
      </c>
      <c r="K4034" s="1">
        <f t="shared" si="186"/>
        <v>336445.2</v>
      </c>
      <c r="L4034" s="1" t="str">
        <f t="shared" si="187"/>
        <v>ASALARIADO</v>
      </c>
      <c r="M4034" s="1">
        <f t="shared" si="188"/>
        <v>31</v>
      </c>
    </row>
    <row r="4035" spans="2:13" x14ac:dyDescent="0.25">
      <c r="B4035">
        <v>4021</v>
      </c>
      <c r="C4035" s="1" t="s">
        <v>9</v>
      </c>
      <c r="D4035">
        <v>278030</v>
      </c>
      <c r="E4035" s="1" t="s">
        <v>19</v>
      </c>
      <c r="F4035" s="1" t="s">
        <v>16</v>
      </c>
      <c r="G4035" s="1" t="s">
        <v>12</v>
      </c>
      <c r="H4035" s="1" t="s">
        <v>13</v>
      </c>
      <c r="I4035" s="1" t="s">
        <v>13</v>
      </c>
      <c r="J4035">
        <v>65</v>
      </c>
      <c r="K4035" s="1">
        <f t="shared" si="186"/>
        <v>278030</v>
      </c>
      <c r="L4035" s="1" t="str">
        <f t="shared" si="187"/>
        <v>CONVENIOS ESPECIALES DE TRABAJADORES INDEPENDIENTES</v>
      </c>
      <c r="M4035" s="1">
        <f t="shared" si="188"/>
        <v>65</v>
      </c>
    </row>
    <row r="4036" spans="2:13" x14ac:dyDescent="0.25">
      <c r="B4036">
        <v>4022</v>
      </c>
      <c r="C4036" s="1" t="s">
        <v>9</v>
      </c>
      <c r="D4036">
        <v>500000</v>
      </c>
      <c r="E4036" s="1" t="s">
        <v>10</v>
      </c>
      <c r="F4036" s="1" t="s">
        <v>16</v>
      </c>
      <c r="G4036" s="1" t="s">
        <v>12</v>
      </c>
      <c r="H4036" s="1" t="s">
        <v>12</v>
      </c>
      <c r="I4036" s="1" t="s">
        <v>13</v>
      </c>
      <c r="J4036">
        <v>38</v>
      </c>
      <c r="K4036" s="1">
        <f t="shared" si="186"/>
        <v>500000</v>
      </c>
      <c r="L4036" s="1" t="str">
        <f t="shared" si="187"/>
        <v>ASALARIADO</v>
      </c>
      <c r="M4036" s="1">
        <f t="shared" si="188"/>
        <v>38</v>
      </c>
    </row>
    <row r="4037" spans="2:13" x14ac:dyDescent="0.25">
      <c r="B4037">
        <v>4023</v>
      </c>
      <c r="C4037" s="1" t="s">
        <v>9</v>
      </c>
      <c r="D4037">
        <v>516550</v>
      </c>
      <c r="E4037" s="1" t="s">
        <v>10</v>
      </c>
      <c r="F4037" s="1" t="s">
        <v>16</v>
      </c>
      <c r="G4037" s="1" t="s">
        <v>12</v>
      </c>
      <c r="H4037" s="1" t="s">
        <v>12</v>
      </c>
      <c r="I4037" s="1" t="s">
        <v>13</v>
      </c>
      <c r="J4037">
        <v>31</v>
      </c>
      <c r="K4037" s="1">
        <f t="shared" si="186"/>
        <v>516550</v>
      </c>
      <c r="L4037" s="1" t="str">
        <f t="shared" si="187"/>
        <v>ASALARIADO</v>
      </c>
      <c r="M4037" s="1">
        <f t="shared" si="188"/>
        <v>31</v>
      </c>
    </row>
    <row r="4038" spans="2:13" x14ac:dyDescent="0.25">
      <c r="B4038">
        <v>4024</v>
      </c>
      <c r="C4038" s="1" t="s">
        <v>9</v>
      </c>
      <c r="D4038">
        <v>406045.76</v>
      </c>
      <c r="E4038" s="1" t="s">
        <v>10</v>
      </c>
      <c r="F4038" s="1" t="s">
        <v>16</v>
      </c>
      <c r="G4038" s="1" t="s">
        <v>12</v>
      </c>
      <c r="H4038" s="1" t="s">
        <v>12</v>
      </c>
      <c r="I4038" s="1" t="s">
        <v>13</v>
      </c>
      <c r="J4038">
        <v>49</v>
      </c>
      <c r="K4038" s="1">
        <f t="shared" si="186"/>
        <v>406045.76</v>
      </c>
      <c r="L4038" s="1" t="str">
        <f t="shared" si="187"/>
        <v>ASALARIADO</v>
      </c>
      <c r="M4038" s="1">
        <f t="shared" si="188"/>
        <v>49</v>
      </c>
    </row>
    <row r="4039" spans="2:13" x14ac:dyDescent="0.25">
      <c r="B4039">
        <v>4025</v>
      </c>
      <c r="C4039" s="1" t="s">
        <v>9</v>
      </c>
      <c r="D4039">
        <v>7214352.2000000002</v>
      </c>
      <c r="E4039" s="1" t="s">
        <v>10</v>
      </c>
      <c r="F4039" s="1" t="s">
        <v>11</v>
      </c>
      <c r="G4039" s="1" t="s">
        <v>12</v>
      </c>
      <c r="H4039" s="1" t="s">
        <v>13</v>
      </c>
      <c r="I4039" s="1" t="s">
        <v>13</v>
      </c>
      <c r="J4039">
        <v>55</v>
      </c>
      <c r="K4039" s="1">
        <f t="shared" si="186"/>
        <v>7214352.2000000002</v>
      </c>
      <c r="L4039" s="1" t="str">
        <f t="shared" si="187"/>
        <v>ASALARIADO</v>
      </c>
      <c r="M4039" s="1">
        <f t="shared" si="188"/>
        <v>55</v>
      </c>
    </row>
    <row r="4040" spans="2:13" x14ac:dyDescent="0.25">
      <c r="B4040">
        <v>4026</v>
      </c>
      <c r="C4040" s="1" t="s">
        <v>9</v>
      </c>
      <c r="D4040">
        <v>423168</v>
      </c>
      <c r="E4040" s="1" t="s">
        <v>10</v>
      </c>
      <c r="F4040" s="1" t="s">
        <v>16</v>
      </c>
      <c r="G4040" s="1" t="s">
        <v>12</v>
      </c>
      <c r="H4040" s="1" t="s">
        <v>13</v>
      </c>
      <c r="I4040" s="1" t="s">
        <v>13</v>
      </c>
      <c r="J4040">
        <v>21</v>
      </c>
      <c r="K4040" s="1">
        <f t="shared" si="186"/>
        <v>423168</v>
      </c>
      <c r="L4040" s="1" t="str">
        <f t="shared" si="187"/>
        <v>ASALARIADO</v>
      </c>
      <c r="M4040" s="1">
        <f t="shared" si="188"/>
        <v>21</v>
      </c>
    </row>
    <row r="4041" spans="2:13" x14ac:dyDescent="0.25">
      <c r="B4041">
        <v>4027</v>
      </c>
      <c r="C4041" s="1" t="s">
        <v>15</v>
      </c>
      <c r="D4041">
        <v>278030.99</v>
      </c>
      <c r="E4041" s="1" t="s">
        <v>17</v>
      </c>
      <c r="F4041" s="1" t="s">
        <v>16</v>
      </c>
      <c r="G4041" s="1" t="s">
        <v>12</v>
      </c>
      <c r="H4041" s="1" t="s">
        <v>13</v>
      </c>
      <c r="I4041" s="1" t="s">
        <v>13</v>
      </c>
      <c r="J4041">
        <v>42</v>
      </c>
      <c r="K4041" s="1">
        <f t="shared" si="186"/>
        <v>278030.99</v>
      </c>
      <c r="L4041" s="1" t="str">
        <f t="shared" si="187"/>
        <v>ASEGURADO VOLUNTARIO</v>
      </c>
      <c r="M4041" s="1">
        <f t="shared" si="188"/>
        <v>42</v>
      </c>
    </row>
    <row r="4042" spans="2:13" x14ac:dyDescent="0.25">
      <c r="B4042">
        <v>4028</v>
      </c>
      <c r="C4042" s="1" t="s">
        <v>15</v>
      </c>
      <c r="D4042">
        <v>284460.38</v>
      </c>
      <c r="E4042" s="1" t="s">
        <v>10</v>
      </c>
      <c r="F4042" s="1" t="s">
        <v>16</v>
      </c>
      <c r="G4042" s="1" t="s">
        <v>12</v>
      </c>
      <c r="H4042" s="1" t="s">
        <v>13</v>
      </c>
      <c r="I4042" s="1" t="s">
        <v>13</v>
      </c>
      <c r="J4042">
        <v>34</v>
      </c>
      <c r="K4042" s="1">
        <f t="shared" si="186"/>
        <v>284460.38</v>
      </c>
      <c r="L4042" s="1" t="str">
        <f t="shared" si="187"/>
        <v>ASALARIADO</v>
      </c>
      <c r="M4042" s="1">
        <f t="shared" si="188"/>
        <v>34</v>
      </c>
    </row>
    <row r="4043" spans="2:13" x14ac:dyDescent="0.25">
      <c r="B4043">
        <v>4029</v>
      </c>
      <c r="C4043" s="1" t="s">
        <v>9</v>
      </c>
      <c r="D4043">
        <v>510949.44</v>
      </c>
      <c r="E4043" s="1" t="s">
        <v>10</v>
      </c>
      <c r="F4043" s="1" t="s">
        <v>16</v>
      </c>
      <c r="G4043" s="1" t="s">
        <v>12</v>
      </c>
      <c r="H4043" s="1" t="s">
        <v>13</v>
      </c>
      <c r="I4043" s="1" t="s">
        <v>13</v>
      </c>
      <c r="J4043">
        <v>38</v>
      </c>
      <c r="K4043" s="1">
        <f t="shared" si="186"/>
        <v>510949.44</v>
      </c>
      <c r="L4043" s="1" t="str">
        <f t="shared" si="187"/>
        <v>ASALARIADO</v>
      </c>
      <c r="M4043" s="1">
        <f t="shared" si="188"/>
        <v>38</v>
      </c>
    </row>
    <row r="4044" spans="2:13" x14ac:dyDescent="0.25">
      <c r="B4044">
        <v>4030</v>
      </c>
      <c r="C4044" s="1" t="s">
        <v>15</v>
      </c>
      <c r="D4044">
        <v>622677.26</v>
      </c>
      <c r="E4044" s="1" t="s">
        <v>10</v>
      </c>
      <c r="F4044" s="1" t="s">
        <v>11</v>
      </c>
      <c r="G4044" s="1" t="s">
        <v>12</v>
      </c>
      <c r="H4044" s="1" t="s">
        <v>13</v>
      </c>
      <c r="I4044" s="1" t="s">
        <v>13</v>
      </c>
      <c r="J4044">
        <v>31</v>
      </c>
      <c r="K4044" s="1">
        <f t="shared" si="186"/>
        <v>622677.26</v>
      </c>
      <c r="L4044" s="1" t="str">
        <f t="shared" si="187"/>
        <v>ASALARIADO</v>
      </c>
      <c r="M4044" s="1">
        <f t="shared" si="188"/>
        <v>31</v>
      </c>
    </row>
    <row r="4045" spans="2:13" x14ac:dyDescent="0.25">
      <c r="B4045">
        <v>4031</v>
      </c>
      <c r="C4045" s="1" t="s">
        <v>9</v>
      </c>
      <c r="D4045">
        <v>578406.36</v>
      </c>
      <c r="E4045" s="1" t="s">
        <v>10</v>
      </c>
      <c r="F4045" s="1" t="s">
        <v>11</v>
      </c>
      <c r="G4045" s="1" t="s">
        <v>12</v>
      </c>
      <c r="H4045" s="1" t="s">
        <v>13</v>
      </c>
      <c r="I4045" s="1" t="s">
        <v>13</v>
      </c>
      <c r="J4045">
        <v>28</v>
      </c>
      <c r="K4045" s="1">
        <f t="shared" si="186"/>
        <v>578406.36</v>
      </c>
      <c r="L4045" s="1" t="str">
        <f t="shared" si="187"/>
        <v>ASALARIADO</v>
      </c>
      <c r="M4045" s="1">
        <f t="shared" si="188"/>
        <v>28</v>
      </c>
    </row>
    <row r="4046" spans="2:13" x14ac:dyDescent="0.25">
      <c r="B4046">
        <v>4032</v>
      </c>
      <c r="C4046" s="1" t="s">
        <v>9</v>
      </c>
      <c r="D4046">
        <v>383231</v>
      </c>
      <c r="E4046" s="1" t="s">
        <v>10</v>
      </c>
      <c r="F4046" s="1" t="s">
        <v>11</v>
      </c>
      <c r="G4046" s="1" t="s">
        <v>12</v>
      </c>
      <c r="H4046" s="1" t="s">
        <v>13</v>
      </c>
      <c r="I4046" s="1" t="s">
        <v>13</v>
      </c>
      <c r="J4046">
        <v>23</v>
      </c>
      <c r="K4046" s="1">
        <f t="shared" si="186"/>
        <v>383231</v>
      </c>
      <c r="L4046" s="1" t="str">
        <f t="shared" si="187"/>
        <v>ASALARIADO</v>
      </c>
      <c r="M4046" s="1">
        <f t="shared" si="188"/>
        <v>23</v>
      </c>
    </row>
    <row r="4047" spans="2:13" x14ac:dyDescent="0.25">
      <c r="B4047">
        <v>4033</v>
      </c>
      <c r="C4047" s="1" t="s">
        <v>9</v>
      </c>
      <c r="D4047">
        <v>415668.65</v>
      </c>
      <c r="E4047" s="1" t="s">
        <v>10</v>
      </c>
      <c r="F4047" s="1" t="s">
        <v>16</v>
      </c>
      <c r="G4047" s="1" t="s">
        <v>12</v>
      </c>
      <c r="H4047" s="1" t="s">
        <v>12</v>
      </c>
      <c r="I4047" s="1" t="s">
        <v>13</v>
      </c>
      <c r="J4047">
        <v>58</v>
      </c>
      <c r="K4047" s="1">
        <f t="shared" ref="K4047:K4110" si="189">IF(ISBLANK(D4047),$B$8,D4047)</f>
        <v>415668.65</v>
      </c>
      <c r="L4047" s="1" t="str">
        <f t="shared" ref="L4047:L4110" si="190">IF(ISBLANK(E4047),$B$4,E4047)</f>
        <v>ASALARIADO</v>
      </c>
      <c r="M4047" s="1">
        <f t="shared" ref="M4047:M4110" si="191">IF(ISBLANK(J4047),$B$9,J4047)</f>
        <v>58</v>
      </c>
    </row>
    <row r="4048" spans="2:13" x14ac:dyDescent="0.25">
      <c r="B4048">
        <v>4034</v>
      </c>
      <c r="C4048" s="1" t="s">
        <v>15</v>
      </c>
      <c r="D4048">
        <v>948047</v>
      </c>
      <c r="E4048" s="1" t="s">
        <v>10</v>
      </c>
      <c r="F4048" s="1" t="s">
        <v>11</v>
      </c>
      <c r="G4048" s="1" t="s">
        <v>12</v>
      </c>
      <c r="H4048" s="1" t="s">
        <v>13</v>
      </c>
      <c r="I4048" s="1" t="s">
        <v>12</v>
      </c>
      <c r="J4048">
        <v>32</v>
      </c>
      <c r="K4048" s="1">
        <f t="shared" si="189"/>
        <v>948047</v>
      </c>
      <c r="L4048" s="1" t="str">
        <f t="shared" si="190"/>
        <v>ASALARIADO</v>
      </c>
      <c r="M4048" s="1">
        <f t="shared" si="191"/>
        <v>32</v>
      </c>
    </row>
    <row r="4049" spans="2:13" x14ac:dyDescent="0.25">
      <c r="B4049">
        <v>4035</v>
      </c>
      <c r="C4049" s="1" t="s">
        <v>9</v>
      </c>
      <c r="D4049">
        <v>343391</v>
      </c>
      <c r="E4049" s="1" t="s">
        <v>10</v>
      </c>
      <c r="F4049" s="1" t="s">
        <v>16</v>
      </c>
      <c r="G4049" s="1" t="s">
        <v>12</v>
      </c>
      <c r="H4049" s="1" t="s">
        <v>13</v>
      </c>
      <c r="I4049" s="1" t="s">
        <v>13</v>
      </c>
      <c r="J4049">
        <v>48</v>
      </c>
      <c r="K4049" s="1">
        <f t="shared" si="189"/>
        <v>343391</v>
      </c>
      <c r="L4049" s="1" t="str">
        <f t="shared" si="190"/>
        <v>ASALARIADO</v>
      </c>
      <c r="M4049" s="1">
        <f t="shared" si="191"/>
        <v>48</v>
      </c>
    </row>
    <row r="4050" spans="2:13" x14ac:dyDescent="0.25">
      <c r="B4050">
        <v>4036</v>
      </c>
      <c r="C4050" s="1" t="s">
        <v>15</v>
      </c>
      <c r="D4050">
        <v>320000</v>
      </c>
      <c r="E4050" s="1" t="s">
        <v>10</v>
      </c>
      <c r="F4050" s="1" t="s">
        <v>16</v>
      </c>
      <c r="G4050" s="1" t="s">
        <v>12</v>
      </c>
      <c r="H4050" s="1" t="s">
        <v>13</v>
      </c>
      <c r="I4050" s="1" t="s">
        <v>13</v>
      </c>
      <c r="J4050">
        <v>69</v>
      </c>
      <c r="K4050" s="1">
        <f t="shared" si="189"/>
        <v>320000</v>
      </c>
      <c r="L4050" s="1" t="str">
        <f t="shared" si="190"/>
        <v>ASALARIADO</v>
      </c>
      <c r="M4050" s="1">
        <f t="shared" si="191"/>
        <v>69</v>
      </c>
    </row>
    <row r="4051" spans="2:13" x14ac:dyDescent="0.25">
      <c r="B4051">
        <v>4037</v>
      </c>
      <c r="C4051" s="1" t="s">
        <v>15</v>
      </c>
      <c r="D4051">
        <v>840000</v>
      </c>
      <c r="E4051" s="1" t="s">
        <v>10</v>
      </c>
      <c r="F4051" s="1" t="s">
        <v>16</v>
      </c>
      <c r="G4051" s="1" t="s">
        <v>12</v>
      </c>
      <c r="H4051" s="1" t="s">
        <v>13</v>
      </c>
      <c r="I4051" s="1" t="s">
        <v>13</v>
      </c>
      <c r="J4051">
        <v>29</v>
      </c>
      <c r="K4051" s="1">
        <f t="shared" si="189"/>
        <v>840000</v>
      </c>
      <c r="L4051" s="1" t="str">
        <f t="shared" si="190"/>
        <v>ASALARIADO</v>
      </c>
      <c r="M4051" s="1">
        <f t="shared" si="191"/>
        <v>29</v>
      </c>
    </row>
    <row r="4052" spans="2:13" x14ac:dyDescent="0.25">
      <c r="B4052">
        <v>4038</v>
      </c>
      <c r="C4052" s="1" t="s">
        <v>9</v>
      </c>
      <c r="D4052">
        <v>371173.26</v>
      </c>
      <c r="E4052" s="1" t="s">
        <v>10</v>
      </c>
      <c r="F4052" s="1" t="s">
        <v>16</v>
      </c>
      <c r="G4052" s="1" t="s">
        <v>12</v>
      </c>
      <c r="H4052" s="1" t="s">
        <v>13</v>
      </c>
      <c r="I4052" s="1" t="s">
        <v>13</v>
      </c>
      <c r="J4052">
        <v>31</v>
      </c>
      <c r="K4052" s="1">
        <f t="shared" si="189"/>
        <v>371173.26</v>
      </c>
      <c r="L4052" s="1" t="str">
        <f t="shared" si="190"/>
        <v>ASALARIADO</v>
      </c>
      <c r="M4052" s="1">
        <f t="shared" si="191"/>
        <v>31</v>
      </c>
    </row>
    <row r="4053" spans="2:13" x14ac:dyDescent="0.25">
      <c r="B4053">
        <v>4039</v>
      </c>
      <c r="C4053" s="1" t="s">
        <v>9</v>
      </c>
      <c r="D4053">
        <v>570368</v>
      </c>
      <c r="E4053" s="1" t="s">
        <v>10</v>
      </c>
      <c r="F4053" s="1" t="s">
        <v>16</v>
      </c>
      <c r="G4053" s="1" t="s">
        <v>12</v>
      </c>
      <c r="H4053" s="1" t="s">
        <v>13</v>
      </c>
      <c r="I4053" s="1" t="s">
        <v>13</v>
      </c>
      <c r="J4053">
        <v>33</v>
      </c>
      <c r="K4053" s="1">
        <f t="shared" si="189"/>
        <v>570368</v>
      </c>
      <c r="L4053" s="1" t="str">
        <f t="shared" si="190"/>
        <v>ASALARIADO</v>
      </c>
      <c r="M4053" s="1">
        <f t="shared" si="191"/>
        <v>33</v>
      </c>
    </row>
    <row r="4054" spans="2:13" x14ac:dyDescent="0.25">
      <c r="B4054">
        <v>4040</v>
      </c>
      <c r="C4054" s="1" t="s">
        <v>15</v>
      </c>
      <c r="D4054">
        <v>1206489.07</v>
      </c>
      <c r="E4054" s="1" t="s">
        <v>10</v>
      </c>
      <c r="F4054" s="1" t="s">
        <v>16</v>
      </c>
      <c r="G4054" s="1" t="s">
        <v>12</v>
      </c>
      <c r="H4054" s="1" t="s">
        <v>13</v>
      </c>
      <c r="I4054" s="1" t="s">
        <v>13</v>
      </c>
      <c r="J4054">
        <v>29</v>
      </c>
      <c r="K4054" s="1">
        <f t="shared" si="189"/>
        <v>1206489.07</v>
      </c>
      <c r="L4054" s="1" t="str">
        <f t="shared" si="190"/>
        <v>ASALARIADO</v>
      </c>
      <c r="M4054" s="1">
        <f t="shared" si="191"/>
        <v>29</v>
      </c>
    </row>
    <row r="4055" spans="2:13" x14ac:dyDescent="0.25">
      <c r="B4055">
        <v>4041</v>
      </c>
      <c r="C4055" s="1" t="s">
        <v>9</v>
      </c>
      <c r="D4055">
        <v>143537.5</v>
      </c>
      <c r="E4055" s="1" t="s">
        <v>10</v>
      </c>
      <c r="F4055" s="1" t="s">
        <v>16</v>
      </c>
      <c r="G4055" s="1" t="s">
        <v>12</v>
      </c>
      <c r="H4055" s="1" t="s">
        <v>13</v>
      </c>
      <c r="I4055" s="1" t="s">
        <v>13</v>
      </c>
      <c r="J4055">
        <v>31</v>
      </c>
      <c r="K4055" s="1">
        <f t="shared" si="189"/>
        <v>143537.5</v>
      </c>
      <c r="L4055" s="1" t="str">
        <f t="shared" si="190"/>
        <v>ASALARIADO</v>
      </c>
      <c r="M4055" s="1">
        <f t="shared" si="191"/>
        <v>31</v>
      </c>
    </row>
    <row r="4056" spans="2:13" x14ac:dyDescent="0.25">
      <c r="B4056">
        <v>4042</v>
      </c>
      <c r="C4056" s="1" t="s">
        <v>9</v>
      </c>
      <c r="D4056">
        <v>450000</v>
      </c>
      <c r="E4056" s="1" t="s">
        <v>10</v>
      </c>
      <c r="F4056" s="1" t="s">
        <v>16</v>
      </c>
      <c r="G4056" s="1" t="s">
        <v>12</v>
      </c>
      <c r="H4056" s="1" t="s">
        <v>12</v>
      </c>
      <c r="I4056" s="1" t="s">
        <v>13</v>
      </c>
      <c r="J4056">
        <v>39</v>
      </c>
      <c r="K4056" s="1">
        <f t="shared" si="189"/>
        <v>450000</v>
      </c>
      <c r="L4056" s="1" t="str">
        <f t="shared" si="190"/>
        <v>ASALARIADO</v>
      </c>
      <c r="M4056" s="1">
        <f t="shared" si="191"/>
        <v>39</v>
      </c>
    </row>
    <row r="4057" spans="2:13" x14ac:dyDescent="0.25">
      <c r="B4057">
        <v>4043</v>
      </c>
      <c r="C4057" s="1" t="s">
        <v>9</v>
      </c>
      <c r="D4057">
        <v>297046</v>
      </c>
      <c r="E4057" s="1" t="s">
        <v>17</v>
      </c>
      <c r="F4057" s="1" t="s">
        <v>16</v>
      </c>
      <c r="G4057" s="1" t="s">
        <v>12</v>
      </c>
      <c r="H4057" s="1" t="s">
        <v>13</v>
      </c>
      <c r="I4057" s="1" t="s">
        <v>13</v>
      </c>
      <c r="J4057">
        <v>64</v>
      </c>
      <c r="K4057" s="1">
        <f t="shared" si="189"/>
        <v>297046</v>
      </c>
      <c r="L4057" s="1" t="str">
        <f t="shared" si="190"/>
        <v>ASEGURADO VOLUNTARIO</v>
      </c>
      <c r="M4057" s="1">
        <f t="shared" si="191"/>
        <v>64</v>
      </c>
    </row>
    <row r="4058" spans="2:13" x14ac:dyDescent="0.25">
      <c r="B4058">
        <v>4044</v>
      </c>
      <c r="C4058" s="1" t="s">
        <v>9</v>
      </c>
      <c r="D4058">
        <v>45500</v>
      </c>
      <c r="E4058" s="1" t="s">
        <v>10</v>
      </c>
      <c r="F4058" s="1" t="s">
        <v>16</v>
      </c>
      <c r="G4058" s="1" t="s">
        <v>12</v>
      </c>
      <c r="H4058" s="1" t="s">
        <v>12</v>
      </c>
      <c r="I4058" s="1" t="s">
        <v>13</v>
      </c>
      <c r="J4058">
        <v>41</v>
      </c>
      <c r="K4058" s="1">
        <f t="shared" si="189"/>
        <v>45500</v>
      </c>
      <c r="L4058" s="1" t="str">
        <f t="shared" si="190"/>
        <v>ASALARIADO</v>
      </c>
      <c r="M4058" s="1">
        <f t="shared" si="191"/>
        <v>41</v>
      </c>
    </row>
    <row r="4059" spans="2:13" x14ac:dyDescent="0.25">
      <c r="B4059">
        <v>4045</v>
      </c>
      <c r="C4059" s="1" t="s">
        <v>9</v>
      </c>
      <c r="D4059">
        <v>310740</v>
      </c>
      <c r="E4059" s="1" t="s">
        <v>10</v>
      </c>
      <c r="F4059" s="1" t="s">
        <v>16</v>
      </c>
      <c r="G4059" s="1" t="s">
        <v>12</v>
      </c>
      <c r="H4059" s="1" t="s">
        <v>13</v>
      </c>
      <c r="I4059" s="1" t="s">
        <v>13</v>
      </c>
      <c r="J4059">
        <v>39</v>
      </c>
      <c r="K4059" s="1">
        <f t="shared" si="189"/>
        <v>310740</v>
      </c>
      <c r="L4059" s="1" t="str">
        <f t="shared" si="190"/>
        <v>ASALARIADO</v>
      </c>
      <c r="M4059" s="1">
        <f t="shared" si="191"/>
        <v>39</v>
      </c>
    </row>
    <row r="4060" spans="2:13" x14ac:dyDescent="0.25">
      <c r="B4060">
        <v>4046</v>
      </c>
      <c r="C4060" s="1" t="s">
        <v>15</v>
      </c>
      <c r="D4060">
        <v>1739889.52</v>
      </c>
      <c r="E4060" s="1" t="s">
        <v>10</v>
      </c>
      <c r="F4060" s="1" t="s">
        <v>11</v>
      </c>
      <c r="G4060" s="1" t="s">
        <v>12</v>
      </c>
      <c r="H4060" s="1" t="s">
        <v>13</v>
      </c>
      <c r="I4060" s="1" t="s">
        <v>13</v>
      </c>
      <c r="J4060">
        <v>38</v>
      </c>
      <c r="K4060" s="1">
        <f t="shared" si="189"/>
        <v>1739889.52</v>
      </c>
      <c r="L4060" s="1" t="str">
        <f t="shared" si="190"/>
        <v>ASALARIADO</v>
      </c>
      <c r="M4060" s="1">
        <f t="shared" si="191"/>
        <v>38</v>
      </c>
    </row>
    <row r="4061" spans="2:13" x14ac:dyDescent="0.25">
      <c r="B4061">
        <v>4047</v>
      </c>
      <c r="C4061" s="1" t="s">
        <v>15</v>
      </c>
      <c r="D4061">
        <v>4453.22</v>
      </c>
      <c r="E4061" s="1" t="s">
        <v>10</v>
      </c>
      <c r="F4061" s="1" t="s">
        <v>11</v>
      </c>
      <c r="G4061" s="1" t="s">
        <v>12</v>
      </c>
      <c r="H4061" s="1" t="s">
        <v>13</v>
      </c>
      <c r="I4061" s="1" t="s">
        <v>13</v>
      </c>
      <c r="J4061">
        <v>24</v>
      </c>
      <c r="K4061" s="1">
        <f t="shared" si="189"/>
        <v>4453.22</v>
      </c>
      <c r="L4061" s="1" t="str">
        <f t="shared" si="190"/>
        <v>ASALARIADO</v>
      </c>
      <c r="M4061" s="1">
        <f t="shared" si="191"/>
        <v>24</v>
      </c>
    </row>
    <row r="4062" spans="2:13" x14ac:dyDescent="0.25">
      <c r="B4062">
        <v>4048</v>
      </c>
      <c r="C4062" s="1" t="s">
        <v>9</v>
      </c>
      <c r="D4062">
        <v>845279</v>
      </c>
      <c r="E4062" s="1" t="s">
        <v>10</v>
      </c>
      <c r="F4062" s="1" t="s">
        <v>16</v>
      </c>
      <c r="G4062" s="1" t="s">
        <v>12</v>
      </c>
      <c r="H4062" s="1" t="s">
        <v>13</v>
      </c>
      <c r="I4062" s="1" t="s">
        <v>13</v>
      </c>
      <c r="J4062">
        <v>41</v>
      </c>
      <c r="K4062" s="1">
        <f t="shared" si="189"/>
        <v>845279</v>
      </c>
      <c r="L4062" s="1" t="str">
        <f t="shared" si="190"/>
        <v>ASALARIADO</v>
      </c>
      <c r="M4062" s="1">
        <f t="shared" si="191"/>
        <v>41</v>
      </c>
    </row>
    <row r="4063" spans="2:13" x14ac:dyDescent="0.25">
      <c r="B4063">
        <v>4049</v>
      </c>
      <c r="C4063" s="1" t="s">
        <v>15</v>
      </c>
      <c r="D4063">
        <v>222000</v>
      </c>
      <c r="E4063" s="1" t="s">
        <v>10</v>
      </c>
      <c r="F4063" s="1" t="s">
        <v>16</v>
      </c>
      <c r="G4063" s="1" t="s">
        <v>12</v>
      </c>
      <c r="H4063" s="1" t="s">
        <v>13</v>
      </c>
      <c r="I4063" s="1" t="s">
        <v>13</v>
      </c>
      <c r="J4063">
        <v>61</v>
      </c>
      <c r="K4063" s="1">
        <f t="shared" si="189"/>
        <v>222000</v>
      </c>
      <c r="L4063" s="1" t="str">
        <f t="shared" si="190"/>
        <v>ASALARIADO</v>
      </c>
      <c r="M4063" s="1">
        <f t="shared" si="191"/>
        <v>61</v>
      </c>
    </row>
    <row r="4064" spans="2:13" x14ac:dyDescent="0.25">
      <c r="B4064">
        <v>4050</v>
      </c>
      <c r="C4064" s="1" t="s">
        <v>9</v>
      </c>
      <c r="D4064">
        <v>350672.26</v>
      </c>
      <c r="E4064" s="1" t="s">
        <v>10</v>
      </c>
      <c r="F4064" s="1" t="s">
        <v>16</v>
      </c>
      <c r="G4064" s="1" t="s">
        <v>12</v>
      </c>
      <c r="H4064" s="1" t="s">
        <v>13</v>
      </c>
      <c r="I4064" s="1" t="s">
        <v>13</v>
      </c>
      <c r="J4064">
        <v>34</v>
      </c>
      <c r="K4064" s="1">
        <f t="shared" si="189"/>
        <v>350672.26</v>
      </c>
      <c r="L4064" s="1" t="str">
        <f t="shared" si="190"/>
        <v>ASALARIADO</v>
      </c>
      <c r="M4064" s="1">
        <f t="shared" si="191"/>
        <v>34</v>
      </c>
    </row>
    <row r="4065" spans="2:13" x14ac:dyDescent="0.25">
      <c r="B4065">
        <v>4051</v>
      </c>
      <c r="C4065" s="1" t="s">
        <v>9</v>
      </c>
      <c r="D4065">
        <v>782348.4</v>
      </c>
      <c r="E4065" s="1" t="s">
        <v>10</v>
      </c>
      <c r="F4065" s="1" t="s">
        <v>16</v>
      </c>
      <c r="G4065" s="1" t="s">
        <v>12</v>
      </c>
      <c r="H4065" s="1" t="s">
        <v>13</v>
      </c>
      <c r="I4065" s="1" t="s">
        <v>13</v>
      </c>
      <c r="J4065">
        <v>27</v>
      </c>
      <c r="K4065" s="1">
        <f t="shared" si="189"/>
        <v>782348.4</v>
      </c>
      <c r="L4065" s="1" t="str">
        <f t="shared" si="190"/>
        <v>ASALARIADO</v>
      </c>
      <c r="M4065" s="1">
        <f t="shared" si="191"/>
        <v>27</v>
      </c>
    </row>
    <row r="4066" spans="2:13" x14ac:dyDescent="0.25">
      <c r="B4066">
        <v>4052</v>
      </c>
      <c r="C4066" s="1" t="s">
        <v>9</v>
      </c>
      <c r="D4066">
        <v>278030</v>
      </c>
      <c r="E4066" s="1" t="s">
        <v>19</v>
      </c>
      <c r="F4066" s="1" t="s">
        <v>16</v>
      </c>
      <c r="G4066" s="1" t="s">
        <v>12</v>
      </c>
      <c r="H4066" s="1" t="s">
        <v>13</v>
      </c>
      <c r="I4066" s="1" t="s">
        <v>13</v>
      </c>
      <c r="J4066">
        <v>57</v>
      </c>
      <c r="K4066" s="1">
        <f t="shared" si="189"/>
        <v>278030</v>
      </c>
      <c r="L4066" s="1" t="str">
        <f t="shared" si="190"/>
        <v>CONVENIOS ESPECIALES DE TRABAJADORES INDEPENDIENTES</v>
      </c>
      <c r="M4066" s="1">
        <f t="shared" si="191"/>
        <v>57</v>
      </c>
    </row>
    <row r="4067" spans="2:13" x14ac:dyDescent="0.25">
      <c r="B4067">
        <v>4053</v>
      </c>
      <c r="C4067" s="1" t="s">
        <v>15</v>
      </c>
      <c r="D4067">
        <v>269309.07</v>
      </c>
      <c r="E4067" s="1" t="s">
        <v>10</v>
      </c>
      <c r="F4067" s="1" t="s">
        <v>11</v>
      </c>
      <c r="G4067" s="1" t="s">
        <v>12</v>
      </c>
      <c r="H4067" s="1" t="s">
        <v>13</v>
      </c>
      <c r="I4067" s="1" t="s">
        <v>13</v>
      </c>
      <c r="J4067">
        <v>28</v>
      </c>
      <c r="K4067" s="1">
        <f t="shared" si="189"/>
        <v>269309.07</v>
      </c>
      <c r="L4067" s="1" t="str">
        <f t="shared" si="190"/>
        <v>ASALARIADO</v>
      </c>
      <c r="M4067" s="1">
        <f t="shared" si="191"/>
        <v>28</v>
      </c>
    </row>
    <row r="4068" spans="2:13" x14ac:dyDescent="0.25">
      <c r="B4068">
        <v>4054</v>
      </c>
      <c r="C4068" s="1" t="s">
        <v>15</v>
      </c>
      <c r="D4068">
        <v>742483</v>
      </c>
      <c r="E4068" s="1" t="s">
        <v>18</v>
      </c>
      <c r="F4068" s="1" t="s">
        <v>16</v>
      </c>
      <c r="G4068" s="1" t="s">
        <v>12</v>
      </c>
      <c r="H4068" s="1" t="s">
        <v>13</v>
      </c>
      <c r="I4068" s="1" t="s">
        <v>13</v>
      </c>
      <c r="J4068">
        <v>50</v>
      </c>
      <c r="K4068" s="1">
        <f t="shared" si="189"/>
        <v>742483</v>
      </c>
      <c r="L4068" s="1" t="str">
        <f t="shared" si="190"/>
        <v>TRABAJADOR INDEPENDIENTE</v>
      </c>
      <c r="M4068" s="1">
        <f t="shared" si="191"/>
        <v>50</v>
      </c>
    </row>
    <row r="4069" spans="2:13" x14ac:dyDescent="0.25">
      <c r="B4069">
        <v>4055</v>
      </c>
      <c r="C4069" s="1" t="s">
        <v>9</v>
      </c>
      <c r="D4069">
        <v>566297</v>
      </c>
      <c r="E4069" s="1" t="s">
        <v>18</v>
      </c>
      <c r="F4069" s="1" t="s">
        <v>16</v>
      </c>
      <c r="G4069" s="1" t="s">
        <v>12</v>
      </c>
      <c r="H4069" s="1" t="s">
        <v>13</v>
      </c>
      <c r="I4069" s="1" t="s">
        <v>12</v>
      </c>
      <c r="J4069">
        <v>42</v>
      </c>
      <c r="K4069" s="1">
        <f t="shared" si="189"/>
        <v>566297</v>
      </c>
      <c r="L4069" s="1" t="str">
        <f t="shared" si="190"/>
        <v>TRABAJADOR INDEPENDIENTE</v>
      </c>
      <c r="M4069" s="1">
        <f t="shared" si="191"/>
        <v>42</v>
      </c>
    </row>
    <row r="4070" spans="2:13" x14ac:dyDescent="0.25">
      <c r="B4070">
        <v>4056</v>
      </c>
      <c r="C4070" s="1" t="s">
        <v>9</v>
      </c>
      <c r="D4070">
        <v>816719</v>
      </c>
      <c r="E4070" s="1" t="s">
        <v>10</v>
      </c>
      <c r="F4070" s="1" t="s">
        <v>11</v>
      </c>
      <c r="G4070" s="1" t="s">
        <v>12</v>
      </c>
      <c r="H4070" s="1" t="s">
        <v>13</v>
      </c>
      <c r="I4070" s="1" t="s">
        <v>13</v>
      </c>
      <c r="J4070">
        <v>56</v>
      </c>
      <c r="K4070" s="1">
        <f t="shared" si="189"/>
        <v>816719</v>
      </c>
      <c r="L4070" s="1" t="str">
        <f t="shared" si="190"/>
        <v>ASALARIADO</v>
      </c>
      <c r="M4070" s="1">
        <f t="shared" si="191"/>
        <v>56</v>
      </c>
    </row>
    <row r="4071" spans="2:13" x14ac:dyDescent="0.25">
      <c r="B4071">
        <v>4057</v>
      </c>
      <c r="C4071" s="1" t="s">
        <v>9</v>
      </c>
      <c r="D4071">
        <v>818075.21</v>
      </c>
      <c r="E4071" s="1" t="s">
        <v>14</v>
      </c>
      <c r="F4071" s="1" t="s">
        <v>11</v>
      </c>
      <c r="G4071" s="1" t="s">
        <v>12</v>
      </c>
      <c r="H4071" s="1" t="s">
        <v>13</v>
      </c>
      <c r="I4071" s="1" t="s">
        <v>13</v>
      </c>
      <c r="J4071">
        <v>81</v>
      </c>
      <c r="K4071" s="1">
        <f t="shared" si="189"/>
        <v>818075.21</v>
      </c>
      <c r="L4071" s="1" t="str">
        <f t="shared" si="190"/>
        <v>PENSIONADOS EN SU PROPIO SISTEMA</v>
      </c>
      <c r="M4071" s="1">
        <f t="shared" si="191"/>
        <v>81</v>
      </c>
    </row>
    <row r="4072" spans="2:13" x14ac:dyDescent="0.25">
      <c r="B4072">
        <v>4058</v>
      </c>
      <c r="C4072" s="1" t="s">
        <v>15</v>
      </c>
      <c r="D4072">
        <v>312500</v>
      </c>
      <c r="E4072" s="1" t="s">
        <v>10</v>
      </c>
      <c r="F4072" s="1" t="s">
        <v>16</v>
      </c>
      <c r="G4072" s="1" t="s">
        <v>12</v>
      </c>
      <c r="H4072" s="1" t="s">
        <v>13</v>
      </c>
      <c r="I4072" s="1" t="s">
        <v>13</v>
      </c>
      <c r="J4072">
        <v>38</v>
      </c>
      <c r="K4072" s="1">
        <f t="shared" si="189"/>
        <v>312500</v>
      </c>
      <c r="L4072" s="1" t="str">
        <f t="shared" si="190"/>
        <v>ASALARIADO</v>
      </c>
      <c r="M4072" s="1">
        <f t="shared" si="191"/>
        <v>38</v>
      </c>
    </row>
    <row r="4073" spans="2:13" x14ac:dyDescent="0.25">
      <c r="B4073">
        <v>4059</v>
      </c>
      <c r="C4073" s="1" t="s">
        <v>9</v>
      </c>
      <c r="D4073">
        <v>278030</v>
      </c>
      <c r="E4073" s="1" t="s">
        <v>19</v>
      </c>
      <c r="F4073" s="1" t="s">
        <v>16</v>
      </c>
      <c r="G4073" s="1" t="s">
        <v>12</v>
      </c>
      <c r="H4073" s="1" t="s">
        <v>13</v>
      </c>
      <c r="I4073" s="1" t="s">
        <v>13</v>
      </c>
      <c r="J4073">
        <v>32</v>
      </c>
      <c r="K4073" s="1">
        <f t="shared" si="189"/>
        <v>278030</v>
      </c>
      <c r="L4073" s="1" t="str">
        <f t="shared" si="190"/>
        <v>CONVENIOS ESPECIALES DE TRABAJADORES INDEPENDIENTES</v>
      </c>
      <c r="M4073" s="1">
        <f t="shared" si="191"/>
        <v>32</v>
      </c>
    </row>
    <row r="4074" spans="2:13" x14ac:dyDescent="0.25">
      <c r="B4074">
        <v>4060</v>
      </c>
      <c r="C4074" s="1" t="s">
        <v>9</v>
      </c>
      <c r="D4074">
        <v>354060.87</v>
      </c>
      <c r="E4074" s="1" t="s">
        <v>10</v>
      </c>
      <c r="F4074" s="1" t="s">
        <v>16</v>
      </c>
      <c r="G4074" s="1" t="s">
        <v>12</v>
      </c>
      <c r="H4074" s="1" t="s">
        <v>13</v>
      </c>
      <c r="I4074" s="1" t="s">
        <v>13</v>
      </c>
      <c r="J4074">
        <v>36</v>
      </c>
      <c r="K4074" s="1">
        <f t="shared" si="189"/>
        <v>354060.87</v>
      </c>
      <c r="L4074" s="1" t="str">
        <f t="shared" si="190"/>
        <v>ASALARIADO</v>
      </c>
      <c r="M4074" s="1">
        <f t="shared" si="191"/>
        <v>36</v>
      </c>
    </row>
    <row r="4075" spans="2:13" x14ac:dyDescent="0.25">
      <c r="B4075">
        <v>4061</v>
      </c>
      <c r="C4075" s="1" t="s">
        <v>9</v>
      </c>
      <c r="D4075">
        <v>585035.6</v>
      </c>
      <c r="E4075" s="1" t="s">
        <v>10</v>
      </c>
      <c r="F4075" s="1" t="s">
        <v>11</v>
      </c>
      <c r="G4075" s="1" t="s">
        <v>12</v>
      </c>
      <c r="H4075" s="1" t="s">
        <v>13</v>
      </c>
      <c r="I4075" s="1" t="s">
        <v>13</v>
      </c>
      <c r="J4075">
        <v>31</v>
      </c>
      <c r="K4075" s="1">
        <f t="shared" si="189"/>
        <v>585035.6</v>
      </c>
      <c r="L4075" s="1" t="str">
        <f t="shared" si="190"/>
        <v>ASALARIADO</v>
      </c>
      <c r="M4075" s="1">
        <f t="shared" si="191"/>
        <v>31</v>
      </c>
    </row>
    <row r="4076" spans="2:13" x14ac:dyDescent="0.25">
      <c r="B4076">
        <v>4062</v>
      </c>
      <c r="C4076" s="1" t="s">
        <v>9</v>
      </c>
      <c r="D4076">
        <v>120498.44</v>
      </c>
      <c r="E4076" s="1" t="s">
        <v>10</v>
      </c>
      <c r="F4076" s="1" t="s">
        <v>16</v>
      </c>
      <c r="G4076" s="1" t="s">
        <v>12</v>
      </c>
      <c r="H4076" s="1" t="s">
        <v>13</v>
      </c>
      <c r="I4076" s="1" t="s">
        <v>13</v>
      </c>
      <c r="J4076">
        <v>23</v>
      </c>
      <c r="K4076" s="1">
        <f t="shared" si="189"/>
        <v>120498.44</v>
      </c>
      <c r="L4076" s="1" t="str">
        <f t="shared" si="190"/>
        <v>ASALARIADO</v>
      </c>
      <c r="M4076" s="1">
        <f t="shared" si="191"/>
        <v>23</v>
      </c>
    </row>
    <row r="4077" spans="2:13" x14ac:dyDescent="0.25">
      <c r="B4077">
        <v>4063</v>
      </c>
      <c r="C4077" s="1" t="s">
        <v>9</v>
      </c>
      <c r="D4077">
        <v>728961.19</v>
      </c>
      <c r="E4077" s="1" t="s">
        <v>10</v>
      </c>
      <c r="F4077" s="1" t="s">
        <v>16</v>
      </c>
      <c r="G4077" s="1" t="s">
        <v>12</v>
      </c>
      <c r="H4077" s="1" t="s">
        <v>13</v>
      </c>
      <c r="I4077" s="1" t="s">
        <v>13</v>
      </c>
      <c r="J4077">
        <v>35</v>
      </c>
      <c r="K4077" s="1">
        <f t="shared" si="189"/>
        <v>728961.19</v>
      </c>
      <c r="L4077" s="1" t="str">
        <f t="shared" si="190"/>
        <v>ASALARIADO</v>
      </c>
      <c r="M4077" s="1">
        <f t="shared" si="191"/>
        <v>35</v>
      </c>
    </row>
    <row r="4078" spans="2:13" x14ac:dyDescent="0.25">
      <c r="B4078">
        <v>4064</v>
      </c>
      <c r="C4078" s="1" t="s">
        <v>9</v>
      </c>
      <c r="D4078">
        <v>787001</v>
      </c>
      <c r="E4078" s="1" t="s">
        <v>10</v>
      </c>
      <c r="F4078" s="1" t="s">
        <v>16</v>
      </c>
      <c r="G4078" s="1" t="s">
        <v>12</v>
      </c>
      <c r="H4078" s="1" t="s">
        <v>13</v>
      </c>
      <c r="I4078" s="1" t="s">
        <v>13</v>
      </c>
      <c r="J4078">
        <v>39</v>
      </c>
      <c r="K4078" s="1">
        <f t="shared" si="189"/>
        <v>787001</v>
      </c>
      <c r="L4078" s="1" t="str">
        <f t="shared" si="190"/>
        <v>ASALARIADO</v>
      </c>
      <c r="M4078" s="1">
        <f t="shared" si="191"/>
        <v>39</v>
      </c>
    </row>
    <row r="4079" spans="2:13" x14ac:dyDescent="0.25">
      <c r="B4079">
        <v>4065</v>
      </c>
      <c r="C4079" s="1" t="s">
        <v>9</v>
      </c>
      <c r="D4079">
        <v>589997</v>
      </c>
      <c r="E4079" s="1" t="s">
        <v>10</v>
      </c>
      <c r="F4079" s="1" t="s">
        <v>11</v>
      </c>
      <c r="G4079" s="1" t="s">
        <v>12</v>
      </c>
      <c r="H4079" s="1" t="s">
        <v>13</v>
      </c>
      <c r="I4079" s="1" t="s">
        <v>13</v>
      </c>
      <c r="J4079">
        <v>48</v>
      </c>
      <c r="K4079" s="1">
        <f t="shared" si="189"/>
        <v>589997</v>
      </c>
      <c r="L4079" s="1" t="str">
        <f t="shared" si="190"/>
        <v>ASALARIADO</v>
      </c>
      <c r="M4079" s="1">
        <f t="shared" si="191"/>
        <v>48</v>
      </c>
    </row>
    <row r="4080" spans="2:13" x14ac:dyDescent="0.25">
      <c r="B4080">
        <v>4066</v>
      </c>
      <c r="C4080" s="1" t="s">
        <v>15</v>
      </c>
      <c r="D4080">
        <v>278031</v>
      </c>
      <c r="E4080" s="1" t="s">
        <v>18</v>
      </c>
      <c r="F4080" s="1" t="s">
        <v>16</v>
      </c>
      <c r="G4080" s="1" t="s">
        <v>12</v>
      </c>
      <c r="H4080" s="1" t="s">
        <v>13</v>
      </c>
      <c r="I4080" s="1" t="s">
        <v>13</v>
      </c>
      <c r="J4080">
        <v>51</v>
      </c>
      <c r="K4080" s="1">
        <f t="shared" si="189"/>
        <v>278031</v>
      </c>
      <c r="L4080" s="1" t="str">
        <f t="shared" si="190"/>
        <v>TRABAJADOR INDEPENDIENTE</v>
      </c>
      <c r="M4080" s="1">
        <f t="shared" si="191"/>
        <v>51</v>
      </c>
    </row>
    <row r="4081" spans="2:13" x14ac:dyDescent="0.25">
      <c r="B4081">
        <v>4067</v>
      </c>
      <c r="C4081" s="1" t="s">
        <v>9</v>
      </c>
      <c r="D4081">
        <v>450368.88</v>
      </c>
      <c r="E4081" s="1" t="s">
        <v>10</v>
      </c>
      <c r="F4081" s="1" t="s">
        <v>16</v>
      </c>
      <c r="G4081" s="1" t="s">
        <v>12</v>
      </c>
      <c r="H4081" s="1" t="s">
        <v>13</v>
      </c>
      <c r="I4081" s="1" t="s">
        <v>13</v>
      </c>
      <c r="J4081">
        <v>26</v>
      </c>
      <c r="K4081" s="1">
        <f t="shared" si="189"/>
        <v>450368.88</v>
      </c>
      <c r="L4081" s="1" t="str">
        <f t="shared" si="190"/>
        <v>ASALARIADO</v>
      </c>
      <c r="M4081" s="1">
        <f t="shared" si="191"/>
        <v>26</v>
      </c>
    </row>
    <row r="4082" spans="2:13" x14ac:dyDescent="0.25">
      <c r="B4082">
        <v>4068</v>
      </c>
      <c r="C4082" s="1" t="s">
        <v>9</v>
      </c>
      <c r="D4082">
        <v>800000</v>
      </c>
      <c r="E4082" s="1" t="s">
        <v>10</v>
      </c>
      <c r="F4082" s="1" t="s">
        <v>16</v>
      </c>
      <c r="G4082" s="1" t="s">
        <v>12</v>
      </c>
      <c r="H4082" s="1" t="s">
        <v>13</v>
      </c>
      <c r="I4082" s="1" t="s">
        <v>13</v>
      </c>
      <c r="J4082">
        <v>26</v>
      </c>
      <c r="K4082" s="1">
        <f t="shared" si="189"/>
        <v>800000</v>
      </c>
      <c r="L4082" s="1" t="str">
        <f t="shared" si="190"/>
        <v>ASALARIADO</v>
      </c>
      <c r="M4082" s="1">
        <f t="shared" si="191"/>
        <v>26</v>
      </c>
    </row>
    <row r="4083" spans="2:13" x14ac:dyDescent="0.25">
      <c r="B4083">
        <v>4069</v>
      </c>
      <c r="C4083" s="1" t="s">
        <v>9</v>
      </c>
      <c r="D4083">
        <v>394263</v>
      </c>
      <c r="E4083" s="1" t="s">
        <v>18</v>
      </c>
      <c r="F4083" s="1" t="s">
        <v>16</v>
      </c>
      <c r="G4083" s="1" t="s">
        <v>12</v>
      </c>
      <c r="H4083" s="1" t="s">
        <v>12</v>
      </c>
      <c r="I4083" s="1" t="s">
        <v>12</v>
      </c>
      <c r="J4083">
        <v>51</v>
      </c>
      <c r="K4083" s="1">
        <f t="shared" si="189"/>
        <v>394263</v>
      </c>
      <c r="L4083" s="1" t="str">
        <f t="shared" si="190"/>
        <v>TRABAJADOR INDEPENDIENTE</v>
      </c>
      <c r="M4083" s="1">
        <f t="shared" si="191"/>
        <v>51</v>
      </c>
    </row>
    <row r="4084" spans="2:13" x14ac:dyDescent="0.25">
      <c r="B4084">
        <v>4070</v>
      </c>
      <c r="C4084" s="1" t="s">
        <v>9</v>
      </c>
      <c r="D4084">
        <v>145210</v>
      </c>
      <c r="E4084" s="1" t="s">
        <v>10</v>
      </c>
      <c r="F4084" s="1" t="s">
        <v>16</v>
      </c>
      <c r="G4084" s="1" t="s">
        <v>12</v>
      </c>
      <c r="H4084" s="1" t="s">
        <v>13</v>
      </c>
      <c r="I4084" s="1" t="s">
        <v>12</v>
      </c>
      <c r="J4084">
        <v>23</v>
      </c>
      <c r="K4084" s="1">
        <f t="shared" si="189"/>
        <v>145210</v>
      </c>
      <c r="L4084" s="1" t="str">
        <f t="shared" si="190"/>
        <v>ASALARIADO</v>
      </c>
      <c r="M4084" s="1">
        <f t="shared" si="191"/>
        <v>23</v>
      </c>
    </row>
    <row r="4085" spans="2:13" x14ac:dyDescent="0.25">
      <c r="B4085">
        <v>4071</v>
      </c>
      <c r="C4085" s="1" t="s">
        <v>9</v>
      </c>
      <c r="D4085">
        <v>381127</v>
      </c>
      <c r="E4085" s="1" t="s">
        <v>10</v>
      </c>
      <c r="F4085" s="1" t="s">
        <v>16</v>
      </c>
      <c r="G4085" s="1" t="s">
        <v>12</v>
      </c>
      <c r="H4085" s="1" t="s">
        <v>13</v>
      </c>
      <c r="I4085" s="1" t="s">
        <v>13</v>
      </c>
      <c r="J4085">
        <v>21</v>
      </c>
      <c r="K4085" s="1">
        <f t="shared" si="189"/>
        <v>381127</v>
      </c>
      <c r="L4085" s="1" t="str">
        <f t="shared" si="190"/>
        <v>ASALARIADO</v>
      </c>
      <c r="M4085" s="1">
        <f t="shared" si="191"/>
        <v>21</v>
      </c>
    </row>
    <row r="4086" spans="2:13" x14ac:dyDescent="0.25">
      <c r="B4086">
        <v>4072</v>
      </c>
      <c r="C4086" s="1" t="s">
        <v>9</v>
      </c>
      <c r="D4086">
        <v>674607.4</v>
      </c>
      <c r="E4086" s="1" t="s">
        <v>10</v>
      </c>
      <c r="F4086" s="1" t="s">
        <v>11</v>
      </c>
      <c r="G4086" s="1" t="s">
        <v>12</v>
      </c>
      <c r="H4086" s="1" t="s">
        <v>13</v>
      </c>
      <c r="I4086" s="1" t="s">
        <v>13</v>
      </c>
      <c r="J4086">
        <v>64</v>
      </c>
      <c r="K4086" s="1">
        <f t="shared" si="189"/>
        <v>674607.4</v>
      </c>
      <c r="L4086" s="1" t="str">
        <f t="shared" si="190"/>
        <v>ASALARIADO</v>
      </c>
      <c r="M4086" s="1">
        <f t="shared" si="191"/>
        <v>64</v>
      </c>
    </row>
    <row r="4087" spans="2:13" x14ac:dyDescent="0.25">
      <c r="B4087">
        <v>4073</v>
      </c>
      <c r="C4087" s="1" t="s">
        <v>9</v>
      </c>
      <c r="D4087">
        <v>60000</v>
      </c>
      <c r="E4087" s="1" t="s">
        <v>10</v>
      </c>
      <c r="F4087" s="1" t="s">
        <v>16</v>
      </c>
      <c r="G4087" s="1" t="s">
        <v>12</v>
      </c>
      <c r="H4087" s="1" t="s">
        <v>13</v>
      </c>
      <c r="I4087" s="1" t="s">
        <v>12</v>
      </c>
      <c r="J4087">
        <v>56</v>
      </c>
      <c r="K4087" s="1">
        <f t="shared" si="189"/>
        <v>60000</v>
      </c>
      <c r="L4087" s="1" t="str">
        <f t="shared" si="190"/>
        <v>ASALARIADO</v>
      </c>
      <c r="M4087" s="1">
        <f t="shared" si="191"/>
        <v>56</v>
      </c>
    </row>
    <row r="4088" spans="2:13" x14ac:dyDescent="0.25">
      <c r="B4088">
        <v>4074</v>
      </c>
      <c r="C4088" s="1" t="s">
        <v>9</v>
      </c>
      <c r="D4088">
        <v>278030</v>
      </c>
      <c r="E4088" s="1" t="s">
        <v>19</v>
      </c>
      <c r="F4088" s="1" t="s">
        <v>16</v>
      </c>
      <c r="G4088" s="1" t="s">
        <v>12</v>
      </c>
      <c r="H4088" s="1" t="s">
        <v>13</v>
      </c>
      <c r="I4088" s="1" t="s">
        <v>13</v>
      </c>
      <c r="J4088">
        <v>62</v>
      </c>
      <c r="K4088" s="1">
        <f t="shared" si="189"/>
        <v>278030</v>
      </c>
      <c r="L4088" s="1" t="str">
        <f t="shared" si="190"/>
        <v>CONVENIOS ESPECIALES DE TRABAJADORES INDEPENDIENTES</v>
      </c>
      <c r="M4088" s="1">
        <f t="shared" si="191"/>
        <v>62</v>
      </c>
    </row>
    <row r="4089" spans="2:13" x14ac:dyDescent="0.25">
      <c r="B4089">
        <v>4075</v>
      </c>
      <c r="C4089" s="1" t="s">
        <v>9</v>
      </c>
      <c r="D4089">
        <v>594092</v>
      </c>
      <c r="E4089" s="1" t="s">
        <v>18</v>
      </c>
      <c r="F4089" s="1" t="s">
        <v>16</v>
      </c>
      <c r="G4089" s="1" t="s">
        <v>12</v>
      </c>
      <c r="H4089" s="1" t="s">
        <v>13</v>
      </c>
      <c r="I4089" s="1" t="s">
        <v>13</v>
      </c>
      <c r="J4089">
        <v>41</v>
      </c>
      <c r="K4089" s="1">
        <f t="shared" si="189"/>
        <v>594092</v>
      </c>
      <c r="L4089" s="1" t="str">
        <f t="shared" si="190"/>
        <v>TRABAJADOR INDEPENDIENTE</v>
      </c>
      <c r="M4089" s="1">
        <f t="shared" si="191"/>
        <v>41</v>
      </c>
    </row>
    <row r="4090" spans="2:13" x14ac:dyDescent="0.25">
      <c r="B4090">
        <v>4076</v>
      </c>
      <c r="C4090" s="1" t="s">
        <v>15</v>
      </c>
      <c r="D4090">
        <v>438521</v>
      </c>
      <c r="E4090" s="1" t="s">
        <v>14</v>
      </c>
      <c r="F4090" s="1" t="s">
        <v>11</v>
      </c>
      <c r="G4090" s="1" t="s">
        <v>12</v>
      </c>
      <c r="H4090" s="1" t="s">
        <v>13</v>
      </c>
      <c r="I4090" s="1" t="s">
        <v>13</v>
      </c>
      <c r="J4090">
        <v>86</v>
      </c>
      <c r="K4090" s="1">
        <f t="shared" si="189"/>
        <v>438521</v>
      </c>
      <c r="L4090" s="1" t="str">
        <f t="shared" si="190"/>
        <v>PENSIONADOS EN SU PROPIO SISTEMA</v>
      </c>
      <c r="M4090" s="1">
        <f t="shared" si="191"/>
        <v>86</v>
      </c>
    </row>
    <row r="4091" spans="2:13" x14ac:dyDescent="0.25">
      <c r="B4091">
        <v>4077</v>
      </c>
      <c r="C4091" s="1" t="s">
        <v>9</v>
      </c>
      <c r="D4091">
        <v>527053.81999999995</v>
      </c>
      <c r="E4091" s="1" t="s">
        <v>10</v>
      </c>
      <c r="F4091" s="1" t="s">
        <v>16</v>
      </c>
      <c r="G4091" s="1" t="s">
        <v>12</v>
      </c>
      <c r="H4091" s="1" t="s">
        <v>13</v>
      </c>
      <c r="I4091" s="1" t="s">
        <v>13</v>
      </c>
      <c r="J4091">
        <v>40</v>
      </c>
      <c r="K4091" s="1">
        <f t="shared" si="189"/>
        <v>527053.81999999995</v>
      </c>
      <c r="L4091" s="1" t="str">
        <f t="shared" si="190"/>
        <v>ASALARIADO</v>
      </c>
      <c r="M4091" s="1">
        <f t="shared" si="191"/>
        <v>40</v>
      </c>
    </row>
    <row r="4092" spans="2:13" x14ac:dyDescent="0.25">
      <c r="B4092">
        <v>4078</v>
      </c>
      <c r="C4092" s="1" t="s">
        <v>15</v>
      </c>
      <c r="D4092">
        <v>528600.52</v>
      </c>
      <c r="E4092" s="1" t="s">
        <v>10</v>
      </c>
      <c r="F4092" s="1" t="s">
        <v>16</v>
      </c>
      <c r="G4092" s="1" t="s">
        <v>12</v>
      </c>
      <c r="H4092" s="1" t="s">
        <v>13</v>
      </c>
      <c r="I4092" s="1" t="s">
        <v>13</v>
      </c>
      <c r="J4092">
        <v>59</v>
      </c>
      <c r="K4092" s="1">
        <f t="shared" si="189"/>
        <v>528600.52</v>
      </c>
      <c r="L4092" s="1" t="str">
        <f t="shared" si="190"/>
        <v>ASALARIADO</v>
      </c>
      <c r="M4092" s="1">
        <f t="shared" si="191"/>
        <v>59</v>
      </c>
    </row>
    <row r="4093" spans="2:13" x14ac:dyDescent="0.25">
      <c r="B4093">
        <v>4079</v>
      </c>
      <c r="C4093" s="1" t="s">
        <v>15</v>
      </c>
      <c r="D4093">
        <v>447030.7</v>
      </c>
      <c r="E4093" s="1" t="s">
        <v>10</v>
      </c>
      <c r="F4093" s="1" t="s">
        <v>11</v>
      </c>
      <c r="G4093" s="1" t="s">
        <v>12</v>
      </c>
      <c r="H4093" s="1" t="s">
        <v>13</v>
      </c>
      <c r="I4093" s="1" t="s">
        <v>13</v>
      </c>
      <c r="J4093">
        <v>29</v>
      </c>
      <c r="K4093" s="1">
        <f t="shared" si="189"/>
        <v>447030.7</v>
      </c>
      <c r="L4093" s="1" t="str">
        <f t="shared" si="190"/>
        <v>ASALARIADO</v>
      </c>
      <c r="M4093" s="1">
        <f t="shared" si="191"/>
        <v>29</v>
      </c>
    </row>
    <row r="4094" spans="2:13" x14ac:dyDescent="0.25">
      <c r="B4094">
        <v>4080</v>
      </c>
      <c r="C4094" s="1" t="s">
        <v>9</v>
      </c>
      <c r="D4094">
        <v>67307.199999999997</v>
      </c>
      <c r="E4094" s="1" t="s">
        <v>10</v>
      </c>
      <c r="F4094" s="1" t="s">
        <v>16</v>
      </c>
      <c r="G4094" s="1" t="s">
        <v>12</v>
      </c>
      <c r="H4094" s="1" t="s">
        <v>13</v>
      </c>
      <c r="I4094" s="1" t="s">
        <v>13</v>
      </c>
      <c r="J4094">
        <v>33</v>
      </c>
      <c r="K4094" s="1">
        <f t="shared" si="189"/>
        <v>67307.199999999997</v>
      </c>
      <c r="L4094" s="1" t="str">
        <f t="shared" si="190"/>
        <v>ASALARIADO</v>
      </c>
      <c r="M4094" s="1">
        <f t="shared" si="191"/>
        <v>33</v>
      </c>
    </row>
    <row r="4095" spans="2:13" x14ac:dyDescent="0.25">
      <c r="B4095">
        <v>4081</v>
      </c>
      <c r="C4095" s="1" t="s">
        <v>15</v>
      </c>
      <c r="D4095">
        <v>2849858.1</v>
      </c>
      <c r="E4095" s="1" t="s">
        <v>10</v>
      </c>
      <c r="F4095" s="1" t="s">
        <v>11</v>
      </c>
      <c r="G4095" s="1" t="s">
        <v>12</v>
      </c>
      <c r="H4095" s="1" t="s">
        <v>13</v>
      </c>
      <c r="I4095" s="1" t="s">
        <v>13</v>
      </c>
      <c r="J4095">
        <v>58</v>
      </c>
      <c r="K4095" s="1">
        <f t="shared" si="189"/>
        <v>2849858.1</v>
      </c>
      <c r="L4095" s="1" t="str">
        <f t="shared" si="190"/>
        <v>ASALARIADO</v>
      </c>
      <c r="M4095" s="1">
        <f t="shared" si="191"/>
        <v>58</v>
      </c>
    </row>
    <row r="4096" spans="2:13" x14ac:dyDescent="0.25">
      <c r="B4096">
        <v>4082</v>
      </c>
      <c r="C4096" s="1" t="s">
        <v>9</v>
      </c>
      <c r="D4096">
        <v>701516.48</v>
      </c>
      <c r="E4096" s="1" t="s">
        <v>10</v>
      </c>
      <c r="F4096" s="1" t="s">
        <v>16</v>
      </c>
      <c r="G4096" s="1" t="s">
        <v>12</v>
      </c>
      <c r="H4096" s="1" t="s">
        <v>13</v>
      </c>
      <c r="I4096" s="1" t="s">
        <v>13</v>
      </c>
      <c r="J4096">
        <v>38</v>
      </c>
      <c r="K4096" s="1">
        <f t="shared" si="189"/>
        <v>701516.48</v>
      </c>
      <c r="L4096" s="1" t="str">
        <f t="shared" si="190"/>
        <v>ASALARIADO</v>
      </c>
      <c r="M4096" s="1">
        <f t="shared" si="191"/>
        <v>38</v>
      </c>
    </row>
    <row r="4097" spans="2:13" x14ac:dyDescent="0.25">
      <c r="B4097">
        <v>4083</v>
      </c>
      <c r="C4097" s="1" t="s">
        <v>9</v>
      </c>
      <c r="D4097">
        <v>278030</v>
      </c>
      <c r="E4097" s="1" t="s">
        <v>19</v>
      </c>
      <c r="F4097" s="1" t="s">
        <v>16</v>
      </c>
      <c r="G4097" s="1" t="s">
        <v>12</v>
      </c>
      <c r="H4097" s="1" t="s">
        <v>13</v>
      </c>
      <c r="I4097" s="1" t="s">
        <v>13</v>
      </c>
      <c r="J4097">
        <v>49</v>
      </c>
      <c r="K4097" s="1">
        <f t="shared" si="189"/>
        <v>278030</v>
      </c>
      <c r="L4097" s="1" t="str">
        <f t="shared" si="190"/>
        <v>CONVENIOS ESPECIALES DE TRABAJADORES INDEPENDIENTES</v>
      </c>
      <c r="M4097" s="1">
        <f t="shared" si="191"/>
        <v>49</v>
      </c>
    </row>
    <row r="4098" spans="2:13" x14ac:dyDescent="0.25">
      <c r="B4098">
        <v>4084</v>
      </c>
      <c r="C4098" s="1" t="s">
        <v>9</v>
      </c>
      <c r="D4098">
        <v>114590</v>
      </c>
      <c r="E4098" s="1" t="s">
        <v>10</v>
      </c>
      <c r="F4098" s="1" t="s">
        <v>16</v>
      </c>
      <c r="G4098" s="1" t="s">
        <v>12</v>
      </c>
      <c r="H4098" s="1" t="s">
        <v>13</v>
      </c>
      <c r="I4098" s="1" t="s">
        <v>13</v>
      </c>
      <c r="J4098">
        <v>40</v>
      </c>
      <c r="K4098" s="1">
        <f t="shared" si="189"/>
        <v>114590</v>
      </c>
      <c r="L4098" s="1" t="str">
        <f t="shared" si="190"/>
        <v>ASALARIADO</v>
      </c>
      <c r="M4098" s="1">
        <f t="shared" si="191"/>
        <v>40</v>
      </c>
    </row>
    <row r="4099" spans="2:13" x14ac:dyDescent="0.25">
      <c r="B4099">
        <v>4085</v>
      </c>
      <c r="C4099" s="1" t="s">
        <v>15</v>
      </c>
      <c r="D4099">
        <v>586357</v>
      </c>
      <c r="E4099" s="1" t="s">
        <v>14</v>
      </c>
      <c r="F4099" s="1" t="s">
        <v>11</v>
      </c>
      <c r="G4099" s="1" t="s">
        <v>12</v>
      </c>
      <c r="H4099" s="1" t="s">
        <v>13</v>
      </c>
      <c r="I4099" s="1" t="s">
        <v>13</v>
      </c>
      <c r="J4099">
        <v>87</v>
      </c>
      <c r="K4099" s="1">
        <f t="shared" si="189"/>
        <v>586357</v>
      </c>
      <c r="L4099" s="1" t="str">
        <f t="shared" si="190"/>
        <v>PENSIONADOS EN SU PROPIO SISTEMA</v>
      </c>
      <c r="M4099" s="1">
        <f t="shared" si="191"/>
        <v>87</v>
      </c>
    </row>
    <row r="4100" spans="2:13" x14ac:dyDescent="0.25">
      <c r="B4100">
        <v>4086</v>
      </c>
      <c r="C4100" s="1" t="s">
        <v>15</v>
      </c>
      <c r="D4100">
        <v>41860.550000000003</v>
      </c>
      <c r="E4100" s="1" t="s">
        <v>10</v>
      </c>
      <c r="F4100" s="1" t="s">
        <v>16</v>
      </c>
      <c r="G4100" s="1" t="s">
        <v>12</v>
      </c>
      <c r="H4100" s="1" t="s">
        <v>12</v>
      </c>
      <c r="I4100" s="1" t="s">
        <v>13</v>
      </c>
      <c r="J4100">
        <v>39</v>
      </c>
      <c r="K4100" s="1">
        <f t="shared" si="189"/>
        <v>41860.550000000003</v>
      </c>
      <c r="L4100" s="1" t="str">
        <f t="shared" si="190"/>
        <v>ASALARIADO</v>
      </c>
      <c r="M4100" s="1">
        <f t="shared" si="191"/>
        <v>39</v>
      </c>
    </row>
    <row r="4101" spans="2:13" x14ac:dyDescent="0.25">
      <c r="B4101">
        <v>4087</v>
      </c>
      <c r="C4101" s="1" t="s">
        <v>9</v>
      </c>
      <c r="D4101">
        <v>385000</v>
      </c>
      <c r="E4101" s="1" t="s">
        <v>10</v>
      </c>
      <c r="F4101" s="1" t="s">
        <v>16</v>
      </c>
      <c r="G4101" s="1" t="s">
        <v>12</v>
      </c>
      <c r="H4101" s="1" t="s">
        <v>13</v>
      </c>
      <c r="I4101" s="1" t="s">
        <v>13</v>
      </c>
      <c r="J4101">
        <v>46</v>
      </c>
      <c r="K4101" s="1">
        <f t="shared" si="189"/>
        <v>385000</v>
      </c>
      <c r="L4101" s="1" t="str">
        <f t="shared" si="190"/>
        <v>ASALARIADO</v>
      </c>
      <c r="M4101" s="1">
        <f t="shared" si="191"/>
        <v>46</v>
      </c>
    </row>
    <row r="4102" spans="2:13" x14ac:dyDescent="0.25">
      <c r="B4102">
        <v>4088</v>
      </c>
      <c r="C4102" s="1" t="s">
        <v>9</v>
      </c>
      <c r="D4102">
        <v>373320</v>
      </c>
      <c r="E4102" s="1" t="s">
        <v>10</v>
      </c>
      <c r="F4102" s="1" t="s">
        <v>16</v>
      </c>
      <c r="G4102" s="1" t="s">
        <v>12</v>
      </c>
      <c r="H4102" s="1" t="s">
        <v>13</v>
      </c>
      <c r="I4102" s="1" t="s">
        <v>13</v>
      </c>
      <c r="J4102">
        <v>47</v>
      </c>
      <c r="K4102" s="1">
        <f t="shared" si="189"/>
        <v>373320</v>
      </c>
      <c r="L4102" s="1" t="str">
        <f t="shared" si="190"/>
        <v>ASALARIADO</v>
      </c>
      <c r="M4102" s="1">
        <f t="shared" si="191"/>
        <v>47</v>
      </c>
    </row>
    <row r="4103" spans="2:13" x14ac:dyDescent="0.25">
      <c r="B4103">
        <v>4089</v>
      </c>
      <c r="C4103" s="1" t="s">
        <v>9</v>
      </c>
      <c r="D4103">
        <v>356455</v>
      </c>
      <c r="E4103" s="1" t="s">
        <v>18</v>
      </c>
      <c r="F4103" s="1" t="s">
        <v>16</v>
      </c>
      <c r="G4103" s="1" t="s">
        <v>12</v>
      </c>
      <c r="H4103" s="1" t="s">
        <v>13</v>
      </c>
      <c r="I4103" s="1" t="s">
        <v>12</v>
      </c>
      <c r="J4103">
        <v>50</v>
      </c>
      <c r="K4103" s="1">
        <f t="shared" si="189"/>
        <v>356455</v>
      </c>
      <c r="L4103" s="1" t="str">
        <f t="shared" si="190"/>
        <v>TRABAJADOR INDEPENDIENTE</v>
      </c>
      <c r="M4103" s="1">
        <f t="shared" si="191"/>
        <v>50</v>
      </c>
    </row>
    <row r="4104" spans="2:13" x14ac:dyDescent="0.25">
      <c r="B4104">
        <v>4090</v>
      </c>
      <c r="C4104" s="1" t="s">
        <v>15</v>
      </c>
      <c r="D4104">
        <v>383932.5</v>
      </c>
      <c r="E4104" s="1" t="s">
        <v>10</v>
      </c>
      <c r="F4104" s="1" t="s">
        <v>16</v>
      </c>
      <c r="G4104" s="1" t="s">
        <v>12</v>
      </c>
      <c r="H4104" s="1" t="s">
        <v>13</v>
      </c>
      <c r="I4104" s="1" t="s">
        <v>13</v>
      </c>
      <c r="J4104">
        <v>27</v>
      </c>
      <c r="K4104" s="1">
        <f t="shared" si="189"/>
        <v>383932.5</v>
      </c>
      <c r="L4104" s="1" t="str">
        <f t="shared" si="190"/>
        <v>ASALARIADO</v>
      </c>
      <c r="M4104" s="1">
        <f t="shared" si="191"/>
        <v>27</v>
      </c>
    </row>
    <row r="4105" spans="2:13" x14ac:dyDescent="0.25">
      <c r="B4105">
        <v>4091</v>
      </c>
      <c r="C4105" s="1" t="s">
        <v>15</v>
      </c>
      <c r="D4105">
        <v>432394.93</v>
      </c>
      <c r="E4105" s="1" t="s">
        <v>10</v>
      </c>
      <c r="F4105" s="1" t="s">
        <v>16</v>
      </c>
      <c r="G4105" s="1" t="s">
        <v>12</v>
      </c>
      <c r="H4105" s="1" t="s">
        <v>13</v>
      </c>
      <c r="I4105" s="1" t="s">
        <v>13</v>
      </c>
      <c r="J4105">
        <v>25</v>
      </c>
      <c r="K4105" s="1">
        <f t="shared" si="189"/>
        <v>432394.93</v>
      </c>
      <c r="L4105" s="1" t="str">
        <f t="shared" si="190"/>
        <v>ASALARIADO</v>
      </c>
      <c r="M4105" s="1">
        <f t="shared" si="191"/>
        <v>25</v>
      </c>
    </row>
    <row r="4106" spans="2:13" x14ac:dyDescent="0.25">
      <c r="B4106">
        <v>4092</v>
      </c>
      <c r="C4106" s="1" t="s">
        <v>15</v>
      </c>
      <c r="D4106">
        <v>347675</v>
      </c>
      <c r="E4106" s="1" t="s">
        <v>10</v>
      </c>
      <c r="F4106" s="1" t="s">
        <v>16</v>
      </c>
      <c r="G4106" s="1" t="s">
        <v>12</v>
      </c>
      <c r="H4106" s="1" t="s">
        <v>13</v>
      </c>
      <c r="I4106" s="1" t="s">
        <v>13</v>
      </c>
      <c r="J4106">
        <v>36</v>
      </c>
      <c r="K4106" s="1">
        <f t="shared" si="189"/>
        <v>347675</v>
      </c>
      <c r="L4106" s="1" t="str">
        <f t="shared" si="190"/>
        <v>ASALARIADO</v>
      </c>
      <c r="M4106" s="1">
        <f t="shared" si="191"/>
        <v>36</v>
      </c>
    </row>
    <row r="4107" spans="2:13" x14ac:dyDescent="0.25">
      <c r="B4107">
        <v>4093</v>
      </c>
      <c r="C4107" s="1" t="s">
        <v>15</v>
      </c>
      <c r="D4107">
        <v>297045</v>
      </c>
      <c r="E4107" s="1" t="s">
        <v>17</v>
      </c>
      <c r="F4107" s="1" t="s">
        <v>16</v>
      </c>
      <c r="G4107" s="1" t="s">
        <v>12</v>
      </c>
      <c r="H4107" s="1" t="s">
        <v>12</v>
      </c>
      <c r="I4107" s="1" t="s">
        <v>13</v>
      </c>
      <c r="J4107">
        <v>39</v>
      </c>
      <c r="K4107" s="1">
        <f t="shared" si="189"/>
        <v>297045</v>
      </c>
      <c r="L4107" s="1" t="str">
        <f t="shared" si="190"/>
        <v>ASEGURADO VOLUNTARIO</v>
      </c>
      <c r="M4107" s="1">
        <f t="shared" si="191"/>
        <v>39</v>
      </c>
    </row>
    <row r="4108" spans="2:13" x14ac:dyDescent="0.25">
      <c r="B4108">
        <v>4094</v>
      </c>
      <c r="C4108" s="1" t="s">
        <v>9</v>
      </c>
      <c r="D4108">
        <v>305704</v>
      </c>
      <c r="E4108" s="1" t="s">
        <v>17</v>
      </c>
      <c r="F4108" s="1" t="s">
        <v>16</v>
      </c>
      <c r="G4108" s="1" t="s">
        <v>12</v>
      </c>
      <c r="H4108" s="1" t="s">
        <v>13</v>
      </c>
      <c r="I4108" s="1" t="s">
        <v>13</v>
      </c>
      <c r="J4108">
        <v>34</v>
      </c>
      <c r="K4108" s="1">
        <f t="shared" si="189"/>
        <v>305704</v>
      </c>
      <c r="L4108" s="1" t="str">
        <f t="shared" si="190"/>
        <v>ASEGURADO VOLUNTARIO</v>
      </c>
      <c r="M4108" s="1">
        <f t="shared" si="191"/>
        <v>34</v>
      </c>
    </row>
    <row r="4109" spans="2:13" x14ac:dyDescent="0.25">
      <c r="B4109">
        <v>4095</v>
      </c>
      <c r="C4109" s="1" t="s">
        <v>9</v>
      </c>
      <c r="D4109">
        <v>2586422</v>
      </c>
      <c r="E4109" s="1" t="s">
        <v>10</v>
      </c>
      <c r="F4109" s="1" t="s">
        <v>11</v>
      </c>
      <c r="G4109" s="1" t="s">
        <v>12</v>
      </c>
      <c r="H4109" s="1" t="s">
        <v>13</v>
      </c>
      <c r="I4109" s="1" t="s">
        <v>13</v>
      </c>
      <c r="J4109">
        <v>43</v>
      </c>
      <c r="K4109" s="1">
        <f t="shared" si="189"/>
        <v>2586422</v>
      </c>
      <c r="L4109" s="1" t="str">
        <f t="shared" si="190"/>
        <v>ASALARIADO</v>
      </c>
      <c r="M4109" s="1">
        <f t="shared" si="191"/>
        <v>43</v>
      </c>
    </row>
    <row r="4110" spans="2:13" x14ac:dyDescent="0.25">
      <c r="B4110">
        <v>4096</v>
      </c>
      <c r="C4110" s="1" t="s">
        <v>9</v>
      </c>
      <c r="D4110">
        <v>106000</v>
      </c>
      <c r="E4110" s="1" t="s">
        <v>10</v>
      </c>
      <c r="F4110" s="1" t="s">
        <v>16</v>
      </c>
      <c r="G4110" s="1" t="s">
        <v>12</v>
      </c>
      <c r="H4110" s="1" t="s">
        <v>13</v>
      </c>
      <c r="I4110" s="1" t="s">
        <v>13</v>
      </c>
      <c r="J4110">
        <v>22</v>
      </c>
      <c r="K4110" s="1">
        <f t="shared" si="189"/>
        <v>106000</v>
      </c>
      <c r="L4110" s="1" t="str">
        <f t="shared" si="190"/>
        <v>ASALARIADO</v>
      </c>
      <c r="M4110" s="1">
        <f t="shared" si="191"/>
        <v>22</v>
      </c>
    </row>
    <row r="4111" spans="2:13" x14ac:dyDescent="0.25">
      <c r="B4111">
        <v>4097</v>
      </c>
      <c r="C4111" s="1" t="s">
        <v>15</v>
      </c>
      <c r="D4111">
        <v>201666.67</v>
      </c>
      <c r="E4111" s="1" t="s">
        <v>10</v>
      </c>
      <c r="F4111" s="1" t="s">
        <v>16</v>
      </c>
      <c r="G4111" s="1" t="s">
        <v>12</v>
      </c>
      <c r="H4111" s="1" t="s">
        <v>12</v>
      </c>
      <c r="I4111" s="1" t="s">
        <v>13</v>
      </c>
      <c r="J4111">
        <v>49</v>
      </c>
      <c r="K4111" s="1">
        <f t="shared" ref="K4111:K4174" si="192">IF(ISBLANK(D4111),$B$8,D4111)</f>
        <v>201666.67</v>
      </c>
      <c r="L4111" s="1" t="str">
        <f t="shared" ref="L4111:L4174" si="193">IF(ISBLANK(E4111),$B$4,E4111)</f>
        <v>ASALARIADO</v>
      </c>
      <c r="M4111" s="1">
        <f t="shared" ref="M4111:M4174" si="194">IF(ISBLANK(J4111),$B$9,J4111)</f>
        <v>49</v>
      </c>
    </row>
    <row r="4112" spans="2:13" x14ac:dyDescent="0.25">
      <c r="B4112">
        <v>4098</v>
      </c>
      <c r="C4112" s="1" t="s">
        <v>15</v>
      </c>
      <c r="D4112">
        <v>523886</v>
      </c>
      <c r="E4112" s="1" t="s">
        <v>18</v>
      </c>
      <c r="F4112" s="1" t="s">
        <v>16</v>
      </c>
      <c r="G4112" s="1" t="s">
        <v>12</v>
      </c>
      <c r="H4112" s="1" t="s">
        <v>13</v>
      </c>
      <c r="I4112" s="1" t="s">
        <v>13</v>
      </c>
      <c r="J4112">
        <v>23</v>
      </c>
      <c r="K4112" s="1">
        <f t="shared" si="192"/>
        <v>523886</v>
      </c>
      <c r="L4112" s="1" t="str">
        <f t="shared" si="193"/>
        <v>TRABAJADOR INDEPENDIENTE</v>
      </c>
      <c r="M4112" s="1">
        <f t="shared" si="194"/>
        <v>23</v>
      </c>
    </row>
    <row r="4113" spans="2:13" x14ac:dyDescent="0.25">
      <c r="B4113">
        <v>4099</v>
      </c>
      <c r="C4113" s="1" t="s">
        <v>15</v>
      </c>
      <c r="D4113">
        <v>329720</v>
      </c>
      <c r="E4113" s="1" t="s">
        <v>17</v>
      </c>
      <c r="F4113" s="1" t="s">
        <v>16</v>
      </c>
      <c r="G4113" s="1" t="s">
        <v>12</v>
      </c>
      <c r="H4113" s="1" t="s">
        <v>12</v>
      </c>
      <c r="I4113" s="1" t="s">
        <v>13</v>
      </c>
      <c r="J4113">
        <v>64</v>
      </c>
      <c r="K4113" s="1">
        <f t="shared" si="192"/>
        <v>329720</v>
      </c>
      <c r="L4113" s="1" t="str">
        <f t="shared" si="193"/>
        <v>ASEGURADO VOLUNTARIO</v>
      </c>
      <c r="M4113" s="1">
        <f t="shared" si="194"/>
        <v>64</v>
      </c>
    </row>
    <row r="4114" spans="2:13" x14ac:dyDescent="0.25">
      <c r="B4114">
        <v>4100</v>
      </c>
      <c r="C4114" s="1" t="s">
        <v>9</v>
      </c>
      <c r="D4114">
        <v>623672</v>
      </c>
      <c r="E4114" s="1" t="s">
        <v>10</v>
      </c>
      <c r="F4114" s="1" t="s">
        <v>16</v>
      </c>
      <c r="G4114" s="1" t="s">
        <v>12</v>
      </c>
      <c r="H4114" s="1" t="s">
        <v>13</v>
      </c>
      <c r="I4114" s="1" t="s">
        <v>13</v>
      </c>
      <c r="J4114">
        <v>51</v>
      </c>
      <c r="K4114" s="1">
        <f t="shared" si="192"/>
        <v>623672</v>
      </c>
      <c r="L4114" s="1" t="str">
        <f t="shared" si="193"/>
        <v>ASALARIADO</v>
      </c>
      <c r="M4114" s="1">
        <f t="shared" si="194"/>
        <v>51</v>
      </c>
    </row>
    <row r="4115" spans="2:13" x14ac:dyDescent="0.25">
      <c r="B4115">
        <v>4101</v>
      </c>
      <c r="C4115" s="1" t="s">
        <v>15</v>
      </c>
      <c r="D4115">
        <v>2389642.9</v>
      </c>
      <c r="E4115" s="1" t="s">
        <v>14</v>
      </c>
      <c r="F4115" s="1" t="s">
        <v>11</v>
      </c>
      <c r="G4115" s="1" t="s">
        <v>12</v>
      </c>
      <c r="H4115" s="1" t="s">
        <v>13</v>
      </c>
      <c r="I4115" s="1" t="s">
        <v>13</v>
      </c>
      <c r="J4115">
        <v>85</v>
      </c>
      <c r="K4115" s="1">
        <f t="shared" si="192"/>
        <v>2389642.9</v>
      </c>
      <c r="L4115" s="1" t="str">
        <f t="shared" si="193"/>
        <v>PENSIONADOS EN SU PROPIO SISTEMA</v>
      </c>
      <c r="M4115" s="1">
        <f t="shared" si="194"/>
        <v>85</v>
      </c>
    </row>
    <row r="4116" spans="2:13" x14ac:dyDescent="0.25">
      <c r="B4116">
        <v>4102</v>
      </c>
      <c r="C4116" s="1" t="s">
        <v>9</v>
      </c>
      <c r="D4116">
        <v>322916.59999999998</v>
      </c>
      <c r="E4116" s="1" t="s">
        <v>10</v>
      </c>
      <c r="F4116" s="1" t="s">
        <v>16</v>
      </c>
      <c r="G4116" s="1" t="s">
        <v>12</v>
      </c>
      <c r="H4116" s="1" t="s">
        <v>13</v>
      </c>
      <c r="I4116" s="1" t="s">
        <v>12</v>
      </c>
      <c r="J4116">
        <v>39</v>
      </c>
      <c r="K4116" s="1">
        <f t="shared" si="192"/>
        <v>322916.59999999998</v>
      </c>
      <c r="L4116" s="1" t="str">
        <f t="shared" si="193"/>
        <v>ASALARIADO</v>
      </c>
      <c r="M4116" s="1">
        <f t="shared" si="194"/>
        <v>39</v>
      </c>
    </row>
    <row r="4117" spans="2:13" x14ac:dyDescent="0.25">
      <c r="B4117">
        <v>4103</v>
      </c>
      <c r="C4117" s="1" t="s">
        <v>15</v>
      </c>
      <c r="D4117">
        <v>299206</v>
      </c>
      <c r="E4117" s="1" t="s">
        <v>10</v>
      </c>
      <c r="F4117" s="1" t="s">
        <v>16</v>
      </c>
      <c r="G4117" s="1" t="s">
        <v>12</v>
      </c>
      <c r="H4117" s="1" t="s">
        <v>13</v>
      </c>
      <c r="I4117" s="1" t="s">
        <v>13</v>
      </c>
      <c r="J4117">
        <v>39</v>
      </c>
      <c r="K4117" s="1">
        <f t="shared" si="192"/>
        <v>299206</v>
      </c>
      <c r="L4117" s="1" t="str">
        <f t="shared" si="193"/>
        <v>ASALARIADO</v>
      </c>
      <c r="M4117" s="1">
        <f t="shared" si="194"/>
        <v>39</v>
      </c>
    </row>
    <row r="4118" spans="2:13" x14ac:dyDescent="0.25">
      <c r="B4118">
        <v>4104</v>
      </c>
      <c r="C4118" s="1" t="s">
        <v>9</v>
      </c>
      <c r="D4118">
        <v>445761.76</v>
      </c>
      <c r="E4118" s="1" t="s">
        <v>10</v>
      </c>
      <c r="F4118" s="1" t="s">
        <v>16</v>
      </c>
      <c r="G4118" s="1" t="s">
        <v>12</v>
      </c>
      <c r="H4118" s="1" t="s">
        <v>13</v>
      </c>
      <c r="I4118" s="1" t="s">
        <v>13</v>
      </c>
      <c r="J4118">
        <v>30</v>
      </c>
      <c r="K4118" s="1">
        <f t="shared" si="192"/>
        <v>445761.76</v>
      </c>
      <c r="L4118" s="1" t="str">
        <f t="shared" si="193"/>
        <v>ASALARIADO</v>
      </c>
      <c r="M4118" s="1">
        <f t="shared" si="194"/>
        <v>30</v>
      </c>
    </row>
    <row r="4119" spans="2:13" x14ac:dyDescent="0.25">
      <c r="B4119">
        <v>4105</v>
      </c>
      <c r="C4119" s="1" t="s">
        <v>9</v>
      </c>
      <c r="D4119">
        <v>297046</v>
      </c>
      <c r="E4119" s="1" t="s">
        <v>17</v>
      </c>
      <c r="F4119" s="1" t="s">
        <v>16</v>
      </c>
      <c r="G4119" s="1" t="s">
        <v>12</v>
      </c>
      <c r="H4119" s="1" t="s">
        <v>13</v>
      </c>
      <c r="I4119" s="1" t="s">
        <v>13</v>
      </c>
      <c r="J4119">
        <v>61</v>
      </c>
      <c r="K4119" s="1">
        <f t="shared" si="192"/>
        <v>297046</v>
      </c>
      <c r="L4119" s="1" t="str">
        <f t="shared" si="193"/>
        <v>ASEGURADO VOLUNTARIO</v>
      </c>
      <c r="M4119" s="1">
        <f t="shared" si="194"/>
        <v>61</v>
      </c>
    </row>
    <row r="4120" spans="2:13" x14ac:dyDescent="0.25">
      <c r="B4120">
        <v>4106</v>
      </c>
      <c r="C4120" s="1" t="s">
        <v>15</v>
      </c>
      <c r="D4120">
        <v>390833.33</v>
      </c>
      <c r="E4120" s="1" t="s">
        <v>10</v>
      </c>
      <c r="F4120" s="1" t="s">
        <v>16</v>
      </c>
      <c r="G4120" s="1" t="s">
        <v>12</v>
      </c>
      <c r="H4120" s="1" t="s">
        <v>13</v>
      </c>
      <c r="I4120" s="1" t="s">
        <v>13</v>
      </c>
      <c r="J4120">
        <v>41</v>
      </c>
      <c r="K4120" s="1">
        <f t="shared" si="192"/>
        <v>390833.33</v>
      </c>
      <c r="L4120" s="1" t="str">
        <f t="shared" si="193"/>
        <v>ASALARIADO</v>
      </c>
      <c r="M4120" s="1">
        <f t="shared" si="194"/>
        <v>41</v>
      </c>
    </row>
    <row r="4121" spans="2:13" x14ac:dyDescent="0.25">
      <c r="B4121">
        <v>4107</v>
      </c>
      <c r="C4121" s="1" t="s">
        <v>15</v>
      </c>
      <c r="D4121">
        <v>29700</v>
      </c>
      <c r="E4121" s="1" t="s">
        <v>10</v>
      </c>
      <c r="F4121" s="1" t="s">
        <v>16</v>
      </c>
      <c r="G4121" s="1" t="s">
        <v>12</v>
      </c>
      <c r="H4121" s="1" t="s">
        <v>13</v>
      </c>
      <c r="I4121" s="1" t="s">
        <v>13</v>
      </c>
      <c r="J4121">
        <v>29</v>
      </c>
      <c r="K4121" s="1">
        <f t="shared" si="192"/>
        <v>29700</v>
      </c>
      <c r="L4121" s="1" t="str">
        <f t="shared" si="193"/>
        <v>ASALARIADO</v>
      </c>
      <c r="M4121" s="1">
        <f t="shared" si="194"/>
        <v>29</v>
      </c>
    </row>
    <row r="4122" spans="2:13" x14ac:dyDescent="0.25">
      <c r="B4122">
        <v>4108</v>
      </c>
      <c r="C4122" s="1" t="s">
        <v>15</v>
      </c>
      <c r="D4122">
        <v>1186398.1599999999</v>
      </c>
      <c r="E4122" s="1" t="s">
        <v>10</v>
      </c>
      <c r="F4122" s="1" t="s">
        <v>16</v>
      </c>
      <c r="G4122" s="1" t="s">
        <v>12</v>
      </c>
      <c r="H4122" s="1" t="s">
        <v>13</v>
      </c>
      <c r="I4122" s="1" t="s">
        <v>13</v>
      </c>
      <c r="J4122">
        <v>41</v>
      </c>
      <c r="K4122" s="1">
        <f t="shared" si="192"/>
        <v>1186398.1599999999</v>
      </c>
      <c r="L4122" s="1" t="str">
        <f t="shared" si="193"/>
        <v>ASALARIADO</v>
      </c>
      <c r="M4122" s="1">
        <f t="shared" si="194"/>
        <v>41</v>
      </c>
    </row>
    <row r="4123" spans="2:13" x14ac:dyDescent="0.25">
      <c r="B4123">
        <v>4109</v>
      </c>
      <c r="C4123" s="1" t="s">
        <v>15</v>
      </c>
      <c r="D4123">
        <v>839613</v>
      </c>
      <c r="E4123" s="1" t="s">
        <v>10</v>
      </c>
      <c r="F4123" s="1" t="s">
        <v>16</v>
      </c>
      <c r="G4123" s="1" t="s">
        <v>12</v>
      </c>
      <c r="H4123" s="1" t="s">
        <v>12</v>
      </c>
      <c r="I4123" s="1" t="s">
        <v>13</v>
      </c>
      <c r="J4123">
        <v>29</v>
      </c>
      <c r="K4123" s="1">
        <f t="shared" si="192"/>
        <v>839613</v>
      </c>
      <c r="L4123" s="1" t="str">
        <f t="shared" si="193"/>
        <v>ASALARIADO</v>
      </c>
      <c r="M4123" s="1">
        <f t="shared" si="194"/>
        <v>29</v>
      </c>
    </row>
    <row r="4124" spans="2:13" x14ac:dyDescent="0.25">
      <c r="B4124">
        <v>4110</v>
      </c>
      <c r="C4124" s="1" t="s">
        <v>15</v>
      </c>
      <c r="D4124">
        <v>1125420</v>
      </c>
      <c r="E4124" s="1" t="s">
        <v>10</v>
      </c>
      <c r="F4124" s="1" t="s">
        <v>11</v>
      </c>
      <c r="G4124" s="1" t="s">
        <v>12</v>
      </c>
      <c r="H4124" s="1" t="s">
        <v>13</v>
      </c>
      <c r="I4124" s="1" t="s">
        <v>12</v>
      </c>
      <c r="J4124">
        <v>29</v>
      </c>
      <c r="K4124" s="1">
        <f t="shared" si="192"/>
        <v>1125420</v>
      </c>
      <c r="L4124" s="1" t="str">
        <f t="shared" si="193"/>
        <v>ASALARIADO</v>
      </c>
      <c r="M4124" s="1">
        <f t="shared" si="194"/>
        <v>29</v>
      </c>
    </row>
    <row r="4125" spans="2:13" x14ac:dyDescent="0.25">
      <c r="B4125">
        <v>4111</v>
      </c>
      <c r="C4125" s="1" t="s">
        <v>15</v>
      </c>
      <c r="D4125">
        <v>432600</v>
      </c>
      <c r="E4125" s="1" t="s">
        <v>10</v>
      </c>
      <c r="F4125" s="1" t="s">
        <v>16</v>
      </c>
      <c r="G4125" s="1" t="s">
        <v>12</v>
      </c>
      <c r="H4125" s="1" t="s">
        <v>13</v>
      </c>
      <c r="I4125" s="1" t="s">
        <v>12</v>
      </c>
      <c r="J4125">
        <v>59</v>
      </c>
      <c r="K4125" s="1">
        <f t="shared" si="192"/>
        <v>432600</v>
      </c>
      <c r="L4125" s="1" t="str">
        <f t="shared" si="193"/>
        <v>ASALARIADO</v>
      </c>
      <c r="M4125" s="1">
        <f t="shared" si="194"/>
        <v>59</v>
      </c>
    </row>
    <row r="4126" spans="2:13" x14ac:dyDescent="0.25">
      <c r="B4126">
        <v>4112</v>
      </c>
      <c r="C4126" s="1" t="s">
        <v>9</v>
      </c>
      <c r="D4126">
        <v>403983</v>
      </c>
      <c r="E4126" s="1" t="s">
        <v>18</v>
      </c>
      <c r="F4126" s="1" t="s">
        <v>16</v>
      </c>
      <c r="G4126" s="1" t="s">
        <v>12</v>
      </c>
      <c r="H4126" s="1" t="s">
        <v>13</v>
      </c>
      <c r="I4126" s="1" t="s">
        <v>13</v>
      </c>
      <c r="J4126">
        <v>53</v>
      </c>
      <c r="K4126" s="1">
        <f t="shared" si="192"/>
        <v>403983</v>
      </c>
      <c r="L4126" s="1" t="str">
        <f t="shared" si="193"/>
        <v>TRABAJADOR INDEPENDIENTE</v>
      </c>
      <c r="M4126" s="1">
        <f t="shared" si="194"/>
        <v>53</v>
      </c>
    </row>
    <row r="4127" spans="2:13" x14ac:dyDescent="0.25">
      <c r="B4127">
        <v>4113</v>
      </c>
      <c r="C4127" s="1" t="s">
        <v>15</v>
      </c>
      <c r="D4127">
        <v>340000</v>
      </c>
      <c r="E4127" s="1" t="s">
        <v>10</v>
      </c>
      <c r="F4127" s="1" t="s">
        <v>16</v>
      </c>
      <c r="G4127" s="1" t="s">
        <v>12</v>
      </c>
      <c r="H4127" s="1" t="s">
        <v>13</v>
      </c>
      <c r="I4127" s="1" t="s">
        <v>12</v>
      </c>
      <c r="J4127">
        <v>43</v>
      </c>
      <c r="K4127" s="1">
        <f t="shared" si="192"/>
        <v>340000</v>
      </c>
      <c r="L4127" s="1" t="str">
        <f t="shared" si="193"/>
        <v>ASALARIADO</v>
      </c>
      <c r="M4127" s="1">
        <f t="shared" si="194"/>
        <v>43</v>
      </c>
    </row>
    <row r="4128" spans="2:13" x14ac:dyDescent="0.25">
      <c r="B4128">
        <v>4114</v>
      </c>
      <c r="C4128" s="1" t="s">
        <v>15</v>
      </c>
      <c r="D4128">
        <v>1221960.4099999999</v>
      </c>
      <c r="E4128" s="1" t="s">
        <v>10</v>
      </c>
      <c r="F4128" s="1" t="s">
        <v>11</v>
      </c>
      <c r="G4128" s="1" t="s">
        <v>12</v>
      </c>
      <c r="H4128" s="1" t="s">
        <v>13</v>
      </c>
      <c r="I4128" s="1" t="s">
        <v>13</v>
      </c>
      <c r="J4128">
        <v>42</v>
      </c>
      <c r="K4128" s="1">
        <f t="shared" si="192"/>
        <v>1221960.4099999999</v>
      </c>
      <c r="L4128" s="1" t="str">
        <f t="shared" si="193"/>
        <v>ASALARIADO</v>
      </c>
      <c r="M4128" s="1">
        <f t="shared" si="194"/>
        <v>42</v>
      </c>
    </row>
    <row r="4129" spans="2:13" x14ac:dyDescent="0.25">
      <c r="B4129">
        <v>4115</v>
      </c>
      <c r="C4129" s="1" t="s">
        <v>15</v>
      </c>
      <c r="D4129">
        <v>399934</v>
      </c>
      <c r="E4129" s="1" t="s">
        <v>10</v>
      </c>
      <c r="F4129" s="1" t="s">
        <v>11</v>
      </c>
      <c r="G4129" s="1" t="s">
        <v>12</v>
      </c>
      <c r="H4129" s="1" t="s">
        <v>13</v>
      </c>
      <c r="I4129" s="1" t="s">
        <v>12</v>
      </c>
      <c r="J4129">
        <v>36</v>
      </c>
      <c r="K4129" s="1">
        <f t="shared" si="192"/>
        <v>399934</v>
      </c>
      <c r="L4129" s="1" t="str">
        <f t="shared" si="193"/>
        <v>ASALARIADO</v>
      </c>
      <c r="M4129" s="1">
        <f t="shared" si="194"/>
        <v>36</v>
      </c>
    </row>
    <row r="4130" spans="2:13" x14ac:dyDescent="0.25">
      <c r="B4130">
        <v>4116</v>
      </c>
      <c r="C4130" s="1" t="s">
        <v>9</v>
      </c>
      <c r="D4130">
        <v>205570</v>
      </c>
      <c r="E4130" s="1" t="s">
        <v>10</v>
      </c>
      <c r="F4130" s="1" t="s">
        <v>16</v>
      </c>
      <c r="G4130" s="1" t="s">
        <v>12</v>
      </c>
      <c r="H4130" s="1" t="s">
        <v>13</v>
      </c>
      <c r="I4130" s="1" t="s">
        <v>13</v>
      </c>
      <c r="J4130">
        <v>38</v>
      </c>
      <c r="K4130" s="1">
        <f t="shared" si="192"/>
        <v>205570</v>
      </c>
      <c r="L4130" s="1" t="str">
        <f t="shared" si="193"/>
        <v>ASALARIADO</v>
      </c>
      <c r="M4130" s="1">
        <f t="shared" si="194"/>
        <v>38</v>
      </c>
    </row>
    <row r="4131" spans="2:13" x14ac:dyDescent="0.25">
      <c r="B4131">
        <v>4117</v>
      </c>
      <c r="C4131" s="1" t="s">
        <v>15</v>
      </c>
      <c r="D4131">
        <v>300018</v>
      </c>
      <c r="E4131" s="1" t="s">
        <v>17</v>
      </c>
      <c r="F4131" s="1" t="s">
        <v>16</v>
      </c>
      <c r="G4131" s="1" t="s">
        <v>12</v>
      </c>
      <c r="H4131" s="1" t="s">
        <v>13</v>
      </c>
      <c r="I4131" s="1" t="s">
        <v>13</v>
      </c>
      <c r="J4131">
        <v>34</v>
      </c>
      <c r="K4131" s="1">
        <f t="shared" si="192"/>
        <v>300018</v>
      </c>
      <c r="L4131" s="1" t="str">
        <f t="shared" si="193"/>
        <v>ASEGURADO VOLUNTARIO</v>
      </c>
      <c r="M4131" s="1">
        <f t="shared" si="194"/>
        <v>34</v>
      </c>
    </row>
    <row r="4132" spans="2:13" x14ac:dyDescent="0.25">
      <c r="B4132">
        <v>4118</v>
      </c>
      <c r="C4132" s="1" t="s">
        <v>15</v>
      </c>
      <c r="D4132">
        <v>386161</v>
      </c>
      <c r="E4132" s="1" t="s">
        <v>18</v>
      </c>
      <c r="F4132" s="1" t="s">
        <v>16</v>
      </c>
      <c r="G4132" s="1" t="s">
        <v>12</v>
      </c>
      <c r="H4132" s="1" t="s">
        <v>13</v>
      </c>
      <c r="I4132" s="1" t="s">
        <v>12</v>
      </c>
      <c r="J4132">
        <v>47</v>
      </c>
      <c r="K4132" s="1">
        <f t="shared" si="192"/>
        <v>386161</v>
      </c>
      <c r="L4132" s="1" t="str">
        <f t="shared" si="193"/>
        <v>TRABAJADOR INDEPENDIENTE</v>
      </c>
      <c r="M4132" s="1">
        <f t="shared" si="194"/>
        <v>47</v>
      </c>
    </row>
    <row r="4133" spans="2:13" x14ac:dyDescent="0.25">
      <c r="B4133">
        <v>4119</v>
      </c>
      <c r="C4133" s="1" t="s">
        <v>9</v>
      </c>
      <c r="D4133">
        <v>144000</v>
      </c>
      <c r="E4133" s="1" t="s">
        <v>10</v>
      </c>
      <c r="F4133" s="1" t="s">
        <v>16</v>
      </c>
      <c r="G4133" s="1" t="s">
        <v>12</v>
      </c>
      <c r="H4133" s="1" t="s">
        <v>13</v>
      </c>
      <c r="I4133" s="1" t="s">
        <v>13</v>
      </c>
      <c r="J4133">
        <v>35</v>
      </c>
      <c r="K4133" s="1">
        <f t="shared" si="192"/>
        <v>144000</v>
      </c>
      <c r="L4133" s="1" t="str">
        <f t="shared" si="193"/>
        <v>ASALARIADO</v>
      </c>
      <c r="M4133" s="1">
        <f t="shared" si="194"/>
        <v>35</v>
      </c>
    </row>
    <row r="4134" spans="2:13" x14ac:dyDescent="0.25">
      <c r="B4134">
        <v>4120</v>
      </c>
      <c r="C4134" s="1" t="s">
        <v>9</v>
      </c>
      <c r="D4134">
        <v>394526</v>
      </c>
      <c r="E4134" s="1" t="s">
        <v>18</v>
      </c>
      <c r="F4134" s="1" t="s">
        <v>16</v>
      </c>
      <c r="G4134" s="1" t="s">
        <v>12</v>
      </c>
      <c r="H4134" s="1" t="s">
        <v>13</v>
      </c>
      <c r="I4134" s="1" t="s">
        <v>12</v>
      </c>
      <c r="J4134">
        <v>48</v>
      </c>
      <c r="K4134" s="1">
        <f t="shared" si="192"/>
        <v>394526</v>
      </c>
      <c r="L4134" s="1" t="str">
        <f t="shared" si="193"/>
        <v>TRABAJADOR INDEPENDIENTE</v>
      </c>
      <c r="M4134" s="1">
        <f t="shared" si="194"/>
        <v>48</v>
      </c>
    </row>
    <row r="4135" spans="2:13" x14ac:dyDescent="0.25">
      <c r="B4135">
        <v>4121</v>
      </c>
      <c r="C4135" s="1" t="s">
        <v>15</v>
      </c>
      <c r="D4135">
        <v>540083</v>
      </c>
      <c r="E4135" s="1" t="s">
        <v>18</v>
      </c>
      <c r="F4135" s="1" t="s">
        <v>16</v>
      </c>
      <c r="G4135" s="1" t="s">
        <v>12</v>
      </c>
      <c r="H4135" s="1" t="s">
        <v>13</v>
      </c>
      <c r="I4135" s="1" t="s">
        <v>12</v>
      </c>
      <c r="J4135">
        <v>41</v>
      </c>
      <c r="K4135" s="1">
        <f t="shared" si="192"/>
        <v>540083</v>
      </c>
      <c r="L4135" s="1" t="str">
        <f t="shared" si="193"/>
        <v>TRABAJADOR INDEPENDIENTE</v>
      </c>
      <c r="M4135" s="1">
        <f t="shared" si="194"/>
        <v>41</v>
      </c>
    </row>
    <row r="4136" spans="2:13" x14ac:dyDescent="0.25">
      <c r="B4136">
        <v>4122</v>
      </c>
      <c r="C4136" s="1" t="s">
        <v>9</v>
      </c>
      <c r="D4136">
        <v>280000</v>
      </c>
      <c r="E4136" s="1" t="s">
        <v>10</v>
      </c>
      <c r="F4136" s="1" t="s">
        <v>16</v>
      </c>
      <c r="G4136" s="1" t="s">
        <v>12</v>
      </c>
      <c r="H4136" s="1" t="s">
        <v>12</v>
      </c>
      <c r="I4136" s="1" t="s">
        <v>13</v>
      </c>
      <c r="J4136">
        <v>26</v>
      </c>
      <c r="K4136" s="1">
        <f t="shared" si="192"/>
        <v>280000</v>
      </c>
      <c r="L4136" s="1" t="str">
        <f t="shared" si="193"/>
        <v>ASALARIADO</v>
      </c>
      <c r="M4136" s="1">
        <f t="shared" si="194"/>
        <v>26</v>
      </c>
    </row>
    <row r="4137" spans="2:13" x14ac:dyDescent="0.25">
      <c r="B4137">
        <v>4123</v>
      </c>
      <c r="C4137" s="1" t="s">
        <v>9</v>
      </c>
      <c r="D4137">
        <v>350000</v>
      </c>
      <c r="E4137" s="1" t="s">
        <v>10</v>
      </c>
      <c r="F4137" s="1" t="s">
        <v>16</v>
      </c>
      <c r="G4137" s="1" t="s">
        <v>12</v>
      </c>
      <c r="H4137" s="1" t="s">
        <v>13</v>
      </c>
      <c r="I4137" s="1" t="s">
        <v>13</v>
      </c>
      <c r="J4137">
        <v>25</v>
      </c>
      <c r="K4137" s="1">
        <f t="shared" si="192"/>
        <v>350000</v>
      </c>
      <c r="L4137" s="1" t="str">
        <f t="shared" si="193"/>
        <v>ASALARIADO</v>
      </c>
      <c r="M4137" s="1">
        <f t="shared" si="194"/>
        <v>25</v>
      </c>
    </row>
    <row r="4138" spans="2:13" x14ac:dyDescent="0.25">
      <c r="B4138">
        <v>4124</v>
      </c>
      <c r="C4138" s="1" t="s">
        <v>15</v>
      </c>
      <c r="D4138">
        <v>382000</v>
      </c>
      <c r="E4138" s="1" t="s">
        <v>10</v>
      </c>
      <c r="F4138" s="1" t="s">
        <v>16</v>
      </c>
      <c r="G4138" s="1" t="s">
        <v>12</v>
      </c>
      <c r="H4138" s="1" t="s">
        <v>13</v>
      </c>
      <c r="I4138" s="1" t="s">
        <v>13</v>
      </c>
      <c r="J4138">
        <v>20</v>
      </c>
      <c r="K4138" s="1">
        <f t="shared" si="192"/>
        <v>382000</v>
      </c>
      <c r="L4138" s="1" t="str">
        <f t="shared" si="193"/>
        <v>ASALARIADO</v>
      </c>
      <c r="M4138" s="1">
        <f t="shared" si="194"/>
        <v>20</v>
      </c>
    </row>
    <row r="4139" spans="2:13" x14ac:dyDescent="0.25">
      <c r="B4139">
        <v>4125</v>
      </c>
      <c r="C4139" s="1" t="s">
        <v>9</v>
      </c>
      <c r="D4139">
        <v>933124</v>
      </c>
      <c r="E4139" s="1" t="s">
        <v>18</v>
      </c>
      <c r="F4139" s="1" t="s">
        <v>16</v>
      </c>
      <c r="G4139" s="1" t="s">
        <v>12</v>
      </c>
      <c r="H4139" s="1" t="s">
        <v>13</v>
      </c>
      <c r="I4139" s="1" t="s">
        <v>13</v>
      </c>
      <c r="J4139">
        <v>49</v>
      </c>
      <c r="K4139" s="1">
        <f t="shared" si="192"/>
        <v>933124</v>
      </c>
      <c r="L4139" s="1" t="str">
        <f t="shared" si="193"/>
        <v>TRABAJADOR INDEPENDIENTE</v>
      </c>
      <c r="M4139" s="1">
        <f t="shared" si="194"/>
        <v>49</v>
      </c>
    </row>
    <row r="4140" spans="2:13" x14ac:dyDescent="0.25">
      <c r="B4140">
        <v>4126</v>
      </c>
      <c r="C4140" s="1" t="s">
        <v>15</v>
      </c>
      <c r="D4140">
        <v>865457.02</v>
      </c>
      <c r="E4140" s="1" t="s">
        <v>10</v>
      </c>
      <c r="F4140" s="1" t="s">
        <v>11</v>
      </c>
      <c r="G4140" s="1" t="s">
        <v>12</v>
      </c>
      <c r="H4140" s="1" t="s">
        <v>13</v>
      </c>
      <c r="I4140" s="1" t="s">
        <v>13</v>
      </c>
      <c r="J4140">
        <v>42</v>
      </c>
      <c r="K4140" s="1">
        <f t="shared" si="192"/>
        <v>865457.02</v>
      </c>
      <c r="L4140" s="1" t="str">
        <f t="shared" si="193"/>
        <v>ASALARIADO</v>
      </c>
      <c r="M4140" s="1">
        <f t="shared" si="194"/>
        <v>42</v>
      </c>
    </row>
    <row r="4141" spans="2:13" x14ac:dyDescent="0.25">
      <c r="B4141">
        <v>4127</v>
      </c>
      <c r="C4141" s="1" t="s">
        <v>15</v>
      </c>
      <c r="D4141">
        <v>399967</v>
      </c>
      <c r="E4141" s="1" t="s">
        <v>14</v>
      </c>
      <c r="F4141" s="1" t="s">
        <v>11</v>
      </c>
      <c r="G4141" s="1" t="s">
        <v>12</v>
      </c>
      <c r="H4141" s="1" t="s">
        <v>13</v>
      </c>
      <c r="I4141" s="1" t="s">
        <v>13</v>
      </c>
      <c r="J4141">
        <v>82</v>
      </c>
      <c r="K4141" s="1">
        <f t="shared" si="192"/>
        <v>399967</v>
      </c>
      <c r="L4141" s="1" t="str">
        <f t="shared" si="193"/>
        <v>PENSIONADOS EN SU PROPIO SISTEMA</v>
      </c>
      <c r="M4141" s="1">
        <f t="shared" si="194"/>
        <v>82</v>
      </c>
    </row>
    <row r="4142" spans="2:13" x14ac:dyDescent="0.25">
      <c r="B4142">
        <v>4128</v>
      </c>
      <c r="C4142" s="1" t="s">
        <v>9</v>
      </c>
      <c r="D4142">
        <v>436800</v>
      </c>
      <c r="E4142" s="1" t="s">
        <v>10</v>
      </c>
      <c r="F4142" s="1" t="s">
        <v>16</v>
      </c>
      <c r="G4142" s="1" t="s">
        <v>12</v>
      </c>
      <c r="H4142" s="1" t="s">
        <v>13</v>
      </c>
      <c r="I4142" s="1" t="s">
        <v>13</v>
      </c>
      <c r="J4142">
        <v>53</v>
      </c>
      <c r="K4142" s="1">
        <f t="shared" si="192"/>
        <v>436800</v>
      </c>
      <c r="L4142" s="1" t="str">
        <f t="shared" si="193"/>
        <v>ASALARIADO</v>
      </c>
      <c r="M4142" s="1">
        <f t="shared" si="194"/>
        <v>53</v>
      </c>
    </row>
    <row r="4143" spans="2:13" x14ac:dyDescent="0.25">
      <c r="B4143">
        <v>4129</v>
      </c>
      <c r="C4143" s="1" t="s">
        <v>9</v>
      </c>
      <c r="D4143">
        <v>437896</v>
      </c>
      <c r="E4143" s="1" t="s">
        <v>18</v>
      </c>
      <c r="F4143" s="1" t="s">
        <v>16</v>
      </c>
      <c r="G4143" s="1" t="s">
        <v>12</v>
      </c>
      <c r="H4143" s="1" t="s">
        <v>13</v>
      </c>
      <c r="I4143" s="1" t="s">
        <v>13</v>
      </c>
      <c r="J4143">
        <v>39</v>
      </c>
      <c r="K4143" s="1">
        <f t="shared" si="192"/>
        <v>437896</v>
      </c>
      <c r="L4143" s="1" t="str">
        <f t="shared" si="193"/>
        <v>TRABAJADOR INDEPENDIENTE</v>
      </c>
      <c r="M4143" s="1">
        <f t="shared" si="194"/>
        <v>39</v>
      </c>
    </row>
    <row r="4144" spans="2:13" x14ac:dyDescent="0.25">
      <c r="B4144">
        <v>4130</v>
      </c>
      <c r="C4144" s="1" t="s">
        <v>9</v>
      </c>
      <c r="D4144">
        <v>297046</v>
      </c>
      <c r="E4144" s="1" t="s">
        <v>18</v>
      </c>
      <c r="F4144" s="1" t="s">
        <v>16</v>
      </c>
      <c r="G4144" s="1" t="s">
        <v>12</v>
      </c>
      <c r="H4144" s="1" t="s">
        <v>13</v>
      </c>
      <c r="I4144" s="1" t="s">
        <v>13</v>
      </c>
      <c r="J4144">
        <v>54</v>
      </c>
      <c r="K4144" s="1">
        <f t="shared" si="192"/>
        <v>297046</v>
      </c>
      <c r="L4144" s="1" t="str">
        <f t="shared" si="193"/>
        <v>TRABAJADOR INDEPENDIENTE</v>
      </c>
      <c r="M4144" s="1">
        <f t="shared" si="194"/>
        <v>54</v>
      </c>
    </row>
    <row r="4145" spans="2:13" x14ac:dyDescent="0.25">
      <c r="B4145">
        <v>4131</v>
      </c>
      <c r="C4145" s="1" t="s">
        <v>15</v>
      </c>
      <c r="D4145">
        <v>720408.6</v>
      </c>
      <c r="E4145" s="1" t="s">
        <v>10</v>
      </c>
      <c r="F4145" s="1" t="s">
        <v>11</v>
      </c>
      <c r="G4145" s="1" t="s">
        <v>12</v>
      </c>
      <c r="H4145" s="1" t="s">
        <v>13</v>
      </c>
      <c r="I4145" s="1" t="s">
        <v>13</v>
      </c>
      <c r="J4145">
        <v>45</v>
      </c>
      <c r="K4145" s="1">
        <f t="shared" si="192"/>
        <v>720408.6</v>
      </c>
      <c r="L4145" s="1" t="str">
        <f t="shared" si="193"/>
        <v>ASALARIADO</v>
      </c>
      <c r="M4145" s="1">
        <f t="shared" si="194"/>
        <v>45</v>
      </c>
    </row>
    <row r="4146" spans="2:13" x14ac:dyDescent="0.25">
      <c r="B4146">
        <v>4132</v>
      </c>
      <c r="C4146" s="1" t="s">
        <v>9</v>
      </c>
      <c r="D4146">
        <v>301184</v>
      </c>
      <c r="E4146" s="1" t="s">
        <v>10</v>
      </c>
      <c r="F4146" s="1" t="s">
        <v>16</v>
      </c>
      <c r="G4146" s="1" t="s">
        <v>12</v>
      </c>
      <c r="H4146" s="1" t="s">
        <v>13</v>
      </c>
      <c r="I4146" s="1" t="s">
        <v>13</v>
      </c>
      <c r="J4146">
        <v>46</v>
      </c>
      <c r="K4146" s="1">
        <f t="shared" si="192"/>
        <v>301184</v>
      </c>
      <c r="L4146" s="1" t="str">
        <f t="shared" si="193"/>
        <v>ASALARIADO</v>
      </c>
      <c r="M4146" s="1">
        <f t="shared" si="194"/>
        <v>46</v>
      </c>
    </row>
    <row r="4147" spans="2:13" x14ac:dyDescent="0.25">
      <c r="B4147">
        <v>4133</v>
      </c>
      <c r="C4147" s="1" t="s">
        <v>9</v>
      </c>
      <c r="D4147">
        <v>230000</v>
      </c>
      <c r="E4147" s="1" t="s">
        <v>10</v>
      </c>
      <c r="F4147" s="1" t="s">
        <v>16</v>
      </c>
      <c r="G4147" s="1" t="s">
        <v>12</v>
      </c>
      <c r="H4147" s="1" t="s">
        <v>13</v>
      </c>
      <c r="I4147" s="1" t="s">
        <v>12</v>
      </c>
      <c r="J4147">
        <v>60</v>
      </c>
      <c r="K4147" s="1">
        <f t="shared" si="192"/>
        <v>230000</v>
      </c>
      <c r="L4147" s="1" t="str">
        <f t="shared" si="193"/>
        <v>ASALARIADO</v>
      </c>
      <c r="M4147" s="1">
        <f t="shared" si="194"/>
        <v>60</v>
      </c>
    </row>
    <row r="4148" spans="2:13" x14ac:dyDescent="0.25">
      <c r="B4148">
        <v>4134</v>
      </c>
      <c r="C4148" s="1" t="s">
        <v>15</v>
      </c>
      <c r="D4148">
        <v>639148</v>
      </c>
      <c r="E4148" s="1" t="s">
        <v>18</v>
      </c>
      <c r="F4148" s="1" t="s">
        <v>16</v>
      </c>
      <c r="G4148" s="1" t="s">
        <v>12</v>
      </c>
      <c r="H4148" s="1" t="s">
        <v>13</v>
      </c>
      <c r="I4148" s="1" t="s">
        <v>13</v>
      </c>
      <c r="J4148">
        <v>60</v>
      </c>
      <c r="K4148" s="1">
        <f t="shared" si="192"/>
        <v>639148</v>
      </c>
      <c r="L4148" s="1" t="str">
        <f t="shared" si="193"/>
        <v>TRABAJADOR INDEPENDIENTE</v>
      </c>
      <c r="M4148" s="1">
        <f t="shared" si="194"/>
        <v>60</v>
      </c>
    </row>
    <row r="4149" spans="2:13" x14ac:dyDescent="0.25">
      <c r="B4149">
        <v>4135</v>
      </c>
      <c r="C4149" s="1" t="s">
        <v>15</v>
      </c>
      <c r="D4149">
        <v>470713.7</v>
      </c>
      <c r="E4149" s="1" t="s">
        <v>10</v>
      </c>
      <c r="F4149" s="1" t="s">
        <v>16</v>
      </c>
      <c r="G4149" s="1" t="s">
        <v>12</v>
      </c>
      <c r="H4149" s="1" t="s">
        <v>13</v>
      </c>
      <c r="I4149" s="1" t="s">
        <v>12</v>
      </c>
      <c r="J4149">
        <v>36</v>
      </c>
      <c r="K4149" s="1">
        <f t="shared" si="192"/>
        <v>470713.7</v>
      </c>
      <c r="L4149" s="1" t="str">
        <f t="shared" si="193"/>
        <v>ASALARIADO</v>
      </c>
      <c r="M4149" s="1">
        <f t="shared" si="194"/>
        <v>36</v>
      </c>
    </row>
    <row r="4150" spans="2:13" x14ac:dyDescent="0.25">
      <c r="B4150">
        <v>4136</v>
      </c>
      <c r="C4150" s="1" t="s">
        <v>9</v>
      </c>
      <c r="D4150">
        <v>298482</v>
      </c>
      <c r="E4150" s="1" t="s">
        <v>18</v>
      </c>
      <c r="F4150" s="1" t="s">
        <v>16</v>
      </c>
      <c r="G4150" s="1" t="s">
        <v>12</v>
      </c>
      <c r="H4150" s="1" t="s">
        <v>13</v>
      </c>
      <c r="I4150" s="1" t="s">
        <v>13</v>
      </c>
      <c r="J4150">
        <v>28</v>
      </c>
      <c r="K4150" s="1">
        <f t="shared" si="192"/>
        <v>298482</v>
      </c>
      <c r="L4150" s="1" t="str">
        <f t="shared" si="193"/>
        <v>TRABAJADOR INDEPENDIENTE</v>
      </c>
      <c r="M4150" s="1">
        <f t="shared" si="194"/>
        <v>28</v>
      </c>
    </row>
    <row r="4151" spans="2:13" x14ac:dyDescent="0.25">
      <c r="B4151">
        <v>4137</v>
      </c>
      <c r="C4151" s="1" t="s">
        <v>9</v>
      </c>
      <c r="D4151">
        <v>294661.86</v>
      </c>
      <c r="E4151" s="1" t="s">
        <v>10</v>
      </c>
      <c r="F4151" s="1" t="s">
        <v>16</v>
      </c>
      <c r="G4151" s="1" t="s">
        <v>12</v>
      </c>
      <c r="H4151" s="1" t="s">
        <v>13</v>
      </c>
      <c r="I4151" s="1" t="s">
        <v>13</v>
      </c>
      <c r="J4151">
        <v>25</v>
      </c>
      <c r="K4151" s="1">
        <f t="shared" si="192"/>
        <v>294661.86</v>
      </c>
      <c r="L4151" s="1" t="str">
        <f t="shared" si="193"/>
        <v>ASALARIADO</v>
      </c>
      <c r="M4151" s="1">
        <f t="shared" si="194"/>
        <v>25</v>
      </c>
    </row>
    <row r="4152" spans="2:13" x14ac:dyDescent="0.25">
      <c r="B4152">
        <v>4138</v>
      </c>
      <c r="C4152" s="1" t="s">
        <v>9</v>
      </c>
      <c r="D4152">
        <v>431178</v>
      </c>
      <c r="E4152" s="1" t="s">
        <v>10</v>
      </c>
      <c r="F4152" s="1" t="s">
        <v>16</v>
      </c>
      <c r="G4152" s="1" t="s">
        <v>12</v>
      </c>
      <c r="H4152" s="1" t="s">
        <v>13</v>
      </c>
      <c r="I4152" s="1" t="s">
        <v>13</v>
      </c>
      <c r="J4152">
        <v>56</v>
      </c>
      <c r="K4152" s="1">
        <f t="shared" si="192"/>
        <v>431178</v>
      </c>
      <c r="L4152" s="1" t="str">
        <f t="shared" si="193"/>
        <v>ASALARIADO</v>
      </c>
      <c r="M4152" s="1">
        <f t="shared" si="194"/>
        <v>56</v>
      </c>
    </row>
    <row r="4153" spans="2:13" x14ac:dyDescent="0.25">
      <c r="B4153">
        <v>4139</v>
      </c>
      <c r="C4153" s="1" t="s">
        <v>15</v>
      </c>
      <c r="D4153">
        <v>278035</v>
      </c>
      <c r="E4153" s="1" t="s">
        <v>17</v>
      </c>
      <c r="F4153" s="1" t="s">
        <v>16</v>
      </c>
      <c r="G4153" s="1" t="s">
        <v>12</v>
      </c>
      <c r="H4153" s="1" t="s">
        <v>13</v>
      </c>
      <c r="I4153" s="1" t="s">
        <v>13</v>
      </c>
      <c r="J4153">
        <v>49</v>
      </c>
      <c r="K4153" s="1">
        <f t="shared" si="192"/>
        <v>278035</v>
      </c>
      <c r="L4153" s="1" t="str">
        <f t="shared" si="193"/>
        <v>ASEGURADO VOLUNTARIO</v>
      </c>
      <c r="M4153" s="1">
        <f t="shared" si="194"/>
        <v>49</v>
      </c>
    </row>
    <row r="4154" spans="2:13" x14ac:dyDescent="0.25">
      <c r="B4154">
        <v>4140</v>
      </c>
      <c r="C4154" s="1" t="s">
        <v>15</v>
      </c>
      <c r="D4154">
        <v>628333</v>
      </c>
      <c r="E4154" s="1" t="s">
        <v>10</v>
      </c>
      <c r="F4154" s="1" t="s">
        <v>16</v>
      </c>
      <c r="G4154" s="1" t="s">
        <v>12</v>
      </c>
      <c r="H4154" s="1" t="s">
        <v>13</v>
      </c>
      <c r="I4154" s="1" t="s">
        <v>13</v>
      </c>
      <c r="J4154">
        <v>32</v>
      </c>
      <c r="K4154" s="1">
        <f t="shared" si="192"/>
        <v>628333</v>
      </c>
      <c r="L4154" s="1" t="str">
        <f t="shared" si="193"/>
        <v>ASALARIADO</v>
      </c>
      <c r="M4154" s="1">
        <f t="shared" si="194"/>
        <v>32</v>
      </c>
    </row>
    <row r="4155" spans="2:13" x14ac:dyDescent="0.25">
      <c r="B4155">
        <v>4141</v>
      </c>
      <c r="C4155" s="1" t="s">
        <v>15</v>
      </c>
      <c r="D4155">
        <v>526107.13</v>
      </c>
      <c r="E4155" s="1" t="s">
        <v>10</v>
      </c>
      <c r="F4155" s="1" t="s">
        <v>11</v>
      </c>
      <c r="G4155" s="1" t="s">
        <v>12</v>
      </c>
      <c r="H4155" s="1" t="s">
        <v>13</v>
      </c>
      <c r="I4155" s="1" t="s">
        <v>13</v>
      </c>
      <c r="J4155">
        <v>37</v>
      </c>
      <c r="K4155" s="1">
        <f t="shared" si="192"/>
        <v>526107.13</v>
      </c>
      <c r="L4155" s="1" t="str">
        <f t="shared" si="193"/>
        <v>ASALARIADO</v>
      </c>
      <c r="M4155" s="1">
        <f t="shared" si="194"/>
        <v>37</v>
      </c>
    </row>
    <row r="4156" spans="2:13" x14ac:dyDescent="0.25">
      <c r="B4156">
        <v>4142</v>
      </c>
      <c r="C4156" s="1" t="s">
        <v>15</v>
      </c>
      <c r="D4156">
        <v>278030</v>
      </c>
      <c r="E4156" s="1" t="s">
        <v>19</v>
      </c>
      <c r="F4156" s="1" t="s">
        <v>16</v>
      </c>
      <c r="G4156" s="1" t="s">
        <v>12</v>
      </c>
      <c r="H4156" s="1" t="s">
        <v>13</v>
      </c>
      <c r="I4156" s="1" t="s">
        <v>13</v>
      </c>
      <c r="J4156">
        <v>47</v>
      </c>
      <c r="K4156" s="1">
        <f t="shared" si="192"/>
        <v>278030</v>
      </c>
      <c r="L4156" s="1" t="str">
        <f t="shared" si="193"/>
        <v>CONVENIOS ESPECIALES DE TRABAJADORES INDEPENDIENTES</v>
      </c>
      <c r="M4156" s="1">
        <f t="shared" si="194"/>
        <v>47</v>
      </c>
    </row>
    <row r="4157" spans="2:13" x14ac:dyDescent="0.25">
      <c r="B4157">
        <v>4143</v>
      </c>
      <c r="C4157" s="1" t="s">
        <v>15</v>
      </c>
      <c r="D4157">
        <v>471872</v>
      </c>
      <c r="E4157" s="1" t="s">
        <v>10</v>
      </c>
      <c r="F4157" s="1" t="s">
        <v>11</v>
      </c>
      <c r="G4157" s="1" t="s">
        <v>12</v>
      </c>
      <c r="H4157" s="1" t="s">
        <v>13</v>
      </c>
      <c r="I4157" s="1" t="s">
        <v>12</v>
      </c>
      <c r="J4157">
        <v>33</v>
      </c>
      <c r="K4157" s="1">
        <f t="shared" si="192"/>
        <v>471872</v>
      </c>
      <c r="L4157" s="1" t="str">
        <f t="shared" si="193"/>
        <v>ASALARIADO</v>
      </c>
      <c r="M4157" s="1">
        <f t="shared" si="194"/>
        <v>33</v>
      </c>
    </row>
    <row r="4158" spans="2:13" x14ac:dyDescent="0.25">
      <c r="B4158">
        <v>4144</v>
      </c>
      <c r="C4158" s="1" t="s">
        <v>15</v>
      </c>
      <c r="D4158">
        <v>1416053</v>
      </c>
      <c r="E4158" s="1" t="s">
        <v>14</v>
      </c>
      <c r="F4158" s="1" t="s">
        <v>11</v>
      </c>
      <c r="G4158" s="1" t="s">
        <v>12</v>
      </c>
      <c r="H4158" s="1" t="s">
        <v>13</v>
      </c>
      <c r="I4158" s="1" t="s">
        <v>13</v>
      </c>
      <c r="J4158">
        <v>50</v>
      </c>
      <c r="K4158" s="1">
        <f t="shared" si="192"/>
        <v>1416053</v>
      </c>
      <c r="L4158" s="1" t="str">
        <f t="shared" si="193"/>
        <v>PENSIONADOS EN SU PROPIO SISTEMA</v>
      </c>
      <c r="M4158" s="1">
        <f t="shared" si="194"/>
        <v>50</v>
      </c>
    </row>
    <row r="4159" spans="2:13" x14ac:dyDescent="0.25">
      <c r="B4159">
        <v>4145</v>
      </c>
      <c r="C4159" s="1" t="s">
        <v>9</v>
      </c>
      <c r="D4159">
        <v>1017377.98</v>
      </c>
      <c r="E4159" s="1" t="s">
        <v>10</v>
      </c>
      <c r="F4159" s="1" t="s">
        <v>16</v>
      </c>
      <c r="G4159" s="1" t="s">
        <v>12</v>
      </c>
      <c r="H4159" s="1" t="s">
        <v>13</v>
      </c>
      <c r="I4159" s="1" t="s">
        <v>13</v>
      </c>
      <c r="J4159">
        <v>48</v>
      </c>
      <c r="K4159" s="1">
        <f t="shared" si="192"/>
        <v>1017377.98</v>
      </c>
      <c r="L4159" s="1" t="str">
        <f t="shared" si="193"/>
        <v>ASALARIADO</v>
      </c>
      <c r="M4159" s="1">
        <f t="shared" si="194"/>
        <v>48</v>
      </c>
    </row>
    <row r="4160" spans="2:13" x14ac:dyDescent="0.25">
      <c r="B4160">
        <v>4146</v>
      </c>
      <c r="C4160" s="1" t="s">
        <v>15</v>
      </c>
      <c r="D4160">
        <v>159787.23000000001</v>
      </c>
      <c r="E4160" s="1" t="s">
        <v>10</v>
      </c>
      <c r="F4160" s="1" t="s">
        <v>16</v>
      </c>
      <c r="G4160" s="1" t="s">
        <v>12</v>
      </c>
      <c r="H4160" s="1" t="s">
        <v>13</v>
      </c>
      <c r="I4160" s="1" t="s">
        <v>13</v>
      </c>
      <c r="J4160">
        <v>42</v>
      </c>
      <c r="K4160" s="1">
        <f t="shared" si="192"/>
        <v>159787.23000000001</v>
      </c>
      <c r="L4160" s="1" t="str">
        <f t="shared" si="193"/>
        <v>ASALARIADO</v>
      </c>
      <c r="M4160" s="1">
        <f t="shared" si="194"/>
        <v>42</v>
      </c>
    </row>
    <row r="4161" spans="2:13" x14ac:dyDescent="0.25">
      <c r="B4161">
        <v>4147</v>
      </c>
      <c r="C4161" s="1" t="s">
        <v>15</v>
      </c>
      <c r="D4161">
        <v>561950</v>
      </c>
      <c r="E4161" s="1" t="s">
        <v>10</v>
      </c>
      <c r="F4161" s="1" t="s">
        <v>11</v>
      </c>
      <c r="G4161" s="1" t="s">
        <v>12</v>
      </c>
      <c r="H4161" s="1" t="s">
        <v>13</v>
      </c>
      <c r="I4161" s="1" t="s">
        <v>12</v>
      </c>
      <c r="J4161">
        <v>32</v>
      </c>
      <c r="K4161" s="1">
        <f t="shared" si="192"/>
        <v>561950</v>
      </c>
      <c r="L4161" s="1" t="str">
        <f t="shared" si="193"/>
        <v>ASALARIADO</v>
      </c>
      <c r="M4161" s="1">
        <f t="shared" si="194"/>
        <v>32</v>
      </c>
    </row>
    <row r="4162" spans="2:13" x14ac:dyDescent="0.25">
      <c r="B4162">
        <v>4148</v>
      </c>
      <c r="C4162" s="1" t="s">
        <v>9</v>
      </c>
      <c r="D4162">
        <v>500000</v>
      </c>
      <c r="E4162" s="1" t="s">
        <v>10</v>
      </c>
      <c r="F4162" s="1" t="s">
        <v>16</v>
      </c>
      <c r="G4162" s="1" t="s">
        <v>12</v>
      </c>
      <c r="H4162" s="1" t="s">
        <v>12</v>
      </c>
      <c r="I4162" s="1" t="s">
        <v>13</v>
      </c>
      <c r="J4162">
        <v>29</v>
      </c>
      <c r="K4162" s="1">
        <f t="shared" si="192"/>
        <v>500000</v>
      </c>
      <c r="L4162" s="1" t="str">
        <f t="shared" si="193"/>
        <v>ASALARIADO</v>
      </c>
      <c r="M4162" s="1">
        <f t="shared" si="194"/>
        <v>29</v>
      </c>
    </row>
    <row r="4163" spans="2:13" x14ac:dyDescent="0.25">
      <c r="B4163">
        <v>4149</v>
      </c>
      <c r="C4163" s="1" t="s">
        <v>9</v>
      </c>
      <c r="D4163">
        <v>895921</v>
      </c>
      <c r="E4163" s="1" t="s">
        <v>10</v>
      </c>
      <c r="F4163" s="1" t="s">
        <v>16</v>
      </c>
      <c r="G4163" s="1" t="s">
        <v>12</v>
      </c>
      <c r="H4163" s="1" t="s">
        <v>13</v>
      </c>
      <c r="I4163" s="1" t="s">
        <v>13</v>
      </c>
      <c r="J4163">
        <v>24</v>
      </c>
      <c r="K4163" s="1">
        <f t="shared" si="192"/>
        <v>895921</v>
      </c>
      <c r="L4163" s="1" t="str">
        <f t="shared" si="193"/>
        <v>ASALARIADO</v>
      </c>
      <c r="M4163" s="1">
        <f t="shared" si="194"/>
        <v>24</v>
      </c>
    </row>
    <row r="4164" spans="2:13" x14ac:dyDescent="0.25">
      <c r="B4164">
        <v>4150</v>
      </c>
      <c r="C4164" s="1" t="s">
        <v>15</v>
      </c>
      <c r="D4164">
        <v>278030</v>
      </c>
      <c r="E4164" s="1" t="s">
        <v>17</v>
      </c>
      <c r="F4164" s="1" t="s">
        <v>16</v>
      </c>
      <c r="G4164" s="1" t="s">
        <v>12</v>
      </c>
      <c r="H4164" s="1" t="s">
        <v>12</v>
      </c>
      <c r="I4164" s="1" t="s">
        <v>13</v>
      </c>
      <c r="J4164">
        <v>29</v>
      </c>
      <c r="K4164" s="1">
        <f t="shared" si="192"/>
        <v>278030</v>
      </c>
      <c r="L4164" s="1" t="str">
        <f t="shared" si="193"/>
        <v>ASEGURADO VOLUNTARIO</v>
      </c>
      <c r="M4164" s="1">
        <f t="shared" si="194"/>
        <v>29</v>
      </c>
    </row>
    <row r="4165" spans="2:13" x14ac:dyDescent="0.25">
      <c r="B4165">
        <v>4151</v>
      </c>
      <c r="C4165" s="1" t="s">
        <v>9</v>
      </c>
      <c r="D4165">
        <v>534683</v>
      </c>
      <c r="E4165" s="1" t="s">
        <v>18</v>
      </c>
      <c r="F4165" s="1" t="s">
        <v>16</v>
      </c>
      <c r="G4165" s="1" t="s">
        <v>12</v>
      </c>
      <c r="H4165" s="1" t="s">
        <v>12</v>
      </c>
      <c r="I4165" s="1" t="s">
        <v>12</v>
      </c>
      <c r="J4165">
        <v>37</v>
      </c>
      <c r="K4165" s="1">
        <f t="shared" si="192"/>
        <v>534683</v>
      </c>
      <c r="L4165" s="1" t="str">
        <f t="shared" si="193"/>
        <v>TRABAJADOR INDEPENDIENTE</v>
      </c>
      <c r="M4165" s="1">
        <f t="shared" si="194"/>
        <v>37</v>
      </c>
    </row>
    <row r="4166" spans="2:13" x14ac:dyDescent="0.25">
      <c r="B4166">
        <v>4152</v>
      </c>
      <c r="C4166" s="1" t="s">
        <v>9</v>
      </c>
      <c r="D4166">
        <v>263305</v>
      </c>
      <c r="E4166" s="1" t="s">
        <v>10</v>
      </c>
      <c r="F4166" s="1" t="s">
        <v>16</v>
      </c>
      <c r="G4166" s="1" t="s">
        <v>12</v>
      </c>
      <c r="H4166" s="1" t="s">
        <v>13</v>
      </c>
      <c r="I4166" s="1" t="s">
        <v>12</v>
      </c>
      <c r="J4166">
        <v>34</v>
      </c>
      <c r="K4166" s="1">
        <f t="shared" si="192"/>
        <v>263305</v>
      </c>
      <c r="L4166" s="1" t="str">
        <f t="shared" si="193"/>
        <v>ASALARIADO</v>
      </c>
      <c r="M4166" s="1">
        <f t="shared" si="194"/>
        <v>34</v>
      </c>
    </row>
    <row r="4167" spans="2:13" x14ac:dyDescent="0.25">
      <c r="B4167">
        <v>4153</v>
      </c>
      <c r="C4167" s="1" t="s">
        <v>9</v>
      </c>
      <c r="D4167">
        <v>359544.27</v>
      </c>
      <c r="E4167" s="1" t="s">
        <v>21</v>
      </c>
      <c r="F4167" s="1" t="s">
        <v>16</v>
      </c>
      <c r="G4167" s="1" t="s">
        <v>12</v>
      </c>
      <c r="H4167" s="1" t="s">
        <v>12</v>
      </c>
      <c r="I4167" s="1" t="s">
        <v>13</v>
      </c>
      <c r="J4167">
        <v>20</v>
      </c>
      <c r="K4167" s="1">
        <f t="shared" si="192"/>
        <v>359544.27</v>
      </c>
      <c r="L4167" s="1" t="str">
        <f t="shared" si="193"/>
        <v>CONVENIOS ESPECIALES DE ASEGURADOS VOLUNTARIOS</v>
      </c>
      <c r="M4167" s="1">
        <f t="shared" si="194"/>
        <v>20</v>
      </c>
    </row>
    <row r="4168" spans="2:13" x14ac:dyDescent="0.25">
      <c r="B4168">
        <v>4154</v>
      </c>
      <c r="C4168" s="1" t="s">
        <v>9</v>
      </c>
      <c r="D4168">
        <v>331059</v>
      </c>
      <c r="E4168" s="1" t="s">
        <v>18</v>
      </c>
      <c r="F4168" s="1" t="s">
        <v>16</v>
      </c>
      <c r="G4168" s="1" t="s">
        <v>12</v>
      </c>
      <c r="H4168" s="1" t="s">
        <v>13</v>
      </c>
      <c r="I4168" s="1" t="s">
        <v>12</v>
      </c>
      <c r="J4168">
        <v>45</v>
      </c>
      <c r="K4168" s="1">
        <f t="shared" si="192"/>
        <v>331059</v>
      </c>
      <c r="L4168" s="1" t="str">
        <f t="shared" si="193"/>
        <v>TRABAJADOR INDEPENDIENTE</v>
      </c>
      <c r="M4168" s="1">
        <f t="shared" si="194"/>
        <v>45</v>
      </c>
    </row>
    <row r="4169" spans="2:13" x14ac:dyDescent="0.25">
      <c r="B4169">
        <v>4155</v>
      </c>
      <c r="C4169" s="1" t="s">
        <v>15</v>
      </c>
      <c r="D4169">
        <v>1226666.67</v>
      </c>
      <c r="E4169" s="1" t="s">
        <v>10</v>
      </c>
      <c r="F4169" s="1" t="s">
        <v>16</v>
      </c>
      <c r="G4169" s="1" t="s">
        <v>12</v>
      </c>
      <c r="H4169" s="1" t="s">
        <v>13</v>
      </c>
      <c r="I4169" s="1" t="s">
        <v>13</v>
      </c>
      <c r="J4169">
        <v>26</v>
      </c>
      <c r="K4169" s="1">
        <f t="shared" si="192"/>
        <v>1226666.67</v>
      </c>
      <c r="L4169" s="1" t="str">
        <f t="shared" si="193"/>
        <v>ASALARIADO</v>
      </c>
      <c r="M4169" s="1">
        <f t="shared" si="194"/>
        <v>26</v>
      </c>
    </row>
    <row r="4170" spans="2:13" x14ac:dyDescent="0.25">
      <c r="B4170">
        <v>4156</v>
      </c>
      <c r="C4170" s="1" t="s">
        <v>15</v>
      </c>
      <c r="D4170">
        <v>750000</v>
      </c>
      <c r="E4170" s="1" t="s">
        <v>10</v>
      </c>
      <c r="F4170" s="1" t="s">
        <v>16</v>
      </c>
      <c r="G4170" s="1" t="s">
        <v>12</v>
      </c>
      <c r="H4170" s="1" t="s">
        <v>13</v>
      </c>
      <c r="I4170" s="1" t="s">
        <v>13</v>
      </c>
      <c r="J4170">
        <v>35</v>
      </c>
      <c r="K4170" s="1">
        <f t="shared" si="192"/>
        <v>750000</v>
      </c>
      <c r="L4170" s="1" t="str">
        <f t="shared" si="193"/>
        <v>ASALARIADO</v>
      </c>
      <c r="M4170" s="1">
        <f t="shared" si="194"/>
        <v>35</v>
      </c>
    </row>
    <row r="4171" spans="2:13" x14ac:dyDescent="0.25">
      <c r="B4171">
        <v>4157</v>
      </c>
      <c r="C4171" s="1" t="s">
        <v>9</v>
      </c>
      <c r="D4171">
        <v>433710</v>
      </c>
      <c r="E4171" s="1" t="s">
        <v>10</v>
      </c>
      <c r="F4171" s="1" t="s">
        <v>16</v>
      </c>
      <c r="G4171" s="1" t="s">
        <v>12</v>
      </c>
      <c r="H4171" s="1" t="s">
        <v>13</v>
      </c>
      <c r="I4171" s="1" t="s">
        <v>13</v>
      </c>
      <c r="J4171">
        <v>60</v>
      </c>
      <c r="K4171" s="1">
        <f t="shared" si="192"/>
        <v>433710</v>
      </c>
      <c r="L4171" s="1" t="str">
        <f t="shared" si="193"/>
        <v>ASALARIADO</v>
      </c>
      <c r="M4171" s="1">
        <f t="shared" si="194"/>
        <v>60</v>
      </c>
    </row>
    <row r="4172" spans="2:13" x14ac:dyDescent="0.25">
      <c r="B4172">
        <v>4158</v>
      </c>
      <c r="C4172" s="1" t="s">
        <v>9</v>
      </c>
      <c r="D4172">
        <v>540083</v>
      </c>
      <c r="E4172" s="1" t="s">
        <v>18</v>
      </c>
      <c r="F4172" s="1" t="s">
        <v>16</v>
      </c>
      <c r="G4172" s="1" t="s">
        <v>12</v>
      </c>
      <c r="H4172" s="1" t="s">
        <v>13</v>
      </c>
      <c r="I4172" s="1" t="s">
        <v>12</v>
      </c>
      <c r="J4172">
        <v>54</v>
      </c>
      <c r="K4172" s="1">
        <f t="shared" si="192"/>
        <v>540083</v>
      </c>
      <c r="L4172" s="1" t="str">
        <f t="shared" si="193"/>
        <v>TRABAJADOR INDEPENDIENTE</v>
      </c>
      <c r="M4172" s="1">
        <f t="shared" si="194"/>
        <v>54</v>
      </c>
    </row>
    <row r="4173" spans="2:13" x14ac:dyDescent="0.25">
      <c r="B4173">
        <v>4159</v>
      </c>
      <c r="C4173" s="1" t="s">
        <v>9</v>
      </c>
      <c r="D4173">
        <v>575195.69999999995</v>
      </c>
      <c r="E4173" s="1" t="s">
        <v>10</v>
      </c>
      <c r="F4173" s="1" t="s">
        <v>16</v>
      </c>
      <c r="G4173" s="1" t="s">
        <v>12</v>
      </c>
      <c r="H4173" s="1" t="s">
        <v>13</v>
      </c>
      <c r="I4173" s="1" t="s">
        <v>13</v>
      </c>
      <c r="J4173">
        <v>26</v>
      </c>
      <c r="K4173" s="1">
        <f t="shared" si="192"/>
        <v>575195.69999999995</v>
      </c>
      <c r="L4173" s="1" t="str">
        <f t="shared" si="193"/>
        <v>ASALARIADO</v>
      </c>
      <c r="M4173" s="1">
        <f t="shared" si="194"/>
        <v>26</v>
      </c>
    </row>
    <row r="4174" spans="2:13" x14ac:dyDescent="0.25">
      <c r="B4174">
        <v>4160</v>
      </c>
      <c r="C4174" s="1" t="s">
        <v>9</v>
      </c>
      <c r="D4174">
        <v>660110</v>
      </c>
      <c r="E4174" s="1" t="s">
        <v>10</v>
      </c>
      <c r="F4174" s="1" t="s">
        <v>16</v>
      </c>
      <c r="G4174" s="1" t="s">
        <v>12</v>
      </c>
      <c r="H4174" s="1" t="s">
        <v>13</v>
      </c>
      <c r="I4174" s="1" t="s">
        <v>13</v>
      </c>
      <c r="J4174">
        <v>54</v>
      </c>
      <c r="K4174" s="1">
        <f t="shared" si="192"/>
        <v>660110</v>
      </c>
      <c r="L4174" s="1" t="str">
        <f t="shared" si="193"/>
        <v>ASALARIADO</v>
      </c>
      <c r="M4174" s="1">
        <f t="shared" si="194"/>
        <v>54</v>
      </c>
    </row>
    <row r="4175" spans="2:13" x14ac:dyDescent="0.25">
      <c r="B4175">
        <v>4161</v>
      </c>
      <c r="C4175" s="1" t="s">
        <v>9</v>
      </c>
      <c r="D4175">
        <v>344000</v>
      </c>
      <c r="E4175" s="1" t="s">
        <v>10</v>
      </c>
      <c r="F4175" s="1" t="s">
        <v>16</v>
      </c>
      <c r="G4175" s="1" t="s">
        <v>12</v>
      </c>
      <c r="H4175" s="1" t="s">
        <v>13</v>
      </c>
      <c r="I4175" s="1" t="s">
        <v>13</v>
      </c>
      <c r="J4175">
        <v>33</v>
      </c>
      <c r="K4175" s="1">
        <f t="shared" ref="K4175:K4238" si="195">IF(ISBLANK(D4175),$B$8,D4175)</f>
        <v>344000</v>
      </c>
      <c r="L4175" s="1" t="str">
        <f t="shared" ref="L4175:L4238" si="196">IF(ISBLANK(E4175),$B$4,E4175)</f>
        <v>ASALARIADO</v>
      </c>
      <c r="M4175" s="1">
        <f t="shared" ref="M4175:M4238" si="197">IF(ISBLANK(J4175),$B$9,J4175)</f>
        <v>33</v>
      </c>
    </row>
    <row r="4176" spans="2:13" x14ac:dyDescent="0.25">
      <c r="B4176">
        <v>4162</v>
      </c>
      <c r="C4176" s="1" t="s">
        <v>15</v>
      </c>
      <c r="D4176">
        <v>1201546.2</v>
      </c>
      <c r="E4176" s="1" t="s">
        <v>10</v>
      </c>
      <c r="F4176" s="1" t="s">
        <v>11</v>
      </c>
      <c r="G4176" s="1" t="s">
        <v>12</v>
      </c>
      <c r="H4176" s="1" t="s">
        <v>13</v>
      </c>
      <c r="I4176" s="1" t="s">
        <v>13</v>
      </c>
      <c r="J4176">
        <v>28</v>
      </c>
      <c r="K4176" s="1">
        <f t="shared" si="195"/>
        <v>1201546.2</v>
      </c>
      <c r="L4176" s="1" t="str">
        <f t="shared" si="196"/>
        <v>ASALARIADO</v>
      </c>
      <c r="M4176" s="1">
        <f t="shared" si="197"/>
        <v>28</v>
      </c>
    </row>
    <row r="4177" spans="2:13" x14ac:dyDescent="0.25">
      <c r="B4177">
        <v>4163</v>
      </c>
      <c r="C4177" s="1" t="s">
        <v>15</v>
      </c>
      <c r="D4177">
        <v>429500</v>
      </c>
      <c r="E4177" s="1" t="s">
        <v>10</v>
      </c>
      <c r="F4177" s="1" t="s">
        <v>16</v>
      </c>
      <c r="G4177" s="1" t="s">
        <v>12</v>
      </c>
      <c r="H4177" s="1" t="s">
        <v>13</v>
      </c>
      <c r="I4177" s="1" t="s">
        <v>13</v>
      </c>
      <c r="J4177">
        <v>53</v>
      </c>
      <c r="K4177" s="1">
        <f t="shared" si="195"/>
        <v>429500</v>
      </c>
      <c r="L4177" s="1" t="str">
        <f t="shared" si="196"/>
        <v>ASALARIADO</v>
      </c>
      <c r="M4177" s="1">
        <f t="shared" si="197"/>
        <v>53</v>
      </c>
    </row>
    <row r="4178" spans="2:13" x14ac:dyDescent="0.25">
      <c r="B4178">
        <v>4164</v>
      </c>
      <c r="C4178" s="1" t="s">
        <v>9</v>
      </c>
      <c r="D4178">
        <v>78000</v>
      </c>
      <c r="E4178" s="1" t="s">
        <v>10</v>
      </c>
      <c r="F4178" s="1" t="s">
        <v>16</v>
      </c>
      <c r="G4178" s="1" t="s">
        <v>12</v>
      </c>
      <c r="H4178" s="1" t="s">
        <v>13</v>
      </c>
      <c r="I4178" s="1" t="s">
        <v>12</v>
      </c>
      <c r="J4178">
        <v>31</v>
      </c>
      <c r="K4178" s="1">
        <f t="shared" si="195"/>
        <v>78000</v>
      </c>
      <c r="L4178" s="1" t="str">
        <f t="shared" si="196"/>
        <v>ASALARIADO</v>
      </c>
      <c r="M4178" s="1">
        <f t="shared" si="197"/>
        <v>31</v>
      </c>
    </row>
    <row r="4179" spans="2:13" x14ac:dyDescent="0.25">
      <c r="B4179">
        <v>4165</v>
      </c>
      <c r="C4179" s="1" t="s">
        <v>9</v>
      </c>
      <c r="D4179">
        <v>318620</v>
      </c>
      <c r="E4179" s="1" t="s">
        <v>10</v>
      </c>
      <c r="F4179" s="1" t="s">
        <v>16</v>
      </c>
      <c r="G4179" s="1" t="s">
        <v>12</v>
      </c>
      <c r="H4179" s="1" t="s">
        <v>13</v>
      </c>
      <c r="I4179" s="1" t="s">
        <v>13</v>
      </c>
      <c r="J4179">
        <v>60</v>
      </c>
      <c r="K4179" s="1">
        <f t="shared" si="195"/>
        <v>318620</v>
      </c>
      <c r="L4179" s="1" t="str">
        <f t="shared" si="196"/>
        <v>ASALARIADO</v>
      </c>
      <c r="M4179" s="1">
        <f t="shared" si="197"/>
        <v>60</v>
      </c>
    </row>
    <row r="4180" spans="2:13" x14ac:dyDescent="0.25">
      <c r="B4180">
        <v>4166</v>
      </c>
      <c r="C4180" s="1" t="s">
        <v>9</v>
      </c>
      <c r="D4180">
        <v>326035</v>
      </c>
      <c r="E4180" s="1" t="s">
        <v>14</v>
      </c>
      <c r="F4180" s="1" t="s">
        <v>11</v>
      </c>
      <c r="G4180" s="1" t="s">
        <v>12</v>
      </c>
      <c r="H4180" s="1" t="s">
        <v>13</v>
      </c>
      <c r="I4180" s="1" t="s">
        <v>13</v>
      </c>
      <c r="J4180">
        <v>67</v>
      </c>
      <c r="K4180" s="1">
        <f t="shared" si="195"/>
        <v>326035</v>
      </c>
      <c r="L4180" s="1" t="str">
        <f t="shared" si="196"/>
        <v>PENSIONADOS EN SU PROPIO SISTEMA</v>
      </c>
      <c r="M4180" s="1">
        <f t="shared" si="197"/>
        <v>67</v>
      </c>
    </row>
    <row r="4181" spans="2:13" x14ac:dyDescent="0.25">
      <c r="B4181">
        <v>4167</v>
      </c>
      <c r="C4181" s="1" t="s">
        <v>9</v>
      </c>
      <c r="D4181">
        <v>73502.649999999994</v>
      </c>
      <c r="E4181" s="1" t="s">
        <v>10</v>
      </c>
      <c r="F4181" s="1" t="s">
        <v>16</v>
      </c>
      <c r="G4181" s="1" t="s">
        <v>12</v>
      </c>
      <c r="H4181" s="1" t="s">
        <v>12</v>
      </c>
      <c r="I4181" s="1" t="s">
        <v>13</v>
      </c>
      <c r="J4181">
        <v>41</v>
      </c>
      <c r="K4181" s="1">
        <f t="shared" si="195"/>
        <v>73502.649999999994</v>
      </c>
      <c r="L4181" s="1" t="str">
        <f t="shared" si="196"/>
        <v>ASALARIADO</v>
      </c>
      <c r="M4181" s="1">
        <f t="shared" si="197"/>
        <v>41</v>
      </c>
    </row>
    <row r="4182" spans="2:13" x14ac:dyDescent="0.25">
      <c r="B4182">
        <v>4168</v>
      </c>
      <c r="C4182" s="1" t="s">
        <v>15</v>
      </c>
      <c r="D4182">
        <v>297429</v>
      </c>
      <c r="E4182" s="1" t="s">
        <v>17</v>
      </c>
      <c r="F4182" s="1" t="s">
        <v>16</v>
      </c>
      <c r="G4182" s="1" t="s">
        <v>12</v>
      </c>
      <c r="H4182" s="1" t="s">
        <v>12</v>
      </c>
      <c r="I4182" s="1" t="s">
        <v>12</v>
      </c>
      <c r="J4182">
        <v>38</v>
      </c>
      <c r="K4182" s="1">
        <f t="shared" si="195"/>
        <v>297429</v>
      </c>
      <c r="L4182" s="1" t="str">
        <f t="shared" si="196"/>
        <v>ASEGURADO VOLUNTARIO</v>
      </c>
      <c r="M4182" s="1">
        <f t="shared" si="197"/>
        <v>38</v>
      </c>
    </row>
    <row r="4183" spans="2:13" x14ac:dyDescent="0.25">
      <c r="B4183">
        <v>4169</v>
      </c>
      <c r="C4183" s="1" t="s">
        <v>9</v>
      </c>
      <c r="D4183">
        <v>104226</v>
      </c>
      <c r="E4183" s="1" t="s">
        <v>10</v>
      </c>
      <c r="F4183" s="1" t="s">
        <v>16</v>
      </c>
      <c r="G4183" s="1" t="s">
        <v>12</v>
      </c>
      <c r="H4183" s="1" t="s">
        <v>13</v>
      </c>
      <c r="I4183" s="1" t="s">
        <v>13</v>
      </c>
      <c r="J4183">
        <v>22</v>
      </c>
      <c r="K4183" s="1">
        <f t="shared" si="195"/>
        <v>104226</v>
      </c>
      <c r="L4183" s="1" t="str">
        <f t="shared" si="196"/>
        <v>ASALARIADO</v>
      </c>
      <c r="M4183" s="1">
        <f t="shared" si="197"/>
        <v>22</v>
      </c>
    </row>
    <row r="4184" spans="2:13" x14ac:dyDescent="0.25">
      <c r="B4184">
        <v>4170</v>
      </c>
      <c r="C4184" s="1" t="s">
        <v>15</v>
      </c>
      <c r="D4184">
        <v>316043</v>
      </c>
      <c r="E4184" s="1" t="s">
        <v>10</v>
      </c>
      <c r="F4184" s="1" t="s">
        <v>11</v>
      </c>
      <c r="G4184" s="1" t="s">
        <v>12</v>
      </c>
      <c r="H4184" s="1" t="s">
        <v>13</v>
      </c>
      <c r="I4184" s="1" t="s">
        <v>13</v>
      </c>
      <c r="J4184">
        <v>49</v>
      </c>
      <c r="K4184" s="1">
        <f t="shared" si="195"/>
        <v>316043</v>
      </c>
      <c r="L4184" s="1" t="str">
        <f t="shared" si="196"/>
        <v>ASALARIADO</v>
      </c>
      <c r="M4184" s="1">
        <f t="shared" si="197"/>
        <v>49</v>
      </c>
    </row>
    <row r="4185" spans="2:13" x14ac:dyDescent="0.25">
      <c r="B4185">
        <v>4171</v>
      </c>
      <c r="C4185" s="1" t="s">
        <v>9</v>
      </c>
      <c r="D4185">
        <v>829677.14</v>
      </c>
      <c r="E4185" s="1" t="s">
        <v>10</v>
      </c>
      <c r="F4185" s="1" t="s">
        <v>11</v>
      </c>
      <c r="G4185" s="1" t="s">
        <v>12</v>
      </c>
      <c r="H4185" s="1" t="s">
        <v>13</v>
      </c>
      <c r="I4185" s="1" t="s">
        <v>13</v>
      </c>
      <c r="J4185">
        <v>47</v>
      </c>
      <c r="K4185" s="1">
        <f t="shared" si="195"/>
        <v>829677.14</v>
      </c>
      <c r="L4185" s="1" t="str">
        <f t="shared" si="196"/>
        <v>ASALARIADO</v>
      </c>
      <c r="M4185" s="1">
        <f t="shared" si="197"/>
        <v>47</v>
      </c>
    </row>
    <row r="4186" spans="2:13" x14ac:dyDescent="0.25">
      <c r="B4186">
        <v>4172</v>
      </c>
      <c r="C4186" s="1" t="s">
        <v>15</v>
      </c>
      <c r="D4186">
        <v>522807.1</v>
      </c>
      <c r="E4186" s="1" t="s">
        <v>14</v>
      </c>
      <c r="F4186" s="1" t="s">
        <v>11</v>
      </c>
      <c r="G4186" s="1" t="s">
        <v>12</v>
      </c>
      <c r="H4186" s="1" t="s">
        <v>13</v>
      </c>
      <c r="I4186" s="1" t="s">
        <v>13</v>
      </c>
      <c r="J4186">
        <v>70</v>
      </c>
      <c r="K4186" s="1">
        <f t="shared" si="195"/>
        <v>522807.1</v>
      </c>
      <c r="L4186" s="1" t="str">
        <f t="shared" si="196"/>
        <v>PENSIONADOS EN SU PROPIO SISTEMA</v>
      </c>
      <c r="M4186" s="1">
        <f t="shared" si="197"/>
        <v>70</v>
      </c>
    </row>
    <row r="4187" spans="2:13" x14ac:dyDescent="0.25">
      <c r="B4187">
        <v>4173</v>
      </c>
      <c r="C4187" s="1" t="s">
        <v>9</v>
      </c>
      <c r="D4187">
        <v>299441</v>
      </c>
      <c r="E4187" s="1" t="s">
        <v>17</v>
      </c>
      <c r="F4187" s="1" t="s">
        <v>16</v>
      </c>
      <c r="G4187" s="1" t="s">
        <v>12</v>
      </c>
      <c r="H4187" s="1" t="s">
        <v>12</v>
      </c>
      <c r="I4187" s="1" t="s">
        <v>13</v>
      </c>
      <c r="J4187">
        <v>35</v>
      </c>
      <c r="K4187" s="1">
        <f t="shared" si="195"/>
        <v>299441</v>
      </c>
      <c r="L4187" s="1" t="str">
        <f t="shared" si="196"/>
        <v>ASEGURADO VOLUNTARIO</v>
      </c>
      <c r="M4187" s="1">
        <f t="shared" si="197"/>
        <v>35</v>
      </c>
    </row>
    <row r="4188" spans="2:13" x14ac:dyDescent="0.25">
      <c r="B4188">
        <v>4174</v>
      </c>
      <c r="C4188" s="1" t="s">
        <v>15</v>
      </c>
      <c r="D4188">
        <v>1594950</v>
      </c>
      <c r="E4188" s="1" t="s">
        <v>10</v>
      </c>
      <c r="F4188" s="1" t="s">
        <v>16</v>
      </c>
      <c r="G4188" s="1" t="s">
        <v>12</v>
      </c>
      <c r="H4188" s="1" t="s">
        <v>13</v>
      </c>
      <c r="I4188" s="1" t="s">
        <v>13</v>
      </c>
      <c r="J4188">
        <v>32</v>
      </c>
      <c r="K4188" s="1">
        <f t="shared" si="195"/>
        <v>1594950</v>
      </c>
      <c r="L4188" s="1" t="str">
        <f t="shared" si="196"/>
        <v>ASALARIADO</v>
      </c>
      <c r="M4188" s="1">
        <f t="shared" si="197"/>
        <v>32</v>
      </c>
    </row>
    <row r="4189" spans="2:13" x14ac:dyDescent="0.25">
      <c r="B4189">
        <v>4175</v>
      </c>
      <c r="C4189" s="1" t="s">
        <v>9</v>
      </c>
      <c r="D4189">
        <v>417317.4</v>
      </c>
      <c r="E4189" s="1" t="s">
        <v>10</v>
      </c>
      <c r="F4189" s="1" t="s">
        <v>16</v>
      </c>
      <c r="G4189" s="1" t="s">
        <v>12</v>
      </c>
      <c r="H4189" s="1" t="s">
        <v>12</v>
      </c>
      <c r="I4189" s="1" t="s">
        <v>13</v>
      </c>
      <c r="J4189">
        <v>32</v>
      </c>
      <c r="K4189" s="1">
        <f t="shared" si="195"/>
        <v>417317.4</v>
      </c>
      <c r="L4189" s="1" t="str">
        <f t="shared" si="196"/>
        <v>ASALARIADO</v>
      </c>
      <c r="M4189" s="1">
        <f t="shared" si="197"/>
        <v>32</v>
      </c>
    </row>
    <row r="4190" spans="2:13" x14ac:dyDescent="0.25">
      <c r="B4190">
        <v>4176</v>
      </c>
      <c r="C4190" s="1" t="s">
        <v>9</v>
      </c>
      <c r="D4190">
        <v>428852.94</v>
      </c>
      <c r="E4190" s="1" t="s">
        <v>10</v>
      </c>
      <c r="F4190" s="1" t="s">
        <v>16</v>
      </c>
      <c r="G4190" s="1" t="s">
        <v>12</v>
      </c>
      <c r="H4190" s="1" t="s">
        <v>12</v>
      </c>
      <c r="I4190" s="1" t="s">
        <v>13</v>
      </c>
      <c r="J4190">
        <v>32</v>
      </c>
      <c r="K4190" s="1">
        <f t="shared" si="195"/>
        <v>428852.94</v>
      </c>
      <c r="L4190" s="1" t="str">
        <f t="shared" si="196"/>
        <v>ASALARIADO</v>
      </c>
      <c r="M4190" s="1">
        <f t="shared" si="197"/>
        <v>32</v>
      </c>
    </row>
    <row r="4191" spans="2:13" x14ac:dyDescent="0.25">
      <c r="B4191">
        <v>4177</v>
      </c>
      <c r="C4191" s="1" t="s">
        <v>9</v>
      </c>
      <c r="D4191">
        <v>359544.27</v>
      </c>
      <c r="E4191" s="1" t="s">
        <v>21</v>
      </c>
      <c r="F4191" s="1" t="s">
        <v>16</v>
      </c>
      <c r="G4191" s="1" t="s">
        <v>12</v>
      </c>
      <c r="H4191" s="1" t="s">
        <v>12</v>
      </c>
      <c r="I4191" s="1" t="s">
        <v>13</v>
      </c>
      <c r="J4191">
        <v>61</v>
      </c>
      <c r="K4191" s="1">
        <f t="shared" si="195"/>
        <v>359544.27</v>
      </c>
      <c r="L4191" s="1" t="str">
        <f t="shared" si="196"/>
        <v>CONVENIOS ESPECIALES DE ASEGURADOS VOLUNTARIOS</v>
      </c>
      <c r="M4191" s="1">
        <f t="shared" si="197"/>
        <v>61</v>
      </c>
    </row>
    <row r="4192" spans="2:13" x14ac:dyDescent="0.25">
      <c r="B4192">
        <v>4178</v>
      </c>
      <c r="C4192" s="1" t="s">
        <v>9</v>
      </c>
      <c r="D4192">
        <v>141509.48000000001</v>
      </c>
      <c r="E4192" s="1" t="s">
        <v>14</v>
      </c>
      <c r="F4192" s="1" t="s">
        <v>11</v>
      </c>
      <c r="G4192" s="1" t="s">
        <v>12</v>
      </c>
      <c r="H4192" s="1" t="s">
        <v>13</v>
      </c>
      <c r="I4192" s="1" t="s">
        <v>13</v>
      </c>
      <c r="J4192">
        <v>93</v>
      </c>
      <c r="K4192" s="1">
        <f t="shared" si="195"/>
        <v>141509.48000000001</v>
      </c>
      <c r="L4192" s="1" t="str">
        <f t="shared" si="196"/>
        <v>PENSIONADOS EN SU PROPIO SISTEMA</v>
      </c>
      <c r="M4192" s="1">
        <f t="shared" si="197"/>
        <v>93</v>
      </c>
    </row>
    <row r="4193" spans="2:13" x14ac:dyDescent="0.25">
      <c r="B4193">
        <v>4179</v>
      </c>
      <c r="C4193" s="1" t="s">
        <v>9</v>
      </c>
      <c r="D4193">
        <v>480445</v>
      </c>
      <c r="E4193" s="1" t="s">
        <v>10</v>
      </c>
      <c r="F4193" s="1" t="s">
        <v>11</v>
      </c>
      <c r="G4193" s="1" t="s">
        <v>12</v>
      </c>
      <c r="H4193" s="1" t="s">
        <v>13</v>
      </c>
      <c r="I4193" s="1" t="s">
        <v>13</v>
      </c>
      <c r="J4193">
        <v>44</v>
      </c>
      <c r="K4193" s="1">
        <f t="shared" si="195"/>
        <v>480445</v>
      </c>
      <c r="L4193" s="1" t="str">
        <f t="shared" si="196"/>
        <v>ASALARIADO</v>
      </c>
      <c r="M4193" s="1">
        <f t="shared" si="197"/>
        <v>44</v>
      </c>
    </row>
    <row r="4194" spans="2:13" x14ac:dyDescent="0.25">
      <c r="B4194">
        <v>4180</v>
      </c>
      <c r="C4194" s="1" t="s">
        <v>15</v>
      </c>
      <c r="D4194">
        <v>300000</v>
      </c>
      <c r="E4194" s="1" t="s">
        <v>10</v>
      </c>
      <c r="F4194" s="1" t="s">
        <v>16</v>
      </c>
      <c r="G4194" s="1" t="s">
        <v>12</v>
      </c>
      <c r="H4194" s="1" t="s">
        <v>13</v>
      </c>
      <c r="I4194" s="1" t="s">
        <v>12</v>
      </c>
      <c r="J4194">
        <v>43</v>
      </c>
      <c r="K4194" s="1">
        <f t="shared" si="195"/>
        <v>300000</v>
      </c>
      <c r="L4194" s="1" t="str">
        <f t="shared" si="196"/>
        <v>ASALARIADO</v>
      </c>
      <c r="M4194" s="1">
        <f t="shared" si="197"/>
        <v>43</v>
      </c>
    </row>
    <row r="4195" spans="2:13" x14ac:dyDescent="0.25">
      <c r="B4195">
        <v>4181</v>
      </c>
      <c r="C4195" s="1" t="s">
        <v>9</v>
      </c>
      <c r="D4195">
        <v>417493.72</v>
      </c>
      <c r="E4195" s="1" t="s">
        <v>10</v>
      </c>
      <c r="F4195" s="1" t="s">
        <v>16</v>
      </c>
      <c r="G4195" s="1" t="s">
        <v>12</v>
      </c>
      <c r="H4195" s="1" t="s">
        <v>12</v>
      </c>
      <c r="I4195" s="1" t="s">
        <v>13</v>
      </c>
      <c r="J4195">
        <v>57</v>
      </c>
      <c r="K4195" s="1">
        <f t="shared" si="195"/>
        <v>417493.72</v>
      </c>
      <c r="L4195" s="1" t="str">
        <f t="shared" si="196"/>
        <v>ASALARIADO</v>
      </c>
      <c r="M4195" s="1">
        <f t="shared" si="197"/>
        <v>57</v>
      </c>
    </row>
    <row r="4196" spans="2:13" x14ac:dyDescent="0.25">
      <c r="B4196">
        <v>4182</v>
      </c>
      <c r="C4196" s="1" t="s">
        <v>9</v>
      </c>
      <c r="D4196">
        <v>1709162</v>
      </c>
      <c r="E4196" s="1" t="s">
        <v>10</v>
      </c>
      <c r="F4196" s="1" t="s">
        <v>11</v>
      </c>
      <c r="G4196" s="1" t="s">
        <v>12</v>
      </c>
      <c r="H4196" s="1" t="s">
        <v>13</v>
      </c>
      <c r="I4196" s="1" t="s">
        <v>12</v>
      </c>
      <c r="J4196">
        <v>45</v>
      </c>
      <c r="K4196" s="1">
        <f t="shared" si="195"/>
        <v>1709162</v>
      </c>
      <c r="L4196" s="1" t="str">
        <f t="shared" si="196"/>
        <v>ASALARIADO</v>
      </c>
      <c r="M4196" s="1">
        <f t="shared" si="197"/>
        <v>45</v>
      </c>
    </row>
    <row r="4197" spans="2:13" x14ac:dyDescent="0.25">
      <c r="B4197">
        <v>4183</v>
      </c>
      <c r="C4197" s="1" t="s">
        <v>9</v>
      </c>
      <c r="D4197">
        <v>999555</v>
      </c>
      <c r="E4197" s="1" t="s">
        <v>10</v>
      </c>
      <c r="F4197" s="1" t="s">
        <v>11</v>
      </c>
      <c r="G4197" s="1" t="s">
        <v>12</v>
      </c>
      <c r="H4197" s="1" t="s">
        <v>13</v>
      </c>
      <c r="I4197" s="1" t="s">
        <v>13</v>
      </c>
      <c r="J4197">
        <v>35</v>
      </c>
      <c r="K4197" s="1">
        <f t="shared" si="195"/>
        <v>999555</v>
      </c>
      <c r="L4197" s="1" t="str">
        <f t="shared" si="196"/>
        <v>ASALARIADO</v>
      </c>
      <c r="M4197" s="1">
        <f t="shared" si="197"/>
        <v>35</v>
      </c>
    </row>
    <row r="4198" spans="2:13" x14ac:dyDescent="0.25">
      <c r="B4198">
        <v>4184</v>
      </c>
      <c r="C4198" s="1" t="s">
        <v>9</v>
      </c>
      <c r="D4198">
        <v>546926.74</v>
      </c>
      <c r="E4198" s="1" t="s">
        <v>10</v>
      </c>
      <c r="F4198" s="1" t="s">
        <v>16</v>
      </c>
      <c r="G4198" s="1" t="s">
        <v>12</v>
      </c>
      <c r="H4198" s="1" t="s">
        <v>13</v>
      </c>
      <c r="I4198" s="1" t="s">
        <v>13</v>
      </c>
      <c r="J4198">
        <v>28</v>
      </c>
      <c r="K4198" s="1">
        <f t="shared" si="195"/>
        <v>546926.74</v>
      </c>
      <c r="L4198" s="1" t="str">
        <f t="shared" si="196"/>
        <v>ASALARIADO</v>
      </c>
      <c r="M4198" s="1">
        <f t="shared" si="197"/>
        <v>28</v>
      </c>
    </row>
    <row r="4199" spans="2:13" x14ac:dyDescent="0.25">
      <c r="B4199">
        <v>4185</v>
      </c>
      <c r="C4199" s="1" t="s">
        <v>9</v>
      </c>
      <c r="D4199">
        <v>2000000</v>
      </c>
      <c r="E4199" s="1" t="s">
        <v>10</v>
      </c>
      <c r="F4199" s="1" t="s">
        <v>16</v>
      </c>
      <c r="G4199" s="1" t="s">
        <v>12</v>
      </c>
      <c r="H4199" s="1" t="s">
        <v>13</v>
      </c>
      <c r="I4199" s="1" t="s">
        <v>13</v>
      </c>
      <c r="J4199">
        <v>39</v>
      </c>
      <c r="K4199" s="1">
        <f t="shared" si="195"/>
        <v>2000000</v>
      </c>
      <c r="L4199" s="1" t="str">
        <f t="shared" si="196"/>
        <v>ASALARIADO</v>
      </c>
      <c r="M4199" s="1">
        <f t="shared" si="197"/>
        <v>39</v>
      </c>
    </row>
    <row r="4200" spans="2:13" x14ac:dyDescent="0.25">
      <c r="B4200">
        <v>4186</v>
      </c>
      <c r="C4200" s="1" t="s">
        <v>9</v>
      </c>
      <c r="D4200">
        <v>674614</v>
      </c>
      <c r="E4200" s="1" t="s">
        <v>10</v>
      </c>
      <c r="F4200" s="1" t="s">
        <v>11</v>
      </c>
      <c r="G4200" s="1" t="s">
        <v>12</v>
      </c>
      <c r="H4200" s="1" t="s">
        <v>13</v>
      </c>
      <c r="I4200" s="1" t="s">
        <v>13</v>
      </c>
      <c r="J4200">
        <v>61</v>
      </c>
      <c r="K4200" s="1">
        <f t="shared" si="195"/>
        <v>674614</v>
      </c>
      <c r="L4200" s="1" t="str">
        <f t="shared" si="196"/>
        <v>ASALARIADO</v>
      </c>
      <c r="M4200" s="1">
        <f t="shared" si="197"/>
        <v>61</v>
      </c>
    </row>
    <row r="4201" spans="2:13" x14ac:dyDescent="0.25">
      <c r="B4201">
        <v>4187</v>
      </c>
      <c r="C4201" s="1" t="s">
        <v>9</v>
      </c>
      <c r="D4201">
        <v>358876</v>
      </c>
      <c r="E4201" s="1" t="s">
        <v>10</v>
      </c>
      <c r="F4201" s="1" t="s">
        <v>16</v>
      </c>
      <c r="G4201" s="1" t="s">
        <v>12</v>
      </c>
      <c r="H4201" s="1" t="s">
        <v>13</v>
      </c>
      <c r="I4201" s="1" t="s">
        <v>13</v>
      </c>
      <c r="J4201">
        <v>28</v>
      </c>
      <c r="K4201" s="1">
        <f t="shared" si="195"/>
        <v>358876</v>
      </c>
      <c r="L4201" s="1" t="str">
        <f t="shared" si="196"/>
        <v>ASALARIADO</v>
      </c>
      <c r="M4201" s="1">
        <f t="shared" si="197"/>
        <v>28</v>
      </c>
    </row>
    <row r="4202" spans="2:13" x14ac:dyDescent="0.25">
      <c r="B4202">
        <v>4188</v>
      </c>
      <c r="C4202" s="1" t="s">
        <v>9</v>
      </c>
      <c r="D4202">
        <v>886478.2</v>
      </c>
      <c r="E4202" s="1" t="s">
        <v>10</v>
      </c>
      <c r="F4202" s="1" t="s">
        <v>11</v>
      </c>
      <c r="G4202" s="1" t="s">
        <v>12</v>
      </c>
      <c r="H4202" s="1" t="s">
        <v>13</v>
      </c>
      <c r="I4202" s="1" t="s">
        <v>13</v>
      </c>
      <c r="J4202">
        <v>35</v>
      </c>
      <c r="K4202" s="1">
        <f t="shared" si="195"/>
        <v>886478.2</v>
      </c>
      <c r="L4202" s="1" t="str">
        <f t="shared" si="196"/>
        <v>ASALARIADO</v>
      </c>
      <c r="M4202" s="1">
        <f t="shared" si="197"/>
        <v>35</v>
      </c>
    </row>
    <row r="4203" spans="2:13" x14ac:dyDescent="0.25">
      <c r="B4203">
        <v>4189</v>
      </c>
      <c r="C4203" s="1" t="s">
        <v>9</v>
      </c>
      <c r="D4203">
        <v>540083</v>
      </c>
      <c r="E4203" s="1" t="s">
        <v>18</v>
      </c>
      <c r="F4203" s="1" t="s">
        <v>16</v>
      </c>
      <c r="G4203" s="1" t="s">
        <v>12</v>
      </c>
      <c r="H4203" s="1" t="s">
        <v>12</v>
      </c>
      <c r="I4203" s="1" t="s">
        <v>12</v>
      </c>
      <c r="J4203">
        <v>47</v>
      </c>
      <c r="K4203" s="1">
        <f t="shared" si="195"/>
        <v>540083</v>
      </c>
      <c r="L4203" s="1" t="str">
        <f t="shared" si="196"/>
        <v>TRABAJADOR INDEPENDIENTE</v>
      </c>
      <c r="M4203" s="1">
        <f t="shared" si="197"/>
        <v>47</v>
      </c>
    </row>
    <row r="4204" spans="2:13" x14ac:dyDescent="0.25">
      <c r="B4204">
        <v>4190</v>
      </c>
      <c r="C4204" s="1" t="s">
        <v>15</v>
      </c>
      <c r="D4204">
        <v>483037.91</v>
      </c>
      <c r="E4204" s="1" t="s">
        <v>14</v>
      </c>
      <c r="F4204" s="1" t="s">
        <v>11</v>
      </c>
      <c r="G4204" s="1" t="s">
        <v>12</v>
      </c>
      <c r="H4204" s="1" t="s">
        <v>13</v>
      </c>
      <c r="I4204" s="1" t="s">
        <v>13</v>
      </c>
      <c r="J4204">
        <v>84</v>
      </c>
      <c r="K4204" s="1">
        <f t="shared" si="195"/>
        <v>483037.91</v>
      </c>
      <c r="L4204" s="1" t="str">
        <f t="shared" si="196"/>
        <v>PENSIONADOS EN SU PROPIO SISTEMA</v>
      </c>
      <c r="M4204" s="1">
        <f t="shared" si="197"/>
        <v>84</v>
      </c>
    </row>
    <row r="4205" spans="2:13" x14ac:dyDescent="0.25">
      <c r="B4205">
        <v>4191</v>
      </c>
      <c r="C4205" s="1" t="s">
        <v>15</v>
      </c>
      <c r="D4205">
        <v>385548</v>
      </c>
      <c r="E4205" s="1" t="s">
        <v>18</v>
      </c>
      <c r="F4205" s="1" t="s">
        <v>16</v>
      </c>
      <c r="G4205" s="1" t="s">
        <v>12</v>
      </c>
      <c r="H4205" s="1" t="s">
        <v>13</v>
      </c>
      <c r="I4205" s="1" t="s">
        <v>13</v>
      </c>
      <c r="J4205">
        <v>62</v>
      </c>
      <c r="K4205" s="1">
        <f t="shared" si="195"/>
        <v>385548</v>
      </c>
      <c r="L4205" s="1" t="str">
        <f t="shared" si="196"/>
        <v>TRABAJADOR INDEPENDIENTE</v>
      </c>
      <c r="M4205" s="1">
        <f t="shared" si="197"/>
        <v>62</v>
      </c>
    </row>
    <row r="4206" spans="2:13" x14ac:dyDescent="0.25">
      <c r="B4206">
        <v>4192</v>
      </c>
      <c r="C4206" s="1" t="s">
        <v>9</v>
      </c>
      <c r="D4206">
        <v>2870715.1</v>
      </c>
      <c r="E4206" s="1" t="s">
        <v>10</v>
      </c>
      <c r="F4206" s="1" t="s">
        <v>11</v>
      </c>
      <c r="G4206" s="1" t="s">
        <v>12</v>
      </c>
      <c r="H4206" s="1" t="s">
        <v>13</v>
      </c>
      <c r="I4206" s="1" t="s">
        <v>13</v>
      </c>
      <c r="J4206">
        <v>57</v>
      </c>
      <c r="K4206" s="1">
        <f t="shared" si="195"/>
        <v>2870715.1</v>
      </c>
      <c r="L4206" s="1" t="str">
        <f t="shared" si="196"/>
        <v>ASALARIADO</v>
      </c>
      <c r="M4206" s="1">
        <f t="shared" si="197"/>
        <v>57</v>
      </c>
    </row>
    <row r="4207" spans="2:13" x14ac:dyDescent="0.25">
      <c r="B4207">
        <v>4193</v>
      </c>
      <c r="C4207" s="1" t="s">
        <v>15</v>
      </c>
      <c r="D4207">
        <v>297044</v>
      </c>
      <c r="E4207" s="1" t="s">
        <v>19</v>
      </c>
      <c r="F4207" s="1" t="s">
        <v>16</v>
      </c>
      <c r="G4207" s="1" t="s">
        <v>12</v>
      </c>
      <c r="H4207" s="1" t="s">
        <v>13</v>
      </c>
      <c r="I4207" s="1" t="s">
        <v>13</v>
      </c>
      <c r="J4207">
        <v>55</v>
      </c>
      <c r="K4207" s="1">
        <f t="shared" si="195"/>
        <v>297044</v>
      </c>
      <c r="L4207" s="1" t="str">
        <f t="shared" si="196"/>
        <v>CONVENIOS ESPECIALES DE TRABAJADORES INDEPENDIENTES</v>
      </c>
      <c r="M4207" s="1">
        <f t="shared" si="197"/>
        <v>55</v>
      </c>
    </row>
    <row r="4208" spans="2:13" x14ac:dyDescent="0.25">
      <c r="B4208">
        <v>4194</v>
      </c>
      <c r="C4208" s="1" t="s">
        <v>15</v>
      </c>
      <c r="D4208">
        <v>302470</v>
      </c>
      <c r="E4208" s="1" t="s">
        <v>18</v>
      </c>
      <c r="F4208" s="1" t="s">
        <v>16</v>
      </c>
      <c r="G4208" s="1" t="s">
        <v>12</v>
      </c>
      <c r="H4208" s="1" t="s">
        <v>13</v>
      </c>
      <c r="I4208" s="1" t="s">
        <v>13</v>
      </c>
      <c r="J4208">
        <v>24</v>
      </c>
      <c r="K4208" s="1">
        <f t="shared" si="195"/>
        <v>302470</v>
      </c>
      <c r="L4208" s="1" t="str">
        <f t="shared" si="196"/>
        <v>TRABAJADOR INDEPENDIENTE</v>
      </c>
      <c r="M4208" s="1">
        <f t="shared" si="197"/>
        <v>24</v>
      </c>
    </row>
    <row r="4209" spans="2:13" x14ac:dyDescent="0.25">
      <c r="B4209">
        <v>4195</v>
      </c>
      <c r="C4209" s="1" t="s">
        <v>15</v>
      </c>
      <c r="D4209">
        <v>297045</v>
      </c>
      <c r="E4209" s="1" t="s">
        <v>18</v>
      </c>
      <c r="F4209" s="1" t="s">
        <v>16</v>
      </c>
      <c r="G4209" s="1" t="s">
        <v>12</v>
      </c>
      <c r="H4209" s="1" t="s">
        <v>13</v>
      </c>
      <c r="I4209" s="1" t="s">
        <v>13</v>
      </c>
      <c r="J4209">
        <v>63</v>
      </c>
      <c r="K4209" s="1">
        <f t="shared" si="195"/>
        <v>297045</v>
      </c>
      <c r="L4209" s="1" t="str">
        <f t="shared" si="196"/>
        <v>TRABAJADOR INDEPENDIENTE</v>
      </c>
      <c r="M4209" s="1">
        <f t="shared" si="197"/>
        <v>63</v>
      </c>
    </row>
    <row r="4210" spans="2:13" x14ac:dyDescent="0.25">
      <c r="B4210">
        <v>4196</v>
      </c>
      <c r="C4210" s="1" t="s">
        <v>15</v>
      </c>
      <c r="D4210">
        <v>441000</v>
      </c>
      <c r="E4210" s="1" t="s">
        <v>10</v>
      </c>
      <c r="F4210" s="1" t="s">
        <v>16</v>
      </c>
      <c r="G4210" s="1" t="s">
        <v>12</v>
      </c>
      <c r="H4210" s="1" t="s">
        <v>13</v>
      </c>
      <c r="I4210" s="1" t="s">
        <v>13</v>
      </c>
      <c r="J4210">
        <v>22</v>
      </c>
      <c r="K4210" s="1">
        <f t="shared" si="195"/>
        <v>441000</v>
      </c>
      <c r="L4210" s="1" t="str">
        <f t="shared" si="196"/>
        <v>ASALARIADO</v>
      </c>
      <c r="M4210" s="1">
        <f t="shared" si="197"/>
        <v>22</v>
      </c>
    </row>
    <row r="4211" spans="2:13" x14ac:dyDescent="0.25">
      <c r="B4211">
        <v>4197</v>
      </c>
      <c r="C4211" s="1" t="s">
        <v>15</v>
      </c>
      <c r="D4211">
        <v>181917</v>
      </c>
      <c r="E4211" s="1" t="s">
        <v>10</v>
      </c>
      <c r="F4211" s="1" t="s">
        <v>16</v>
      </c>
      <c r="G4211" s="1" t="s">
        <v>12</v>
      </c>
      <c r="H4211" s="1" t="s">
        <v>13</v>
      </c>
      <c r="I4211" s="1" t="s">
        <v>13</v>
      </c>
      <c r="J4211">
        <v>53</v>
      </c>
      <c r="K4211" s="1">
        <f t="shared" si="195"/>
        <v>181917</v>
      </c>
      <c r="L4211" s="1" t="str">
        <f t="shared" si="196"/>
        <v>ASALARIADO</v>
      </c>
      <c r="M4211" s="1">
        <f t="shared" si="197"/>
        <v>53</v>
      </c>
    </row>
    <row r="4212" spans="2:13" x14ac:dyDescent="0.25">
      <c r="B4212">
        <v>4198</v>
      </c>
      <c r="C4212" s="1" t="s">
        <v>9</v>
      </c>
      <c r="D4212">
        <v>297045</v>
      </c>
      <c r="E4212" s="1" t="s">
        <v>18</v>
      </c>
      <c r="F4212" s="1" t="s">
        <v>16</v>
      </c>
      <c r="G4212" s="1" t="s">
        <v>12</v>
      </c>
      <c r="H4212" s="1" t="s">
        <v>13</v>
      </c>
      <c r="I4212" s="1" t="s">
        <v>13</v>
      </c>
      <c r="J4212">
        <v>34</v>
      </c>
      <c r="K4212" s="1">
        <f t="shared" si="195"/>
        <v>297045</v>
      </c>
      <c r="L4212" s="1" t="str">
        <f t="shared" si="196"/>
        <v>TRABAJADOR INDEPENDIENTE</v>
      </c>
      <c r="M4212" s="1">
        <f t="shared" si="197"/>
        <v>34</v>
      </c>
    </row>
    <row r="4213" spans="2:13" x14ac:dyDescent="0.25">
      <c r="B4213">
        <v>4199</v>
      </c>
      <c r="C4213" s="1" t="s">
        <v>9</v>
      </c>
      <c r="D4213">
        <v>486648.56</v>
      </c>
      <c r="E4213" s="1" t="s">
        <v>10</v>
      </c>
      <c r="F4213" s="1" t="s">
        <v>16</v>
      </c>
      <c r="G4213" s="1" t="s">
        <v>12</v>
      </c>
      <c r="H4213" s="1" t="s">
        <v>13</v>
      </c>
      <c r="I4213" s="1" t="s">
        <v>13</v>
      </c>
      <c r="J4213">
        <v>39</v>
      </c>
      <c r="K4213" s="1">
        <f t="shared" si="195"/>
        <v>486648.56</v>
      </c>
      <c r="L4213" s="1" t="str">
        <f t="shared" si="196"/>
        <v>ASALARIADO</v>
      </c>
      <c r="M4213" s="1">
        <f t="shared" si="197"/>
        <v>39</v>
      </c>
    </row>
    <row r="4214" spans="2:13" x14ac:dyDescent="0.25">
      <c r="B4214">
        <v>4200</v>
      </c>
      <c r="C4214" s="1" t="s">
        <v>9</v>
      </c>
      <c r="D4214">
        <v>359544.27</v>
      </c>
      <c r="E4214" s="1" t="s">
        <v>21</v>
      </c>
      <c r="F4214" s="1" t="s">
        <v>16</v>
      </c>
      <c r="G4214" s="1" t="s">
        <v>12</v>
      </c>
      <c r="H4214" s="1" t="s">
        <v>12</v>
      </c>
      <c r="I4214" s="1" t="s">
        <v>13</v>
      </c>
      <c r="J4214">
        <v>38</v>
      </c>
      <c r="K4214" s="1">
        <f t="shared" si="195"/>
        <v>359544.27</v>
      </c>
      <c r="L4214" s="1" t="str">
        <f t="shared" si="196"/>
        <v>CONVENIOS ESPECIALES DE ASEGURADOS VOLUNTARIOS</v>
      </c>
      <c r="M4214" s="1">
        <f t="shared" si="197"/>
        <v>38</v>
      </c>
    </row>
    <row r="4215" spans="2:13" x14ac:dyDescent="0.25">
      <c r="B4215">
        <v>4201</v>
      </c>
      <c r="C4215" s="1" t="s">
        <v>9</v>
      </c>
      <c r="D4215">
        <v>346897.4</v>
      </c>
      <c r="E4215" s="1" t="s">
        <v>10</v>
      </c>
      <c r="F4215" s="1" t="s">
        <v>16</v>
      </c>
      <c r="G4215" s="1" t="s">
        <v>12</v>
      </c>
      <c r="H4215" s="1" t="s">
        <v>13</v>
      </c>
      <c r="I4215" s="1" t="s">
        <v>13</v>
      </c>
      <c r="J4215">
        <v>21</v>
      </c>
      <c r="K4215" s="1">
        <f t="shared" si="195"/>
        <v>346897.4</v>
      </c>
      <c r="L4215" s="1" t="str">
        <f t="shared" si="196"/>
        <v>ASALARIADO</v>
      </c>
      <c r="M4215" s="1">
        <f t="shared" si="197"/>
        <v>21</v>
      </c>
    </row>
    <row r="4216" spans="2:13" x14ac:dyDescent="0.25">
      <c r="B4216">
        <v>4202</v>
      </c>
      <c r="C4216" s="1" t="s">
        <v>15</v>
      </c>
      <c r="D4216">
        <v>278030</v>
      </c>
      <c r="E4216" s="1" t="s">
        <v>18</v>
      </c>
      <c r="F4216" s="1" t="s">
        <v>16</v>
      </c>
      <c r="G4216" s="1" t="s">
        <v>12</v>
      </c>
      <c r="H4216" s="1" t="s">
        <v>13</v>
      </c>
      <c r="I4216" s="1" t="s">
        <v>13</v>
      </c>
      <c r="J4216">
        <v>54</v>
      </c>
      <c r="K4216" s="1">
        <f t="shared" si="195"/>
        <v>278030</v>
      </c>
      <c r="L4216" s="1" t="str">
        <f t="shared" si="196"/>
        <v>TRABAJADOR INDEPENDIENTE</v>
      </c>
      <c r="M4216" s="1">
        <f t="shared" si="197"/>
        <v>54</v>
      </c>
    </row>
    <row r="4217" spans="2:13" x14ac:dyDescent="0.25">
      <c r="B4217">
        <v>4203</v>
      </c>
      <c r="C4217" s="1" t="s">
        <v>9</v>
      </c>
      <c r="D4217">
        <v>846723.45</v>
      </c>
      <c r="E4217" s="1" t="s">
        <v>10</v>
      </c>
      <c r="F4217" s="1" t="s">
        <v>16</v>
      </c>
      <c r="G4217" s="1" t="s">
        <v>12</v>
      </c>
      <c r="H4217" s="1" t="s">
        <v>13</v>
      </c>
      <c r="I4217" s="1" t="s">
        <v>13</v>
      </c>
      <c r="J4217">
        <v>35</v>
      </c>
      <c r="K4217" s="1">
        <f t="shared" si="195"/>
        <v>846723.45</v>
      </c>
      <c r="L4217" s="1" t="str">
        <f t="shared" si="196"/>
        <v>ASALARIADO</v>
      </c>
      <c r="M4217" s="1">
        <f t="shared" si="197"/>
        <v>35</v>
      </c>
    </row>
    <row r="4218" spans="2:13" x14ac:dyDescent="0.25">
      <c r="B4218">
        <v>4204</v>
      </c>
      <c r="C4218" s="1" t="s">
        <v>9</v>
      </c>
      <c r="D4218">
        <v>300018</v>
      </c>
      <c r="E4218" s="1" t="s">
        <v>17</v>
      </c>
      <c r="F4218" s="1" t="s">
        <v>16</v>
      </c>
      <c r="G4218" s="1" t="s">
        <v>12</v>
      </c>
      <c r="H4218" s="1" t="s">
        <v>13</v>
      </c>
      <c r="I4218" s="1" t="s">
        <v>13</v>
      </c>
      <c r="J4218">
        <v>64</v>
      </c>
      <c r="K4218" s="1">
        <f t="shared" si="195"/>
        <v>300018</v>
      </c>
      <c r="L4218" s="1" t="str">
        <f t="shared" si="196"/>
        <v>ASEGURADO VOLUNTARIO</v>
      </c>
      <c r="M4218" s="1">
        <f t="shared" si="197"/>
        <v>64</v>
      </c>
    </row>
    <row r="4219" spans="2:13" x14ac:dyDescent="0.25">
      <c r="B4219">
        <v>4205</v>
      </c>
      <c r="C4219" s="1" t="s">
        <v>15</v>
      </c>
      <c r="D4219">
        <v>169507</v>
      </c>
      <c r="E4219" s="1" t="s">
        <v>10</v>
      </c>
      <c r="F4219" s="1" t="s">
        <v>16</v>
      </c>
      <c r="G4219" s="1" t="s">
        <v>12</v>
      </c>
      <c r="H4219" s="1" t="s">
        <v>12</v>
      </c>
      <c r="I4219" s="1" t="s">
        <v>13</v>
      </c>
      <c r="J4219">
        <v>53</v>
      </c>
      <c r="K4219" s="1">
        <f t="shared" si="195"/>
        <v>169507</v>
      </c>
      <c r="L4219" s="1" t="str">
        <f t="shared" si="196"/>
        <v>ASALARIADO</v>
      </c>
      <c r="M4219" s="1">
        <f t="shared" si="197"/>
        <v>53</v>
      </c>
    </row>
    <row r="4220" spans="2:13" x14ac:dyDescent="0.25">
      <c r="B4220">
        <v>4206</v>
      </c>
      <c r="C4220" s="1" t="s">
        <v>9</v>
      </c>
      <c r="D4220">
        <v>302982</v>
      </c>
      <c r="E4220" s="1" t="s">
        <v>18</v>
      </c>
      <c r="F4220" s="1" t="s">
        <v>16</v>
      </c>
      <c r="G4220" s="1" t="s">
        <v>12</v>
      </c>
      <c r="H4220" s="1" t="s">
        <v>13</v>
      </c>
      <c r="I4220" s="1" t="s">
        <v>13</v>
      </c>
      <c r="J4220">
        <v>63</v>
      </c>
      <c r="K4220" s="1">
        <f t="shared" si="195"/>
        <v>302982</v>
      </c>
      <c r="L4220" s="1" t="str">
        <f t="shared" si="196"/>
        <v>TRABAJADOR INDEPENDIENTE</v>
      </c>
      <c r="M4220" s="1">
        <f t="shared" si="197"/>
        <v>63</v>
      </c>
    </row>
    <row r="4221" spans="2:13" x14ac:dyDescent="0.25">
      <c r="B4221">
        <v>4207</v>
      </c>
      <c r="C4221" s="1" t="s">
        <v>9</v>
      </c>
      <c r="D4221">
        <v>428571.43</v>
      </c>
      <c r="E4221" s="1" t="s">
        <v>10</v>
      </c>
      <c r="F4221" s="1" t="s">
        <v>16</v>
      </c>
      <c r="G4221" s="1" t="s">
        <v>12</v>
      </c>
      <c r="H4221" s="1" t="s">
        <v>13</v>
      </c>
      <c r="I4221" s="1" t="s">
        <v>13</v>
      </c>
      <c r="J4221">
        <v>34</v>
      </c>
      <c r="K4221" s="1">
        <f t="shared" si="195"/>
        <v>428571.43</v>
      </c>
      <c r="L4221" s="1" t="str">
        <f t="shared" si="196"/>
        <v>ASALARIADO</v>
      </c>
      <c r="M4221" s="1">
        <f t="shared" si="197"/>
        <v>34</v>
      </c>
    </row>
    <row r="4222" spans="2:13" x14ac:dyDescent="0.25">
      <c r="B4222">
        <v>4208</v>
      </c>
      <c r="C4222" s="1" t="s">
        <v>9</v>
      </c>
      <c r="D4222">
        <v>418466</v>
      </c>
      <c r="E4222" s="1" t="s">
        <v>10</v>
      </c>
      <c r="F4222" s="1" t="s">
        <v>16</v>
      </c>
      <c r="G4222" s="1" t="s">
        <v>12</v>
      </c>
      <c r="H4222" s="1" t="s">
        <v>13</v>
      </c>
      <c r="I4222" s="1" t="s">
        <v>13</v>
      </c>
      <c r="J4222">
        <v>40</v>
      </c>
      <c r="K4222" s="1">
        <f t="shared" si="195"/>
        <v>418466</v>
      </c>
      <c r="L4222" s="1" t="str">
        <f t="shared" si="196"/>
        <v>ASALARIADO</v>
      </c>
      <c r="M4222" s="1">
        <f t="shared" si="197"/>
        <v>40</v>
      </c>
    </row>
    <row r="4223" spans="2:13" x14ac:dyDescent="0.25">
      <c r="B4223">
        <v>4209</v>
      </c>
      <c r="C4223" s="1" t="s">
        <v>9</v>
      </c>
      <c r="D4223">
        <v>407937</v>
      </c>
      <c r="E4223" s="1" t="s">
        <v>10</v>
      </c>
      <c r="F4223" s="1" t="s">
        <v>16</v>
      </c>
      <c r="G4223" s="1" t="s">
        <v>12</v>
      </c>
      <c r="H4223" s="1" t="s">
        <v>13</v>
      </c>
      <c r="I4223" s="1" t="s">
        <v>13</v>
      </c>
      <c r="J4223">
        <v>34</v>
      </c>
      <c r="K4223" s="1">
        <f t="shared" si="195"/>
        <v>407937</v>
      </c>
      <c r="L4223" s="1" t="str">
        <f t="shared" si="196"/>
        <v>ASALARIADO</v>
      </c>
      <c r="M4223" s="1">
        <f t="shared" si="197"/>
        <v>34</v>
      </c>
    </row>
    <row r="4224" spans="2:13" x14ac:dyDescent="0.25">
      <c r="B4224">
        <v>4210</v>
      </c>
      <c r="C4224" s="1" t="s">
        <v>9</v>
      </c>
      <c r="D4224">
        <v>461380</v>
      </c>
      <c r="E4224" s="1" t="s">
        <v>10</v>
      </c>
      <c r="F4224" s="1" t="s">
        <v>16</v>
      </c>
      <c r="G4224" s="1" t="s">
        <v>12</v>
      </c>
      <c r="H4224" s="1" t="s">
        <v>13</v>
      </c>
      <c r="I4224" s="1" t="s">
        <v>13</v>
      </c>
      <c r="J4224">
        <v>30</v>
      </c>
      <c r="K4224" s="1">
        <f t="shared" si="195"/>
        <v>461380</v>
      </c>
      <c r="L4224" s="1" t="str">
        <f t="shared" si="196"/>
        <v>ASALARIADO</v>
      </c>
      <c r="M4224" s="1">
        <f t="shared" si="197"/>
        <v>30</v>
      </c>
    </row>
    <row r="4225" spans="2:13" x14ac:dyDescent="0.25">
      <c r="B4225">
        <v>4211</v>
      </c>
      <c r="C4225" s="1" t="s">
        <v>9</v>
      </c>
      <c r="D4225">
        <v>746235</v>
      </c>
      <c r="E4225" s="1" t="s">
        <v>10</v>
      </c>
      <c r="F4225" s="1" t="s">
        <v>16</v>
      </c>
      <c r="G4225" s="1" t="s">
        <v>12</v>
      </c>
      <c r="H4225" s="1" t="s">
        <v>13</v>
      </c>
      <c r="I4225" s="1" t="s">
        <v>13</v>
      </c>
      <c r="J4225">
        <v>49</v>
      </c>
      <c r="K4225" s="1">
        <f t="shared" si="195"/>
        <v>746235</v>
      </c>
      <c r="L4225" s="1" t="str">
        <f t="shared" si="196"/>
        <v>ASALARIADO</v>
      </c>
      <c r="M4225" s="1">
        <f t="shared" si="197"/>
        <v>49</v>
      </c>
    </row>
    <row r="4226" spans="2:13" x14ac:dyDescent="0.25">
      <c r="B4226">
        <v>4212</v>
      </c>
      <c r="C4226" s="1" t="s">
        <v>9</v>
      </c>
      <c r="D4226">
        <v>1041833.32</v>
      </c>
      <c r="E4226" s="1" t="s">
        <v>10</v>
      </c>
      <c r="F4226" s="1" t="s">
        <v>11</v>
      </c>
      <c r="G4226" s="1" t="s">
        <v>12</v>
      </c>
      <c r="H4226" s="1" t="s">
        <v>13</v>
      </c>
      <c r="I4226" s="1" t="s">
        <v>13</v>
      </c>
      <c r="J4226">
        <v>60</v>
      </c>
      <c r="K4226" s="1">
        <f t="shared" si="195"/>
        <v>1041833.32</v>
      </c>
      <c r="L4226" s="1" t="str">
        <f t="shared" si="196"/>
        <v>ASALARIADO</v>
      </c>
      <c r="M4226" s="1">
        <f t="shared" si="197"/>
        <v>60</v>
      </c>
    </row>
    <row r="4227" spans="2:13" x14ac:dyDescent="0.25">
      <c r="B4227">
        <v>4213</v>
      </c>
      <c r="C4227" s="1" t="s">
        <v>9</v>
      </c>
      <c r="D4227">
        <v>324047</v>
      </c>
      <c r="E4227" s="1" t="s">
        <v>18</v>
      </c>
      <c r="F4227" s="1" t="s">
        <v>16</v>
      </c>
      <c r="G4227" s="1" t="s">
        <v>13</v>
      </c>
      <c r="H4227" s="1" t="s">
        <v>13</v>
      </c>
      <c r="I4227" s="1" t="s">
        <v>13</v>
      </c>
      <c r="J4227">
        <v>65</v>
      </c>
      <c r="K4227" s="1">
        <f t="shared" si="195"/>
        <v>324047</v>
      </c>
      <c r="L4227" s="1" t="str">
        <f t="shared" si="196"/>
        <v>TRABAJADOR INDEPENDIENTE</v>
      </c>
      <c r="M4227" s="1">
        <f t="shared" si="197"/>
        <v>65</v>
      </c>
    </row>
    <row r="4228" spans="2:13" x14ac:dyDescent="0.25">
      <c r="B4228">
        <v>4214</v>
      </c>
      <c r="C4228" s="1" t="s">
        <v>15</v>
      </c>
      <c r="D4228">
        <v>1482778.51</v>
      </c>
      <c r="E4228" s="1" t="s">
        <v>10</v>
      </c>
      <c r="F4228" s="1" t="s">
        <v>16</v>
      </c>
      <c r="G4228" s="1" t="s">
        <v>12</v>
      </c>
      <c r="H4228" s="1" t="s">
        <v>13</v>
      </c>
      <c r="I4228" s="1" t="s">
        <v>12</v>
      </c>
      <c r="J4228">
        <v>37</v>
      </c>
      <c r="K4228" s="1">
        <f t="shared" si="195"/>
        <v>1482778.51</v>
      </c>
      <c r="L4228" s="1" t="str">
        <f t="shared" si="196"/>
        <v>ASALARIADO</v>
      </c>
      <c r="M4228" s="1">
        <f t="shared" si="197"/>
        <v>37</v>
      </c>
    </row>
    <row r="4229" spans="2:13" x14ac:dyDescent="0.25">
      <c r="B4229">
        <v>4215</v>
      </c>
      <c r="C4229" s="1" t="s">
        <v>9</v>
      </c>
      <c r="D4229">
        <v>620245</v>
      </c>
      <c r="E4229" s="1" t="s">
        <v>18</v>
      </c>
      <c r="F4229" s="1" t="s">
        <v>16</v>
      </c>
      <c r="G4229" s="1" t="s">
        <v>12</v>
      </c>
      <c r="H4229" s="1" t="s">
        <v>13</v>
      </c>
      <c r="I4229" s="1" t="s">
        <v>13</v>
      </c>
      <c r="J4229">
        <v>45</v>
      </c>
      <c r="K4229" s="1">
        <f t="shared" si="195"/>
        <v>620245</v>
      </c>
      <c r="L4229" s="1" t="str">
        <f t="shared" si="196"/>
        <v>TRABAJADOR INDEPENDIENTE</v>
      </c>
      <c r="M4229" s="1">
        <f t="shared" si="197"/>
        <v>45</v>
      </c>
    </row>
    <row r="4230" spans="2:13" x14ac:dyDescent="0.25">
      <c r="B4230">
        <v>4216</v>
      </c>
      <c r="C4230" s="1" t="s">
        <v>9</v>
      </c>
      <c r="D4230">
        <v>37500</v>
      </c>
      <c r="E4230" s="1" t="s">
        <v>10</v>
      </c>
      <c r="F4230" s="1" t="s">
        <v>16</v>
      </c>
      <c r="G4230" s="1" t="s">
        <v>12</v>
      </c>
      <c r="H4230" s="1" t="s">
        <v>13</v>
      </c>
      <c r="I4230" s="1" t="s">
        <v>12</v>
      </c>
      <c r="J4230">
        <v>47</v>
      </c>
      <c r="K4230" s="1">
        <f t="shared" si="195"/>
        <v>37500</v>
      </c>
      <c r="L4230" s="1" t="str">
        <f t="shared" si="196"/>
        <v>ASALARIADO</v>
      </c>
      <c r="M4230" s="1">
        <f t="shared" si="197"/>
        <v>47</v>
      </c>
    </row>
    <row r="4231" spans="2:13" x14ac:dyDescent="0.25">
      <c r="B4231">
        <v>4217</v>
      </c>
      <c r="C4231" s="1" t="s">
        <v>15</v>
      </c>
      <c r="D4231">
        <v>297045</v>
      </c>
      <c r="E4231" s="1" t="s">
        <v>17</v>
      </c>
      <c r="F4231" s="1" t="s">
        <v>16</v>
      </c>
      <c r="G4231" s="1" t="s">
        <v>12</v>
      </c>
      <c r="H4231" s="1" t="s">
        <v>13</v>
      </c>
      <c r="I4231" s="1" t="s">
        <v>12</v>
      </c>
      <c r="J4231">
        <v>48</v>
      </c>
      <c r="K4231" s="1">
        <f t="shared" si="195"/>
        <v>297045</v>
      </c>
      <c r="L4231" s="1" t="str">
        <f t="shared" si="196"/>
        <v>ASEGURADO VOLUNTARIO</v>
      </c>
      <c r="M4231" s="1">
        <f t="shared" si="197"/>
        <v>48</v>
      </c>
    </row>
    <row r="4232" spans="2:13" x14ac:dyDescent="0.25">
      <c r="B4232">
        <v>4218</v>
      </c>
      <c r="C4232" s="1" t="s">
        <v>9</v>
      </c>
      <c r="D4232">
        <v>1810740.4</v>
      </c>
      <c r="E4232" s="1" t="s">
        <v>10</v>
      </c>
      <c r="F4232" s="1" t="s">
        <v>11</v>
      </c>
      <c r="G4232" s="1" t="s">
        <v>12</v>
      </c>
      <c r="H4232" s="1" t="s">
        <v>13</v>
      </c>
      <c r="I4232" s="1" t="s">
        <v>13</v>
      </c>
      <c r="J4232">
        <v>55</v>
      </c>
      <c r="K4232" s="1">
        <f t="shared" si="195"/>
        <v>1810740.4</v>
      </c>
      <c r="L4232" s="1" t="str">
        <f t="shared" si="196"/>
        <v>ASALARIADO</v>
      </c>
      <c r="M4232" s="1">
        <f t="shared" si="197"/>
        <v>55</v>
      </c>
    </row>
    <row r="4233" spans="2:13" x14ac:dyDescent="0.25">
      <c r="B4233">
        <v>4219</v>
      </c>
      <c r="C4233" s="1" t="s">
        <v>9</v>
      </c>
      <c r="D4233">
        <v>8850000</v>
      </c>
      <c r="E4233" s="1" t="s">
        <v>10</v>
      </c>
      <c r="F4233" s="1" t="s">
        <v>16</v>
      </c>
      <c r="G4233" s="1" t="s">
        <v>12</v>
      </c>
      <c r="H4233" s="1" t="s">
        <v>13</v>
      </c>
      <c r="I4233" s="1" t="s">
        <v>13</v>
      </c>
      <c r="J4233">
        <v>41</v>
      </c>
      <c r="K4233" s="1">
        <f t="shared" si="195"/>
        <v>8850000</v>
      </c>
      <c r="L4233" s="1" t="str">
        <f t="shared" si="196"/>
        <v>ASALARIADO</v>
      </c>
      <c r="M4233" s="1">
        <f t="shared" si="197"/>
        <v>41</v>
      </c>
    </row>
    <row r="4234" spans="2:13" x14ac:dyDescent="0.25">
      <c r="B4234">
        <v>4220</v>
      </c>
      <c r="C4234" s="1" t="s">
        <v>15</v>
      </c>
      <c r="D4234">
        <v>955676</v>
      </c>
      <c r="E4234" s="1" t="s">
        <v>18</v>
      </c>
      <c r="F4234" s="1" t="s">
        <v>16</v>
      </c>
      <c r="G4234" s="1" t="s">
        <v>12</v>
      </c>
      <c r="H4234" s="1" t="s">
        <v>13</v>
      </c>
      <c r="I4234" s="1" t="s">
        <v>13</v>
      </c>
      <c r="J4234">
        <v>38</v>
      </c>
      <c r="K4234" s="1">
        <f t="shared" si="195"/>
        <v>955676</v>
      </c>
      <c r="L4234" s="1" t="str">
        <f t="shared" si="196"/>
        <v>TRABAJADOR INDEPENDIENTE</v>
      </c>
      <c r="M4234" s="1">
        <f t="shared" si="197"/>
        <v>38</v>
      </c>
    </row>
    <row r="4235" spans="2:13" x14ac:dyDescent="0.25">
      <c r="B4235">
        <v>4221</v>
      </c>
      <c r="C4235" s="1" t="s">
        <v>9</v>
      </c>
      <c r="D4235">
        <v>278030</v>
      </c>
      <c r="E4235" s="1" t="s">
        <v>19</v>
      </c>
      <c r="F4235" s="1" t="s">
        <v>16</v>
      </c>
      <c r="G4235" s="1" t="s">
        <v>12</v>
      </c>
      <c r="H4235" s="1" t="s">
        <v>13</v>
      </c>
      <c r="I4235" s="1" t="s">
        <v>13</v>
      </c>
      <c r="J4235">
        <v>68</v>
      </c>
      <c r="K4235" s="1">
        <f t="shared" si="195"/>
        <v>278030</v>
      </c>
      <c r="L4235" s="1" t="str">
        <f t="shared" si="196"/>
        <v>CONVENIOS ESPECIALES DE TRABAJADORES INDEPENDIENTES</v>
      </c>
      <c r="M4235" s="1">
        <f t="shared" si="197"/>
        <v>68</v>
      </c>
    </row>
    <row r="4236" spans="2:13" x14ac:dyDescent="0.25">
      <c r="B4236">
        <v>4222</v>
      </c>
      <c r="C4236" s="1" t="s">
        <v>9</v>
      </c>
      <c r="D4236">
        <v>301502.2</v>
      </c>
      <c r="E4236" s="1" t="s">
        <v>10</v>
      </c>
      <c r="F4236" s="1" t="s">
        <v>16</v>
      </c>
      <c r="G4236" s="1" t="s">
        <v>12</v>
      </c>
      <c r="H4236" s="1" t="s">
        <v>13</v>
      </c>
      <c r="I4236" s="1" t="s">
        <v>13</v>
      </c>
      <c r="J4236">
        <v>29</v>
      </c>
      <c r="K4236" s="1">
        <f t="shared" si="195"/>
        <v>301502.2</v>
      </c>
      <c r="L4236" s="1" t="str">
        <f t="shared" si="196"/>
        <v>ASALARIADO</v>
      </c>
      <c r="M4236" s="1">
        <f t="shared" si="197"/>
        <v>29</v>
      </c>
    </row>
    <row r="4237" spans="2:13" x14ac:dyDescent="0.25">
      <c r="B4237">
        <v>4223</v>
      </c>
      <c r="C4237" s="1" t="s">
        <v>9</v>
      </c>
      <c r="D4237">
        <v>1331200</v>
      </c>
      <c r="E4237" s="1" t="s">
        <v>10</v>
      </c>
      <c r="F4237" s="1" t="s">
        <v>16</v>
      </c>
      <c r="G4237" s="1" t="s">
        <v>12</v>
      </c>
      <c r="H4237" s="1" t="s">
        <v>13</v>
      </c>
      <c r="I4237" s="1" t="s">
        <v>13</v>
      </c>
      <c r="J4237">
        <v>31</v>
      </c>
      <c r="K4237" s="1">
        <f t="shared" si="195"/>
        <v>1331200</v>
      </c>
      <c r="L4237" s="1" t="str">
        <f t="shared" si="196"/>
        <v>ASALARIADO</v>
      </c>
      <c r="M4237" s="1">
        <f t="shared" si="197"/>
        <v>31</v>
      </c>
    </row>
    <row r="4238" spans="2:13" x14ac:dyDescent="0.25">
      <c r="B4238">
        <v>4224</v>
      </c>
      <c r="C4238" s="1" t="s">
        <v>15</v>
      </c>
      <c r="D4238">
        <v>368052.97</v>
      </c>
      <c r="E4238" s="1" t="s">
        <v>10</v>
      </c>
      <c r="F4238" s="1" t="s">
        <v>16</v>
      </c>
      <c r="G4238" s="1" t="s">
        <v>12</v>
      </c>
      <c r="H4238" s="1" t="s">
        <v>13</v>
      </c>
      <c r="I4238" s="1" t="s">
        <v>13</v>
      </c>
      <c r="J4238">
        <v>37</v>
      </c>
      <c r="K4238" s="1">
        <f t="shared" si="195"/>
        <v>368052.97</v>
      </c>
      <c r="L4238" s="1" t="str">
        <f t="shared" si="196"/>
        <v>ASALARIADO</v>
      </c>
      <c r="M4238" s="1">
        <f t="shared" si="197"/>
        <v>37</v>
      </c>
    </row>
    <row r="4239" spans="2:13" x14ac:dyDescent="0.25">
      <c r="B4239">
        <v>4225</v>
      </c>
      <c r="C4239" s="1" t="s">
        <v>9</v>
      </c>
      <c r="D4239">
        <v>65000</v>
      </c>
      <c r="E4239" s="1" t="s">
        <v>10</v>
      </c>
      <c r="F4239" s="1" t="s">
        <v>16</v>
      </c>
      <c r="G4239" s="1" t="s">
        <v>12</v>
      </c>
      <c r="H4239" s="1" t="s">
        <v>12</v>
      </c>
      <c r="I4239" s="1" t="s">
        <v>13</v>
      </c>
      <c r="J4239">
        <v>33</v>
      </c>
      <c r="K4239" s="1">
        <f t="shared" ref="K4239:K4302" si="198">IF(ISBLANK(D4239),$B$8,D4239)</f>
        <v>65000</v>
      </c>
      <c r="L4239" s="1" t="str">
        <f t="shared" ref="L4239:L4302" si="199">IF(ISBLANK(E4239),$B$4,E4239)</f>
        <v>ASALARIADO</v>
      </c>
      <c r="M4239" s="1">
        <f t="shared" ref="M4239:M4302" si="200">IF(ISBLANK(J4239),$B$9,J4239)</f>
        <v>33</v>
      </c>
    </row>
    <row r="4240" spans="2:13" x14ac:dyDescent="0.25">
      <c r="B4240">
        <v>4226</v>
      </c>
      <c r="C4240" s="1" t="s">
        <v>15</v>
      </c>
      <c r="D4240">
        <v>4770580</v>
      </c>
      <c r="E4240" s="1" t="s">
        <v>14</v>
      </c>
      <c r="F4240" s="1" t="s">
        <v>11</v>
      </c>
      <c r="G4240" s="1" t="s">
        <v>12</v>
      </c>
      <c r="H4240" s="1" t="s">
        <v>13</v>
      </c>
      <c r="I4240" s="1" t="s">
        <v>13</v>
      </c>
      <c r="J4240">
        <v>82</v>
      </c>
      <c r="K4240" s="1">
        <f t="shared" si="198"/>
        <v>4770580</v>
      </c>
      <c r="L4240" s="1" t="str">
        <f t="shared" si="199"/>
        <v>PENSIONADOS EN SU PROPIO SISTEMA</v>
      </c>
      <c r="M4240" s="1">
        <f t="shared" si="200"/>
        <v>82</v>
      </c>
    </row>
    <row r="4241" spans="2:13" x14ac:dyDescent="0.25">
      <c r="B4241">
        <v>4227</v>
      </c>
      <c r="C4241" s="1" t="s">
        <v>9</v>
      </c>
      <c r="D4241">
        <v>1320594.4099999999</v>
      </c>
      <c r="E4241" s="1" t="s">
        <v>10</v>
      </c>
      <c r="F4241" s="1" t="s">
        <v>16</v>
      </c>
      <c r="G4241" s="1" t="s">
        <v>12</v>
      </c>
      <c r="H4241" s="1" t="s">
        <v>13</v>
      </c>
      <c r="I4241" s="1" t="s">
        <v>13</v>
      </c>
      <c r="J4241">
        <v>26</v>
      </c>
      <c r="K4241" s="1">
        <f t="shared" si="198"/>
        <v>1320594.4099999999</v>
      </c>
      <c r="L4241" s="1" t="str">
        <f t="shared" si="199"/>
        <v>ASALARIADO</v>
      </c>
      <c r="M4241" s="1">
        <f t="shared" si="200"/>
        <v>26</v>
      </c>
    </row>
    <row r="4242" spans="2:13" x14ac:dyDescent="0.25">
      <c r="B4242">
        <v>4228</v>
      </c>
      <c r="C4242" s="1" t="s">
        <v>9</v>
      </c>
      <c r="D4242">
        <v>349825</v>
      </c>
      <c r="E4242" s="1" t="s">
        <v>10</v>
      </c>
      <c r="F4242" s="1" t="s">
        <v>16</v>
      </c>
      <c r="G4242" s="1" t="s">
        <v>12</v>
      </c>
      <c r="H4242" s="1" t="s">
        <v>13</v>
      </c>
      <c r="I4242" s="1" t="s">
        <v>13</v>
      </c>
      <c r="J4242">
        <v>55</v>
      </c>
      <c r="K4242" s="1">
        <f t="shared" si="198"/>
        <v>349825</v>
      </c>
      <c r="L4242" s="1" t="str">
        <f t="shared" si="199"/>
        <v>ASALARIADO</v>
      </c>
      <c r="M4242" s="1">
        <f t="shared" si="200"/>
        <v>55</v>
      </c>
    </row>
    <row r="4243" spans="2:13" x14ac:dyDescent="0.25">
      <c r="B4243">
        <v>4229</v>
      </c>
      <c r="C4243" s="1" t="s">
        <v>15</v>
      </c>
      <c r="D4243">
        <v>410881.45</v>
      </c>
      <c r="E4243" s="1" t="s">
        <v>10</v>
      </c>
      <c r="F4243" s="1" t="s">
        <v>16</v>
      </c>
      <c r="G4243" s="1" t="s">
        <v>12</v>
      </c>
      <c r="H4243" s="1" t="s">
        <v>13</v>
      </c>
      <c r="I4243" s="1" t="s">
        <v>13</v>
      </c>
      <c r="J4243">
        <v>45</v>
      </c>
      <c r="K4243" s="1">
        <f t="shared" si="198"/>
        <v>410881.45</v>
      </c>
      <c r="L4243" s="1" t="str">
        <f t="shared" si="199"/>
        <v>ASALARIADO</v>
      </c>
      <c r="M4243" s="1">
        <f t="shared" si="200"/>
        <v>45</v>
      </c>
    </row>
    <row r="4244" spans="2:13" x14ac:dyDescent="0.25">
      <c r="B4244">
        <v>4230</v>
      </c>
      <c r="C4244" s="1" t="s">
        <v>9</v>
      </c>
      <c r="D4244">
        <v>600000</v>
      </c>
      <c r="E4244" s="1" t="s">
        <v>10</v>
      </c>
      <c r="F4244" s="1" t="s">
        <v>16</v>
      </c>
      <c r="G4244" s="1" t="s">
        <v>12</v>
      </c>
      <c r="H4244" s="1" t="s">
        <v>13</v>
      </c>
      <c r="I4244" s="1" t="s">
        <v>12</v>
      </c>
      <c r="J4244">
        <v>28</v>
      </c>
      <c r="K4244" s="1">
        <f t="shared" si="198"/>
        <v>600000</v>
      </c>
      <c r="L4244" s="1" t="str">
        <f t="shared" si="199"/>
        <v>ASALARIADO</v>
      </c>
      <c r="M4244" s="1">
        <f t="shared" si="200"/>
        <v>28</v>
      </c>
    </row>
    <row r="4245" spans="2:13" x14ac:dyDescent="0.25">
      <c r="B4245">
        <v>4231</v>
      </c>
      <c r="C4245" s="1" t="s">
        <v>15</v>
      </c>
      <c r="D4245">
        <v>631000</v>
      </c>
      <c r="E4245" s="1" t="s">
        <v>10</v>
      </c>
      <c r="F4245" s="1" t="s">
        <v>16</v>
      </c>
      <c r="G4245" s="1" t="s">
        <v>12</v>
      </c>
      <c r="H4245" s="1" t="s">
        <v>13</v>
      </c>
      <c r="I4245" s="1" t="s">
        <v>13</v>
      </c>
      <c r="J4245">
        <v>32</v>
      </c>
      <c r="K4245" s="1">
        <f t="shared" si="198"/>
        <v>631000</v>
      </c>
      <c r="L4245" s="1" t="str">
        <f t="shared" si="199"/>
        <v>ASALARIADO</v>
      </c>
      <c r="M4245" s="1">
        <f t="shared" si="200"/>
        <v>32</v>
      </c>
    </row>
    <row r="4246" spans="2:13" x14ac:dyDescent="0.25">
      <c r="B4246">
        <v>4232</v>
      </c>
      <c r="C4246" s="1" t="s">
        <v>9</v>
      </c>
      <c r="D4246">
        <v>1873201.89</v>
      </c>
      <c r="E4246" s="1" t="s">
        <v>10</v>
      </c>
      <c r="F4246" s="1" t="s">
        <v>16</v>
      </c>
      <c r="G4246" s="1" t="s">
        <v>12</v>
      </c>
      <c r="H4246" s="1" t="s">
        <v>13</v>
      </c>
      <c r="I4246" s="1" t="s">
        <v>13</v>
      </c>
      <c r="J4246">
        <v>49</v>
      </c>
      <c r="K4246" s="1">
        <f t="shared" si="198"/>
        <v>1873201.89</v>
      </c>
      <c r="L4246" s="1" t="str">
        <f t="shared" si="199"/>
        <v>ASALARIADO</v>
      </c>
      <c r="M4246" s="1">
        <f t="shared" si="200"/>
        <v>49</v>
      </c>
    </row>
    <row r="4247" spans="2:13" x14ac:dyDescent="0.25">
      <c r="B4247">
        <v>4233</v>
      </c>
      <c r="C4247" s="1" t="s">
        <v>15</v>
      </c>
      <c r="D4247">
        <v>875386</v>
      </c>
      <c r="E4247" s="1" t="s">
        <v>14</v>
      </c>
      <c r="F4247" s="1" t="s">
        <v>11</v>
      </c>
      <c r="G4247" s="1" t="s">
        <v>12</v>
      </c>
      <c r="H4247" s="1" t="s">
        <v>13</v>
      </c>
      <c r="I4247" s="1" t="s">
        <v>13</v>
      </c>
      <c r="J4247">
        <v>70</v>
      </c>
      <c r="K4247" s="1">
        <f t="shared" si="198"/>
        <v>875386</v>
      </c>
      <c r="L4247" s="1" t="str">
        <f t="shared" si="199"/>
        <v>PENSIONADOS EN SU PROPIO SISTEMA</v>
      </c>
      <c r="M4247" s="1">
        <f t="shared" si="200"/>
        <v>70</v>
      </c>
    </row>
    <row r="4248" spans="2:13" x14ac:dyDescent="0.25">
      <c r="B4248">
        <v>4234</v>
      </c>
      <c r="C4248" s="1" t="s">
        <v>9</v>
      </c>
      <c r="D4248">
        <v>325000</v>
      </c>
      <c r="E4248" s="1" t="s">
        <v>10</v>
      </c>
      <c r="F4248" s="1" t="s">
        <v>16</v>
      </c>
      <c r="G4248" s="1" t="s">
        <v>12</v>
      </c>
      <c r="H4248" s="1" t="s">
        <v>13</v>
      </c>
      <c r="I4248" s="1" t="s">
        <v>13</v>
      </c>
      <c r="J4248">
        <v>55</v>
      </c>
      <c r="K4248" s="1">
        <f t="shared" si="198"/>
        <v>325000</v>
      </c>
      <c r="L4248" s="1" t="str">
        <f t="shared" si="199"/>
        <v>ASALARIADO</v>
      </c>
      <c r="M4248" s="1">
        <f t="shared" si="200"/>
        <v>55</v>
      </c>
    </row>
    <row r="4249" spans="2:13" x14ac:dyDescent="0.25">
      <c r="B4249">
        <v>4235</v>
      </c>
      <c r="C4249" s="1" t="s">
        <v>9</v>
      </c>
      <c r="D4249">
        <v>300018</v>
      </c>
      <c r="E4249" s="1" t="s">
        <v>18</v>
      </c>
      <c r="F4249" s="1" t="s">
        <v>16</v>
      </c>
      <c r="G4249" s="1" t="s">
        <v>12</v>
      </c>
      <c r="H4249" s="1" t="s">
        <v>13</v>
      </c>
      <c r="I4249" s="1" t="s">
        <v>13</v>
      </c>
      <c r="J4249">
        <v>38</v>
      </c>
      <c r="K4249" s="1">
        <f t="shared" si="198"/>
        <v>300018</v>
      </c>
      <c r="L4249" s="1" t="str">
        <f t="shared" si="199"/>
        <v>TRABAJADOR INDEPENDIENTE</v>
      </c>
      <c r="M4249" s="1">
        <f t="shared" si="200"/>
        <v>38</v>
      </c>
    </row>
    <row r="4250" spans="2:13" x14ac:dyDescent="0.25">
      <c r="B4250">
        <v>4236</v>
      </c>
      <c r="C4250" s="1" t="s">
        <v>15</v>
      </c>
      <c r="D4250">
        <v>326749</v>
      </c>
      <c r="E4250" s="1" t="s">
        <v>18</v>
      </c>
      <c r="F4250" s="1" t="s">
        <v>16</v>
      </c>
      <c r="G4250" s="1" t="s">
        <v>12</v>
      </c>
      <c r="H4250" s="1" t="s">
        <v>13</v>
      </c>
      <c r="I4250" s="1" t="s">
        <v>12</v>
      </c>
      <c r="J4250">
        <v>34</v>
      </c>
      <c r="K4250" s="1">
        <f t="shared" si="198"/>
        <v>326749</v>
      </c>
      <c r="L4250" s="1" t="str">
        <f t="shared" si="199"/>
        <v>TRABAJADOR INDEPENDIENTE</v>
      </c>
      <c r="M4250" s="1">
        <f t="shared" si="200"/>
        <v>34</v>
      </c>
    </row>
    <row r="4251" spans="2:13" x14ac:dyDescent="0.25">
      <c r="B4251">
        <v>4237</v>
      </c>
      <c r="C4251" s="1" t="s">
        <v>15</v>
      </c>
      <c r="D4251">
        <v>355310.4</v>
      </c>
      <c r="E4251" s="1" t="s">
        <v>10</v>
      </c>
      <c r="F4251" s="1" t="s">
        <v>16</v>
      </c>
      <c r="G4251" s="1" t="s">
        <v>12</v>
      </c>
      <c r="H4251" s="1" t="s">
        <v>13</v>
      </c>
      <c r="I4251" s="1" t="s">
        <v>13</v>
      </c>
      <c r="J4251">
        <v>22</v>
      </c>
      <c r="K4251" s="1">
        <f t="shared" si="198"/>
        <v>355310.4</v>
      </c>
      <c r="L4251" s="1" t="str">
        <f t="shared" si="199"/>
        <v>ASALARIADO</v>
      </c>
      <c r="M4251" s="1">
        <f t="shared" si="200"/>
        <v>22</v>
      </c>
    </row>
    <row r="4252" spans="2:13" x14ac:dyDescent="0.25">
      <c r="B4252">
        <v>4238</v>
      </c>
      <c r="C4252" s="1" t="s">
        <v>9</v>
      </c>
      <c r="D4252">
        <v>278030</v>
      </c>
      <c r="E4252" s="1" t="s">
        <v>19</v>
      </c>
      <c r="F4252" s="1" t="s">
        <v>16</v>
      </c>
      <c r="G4252" s="1" t="s">
        <v>12</v>
      </c>
      <c r="H4252" s="1" t="s">
        <v>13</v>
      </c>
      <c r="I4252" s="1" t="s">
        <v>13</v>
      </c>
      <c r="J4252">
        <v>49</v>
      </c>
      <c r="K4252" s="1">
        <f t="shared" si="198"/>
        <v>278030</v>
      </c>
      <c r="L4252" s="1" t="str">
        <f t="shared" si="199"/>
        <v>CONVENIOS ESPECIALES DE TRABAJADORES INDEPENDIENTES</v>
      </c>
      <c r="M4252" s="1">
        <f t="shared" si="200"/>
        <v>49</v>
      </c>
    </row>
    <row r="4253" spans="2:13" x14ac:dyDescent="0.25">
      <c r="B4253">
        <v>4239</v>
      </c>
      <c r="C4253" s="1" t="s">
        <v>9</v>
      </c>
      <c r="D4253">
        <v>2471513.6</v>
      </c>
      <c r="E4253" s="1" t="s">
        <v>10</v>
      </c>
      <c r="F4253" s="1" t="s">
        <v>11</v>
      </c>
      <c r="G4253" s="1" t="s">
        <v>12</v>
      </c>
      <c r="H4253" s="1" t="s">
        <v>13</v>
      </c>
      <c r="I4253" s="1" t="s">
        <v>13</v>
      </c>
      <c r="J4253">
        <v>56</v>
      </c>
      <c r="K4253" s="1">
        <f t="shared" si="198"/>
        <v>2471513.6</v>
      </c>
      <c r="L4253" s="1" t="str">
        <f t="shared" si="199"/>
        <v>ASALARIADO</v>
      </c>
      <c r="M4253" s="1">
        <f t="shared" si="200"/>
        <v>56</v>
      </c>
    </row>
    <row r="4254" spans="2:13" x14ac:dyDescent="0.25">
      <c r="B4254">
        <v>4240</v>
      </c>
      <c r="C4254" s="1" t="s">
        <v>9</v>
      </c>
      <c r="D4254">
        <v>297046</v>
      </c>
      <c r="E4254" s="1" t="s">
        <v>18</v>
      </c>
      <c r="F4254" s="1" t="s">
        <v>16</v>
      </c>
      <c r="G4254" s="1" t="s">
        <v>12</v>
      </c>
      <c r="H4254" s="1" t="s">
        <v>13</v>
      </c>
      <c r="I4254" s="1" t="s">
        <v>12</v>
      </c>
      <c r="J4254">
        <v>35</v>
      </c>
      <c r="K4254" s="1">
        <f t="shared" si="198"/>
        <v>297046</v>
      </c>
      <c r="L4254" s="1" t="str">
        <f t="shared" si="199"/>
        <v>TRABAJADOR INDEPENDIENTE</v>
      </c>
      <c r="M4254" s="1">
        <f t="shared" si="200"/>
        <v>35</v>
      </c>
    </row>
    <row r="4255" spans="2:13" x14ac:dyDescent="0.25">
      <c r="B4255">
        <v>4241</v>
      </c>
      <c r="C4255" s="1" t="s">
        <v>9</v>
      </c>
      <c r="D4255">
        <v>300018</v>
      </c>
      <c r="E4255" s="1" t="s">
        <v>17</v>
      </c>
      <c r="F4255" s="1" t="s">
        <v>16</v>
      </c>
      <c r="G4255" s="1" t="s">
        <v>12</v>
      </c>
      <c r="H4255" s="1" t="s">
        <v>13</v>
      </c>
      <c r="I4255" s="1" t="s">
        <v>13</v>
      </c>
      <c r="J4255">
        <v>68</v>
      </c>
      <c r="K4255" s="1">
        <f t="shared" si="198"/>
        <v>300018</v>
      </c>
      <c r="L4255" s="1" t="str">
        <f t="shared" si="199"/>
        <v>ASEGURADO VOLUNTARIO</v>
      </c>
      <c r="M4255" s="1">
        <f t="shared" si="200"/>
        <v>68</v>
      </c>
    </row>
    <row r="4256" spans="2:13" x14ac:dyDescent="0.25">
      <c r="B4256">
        <v>4242</v>
      </c>
      <c r="C4256" s="1" t="s">
        <v>15</v>
      </c>
      <c r="D4256">
        <v>72107</v>
      </c>
      <c r="E4256" s="1" t="s">
        <v>10</v>
      </c>
      <c r="F4256" s="1" t="s">
        <v>16</v>
      </c>
      <c r="G4256" s="1" t="s">
        <v>12</v>
      </c>
      <c r="H4256" s="1" t="s">
        <v>13</v>
      </c>
      <c r="I4256" s="1" t="s">
        <v>12</v>
      </c>
      <c r="J4256">
        <v>24</v>
      </c>
      <c r="K4256" s="1">
        <f t="shared" si="198"/>
        <v>72107</v>
      </c>
      <c r="L4256" s="1" t="str">
        <f t="shared" si="199"/>
        <v>ASALARIADO</v>
      </c>
      <c r="M4256" s="1">
        <f t="shared" si="200"/>
        <v>24</v>
      </c>
    </row>
    <row r="4257" spans="2:13" x14ac:dyDescent="0.25">
      <c r="B4257">
        <v>4243</v>
      </c>
      <c r="C4257" s="1" t="s">
        <v>15</v>
      </c>
      <c r="D4257">
        <v>348503</v>
      </c>
      <c r="E4257" s="1" t="s">
        <v>10</v>
      </c>
      <c r="F4257" s="1" t="s">
        <v>16</v>
      </c>
      <c r="G4257" s="1" t="s">
        <v>12</v>
      </c>
      <c r="H4257" s="1" t="s">
        <v>13</v>
      </c>
      <c r="I4257" s="1" t="s">
        <v>13</v>
      </c>
      <c r="J4257">
        <v>41</v>
      </c>
      <c r="K4257" s="1">
        <f t="shared" si="198"/>
        <v>348503</v>
      </c>
      <c r="L4257" s="1" t="str">
        <f t="shared" si="199"/>
        <v>ASALARIADO</v>
      </c>
      <c r="M4257" s="1">
        <f t="shared" si="200"/>
        <v>41</v>
      </c>
    </row>
    <row r="4258" spans="2:13" x14ac:dyDescent="0.25">
      <c r="B4258">
        <v>4244</v>
      </c>
      <c r="C4258" s="1" t="s">
        <v>9</v>
      </c>
      <c r="D4258">
        <v>642383</v>
      </c>
      <c r="E4258" s="1" t="s">
        <v>10</v>
      </c>
      <c r="F4258" s="1" t="s">
        <v>11</v>
      </c>
      <c r="G4258" s="1" t="s">
        <v>12</v>
      </c>
      <c r="H4258" s="1" t="s">
        <v>13</v>
      </c>
      <c r="I4258" s="1" t="s">
        <v>13</v>
      </c>
      <c r="J4258">
        <v>27</v>
      </c>
      <c r="K4258" s="1">
        <f t="shared" si="198"/>
        <v>642383</v>
      </c>
      <c r="L4258" s="1" t="str">
        <f t="shared" si="199"/>
        <v>ASALARIADO</v>
      </c>
      <c r="M4258" s="1">
        <f t="shared" si="200"/>
        <v>27</v>
      </c>
    </row>
    <row r="4259" spans="2:13" x14ac:dyDescent="0.25">
      <c r="B4259">
        <v>4245</v>
      </c>
      <c r="C4259" s="1" t="s">
        <v>15</v>
      </c>
      <c r="D4259">
        <v>218508.48</v>
      </c>
      <c r="E4259" s="1" t="s">
        <v>10</v>
      </c>
      <c r="F4259" s="1" t="s">
        <v>16</v>
      </c>
      <c r="G4259" s="1" t="s">
        <v>12</v>
      </c>
      <c r="H4259" s="1" t="s">
        <v>12</v>
      </c>
      <c r="I4259" s="1" t="s">
        <v>12</v>
      </c>
      <c r="J4259">
        <v>49</v>
      </c>
      <c r="K4259" s="1">
        <f t="shared" si="198"/>
        <v>218508.48</v>
      </c>
      <c r="L4259" s="1" t="str">
        <f t="shared" si="199"/>
        <v>ASALARIADO</v>
      </c>
      <c r="M4259" s="1">
        <f t="shared" si="200"/>
        <v>49</v>
      </c>
    </row>
    <row r="4260" spans="2:13" x14ac:dyDescent="0.25">
      <c r="B4260">
        <v>4246</v>
      </c>
      <c r="C4260" s="1" t="s">
        <v>9</v>
      </c>
      <c r="D4260">
        <v>650000.12</v>
      </c>
      <c r="E4260" s="1" t="s">
        <v>10</v>
      </c>
      <c r="F4260" s="1" t="s">
        <v>16</v>
      </c>
      <c r="G4260" s="1" t="s">
        <v>12</v>
      </c>
      <c r="H4260" s="1" t="s">
        <v>13</v>
      </c>
      <c r="I4260" s="1" t="s">
        <v>13</v>
      </c>
      <c r="J4260">
        <v>27</v>
      </c>
      <c r="K4260" s="1">
        <f t="shared" si="198"/>
        <v>650000.12</v>
      </c>
      <c r="L4260" s="1" t="str">
        <f t="shared" si="199"/>
        <v>ASALARIADO</v>
      </c>
      <c r="M4260" s="1">
        <f t="shared" si="200"/>
        <v>27</v>
      </c>
    </row>
    <row r="4261" spans="2:13" x14ac:dyDescent="0.25">
      <c r="B4261">
        <v>4247</v>
      </c>
      <c r="C4261" s="1" t="s">
        <v>9</v>
      </c>
      <c r="D4261">
        <v>406358</v>
      </c>
      <c r="E4261" s="1" t="s">
        <v>18</v>
      </c>
      <c r="F4261" s="1" t="s">
        <v>16</v>
      </c>
      <c r="G4261" s="1" t="s">
        <v>12</v>
      </c>
      <c r="H4261" s="1" t="s">
        <v>13</v>
      </c>
      <c r="I4261" s="1" t="s">
        <v>12</v>
      </c>
      <c r="J4261">
        <v>60</v>
      </c>
      <c r="K4261" s="1">
        <f t="shared" si="198"/>
        <v>406358</v>
      </c>
      <c r="L4261" s="1" t="str">
        <f t="shared" si="199"/>
        <v>TRABAJADOR INDEPENDIENTE</v>
      </c>
      <c r="M4261" s="1">
        <f t="shared" si="200"/>
        <v>60</v>
      </c>
    </row>
    <row r="4262" spans="2:13" x14ac:dyDescent="0.25">
      <c r="B4262">
        <v>4248</v>
      </c>
      <c r="C4262" s="1" t="s">
        <v>9</v>
      </c>
      <c r="D4262">
        <v>100000</v>
      </c>
      <c r="E4262" s="1" t="s">
        <v>10</v>
      </c>
      <c r="F4262" s="1" t="s">
        <v>16</v>
      </c>
      <c r="G4262" s="1" t="s">
        <v>12</v>
      </c>
      <c r="H4262" s="1" t="s">
        <v>13</v>
      </c>
      <c r="I4262" s="1" t="s">
        <v>13</v>
      </c>
      <c r="J4262">
        <v>56</v>
      </c>
      <c r="K4262" s="1">
        <f t="shared" si="198"/>
        <v>100000</v>
      </c>
      <c r="L4262" s="1" t="str">
        <f t="shared" si="199"/>
        <v>ASALARIADO</v>
      </c>
      <c r="M4262" s="1">
        <f t="shared" si="200"/>
        <v>56</v>
      </c>
    </row>
    <row r="4263" spans="2:13" x14ac:dyDescent="0.25">
      <c r="B4263">
        <v>4249</v>
      </c>
      <c r="C4263" s="1" t="s">
        <v>9</v>
      </c>
      <c r="D4263">
        <v>171013.5</v>
      </c>
      <c r="E4263" s="1" t="s">
        <v>10</v>
      </c>
      <c r="F4263" s="1" t="s">
        <v>16</v>
      </c>
      <c r="G4263" s="1" t="s">
        <v>12</v>
      </c>
      <c r="H4263" s="1" t="s">
        <v>13</v>
      </c>
      <c r="I4263" s="1" t="s">
        <v>13</v>
      </c>
      <c r="J4263">
        <v>24</v>
      </c>
      <c r="K4263" s="1">
        <f t="shared" si="198"/>
        <v>171013.5</v>
      </c>
      <c r="L4263" s="1" t="str">
        <f t="shared" si="199"/>
        <v>ASALARIADO</v>
      </c>
      <c r="M4263" s="1">
        <f t="shared" si="200"/>
        <v>24</v>
      </c>
    </row>
    <row r="4264" spans="2:13" x14ac:dyDescent="0.25">
      <c r="B4264">
        <v>4250</v>
      </c>
      <c r="C4264" s="1" t="s">
        <v>15</v>
      </c>
      <c r="D4264">
        <v>999660.5</v>
      </c>
      <c r="E4264" s="1" t="s">
        <v>10</v>
      </c>
      <c r="F4264" s="1" t="s">
        <v>16</v>
      </c>
      <c r="G4264" s="1" t="s">
        <v>12</v>
      </c>
      <c r="H4264" s="1" t="s">
        <v>12</v>
      </c>
      <c r="I4264" s="1" t="s">
        <v>13</v>
      </c>
      <c r="J4264">
        <v>30</v>
      </c>
      <c r="K4264" s="1">
        <f t="shared" si="198"/>
        <v>999660.5</v>
      </c>
      <c r="L4264" s="1" t="str">
        <f t="shared" si="199"/>
        <v>ASALARIADO</v>
      </c>
      <c r="M4264" s="1">
        <f t="shared" si="200"/>
        <v>30</v>
      </c>
    </row>
    <row r="4265" spans="2:13" x14ac:dyDescent="0.25">
      <c r="B4265">
        <v>4251</v>
      </c>
      <c r="C4265" s="1" t="s">
        <v>9</v>
      </c>
      <c r="D4265">
        <v>370517.81</v>
      </c>
      <c r="E4265" s="1" t="s">
        <v>10</v>
      </c>
      <c r="F4265" s="1" t="s">
        <v>16</v>
      </c>
      <c r="G4265" s="1" t="s">
        <v>12</v>
      </c>
      <c r="H4265" s="1" t="s">
        <v>13</v>
      </c>
      <c r="I4265" s="1" t="s">
        <v>13</v>
      </c>
      <c r="J4265">
        <v>28</v>
      </c>
      <c r="K4265" s="1">
        <f t="shared" si="198"/>
        <v>370517.81</v>
      </c>
      <c r="L4265" s="1" t="str">
        <f t="shared" si="199"/>
        <v>ASALARIADO</v>
      </c>
      <c r="M4265" s="1">
        <f t="shared" si="200"/>
        <v>28</v>
      </c>
    </row>
    <row r="4266" spans="2:13" x14ac:dyDescent="0.25">
      <c r="B4266">
        <v>4252</v>
      </c>
      <c r="C4266" s="1" t="s">
        <v>9</v>
      </c>
      <c r="D4266">
        <v>478473.57</v>
      </c>
      <c r="E4266" s="1" t="s">
        <v>10</v>
      </c>
      <c r="F4266" s="1" t="s">
        <v>16</v>
      </c>
      <c r="G4266" s="1" t="s">
        <v>12</v>
      </c>
      <c r="H4266" s="1" t="s">
        <v>13</v>
      </c>
      <c r="I4266" s="1" t="s">
        <v>13</v>
      </c>
      <c r="J4266">
        <v>26</v>
      </c>
      <c r="K4266" s="1">
        <f t="shared" si="198"/>
        <v>478473.57</v>
      </c>
      <c r="L4266" s="1" t="str">
        <f t="shared" si="199"/>
        <v>ASALARIADO</v>
      </c>
      <c r="M4266" s="1">
        <f t="shared" si="200"/>
        <v>26</v>
      </c>
    </row>
    <row r="4267" spans="2:13" x14ac:dyDescent="0.25">
      <c r="B4267">
        <v>4253</v>
      </c>
      <c r="C4267" s="1" t="s">
        <v>15</v>
      </c>
      <c r="D4267">
        <v>488864.43</v>
      </c>
      <c r="E4267" s="1" t="s">
        <v>10</v>
      </c>
      <c r="F4267" s="1" t="s">
        <v>11</v>
      </c>
      <c r="G4267" s="1" t="s">
        <v>12</v>
      </c>
      <c r="H4267" s="1" t="s">
        <v>13</v>
      </c>
      <c r="I4267" s="1" t="s">
        <v>13</v>
      </c>
      <c r="J4267">
        <v>25</v>
      </c>
      <c r="K4267" s="1">
        <f t="shared" si="198"/>
        <v>488864.43</v>
      </c>
      <c r="L4267" s="1" t="str">
        <f t="shared" si="199"/>
        <v>ASALARIADO</v>
      </c>
      <c r="M4267" s="1">
        <f t="shared" si="200"/>
        <v>25</v>
      </c>
    </row>
    <row r="4268" spans="2:13" x14ac:dyDescent="0.25">
      <c r="B4268">
        <v>4254</v>
      </c>
      <c r="C4268" s="1" t="s">
        <v>9</v>
      </c>
      <c r="D4268">
        <v>440625</v>
      </c>
      <c r="E4268" s="1" t="s">
        <v>10</v>
      </c>
      <c r="F4268" s="1" t="s">
        <v>16</v>
      </c>
      <c r="G4268" s="1" t="s">
        <v>12</v>
      </c>
      <c r="H4268" s="1" t="s">
        <v>13</v>
      </c>
      <c r="I4268" s="1" t="s">
        <v>13</v>
      </c>
      <c r="J4268">
        <v>26</v>
      </c>
      <c r="K4268" s="1">
        <f t="shared" si="198"/>
        <v>440625</v>
      </c>
      <c r="L4268" s="1" t="str">
        <f t="shared" si="199"/>
        <v>ASALARIADO</v>
      </c>
      <c r="M4268" s="1">
        <f t="shared" si="200"/>
        <v>26</v>
      </c>
    </row>
    <row r="4269" spans="2:13" x14ac:dyDescent="0.25">
      <c r="B4269">
        <v>4255</v>
      </c>
      <c r="C4269" s="1" t="s">
        <v>9</v>
      </c>
      <c r="D4269">
        <v>323266.27</v>
      </c>
      <c r="E4269" s="1" t="s">
        <v>10</v>
      </c>
      <c r="F4269" s="1" t="s">
        <v>16</v>
      </c>
      <c r="G4269" s="1" t="s">
        <v>12</v>
      </c>
      <c r="H4269" s="1" t="s">
        <v>13</v>
      </c>
      <c r="I4269" s="1" t="s">
        <v>13</v>
      </c>
      <c r="J4269">
        <v>26</v>
      </c>
      <c r="K4269" s="1">
        <f t="shared" si="198"/>
        <v>323266.27</v>
      </c>
      <c r="L4269" s="1" t="str">
        <f t="shared" si="199"/>
        <v>ASALARIADO</v>
      </c>
      <c r="M4269" s="1">
        <f t="shared" si="200"/>
        <v>26</v>
      </c>
    </row>
    <row r="4270" spans="2:13" x14ac:dyDescent="0.25">
      <c r="B4270">
        <v>4256</v>
      </c>
      <c r="C4270" s="1" t="s">
        <v>9</v>
      </c>
      <c r="D4270">
        <v>525000</v>
      </c>
      <c r="E4270" s="1" t="s">
        <v>10</v>
      </c>
      <c r="F4270" s="1" t="s">
        <v>16</v>
      </c>
      <c r="G4270" s="1" t="s">
        <v>12</v>
      </c>
      <c r="H4270" s="1" t="s">
        <v>13</v>
      </c>
      <c r="I4270" s="1" t="s">
        <v>13</v>
      </c>
      <c r="J4270">
        <v>66</v>
      </c>
      <c r="K4270" s="1">
        <f t="shared" si="198"/>
        <v>525000</v>
      </c>
      <c r="L4270" s="1" t="str">
        <f t="shared" si="199"/>
        <v>ASALARIADO</v>
      </c>
      <c r="M4270" s="1">
        <f t="shared" si="200"/>
        <v>66</v>
      </c>
    </row>
    <row r="4271" spans="2:13" x14ac:dyDescent="0.25">
      <c r="B4271">
        <v>4257</v>
      </c>
      <c r="C4271" s="1" t="s">
        <v>15</v>
      </c>
      <c r="D4271">
        <v>297045</v>
      </c>
      <c r="E4271" s="1" t="s">
        <v>17</v>
      </c>
      <c r="F4271" s="1" t="s">
        <v>16</v>
      </c>
      <c r="G4271" s="1" t="s">
        <v>12</v>
      </c>
      <c r="H4271" s="1" t="s">
        <v>13</v>
      </c>
      <c r="I4271" s="1" t="s">
        <v>13</v>
      </c>
      <c r="J4271">
        <v>53</v>
      </c>
      <c r="K4271" s="1">
        <f t="shared" si="198"/>
        <v>297045</v>
      </c>
      <c r="L4271" s="1" t="str">
        <f t="shared" si="199"/>
        <v>ASEGURADO VOLUNTARIO</v>
      </c>
      <c r="M4271" s="1">
        <f t="shared" si="200"/>
        <v>53</v>
      </c>
    </row>
    <row r="4272" spans="2:13" x14ac:dyDescent="0.25">
      <c r="B4272">
        <v>4258</v>
      </c>
      <c r="C4272" s="1" t="s">
        <v>9</v>
      </c>
      <c r="D4272">
        <v>366445.56</v>
      </c>
      <c r="E4272" s="1" t="s">
        <v>10</v>
      </c>
      <c r="F4272" s="1" t="s">
        <v>16</v>
      </c>
      <c r="G4272" s="1" t="s">
        <v>12</v>
      </c>
      <c r="H4272" s="1" t="s">
        <v>13</v>
      </c>
      <c r="I4272" s="1" t="s">
        <v>13</v>
      </c>
      <c r="J4272">
        <v>40</v>
      </c>
      <c r="K4272" s="1">
        <f t="shared" si="198"/>
        <v>366445.56</v>
      </c>
      <c r="L4272" s="1" t="str">
        <f t="shared" si="199"/>
        <v>ASALARIADO</v>
      </c>
      <c r="M4272" s="1">
        <f t="shared" si="200"/>
        <v>40</v>
      </c>
    </row>
    <row r="4273" spans="2:13" x14ac:dyDescent="0.25">
      <c r="B4273">
        <v>4259</v>
      </c>
      <c r="C4273" s="1" t="s">
        <v>9</v>
      </c>
      <c r="D4273">
        <v>297586</v>
      </c>
      <c r="E4273" s="1" t="s">
        <v>17</v>
      </c>
      <c r="F4273" s="1" t="s">
        <v>16</v>
      </c>
      <c r="G4273" s="1" t="s">
        <v>12</v>
      </c>
      <c r="H4273" s="1" t="s">
        <v>12</v>
      </c>
      <c r="I4273" s="1" t="s">
        <v>13</v>
      </c>
      <c r="J4273">
        <v>61</v>
      </c>
      <c r="K4273" s="1">
        <f t="shared" si="198"/>
        <v>297586</v>
      </c>
      <c r="L4273" s="1" t="str">
        <f t="shared" si="199"/>
        <v>ASEGURADO VOLUNTARIO</v>
      </c>
      <c r="M4273" s="1">
        <f t="shared" si="200"/>
        <v>61</v>
      </c>
    </row>
    <row r="4274" spans="2:13" x14ac:dyDescent="0.25">
      <c r="B4274">
        <v>4260</v>
      </c>
      <c r="C4274" s="1" t="s">
        <v>15</v>
      </c>
      <c r="D4274">
        <v>1216185</v>
      </c>
      <c r="E4274" s="1" t="s">
        <v>10</v>
      </c>
      <c r="F4274" s="1" t="s">
        <v>11</v>
      </c>
      <c r="G4274" s="1" t="s">
        <v>12</v>
      </c>
      <c r="H4274" s="1" t="s">
        <v>13</v>
      </c>
      <c r="I4274" s="1" t="s">
        <v>12</v>
      </c>
      <c r="J4274">
        <v>45</v>
      </c>
      <c r="K4274" s="1">
        <f t="shared" si="198"/>
        <v>1216185</v>
      </c>
      <c r="L4274" s="1" t="str">
        <f t="shared" si="199"/>
        <v>ASALARIADO</v>
      </c>
      <c r="M4274" s="1">
        <f t="shared" si="200"/>
        <v>45</v>
      </c>
    </row>
    <row r="4275" spans="2:13" x14ac:dyDescent="0.25">
      <c r="B4275">
        <v>4261</v>
      </c>
      <c r="C4275" s="1" t="s">
        <v>9</v>
      </c>
      <c r="D4275">
        <v>575208.32999999996</v>
      </c>
      <c r="E4275" s="1" t="s">
        <v>10</v>
      </c>
      <c r="F4275" s="1" t="s">
        <v>16</v>
      </c>
      <c r="G4275" s="1" t="s">
        <v>12</v>
      </c>
      <c r="H4275" s="1" t="s">
        <v>13</v>
      </c>
      <c r="I4275" s="1" t="s">
        <v>13</v>
      </c>
      <c r="J4275">
        <v>24</v>
      </c>
      <c r="K4275" s="1">
        <f t="shared" si="198"/>
        <v>575208.32999999996</v>
      </c>
      <c r="L4275" s="1" t="str">
        <f t="shared" si="199"/>
        <v>ASALARIADO</v>
      </c>
      <c r="M4275" s="1">
        <f t="shared" si="200"/>
        <v>24</v>
      </c>
    </row>
    <row r="4276" spans="2:13" x14ac:dyDescent="0.25">
      <c r="B4276">
        <v>4262</v>
      </c>
      <c r="C4276" s="1" t="s">
        <v>15</v>
      </c>
      <c r="D4276">
        <v>297046</v>
      </c>
      <c r="E4276" s="1" t="s">
        <v>17</v>
      </c>
      <c r="F4276" s="1" t="s">
        <v>16</v>
      </c>
      <c r="G4276" s="1" t="s">
        <v>12</v>
      </c>
      <c r="H4276" s="1" t="s">
        <v>12</v>
      </c>
      <c r="I4276" s="1" t="s">
        <v>13</v>
      </c>
      <c r="J4276">
        <v>59</v>
      </c>
      <c r="K4276" s="1">
        <f t="shared" si="198"/>
        <v>297046</v>
      </c>
      <c r="L4276" s="1" t="str">
        <f t="shared" si="199"/>
        <v>ASEGURADO VOLUNTARIO</v>
      </c>
      <c r="M4276" s="1">
        <f t="shared" si="200"/>
        <v>59</v>
      </c>
    </row>
    <row r="4277" spans="2:13" x14ac:dyDescent="0.25">
      <c r="B4277">
        <v>4263</v>
      </c>
      <c r="C4277" s="1" t="s">
        <v>15</v>
      </c>
      <c r="D4277">
        <v>705273</v>
      </c>
      <c r="E4277" s="1" t="s">
        <v>10</v>
      </c>
      <c r="F4277" s="1" t="s">
        <v>16</v>
      </c>
      <c r="G4277" s="1" t="s">
        <v>12</v>
      </c>
      <c r="H4277" s="1" t="s">
        <v>13</v>
      </c>
      <c r="I4277" s="1" t="s">
        <v>13</v>
      </c>
      <c r="J4277">
        <v>45</v>
      </c>
      <c r="K4277" s="1">
        <f t="shared" si="198"/>
        <v>705273</v>
      </c>
      <c r="L4277" s="1" t="str">
        <f t="shared" si="199"/>
        <v>ASALARIADO</v>
      </c>
      <c r="M4277" s="1">
        <f t="shared" si="200"/>
        <v>45</v>
      </c>
    </row>
    <row r="4278" spans="2:13" x14ac:dyDescent="0.25">
      <c r="B4278">
        <v>4264</v>
      </c>
      <c r="C4278" s="1" t="s">
        <v>15</v>
      </c>
      <c r="D4278">
        <v>889687.5</v>
      </c>
      <c r="E4278" s="1" t="s">
        <v>10</v>
      </c>
      <c r="F4278" s="1" t="s">
        <v>16</v>
      </c>
      <c r="G4278" s="1" t="s">
        <v>12</v>
      </c>
      <c r="H4278" s="1" t="s">
        <v>13</v>
      </c>
      <c r="I4278" s="1" t="s">
        <v>13</v>
      </c>
      <c r="J4278">
        <v>31</v>
      </c>
      <c r="K4278" s="1">
        <f t="shared" si="198"/>
        <v>889687.5</v>
      </c>
      <c r="L4278" s="1" t="str">
        <f t="shared" si="199"/>
        <v>ASALARIADO</v>
      </c>
      <c r="M4278" s="1">
        <f t="shared" si="200"/>
        <v>31</v>
      </c>
    </row>
    <row r="4279" spans="2:13" x14ac:dyDescent="0.25">
      <c r="B4279">
        <v>4265</v>
      </c>
      <c r="C4279" s="1" t="s">
        <v>9</v>
      </c>
      <c r="D4279">
        <v>452193</v>
      </c>
      <c r="E4279" s="1" t="s">
        <v>18</v>
      </c>
      <c r="F4279" s="1" t="s">
        <v>16</v>
      </c>
      <c r="G4279" s="1" t="s">
        <v>12</v>
      </c>
      <c r="H4279" s="1" t="s">
        <v>13</v>
      </c>
      <c r="I4279" s="1" t="s">
        <v>13</v>
      </c>
      <c r="J4279">
        <v>58</v>
      </c>
      <c r="K4279" s="1">
        <f t="shared" si="198"/>
        <v>452193</v>
      </c>
      <c r="L4279" s="1" t="str">
        <f t="shared" si="199"/>
        <v>TRABAJADOR INDEPENDIENTE</v>
      </c>
      <c r="M4279" s="1">
        <f t="shared" si="200"/>
        <v>58</v>
      </c>
    </row>
    <row r="4280" spans="2:13" x14ac:dyDescent="0.25">
      <c r="B4280">
        <v>4266</v>
      </c>
      <c r="C4280" s="1" t="s">
        <v>15</v>
      </c>
      <c r="D4280">
        <v>367748</v>
      </c>
      <c r="E4280" s="1" t="s">
        <v>18</v>
      </c>
      <c r="F4280" s="1" t="s">
        <v>16</v>
      </c>
      <c r="G4280" s="1" t="s">
        <v>12</v>
      </c>
      <c r="H4280" s="1" t="s">
        <v>13</v>
      </c>
      <c r="I4280" s="1" t="s">
        <v>13</v>
      </c>
      <c r="J4280">
        <v>34</v>
      </c>
      <c r="K4280" s="1">
        <f t="shared" si="198"/>
        <v>367748</v>
      </c>
      <c r="L4280" s="1" t="str">
        <f t="shared" si="199"/>
        <v>TRABAJADOR INDEPENDIENTE</v>
      </c>
      <c r="M4280" s="1">
        <f t="shared" si="200"/>
        <v>34</v>
      </c>
    </row>
    <row r="4281" spans="2:13" x14ac:dyDescent="0.25">
      <c r="B4281">
        <v>4267</v>
      </c>
      <c r="C4281" s="1" t="s">
        <v>15</v>
      </c>
      <c r="D4281">
        <v>336000</v>
      </c>
      <c r="E4281" s="1" t="s">
        <v>10</v>
      </c>
      <c r="F4281" s="1" t="s">
        <v>16</v>
      </c>
      <c r="G4281" s="1" t="s">
        <v>12</v>
      </c>
      <c r="H4281" s="1" t="s">
        <v>13</v>
      </c>
      <c r="I4281" s="1" t="s">
        <v>13</v>
      </c>
      <c r="J4281">
        <v>26</v>
      </c>
      <c r="K4281" s="1">
        <f t="shared" si="198"/>
        <v>336000</v>
      </c>
      <c r="L4281" s="1" t="str">
        <f t="shared" si="199"/>
        <v>ASALARIADO</v>
      </c>
      <c r="M4281" s="1">
        <f t="shared" si="200"/>
        <v>26</v>
      </c>
    </row>
    <row r="4282" spans="2:13" x14ac:dyDescent="0.25">
      <c r="B4282">
        <v>4268</v>
      </c>
      <c r="C4282" s="1" t="s">
        <v>9</v>
      </c>
      <c r="D4282">
        <v>419817.69</v>
      </c>
      <c r="E4282" s="1" t="s">
        <v>10</v>
      </c>
      <c r="F4282" s="1" t="s">
        <v>16</v>
      </c>
      <c r="G4282" s="1" t="s">
        <v>12</v>
      </c>
      <c r="H4282" s="1" t="s">
        <v>12</v>
      </c>
      <c r="I4282" s="1" t="s">
        <v>13</v>
      </c>
      <c r="J4282">
        <v>26</v>
      </c>
      <c r="K4282" s="1">
        <f t="shared" si="198"/>
        <v>419817.69</v>
      </c>
      <c r="L4282" s="1" t="str">
        <f t="shared" si="199"/>
        <v>ASALARIADO</v>
      </c>
      <c r="M4282" s="1">
        <f t="shared" si="200"/>
        <v>26</v>
      </c>
    </row>
    <row r="4283" spans="2:13" x14ac:dyDescent="0.25">
      <c r="B4283">
        <v>4269</v>
      </c>
      <c r="C4283" s="1" t="s">
        <v>9</v>
      </c>
      <c r="D4283">
        <v>404468.75</v>
      </c>
      <c r="E4283" s="1" t="s">
        <v>10</v>
      </c>
      <c r="F4283" s="1" t="s">
        <v>16</v>
      </c>
      <c r="G4283" s="1" t="s">
        <v>12</v>
      </c>
      <c r="H4283" s="1" t="s">
        <v>13</v>
      </c>
      <c r="I4283" s="1" t="s">
        <v>13</v>
      </c>
      <c r="J4283">
        <v>28</v>
      </c>
      <c r="K4283" s="1">
        <f t="shared" si="198"/>
        <v>404468.75</v>
      </c>
      <c r="L4283" s="1" t="str">
        <f t="shared" si="199"/>
        <v>ASALARIADO</v>
      </c>
      <c r="M4283" s="1">
        <f t="shared" si="200"/>
        <v>28</v>
      </c>
    </row>
    <row r="4284" spans="2:13" x14ac:dyDescent="0.25">
      <c r="B4284">
        <v>4270</v>
      </c>
      <c r="C4284" s="1" t="s">
        <v>9</v>
      </c>
      <c r="D4284">
        <v>279111</v>
      </c>
      <c r="E4284" s="1" t="s">
        <v>17</v>
      </c>
      <c r="F4284" s="1" t="s">
        <v>16</v>
      </c>
      <c r="G4284" s="1" t="s">
        <v>12</v>
      </c>
      <c r="H4284" s="1" t="s">
        <v>13</v>
      </c>
      <c r="I4284" s="1" t="s">
        <v>13</v>
      </c>
      <c r="J4284">
        <v>61</v>
      </c>
      <c r="K4284" s="1">
        <f t="shared" si="198"/>
        <v>279111</v>
      </c>
      <c r="L4284" s="1" t="str">
        <f t="shared" si="199"/>
        <v>ASEGURADO VOLUNTARIO</v>
      </c>
      <c r="M4284" s="1">
        <f t="shared" si="200"/>
        <v>61</v>
      </c>
    </row>
    <row r="4285" spans="2:13" x14ac:dyDescent="0.25">
      <c r="B4285">
        <v>4271</v>
      </c>
      <c r="C4285" s="1" t="s">
        <v>9</v>
      </c>
      <c r="D4285">
        <v>778719</v>
      </c>
      <c r="E4285" s="1" t="s">
        <v>17</v>
      </c>
      <c r="F4285" s="1" t="s">
        <v>16</v>
      </c>
      <c r="G4285" s="1" t="s">
        <v>12</v>
      </c>
      <c r="H4285" s="1" t="s">
        <v>12</v>
      </c>
      <c r="I4285" s="1" t="s">
        <v>13</v>
      </c>
      <c r="J4285">
        <v>79</v>
      </c>
      <c r="K4285" s="1">
        <f t="shared" si="198"/>
        <v>778719</v>
      </c>
      <c r="L4285" s="1" t="str">
        <f t="shared" si="199"/>
        <v>ASEGURADO VOLUNTARIO</v>
      </c>
      <c r="M4285" s="1">
        <f t="shared" si="200"/>
        <v>79</v>
      </c>
    </row>
    <row r="4286" spans="2:13" x14ac:dyDescent="0.25">
      <c r="B4286">
        <v>4272</v>
      </c>
      <c r="C4286" s="1" t="s">
        <v>15</v>
      </c>
      <c r="D4286">
        <v>600000</v>
      </c>
      <c r="E4286" s="1" t="s">
        <v>10</v>
      </c>
      <c r="F4286" s="1" t="s">
        <v>16</v>
      </c>
      <c r="G4286" s="1" t="s">
        <v>12</v>
      </c>
      <c r="H4286" s="1" t="s">
        <v>13</v>
      </c>
      <c r="I4286" s="1" t="s">
        <v>13</v>
      </c>
      <c r="J4286">
        <v>40</v>
      </c>
      <c r="K4286" s="1">
        <f t="shared" si="198"/>
        <v>600000</v>
      </c>
      <c r="L4286" s="1" t="str">
        <f t="shared" si="199"/>
        <v>ASALARIADO</v>
      </c>
      <c r="M4286" s="1">
        <f t="shared" si="200"/>
        <v>40</v>
      </c>
    </row>
    <row r="4287" spans="2:13" x14ac:dyDescent="0.25">
      <c r="B4287">
        <v>4273</v>
      </c>
      <c r="C4287" s="1" t="s">
        <v>9</v>
      </c>
      <c r="D4287">
        <v>800000</v>
      </c>
      <c r="E4287" s="1" t="s">
        <v>10</v>
      </c>
      <c r="F4287" s="1" t="s">
        <v>16</v>
      </c>
      <c r="G4287" s="1" t="s">
        <v>12</v>
      </c>
      <c r="H4287" s="1" t="s">
        <v>13</v>
      </c>
      <c r="I4287" s="1" t="s">
        <v>13</v>
      </c>
      <c r="J4287">
        <v>27</v>
      </c>
      <c r="K4287" s="1">
        <f t="shared" si="198"/>
        <v>800000</v>
      </c>
      <c r="L4287" s="1" t="str">
        <f t="shared" si="199"/>
        <v>ASALARIADO</v>
      </c>
      <c r="M4287" s="1">
        <f t="shared" si="200"/>
        <v>27</v>
      </c>
    </row>
    <row r="4288" spans="2:13" x14ac:dyDescent="0.25">
      <c r="B4288">
        <v>4274</v>
      </c>
      <c r="C4288" s="1" t="s">
        <v>9</v>
      </c>
      <c r="D4288">
        <v>439012</v>
      </c>
      <c r="E4288" s="1" t="s">
        <v>10</v>
      </c>
      <c r="F4288" s="1" t="s">
        <v>16</v>
      </c>
      <c r="G4288" s="1" t="s">
        <v>12</v>
      </c>
      <c r="H4288" s="1" t="s">
        <v>12</v>
      </c>
      <c r="I4288" s="1" t="s">
        <v>13</v>
      </c>
      <c r="J4288">
        <v>28</v>
      </c>
      <c r="K4288" s="1">
        <f t="shared" si="198"/>
        <v>439012</v>
      </c>
      <c r="L4288" s="1" t="str">
        <f t="shared" si="199"/>
        <v>ASALARIADO</v>
      </c>
      <c r="M4288" s="1">
        <f t="shared" si="200"/>
        <v>28</v>
      </c>
    </row>
    <row r="4289" spans="2:13" x14ac:dyDescent="0.25">
      <c r="B4289">
        <v>4275</v>
      </c>
      <c r="C4289" s="1" t="s">
        <v>15</v>
      </c>
      <c r="D4289">
        <v>657814.80000000005</v>
      </c>
      <c r="E4289" s="1" t="s">
        <v>10</v>
      </c>
      <c r="F4289" s="1" t="s">
        <v>16</v>
      </c>
      <c r="G4289" s="1" t="s">
        <v>12</v>
      </c>
      <c r="H4289" s="1" t="s">
        <v>13</v>
      </c>
      <c r="I4289" s="1" t="s">
        <v>13</v>
      </c>
      <c r="J4289">
        <v>38</v>
      </c>
      <c r="K4289" s="1">
        <f t="shared" si="198"/>
        <v>657814.80000000005</v>
      </c>
      <c r="L4289" s="1" t="str">
        <f t="shared" si="199"/>
        <v>ASALARIADO</v>
      </c>
      <c r="M4289" s="1">
        <f t="shared" si="200"/>
        <v>38</v>
      </c>
    </row>
    <row r="4290" spans="2:13" x14ac:dyDescent="0.25">
      <c r="B4290">
        <v>4276</v>
      </c>
      <c r="C4290" s="1" t="s">
        <v>9</v>
      </c>
      <c r="D4290">
        <v>361976.88</v>
      </c>
      <c r="E4290" s="1" t="s">
        <v>10</v>
      </c>
      <c r="F4290" s="1" t="s">
        <v>16</v>
      </c>
      <c r="G4290" s="1" t="s">
        <v>12</v>
      </c>
      <c r="H4290" s="1" t="s">
        <v>13</v>
      </c>
      <c r="I4290" s="1" t="s">
        <v>13</v>
      </c>
      <c r="J4290">
        <v>60</v>
      </c>
      <c r="K4290" s="1">
        <f t="shared" si="198"/>
        <v>361976.88</v>
      </c>
      <c r="L4290" s="1" t="str">
        <f t="shared" si="199"/>
        <v>ASALARIADO</v>
      </c>
      <c r="M4290" s="1">
        <f t="shared" si="200"/>
        <v>60</v>
      </c>
    </row>
    <row r="4291" spans="2:13" x14ac:dyDescent="0.25">
      <c r="B4291">
        <v>4277</v>
      </c>
      <c r="C4291" s="1" t="s">
        <v>9</v>
      </c>
      <c r="D4291">
        <v>307891.19</v>
      </c>
      <c r="E4291" s="1" t="s">
        <v>10</v>
      </c>
      <c r="F4291" s="1" t="s">
        <v>16</v>
      </c>
      <c r="G4291" s="1" t="s">
        <v>12</v>
      </c>
      <c r="H4291" s="1" t="s">
        <v>13</v>
      </c>
      <c r="I4291" s="1" t="s">
        <v>13</v>
      </c>
      <c r="J4291">
        <v>30</v>
      </c>
      <c r="K4291" s="1">
        <f t="shared" si="198"/>
        <v>307891.19</v>
      </c>
      <c r="L4291" s="1" t="str">
        <f t="shared" si="199"/>
        <v>ASALARIADO</v>
      </c>
      <c r="M4291" s="1">
        <f t="shared" si="200"/>
        <v>30</v>
      </c>
    </row>
    <row r="4292" spans="2:13" x14ac:dyDescent="0.25">
      <c r="B4292">
        <v>4278</v>
      </c>
      <c r="C4292" s="1" t="s">
        <v>9</v>
      </c>
      <c r="D4292">
        <v>403463</v>
      </c>
      <c r="E4292" s="1" t="s">
        <v>10</v>
      </c>
      <c r="F4292" s="1" t="s">
        <v>16</v>
      </c>
      <c r="G4292" s="1" t="s">
        <v>12</v>
      </c>
      <c r="H4292" s="1" t="s">
        <v>12</v>
      </c>
      <c r="I4292" s="1" t="s">
        <v>13</v>
      </c>
      <c r="J4292">
        <v>32</v>
      </c>
      <c r="K4292" s="1">
        <f t="shared" si="198"/>
        <v>403463</v>
      </c>
      <c r="L4292" s="1" t="str">
        <f t="shared" si="199"/>
        <v>ASALARIADO</v>
      </c>
      <c r="M4292" s="1">
        <f t="shared" si="200"/>
        <v>32</v>
      </c>
    </row>
    <row r="4293" spans="2:13" x14ac:dyDescent="0.25">
      <c r="B4293">
        <v>4279</v>
      </c>
      <c r="C4293" s="1" t="s">
        <v>9</v>
      </c>
      <c r="D4293">
        <v>1632939</v>
      </c>
      <c r="E4293" s="1" t="s">
        <v>10</v>
      </c>
      <c r="F4293" s="1" t="s">
        <v>11</v>
      </c>
      <c r="G4293" s="1" t="s">
        <v>12</v>
      </c>
      <c r="H4293" s="1" t="s">
        <v>13</v>
      </c>
      <c r="I4293" s="1" t="s">
        <v>13</v>
      </c>
      <c r="J4293">
        <v>58</v>
      </c>
      <c r="K4293" s="1">
        <f t="shared" si="198"/>
        <v>1632939</v>
      </c>
      <c r="L4293" s="1" t="str">
        <f t="shared" si="199"/>
        <v>ASALARIADO</v>
      </c>
      <c r="M4293" s="1">
        <f t="shared" si="200"/>
        <v>58</v>
      </c>
    </row>
    <row r="4294" spans="2:13" x14ac:dyDescent="0.25">
      <c r="B4294">
        <v>4280</v>
      </c>
      <c r="C4294" s="1" t="s">
        <v>9</v>
      </c>
      <c r="D4294">
        <v>360420</v>
      </c>
      <c r="E4294" s="1" t="s">
        <v>18</v>
      </c>
      <c r="F4294" s="1" t="s">
        <v>16</v>
      </c>
      <c r="G4294" s="1" t="s">
        <v>12</v>
      </c>
      <c r="H4294" s="1" t="s">
        <v>13</v>
      </c>
      <c r="I4294" s="1" t="s">
        <v>13</v>
      </c>
      <c r="J4294">
        <v>48</v>
      </c>
      <c r="K4294" s="1">
        <f t="shared" si="198"/>
        <v>360420</v>
      </c>
      <c r="L4294" s="1" t="str">
        <f t="shared" si="199"/>
        <v>TRABAJADOR INDEPENDIENTE</v>
      </c>
      <c r="M4294" s="1">
        <f t="shared" si="200"/>
        <v>48</v>
      </c>
    </row>
    <row r="4295" spans="2:13" x14ac:dyDescent="0.25">
      <c r="B4295">
        <v>4281</v>
      </c>
      <c r="C4295" s="1" t="s">
        <v>9</v>
      </c>
      <c r="D4295">
        <v>425043.83</v>
      </c>
      <c r="E4295" s="1" t="s">
        <v>10</v>
      </c>
      <c r="F4295" s="1" t="s">
        <v>16</v>
      </c>
      <c r="G4295" s="1" t="s">
        <v>12</v>
      </c>
      <c r="H4295" s="1" t="s">
        <v>12</v>
      </c>
      <c r="I4295" s="1" t="s">
        <v>13</v>
      </c>
      <c r="J4295">
        <v>23</v>
      </c>
      <c r="K4295" s="1">
        <f t="shared" si="198"/>
        <v>425043.83</v>
      </c>
      <c r="L4295" s="1" t="str">
        <f t="shared" si="199"/>
        <v>ASALARIADO</v>
      </c>
      <c r="M4295" s="1">
        <f t="shared" si="200"/>
        <v>23</v>
      </c>
    </row>
    <row r="4296" spans="2:13" x14ac:dyDescent="0.25">
      <c r="B4296">
        <v>4282</v>
      </c>
      <c r="C4296" s="1" t="s">
        <v>9</v>
      </c>
      <c r="D4296">
        <v>204000</v>
      </c>
      <c r="E4296" s="1" t="s">
        <v>10</v>
      </c>
      <c r="F4296" s="1" t="s">
        <v>16</v>
      </c>
      <c r="G4296" s="1" t="s">
        <v>12</v>
      </c>
      <c r="H4296" s="1" t="s">
        <v>13</v>
      </c>
      <c r="I4296" s="1" t="s">
        <v>13</v>
      </c>
      <c r="J4296">
        <v>27</v>
      </c>
      <c r="K4296" s="1">
        <f t="shared" si="198"/>
        <v>204000</v>
      </c>
      <c r="L4296" s="1" t="str">
        <f t="shared" si="199"/>
        <v>ASALARIADO</v>
      </c>
      <c r="M4296" s="1">
        <f t="shared" si="200"/>
        <v>27</v>
      </c>
    </row>
    <row r="4297" spans="2:13" x14ac:dyDescent="0.25">
      <c r="B4297">
        <v>4283</v>
      </c>
      <c r="C4297" s="1" t="s">
        <v>15</v>
      </c>
      <c r="D4297">
        <v>330000</v>
      </c>
      <c r="E4297" s="1" t="s">
        <v>10</v>
      </c>
      <c r="F4297" s="1" t="s">
        <v>11</v>
      </c>
      <c r="G4297" s="1" t="s">
        <v>12</v>
      </c>
      <c r="H4297" s="1" t="s">
        <v>13</v>
      </c>
      <c r="I4297" s="1" t="s">
        <v>13</v>
      </c>
      <c r="J4297">
        <v>35</v>
      </c>
      <c r="K4297" s="1">
        <f t="shared" si="198"/>
        <v>330000</v>
      </c>
      <c r="L4297" s="1" t="str">
        <f t="shared" si="199"/>
        <v>ASALARIADO</v>
      </c>
      <c r="M4297" s="1">
        <f t="shared" si="200"/>
        <v>35</v>
      </c>
    </row>
    <row r="4298" spans="2:13" x14ac:dyDescent="0.25">
      <c r="B4298">
        <v>4284</v>
      </c>
      <c r="C4298" s="1" t="s">
        <v>9</v>
      </c>
      <c r="D4298">
        <v>150000</v>
      </c>
      <c r="E4298" s="1" t="s">
        <v>10</v>
      </c>
      <c r="F4298" s="1" t="s">
        <v>16</v>
      </c>
      <c r="G4298" s="1" t="s">
        <v>12</v>
      </c>
      <c r="H4298" s="1" t="s">
        <v>13</v>
      </c>
      <c r="I4298" s="1" t="s">
        <v>13</v>
      </c>
      <c r="J4298">
        <v>36</v>
      </c>
      <c r="K4298" s="1">
        <f t="shared" si="198"/>
        <v>150000</v>
      </c>
      <c r="L4298" s="1" t="str">
        <f t="shared" si="199"/>
        <v>ASALARIADO</v>
      </c>
      <c r="M4298" s="1">
        <f t="shared" si="200"/>
        <v>36</v>
      </c>
    </row>
    <row r="4299" spans="2:13" x14ac:dyDescent="0.25">
      <c r="B4299">
        <v>4285</v>
      </c>
      <c r="C4299" s="1" t="s">
        <v>15</v>
      </c>
      <c r="D4299">
        <v>362274</v>
      </c>
      <c r="E4299" s="1" t="s">
        <v>10</v>
      </c>
      <c r="F4299" s="1" t="s">
        <v>11</v>
      </c>
      <c r="G4299" s="1" t="s">
        <v>12</v>
      </c>
      <c r="H4299" s="1" t="s">
        <v>13</v>
      </c>
      <c r="I4299" s="1" t="s">
        <v>13</v>
      </c>
      <c r="J4299">
        <v>36</v>
      </c>
      <c r="K4299" s="1">
        <f t="shared" si="198"/>
        <v>362274</v>
      </c>
      <c r="L4299" s="1" t="str">
        <f t="shared" si="199"/>
        <v>ASALARIADO</v>
      </c>
      <c r="M4299" s="1">
        <f t="shared" si="200"/>
        <v>36</v>
      </c>
    </row>
    <row r="4300" spans="2:13" x14ac:dyDescent="0.25">
      <c r="B4300">
        <v>4286</v>
      </c>
      <c r="C4300" s="1" t="s">
        <v>9</v>
      </c>
      <c r="D4300">
        <v>79749</v>
      </c>
      <c r="E4300" s="1" t="s">
        <v>10</v>
      </c>
      <c r="F4300" s="1" t="s">
        <v>16</v>
      </c>
      <c r="G4300" s="1" t="s">
        <v>12</v>
      </c>
      <c r="H4300" s="1" t="s">
        <v>13</v>
      </c>
      <c r="I4300" s="1" t="s">
        <v>13</v>
      </c>
      <c r="J4300">
        <v>42</v>
      </c>
      <c r="K4300" s="1">
        <f t="shared" si="198"/>
        <v>79749</v>
      </c>
      <c r="L4300" s="1" t="str">
        <f t="shared" si="199"/>
        <v>ASALARIADO</v>
      </c>
      <c r="M4300" s="1">
        <f t="shared" si="200"/>
        <v>42</v>
      </c>
    </row>
    <row r="4301" spans="2:13" x14ac:dyDescent="0.25">
      <c r="B4301">
        <v>4287</v>
      </c>
      <c r="C4301" s="1" t="s">
        <v>15</v>
      </c>
      <c r="D4301">
        <v>1777096.7</v>
      </c>
      <c r="E4301" s="1" t="s">
        <v>10</v>
      </c>
      <c r="F4301" s="1" t="s">
        <v>11</v>
      </c>
      <c r="G4301" s="1" t="s">
        <v>12</v>
      </c>
      <c r="H4301" s="1" t="s">
        <v>13</v>
      </c>
      <c r="I4301" s="1" t="s">
        <v>13</v>
      </c>
      <c r="J4301">
        <v>39</v>
      </c>
      <c r="K4301" s="1">
        <f t="shared" si="198"/>
        <v>1777096.7</v>
      </c>
      <c r="L4301" s="1" t="str">
        <f t="shared" si="199"/>
        <v>ASALARIADO</v>
      </c>
      <c r="M4301" s="1">
        <f t="shared" si="200"/>
        <v>39</v>
      </c>
    </row>
    <row r="4302" spans="2:13" x14ac:dyDescent="0.25">
      <c r="B4302">
        <v>4288</v>
      </c>
      <c r="C4302" s="1" t="s">
        <v>9</v>
      </c>
      <c r="D4302">
        <v>297045</v>
      </c>
      <c r="E4302" s="1" t="s">
        <v>17</v>
      </c>
      <c r="F4302" s="1" t="s">
        <v>16</v>
      </c>
      <c r="G4302" s="1" t="s">
        <v>12</v>
      </c>
      <c r="H4302" s="1" t="s">
        <v>13</v>
      </c>
      <c r="I4302" s="1" t="s">
        <v>13</v>
      </c>
      <c r="J4302">
        <v>49</v>
      </c>
      <c r="K4302" s="1">
        <f t="shared" si="198"/>
        <v>297045</v>
      </c>
      <c r="L4302" s="1" t="str">
        <f t="shared" si="199"/>
        <v>ASEGURADO VOLUNTARIO</v>
      </c>
      <c r="M4302" s="1">
        <f t="shared" si="200"/>
        <v>49</v>
      </c>
    </row>
    <row r="4303" spans="2:13" x14ac:dyDescent="0.25">
      <c r="B4303">
        <v>4289</v>
      </c>
      <c r="C4303" s="1" t="s">
        <v>15</v>
      </c>
      <c r="D4303">
        <v>1751423.3</v>
      </c>
      <c r="E4303" s="1" t="s">
        <v>10</v>
      </c>
      <c r="F4303" s="1" t="s">
        <v>11</v>
      </c>
      <c r="G4303" s="1" t="s">
        <v>12</v>
      </c>
      <c r="H4303" s="1" t="s">
        <v>13</v>
      </c>
      <c r="I4303" s="1" t="s">
        <v>13</v>
      </c>
      <c r="J4303">
        <v>57</v>
      </c>
      <c r="K4303" s="1">
        <f t="shared" ref="K4303:K4366" si="201">IF(ISBLANK(D4303),$B$8,D4303)</f>
        <v>1751423.3</v>
      </c>
      <c r="L4303" s="1" t="str">
        <f t="shared" ref="L4303:L4366" si="202">IF(ISBLANK(E4303),$B$4,E4303)</f>
        <v>ASALARIADO</v>
      </c>
      <c r="M4303" s="1">
        <f t="shared" ref="M4303:M4366" si="203">IF(ISBLANK(J4303),$B$9,J4303)</f>
        <v>57</v>
      </c>
    </row>
    <row r="4304" spans="2:13" x14ac:dyDescent="0.25">
      <c r="B4304">
        <v>4290</v>
      </c>
      <c r="C4304" s="1" t="s">
        <v>9</v>
      </c>
      <c r="D4304">
        <v>634480</v>
      </c>
      <c r="E4304" s="1" t="s">
        <v>10</v>
      </c>
      <c r="F4304" s="1" t="s">
        <v>16</v>
      </c>
      <c r="G4304" s="1" t="s">
        <v>12</v>
      </c>
      <c r="H4304" s="1" t="s">
        <v>13</v>
      </c>
      <c r="I4304" s="1" t="s">
        <v>13</v>
      </c>
      <c r="J4304">
        <v>38</v>
      </c>
      <c r="K4304" s="1">
        <f t="shared" si="201"/>
        <v>634480</v>
      </c>
      <c r="L4304" s="1" t="str">
        <f t="shared" si="202"/>
        <v>ASALARIADO</v>
      </c>
      <c r="M4304" s="1">
        <f t="shared" si="203"/>
        <v>38</v>
      </c>
    </row>
    <row r="4305" spans="2:13" x14ac:dyDescent="0.25">
      <c r="B4305">
        <v>4291</v>
      </c>
      <c r="C4305" s="1" t="s">
        <v>9</v>
      </c>
      <c r="D4305">
        <v>445567</v>
      </c>
      <c r="E4305" s="1" t="s">
        <v>18</v>
      </c>
      <c r="F4305" s="1" t="s">
        <v>16</v>
      </c>
      <c r="G4305" s="1" t="s">
        <v>12</v>
      </c>
      <c r="H4305" s="1" t="s">
        <v>13</v>
      </c>
      <c r="I4305" s="1" t="s">
        <v>13</v>
      </c>
      <c r="J4305">
        <v>49</v>
      </c>
      <c r="K4305" s="1">
        <f t="shared" si="201"/>
        <v>445567</v>
      </c>
      <c r="L4305" s="1" t="str">
        <f t="shared" si="202"/>
        <v>TRABAJADOR INDEPENDIENTE</v>
      </c>
      <c r="M4305" s="1">
        <f t="shared" si="203"/>
        <v>49</v>
      </c>
    </row>
    <row r="4306" spans="2:13" x14ac:dyDescent="0.25">
      <c r="B4306">
        <v>4292</v>
      </c>
      <c r="C4306" s="1" t="s">
        <v>15</v>
      </c>
      <c r="D4306">
        <v>359544.28</v>
      </c>
      <c r="E4306" s="1" t="s">
        <v>10</v>
      </c>
      <c r="F4306" s="1" t="s">
        <v>16</v>
      </c>
      <c r="G4306" s="1" t="s">
        <v>12</v>
      </c>
      <c r="H4306" s="1" t="s">
        <v>13</v>
      </c>
      <c r="I4306" s="1" t="s">
        <v>12</v>
      </c>
      <c r="J4306">
        <v>29</v>
      </c>
      <c r="K4306" s="1">
        <f t="shared" si="201"/>
        <v>359544.28</v>
      </c>
      <c r="L4306" s="1" t="str">
        <f t="shared" si="202"/>
        <v>ASALARIADO</v>
      </c>
      <c r="M4306" s="1">
        <f t="shared" si="203"/>
        <v>29</v>
      </c>
    </row>
    <row r="4307" spans="2:13" x14ac:dyDescent="0.25">
      <c r="B4307">
        <v>4293</v>
      </c>
      <c r="C4307" s="1" t="s">
        <v>9</v>
      </c>
      <c r="D4307">
        <v>315617</v>
      </c>
      <c r="E4307" s="1" t="s">
        <v>17</v>
      </c>
      <c r="F4307" s="1" t="s">
        <v>16</v>
      </c>
      <c r="G4307" s="1" t="s">
        <v>12</v>
      </c>
      <c r="H4307" s="1" t="s">
        <v>13</v>
      </c>
      <c r="I4307" s="1" t="s">
        <v>13</v>
      </c>
      <c r="J4307">
        <v>64</v>
      </c>
      <c r="K4307" s="1">
        <f t="shared" si="201"/>
        <v>315617</v>
      </c>
      <c r="L4307" s="1" t="str">
        <f t="shared" si="202"/>
        <v>ASEGURADO VOLUNTARIO</v>
      </c>
      <c r="M4307" s="1">
        <f t="shared" si="203"/>
        <v>64</v>
      </c>
    </row>
    <row r="4308" spans="2:13" x14ac:dyDescent="0.25">
      <c r="B4308">
        <v>4294</v>
      </c>
      <c r="C4308" s="1" t="s">
        <v>9</v>
      </c>
      <c r="D4308">
        <v>182777.43</v>
      </c>
      <c r="E4308" s="1" t="s">
        <v>10</v>
      </c>
      <c r="F4308" s="1" t="s">
        <v>16</v>
      </c>
      <c r="G4308" s="1" t="s">
        <v>12</v>
      </c>
      <c r="H4308" s="1" t="s">
        <v>13</v>
      </c>
      <c r="I4308" s="1" t="s">
        <v>13</v>
      </c>
      <c r="J4308">
        <v>42</v>
      </c>
      <c r="K4308" s="1">
        <f t="shared" si="201"/>
        <v>182777.43</v>
      </c>
      <c r="L4308" s="1" t="str">
        <f t="shared" si="202"/>
        <v>ASALARIADO</v>
      </c>
      <c r="M4308" s="1">
        <f t="shared" si="203"/>
        <v>42</v>
      </c>
    </row>
    <row r="4309" spans="2:13" x14ac:dyDescent="0.25">
      <c r="B4309">
        <v>4295</v>
      </c>
      <c r="C4309" s="1" t="s">
        <v>15</v>
      </c>
      <c r="D4309">
        <v>338686</v>
      </c>
      <c r="E4309" s="1" t="s">
        <v>10</v>
      </c>
      <c r="F4309" s="1" t="s">
        <v>16</v>
      </c>
      <c r="G4309" s="1" t="s">
        <v>12</v>
      </c>
      <c r="H4309" s="1" t="s">
        <v>12</v>
      </c>
      <c r="I4309" s="1" t="s">
        <v>13</v>
      </c>
      <c r="J4309">
        <v>33</v>
      </c>
      <c r="K4309" s="1">
        <f t="shared" si="201"/>
        <v>338686</v>
      </c>
      <c r="L4309" s="1" t="str">
        <f t="shared" si="202"/>
        <v>ASALARIADO</v>
      </c>
      <c r="M4309" s="1">
        <f t="shared" si="203"/>
        <v>33</v>
      </c>
    </row>
    <row r="4310" spans="2:13" x14ac:dyDescent="0.25">
      <c r="B4310">
        <v>4296</v>
      </c>
      <c r="C4310" s="1" t="s">
        <v>9</v>
      </c>
      <c r="D4310">
        <v>200000</v>
      </c>
      <c r="E4310" s="1" t="s">
        <v>10</v>
      </c>
      <c r="F4310" s="1" t="s">
        <v>16</v>
      </c>
      <c r="G4310" s="1" t="s">
        <v>12</v>
      </c>
      <c r="H4310" s="1" t="s">
        <v>12</v>
      </c>
      <c r="I4310" s="1" t="s">
        <v>12</v>
      </c>
      <c r="J4310">
        <v>27</v>
      </c>
      <c r="K4310" s="1">
        <f t="shared" si="201"/>
        <v>200000</v>
      </c>
      <c r="L4310" s="1" t="str">
        <f t="shared" si="202"/>
        <v>ASALARIADO</v>
      </c>
      <c r="M4310" s="1">
        <f t="shared" si="203"/>
        <v>27</v>
      </c>
    </row>
    <row r="4311" spans="2:13" x14ac:dyDescent="0.25">
      <c r="B4311">
        <v>4297</v>
      </c>
      <c r="C4311" s="1" t="s">
        <v>15</v>
      </c>
      <c r="D4311">
        <v>969577</v>
      </c>
      <c r="E4311" s="1" t="s">
        <v>10</v>
      </c>
      <c r="F4311" s="1" t="s">
        <v>11</v>
      </c>
      <c r="G4311" s="1" t="s">
        <v>12</v>
      </c>
      <c r="H4311" s="1" t="s">
        <v>13</v>
      </c>
      <c r="I4311" s="1" t="s">
        <v>12</v>
      </c>
      <c r="J4311">
        <v>44</v>
      </c>
      <c r="K4311" s="1">
        <f t="shared" si="201"/>
        <v>969577</v>
      </c>
      <c r="L4311" s="1" t="str">
        <f t="shared" si="202"/>
        <v>ASALARIADO</v>
      </c>
      <c r="M4311" s="1">
        <f t="shared" si="203"/>
        <v>44</v>
      </c>
    </row>
    <row r="4312" spans="2:13" x14ac:dyDescent="0.25">
      <c r="B4312">
        <v>4298</v>
      </c>
      <c r="C4312" s="1" t="s">
        <v>9</v>
      </c>
      <c r="D4312">
        <v>543582</v>
      </c>
      <c r="E4312" s="1" t="s">
        <v>10</v>
      </c>
      <c r="F4312" s="1" t="s">
        <v>16</v>
      </c>
      <c r="G4312" s="1" t="s">
        <v>12</v>
      </c>
      <c r="H4312" s="1" t="s">
        <v>13</v>
      </c>
      <c r="I4312" s="1" t="s">
        <v>13</v>
      </c>
      <c r="J4312">
        <v>49</v>
      </c>
      <c r="K4312" s="1">
        <f t="shared" si="201"/>
        <v>543582</v>
      </c>
      <c r="L4312" s="1" t="str">
        <f t="shared" si="202"/>
        <v>ASALARIADO</v>
      </c>
      <c r="M4312" s="1">
        <f t="shared" si="203"/>
        <v>49</v>
      </c>
    </row>
    <row r="4313" spans="2:13" x14ac:dyDescent="0.25">
      <c r="B4313">
        <v>4299</v>
      </c>
      <c r="C4313" s="1" t="s">
        <v>15</v>
      </c>
      <c r="D4313">
        <v>1478656</v>
      </c>
      <c r="E4313" s="1" t="s">
        <v>14</v>
      </c>
      <c r="F4313" s="1" t="s">
        <v>11</v>
      </c>
      <c r="G4313" s="1" t="s">
        <v>12</v>
      </c>
      <c r="H4313" s="1" t="s">
        <v>13</v>
      </c>
      <c r="I4313" s="1" t="s">
        <v>13</v>
      </c>
      <c r="J4313">
        <v>64</v>
      </c>
      <c r="K4313" s="1">
        <f t="shared" si="201"/>
        <v>1478656</v>
      </c>
      <c r="L4313" s="1" t="str">
        <f t="shared" si="202"/>
        <v>PENSIONADOS EN SU PROPIO SISTEMA</v>
      </c>
      <c r="M4313" s="1">
        <f t="shared" si="203"/>
        <v>64</v>
      </c>
    </row>
    <row r="4314" spans="2:13" x14ac:dyDescent="0.25">
      <c r="B4314">
        <v>4300</v>
      </c>
      <c r="C4314" s="1" t="s">
        <v>9</v>
      </c>
      <c r="D4314">
        <v>278030</v>
      </c>
      <c r="E4314" s="1" t="s">
        <v>19</v>
      </c>
      <c r="F4314" s="1" t="s">
        <v>16</v>
      </c>
      <c r="G4314" s="1" t="s">
        <v>12</v>
      </c>
      <c r="H4314" s="1" t="s">
        <v>13</v>
      </c>
      <c r="I4314" s="1" t="s">
        <v>13</v>
      </c>
      <c r="J4314">
        <v>50</v>
      </c>
      <c r="K4314" s="1">
        <f t="shared" si="201"/>
        <v>278030</v>
      </c>
      <c r="L4314" s="1" t="str">
        <f t="shared" si="202"/>
        <v>CONVENIOS ESPECIALES DE TRABAJADORES INDEPENDIENTES</v>
      </c>
      <c r="M4314" s="1">
        <f t="shared" si="203"/>
        <v>50</v>
      </c>
    </row>
    <row r="4315" spans="2:13" x14ac:dyDescent="0.25">
      <c r="B4315">
        <v>4301</v>
      </c>
      <c r="C4315" s="1" t="s">
        <v>9</v>
      </c>
      <c r="D4315">
        <v>512466.67</v>
      </c>
      <c r="E4315" s="1" t="s">
        <v>10</v>
      </c>
      <c r="F4315" s="1" t="s">
        <v>16</v>
      </c>
      <c r="G4315" s="1" t="s">
        <v>12</v>
      </c>
      <c r="H4315" s="1" t="s">
        <v>13</v>
      </c>
      <c r="I4315" s="1" t="s">
        <v>12</v>
      </c>
      <c r="J4315">
        <v>35</v>
      </c>
      <c r="K4315" s="1">
        <f t="shared" si="201"/>
        <v>512466.67</v>
      </c>
      <c r="L4315" s="1" t="str">
        <f t="shared" si="202"/>
        <v>ASALARIADO</v>
      </c>
      <c r="M4315" s="1">
        <f t="shared" si="203"/>
        <v>35</v>
      </c>
    </row>
    <row r="4316" spans="2:13" x14ac:dyDescent="0.25">
      <c r="B4316">
        <v>4302</v>
      </c>
      <c r="C4316" s="1" t="s">
        <v>9</v>
      </c>
      <c r="D4316">
        <v>310124</v>
      </c>
      <c r="E4316" s="1" t="s">
        <v>17</v>
      </c>
      <c r="F4316" s="1" t="s">
        <v>16</v>
      </c>
      <c r="G4316" s="1" t="s">
        <v>12</v>
      </c>
      <c r="H4316" s="1" t="s">
        <v>13</v>
      </c>
      <c r="I4316" s="1" t="s">
        <v>13</v>
      </c>
      <c r="J4316">
        <v>55</v>
      </c>
      <c r="K4316" s="1">
        <f t="shared" si="201"/>
        <v>310124</v>
      </c>
      <c r="L4316" s="1" t="str">
        <f t="shared" si="202"/>
        <v>ASEGURADO VOLUNTARIO</v>
      </c>
      <c r="M4316" s="1">
        <f t="shared" si="203"/>
        <v>55</v>
      </c>
    </row>
    <row r="4317" spans="2:13" x14ac:dyDescent="0.25">
      <c r="B4317">
        <v>4303</v>
      </c>
      <c r="C4317" s="1" t="s">
        <v>9</v>
      </c>
      <c r="D4317">
        <v>525436.96</v>
      </c>
      <c r="E4317" s="1" t="s">
        <v>10</v>
      </c>
      <c r="F4317" s="1" t="s">
        <v>16</v>
      </c>
      <c r="G4317" s="1" t="s">
        <v>12</v>
      </c>
      <c r="H4317" s="1" t="s">
        <v>13</v>
      </c>
      <c r="I4317" s="1" t="s">
        <v>13</v>
      </c>
      <c r="J4317">
        <v>33</v>
      </c>
      <c r="K4317" s="1">
        <f t="shared" si="201"/>
        <v>525436.96</v>
      </c>
      <c r="L4317" s="1" t="str">
        <f t="shared" si="202"/>
        <v>ASALARIADO</v>
      </c>
      <c r="M4317" s="1">
        <f t="shared" si="203"/>
        <v>33</v>
      </c>
    </row>
    <row r="4318" spans="2:13" x14ac:dyDescent="0.25">
      <c r="B4318">
        <v>4304</v>
      </c>
      <c r="C4318" s="1" t="s">
        <v>9</v>
      </c>
      <c r="D4318">
        <v>406608</v>
      </c>
      <c r="E4318" s="1" t="s">
        <v>10</v>
      </c>
      <c r="F4318" s="1" t="s">
        <v>16</v>
      </c>
      <c r="G4318" s="1" t="s">
        <v>12</v>
      </c>
      <c r="H4318" s="1" t="s">
        <v>12</v>
      </c>
      <c r="I4318" s="1" t="s">
        <v>13</v>
      </c>
      <c r="J4318">
        <v>52</v>
      </c>
      <c r="K4318" s="1">
        <f t="shared" si="201"/>
        <v>406608</v>
      </c>
      <c r="L4318" s="1" t="str">
        <f t="shared" si="202"/>
        <v>ASALARIADO</v>
      </c>
      <c r="M4318" s="1">
        <f t="shared" si="203"/>
        <v>52</v>
      </c>
    </row>
    <row r="4319" spans="2:13" x14ac:dyDescent="0.25">
      <c r="B4319">
        <v>4305</v>
      </c>
      <c r="C4319" s="1" t="s">
        <v>9</v>
      </c>
      <c r="D4319">
        <v>400000</v>
      </c>
      <c r="E4319" s="1" t="s">
        <v>10</v>
      </c>
      <c r="F4319" s="1" t="s">
        <v>16</v>
      </c>
      <c r="G4319" s="1" t="s">
        <v>12</v>
      </c>
      <c r="H4319" s="1" t="s">
        <v>12</v>
      </c>
      <c r="I4319" s="1" t="s">
        <v>13</v>
      </c>
      <c r="J4319">
        <v>41</v>
      </c>
      <c r="K4319" s="1">
        <f t="shared" si="201"/>
        <v>400000</v>
      </c>
      <c r="L4319" s="1" t="str">
        <f t="shared" si="202"/>
        <v>ASALARIADO</v>
      </c>
      <c r="M4319" s="1">
        <f t="shared" si="203"/>
        <v>41</v>
      </c>
    </row>
    <row r="4320" spans="2:13" x14ac:dyDescent="0.25">
      <c r="B4320">
        <v>4306</v>
      </c>
      <c r="C4320" s="1" t="s">
        <v>15</v>
      </c>
      <c r="D4320">
        <v>400398.51</v>
      </c>
      <c r="E4320" s="1" t="s">
        <v>10</v>
      </c>
      <c r="F4320" s="1" t="s">
        <v>16</v>
      </c>
      <c r="G4320" s="1" t="s">
        <v>12</v>
      </c>
      <c r="H4320" s="1" t="s">
        <v>13</v>
      </c>
      <c r="I4320" s="1" t="s">
        <v>13</v>
      </c>
      <c r="J4320">
        <v>26</v>
      </c>
      <c r="K4320" s="1">
        <f t="shared" si="201"/>
        <v>400398.51</v>
      </c>
      <c r="L4320" s="1" t="str">
        <f t="shared" si="202"/>
        <v>ASALARIADO</v>
      </c>
      <c r="M4320" s="1">
        <f t="shared" si="203"/>
        <v>26</v>
      </c>
    </row>
    <row r="4321" spans="2:13" x14ac:dyDescent="0.25">
      <c r="B4321">
        <v>4307</v>
      </c>
      <c r="C4321" s="1" t="s">
        <v>9</v>
      </c>
      <c r="D4321">
        <v>891182.29</v>
      </c>
      <c r="E4321" s="1" t="s">
        <v>10</v>
      </c>
      <c r="F4321" s="1" t="s">
        <v>11</v>
      </c>
      <c r="G4321" s="1" t="s">
        <v>12</v>
      </c>
      <c r="H4321" s="1" t="s">
        <v>13</v>
      </c>
      <c r="I4321" s="1" t="s">
        <v>13</v>
      </c>
      <c r="J4321">
        <v>40</v>
      </c>
      <c r="K4321" s="1">
        <f t="shared" si="201"/>
        <v>891182.29</v>
      </c>
      <c r="L4321" s="1" t="str">
        <f t="shared" si="202"/>
        <v>ASALARIADO</v>
      </c>
      <c r="M4321" s="1">
        <f t="shared" si="203"/>
        <v>40</v>
      </c>
    </row>
    <row r="4322" spans="2:13" x14ac:dyDescent="0.25">
      <c r="B4322">
        <v>4308</v>
      </c>
      <c r="C4322" s="1" t="s">
        <v>15</v>
      </c>
      <c r="D4322">
        <v>375988</v>
      </c>
      <c r="E4322" s="1" t="s">
        <v>19</v>
      </c>
      <c r="F4322" s="1" t="s">
        <v>16</v>
      </c>
      <c r="G4322" s="1" t="s">
        <v>12</v>
      </c>
      <c r="H4322" s="1" t="s">
        <v>13</v>
      </c>
      <c r="I4322" s="1" t="s">
        <v>13</v>
      </c>
      <c r="J4322">
        <v>58</v>
      </c>
      <c r="K4322" s="1">
        <f t="shared" si="201"/>
        <v>375988</v>
      </c>
      <c r="L4322" s="1" t="str">
        <f t="shared" si="202"/>
        <v>CONVENIOS ESPECIALES DE TRABAJADORES INDEPENDIENTES</v>
      </c>
      <c r="M4322" s="1">
        <f t="shared" si="203"/>
        <v>58</v>
      </c>
    </row>
    <row r="4323" spans="2:13" x14ac:dyDescent="0.25">
      <c r="B4323">
        <v>4309</v>
      </c>
      <c r="C4323" s="1" t="s">
        <v>15</v>
      </c>
      <c r="D4323">
        <v>1108329</v>
      </c>
      <c r="E4323" s="1" t="s">
        <v>10</v>
      </c>
      <c r="F4323" s="1" t="s">
        <v>11</v>
      </c>
      <c r="G4323" s="1" t="s">
        <v>12</v>
      </c>
      <c r="H4323" s="1" t="s">
        <v>13</v>
      </c>
      <c r="I4323" s="1" t="s">
        <v>12</v>
      </c>
      <c r="J4323">
        <v>34</v>
      </c>
      <c r="K4323" s="1">
        <f t="shared" si="201"/>
        <v>1108329</v>
      </c>
      <c r="L4323" s="1" t="str">
        <f t="shared" si="202"/>
        <v>ASALARIADO</v>
      </c>
      <c r="M4323" s="1">
        <f t="shared" si="203"/>
        <v>34</v>
      </c>
    </row>
    <row r="4324" spans="2:13" x14ac:dyDescent="0.25">
      <c r="B4324">
        <v>4310</v>
      </c>
      <c r="C4324" s="1" t="s">
        <v>15</v>
      </c>
      <c r="D4324">
        <v>1474575.5</v>
      </c>
      <c r="E4324" s="1" t="s">
        <v>10</v>
      </c>
      <c r="F4324" s="1" t="s">
        <v>11</v>
      </c>
      <c r="G4324" s="1" t="s">
        <v>12</v>
      </c>
      <c r="H4324" s="1" t="s">
        <v>13</v>
      </c>
      <c r="I4324" s="1" t="s">
        <v>13</v>
      </c>
      <c r="J4324">
        <v>46</v>
      </c>
      <c r="K4324" s="1">
        <f t="shared" si="201"/>
        <v>1474575.5</v>
      </c>
      <c r="L4324" s="1" t="str">
        <f t="shared" si="202"/>
        <v>ASALARIADO</v>
      </c>
      <c r="M4324" s="1">
        <f t="shared" si="203"/>
        <v>46</v>
      </c>
    </row>
    <row r="4325" spans="2:13" x14ac:dyDescent="0.25">
      <c r="B4325">
        <v>4311</v>
      </c>
      <c r="C4325" s="1" t="s">
        <v>15</v>
      </c>
      <c r="D4325">
        <v>363711.95</v>
      </c>
      <c r="E4325" s="1" t="s">
        <v>10</v>
      </c>
      <c r="F4325" s="1" t="s">
        <v>16</v>
      </c>
      <c r="G4325" s="1" t="s">
        <v>12</v>
      </c>
      <c r="H4325" s="1" t="s">
        <v>13</v>
      </c>
      <c r="I4325" s="1" t="s">
        <v>13</v>
      </c>
      <c r="J4325">
        <v>30</v>
      </c>
      <c r="K4325" s="1">
        <f t="shared" si="201"/>
        <v>363711.95</v>
      </c>
      <c r="L4325" s="1" t="str">
        <f t="shared" si="202"/>
        <v>ASALARIADO</v>
      </c>
      <c r="M4325" s="1">
        <f t="shared" si="203"/>
        <v>30</v>
      </c>
    </row>
    <row r="4326" spans="2:13" x14ac:dyDescent="0.25">
      <c r="B4326">
        <v>4312</v>
      </c>
      <c r="C4326" s="1" t="s">
        <v>15</v>
      </c>
      <c r="D4326">
        <v>490637</v>
      </c>
      <c r="E4326" s="1" t="s">
        <v>14</v>
      </c>
      <c r="F4326" s="1" t="s">
        <v>11</v>
      </c>
      <c r="G4326" s="1" t="s">
        <v>12</v>
      </c>
      <c r="H4326" s="1" t="s">
        <v>13</v>
      </c>
      <c r="I4326" s="1" t="s">
        <v>13</v>
      </c>
      <c r="J4326">
        <v>71</v>
      </c>
      <c r="K4326" s="1">
        <f t="shared" si="201"/>
        <v>490637</v>
      </c>
      <c r="L4326" s="1" t="str">
        <f t="shared" si="202"/>
        <v>PENSIONADOS EN SU PROPIO SISTEMA</v>
      </c>
      <c r="M4326" s="1">
        <f t="shared" si="203"/>
        <v>71</v>
      </c>
    </row>
    <row r="4327" spans="2:13" x14ac:dyDescent="0.25">
      <c r="B4327">
        <v>4313</v>
      </c>
      <c r="C4327" s="1" t="s">
        <v>15</v>
      </c>
      <c r="D4327">
        <v>279111</v>
      </c>
      <c r="E4327" s="1" t="s">
        <v>18</v>
      </c>
      <c r="F4327" s="1" t="s">
        <v>16</v>
      </c>
      <c r="G4327" s="1" t="s">
        <v>12</v>
      </c>
      <c r="H4327" s="1" t="s">
        <v>13</v>
      </c>
      <c r="I4327" s="1" t="s">
        <v>13</v>
      </c>
      <c r="J4327">
        <v>26</v>
      </c>
      <c r="K4327" s="1">
        <f t="shared" si="201"/>
        <v>279111</v>
      </c>
      <c r="L4327" s="1" t="str">
        <f t="shared" si="202"/>
        <v>TRABAJADOR INDEPENDIENTE</v>
      </c>
      <c r="M4327" s="1">
        <f t="shared" si="203"/>
        <v>26</v>
      </c>
    </row>
    <row r="4328" spans="2:13" x14ac:dyDescent="0.25">
      <c r="B4328">
        <v>4314</v>
      </c>
      <c r="C4328" s="1" t="s">
        <v>15</v>
      </c>
      <c r="D4328">
        <v>297050</v>
      </c>
      <c r="E4328" s="1" t="s">
        <v>17</v>
      </c>
      <c r="F4328" s="1" t="s">
        <v>16</v>
      </c>
      <c r="G4328" s="1" t="s">
        <v>12</v>
      </c>
      <c r="H4328" s="1" t="s">
        <v>13</v>
      </c>
      <c r="I4328" s="1" t="s">
        <v>13</v>
      </c>
      <c r="J4328">
        <v>43</v>
      </c>
      <c r="K4328" s="1">
        <f t="shared" si="201"/>
        <v>297050</v>
      </c>
      <c r="L4328" s="1" t="str">
        <f t="shared" si="202"/>
        <v>ASEGURADO VOLUNTARIO</v>
      </c>
      <c r="M4328" s="1">
        <f t="shared" si="203"/>
        <v>43</v>
      </c>
    </row>
    <row r="4329" spans="2:13" x14ac:dyDescent="0.25">
      <c r="B4329">
        <v>4315</v>
      </c>
      <c r="C4329" s="1" t="s">
        <v>9</v>
      </c>
      <c r="D4329">
        <v>300018</v>
      </c>
      <c r="E4329" s="1" t="s">
        <v>18</v>
      </c>
      <c r="F4329" s="1" t="s">
        <v>16</v>
      </c>
      <c r="G4329" s="1" t="s">
        <v>12</v>
      </c>
      <c r="H4329" s="1" t="s">
        <v>12</v>
      </c>
      <c r="I4329" s="1" t="s">
        <v>12</v>
      </c>
      <c r="J4329">
        <v>32</v>
      </c>
      <c r="K4329" s="1">
        <f t="shared" si="201"/>
        <v>300018</v>
      </c>
      <c r="L4329" s="1" t="str">
        <f t="shared" si="202"/>
        <v>TRABAJADOR INDEPENDIENTE</v>
      </c>
      <c r="M4329" s="1">
        <f t="shared" si="203"/>
        <v>32</v>
      </c>
    </row>
    <row r="4330" spans="2:13" x14ac:dyDescent="0.25">
      <c r="B4330">
        <v>4316</v>
      </c>
      <c r="C4330" s="1" t="s">
        <v>15</v>
      </c>
      <c r="D4330">
        <v>297046</v>
      </c>
      <c r="E4330" s="1" t="s">
        <v>18</v>
      </c>
      <c r="F4330" s="1" t="s">
        <v>16</v>
      </c>
      <c r="G4330" s="1" t="s">
        <v>12</v>
      </c>
      <c r="H4330" s="1" t="s">
        <v>12</v>
      </c>
      <c r="I4330" s="1" t="s">
        <v>12</v>
      </c>
      <c r="J4330">
        <v>45</v>
      </c>
      <c r="K4330" s="1">
        <f t="shared" si="201"/>
        <v>297046</v>
      </c>
      <c r="L4330" s="1" t="str">
        <f t="shared" si="202"/>
        <v>TRABAJADOR INDEPENDIENTE</v>
      </c>
      <c r="M4330" s="1">
        <f t="shared" si="203"/>
        <v>45</v>
      </c>
    </row>
    <row r="4331" spans="2:13" x14ac:dyDescent="0.25">
      <c r="B4331">
        <v>4317</v>
      </c>
      <c r="C4331" s="1" t="s">
        <v>15</v>
      </c>
      <c r="D4331">
        <v>672276</v>
      </c>
      <c r="E4331" s="1" t="s">
        <v>10</v>
      </c>
      <c r="F4331" s="1" t="s">
        <v>16</v>
      </c>
      <c r="G4331" s="1" t="s">
        <v>12</v>
      </c>
      <c r="H4331" s="1" t="s">
        <v>13</v>
      </c>
      <c r="I4331" s="1" t="s">
        <v>13</v>
      </c>
      <c r="J4331">
        <v>25</v>
      </c>
      <c r="K4331" s="1">
        <f t="shared" si="201"/>
        <v>672276</v>
      </c>
      <c r="L4331" s="1" t="str">
        <f t="shared" si="202"/>
        <v>ASALARIADO</v>
      </c>
      <c r="M4331" s="1">
        <f t="shared" si="203"/>
        <v>25</v>
      </c>
    </row>
    <row r="4332" spans="2:13" x14ac:dyDescent="0.25">
      <c r="B4332">
        <v>4318</v>
      </c>
      <c r="C4332" s="1" t="s">
        <v>9</v>
      </c>
      <c r="D4332">
        <v>349737.17</v>
      </c>
      <c r="E4332" s="1" t="s">
        <v>10</v>
      </c>
      <c r="F4332" s="1" t="s">
        <v>16</v>
      </c>
      <c r="G4332" s="1" t="s">
        <v>12</v>
      </c>
      <c r="H4332" s="1" t="s">
        <v>13</v>
      </c>
      <c r="I4332" s="1" t="s">
        <v>12</v>
      </c>
      <c r="J4332">
        <v>26</v>
      </c>
      <c r="K4332" s="1">
        <f t="shared" si="201"/>
        <v>349737.17</v>
      </c>
      <c r="L4332" s="1" t="str">
        <f t="shared" si="202"/>
        <v>ASALARIADO</v>
      </c>
      <c r="M4332" s="1">
        <f t="shared" si="203"/>
        <v>26</v>
      </c>
    </row>
    <row r="4333" spans="2:13" x14ac:dyDescent="0.25">
      <c r="B4333">
        <v>4319</v>
      </c>
      <c r="C4333" s="1" t="s">
        <v>15</v>
      </c>
      <c r="D4333">
        <v>1584055</v>
      </c>
      <c r="E4333" s="1" t="s">
        <v>10</v>
      </c>
      <c r="F4333" s="1" t="s">
        <v>11</v>
      </c>
      <c r="G4333" s="1" t="s">
        <v>12</v>
      </c>
      <c r="H4333" s="1" t="s">
        <v>13</v>
      </c>
      <c r="I4333" s="1" t="s">
        <v>13</v>
      </c>
      <c r="J4333">
        <v>39</v>
      </c>
      <c r="K4333" s="1">
        <f t="shared" si="201"/>
        <v>1584055</v>
      </c>
      <c r="L4333" s="1" t="str">
        <f t="shared" si="202"/>
        <v>ASALARIADO</v>
      </c>
      <c r="M4333" s="1">
        <f t="shared" si="203"/>
        <v>39</v>
      </c>
    </row>
    <row r="4334" spans="2:13" x14ac:dyDescent="0.25">
      <c r="B4334">
        <v>4320</v>
      </c>
      <c r="C4334" s="1" t="s">
        <v>15</v>
      </c>
      <c r="D4334">
        <v>323296</v>
      </c>
      <c r="E4334" s="1" t="s">
        <v>17</v>
      </c>
      <c r="F4334" s="1" t="s">
        <v>16</v>
      </c>
      <c r="G4334" s="1" t="s">
        <v>12</v>
      </c>
      <c r="H4334" s="1" t="s">
        <v>13</v>
      </c>
      <c r="I4334" s="1" t="s">
        <v>13</v>
      </c>
      <c r="J4334">
        <v>62</v>
      </c>
      <c r="K4334" s="1">
        <f t="shared" si="201"/>
        <v>323296</v>
      </c>
      <c r="L4334" s="1" t="str">
        <f t="shared" si="202"/>
        <v>ASEGURADO VOLUNTARIO</v>
      </c>
      <c r="M4334" s="1">
        <f t="shared" si="203"/>
        <v>62</v>
      </c>
    </row>
    <row r="4335" spans="2:13" x14ac:dyDescent="0.25">
      <c r="B4335">
        <v>4321</v>
      </c>
      <c r="C4335" s="1" t="s">
        <v>15</v>
      </c>
      <c r="D4335">
        <v>150000</v>
      </c>
      <c r="E4335" s="1" t="s">
        <v>10</v>
      </c>
      <c r="F4335" s="1" t="s">
        <v>16</v>
      </c>
      <c r="G4335" s="1" t="s">
        <v>12</v>
      </c>
      <c r="H4335" s="1" t="s">
        <v>12</v>
      </c>
      <c r="I4335" s="1" t="s">
        <v>13</v>
      </c>
      <c r="J4335">
        <v>62</v>
      </c>
      <c r="K4335" s="1">
        <f t="shared" si="201"/>
        <v>150000</v>
      </c>
      <c r="L4335" s="1" t="str">
        <f t="shared" si="202"/>
        <v>ASALARIADO</v>
      </c>
      <c r="M4335" s="1">
        <f t="shared" si="203"/>
        <v>62</v>
      </c>
    </row>
    <row r="4336" spans="2:13" x14ac:dyDescent="0.25">
      <c r="B4336">
        <v>4322</v>
      </c>
      <c r="C4336" s="1" t="s">
        <v>15</v>
      </c>
      <c r="D4336">
        <v>1155329</v>
      </c>
      <c r="E4336" s="1" t="s">
        <v>14</v>
      </c>
      <c r="F4336" s="1" t="s">
        <v>11</v>
      </c>
      <c r="G4336" s="1" t="s">
        <v>12</v>
      </c>
      <c r="H4336" s="1" t="s">
        <v>13</v>
      </c>
      <c r="I4336" s="1" t="s">
        <v>13</v>
      </c>
      <c r="J4336">
        <v>68</v>
      </c>
      <c r="K4336" s="1">
        <f t="shared" si="201"/>
        <v>1155329</v>
      </c>
      <c r="L4336" s="1" t="str">
        <f t="shared" si="202"/>
        <v>PENSIONADOS EN SU PROPIO SISTEMA</v>
      </c>
      <c r="M4336" s="1">
        <f t="shared" si="203"/>
        <v>68</v>
      </c>
    </row>
    <row r="4337" spans="2:13" x14ac:dyDescent="0.25">
      <c r="B4337">
        <v>4323</v>
      </c>
      <c r="C4337" s="1" t="s">
        <v>9</v>
      </c>
      <c r="D4337">
        <v>339164.9</v>
      </c>
      <c r="E4337" s="1" t="s">
        <v>10</v>
      </c>
      <c r="F4337" s="1" t="s">
        <v>16</v>
      </c>
      <c r="G4337" s="1" t="s">
        <v>12</v>
      </c>
      <c r="H4337" s="1" t="s">
        <v>13</v>
      </c>
      <c r="I4337" s="1" t="s">
        <v>13</v>
      </c>
      <c r="J4337">
        <v>49</v>
      </c>
      <c r="K4337" s="1">
        <f t="shared" si="201"/>
        <v>339164.9</v>
      </c>
      <c r="L4337" s="1" t="str">
        <f t="shared" si="202"/>
        <v>ASALARIADO</v>
      </c>
      <c r="M4337" s="1">
        <f t="shared" si="203"/>
        <v>49</v>
      </c>
    </row>
    <row r="4338" spans="2:13" x14ac:dyDescent="0.25">
      <c r="B4338">
        <v>4324</v>
      </c>
      <c r="C4338" s="1" t="s">
        <v>9</v>
      </c>
      <c r="D4338">
        <v>690000</v>
      </c>
      <c r="E4338" s="1" t="s">
        <v>10</v>
      </c>
      <c r="F4338" s="1" t="s">
        <v>16</v>
      </c>
      <c r="G4338" s="1" t="s">
        <v>12</v>
      </c>
      <c r="H4338" s="1" t="s">
        <v>13</v>
      </c>
      <c r="I4338" s="1" t="s">
        <v>13</v>
      </c>
      <c r="J4338">
        <v>24</v>
      </c>
      <c r="K4338" s="1">
        <f t="shared" si="201"/>
        <v>690000</v>
      </c>
      <c r="L4338" s="1" t="str">
        <f t="shared" si="202"/>
        <v>ASALARIADO</v>
      </c>
      <c r="M4338" s="1">
        <f t="shared" si="203"/>
        <v>24</v>
      </c>
    </row>
    <row r="4339" spans="2:13" x14ac:dyDescent="0.25">
      <c r="B4339">
        <v>4325</v>
      </c>
      <c r="C4339" s="1" t="s">
        <v>15</v>
      </c>
      <c r="D4339">
        <v>506617.9</v>
      </c>
      <c r="E4339" s="1" t="s">
        <v>10</v>
      </c>
      <c r="F4339" s="1" t="s">
        <v>11</v>
      </c>
      <c r="G4339" s="1" t="s">
        <v>12</v>
      </c>
      <c r="H4339" s="1" t="s">
        <v>13</v>
      </c>
      <c r="I4339" s="1" t="s">
        <v>13</v>
      </c>
      <c r="J4339">
        <v>41</v>
      </c>
      <c r="K4339" s="1">
        <f t="shared" si="201"/>
        <v>506617.9</v>
      </c>
      <c r="L4339" s="1" t="str">
        <f t="shared" si="202"/>
        <v>ASALARIADO</v>
      </c>
      <c r="M4339" s="1">
        <f t="shared" si="203"/>
        <v>41</v>
      </c>
    </row>
    <row r="4340" spans="2:13" x14ac:dyDescent="0.25">
      <c r="B4340">
        <v>4326</v>
      </c>
      <c r="C4340" s="1" t="s">
        <v>15</v>
      </c>
      <c r="D4340">
        <v>443270</v>
      </c>
      <c r="E4340" s="1" t="s">
        <v>10</v>
      </c>
      <c r="F4340" s="1" t="s">
        <v>16</v>
      </c>
      <c r="G4340" s="1" t="s">
        <v>12</v>
      </c>
      <c r="H4340" s="1" t="s">
        <v>13</v>
      </c>
      <c r="I4340" s="1" t="s">
        <v>13</v>
      </c>
      <c r="J4340">
        <v>43</v>
      </c>
      <c r="K4340" s="1">
        <f t="shared" si="201"/>
        <v>443270</v>
      </c>
      <c r="L4340" s="1" t="str">
        <f t="shared" si="202"/>
        <v>ASALARIADO</v>
      </c>
      <c r="M4340" s="1">
        <f t="shared" si="203"/>
        <v>43</v>
      </c>
    </row>
    <row r="4341" spans="2:13" x14ac:dyDescent="0.25">
      <c r="B4341">
        <v>4327</v>
      </c>
      <c r="C4341" s="1" t="s">
        <v>9</v>
      </c>
      <c r="D4341">
        <v>963090</v>
      </c>
      <c r="E4341" s="1" t="s">
        <v>10</v>
      </c>
      <c r="F4341" s="1" t="s">
        <v>11</v>
      </c>
      <c r="G4341" s="1" t="s">
        <v>12</v>
      </c>
      <c r="H4341" s="1" t="s">
        <v>13</v>
      </c>
      <c r="I4341" s="1" t="s">
        <v>13</v>
      </c>
      <c r="J4341">
        <v>50</v>
      </c>
      <c r="K4341" s="1">
        <f t="shared" si="201"/>
        <v>963090</v>
      </c>
      <c r="L4341" s="1" t="str">
        <f t="shared" si="202"/>
        <v>ASALARIADO</v>
      </c>
      <c r="M4341" s="1">
        <f t="shared" si="203"/>
        <v>50</v>
      </c>
    </row>
    <row r="4342" spans="2:13" x14ac:dyDescent="0.25">
      <c r="B4342">
        <v>4328</v>
      </c>
      <c r="C4342" s="1" t="s">
        <v>15</v>
      </c>
      <c r="D4342">
        <v>512500</v>
      </c>
      <c r="E4342" s="1" t="s">
        <v>10</v>
      </c>
      <c r="F4342" s="1" t="s">
        <v>16</v>
      </c>
      <c r="G4342" s="1" t="s">
        <v>12</v>
      </c>
      <c r="H4342" s="1" t="s">
        <v>13</v>
      </c>
      <c r="I4342" s="1" t="s">
        <v>13</v>
      </c>
      <c r="J4342">
        <v>25</v>
      </c>
      <c r="K4342" s="1">
        <f t="shared" si="201"/>
        <v>512500</v>
      </c>
      <c r="L4342" s="1" t="str">
        <f t="shared" si="202"/>
        <v>ASALARIADO</v>
      </c>
      <c r="M4342" s="1">
        <f t="shared" si="203"/>
        <v>25</v>
      </c>
    </row>
    <row r="4343" spans="2:13" x14ac:dyDescent="0.25">
      <c r="B4343">
        <v>4329</v>
      </c>
      <c r="C4343" s="1" t="s">
        <v>9</v>
      </c>
      <c r="D4343">
        <v>2100000</v>
      </c>
      <c r="E4343" s="1" t="s">
        <v>10</v>
      </c>
      <c r="F4343" s="1" t="s">
        <v>16</v>
      </c>
      <c r="G4343" s="1" t="s">
        <v>12</v>
      </c>
      <c r="H4343" s="1" t="s">
        <v>13</v>
      </c>
      <c r="I4343" s="1" t="s">
        <v>13</v>
      </c>
      <c r="J4343">
        <v>32</v>
      </c>
      <c r="K4343" s="1">
        <f t="shared" si="201"/>
        <v>2100000</v>
      </c>
      <c r="L4343" s="1" t="str">
        <f t="shared" si="202"/>
        <v>ASALARIADO</v>
      </c>
      <c r="M4343" s="1">
        <f t="shared" si="203"/>
        <v>32</v>
      </c>
    </row>
    <row r="4344" spans="2:13" x14ac:dyDescent="0.25">
      <c r="B4344">
        <v>4330</v>
      </c>
      <c r="C4344" s="1" t="s">
        <v>9</v>
      </c>
      <c r="D4344">
        <v>452438</v>
      </c>
      <c r="E4344" s="1" t="s">
        <v>18</v>
      </c>
      <c r="F4344" s="1" t="s">
        <v>16</v>
      </c>
      <c r="G4344" s="1" t="s">
        <v>12</v>
      </c>
      <c r="H4344" s="1" t="s">
        <v>13</v>
      </c>
      <c r="I4344" s="1" t="s">
        <v>13</v>
      </c>
      <c r="J4344">
        <v>63</v>
      </c>
      <c r="K4344" s="1">
        <f t="shared" si="201"/>
        <v>452438</v>
      </c>
      <c r="L4344" s="1" t="str">
        <f t="shared" si="202"/>
        <v>TRABAJADOR INDEPENDIENTE</v>
      </c>
      <c r="M4344" s="1">
        <f t="shared" si="203"/>
        <v>63</v>
      </c>
    </row>
    <row r="4345" spans="2:13" x14ac:dyDescent="0.25">
      <c r="B4345">
        <v>4331</v>
      </c>
      <c r="C4345" s="1" t="s">
        <v>9</v>
      </c>
      <c r="D4345">
        <v>2190092.7000000002</v>
      </c>
      <c r="E4345" s="1" t="s">
        <v>10</v>
      </c>
      <c r="F4345" s="1" t="s">
        <v>11</v>
      </c>
      <c r="G4345" s="1" t="s">
        <v>12</v>
      </c>
      <c r="H4345" s="1" t="s">
        <v>13</v>
      </c>
      <c r="I4345" s="1" t="s">
        <v>13</v>
      </c>
      <c r="J4345">
        <v>42</v>
      </c>
      <c r="K4345" s="1">
        <f t="shared" si="201"/>
        <v>2190092.7000000002</v>
      </c>
      <c r="L4345" s="1" t="str">
        <f t="shared" si="202"/>
        <v>ASALARIADO</v>
      </c>
      <c r="M4345" s="1">
        <f t="shared" si="203"/>
        <v>42</v>
      </c>
    </row>
    <row r="4346" spans="2:13" x14ac:dyDescent="0.25">
      <c r="B4346">
        <v>4332</v>
      </c>
      <c r="C4346" s="1" t="s">
        <v>9</v>
      </c>
      <c r="D4346">
        <v>772533.23</v>
      </c>
      <c r="E4346" s="1" t="s">
        <v>10</v>
      </c>
      <c r="F4346" s="1" t="s">
        <v>16</v>
      </c>
      <c r="G4346" s="1" t="s">
        <v>12</v>
      </c>
      <c r="H4346" s="1" t="s">
        <v>13</v>
      </c>
      <c r="I4346" s="1" t="s">
        <v>13</v>
      </c>
      <c r="J4346">
        <v>48</v>
      </c>
      <c r="K4346" s="1">
        <f t="shared" si="201"/>
        <v>772533.23</v>
      </c>
      <c r="L4346" s="1" t="str">
        <f t="shared" si="202"/>
        <v>ASALARIADO</v>
      </c>
      <c r="M4346" s="1">
        <f t="shared" si="203"/>
        <v>48</v>
      </c>
    </row>
    <row r="4347" spans="2:13" x14ac:dyDescent="0.25">
      <c r="B4347">
        <v>4333</v>
      </c>
      <c r="C4347" s="1" t="s">
        <v>9</v>
      </c>
      <c r="D4347">
        <v>378261</v>
      </c>
      <c r="E4347" s="1" t="s">
        <v>14</v>
      </c>
      <c r="F4347" s="1" t="s">
        <v>11</v>
      </c>
      <c r="G4347" s="1" t="s">
        <v>12</v>
      </c>
      <c r="H4347" s="1" t="s">
        <v>13</v>
      </c>
      <c r="I4347" s="1" t="s">
        <v>13</v>
      </c>
      <c r="J4347">
        <v>21</v>
      </c>
      <c r="K4347" s="1">
        <f t="shared" si="201"/>
        <v>378261</v>
      </c>
      <c r="L4347" s="1" t="str">
        <f t="shared" si="202"/>
        <v>PENSIONADOS EN SU PROPIO SISTEMA</v>
      </c>
      <c r="M4347" s="1">
        <f t="shared" si="203"/>
        <v>21</v>
      </c>
    </row>
    <row r="4348" spans="2:13" x14ac:dyDescent="0.25">
      <c r="B4348">
        <v>4334</v>
      </c>
      <c r="C4348" s="1" t="s">
        <v>15</v>
      </c>
      <c r="D4348">
        <v>9437618.4600000009</v>
      </c>
      <c r="E4348" s="1" t="s">
        <v>10</v>
      </c>
      <c r="F4348" s="1" t="s">
        <v>16</v>
      </c>
      <c r="G4348" s="1" t="s">
        <v>12</v>
      </c>
      <c r="H4348" s="1" t="s">
        <v>13</v>
      </c>
      <c r="I4348" s="1" t="s">
        <v>13</v>
      </c>
      <c r="J4348">
        <v>37</v>
      </c>
      <c r="K4348" s="1">
        <f t="shared" si="201"/>
        <v>9437618.4600000009</v>
      </c>
      <c r="L4348" s="1" t="str">
        <f t="shared" si="202"/>
        <v>ASALARIADO</v>
      </c>
      <c r="M4348" s="1">
        <f t="shared" si="203"/>
        <v>37</v>
      </c>
    </row>
    <row r="4349" spans="2:13" x14ac:dyDescent="0.25">
      <c r="B4349">
        <v>4335</v>
      </c>
      <c r="C4349" s="1" t="s">
        <v>9</v>
      </c>
      <c r="D4349">
        <v>208220.83</v>
      </c>
      <c r="E4349" s="1" t="s">
        <v>10</v>
      </c>
      <c r="F4349" s="1" t="s">
        <v>16</v>
      </c>
      <c r="G4349" s="1" t="s">
        <v>12</v>
      </c>
      <c r="H4349" s="1" t="s">
        <v>12</v>
      </c>
      <c r="I4349" s="1" t="s">
        <v>13</v>
      </c>
      <c r="J4349">
        <v>54</v>
      </c>
      <c r="K4349" s="1">
        <f t="shared" si="201"/>
        <v>208220.83</v>
      </c>
      <c r="L4349" s="1" t="str">
        <f t="shared" si="202"/>
        <v>ASALARIADO</v>
      </c>
      <c r="M4349" s="1">
        <f t="shared" si="203"/>
        <v>54</v>
      </c>
    </row>
    <row r="4350" spans="2:13" x14ac:dyDescent="0.25">
      <c r="B4350">
        <v>4336</v>
      </c>
      <c r="C4350" s="1" t="s">
        <v>15</v>
      </c>
      <c r="D4350">
        <v>423276.21</v>
      </c>
      <c r="E4350" s="1" t="s">
        <v>10</v>
      </c>
      <c r="F4350" s="1" t="s">
        <v>16</v>
      </c>
      <c r="G4350" s="1" t="s">
        <v>12</v>
      </c>
      <c r="H4350" s="1" t="s">
        <v>13</v>
      </c>
      <c r="I4350" s="1" t="s">
        <v>13</v>
      </c>
      <c r="J4350">
        <v>18</v>
      </c>
      <c r="K4350" s="1">
        <f t="shared" si="201"/>
        <v>423276.21</v>
      </c>
      <c r="L4350" s="1" t="str">
        <f t="shared" si="202"/>
        <v>ASALARIADO</v>
      </c>
      <c r="M4350" s="1">
        <f t="shared" si="203"/>
        <v>18</v>
      </c>
    </row>
    <row r="4351" spans="2:13" x14ac:dyDescent="0.25">
      <c r="B4351">
        <v>4337</v>
      </c>
      <c r="C4351" s="1" t="s">
        <v>15</v>
      </c>
      <c r="D4351">
        <v>179230</v>
      </c>
      <c r="E4351" s="1" t="s">
        <v>10</v>
      </c>
      <c r="F4351" s="1" t="s">
        <v>16</v>
      </c>
      <c r="G4351" s="1" t="s">
        <v>12</v>
      </c>
      <c r="H4351" s="1" t="s">
        <v>13</v>
      </c>
      <c r="I4351" s="1" t="s">
        <v>13</v>
      </c>
      <c r="J4351">
        <v>43</v>
      </c>
      <c r="K4351" s="1">
        <f t="shared" si="201"/>
        <v>179230</v>
      </c>
      <c r="L4351" s="1" t="str">
        <f t="shared" si="202"/>
        <v>ASALARIADO</v>
      </c>
      <c r="M4351" s="1">
        <f t="shared" si="203"/>
        <v>43</v>
      </c>
    </row>
    <row r="4352" spans="2:13" x14ac:dyDescent="0.25">
      <c r="B4352">
        <v>4338</v>
      </c>
      <c r="C4352" s="1" t="s">
        <v>15</v>
      </c>
      <c r="D4352">
        <v>356455</v>
      </c>
      <c r="E4352" s="1" t="s">
        <v>18</v>
      </c>
      <c r="F4352" s="1" t="s">
        <v>16</v>
      </c>
      <c r="G4352" s="1" t="s">
        <v>12</v>
      </c>
      <c r="H4352" s="1" t="s">
        <v>13</v>
      </c>
      <c r="I4352" s="1" t="s">
        <v>12</v>
      </c>
      <c r="J4352">
        <v>47</v>
      </c>
      <c r="K4352" s="1">
        <f t="shared" si="201"/>
        <v>356455</v>
      </c>
      <c r="L4352" s="1" t="str">
        <f t="shared" si="202"/>
        <v>TRABAJADOR INDEPENDIENTE</v>
      </c>
      <c r="M4352" s="1">
        <f t="shared" si="203"/>
        <v>47</v>
      </c>
    </row>
    <row r="4353" spans="2:13" x14ac:dyDescent="0.25">
      <c r="B4353">
        <v>4339</v>
      </c>
      <c r="C4353" s="1" t="s">
        <v>15</v>
      </c>
      <c r="D4353">
        <v>729260.25</v>
      </c>
      <c r="E4353" s="1" t="s">
        <v>10</v>
      </c>
      <c r="F4353" s="1" t="s">
        <v>16</v>
      </c>
      <c r="G4353" s="1" t="s">
        <v>12</v>
      </c>
      <c r="H4353" s="1" t="s">
        <v>13</v>
      </c>
      <c r="I4353" s="1" t="s">
        <v>13</v>
      </c>
      <c r="J4353">
        <v>28</v>
      </c>
      <c r="K4353" s="1">
        <f t="shared" si="201"/>
        <v>729260.25</v>
      </c>
      <c r="L4353" s="1" t="str">
        <f t="shared" si="202"/>
        <v>ASALARIADO</v>
      </c>
      <c r="M4353" s="1">
        <f t="shared" si="203"/>
        <v>28</v>
      </c>
    </row>
    <row r="4354" spans="2:13" x14ac:dyDescent="0.25">
      <c r="B4354">
        <v>4340</v>
      </c>
      <c r="C4354" s="1" t="s">
        <v>9</v>
      </c>
      <c r="D4354">
        <v>514804</v>
      </c>
      <c r="E4354" s="1" t="s">
        <v>18</v>
      </c>
      <c r="F4354" s="1" t="s">
        <v>16</v>
      </c>
      <c r="G4354" s="1" t="s">
        <v>12</v>
      </c>
      <c r="H4354" s="1" t="s">
        <v>12</v>
      </c>
      <c r="I4354" s="1" t="s">
        <v>12</v>
      </c>
      <c r="J4354">
        <v>34</v>
      </c>
      <c r="K4354" s="1">
        <f t="shared" si="201"/>
        <v>514804</v>
      </c>
      <c r="L4354" s="1" t="str">
        <f t="shared" si="202"/>
        <v>TRABAJADOR INDEPENDIENTE</v>
      </c>
      <c r="M4354" s="1">
        <f t="shared" si="203"/>
        <v>34</v>
      </c>
    </row>
    <row r="4355" spans="2:13" x14ac:dyDescent="0.25">
      <c r="B4355">
        <v>4341</v>
      </c>
      <c r="C4355" s="1" t="s">
        <v>9</v>
      </c>
      <c r="D4355">
        <v>460000</v>
      </c>
      <c r="E4355" s="1" t="s">
        <v>10</v>
      </c>
      <c r="F4355" s="1" t="s">
        <v>16</v>
      </c>
      <c r="G4355" s="1" t="s">
        <v>12</v>
      </c>
      <c r="H4355" s="1" t="s">
        <v>13</v>
      </c>
      <c r="I4355" s="1" t="s">
        <v>12</v>
      </c>
      <c r="J4355">
        <v>25</v>
      </c>
      <c r="K4355" s="1">
        <f t="shared" si="201"/>
        <v>460000</v>
      </c>
      <c r="L4355" s="1" t="str">
        <f t="shared" si="202"/>
        <v>ASALARIADO</v>
      </c>
      <c r="M4355" s="1">
        <f t="shared" si="203"/>
        <v>25</v>
      </c>
    </row>
    <row r="4356" spans="2:13" x14ac:dyDescent="0.25">
      <c r="B4356">
        <v>4342</v>
      </c>
      <c r="C4356" s="1" t="s">
        <v>9</v>
      </c>
      <c r="D4356">
        <v>2012772</v>
      </c>
      <c r="E4356" s="1" t="s">
        <v>10</v>
      </c>
      <c r="F4356" s="1" t="s">
        <v>11</v>
      </c>
      <c r="G4356" s="1" t="s">
        <v>12</v>
      </c>
      <c r="H4356" s="1" t="s">
        <v>13</v>
      </c>
      <c r="I4356" s="1" t="s">
        <v>13</v>
      </c>
      <c r="J4356">
        <v>43</v>
      </c>
      <c r="K4356" s="1">
        <f t="shared" si="201"/>
        <v>2012772</v>
      </c>
      <c r="L4356" s="1" t="str">
        <f t="shared" si="202"/>
        <v>ASALARIADO</v>
      </c>
      <c r="M4356" s="1">
        <f t="shared" si="203"/>
        <v>43</v>
      </c>
    </row>
    <row r="4357" spans="2:13" x14ac:dyDescent="0.25">
      <c r="B4357">
        <v>4343</v>
      </c>
      <c r="C4357" s="1" t="s">
        <v>15</v>
      </c>
      <c r="D4357">
        <v>504535</v>
      </c>
      <c r="E4357" s="1" t="s">
        <v>10</v>
      </c>
      <c r="F4357" s="1" t="s">
        <v>16</v>
      </c>
      <c r="G4357" s="1" t="s">
        <v>12</v>
      </c>
      <c r="H4357" s="1" t="s">
        <v>13</v>
      </c>
      <c r="I4357" s="1" t="s">
        <v>13</v>
      </c>
      <c r="J4357">
        <v>59</v>
      </c>
      <c r="K4357" s="1">
        <f t="shared" si="201"/>
        <v>504535</v>
      </c>
      <c r="L4357" s="1" t="str">
        <f t="shared" si="202"/>
        <v>ASALARIADO</v>
      </c>
      <c r="M4357" s="1">
        <f t="shared" si="203"/>
        <v>59</v>
      </c>
    </row>
    <row r="4358" spans="2:13" x14ac:dyDescent="0.25">
      <c r="B4358">
        <v>4344</v>
      </c>
      <c r="C4358" s="1" t="s">
        <v>15</v>
      </c>
      <c r="D4358">
        <v>900088.68</v>
      </c>
      <c r="E4358" s="1" t="s">
        <v>10</v>
      </c>
      <c r="F4358" s="1" t="s">
        <v>11</v>
      </c>
      <c r="G4358" s="1" t="s">
        <v>12</v>
      </c>
      <c r="H4358" s="1" t="s">
        <v>13</v>
      </c>
      <c r="I4358" s="1" t="s">
        <v>13</v>
      </c>
      <c r="J4358">
        <v>62</v>
      </c>
      <c r="K4358" s="1">
        <f t="shared" si="201"/>
        <v>900088.68</v>
      </c>
      <c r="L4358" s="1" t="str">
        <f t="shared" si="202"/>
        <v>ASALARIADO</v>
      </c>
      <c r="M4358" s="1">
        <f t="shared" si="203"/>
        <v>62</v>
      </c>
    </row>
    <row r="4359" spans="2:13" x14ac:dyDescent="0.25">
      <c r="B4359">
        <v>4345</v>
      </c>
      <c r="C4359" s="1" t="s">
        <v>9</v>
      </c>
      <c r="D4359">
        <v>430000</v>
      </c>
      <c r="E4359" s="1" t="s">
        <v>10</v>
      </c>
      <c r="F4359" s="1" t="s">
        <v>16</v>
      </c>
      <c r="G4359" s="1" t="s">
        <v>12</v>
      </c>
      <c r="H4359" s="1" t="s">
        <v>13</v>
      </c>
      <c r="I4359" s="1" t="s">
        <v>13</v>
      </c>
      <c r="J4359">
        <v>21</v>
      </c>
      <c r="K4359" s="1">
        <f t="shared" si="201"/>
        <v>430000</v>
      </c>
      <c r="L4359" s="1" t="str">
        <f t="shared" si="202"/>
        <v>ASALARIADO</v>
      </c>
      <c r="M4359" s="1">
        <f t="shared" si="203"/>
        <v>21</v>
      </c>
    </row>
    <row r="4360" spans="2:13" x14ac:dyDescent="0.25">
      <c r="B4360">
        <v>4346</v>
      </c>
      <c r="C4360" s="1" t="s">
        <v>15</v>
      </c>
      <c r="D4360">
        <v>314416.67</v>
      </c>
      <c r="E4360" s="1" t="s">
        <v>10</v>
      </c>
      <c r="F4360" s="1" t="s">
        <v>16</v>
      </c>
      <c r="G4360" s="1" t="s">
        <v>12</v>
      </c>
      <c r="H4360" s="1" t="s">
        <v>13</v>
      </c>
      <c r="I4360" s="1" t="s">
        <v>13</v>
      </c>
      <c r="J4360">
        <v>21</v>
      </c>
      <c r="K4360" s="1">
        <f t="shared" si="201"/>
        <v>314416.67</v>
      </c>
      <c r="L4360" s="1" t="str">
        <f t="shared" si="202"/>
        <v>ASALARIADO</v>
      </c>
      <c r="M4360" s="1">
        <f t="shared" si="203"/>
        <v>21</v>
      </c>
    </row>
    <row r="4361" spans="2:13" x14ac:dyDescent="0.25">
      <c r="B4361">
        <v>4347</v>
      </c>
      <c r="C4361" s="1" t="s">
        <v>9</v>
      </c>
      <c r="D4361">
        <v>3057059.8</v>
      </c>
      <c r="E4361" s="1" t="s">
        <v>10</v>
      </c>
      <c r="F4361" s="1" t="s">
        <v>11</v>
      </c>
      <c r="G4361" s="1" t="s">
        <v>12</v>
      </c>
      <c r="H4361" s="1" t="s">
        <v>13</v>
      </c>
      <c r="I4361" s="1" t="s">
        <v>13</v>
      </c>
      <c r="J4361">
        <v>46</v>
      </c>
      <c r="K4361" s="1">
        <f t="shared" si="201"/>
        <v>3057059.8</v>
      </c>
      <c r="L4361" s="1" t="str">
        <f t="shared" si="202"/>
        <v>ASALARIADO</v>
      </c>
      <c r="M4361" s="1">
        <f t="shared" si="203"/>
        <v>46</v>
      </c>
    </row>
    <row r="4362" spans="2:13" x14ac:dyDescent="0.25">
      <c r="B4362">
        <v>4348</v>
      </c>
      <c r="C4362" s="1" t="s">
        <v>9</v>
      </c>
      <c r="D4362">
        <v>364892</v>
      </c>
      <c r="E4362" s="1" t="s">
        <v>10</v>
      </c>
      <c r="F4362" s="1" t="s">
        <v>11</v>
      </c>
      <c r="G4362" s="1" t="s">
        <v>12</v>
      </c>
      <c r="H4362" s="1" t="s">
        <v>13</v>
      </c>
      <c r="I4362" s="1" t="s">
        <v>13</v>
      </c>
      <c r="J4362">
        <v>55</v>
      </c>
      <c r="K4362" s="1">
        <f t="shared" si="201"/>
        <v>364892</v>
      </c>
      <c r="L4362" s="1" t="str">
        <f t="shared" si="202"/>
        <v>ASALARIADO</v>
      </c>
      <c r="M4362" s="1">
        <f t="shared" si="203"/>
        <v>55</v>
      </c>
    </row>
    <row r="4363" spans="2:13" x14ac:dyDescent="0.25">
      <c r="B4363">
        <v>4349</v>
      </c>
      <c r="C4363" s="1" t="s">
        <v>9</v>
      </c>
      <c r="D4363">
        <v>138475</v>
      </c>
      <c r="E4363" s="1" t="s">
        <v>10</v>
      </c>
      <c r="F4363" s="1" t="s">
        <v>16</v>
      </c>
      <c r="G4363" s="1" t="s">
        <v>12</v>
      </c>
      <c r="H4363" s="1" t="s">
        <v>12</v>
      </c>
      <c r="I4363" s="1" t="s">
        <v>13</v>
      </c>
      <c r="J4363">
        <v>21</v>
      </c>
      <c r="K4363" s="1">
        <f t="shared" si="201"/>
        <v>138475</v>
      </c>
      <c r="L4363" s="1" t="str">
        <f t="shared" si="202"/>
        <v>ASALARIADO</v>
      </c>
      <c r="M4363" s="1">
        <f t="shared" si="203"/>
        <v>21</v>
      </c>
    </row>
    <row r="4364" spans="2:13" x14ac:dyDescent="0.25">
      <c r="B4364">
        <v>4350</v>
      </c>
      <c r="C4364" s="1" t="s">
        <v>9</v>
      </c>
      <c r="D4364">
        <v>687800</v>
      </c>
      <c r="E4364" s="1" t="s">
        <v>10</v>
      </c>
      <c r="F4364" s="1" t="s">
        <v>16</v>
      </c>
      <c r="G4364" s="1" t="s">
        <v>12</v>
      </c>
      <c r="H4364" s="1" t="s">
        <v>13</v>
      </c>
      <c r="I4364" s="1" t="s">
        <v>13</v>
      </c>
      <c r="J4364">
        <v>57</v>
      </c>
      <c r="K4364" s="1">
        <f t="shared" si="201"/>
        <v>687800</v>
      </c>
      <c r="L4364" s="1" t="str">
        <f t="shared" si="202"/>
        <v>ASALARIADO</v>
      </c>
      <c r="M4364" s="1">
        <f t="shared" si="203"/>
        <v>57</v>
      </c>
    </row>
    <row r="4365" spans="2:13" x14ac:dyDescent="0.25">
      <c r="B4365">
        <v>4351</v>
      </c>
      <c r="C4365" s="1" t="s">
        <v>9</v>
      </c>
      <c r="D4365">
        <v>728392</v>
      </c>
      <c r="E4365" s="1" t="s">
        <v>10</v>
      </c>
      <c r="F4365" s="1" t="s">
        <v>16</v>
      </c>
      <c r="G4365" s="1" t="s">
        <v>12</v>
      </c>
      <c r="H4365" s="1" t="s">
        <v>13</v>
      </c>
      <c r="I4365" s="1" t="s">
        <v>13</v>
      </c>
      <c r="J4365">
        <v>53</v>
      </c>
      <c r="K4365" s="1">
        <f t="shared" si="201"/>
        <v>728392</v>
      </c>
      <c r="L4365" s="1" t="str">
        <f t="shared" si="202"/>
        <v>ASALARIADO</v>
      </c>
      <c r="M4365" s="1">
        <f t="shared" si="203"/>
        <v>53</v>
      </c>
    </row>
    <row r="4366" spans="2:13" x14ac:dyDescent="0.25">
      <c r="B4366">
        <v>4352</v>
      </c>
      <c r="C4366" s="1" t="s">
        <v>15</v>
      </c>
      <c r="D4366">
        <v>2922222.6</v>
      </c>
      <c r="E4366" s="1" t="s">
        <v>10</v>
      </c>
      <c r="F4366" s="1" t="s">
        <v>11</v>
      </c>
      <c r="G4366" s="1" t="s">
        <v>12</v>
      </c>
      <c r="H4366" s="1" t="s">
        <v>13</v>
      </c>
      <c r="I4366" s="1" t="s">
        <v>13</v>
      </c>
      <c r="J4366">
        <v>57</v>
      </c>
      <c r="K4366" s="1">
        <f t="shared" si="201"/>
        <v>2922222.6</v>
      </c>
      <c r="L4366" s="1" t="str">
        <f t="shared" si="202"/>
        <v>ASALARIADO</v>
      </c>
      <c r="M4366" s="1">
        <f t="shared" si="203"/>
        <v>57</v>
      </c>
    </row>
    <row r="4367" spans="2:13" x14ac:dyDescent="0.25">
      <c r="B4367">
        <v>4353</v>
      </c>
      <c r="C4367" s="1" t="s">
        <v>9</v>
      </c>
      <c r="D4367">
        <v>451422</v>
      </c>
      <c r="E4367" s="1" t="s">
        <v>10</v>
      </c>
      <c r="F4367" s="1" t="s">
        <v>16</v>
      </c>
      <c r="G4367" s="1" t="s">
        <v>12</v>
      </c>
      <c r="H4367" s="1" t="s">
        <v>13</v>
      </c>
      <c r="I4367" s="1" t="s">
        <v>13</v>
      </c>
      <c r="J4367">
        <v>48</v>
      </c>
      <c r="K4367" s="1">
        <f t="shared" ref="K4367:K4430" si="204">IF(ISBLANK(D4367),$B$8,D4367)</f>
        <v>451422</v>
      </c>
      <c r="L4367" s="1" t="str">
        <f t="shared" ref="L4367:L4430" si="205">IF(ISBLANK(E4367),$B$4,E4367)</f>
        <v>ASALARIADO</v>
      </c>
      <c r="M4367" s="1">
        <f t="shared" ref="M4367:M4430" si="206">IF(ISBLANK(J4367),$B$9,J4367)</f>
        <v>48</v>
      </c>
    </row>
    <row r="4368" spans="2:13" x14ac:dyDescent="0.25">
      <c r="B4368">
        <v>4354</v>
      </c>
      <c r="C4368" s="1" t="s">
        <v>15</v>
      </c>
      <c r="D4368">
        <v>381331</v>
      </c>
      <c r="E4368" s="1" t="s">
        <v>10</v>
      </c>
      <c r="F4368" s="1" t="s">
        <v>16</v>
      </c>
      <c r="G4368" s="1" t="s">
        <v>12</v>
      </c>
      <c r="H4368" s="1" t="s">
        <v>12</v>
      </c>
      <c r="I4368" s="1" t="s">
        <v>13</v>
      </c>
      <c r="J4368">
        <v>33</v>
      </c>
      <c r="K4368" s="1">
        <f t="shared" si="204"/>
        <v>381331</v>
      </c>
      <c r="L4368" s="1" t="str">
        <f t="shared" si="205"/>
        <v>ASALARIADO</v>
      </c>
      <c r="M4368" s="1">
        <f t="shared" si="206"/>
        <v>33</v>
      </c>
    </row>
    <row r="4369" spans="2:13" x14ac:dyDescent="0.25">
      <c r="B4369">
        <v>4355</v>
      </c>
      <c r="C4369" s="1" t="s">
        <v>15</v>
      </c>
      <c r="D4369">
        <v>369600</v>
      </c>
      <c r="E4369" s="1" t="s">
        <v>10</v>
      </c>
      <c r="F4369" s="1" t="s">
        <v>16</v>
      </c>
      <c r="G4369" s="1" t="s">
        <v>12</v>
      </c>
      <c r="H4369" s="1" t="s">
        <v>13</v>
      </c>
      <c r="I4369" s="1" t="s">
        <v>13</v>
      </c>
      <c r="J4369">
        <v>32</v>
      </c>
      <c r="K4369" s="1">
        <f t="shared" si="204"/>
        <v>369600</v>
      </c>
      <c r="L4369" s="1" t="str">
        <f t="shared" si="205"/>
        <v>ASALARIADO</v>
      </c>
      <c r="M4369" s="1">
        <f t="shared" si="206"/>
        <v>32</v>
      </c>
    </row>
    <row r="4370" spans="2:13" x14ac:dyDescent="0.25">
      <c r="B4370">
        <v>4356</v>
      </c>
      <c r="C4370" s="1" t="s">
        <v>15</v>
      </c>
      <c r="D4370">
        <v>587278</v>
      </c>
      <c r="E4370" s="1" t="s">
        <v>14</v>
      </c>
      <c r="F4370" s="1" t="s">
        <v>11</v>
      </c>
      <c r="G4370" s="1" t="s">
        <v>12</v>
      </c>
      <c r="H4370" s="1" t="s">
        <v>13</v>
      </c>
      <c r="I4370" s="1" t="s">
        <v>13</v>
      </c>
      <c r="J4370">
        <v>68</v>
      </c>
      <c r="K4370" s="1">
        <f t="shared" si="204"/>
        <v>587278</v>
      </c>
      <c r="L4370" s="1" t="str">
        <f t="shared" si="205"/>
        <v>PENSIONADOS EN SU PROPIO SISTEMA</v>
      </c>
      <c r="M4370" s="1">
        <f t="shared" si="206"/>
        <v>68</v>
      </c>
    </row>
    <row r="4371" spans="2:13" x14ac:dyDescent="0.25">
      <c r="B4371">
        <v>4357</v>
      </c>
      <c r="C4371" s="1" t="s">
        <v>9</v>
      </c>
      <c r="D4371">
        <v>585255</v>
      </c>
      <c r="E4371" s="1" t="s">
        <v>10</v>
      </c>
      <c r="F4371" s="1" t="s">
        <v>16</v>
      </c>
      <c r="G4371" s="1" t="s">
        <v>12</v>
      </c>
      <c r="H4371" s="1" t="s">
        <v>13</v>
      </c>
      <c r="I4371" s="1" t="s">
        <v>13</v>
      </c>
      <c r="J4371">
        <v>27</v>
      </c>
      <c r="K4371" s="1">
        <f t="shared" si="204"/>
        <v>585255</v>
      </c>
      <c r="L4371" s="1" t="str">
        <f t="shared" si="205"/>
        <v>ASALARIADO</v>
      </c>
      <c r="M4371" s="1">
        <f t="shared" si="206"/>
        <v>27</v>
      </c>
    </row>
    <row r="4372" spans="2:13" x14ac:dyDescent="0.25">
      <c r="B4372">
        <v>4358</v>
      </c>
      <c r="C4372" s="1" t="s">
        <v>9</v>
      </c>
      <c r="D4372">
        <v>301948</v>
      </c>
      <c r="E4372" s="1" t="s">
        <v>19</v>
      </c>
      <c r="F4372" s="1" t="s">
        <v>16</v>
      </c>
      <c r="G4372" s="1" t="s">
        <v>12</v>
      </c>
      <c r="H4372" s="1" t="s">
        <v>13</v>
      </c>
      <c r="I4372" s="1" t="s">
        <v>13</v>
      </c>
      <c r="J4372">
        <v>63</v>
      </c>
      <c r="K4372" s="1">
        <f t="shared" si="204"/>
        <v>301948</v>
      </c>
      <c r="L4372" s="1" t="str">
        <f t="shared" si="205"/>
        <v>CONVENIOS ESPECIALES DE TRABAJADORES INDEPENDIENTES</v>
      </c>
      <c r="M4372" s="1">
        <f t="shared" si="206"/>
        <v>63</v>
      </c>
    </row>
    <row r="4373" spans="2:13" x14ac:dyDescent="0.25">
      <c r="B4373">
        <v>4359</v>
      </c>
      <c r="C4373" s="1" t="s">
        <v>9</v>
      </c>
      <c r="D4373">
        <v>1100000</v>
      </c>
      <c r="E4373" s="1" t="s">
        <v>10</v>
      </c>
      <c r="F4373" s="1" t="s">
        <v>16</v>
      </c>
      <c r="G4373" s="1" t="s">
        <v>12</v>
      </c>
      <c r="H4373" s="1" t="s">
        <v>13</v>
      </c>
      <c r="I4373" s="1" t="s">
        <v>13</v>
      </c>
      <c r="J4373">
        <v>34</v>
      </c>
      <c r="K4373" s="1">
        <f t="shared" si="204"/>
        <v>1100000</v>
      </c>
      <c r="L4373" s="1" t="str">
        <f t="shared" si="205"/>
        <v>ASALARIADO</v>
      </c>
      <c r="M4373" s="1">
        <f t="shared" si="206"/>
        <v>34</v>
      </c>
    </row>
    <row r="4374" spans="2:13" x14ac:dyDescent="0.25">
      <c r="B4374">
        <v>4360</v>
      </c>
      <c r="C4374" s="1" t="s">
        <v>15</v>
      </c>
      <c r="D4374">
        <v>297046</v>
      </c>
      <c r="E4374" s="1" t="s">
        <v>17</v>
      </c>
      <c r="F4374" s="1" t="s">
        <v>16</v>
      </c>
      <c r="G4374" s="1" t="s">
        <v>12</v>
      </c>
      <c r="H4374" s="1" t="s">
        <v>13</v>
      </c>
      <c r="I4374" s="1" t="s">
        <v>12</v>
      </c>
      <c r="J4374">
        <v>24</v>
      </c>
      <c r="K4374" s="1">
        <f t="shared" si="204"/>
        <v>297046</v>
      </c>
      <c r="L4374" s="1" t="str">
        <f t="shared" si="205"/>
        <v>ASEGURADO VOLUNTARIO</v>
      </c>
      <c r="M4374" s="1">
        <f t="shared" si="206"/>
        <v>24</v>
      </c>
    </row>
    <row r="4375" spans="2:13" x14ac:dyDescent="0.25">
      <c r="B4375">
        <v>4361</v>
      </c>
      <c r="C4375" s="1" t="s">
        <v>15</v>
      </c>
      <c r="D4375">
        <v>380000</v>
      </c>
      <c r="E4375" s="1" t="s">
        <v>10</v>
      </c>
      <c r="F4375" s="1" t="s">
        <v>16</v>
      </c>
      <c r="G4375" s="1" t="s">
        <v>12</v>
      </c>
      <c r="H4375" s="1" t="s">
        <v>13</v>
      </c>
      <c r="I4375" s="1" t="s">
        <v>12</v>
      </c>
      <c r="J4375">
        <v>44</v>
      </c>
      <c r="K4375" s="1">
        <f t="shared" si="204"/>
        <v>380000</v>
      </c>
      <c r="L4375" s="1" t="str">
        <f t="shared" si="205"/>
        <v>ASALARIADO</v>
      </c>
      <c r="M4375" s="1">
        <f t="shared" si="206"/>
        <v>44</v>
      </c>
    </row>
    <row r="4376" spans="2:13" x14ac:dyDescent="0.25">
      <c r="B4376">
        <v>4362</v>
      </c>
      <c r="C4376" s="1" t="s">
        <v>9</v>
      </c>
      <c r="D4376">
        <v>297046</v>
      </c>
      <c r="E4376" s="1" t="s">
        <v>18</v>
      </c>
      <c r="F4376" s="1" t="s">
        <v>16</v>
      </c>
      <c r="G4376" s="1" t="s">
        <v>12</v>
      </c>
      <c r="H4376" s="1" t="s">
        <v>13</v>
      </c>
      <c r="I4376" s="1" t="s">
        <v>12</v>
      </c>
      <c r="J4376">
        <v>25</v>
      </c>
      <c r="K4376" s="1">
        <f t="shared" si="204"/>
        <v>297046</v>
      </c>
      <c r="L4376" s="1" t="str">
        <f t="shared" si="205"/>
        <v>TRABAJADOR INDEPENDIENTE</v>
      </c>
      <c r="M4376" s="1">
        <f t="shared" si="206"/>
        <v>25</v>
      </c>
    </row>
    <row r="4377" spans="2:13" x14ac:dyDescent="0.25">
      <c r="B4377">
        <v>4363</v>
      </c>
      <c r="C4377" s="1" t="s">
        <v>15</v>
      </c>
      <c r="D4377">
        <v>1277622</v>
      </c>
      <c r="E4377" s="1" t="s">
        <v>10</v>
      </c>
      <c r="F4377" s="1" t="s">
        <v>11</v>
      </c>
      <c r="G4377" s="1" t="s">
        <v>12</v>
      </c>
      <c r="H4377" s="1" t="s">
        <v>13</v>
      </c>
      <c r="I4377" s="1" t="s">
        <v>12</v>
      </c>
      <c r="J4377">
        <v>48</v>
      </c>
      <c r="K4377" s="1">
        <f t="shared" si="204"/>
        <v>1277622</v>
      </c>
      <c r="L4377" s="1" t="str">
        <f t="shared" si="205"/>
        <v>ASALARIADO</v>
      </c>
      <c r="M4377" s="1">
        <f t="shared" si="206"/>
        <v>48</v>
      </c>
    </row>
    <row r="4378" spans="2:13" x14ac:dyDescent="0.25">
      <c r="B4378">
        <v>4364</v>
      </c>
      <c r="C4378" s="1" t="s">
        <v>9</v>
      </c>
      <c r="D4378">
        <v>450000</v>
      </c>
      <c r="E4378" s="1" t="s">
        <v>10</v>
      </c>
      <c r="F4378" s="1" t="s">
        <v>16</v>
      </c>
      <c r="G4378" s="1" t="s">
        <v>12</v>
      </c>
      <c r="H4378" s="1" t="s">
        <v>13</v>
      </c>
      <c r="I4378" s="1" t="s">
        <v>12</v>
      </c>
      <c r="J4378">
        <v>28</v>
      </c>
      <c r="K4378" s="1">
        <f t="shared" si="204"/>
        <v>450000</v>
      </c>
      <c r="L4378" s="1" t="str">
        <f t="shared" si="205"/>
        <v>ASALARIADO</v>
      </c>
      <c r="M4378" s="1">
        <f t="shared" si="206"/>
        <v>28</v>
      </c>
    </row>
    <row r="4379" spans="2:13" x14ac:dyDescent="0.25">
      <c r="B4379">
        <v>4365</v>
      </c>
      <c r="C4379" s="1" t="s">
        <v>9</v>
      </c>
      <c r="D4379">
        <v>300018</v>
      </c>
      <c r="E4379" s="1" t="s">
        <v>17</v>
      </c>
      <c r="F4379" s="1" t="s">
        <v>16</v>
      </c>
      <c r="G4379" s="1" t="s">
        <v>12</v>
      </c>
      <c r="H4379" s="1" t="s">
        <v>13</v>
      </c>
      <c r="I4379" s="1" t="s">
        <v>12</v>
      </c>
      <c r="J4379">
        <v>90</v>
      </c>
      <c r="K4379" s="1">
        <f t="shared" si="204"/>
        <v>300018</v>
      </c>
      <c r="L4379" s="1" t="str">
        <f t="shared" si="205"/>
        <v>ASEGURADO VOLUNTARIO</v>
      </c>
      <c r="M4379" s="1">
        <f t="shared" si="206"/>
        <v>90</v>
      </c>
    </row>
    <row r="4380" spans="2:13" x14ac:dyDescent="0.25">
      <c r="B4380">
        <v>4366</v>
      </c>
      <c r="C4380" s="1" t="s">
        <v>9</v>
      </c>
      <c r="D4380">
        <v>969375</v>
      </c>
      <c r="E4380" s="1" t="s">
        <v>10</v>
      </c>
      <c r="F4380" s="1" t="s">
        <v>16</v>
      </c>
      <c r="G4380" s="1" t="s">
        <v>12</v>
      </c>
      <c r="H4380" s="1" t="s">
        <v>12</v>
      </c>
      <c r="I4380" s="1" t="s">
        <v>13</v>
      </c>
      <c r="J4380">
        <v>53</v>
      </c>
      <c r="K4380" s="1">
        <f t="shared" si="204"/>
        <v>969375</v>
      </c>
      <c r="L4380" s="1" t="str">
        <f t="shared" si="205"/>
        <v>ASALARIADO</v>
      </c>
      <c r="M4380" s="1">
        <f t="shared" si="206"/>
        <v>53</v>
      </c>
    </row>
    <row r="4381" spans="2:13" x14ac:dyDescent="0.25">
      <c r="B4381">
        <v>4367</v>
      </c>
      <c r="C4381" s="1" t="s">
        <v>15</v>
      </c>
      <c r="D4381">
        <v>1464318</v>
      </c>
      <c r="E4381" s="1" t="s">
        <v>10</v>
      </c>
      <c r="F4381" s="1" t="s">
        <v>11</v>
      </c>
      <c r="G4381" s="1" t="s">
        <v>12</v>
      </c>
      <c r="H4381" s="1" t="s">
        <v>13</v>
      </c>
      <c r="I4381" s="1" t="s">
        <v>13</v>
      </c>
      <c r="J4381">
        <v>55</v>
      </c>
      <c r="K4381" s="1">
        <f t="shared" si="204"/>
        <v>1464318</v>
      </c>
      <c r="L4381" s="1" t="str">
        <f t="shared" si="205"/>
        <v>ASALARIADO</v>
      </c>
      <c r="M4381" s="1">
        <f t="shared" si="206"/>
        <v>55</v>
      </c>
    </row>
    <row r="4382" spans="2:13" x14ac:dyDescent="0.25">
      <c r="B4382">
        <v>4368</v>
      </c>
      <c r="C4382" s="1" t="s">
        <v>9</v>
      </c>
      <c r="D4382">
        <v>127335.61</v>
      </c>
      <c r="E4382" s="1" t="s">
        <v>14</v>
      </c>
      <c r="F4382" s="1" t="s">
        <v>11</v>
      </c>
      <c r="G4382" s="1" t="s">
        <v>12</v>
      </c>
      <c r="H4382" s="1" t="s">
        <v>13</v>
      </c>
      <c r="I4382" s="1" t="s">
        <v>13</v>
      </c>
      <c r="J4382">
        <v>70</v>
      </c>
      <c r="K4382" s="1">
        <f t="shared" si="204"/>
        <v>127335.61</v>
      </c>
      <c r="L4382" s="1" t="str">
        <f t="shared" si="205"/>
        <v>PENSIONADOS EN SU PROPIO SISTEMA</v>
      </c>
      <c r="M4382" s="1">
        <f t="shared" si="206"/>
        <v>70</v>
      </c>
    </row>
    <row r="4383" spans="2:13" x14ac:dyDescent="0.25">
      <c r="B4383">
        <v>4369</v>
      </c>
      <c r="C4383" s="1" t="s">
        <v>15</v>
      </c>
      <c r="D4383">
        <v>355899.18</v>
      </c>
      <c r="E4383" s="1" t="s">
        <v>14</v>
      </c>
      <c r="F4383" s="1" t="s">
        <v>11</v>
      </c>
      <c r="G4383" s="1" t="s">
        <v>12</v>
      </c>
      <c r="H4383" s="1" t="s">
        <v>13</v>
      </c>
      <c r="I4383" s="1" t="s">
        <v>13</v>
      </c>
      <c r="J4383">
        <v>17</v>
      </c>
      <c r="K4383" s="1">
        <f t="shared" si="204"/>
        <v>355899.18</v>
      </c>
      <c r="L4383" s="1" t="str">
        <f t="shared" si="205"/>
        <v>PENSIONADOS EN SU PROPIO SISTEMA</v>
      </c>
      <c r="M4383" s="1">
        <f t="shared" si="206"/>
        <v>17</v>
      </c>
    </row>
    <row r="4384" spans="2:13" x14ac:dyDescent="0.25">
      <c r="B4384">
        <v>4370</v>
      </c>
      <c r="C4384" s="1" t="s">
        <v>9</v>
      </c>
      <c r="D4384">
        <v>760293.64</v>
      </c>
      <c r="E4384" s="1" t="s">
        <v>10</v>
      </c>
      <c r="F4384" s="1" t="s">
        <v>16</v>
      </c>
      <c r="G4384" s="1" t="s">
        <v>12</v>
      </c>
      <c r="H4384" s="1" t="s">
        <v>12</v>
      </c>
      <c r="I4384" s="1" t="s">
        <v>13</v>
      </c>
      <c r="J4384">
        <v>57</v>
      </c>
      <c r="K4384" s="1">
        <f t="shared" si="204"/>
        <v>760293.64</v>
      </c>
      <c r="L4384" s="1" t="str">
        <f t="shared" si="205"/>
        <v>ASALARIADO</v>
      </c>
      <c r="M4384" s="1">
        <f t="shared" si="206"/>
        <v>57</v>
      </c>
    </row>
    <row r="4385" spans="2:13" x14ac:dyDescent="0.25">
      <c r="B4385">
        <v>4371</v>
      </c>
      <c r="C4385" s="1" t="s">
        <v>15</v>
      </c>
      <c r="D4385">
        <v>902500</v>
      </c>
      <c r="E4385" s="1" t="s">
        <v>10</v>
      </c>
      <c r="F4385" s="1" t="s">
        <v>16</v>
      </c>
      <c r="G4385" s="1" t="s">
        <v>12</v>
      </c>
      <c r="H4385" s="1" t="s">
        <v>13</v>
      </c>
      <c r="I4385" s="1" t="s">
        <v>13</v>
      </c>
      <c r="J4385">
        <v>27</v>
      </c>
      <c r="K4385" s="1">
        <f t="shared" si="204"/>
        <v>902500</v>
      </c>
      <c r="L4385" s="1" t="str">
        <f t="shared" si="205"/>
        <v>ASALARIADO</v>
      </c>
      <c r="M4385" s="1">
        <f t="shared" si="206"/>
        <v>27</v>
      </c>
    </row>
    <row r="4386" spans="2:13" x14ac:dyDescent="0.25">
      <c r="B4386">
        <v>4372</v>
      </c>
      <c r="C4386" s="1" t="s">
        <v>15</v>
      </c>
      <c r="D4386">
        <v>346500</v>
      </c>
      <c r="E4386" s="1" t="s">
        <v>10</v>
      </c>
      <c r="F4386" s="1" t="s">
        <v>16</v>
      </c>
      <c r="G4386" s="1" t="s">
        <v>12</v>
      </c>
      <c r="H4386" s="1" t="s">
        <v>13</v>
      </c>
      <c r="I4386" s="1" t="s">
        <v>13</v>
      </c>
      <c r="J4386">
        <v>45</v>
      </c>
      <c r="K4386" s="1">
        <f t="shared" si="204"/>
        <v>346500</v>
      </c>
      <c r="L4386" s="1" t="str">
        <f t="shared" si="205"/>
        <v>ASALARIADO</v>
      </c>
      <c r="M4386" s="1">
        <f t="shared" si="206"/>
        <v>45</v>
      </c>
    </row>
    <row r="4387" spans="2:13" x14ac:dyDescent="0.25">
      <c r="B4387">
        <v>4373</v>
      </c>
      <c r="C4387" s="1" t="s">
        <v>9</v>
      </c>
      <c r="D4387">
        <v>343000</v>
      </c>
      <c r="E4387" s="1" t="s">
        <v>10</v>
      </c>
      <c r="F4387" s="1" t="s">
        <v>16</v>
      </c>
      <c r="G4387" s="1" t="s">
        <v>12</v>
      </c>
      <c r="H4387" s="1" t="s">
        <v>13</v>
      </c>
      <c r="I4387" s="1" t="s">
        <v>13</v>
      </c>
      <c r="J4387">
        <v>51</v>
      </c>
      <c r="K4387" s="1">
        <f t="shared" si="204"/>
        <v>343000</v>
      </c>
      <c r="L4387" s="1" t="str">
        <f t="shared" si="205"/>
        <v>ASALARIADO</v>
      </c>
      <c r="M4387" s="1">
        <f t="shared" si="206"/>
        <v>51</v>
      </c>
    </row>
    <row r="4388" spans="2:13" x14ac:dyDescent="0.25">
      <c r="B4388">
        <v>4374</v>
      </c>
      <c r="C4388" s="1" t="s">
        <v>9</v>
      </c>
      <c r="D4388">
        <v>297502</v>
      </c>
      <c r="E4388" s="1" t="s">
        <v>18</v>
      </c>
      <c r="F4388" s="1" t="s">
        <v>16</v>
      </c>
      <c r="G4388" s="1" t="s">
        <v>12</v>
      </c>
      <c r="H4388" s="1" t="s">
        <v>13</v>
      </c>
      <c r="I4388" s="1" t="s">
        <v>13</v>
      </c>
      <c r="J4388">
        <v>63</v>
      </c>
      <c r="K4388" s="1">
        <f t="shared" si="204"/>
        <v>297502</v>
      </c>
      <c r="L4388" s="1" t="str">
        <f t="shared" si="205"/>
        <v>TRABAJADOR INDEPENDIENTE</v>
      </c>
      <c r="M4388" s="1">
        <f t="shared" si="206"/>
        <v>63</v>
      </c>
    </row>
    <row r="4389" spans="2:13" x14ac:dyDescent="0.25">
      <c r="B4389">
        <v>4375</v>
      </c>
      <c r="C4389" s="1" t="s">
        <v>15</v>
      </c>
      <c r="D4389">
        <v>315617</v>
      </c>
      <c r="E4389" s="1" t="s">
        <v>17</v>
      </c>
      <c r="F4389" s="1" t="s">
        <v>16</v>
      </c>
      <c r="G4389" s="1" t="s">
        <v>12</v>
      </c>
      <c r="H4389" s="1" t="s">
        <v>12</v>
      </c>
      <c r="I4389" s="1" t="s">
        <v>13</v>
      </c>
      <c r="J4389">
        <v>60</v>
      </c>
      <c r="K4389" s="1">
        <f t="shared" si="204"/>
        <v>315617</v>
      </c>
      <c r="L4389" s="1" t="str">
        <f t="shared" si="205"/>
        <v>ASEGURADO VOLUNTARIO</v>
      </c>
      <c r="M4389" s="1">
        <f t="shared" si="206"/>
        <v>60</v>
      </c>
    </row>
    <row r="4390" spans="2:13" x14ac:dyDescent="0.25">
      <c r="B4390">
        <v>4376</v>
      </c>
      <c r="C4390" s="1" t="s">
        <v>9</v>
      </c>
      <c r="D4390">
        <v>100000</v>
      </c>
      <c r="E4390" s="1" t="s">
        <v>10</v>
      </c>
      <c r="F4390" s="1" t="s">
        <v>16</v>
      </c>
      <c r="G4390" s="1" t="s">
        <v>12</v>
      </c>
      <c r="H4390" s="1" t="s">
        <v>13</v>
      </c>
      <c r="I4390" s="1" t="s">
        <v>12</v>
      </c>
      <c r="J4390">
        <v>37</v>
      </c>
      <c r="K4390" s="1">
        <f t="shared" si="204"/>
        <v>100000</v>
      </c>
      <c r="L4390" s="1" t="str">
        <f t="shared" si="205"/>
        <v>ASALARIADO</v>
      </c>
      <c r="M4390" s="1">
        <f t="shared" si="206"/>
        <v>37</v>
      </c>
    </row>
    <row r="4391" spans="2:13" x14ac:dyDescent="0.25">
      <c r="B4391">
        <v>4377</v>
      </c>
      <c r="C4391" s="1" t="s">
        <v>9</v>
      </c>
      <c r="D4391">
        <v>100000</v>
      </c>
      <c r="E4391" s="1" t="s">
        <v>10</v>
      </c>
      <c r="F4391" s="1" t="s">
        <v>16</v>
      </c>
      <c r="G4391" s="1" t="s">
        <v>12</v>
      </c>
      <c r="H4391" s="1" t="s">
        <v>12</v>
      </c>
      <c r="I4391" s="1" t="s">
        <v>12</v>
      </c>
      <c r="J4391">
        <v>36</v>
      </c>
      <c r="K4391" s="1">
        <f t="shared" si="204"/>
        <v>100000</v>
      </c>
      <c r="L4391" s="1" t="str">
        <f t="shared" si="205"/>
        <v>ASALARIADO</v>
      </c>
      <c r="M4391" s="1">
        <f t="shared" si="206"/>
        <v>36</v>
      </c>
    </row>
    <row r="4392" spans="2:13" x14ac:dyDescent="0.25">
      <c r="B4392">
        <v>4378</v>
      </c>
      <c r="C4392" s="1" t="s">
        <v>15</v>
      </c>
      <c r="D4392">
        <v>292533.03999999998</v>
      </c>
      <c r="E4392" s="1" t="s">
        <v>10</v>
      </c>
      <c r="F4392" s="1" t="s">
        <v>11</v>
      </c>
      <c r="G4392" s="1" t="s">
        <v>12</v>
      </c>
      <c r="H4392" s="1" t="s">
        <v>13</v>
      </c>
      <c r="I4392" s="1" t="s">
        <v>13</v>
      </c>
      <c r="J4392">
        <v>25</v>
      </c>
      <c r="K4392" s="1">
        <f t="shared" si="204"/>
        <v>292533.03999999998</v>
      </c>
      <c r="L4392" s="1" t="str">
        <f t="shared" si="205"/>
        <v>ASALARIADO</v>
      </c>
      <c r="M4392" s="1">
        <f t="shared" si="206"/>
        <v>25</v>
      </c>
    </row>
    <row r="4393" spans="2:13" x14ac:dyDescent="0.25">
      <c r="B4393">
        <v>4379</v>
      </c>
      <c r="C4393" s="1" t="s">
        <v>15</v>
      </c>
      <c r="D4393">
        <v>297046</v>
      </c>
      <c r="E4393" s="1" t="s">
        <v>17</v>
      </c>
      <c r="F4393" s="1" t="s">
        <v>16</v>
      </c>
      <c r="G4393" s="1" t="s">
        <v>12</v>
      </c>
      <c r="H4393" s="1" t="s">
        <v>13</v>
      </c>
      <c r="I4393" s="1" t="s">
        <v>13</v>
      </c>
      <c r="J4393">
        <v>55</v>
      </c>
      <c r="K4393" s="1">
        <f t="shared" si="204"/>
        <v>297046</v>
      </c>
      <c r="L4393" s="1" t="str">
        <f t="shared" si="205"/>
        <v>ASEGURADO VOLUNTARIO</v>
      </c>
      <c r="M4393" s="1">
        <f t="shared" si="206"/>
        <v>55</v>
      </c>
    </row>
    <row r="4394" spans="2:13" x14ac:dyDescent="0.25">
      <c r="B4394">
        <v>4380</v>
      </c>
      <c r="C4394" s="1" t="s">
        <v>9</v>
      </c>
      <c r="D4394">
        <v>382136</v>
      </c>
      <c r="E4394" s="1" t="s">
        <v>18</v>
      </c>
      <c r="F4394" s="1" t="s">
        <v>16</v>
      </c>
      <c r="G4394" s="1" t="s">
        <v>12</v>
      </c>
      <c r="H4394" s="1" t="s">
        <v>13</v>
      </c>
      <c r="I4394" s="1" t="s">
        <v>12</v>
      </c>
      <c r="J4394">
        <v>63</v>
      </c>
      <c r="K4394" s="1">
        <f t="shared" si="204"/>
        <v>382136</v>
      </c>
      <c r="L4394" s="1" t="str">
        <f t="shared" si="205"/>
        <v>TRABAJADOR INDEPENDIENTE</v>
      </c>
      <c r="M4394" s="1">
        <f t="shared" si="206"/>
        <v>63</v>
      </c>
    </row>
    <row r="4395" spans="2:13" x14ac:dyDescent="0.25">
      <c r="B4395">
        <v>4381</v>
      </c>
      <c r="C4395" s="1" t="s">
        <v>9</v>
      </c>
      <c r="D4395">
        <v>48857.39</v>
      </c>
      <c r="E4395" s="1" t="s">
        <v>10</v>
      </c>
      <c r="F4395" s="1" t="s">
        <v>16</v>
      </c>
      <c r="G4395" s="1" t="s">
        <v>12</v>
      </c>
      <c r="H4395" s="1" t="s">
        <v>13</v>
      </c>
      <c r="I4395" s="1" t="s">
        <v>13</v>
      </c>
      <c r="J4395">
        <v>41</v>
      </c>
      <c r="K4395" s="1">
        <f t="shared" si="204"/>
        <v>48857.39</v>
      </c>
      <c r="L4395" s="1" t="str">
        <f t="shared" si="205"/>
        <v>ASALARIADO</v>
      </c>
      <c r="M4395" s="1">
        <f t="shared" si="206"/>
        <v>41</v>
      </c>
    </row>
    <row r="4396" spans="2:13" x14ac:dyDescent="0.25">
      <c r="B4396">
        <v>4382</v>
      </c>
      <c r="C4396" s="1" t="s">
        <v>15</v>
      </c>
      <c r="D4396">
        <v>550000</v>
      </c>
      <c r="E4396" s="1" t="s">
        <v>10</v>
      </c>
      <c r="F4396" s="1" t="s">
        <v>16</v>
      </c>
      <c r="G4396" s="1" t="s">
        <v>12</v>
      </c>
      <c r="H4396" s="1" t="s">
        <v>13</v>
      </c>
      <c r="I4396" s="1" t="s">
        <v>13</v>
      </c>
      <c r="J4396">
        <v>27</v>
      </c>
      <c r="K4396" s="1">
        <f t="shared" si="204"/>
        <v>550000</v>
      </c>
      <c r="L4396" s="1" t="str">
        <f t="shared" si="205"/>
        <v>ASALARIADO</v>
      </c>
      <c r="M4396" s="1">
        <f t="shared" si="206"/>
        <v>27</v>
      </c>
    </row>
    <row r="4397" spans="2:13" x14ac:dyDescent="0.25">
      <c r="B4397">
        <v>4383</v>
      </c>
      <c r="C4397" s="1" t="s">
        <v>15</v>
      </c>
      <c r="D4397">
        <v>1843614</v>
      </c>
      <c r="E4397" s="1" t="s">
        <v>10</v>
      </c>
      <c r="F4397" s="1" t="s">
        <v>11</v>
      </c>
      <c r="G4397" s="1" t="s">
        <v>12</v>
      </c>
      <c r="H4397" s="1" t="s">
        <v>13</v>
      </c>
      <c r="I4397" s="1" t="s">
        <v>13</v>
      </c>
      <c r="J4397">
        <v>59</v>
      </c>
      <c r="K4397" s="1">
        <f t="shared" si="204"/>
        <v>1843614</v>
      </c>
      <c r="L4397" s="1" t="str">
        <f t="shared" si="205"/>
        <v>ASALARIADO</v>
      </c>
      <c r="M4397" s="1">
        <f t="shared" si="206"/>
        <v>59</v>
      </c>
    </row>
    <row r="4398" spans="2:13" x14ac:dyDescent="0.25">
      <c r="B4398">
        <v>4384</v>
      </c>
      <c r="C4398" s="1" t="s">
        <v>9</v>
      </c>
      <c r="D4398">
        <v>547158</v>
      </c>
      <c r="E4398" s="1" t="s">
        <v>10</v>
      </c>
      <c r="F4398" s="1" t="s">
        <v>11</v>
      </c>
      <c r="G4398" s="1" t="s">
        <v>12</v>
      </c>
      <c r="H4398" s="1" t="s">
        <v>13</v>
      </c>
      <c r="I4398" s="1" t="s">
        <v>12</v>
      </c>
      <c r="J4398">
        <v>22</v>
      </c>
      <c r="K4398" s="1">
        <f t="shared" si="204"/>
        <v>547158</v>
      </c>
      <c r="L4398" s="1" t="str">
        <f t="shared" si="205"/>
        <v>ASALARIADO</v>
      </c>
      <c r="M4398" s="1">
        <f t="shared" si="206"/>
        <v>22</v>
      </c>
    </row>
    <row r="4399" spans="2:13" x14ac:dyDescent="0.25">
      <c r="B4399">
        <v>4385</v>
      </c>
      <c r="C4399" s="1" t="s">
        <v>15</v>
      </c>
      <c r="D4399">
        <v>1482847</v>
      </c>
      <c r="E4399" s="1" t="s">
        <v>10</v>
      </c>
      <c r="F4399" s="1" t="s">
        <v>11</v>
      </c>
      <c r="G4399" s="1" t="s">
        <v>12</v>
      </c>
      <c r="H4399" s="1" t="s">
        <v>13</v>
      </c>
      <c r="I4399" s="1" t="s">
        <v>12</v>
      </c>
      <c r="J4399">
        <v>29</v>
      </c>
      <c r="K4399" s="1">
        <f t="shared" si="204"/>
        <v>1482847</v>
      </c>
      <c r="L4399" s="1" t="str">
        <f t="shared" si="205"/>
        <v>ASALARIADO</v>
      </c>
      <c r="M4399" s="1">
        <f t="shared" si="206"/>
        <v>29</v>
      </c>
    </row>
    <row r="4400" spans="2:13" x14ac:dyDescent="0.25">
      <c r="B4400">
        <v>4386</v>
      </c>
      <c r="C4400" s="1" t="s">
        <v>15</v>
      </c>
      <c r="D4400">
        <v>927503.14</v>
      </c>
      <c r="E4400" s="1" t="s">
        <v>10</v>
      </c>
      <c r="F4400" s="1" t="s">
        <v>16</v>
      </c>
      <c r="G4400" s="1" t="s">
        <v>12</v>
      </c>
      <c r="H4400" s="1" t="s">
        <v>13</v>
      </c>
      <c r="I4400" s="1" t="s">
        <v>13</v>
      </c>
      <c r="J4400">
        <v>50</v>
      </c>
      <c r="K4400" s="1">
        <f t="shared" si="204"/>
        <v>927503.14</v>
      </c>
      <c r="L4400" s="1" t="str">
        <f t="shared" si="205"/>
        <v>ASALARIADO</v>
      </c>
      <c r="M4400" s="1">
        <f t="shared" si="206"/>
        <v>50</v>
      </c>
    </row>
    <row r="4401" spans="2:13" x14ac:dyDescent="0.25">
      <c r="B4401">
        <v>4387</v>
      </c>
      <c r="C4401" s="1" t="s">
        <v>9</v>
      </c>
      <c r="D4401">
        <v>299647</v>
      </c>
      <c r="E4401" s="1" t="s">
        <v>18</v>
      </c>
      <c r="F4401" s="1" t="s">
        <v>16</v>
      </c>
      <c r="G4401" s="1" t="s">
        <v>12</v>
      </c>
      <c r="H4401" s="1" t="s">
        <v>13</v>
      </c>
      <c r="I4401" s="1" t="s">
        <v>12</v>
      </c>
      <c r="J4401">
        <v>36</v>
      </c>
      <c r="K4401" s="1">
        <f t="shared" si="204"/>
        <v>299647</v>
      </c>
      <c r="L4401" s="1" t="str">
        <f t="shared" si="205"/>
        <v>TRABAJADOR INDEPENDIENTE</v>
      </c>
      <c r="M4401" s="1">
        <f t="shared" si="206"/>
        <v>36</v>
      </c>
    </row>
    <row r="4402" spans="2:13" x14ac:dyDescent="0.25">
      <c r="B4402">
        <v>4388</v>
      </c>
      <c r="C4402" s="1" t="s">
        <v>9</v>
      </c>
      <c r="D4402">
        <v>967077</v>
      </c>
      <c r="E4402" s="1" t="s">
        <v>10</v>
      </c>
      <c r="F4402" s="1" t="s">
        <v>11</v>
      </c>
      <c r="G4402" s="1" t="s">
        <v>12</v>
      </c>
      <c r="H4402" s="1" t="s">
        <v>13</v>
      </c>
      <c r="I4402" s="1" t="s">
        <v>13</v>
      </c>
      <c r="J4402">
        <v>53</v>
      </c>
      <c r="K4402" s="1">
        <f t="shared" si="204"/>
        <v>967077</v>
      </c>
      <c r="L4402" s="1" t="str">
        <f t="shared" si="205"/>
        <v>ASALARIADO</v>
      </c>
      <c r="M4402" s="1">
        <f t="shared" si="206"/>
        <v>53</v>
      </c>
    </row>
    <row r="4403" spans="2:13" x14ac:dyDescent="0.25">
      <c r="B4403">
        <v>4389</v>
      </c>
      <c r="C4403" s="1" t="s">
        <v>9</v>
      </c>
      <c r="D4403">
        <v>326749</v>
      </c>
      <c r="E4403" s="1" t="s">
        <v>18</v>
      </c>
      <c r="F4403" s="1" t="s">
        <v>16</v>
      </c>
      <c r="G4403" s="1" t="s">
        <v>12</v>
      </c>
      <c r="H4403" s="1" t="s">
        <v>13</v>
      </c>
      <c r="I4403" s="1" t="s">
        <v>12</v>
      </c>
      <c r="J4403">
        <v>54</v>
      </c>
      <c r="K4403" s="1">
        <f t="shared" si="204"/>
        <v>326749</v>
      </c>
      <c r="L4403" s="1" t="str">
        <f t="shared" si="205"/>
        <v>TRABAJADOR INDEPENDIENTE</v>
      </c>
      <c r="M4403" s="1">
        <f t="shared" si="206"/>
        <v>54</v>
      </c>
    </row>
    <row r="4404" spans="2:13" x14ac:dyDescent="0.25">
      <c r="B4404">
        <v>4390</v>
      </c>
      <c r="C4404" s="1" t="s">
        <v>9</v>
      </c>
      <c r="D4404">
        <v>5122871.99</v>
      </c>
      <c r="E4404" s="1" t="s">
        <v>10</v>
      </c>
      <c r="F4404" s="1" t="s">
        <v>11</v>
      </c>
      <c r="G4404" s="1" t="s">
        <v>12</v>
      </c>
      <c r="H4404" s="1" t="s">
        <v>13</v>
      </c>
      <c r="I4404" s="1" t="s">
        <v>13</v>
      </c>
      <c r="J4404">
        <v>47</v>
      </c>
      <c r="K4404" s="1">
        <f t="shared" si="204"/>
        <v>5122871.99</v>
      </c>
      <c r="L4404" s="1" t="str">
        <f t="shared" si="205"/>
        <v>ASALARIADO</v>
      </c>
      <c r="M4404" s="1">
        <f t="shared" si="206"/>
        <v>47</v>
      </c>
    </row>
    <row r="4405" spans="2:13" x14ac:dyDescent="0.25">
      <c r="B4405">
        <v>4391</v>
      </c>
      <c r="C4405" s="1" t="s">
        <v>15</v>
      </c>
      <c r="D4405">
        <v>530434.05000000005</v>
      </c>
      <c r="E4405" s="1" t="s">
        <v>10</v>
      </c>
      <c r="F4405" s="1" t="s">
        <v>16</v>
      </c>
      <c r="G4405" s="1" t="s">
        <v>12</v>
      </c>
      <c r="H4405" s="1" t="s">
        <v>13</v>
      </c>
      <c r="I4405" s="1" t="s">
        <v>13</v>
      </c>
      <c r="J4405">
        <v>25</v>
      </c>
      <c r="K4405" s="1">
        <f t="shared" si="204"/>
        <v>530434.05000000005</v>
      </c>
      <c r="L4405" s="1" t="str">
        <f t="shared" si="205"/>
        <v>ASALARIADO</v>
      </c>
      <c r="M4405" s="1">
        <f t="shared" si="206"/>
        <v>25</v>
      </c>
    </row>
    <row r="4406" spans="2:13" x14ac:dyDescent="0.25">
      <c r="B4406">
        <v>4392</v>
      </c>
      <c r="C4406" s="1" t="s">
        <v>9</v>
      </c>
      <c r="D4406">
        <v>182182</v>
      </c>
      <c r="E4406" s="1" t="s">
        <v>10</v>
      </c>
      <c r="F4406" s="1" t="s">
        <v>16</v>
      </c>
      <c r="G4406" s="1" t="s">
        <v>12</v>
      </c>
      <c r="H4406" s="1" t="s">
        <v>13</v>
      </c>
      <c r="I4406" s="1" t="s">
        <v>13</v>
      </c>
      <c r="J4406">
        <v>26</v>
      </c>
      <c r="K4406" s="1">
        <f t="shared" si="204"/>
        <v>182182</v>
      </c>
      <c r="L4406" s="1" t="str">
        <f t="shared" si="205"/>
        <v>ASALARIADO</v>
      </c>
      <c r="M4406" s="1">
        <f t="shared" si="206"/>
        <v>26</v>
      </c>
    </row>
    <row r="4407" spans="2:13" x14ac:dyDescent="0.25">
      <c r="B4407">
        <v>4393</v>
      </c>
      <c r="C4407" s="1" t="s">
        <v>9</v>
      </c>
      <c r="D4407">
        <v>278030.99</v>
      </c>
      <c r="E4407" s="1" t="s">
        <v>19</v>
      </c>
      <c r="F4407" s="1" t="s">
        <v>16</v>
      </c>
      <c r="G4407" s="1" t="s">
        <v>12</v>
      </c>
      <c r="H4407" s="1" t="s">
        <v>13</v>
      </c>
      <c r="I4407" s="1" t="s">
        <v>13</v>
      </c>
      <c r="J4407">
        <v>27</v>
      </c>
      <c r="K4407" s="1">
        <f t="shared" si="204"/>
        <v>278030.99</v>
      </c>
      <c r="L4407" s="1" t="str">
        <f t="shared" si="205"/>
        <v>CONVENIOS ESPECIALES DE TRABAJADORES INDEPENDIENTES</v>
      </c>
      <c r="M4407" s="1">
        <f t="shared" si="206"/>
        <v>27</v>
      </c>
    </row>
    <row r="4408" spans="2:13" x14ac:dyDescent="0.25">
      <c r="B4408">
        <v>4394</v>
      </c>
      <c r="C4408" s="1" t="s">
        <v>15</v>
      </c>
      <c r="D4408">
        <v>302470</v>
      </c>
      <c r="E4408" s="1" t="s">
        <v>17</v>
      </c>
      <c r="F4408" s="1" t="s">
        <v>16</v>
      </c>
      <c r="G4408" s="1" t="s">
        <v>12</v>
      </c>
      <c r="H4408" s="1" t="s">
        <v>13</v>
      </c>
      <c r="I4408" s="1" t="s">
        <v>13</v>
      </c>
      <c r="J4408">
        <v>54</v>
      </c>
      <c r="K4408" s="1">
        <f t="shared" si="204"/>
        <v>302470</v>
      </c>
      <c r="L4408" s="1" t="str">
        <f t="shared" si="205"/>
        <v>ASEGURADO VOLUNTARIO</v>
      </c>
      <c r="M4408" s="1">
        <f t="shared" si="206"/>
        <v>54</v>
      </c>
    </row>
    <row r="4409" spans="2:13" x14ac:dyDescent="0.25">
      <c r="B4409">
        <v>4395</v>
      </c>
      <c r="C4409" s="1" t="s">
        <v>9</v>
      </c>
      <c r="D4409">
        <v>347719.55</v>
      </c>
      <c r="E4409" s="1" t="s">
        <v>10</v>
      </c>
      <c r="F4409" s="1" t="s">
        <v>16</v>
      </c>
      <c r="G4409" s="1" t="s">
        <v>12</v>
      </c>
      <c r="H4409" s="1" t="s">
        <v>13</v>
      </c>
      <c r="I4409" s="1" t="s">
        <v>13</v>
      </c>
      <c r="J4409">
        <v>19</v>
      </c>
      <c r="K4409" s="1">
        <f t="shared" si="204"/>
        <v>347719.55</v>
      </c>
      <c r="L4409" s="1" t="str">
        <f t="shared" si="205"/>
        <v>ASALARIADO</v>
      </c>
      <c r="M4409" s="1">
        <f t="shared" si="206"/>
        <v>19</v>
      </c>
    </row>
    <row r="4410" spans="2:13" x14ac:dyDescent="0.25">
      <c r="B4410">
        <v>4396</v>
      </c>
      <c r="C4410" s="1" t="s">
        <v>9</v>
      </c>
      <c r="D4410">
        <v>312000</v>
      </c>
      <c r="E4410" s="1" t="s">
        <v>10</v>
      </c>
      <c r="F4410" s="1" t="s">
        <v>16</v>
      </c>
      <c r="G4410" s="1" t="s">
        <v>12</v>
      </c>
      <c r="H4410" s="1" t="s">
        <v>13</v>
      </c>
      <c r="I4410" s="1" t="s">
        <v>12</v>
      </c>
      <c r="J4410">
        <v>64</v>
      </c>
      <c r="K4410" s="1">
        <f t="shared" si="204"/>
        <v>312000</v>
      </c>
      <c r="L4410" s="1" t="str">
        <f t="shared" si="205"/>
        <v>ASALARIADO</v>
      </c>
      <c r="M4410" s="1">
        <f t="shared" si="206"/>
        <v>64</v>
      </c>
    </row>
    <row r="4411" spans="2:13" x14ac:dyDescent="0.25">
      <c r="B4411">
        <v>4397</v>
      </c>
      <c r="C4411" s="1" t="s">
        <v>9</v>
      </c>
      <c r="D4411">
        <v>310124</v>
      </c>
      <c r="E4411" s="1" t="s">
        <v>18</v>
      </c>
      <c r="F4411" s="1" t="s">
        <v>16</v>
      </c>
      <c r="G4411" s="1" t="s">
        <v>12</v>
      </c>
      <c r="H4411" s="1" t="s">
        <v>13</v>
      </c>
      <c r="I4411" s="1" t="s">
        <v>13</v>
      </c>
      <c r="J4411">
        <v>43</v>
      </c>
      <c r="K4411" s="1">
        <f t="shared" si="204"/>
        <v>310124</v>
      </c>
      <c r="L4411" s="1" t="str">
        <f t="shared" si="205"/>
        <v>TRABAJADOR INDEPENDIENTE</v>
      </c>
      <c r="M4411" s="1">
        <f t="shared" si="206"/>
        <v>43</v>
      </c>
    </row>
    <row r="4412" spans="2:13" x14ac:dyDescent="0.25">
      <c r="B4412">
        <v>4398</v>
      </c>
      <c r="C4412" s="1" t="s">
        <v>15</v>
      </c>
      <c r="D4412">
        <v>297046</v>
      </c>
      <c r="E4412" s="1" t="s">
        <v>18</v>
      </c>
      <c r="F4412" s="1" t="s">
        <v>16</v>
      </c>
      <c r="G4412" s="1" t="s">
        <v>12</v>
      </c>
      <c r="H4412" s="1" t="s">
        <v>13</v>
      </c>
      <c r="I4412" s="1" t="s">
        <v>13</v>
      </c>
      <c r="J4412">
        <v>27</v>
      </c>
      <c r="K4412" s="1">
        <f t="shared" si="204"/>
        <v>297046</v>
      </c>
      <c r="L4412" s="1" t="str">
        <f t="shared" si="205"/>
        <v>TRABAJADOR INDEPENDIENTE</v>
      </c>
      <c r="M4412" s="1">
        <f t="shared" si="206"/>
        <v>27</v>
      </c>
    </row>
    <row r="4413" spans="2:13" x14ac:dyDescent="0.25">
      <c r="B4413">
        <v>4399</v>
      </c>
      <c r="C4413" s="1" t="s">
        <v>9</v>
      </c>
      <c r="D4413">
        <v>403776</v>
      </c>
      <c r="E4413" s="1" t="s">
        <v>10</v>
      </c>
      <c r="F4413" s="1" t="s">
        <v>16</v>
      </c>
      <c r="G4413" s="1" t="s">
        <v>12</v>
      </c>
      <c r="H4413" s="1" t="s">
        <v>13</v>
      </c>
      <c r="I4413" s="1" t="s">
        <v>13</v>
      </c>
      <c r="J4413">
        <v>23</v>
      </c>
      <c r="K4413" s="1">
        <f t="shared" si="204"/>
        <v>403776</v>
      </c>
      <c r="L4413" s="1" t="str">
        <f t="shared" si="205"/>
        <v>ASALARIADO</v>
      </c>
      <c r="M4413" s="1">
        <f t="shared" si="206"/>
        <v>23</v>
      </c>
    </row>
    <row r="4414" spans="2:13" x14ac:dyDescent="0.25">
      <c r="B4414">
        <v>4400</v>
      </c>
      <c r="C4414" s="1" t="s">
        <v>15</v>
      </c>
      <c r="D4414">
        <v>1101203</v>
      </c>
      <c r="E4414" s="1" t="s">
        <v>10</v>
      </c>
      <c r="F4414" s="1" t="s">
        <v>11</v>
      </c>
      <c r="G4414" s="1" t="s">
        <v>12</v>
      </c>
      <c r="H4414" s="1" t="s">
        <v>13</v>
      </c>
      <c r="I4414" s="1" t="s">
        <v>13</v>
      </c>
      <c r="J4414">
        <v>28</v>
      </c>
      <c r="K4414" s="1">
        <f t="shared" si="204"/>
        <v>1101203</v>
      </c>
      <c r="L4414" s="1" t="str">
        <f t="shared" si="205"/>
        <v>ASALARIADO</v>
      </c>
      <c r="M4414" s="1">
        <f t="shared" si="206"/>
        <v>28</v>
      </c>
    </row>
    <row r="4415" spans="2:13" x14ac:dyDescent="0.25">
      <c r="B4415">
        <v>4401</v>
      </c>
      <c r="C4415" s="1" t="s">
        <v>9</v>
      </c>
      <c r="D4415">
        <v>615017.5</v>
      </c>
      <c r="E4415" s="1" t="s">
        <v>10</v>
      </c>
      <c r="F4415" s="1" t="s">
        <v>11</v>
      </c>
      <c r="G4415" s="1" t="s">
        <v>12</v>
      </c>
      <c r="H4415" s="1" t="s">
        <v>13</v>
      </c>
      <c r="I4415" s="1" t="s">
        <v>13</v>
      </c>
      <c r="J4415">
        <v>44</v>
      </c>
      <c r="K4415" s="1">
        <f t="shared" si="204"/>
        <v>615017.5</v>
      </c>
      <c r="L4415" s="1" t="str">
        <f t="shared" si="205"/>
        <v>ASALARIADO</v>
      </c>
      <c r="M4415" s="1">
        <f t="shared" si="206"/>
        <v>44</v>
      </c>
    </row>
    <row r="4416" spans="2:13" x14ac:dyDescent="0.25">
      <c r="B4416">
        <v>4402</v>
      </c>
      <c r="C4416" s="1" t="s">
        <v>15</v>
      </c>
      <c r="D4416">
        <v>639148</v>
      </c>
      <c r="E4416" s="1" t="s">
        <v>17</v>
      </c>
      <c r="F4416" s="1" t="s">
        <v>16</v>
      </c>
      <c r="G4416" s="1" t="s">
        <v>12</v>
      </c>
      <c r="H4416" s="1" t="s">
        <v>12</v>
      </c>
      <c r="I4416" s="1" t="s">
        <v>13</v>
      </c>
      <c r="J4416">
        <v>66</v>
      </c>
      <c r="K4416" s="1">
        <f t="shared" si="204"/>
        <v>639148</v>
      </c>
      <c r="L4416" s="1" t="str">
        <f t="shared" si="205"/>
        <v>ASEGURADO VOLUNTARIO</v>
      </c>
      <c r="M4416" s="1">
        <f t="shared" si="206"/>
        <v>66</v>
      </c>
    </row>
    <row r="4417" spans="2:13" x14ac:dyDescent="0.25">
      <c r="B4417">
        <v>4403</v>
      </c>
      <c r="C4417" s="1" t="s">
        <v>9</v>
      </c>
      <c r="D4417">
        <v>297046</v>
      </c>
      <c r="E4417" s="1" t="s">
        <v>17</v>
      </c>
      <c r="F4417" s="1" t="s">
        <v>16</v>
      </c>
      <c r="G4417" s="1" t="s">
        <v>12</v>
      </c>
      <c r="H4417" s="1" t="s">
        <v>12</v>
      </c>
      <c r="I4417" s="1" t="s">
        <v>13</v>
      </c>
      <c r="J4417">
        <v>50</v>
      </c>
      <c r="K4417" s="1">
        <f t="shared" si="204"/>
        <v>297046</v>
      </c>
      <c r="L4417" s="1" t="str">
        <f t="shared" si="205"/>
        <v>ASEGURADO VOLUNTARIO</v>
      </c>
      <c r="M4417" s="1">
        <f t="shared" si="206"/>
        <v>50</v>
      </c>
    </row>
    <row r="4418" spans="2:13" x14ac:dyDescent="0.25">
      <c r="B4418">
        <v>4404</v>
      </c>
      <c r="C4418" s="1" t="s">
        <v>15</v>
      </c>
      <c r="D4418">
        <v>150000</v>
      </c>
      <c r="E4418" s="1" t="s">
        <v>10</v>
      </c>
      <c r="F4418" s="1" t="s">
        <v>16</v>
      </c>
      <c r="G4418" s="1" t="s">
        <v>12</v>
      </c>
      <c r="H4418" s="1" t="s">
        <v>13</v>
      </c>
      <c r="I4418" s="1" t="s">
        <v>13</v>
      </c>
      <c r="J4418">
        <v>32</v>
      </c>
      <c r="K4418" s="1">
        <f t="shared" si="204"/>
        <v>150000</v>
      </c>
      <c r="L4418" s="1" t="str">
        <f t="shared" si="205"/>
        <v>ASALARIADO</v>
      </c>
      <c r="M4418" s="1">
        <f t="shared" si="206"/>
        <v>32</v>
      </c>
    </row>
    <row r="4419" spans="2:13" x14ac:dyDescent="0.25">
      <c r="B4419">
        <v>4405</v>
      </c>
      <c r="C4419" s="1" t="s">
        <v>9</v>
      </c>
      <c r="D4419">
        <v>360960</v>
      </c>
      <c r="E4419" s="1" t="s">
        <v>10</v>
      </c>
      <c r="F4419" s="1" t="s">
        <v>16</v>
      </c>
      <c r="G4419" s="1" t="s">
        <v>12</v>
      </c>
      <c r="H4419" s="1" t="s">
        <v>13</v>
      </c>
      <c r="I4419" s="1" t="s">
        <v>13</v>
      </c>
      <c r="J4419">
        <v>38</v>
      </c>
      <c r="K4419" s="1">
        <f t="shared" si="204"/>
        <v>360960</v>
      </c>
      <c r="L4419" s="1" t="str">
        <f t="shared" si="205"/>
        <v>ASALARIADO</v>
      </c>
      <c r="M4419" s="1">
        <f t="shared" si="206"/>
        <v>38</v>
      </c>
    </row>
    <row r="4420" spans="2:13" x14ac:dyDescent="0.25">
      <c r="B4420">
        <v>4406</v>
      </c>
      <c r="C4420" s="1" t="s">
        <v>15</v>
      </c>
      <c r="D4420">
        <v>338629</v>
      </c>
      <c r="E4420" s="1" t="s">
        <v>18</v>
      </c>
      <c r="F4420" s="1" t="s">
        <v>16</v>
      </c>
      <c r="G4420" s="1" t="s">
        <v>12</v>
      </c>
      <c r="H4420" s="1" t="s">
        <v>13</v>
      </c>
      <c r="I4420" s="1" t="s">
        <v>12</v>
      </c>
      <c r="J4420">
        <v>66</v>
      </c>
      <c r="K4420" s="1">
        <f t="shared" si="204"/>
        <v>338629</v>
      </c>
      <c r="L4420" s="1" t="str">
        <f t="shared" si="205"/>
        <v>TRABAJADOR INDEPENDIENTE</v>
      </c>
      <c r="M4420" s="1">
        <f t="shared" si="206"/>
        <v>66</v>
      </c>
    </row>
    <row r="4421" spans="2:13" x14ac:dyDescent="0.25">
      <c r="B4421">
        <v>4407</v>
      </c>
      <c r="C4421" s="1" t="s">
        <v>9</v>
      </c>
      <c r="D4421">
        <v>360000</v>
      </c>
      <c r="E4421" s="1" t="s">
        <v>10</v>
      </c>
      <c r="F4421" s="1" t="s">
        <v>16</v>
      </c>
      <c r="G4421" s="1" t="s">
        <v>12</v>
      </c>
      <c r="H4421" s="1" t="s">
        <v>12</v>
      </c>
      <c r="I4421" s="1" t="s">
        <v>13</v>
      </c>
      <c r="J4421">
        <v>32</v>
      </c>
      <c r="K4421" s="1">
        <f t="shared" si="204"/>
        <v>360000</v>
      </c>
      <c r="L4421" s="1" t="str">
        <f t="shared" si="205"/>
        <v>ASALARIADO</v>
      </c>
      <c r="M4421" s="1">
        <f t="shared" si="206"/>
        <v>32</v>
      </c>
    </row>
    <row r="4422" spans="2:13" x14ac:dyDescent="0.25">
      <c r="B4422">
        <v>4408</v>
      </c>
      <c r="C4422" s="1" t="s">
        <v>9</v>
      </c>
      <c r="D4422">
        <v>470000</v>
      </c>
      <c r="E4422" s="1" t="s">
        <v>10</v>
      </c>
      <c r="F4422" s="1" t="s">
        <v>16</v>
      </c>
      <c r="G4422" s="1" t="s">
        <v>12</v>
      </c>
      <c r="H4422" s="1" t="s">
        <v>13</v>
      </c>
      <c r="I4422" s="1" t="s">
        <v>13</v>
      </c>
      <c r="J4422">
        <v>52</v>
      </c>
      <c r="K4422" s="1">
        <f t="shared" si="204"/>
        <v>470000</v>
      </c>
      <c r="L4422" s="1" t="str">
        <f t="shared" si="205"/>
        <v>ASALARIADO</v>
      </c>
      <c r="M4422" s="1">
        <f t="shared" si="206"/>
        <v>52</v>
      </c>
    </row>
    <row r="4423" spans="2:13" x14ac:dyDescent="0.25">
      <c r="B4423">
        <v>4409</v>
      </c>
      <c r="C4423" s="1" t="s">
        <v>15</v>
      </c>
      <c r="D4423">
        <v>418415</v>
      </c>
      <c r="E4423" s="1" t="s">
        <v>10</v>
      </c>
      <c r="F4423" s="1" t="s">
        <v>16</v>
      </c>
      <c r="G4423" s="1" t="s">
        <v>12</v>
      </c>
      <c r="H4423" s="1" t="s">
        <v>13</v>
      </c>
      <c r="I4423" s="1" t="s">
        <v>13</v>
      </c>
      <c r="J4423">
        <v>30</v>
      </c>
      <c r="K4423" s="1">
        <f t="shared" si="204"/>
        <v>418415</v>
      </c>
      <c r="L4423" s="1" t="str">
        <f t="shared" si="205"/>
        <v>ASALARIADO</v>
      </c>
      <c r="M4423" s="1">
        <f t="shared" si="206"/>
        <v>30</v>
      </c>
    </row>
    <row r="4424" spans="2:13" x14ac:dyDescent="0.25">
      <c r="B4424">
        <v>4410</v>
      </c>
      <c r="C4424" s="1" t="s">
        <v>15</v>
      </c>
      <c r="D4424">
        <v>430627.35</v>
      </c>
      <c r="E4424" s="1" t="s">
        <v>10</v>
      </c>
      <c r="F4424" s="1" t="s">
        <v>16</v>
      </c>
      <c r="G4424" s="1" t="s">
        <v>12</v>
      </c>
      <c r="H4424" s="1" t="s">
        <v>13</v>
      </c>
      <c r="I4424" s="1" t="s">
        <v>13</v>
      </c>
      <c r="J4424">
        <v>31</v>
      </c>
      <c r="K4424" s="1">
        <f t="shared" si="204"/>
        <v>430627.35</v>
      </c>
      <c r="L4424" s="1" t="str">
        <f t="shared" si="205"/>
        <v>ASALARIADO</v>
      </c>
      <c r="M4424" s="1">
        <f t="shared" si="206"/>
        <v>31</v>
      </c>
    </row>
    <row r="4425" spans="2:13" x14ac:dyDescent="0.25">
      <c r="B4425">
        <v>4411</v>
      </c>
      <c r="C4425" s="1" t="s">
        <v>9</v>
      </c>
      <c r="D4425">
        <v>325394.86</v>
      </c>
      <c r="E4425" s="1" t="s">
        <v>10</v>
      </c>
      <c r="F4425" s="1" t="s">
        <v>11</v>
      </c>
      <c r="G4425" s="1" t="s">
        <v>12</v>
      </c>
      <c r="H4425" s="1" t="s">
        <v>13</v>
      </c>
      <c r="I4425" s="1" t="s">
        <v>13</v>
      </c>
      <c r="J4425">
        <v>25</v>
      </c>
      <c r="K4425" s="1">
        <f t="shared" si="204"/>
        <v>325394.86</v>
      </c>
      <c r="L4425" s="1" t="str">
        <f t="shared" si="205"/>
        <v>ASALARIADO</v>
      </c>
      <c r="M4425" s="1">
        <f t="shared" si="206"/>
        <v>25</v>
      </c>
    </row>
    <row r="4426" spans="2:13" x14ac:dyDescent="0.25">
      <c r="B4426">
        <v>4412</v>
      </c>
      <c r="C4426" s="1" t="s">
        <v>9</v>
      </c>
      <c r="D4426">
        <v>332233.40000000002</v>
      </c>
      <c r="E4426" s="1" t="s">
        <v>10</v>
      </c>
      <c r="F4426" s="1" t="s">
        <v>16</v>
      </c>
      <c r="G4426" s="1" t="s">
        <v>12</v>
      </c>
      <c r="H4426" s="1" t="s">
        <v>13</v>
      </c>
      <c r="I4426" s="1" t="s">
        <v>13</v>
      </c>
      <c r="J4426">
        <v>30</v>
      </c>
      <c r="K4426" s="1">
        <f t="shared" si="204"/>
        <v>332233.40000000002</v>
      </c>
      <c r="L4426" s="1" t="str">
        <f t="shared" si="205"/>
        <v>ASALARIADO</v>
      </c>
      <c r="M4426" s="1">
        <f t="shared" si="206"/>
        <v>30</v>
      </c>
    </row>
    <row r="4427" spans="2:13" x14ac:dyDescent="0.25">
      <c r="B4427">
        <v>4413</v>
      </c>
      <c r="C4427" s="1" t="s">
        <v>15</v>
      </c>
      <c r="D4427">
        <v>377248.7</v>
      </c>
      <c r="E4427" s="1" t="s">
        <v>14</v>
      </c>
      <c r="F4427" s="1" t="s">
        <v>11</v>
      </c>
      <c r="G4427" s="1" t="s">
        <v>12</v>
      </c>
      <c r="H4427" s="1" t="s">
        <v>13</v>
      </c>
      <c r="I4427" s="1" t="s">
        <v>13</v>
      </c>
      <c r="J4427">
        <v>83</v>
      </c>
      <c r="K4427" s="1">
        <f t="shared" si="204"/>
        <v>377248.7</v>
      </c>
      <c r="L4427" s="1" t="str">
        <f t="shared" si="205"/>
        <v>PENSIONADOS EN SU PROPIO SISTEMA</v>
      </c>
      <c r="M4427" s="1">
        <f t="shared" si="206"/>
        <v>83</v>
      </c>
    </row>
    <row r="4428" spans="2:13" x14ac:dyDescent="0.25">
      <c r="B4428">
        <v>4414</v>
      </c>
      <c r="C4428" s="1" t="s">
        <v>15</v>
      </c>
      <c r="D4428">
        <v>150000</v>
      </c>
      <c r="E4428" s="1" t="s">
        <v>10</v>
      </c>
      <c r="F4428" s="1" t="s">
        <v>16</v>
      </c>
      <c r="G4428" s="1" t="s">
        <v>12</v>
      </c>
      <c r="H4428" s="1" t="s">
        <v>12</v>
      </c>
      <c r="I4428" s="1" t="s">
        <v>13</v>
      </c>
      <c r="J4428">
        <v>40</v>
      </c>
      <c r="K4428" s="1">
        <f t="shared" si="204"/>
        <v>150000</v>
      </c>
      <c r="L4428" s="1" t="str">
        <f t="shared" si="205"/>
        <v>ASALARIADO</v>
      </c>
      <c r="M4428" s="1">
        <f t="shared" si="206"/>
        <v>40</v>
      </c>
    </row>
    <row r="4429" spans="2:13" x14ac:dyDescent="0.25">
      <c r="B4429">
        <v>4415</v>
      </c>
      <c r="C4429" s="1" t="s">
        <v>9</v>
      </c>
      <c r="D4429">
        <v>310544</v>
      </c>
      <c r="E4429" s="1" t="s">
        <v>18</v>
      </c>
      <c r="F4429" s="1" t="s">
        <v>16</v>
      </c>
      <c r="G4429" s="1" t="s">
        <v>12</v>
      </c>
      <c r="H4429" s="1" t="s">
        <v>12</v>
      </c>
      <c r="I4429" s="1" t="s">
        <v>12</v>
      </c>
      <c r="J4429">
        <v>66</v>
      </c>
      <c r="K4429" s="1">
        <f t="shared" si="204"/>
        <v>310544</v>
      </c>
      <c r="L4429" s="1" t="str">
        <f t="shared" si="205"/>
        <v>TRABAJADOR INDEPENDIENTE</v>
      </c>
      <c r="M4429" s="1">
        <f t="shared" si="206"/>
        <v>66</v>
      </c>
    </row>
    <row r="4430" spans="2:13" x14ac:dyDescent="0.25">
      <c r="B4430">
        <v>4416</v>
      </c>
      <c r="C4430" s="1" t="s">
        <v>9</v>
      </c>
      <c r="D4430">
        <v>391000</v>
      </c>
      <c r="E4430" s="1" t="s">
        <v>10</v>
      </c>
      <c r="F4430" s="1" t="s">
        <v>16</v>
      </c>
      <c r="G4430" s="1" t="s">
        <v>12</v>
      </c>
      <c r="H4430" s="1" t="s">
        <v>13</v>
      </c>
      <c r="I4430" s="1" t="s">
        <v>13</v>
      </c>
      <c r="J4430">
        <v>36</v>
      </c>
      <c r="K4430" s="1">
        <f t="shared" si="204"/>
        <v>391000</v>
      </c>
      <c r="L4430" s="1" t="str">
        <f t="shared" si="205"/>
        <v>ASALARIADO</v>
      </c>
      <c r="M4430" s="1">
        <f t="shared" si="206"/>
        <v>36</v>
      </c>
    </row>
    <row r="4431" spans="2:13" x14ac:dyDescent="0.25">
      <c r="B4431">
        <v>4417</v>
      </c>
      <c r="C4431" s="1" t="s">
        <v>9</v>
      </c>
      <c r="D4431">
        <v>356455</v>
      </c>
      <c r="E4431" s="1" t="s">
        <v>18</v>
      </c>
      <c r="F4431" s="1" t="s">
        <v>16</v>
      </c>
      <c r="G4431" s="1" t="s">
        <v>12</v>
      </c>
      <c r="H4431" s="1" t="s">
        <v>13</v>
      </c>
      <c r="I4431" s="1" t="s">
        <v>13</v>
      </c>
      <c r="J4431">
        <v>35</v>
      </c>
      <c r="K4431" s="1">
        <f t="shared" ref="K4431:K4494" si="207">IF(ISBLANK(D4431),$B$8,D4431)</f>
        <v>356455</v>
      </c>
      <c r="L4431" s="1" t="str">
        <f t="shared" ref="L4431:L4494" si="208">IF(ISBLANK(E4431),$B$4,E4431)</f>
        <v>TRABAJADOR INDEPENDIENTE</v>
      </c>
      <c r="M4431" s="1">
        <f t="shared" ref="M4431:M4494" si="209">IF(ISBLANK(J4431),$B$9,J4431)</f>
        <v>35</v>
      </c>
    </row>
    <row r="4432" spans="2:13" x14ac:dyDescent="0.25">
      <c r="B4432">
        <v>4418</v>
      </c>
      <c r="C4432" s="1" t="s">
        <v>9</v>
      </c>
      <c r="D4432">
        <v>639148</v>
      </c>
      <c r="E4432" s="1" t="s">
        <v>18</v>
      </c>
      <c r="F4432" s="1" t="s">
        <v>16</v>
      </c>
      <c r="G4432" s="1" t="s">
        <v>12</v>
      </c>
      <c r="H4432" s="1" t="s">
        <v>13</v>
      </c>
      <c r="I4432" s="1" t="s">
        <v>12</v>
      </c>
      <c r="J4432">
        <v>65</v>
      </c>
      <c r="K4432" s="1">
        <f t="shared" si="207"/>
        <v>639148</v>
      </c>
      <c r="L4432" s="1" t="str">
        <f t="shared" si="208"/>
        <v>TRABAJADOR INDEPENDIENTE</v>
      </c>
      <c r="M4432" s="1">
        <f t="shared" si="209"/>
        <v>65</v>
      </c>
    </row>
    <row r="4433" spans="2:13" x14ac:dyDescent="0.25">
      <c r="B4433">
        <v>4419</v>
      </c>
      <c r="C4433" s="1" t="s">
        <v>15</v>
      </c>
      <c r="D4433">
        <v>53466</v>
      </c>
      <c r="E4433" s="1" t="s">
        <v>10</v>
      </c>
      <c r="F4433" s="1" t="s">
        <v>11</v>
      </c>
      <c r="G4433" s="1" t="s">
        <v>12</v>
      </c>
      <c r="H4433" s="1" t="s">
        <v>13</v>
      </c>
      <c r="I4433" s="1" t="s">
        <v>13</v>
      </c>
      <c r="J4433">
        <v>59</v>
      </c>
      <c r="K4433" s="1">
        <f t="shared" si="207"/>
        <v>53466</v>
      </c>
      <c r="L4433" s="1" t="str">
        <f t="shared" si="208"/>
        <v>ASALARIADO</v>
      </c>
      <c r="M4433" s="1">
        <f t="shared" si="209"/>
        <v>59</v>
      </c>
    </row>
    <row r="4434" spans="2:13" x14ac:dyDescent="0.25">
      <c r="B4434">
        <v>4420</v>
      </c>
      <c r="C4434" s="1" t="s">
        <v>9</v>
      </c>
      <c r="D4434">
        <v>423038.54</v>
      </c>
      <c r="E4434" s="1" t="s">
        <v>10</v>
      </c>
      <c r="F4434" s="1" t="s">
        <v>16</v>
      </c>
      <c r="G4434" s="1" t="s">
        <v>12</v>
      </c>
      <c r="H4434" s="1" t="s">
        <v>13</v>
      </c>
      <c r="I4434" s="1" t="s">
        <v>13</v>
      </c>
      <c r="J4434">
        <v>32</v>
      </c>
      <c r="K4434" s="1">
        <f t="shared" si="207"/>
        <v>423038.54</v>
      </c>
      <c r="L4434" s="1" t="str">
        <f t="shared" si="208"/>
        <v>ASALARIADO</v>
      </c>
      <c r="M4434" s="1">
        <f t="shared" si="209"/>
        <v>32</v>
      </c>
    </row>
    <row r="4435" spans="2:13" x14ac:dyDescent="0.25">
      <c r="B4435">
        <v>4421</v>
      </c>
      <c r="C4435" s="1" t="s">
        <v>9</v>
      </c>
      <c r="D4435">
        <v>332063.19</v>
      </c>
      <c r="E4435" s="1" t="s">
        <v>10</v>
      </c>
      <c r="F4435" s="1" t="s">
        <v>16</v>
      </c>
      <c r="G4435" s="1" t="s">
        <v>12</v>
      </c>
      <c r="H4435" s="1" t="s">
        <v>13</v>
      </c>
      <c r="I4435" s="1" t="s">
        <v>13</v>
      </c>
      <c r="J4435">
        <v>22</v>
      </c>
      <c r="K4435" s="1">
        <f t="shared" si="207"/>
        <v>332063.19</v>
      </c>
      <c r="L4435" s="1" t="str">
        <f t="shared" si="208"/>
        <v>ASALARIADO</v>
      </c>
      <c r="M4435" s="1">
        <f t="shared" si="209"/>
        <v>22</v>
      </c>
    </row>
    <row r="4436" spans="2:13" x14ac:dyDescent="0.25">
      <c r="B4436">
        <v>4422</v>
      </c>
      <c r="C4436" s="1" t="s">
        <v>9</v>
      </c>
      <c r="D4436">
        <v>491465.63</v>
      </c>
      <c r="E4436" s="1" t="s">
        <v>10</v>
      </c>
      <c r="F4436" s="1" t="s">
        <v>16</v>
      </c>
      <c r="G4436" s="1" t="s">
        <v>12</v>
      </c>
      <c r="H4436" s="1" t="s">
        <v>12</v>
      </c>
      <c r="I4436" s="1" t="s">
        <v>13</v>
      </c>
      <c r="J4436">
        <v>26</v>
      </c>
      <c r="K4436" s="1">
        <f t="shared" si="207"/>
        <v>491465.63</v>
      </c>
      <c r="L4436" s="1" t="str">
        <f t="shared" si="208"/>
        <v>ASALARIADO</v>
      </c>
      <c r="M4436" s="1">
        <f t="shared" si="209"/>
        <v>26</v>
      </c>
    </row>
    <row r="4437" spans="2:13" x14ac:dyDescent="0.25">
      <c r="B4437">
        <v>4423</v>
      </c>
      <c r="C4437" s="1" t="s">
        <v>9</v>
      </c>
      <c r="D4437">
        <v>633433</v>
      </c>
      <c r="E4437" s="1" t="s">
        <v>18</v>
      </c>
      <c r="F4437" s="1" t="s">
        <v>16</v>
      </c>
      <c r="G4437" s="1" t="s">
        <v>12</v>
      </c>
      <c r="H4437" s="1" t="s">
        <v>13</v>
      </c>
      <c r="I4437" s="1" t="s">
        <v>13</v>
      </c>
      <c r="J4437">
        <v>27</v>
      </c>
      <c r="K4437" s="1">
        <f t="shared" si="207"/>
        <v>633433</v>
      </c>
      <c r="L4437" s="1" t="str">
        <f t="shared" si="208"/>
        <v>TRABAJADOR INDEPENDIENTE</v>
      </c>
      <c r="M4437" s="1">
        <f t="shared" si="209"/>
        <v>27</v>
      </c>
    </row>
    <row r="4438" spans="2:13" x14ac:dyDescent="0.25">
      <c r="B4438">
        <v>4424</v>
      </c>
      <c r="C4438" s="1" t="s">
        <v>15</v>
      </c>
      <c r="D4438">
        <v>1021562</v>
      </c>
      <c r="E4438" s="1" t="s">
        <v>10</v>
      </c>
      <c r="F4438" s="1" t="s">
        <v>11</v>
      </c>
      <c r="G4438" s="1" t="s">
        <v>12</v>
      </c>
      <c r="H4438" s="1" t="s">
        <v>13</v>
      </c>
      <c r="I4438" s="1" t="s">
        <v>13</v>
      </c>
      <c r="J4438">
        <v>36</v>
      </c>
      <c r="K4438" s="1">
        <f t="shared" si="207"/>
        <v>1021562</v>
      </c>
      <c r="L4438" s="1" t="str">
        <f t="shared" si="208"/>
        <v>ASALARIADO</v>
      </c>
      <c r="M4438" s="1">
        <f t="shared" si="209"/>
        <v>36</v>
      </c>
    </row>
    <row r="4439" spans="2:13" x14ac:dyDescent="0.25">
      <c r="B4439">
        <v>4425</v>
      </c>
      <c r="C4439" s="1" t="s">
        <v>9</v>
      </c>
      <c r="D4439">
        <v>307850</v>
      </c>
      <c r="E4439" s="1" t="s">
        <v>10</v>
      </c>
      <c r="F4439" s="1" t="s">
        <v>16</v>
      </c>
      <c r="G4439" s="1" t="s">
        <v>12</v>
      </c>
      <c r="H4439" s="1" t="s">
        <v>13</v>
      </c>
      <c r="I4439" s="1" t="s">
        <v>13</v>
      </c>
      <c r="J4439">
        <v>41</v>
      </c>
      <c r="K4439" s="1">
        <f t="shared" si="207"/>
        <v>307850</v>
      </c>
      <c r="L4439" s="1" t="str">
        <f t="shared" si="208"/>
        <v>ASALARIADO</v>
      </c>
      <c r="M4439" s="1">
        <f t="shared" si="209"/>
        <v>41</v>
      </c>
    </row>
    <row r="4440" spans="2:13" x14ac:dyDescent="0.25">
      <c r="B4440">
        <v>4426</v>
      </c>
      <c r="C4440" s="1" t="s">
        <v>9</v>
      </c>
      <c r="D4440">
        <v>337925.96</v>
      </c>
      <c r="E4440" s="1" t="s">
        <v>10</v>
      </c>
      <c r="F4440" s="1" t="s">
        <v>16</v>
      </c>
      <c r="G4440" s="1" t="s">
        <v>12</v>
      </c>
      <c r="H4440" s="1" t="s">
        <v>13</v>
      </c>
      <c r="I4440" s="1" t="s">
        <v>13</v>
      </c>
      <c r="J4440">
        <v>23</v>
      </c>
      <c r="K4440" s="1">
        <f t="shared" si="207"/>
        <v>337925.96</v>
      </c>
      <c r="L4440" s="1" t="str">
        <f t="shared" si="208"/>
        <v>ASALARIADO</v>
      </c>
      <c r="M4440" s="1">
        <f t="shared" si="209"/>
        <v>23</v>
      </c>
    </row>
    <row r="4441" spans="2:13" x14ac:dyDescent="0.25">
      <c r="B4441">
        <v>4427</v>
      </c>
      <c r="C4441" s="1" t="s">
        <v>9</v>
      </c>
      <c r="D4441">
        <v>884003.5</v>
      </c>
      <c r="E4441" s="1" t="s">
        <v>10</v>
      </c>
      <c r="F4441" s="1" t="s">
        <v>16</v>
      </c>
      <c r="G4441" s="1" t="s">
        <v>12</v>
      </c>
      <c r="H4441" s="1" t="s">
        <v>13</v>
      </c>
      <c r="I4441" s="1" t="s">
        <v>13</v>
      </c>
      <c r="J4441">
        <v>25</v>
      </c>
      <c r="K4441" s="1">
        <f t="shared" si="207"/>
        <v>884003.5</v>
      </c>
      <c r="L4441" s="1" t="str">
        <f t="shared" si="208"/>
        <v>ASALARIADO</v>
      </c>
      <c r="M4441" s="1">
        <f t="shared" si="209"/>
        <v>25</v>
      </c>
    </row>
    <row r="4442" spans="2:13" x14ac:dyDescent="0.25">
      <c r="B4442">
        <v>4428</v>
      </c>
      <c r="C4442" s="1" t="s">
        <v>9</v>
      </c>
      <c r="D4442">
        <v>514062</v>
      </c>
      <c r="E4442" s="1" t="s">
        <v>18</v>
      </c>
      <c r="F4442" s="1" t="s">
        <v>16</v>
      </c>
      <c r="G4442" s="1" t="s">
        <v>12</v>
      </c>
      <c r="H4442" s="1" t="s">
        <v>13</v>
      </c>
      <c r="I4442" s="1" t="s">
        <v>13</v>
      </c>
      <c r="J4442">
        <v>60</v>
      </c>
      <c r="K4442" s="1">
        <f t="shared" si="207"/>
        <v>514062</v>
      </c>
      <c r="L4442" s="1" t="str">
        <f t="shared" si="208"/>
        <v>TRABAJADOR INDEPENDIENTE</v>
      </c>
      <c r="M4442" s="1">
        <f t="shared" si="209"/>
        <v>60</v>
      </c>
    </row>
    <row r="4443" spans="2:13" x14ac:dyDescent="0.25">
      <c r="B4443">
        <v>4429</v>
      </c>
      <c r="C4443" s="1" t="s">
        <v>9</v>
      </c>
      <c r="D4443">
        <v>724000</v>
      </c>
      <c r="E4443" s="1" t="s">
        <v>10</v>
      </c>
      <c r="F4443" s="1" t="s">
        <v>16</v>
      </c>
      <c r="G4443" s="1" t="s">
        <v>12</v>
      </c>
      <c r="H4443" s="1" t="s">
        <v>13</v>
      </c>
      <c r="I4443" s="1" t="s">
        <v>13</v>
      </c>
      <c r="J4443">
        <v>29</v>
      </c>
      <c r="K4443" s="1">
        <f t="shared" si="207"/>
        <v>724000</v>
      </c>
      <c r="L4443" s="1" t="str">
        <f t="shared" si="208"/>
        <v>ASALARIADO</v>
      </c>
      <c r="M4443" s="1">
        <f t="shared" si="209"/>
        <v>29</v>
      </c>
    </row>
    <row r="4444" spans="2:13" x14ac:dyDescent="0.25">
      <c r="B4444">
        <v>4430</v>
      </c>
      <c r="C4444" s="1" t="s">
        <v>9</v>
      </c>
      <c r="D4444">
        <v>297045</v>
      </c>
      <c r="E4444" s="1" t="s">
        <v>18</v>
      </c>
      <c r="F4444" s="1" t="s">
        <v>16</v>
      </c>
      <c r="G4444" s="1" t="s">
        <v>12</v>
      </c>
      <c r="H4444" s="1" t="s">
        <v>13</v>
      </c>
      <c r="I4444" s="1" t="s">
        <v>12</v>
      </c>
      <c r="J4444">
        <v>56</v>
      </c>
      <c r="K4444" s="1">
        <f t="shared" si="207"/>
        <v>297045</v>
      </c>
      <c r="L4444" s="1" t="str">
        <f t="shared" si="208"/>
        <v>TRABAJADOR INDEPENDIENTE</v>
      </c>
      <c r="M4444" s="1">
        <f t="shared" si="209"/>
        <v>56</v>
      </c>
    </row>
    <row r="4445" spans="2:13" x14ac:dyDescent="0.25">
      <c r="B4445">
        <v>4431</v>
      </c>
      <c r="C4445" s="1" t="s">
        <v>9</v>
      </c>
      <c r="D4445">
        <v>487739</v>
      </c>
      <c r="E4445" s="1" t="s">
        <v>18</v>
      </c>
      <c r="F4445" s="1" t="s">
        <v>16</v>
      </c>
      <c r="G4445" s="1" t="s">
        <v>12</v>
      </c>
      <c r="H4445" s="1" t="s">
        <v>13</v>
      </c>
      <c r="I4445" s="1" t="s">
        <v>12</v>
      </c>
      <c r="J4445">
        <v>45</v>
      </c>
      <c r="K4445" s="1">
        <f t="shared" si="207"/>
        <v>487739</v>
      </c>
      <c r="L4445" s="1" t="str">
        <f t="shared" si="208"/>
        <v>TRABAJADOR INDEPENDIENTE</v>
      </c>
      <c r="M4445" s="1">
        <f t="shared" si="209"/>
        <v>45</v>
      </c>
    </row>
    <row r="4446" spans="2:13" x14ac:dyDescent="0.25">
      <c r="B4446">
        <v>4432</v>
      </c>
      <c r="C4446" s="1" t="s">
        <v>9</v>
      </c>
      <c r="D4446">
        <v>370609.6</v>
      </c>
      <c r="E4446" s="1" t="s">
        <v>10</v>
      </c>
      <c r="F4446" s="1" t="s">
        <v>16</v>
      </c>
      <c r="G4446" s="1" t="s">
        <v>12</v>
      </c>
      <c r="H4446" s="1" t="s">
        <v>12</v>
      </c>
      <c r="I4446" s="1" t="s">
        <v>13</v>
      </c>
      <c r="J4446">
        <v>59</v>
      </c>
      <c r="K4446" s="1">
        <f t="shared" si="207"/>
        <v>370609.6</v>
      </c>
      <c r="L4446" s="1" t="str">
        <f t="shared" si="208"/>
        <v>ASALARIADO</v>
      </c>
      <c r="M4446" s="1">
        <f t="shared" si="209"/>
        <v>59</v>
      </c>
    </row>
    <row r="4447" spans="2:13" x14ac:dyDescent="0.25">
      <c r="B4447">
        <v>4433</v>
      </c>
      <c r="C4447" s="1" t="s">
        <v>9</v>
      </c>
      <c r="D4447">
        <v>287000</v>
      </c>
      <c r="E4447" s="1" t="s">
        <v>10</v>
      </c>
      <c r="F4447" s="1" t="s">
        <v>16</v>
      </c>
      <c r="G4447" s="1" t="s">
        <v>12</v>
      </c>
      <c r="H4447" s="1" t="s">
        <v>13</v>
      </c>
      <c r="I4447" s="1" t="s">
        <v>13</v>
      </c>
      <c r="J4447">
        <v>19</v>
      </c>
      <c r="K4447" s="1">
        <f t="shared" si="207"/>
        <v>287000</v>
      </c>
      <c r="L4447" s="1" t="str">
        <f t="shared" si="208"/>
        <v>ASALARIADO</v>
      </c>
      <c r="M4447" s="1">
        <f t="shared" si="209"/>
        <v>19</v>
      </c>
    </row>
    <row r="4448" spans="2:13" x14ac:dyDescent="0.25">
      <c r="B4448">
        <v>4434</v>
      </c>
      <c r="C4448" s="1" t="s">
        <v>15</v>
      </c>
      <c r="D4448">
        <v>501367.89</v>
      </c>
      <c r="E4448" s="1" t="s">
        <v>10</v>
      </c>
      <c r="F4448" s="1" t="s">
        <v>16</v>
      </c>
      <c r="G4448" s="1" t="s">
        <v>12</v>
      </c>
      <c r="H4448" s="1" t="s">
        <v>13</v>
      </c>
      <c r="I4448" s="1" t="s">
        <v>13</v>
      </c>
      <c r="J4448">
        <v>27</v>
      </c>
      <c r="K4448" s="1">
        <f t="shared" si="207"/>
        <v>501367.89</v>
      </c>
      <c r="L4448" s="1" t="str">
        <f t="shared" si="208"/>
        <v>ASALARIADO</v>
      </c>
      <c r="M4448" s="1">
        <f t="shared" si="209"/>
        <v>27</v>
      </c>
    </row>
    <row r="4449" spans="2:13" x14ac:dyDescent="0.25">
      <c r="B4449">
        <v>4435</v>
      </c>
      <c r="C4449" s="1" t="s">
        <v>9</v>
      </c>
      <c r="D4449">
        <v>644894.4</v>
      </c>
      <c r="E4449" s="1" t="s">
        <v>10</v>
      </c>
      <c r="F4449" s="1" t="s">
        <v>16</v>
      </c>
      <c r="G4449" s="1" t="s">
        <v>12</v>
      </c>
      <c r="H4449" s="1" t="s">
        <v>13</v>
      </c>
      <c r="I4449" s="1" t="s">
        <v>13</v>
      </c>
      <c r="J4449">
        <v>37</v>
      </c>
      <c r="K4449" s="1">
        <f t="shared" si="207"/>
        <v>644894.4</v>
      </c>
      <c r="L4449" s="1" t="str">
        <f t="shared" si="208"/>
        <v>ASALARIADO</v>
      </c>
      <c r="M4449" s="1">
        <f t="shared" si="209"/>
        <v>37</v>
      </c>
    </row>
    <row r="4450" spans="2:13" x14ac:dyDescent="0.25">
      <c r="B4450">
        <v>4436</v>
      </c>
      <c r="C4450" s="1" t="s">
        <v>15</v>
      </c>
      <c r="D4450">
        <v>278030.99</v>
      </c>
      <c r="E4450" s="1" t="s">
        <v>19</v>
      </c>
      <c r="F4450" s="1" t="s">
        <v>16</v>
      </c>
      <c r="G4450" s="1" t="s">
        <v>12</v>
      </c>
      <c r="H4450" s="1" t="s">
        <v>13</v>
      </c>
      <c r="I4450" s="1" t="s">
        <v>13</v>
      </c>
      <c r="J4450">
        <v>20</v>
      </c>
      <c r="K4450" s="1">
        <f t="shared" si="207"/>
        <v>278030.99</v>
      </c>
      <c r="L4450" s="1" t="str">
        <f t="shared" si="208"/>
        <v>CONVENIOS ESPECIALES DE TRABAJADORES INDEPENDIENTES</v>
      </c>
      <c r="M4450" s="1">
        <f t="shared" si="209"/>
        <v>20</v>
      </c>
    </row>
    <row r="4451" spans="2:13" x14ac:dyDescent="0.25">
      <c r="B4451">
        <v>4437</v>
      </c>
      <c r="C4451" s="1" t="s">
        <v>15</v>
      </c>
      <c r="D4451">
        <v>327716</v>
      </c>
      <c r="E4451" s="1" t="s">
        <v>17</v>
      </c>
      <c r="F4451" s="1" t="s">
        <v>16</v>
      </c>
      <c r="G4451" s="1" t="s">
        <v>12</v>
      </c>
      <c r="H4451" s="1" t="s">
        <v>13</v>
      </c>
      <c r="I4451" s="1" t="s">
        <v>13</v>
      </c>
      <c r="J4451">
        <v>61</v>
      </c>
      <c r="K4451" s="1">
        <f t="shared" si="207"/>
        <v>327716</v>
      </c>
      <c r="L4451" s="1" t="str">
        <f t="shared" si="208"/>
        <v>ASEGURADO VOLUNTARIO</v>
      </c>
      <c r="M4451" s="1">
        <f t="shared" si="209"/>
        <v>61</v>
      </c>
    </row>
    <row r="4452" spans="2:13" x14ac:dyDescent="0.25">
      <c r="B4452">
        <v>4438</v>
      </c>
      <c r="C4452" s="1" t="s">
        <v>15</v>
      </c>
      <c r="D4452">
        <v>1064074.55</v>
      </c>
      <c r="E4452" s="1" t="s">
        <v>10</v>
      </c>
      <c r="F4452" s="1" t="s">
        <v>16</v>
      </c>
      <c r="G4452" s="1" t="s">
        <v>12</v>
      </c>
      <c r="H4452" s="1" t="s">
        <v>13</v>
      </c>
      <c r="I4452" s="1" t="s">
        <v>13</v>
      </c>
      <c r="J4452">
        <v>21</v>
      </c>
      <c r="K4452" s="1">
        <f t="shared" si="207"/>
        <v>1064074.55</v>
      </c>
      <c r="L4452" s="1" t="str">
        <f t="shared" si="208"/>
        <v>ASALARIADO</v>
      </c>
      <c r="M4452" s="1">
        <f t="shared" si="209"/>
        <v>21</v>
      </c>
    </row>
    <row r="4453" spans="2:13" x14ac:dyDescent="0.25">
      <c r="B4453">
        <v>4439</v>
      </c>
      <c r="C4453" s="1" t="s">
        <v>9</v>
      </c>
      <c r="D4453">
        <v>419207.05</v>
      </c>
      <c r="E4453" s="1" t="s">
        <v>10</v>
      </c>
      <c r="F4453" s="1" t="s">
        <v>16</v>
      </c>
      <c r="G4453" s="1" t="s">
        <v>12</v>
      </c>
      <c r="H4453" s="1" t="s">
        <v>13</v>
      </c>
      <c r="I4453" s="1" t="s">
        <v>13</v>
      </c>
      <c r="J4453">
        <v>48</v>
      </c>
      <c r="K4453" s="1">
        <f t="shared" si="207"/>
        <v>419207.05</v>
      </c>
      <c r="L4453" s="1" t="str">
        <f t="shared" si="208"/>
        <v>ASALARIADO</v>
      </c>
      <c r="M4453" s="1">
        <f t="shared" si="209"/>
        <v>48</v>
      </c>
    </row>
    <row r="4454" spans="2:13" x14ac:dyDescent="0.25">
      <c r="B4454">
        <v>4440</v>
      </c>
      <c r="C4454" s="1" t="s">
        <v>9</v>
      </c>
      <c r="D4454">
        <v>1277200</v>
      </c>
      <c r="E4454" s="1" t="s">
        <v>10</v>
      </c>
      <c r="F4454" s="1" t="s">
        <v>16</v>
      </c>
      <c r="G4454" s="1" t="s">
        <v>12</v>
      </c>
      <c r="H4454" s="1" t="s">
        <v>13</v>
      </c>
      <c r="I4454" s="1" t="s">
        <v>13</v>
      </c>
      <c r="J4454">
        <v>24</v>
      </c>
      <c r="K4454" s="1">
        <f t="shared" si="207"/>
        <v>1277200</v>
      </c>
      <c r="L4454" s="1" t="str">
        <f t="shared" si="208"/>
        <v>ASALARIADO</v>
      </c>
      <c r="M4454" s="1">
        <f t="shared" si="209"/>
        <v>24</v>
      </c>
    </row>
    <row r="4455" spans="2:13" x14ac:dyDescent="0.25">
      <c r="B4455">
        <v>4441</v>
      </c>
      <c r="C4455" s="1" t="s">
        <v>9</v>
      </c>
      <c r="D4455">
        <v>1228919.8500000001</v>
      </c>
      <c r="E4455" s="1" t="s">
        <v>19</v>
      </c>
      <c r="F4455" s="1" t="s">
        <v>16</v>
      </c>
      <c r="G4455" s="1" t="s">
        <v>12</v>
      </c>
      <c r="H4455" s="1" t="s">
        <v>13</v>
      </c>
      <c r="I4455" s="1" t="s">
        <v>13</v>
      </c>
      <c r="J4455">
        <v>53</v>
      </c>
      <c r="K4455" s="1">
        <f t="shared" si="207"/>
        <v>1228919.8500000001</v>
      </c>
      <c r="L4455" s="1" t="str">
        <f t="shared" si="208"/>
        <v>CONVENIOS ESPECIALES DE TRABAJADORES INDEPENDIENTES</v>
      </c>
      <c r="M4455" s="1">
        <f t="shared" si="209"/>
        <v>53</v>
      </c>
    </row>
    <row r="4456" spans="2:13" x14ac:dyDescent="0.25">
      <c r="B4456">
        <v>4442</v>
      </c>
      <c r="C4456" s="1" t="s">
        <v>9</v>
      </c>
      <c r="D4456">
        <v>1446221.81</v>
      </c>
      <c r="E4456" s="1" t="s">
        <v>10</v>
      </c>
      <c r="F4456" s="1" t="s">
        <v>11</v>
      </c>
      <c r="G4456" s="1" t="s">
        <v>12</v>
      </c>
      <c r="H4456" s="1" t="s">
        <v>13</v>
      </c>
      <c r="I4456" s="1" t="s">
        <v>13</v>
      </c>
      <c r="J4456">
        <v>60</v>
      </c>
      <c r="K4456" s="1">
        <f t="shared" si="207"/>
        <v>1446221.81</v>
      </c>
      <c r="L4456" s="1" t="str">
        <f t="shared" si="208"/>
        <v>ASALARIADO</v>
      </c>
      <c r="M4456" s="1">
        <f t="shared" si="209"/>
        <v>60</v>
      </c>
    </row>
    <row r="4457" spans="2:13" x14ac:dyDescent="0.25">
      <c r="B4457">
        <v>4443</v>
      </c>
      <c r="C4457" s="1" t="s">
        <v>9</v>
      </c>
      <c r="D4457">
        <v>270900</v>
      </c>
      <c r="E4457" s="1" t="s">
        <v>10</v>
      </c>
      <c r="F4457" s="1" t="s">
        <v>16</v>
      </c>
      <c r="G4457" s="1" t="s">
        <v>12</v>
      </c>
      <c r="H4457" s="1" t="s">
        <v>12</v>
      </c>
      <c r="I4457" s="1" t="s">
        <v>13</v>
      </c>
      <c r="J4457">
        <v>43</v>
      </c>
      <c r="K4457" s="1">
        <f t="shared" si="207"/>
        <v>270900</v>
      </c>
      <c r="L4457" s="1" t="str">
        <f t="shared" si="208"/>
        <v>ASALARIADO</v>
      </c>
      <c r="M4457" s="1">
        <f t="shared" si="209"/>
        <v>43</v>
      </c>
    </row>
    <row r="4458" spans="2:13" x14ac:dyDescent="0.25">
      <c r="B4458">
        <v>4444</v>
      </c>
      <c r="C4458" s="1" t="s">
        <v>9</v>
      </c>
      <c r="D4458">
        <v>561517</v>
      </c>
      <c r="E4458" s="1" t="s">
        <v>10</v>
      </c>
      <c r="F4458" s="1" t="s">
        <v>11</v>
      </c>
      <c r="G4458" s="1" t="s">
        <v>12</v>
      </c>
      <c r="H4458" s="1" t="s">
        <v>13</v>
      </c>
      <c r="I4458" s="1" t="s">
        <v>13</v>
      </c>
      <c r="J4458">
        <v>42</v>
      </c>
      <c r="K4458" s="1">
        <f t="shared" si="207"/>
        <v>561517</v>
      </c>
      <c r="L4458" s="1" t="str">
        <f t="shared" si="208"/>
        <v>ASALARIADO</v>
      </c>
      <c r="M4458" s="1">
        <f t="shared" si="209"/>
        <v>42</v>
      </c>
    </row>
    <row r="4459" spans="2:13" x14ac:dyDescent="0.25">
      <c r="B4459">
        <v>4445</v>
      </c>
      <c r="C4459" s="1" t="s">
        <v>9</v>
      </c>
      <c r="D4459">
        <v>297046</v>
      </c>
      <c r="E4459" s="1" t="s">
        <v>18</v>
      </c>
      <c r="F4459" s="1" t="s">
        <v>16</v>
      </c>
      <c r="G4459" s="1" t="s">
        <v>12</v>
      </c>
      <c r="H4459" s="1" t="s">
        <v>13</v>
      </c>
      <c r="I4459" s="1" t="s">
        <v>12</v>
      </c>
      <c r="J4459">
        <v>26</v>
      </c>
      <c r="K4459" s="1">
        <f t="shared" si="207"/>
        <v>297046</v>
      </c>
      <c r="L4459" s="1" t="str">
        <f t="shared" si="208"/>
        <v>TRABAJADOR INDEPENDIENTE</v>
      </c>
      <c r="M4459" s="1">
        <f t="shared" si="209"/>
        <v>26</v>
      </c>
    </row>
    <row r="4460" spans="2:13" x14ac:dyDescent="0.25">
      <c r="B4460">
        <v>4446</v>
      </c>
      <c r="C4460" s="1" t="s">
        <v>9</v>
      </c>
      <c r="D4460">
        <v>278030</v>
      </c>
      <c r="E4460" s="1" t="s">
        <v>18</v>
      </c>
      <c r="F4460" s="1" t="s">
        <v>16</v>
      </c>
      <c r="G4460" s="1" t="s">
        <v>12</v>
      </c>
      <c r="H4460" s="1" t="s">
        <v>13</v>
      </c>
      <c r="I4460" s="1" t="s">
        <v>13</v>
      </c>
      <c r="J4460">
        <v>29</v>
      </c>
      <c r="K4460" s="1">
        <f t="shared" si="207"/>
        <v>278030</v>
      </c>
      <c r="L4460" s="1" t="str">
        <f t="shared" si="208"/>
        <v>TRABAJADOR INDEPENDIENTE</v>
      </c>
      <c r="M4460" s="1">
        <f t="shared" si="209"/>
        <v>29</v>
      </c>
    </row>
    <row r="4461" spans="2:13" x14ac:dyDescent="0.25">
      <c r="B4461">
        <v>4447</v>
      </c>
      <c r="C4461" s="1" t="s">
        <v>9</v>
      </c>
      <c r="D4461">
        <v>885877.44</v>
      </c>
      <c r="E4461" s="1" t="s">
        <v>10</v>
      </c>
      <c r="F4461" s="1" t="s">
        <v>16</v>
      </c>
      <c r="G4461" s="1" t="s">
        <v>12</v>
      </c>
      <c r="H4461" s="1" t="s">
        <v>13</v>
      </c>
      <c r="I4461" s="1" t="s">
        <v>13</v>
      </c>
      <c r="J4461">
        <v>31</v>
      </c>
      <c r="K4461" s="1">
        <f t="shared" si="207"/>
        <v>885877.44</v>
      </c>
      <c r="L4461" s="1" t="str">
        <f t="shared" si="208"/>
        <v>ASALARIADO</v>
      </c>
      <c r="M4461" s="1">
        <f t="shared" si="209"/>
        <v>31</v>
      </c>
    </row>
    <row r="4462" spans="2:13" x14ac:dyDescent="0.25">
      <c r="B4462">
        <v>4448</v>
      </c>
      <c r="C4462" s="1" t="s">
        <v>9</v>
      </c>
      <c r="D4462">
        <v>597978</v>
      </c>
      <c r="E4462" s="1" t="s">
        <v>10</v>
      </c>
      <c r="F4462" s="1" t="s">
        <v>16</v>
      </c>
      <c r="G4462" s="1" t="s">
        <v>12</v>
      </c>
      <c r="H4462" s="1" t="s">
        <v>13</v>
      </c>
      <c r="I4462" s="1" t="s">
        <v>13</v>
      </c>
      <c r="J4462">
        <v>41</v>
      </c>
      <c r="K4462" s="1">
        <f t="shared" si="207"/>
        <v>597978</v>
      </c>
      <c r="L4462" s="1" t="str">
        <f t="shared" si="208"/>
        <v>ASALARIADO</v>
      </c>
      <c r="M4462" s="1">
        <f t="shared" si="209"/>
        <v>41</v>
      </c>
    </row>
    <row r="4463" spans="2:13" x14ac:dyDescent="0.25">
      <c r="B4463">
        <v>4449</v>
      </c>
      <c r="C4463" s="1" t="s">
        <v>15</v>
      </c>
      <c r="D4463">
        <v>322634</v>
      </c>
      <c r="E4463" s="1" t="s">
        <v>17</v>
      </c>
      <c r="F4463" s="1" t="s">
        <v>16</v>
      </c>
      <c r="G4463" s="1" t="s">
        <v>12</v>
      </c>
      <c r="H4463" s="1" t="s">
        <v>13</v>
      </c>
      <c r="I4463" s="1" t="s">
        <v>13</v>
      </c>
      <c r="J4463">
        <v>79</v>
      </c>
      <c r="K4463" s="1">
        <f t="shared" si="207"/>
        <v>322634</v>
      </c>
      <c r="L4463" s="1" t="str">
        <f t="shared" si="208"/>
        <v>ASEGURADO VOLUNTARIO</v>
      </c>
      <c r="M4463" s="1">
        <f t="shared" si="209"/>
        <v>79</v>
      </c>
    </row>
    <row r="4464" spans="2:13" x14ac:dyDescent="0.25">
      <c r="B4464">
        <v>4450</v>
      </c>
      <c r="C4464" s="1" t="s">
        <v>9</v>
      </c>
      <c r="D4464">
        <v>680463.53</v>
      </c>
      <c r="E4464" s="1" t="s">
        <v>10</v>
      </c>
      <c r="F4464" s="1" t="s">
        <v>16</v>
      </c>
      <c r="G4464" s="1" t="s">
        <v>12</v>
      </c>
      <c r="H4464" s="1" t="s">
        <v>13</v>
      </c>
      <c r="I4464" s="1" t="s">
        <v>13</v>
      </c>
      <c r="J4464">
        <v>21</v>
      </c>
      <c r="K4464" s="1">
        <f t="shared" si="207"/>
        <v>680463.53</v>
      </c>
      <c r="L4464" s="1" t="str">
        <f t="shared" si="208"/>
        <v>ASALARIADO</v>
      </c>
      <c r="M4464" s="1">
        <f t="shared" si="209"/>
        <v>21</v>
      </c>
    </row>
    <row r="4465" spans="2:13" x14ac:dyDescent="0.25">
      <c r="B4465">
        <v>4451</v>
      </c>
      <c r="C4465" s="1" t="s">
        <v>9</v>
      </c>
      <c r="D4465">
        <v>358595.15</v>
      </c>
      <c r="E4465" s="1" t="s">
        <v>10</v>
      </c>
      <c r="F4465" s="1" t="s">
        <v>16</v>
      </c>
      <c r="G4465" s="1" t="s">
        <v>12</v>
      </c>
      <c r="H4465" s="1" t="s">
        <v>13</v>
      </c>
      <c r="I4465" s="1" t="s">
        <v>13</v>
      </c>
      <c r="J4465">
        <v>21</v>
      </c>
      <c r="K4465" s="1">
        <f t="shared" si="207"/>
        <v>358595.15</v>
      </c>
      <c r="L4465" s="1" t="str">
        <f t="shared" si="208"/>
        <v>ASALARIADO</v>
      </c>
      <c r="M4465" s="1">
        <f t="shared" si="209"/>
        <v>21</v>
      </c>
    </row>
    <row r="4466" spans="2:13" x14ac:dyDescent="0.25">
      <c r="B4466">
        <v>4452</v>
      </c>
      <c r="C4466" s="1" t="s">
        <v>9</v>
      </c>
      <c r="D4466">
        <v>358784.06</v>
      </c>
      <c r="E4466" s="1" t="s">
        <v>10</v>
      </c>
      <c r="F4466" s="1" t="s">
        <v>16</v>
      </c>
      <c r="G4466" s="1" t="s">
        <v>12</v>
      </c>
      <c r="H4466" s="1" t="s">
        <v>12</v>
      </c>
      <c r="I4466" s="1" t="s">
        <v>13</v>
      </c>
      <c r="J4466">
        <v>40</v>
      </c>
      <c r="K4466" s="1">
        <f t="shared" si="207"/>
        <v>358784.06</v>
      </c>
      <c r="L4466" s="1" t="str">
        <f t="shared" si="208"/>
        <v>ASALARIADO</v>
      </c>
      <c r="M4466" s="1">
        <f t="shared" si="209"/>
        <v>40</v>
      </c>
    </row>
    <row r="4467" spans="2:13" x14ac:dyDescent="0.25">
      <c r="B4467">
        <v>4453</v>
      </c>
      <c r="C4467" s="1" t="s">
        <v>9</v>
      </c>
      <c r="D4467">
        <v>639148</v>
      </c>
      <c r="E4467" s="1" t="s">
        <v>18</v>
      </c>
      <c r="F4467" s="1" t="s">
        <v>16</v>
      </c>
      <c r="G4467" s="1" t="s">
        <v>12</v>
      </c>
      <c r="H4467" s="1" t="s">
        <v>13</v>
      </c>
      <c r="I4467" s="1" t="s">
        <v>12</v>
      </c>
      <c r="J4467">
        <v>40</v>
      </c>
      <c r="K4467" s="1">
        <f t="shared" si="207"/>
        <v>639148</v>
      </c>
      <c r="L4467" s="1" t="str">
        <f t="shared" si="208"/>
        <v>TRABAJADOR INDEPENDIENTE</v>
      </c>
      <c r="M4467" s="1">
        <f t="shared" si="209"/>
        <v>40</v>
      </c>
    </row>
    <row r="4468" spans="2:13" x14ac:dyDescent="0.25">
      <c r="B4468">
        <v>4454</v>
      </c>
      <c r="C4468" s="1" t="s">
        <v>15</v>
      </c>
      <c r="D4468">
        <v>1428002.29</v>
      </c>
      <c r="E4468" s="1" t="s">
        <v>14</v>
      </c>
      <c r="F4468" s="1" t="s">
        <v>11</v>
      </c>
      <c r="G4468" s="1" t="s">
        <v>12</v>
      </c>
      <c r="H4468" s="1" t="s">
        <v>13</v>
      </c>
      <c r="I4468" s="1" t="s">
        <v>13</v>
      </c>
      <c r="J4468">
        <v>69</v>
      </c>
      <c r="K4468" s="1">
        <f t="shared" si="207"/>
        <v>1428002.29</v>
      </c>
      <c r="L4468" s="1" t="str">
        <f t="shared" si="208"/>
        <v>PENSIONADOS EN SU PROPIO SISTEMA</v>
      </c>
      <c r="M4468" s="1">
        <f t="shared" si="209"/>
        <v>69</v>
      </c>
    </row>
    <row r="4469" spans="2:13" x14ac:dyDescent="0.25">
      <c r="B4469">
        <v>4455</v>
      </c>
      <c r="C4469" s="1" t="s">
        <v>9</v>
      </c>
      <c r="D4469">
        <v>297719</v>
      </c>
      <c r="E4469" s="1" t="s">
        <v>17</v>
      </c>
      <c r="F4469" s="1" t="s">
        <v>16</v>
      </c>
      <c r="G4469" s="1" t="s">
        <v>12</v>
      </c>
      <c r="H4469" s="1" t="s">
        <v>13</v>
      </c>
      <c r="I4469" s="1" t="s">
        <v>13</v>
      </c>
      <c r="J4469">
        <v>37</v>
      </c>
      <c r="K4469" s="1">
        <f t="shared" si="207"/>
        <v>297719</v>
      </c>
      <c r="L4469" s="1" t="str">
        <f t="shared" si="208"/>
        <v>ASEGURADO VOLUNTARIO</v>
      </c>
      <c r="M4469" s="1">
        <f t="shared" si="209"/>
        <v>37</v>
      </c>
    </row>
    <row r="4470" spans="2:13" x14ac:dyDescent="0.25">
      <c r="B4470">
        <v>4456</v>
      </c>
      <c r="C4470" s="1" t="s">
        <v>15</v>
      </c>
      <c r="D4470">
        <v>1228568</v>
      </c>
      <c r="E4470" s="1" t="s">
        <v>10</v>
      </c>
      <c r="F4470" s="1" t="s">
        <v>11</v>
      </c>
      <c r="G4470" s="1" t="s">
        <v>12</v>
      </c>
      <c r="H4470" s="1" t="s">
        <v>13</v>
      </c>
      <c r="I4470" s="1" t="s">
        <v>13</v>
      </c>
      <c r="J4470">
        <v>44</v>
      </c>
      <c r="K4470" s="1">
        <f t="shared" si="207"/>
        <v>1228568</v>
      </c>
      <c r="L4470" s="1" t="str">
        <f t="shared" si="208"/>
        <v>ASALARIADO</v>
      </c>
      <c r="M4470" s="1">
        <f t="shared" si="209"/>
        <v>44</v>
      </c>
    </row>
    <row r="4471" spans="2:13" x14ac:dyDescent="0.25">
      <c r="B4471">
        <v>4457</v>
      </c>
      <c r="C4471" s="1" t="s">
        <v>15</v>
      </c>
      <c r="D4471">
        <v>764837.91</v>
      </c>
      <c r="E4471" s="1" t="s">
        <v>14</v>
      </c>
      <c r="F4471" s="1" t="s">
        <v>11</v>
      </c>
      <c r="G4471" s="1" t="s">
        <v>12</v>
      </c>
      <c r="H4471" s="1" t="s">
        <v>13</v>
      </c>
      <c r="I4471" s="1" t="s">
        <v>13</v>
      </c>
      <c r="J4471">
        <v>82</v>
      </c>
      <c r="K4471" s="1">
        <f t="shared" si="207"/>
        <v>764837.91</v>
      </c>
      <c r="L4471" s="1" t="str">
        <f t="shared" si="208"/>
        <v>PENSIONADOS EN SU PROPIO SISTEMA</v>
      </c>
      <c r="M4471" s="1">
        <f t="shared" si="209"/>
        <v>82</v>
      </c>
    </row>
    <row r="4472" spans="2:13" x14ac:dyDescent="0.25">
      <c r="B4472">
        <v>4458</v>
      </c>
      <c r="C4472" s="1" t="s">
        <v>9</v>
      </c>
      <c r="D4472">
        <v>647500</v>
      </c>
      <c r="E4472" s="1" t="s">
        <v>10</v>
      </c>
      <c r="F4472" s="1" t="s">
        <v>16</v>
      </c>
      <c r="G4472" s="1" t="s">
        <v>12</v>
      </c>
      <c r="H4472" s="1" t="s">
        <v>13</v>
      </c>
      <c r="I4472" s="1" t="s">
        <v>13</v>
      </c>
      <c r="J4472">
        <v>25</v>
      </c>
      <c r="K4472" s="1">
        <f t="shared" si="207"/>
        <v>647500</v>
      </c>
      <c r="L4472" s="1" t="str">
        <f t="shared" si="208"/>
        <v>ASALARIADO</v>
      </c>
      <c r="M4472" s="1">
        <f t="shared" si="209"/>
        <v>25</v>
      </c>
    </row>
    <row r="4473" spans="2:13" x14ac:dyDescent="0.25">
      <c r="B4473">
        <v>4459</v>
      </c>
      <c r="C4473" s="1" t="s">
        <v>9</v>
      </c>
      <c r="D4473">
        <v>230000</v>
      </c>
      <c r="E4473" s="1" t="s">
        <v>10</v>
      </c>
      <c r="F4473" s="1" t="s">
        <v>16</v>
      </c>
      <c r="G4473" s="1" t="s">
        <v>12</v>
      </c>
      <c r="H4473" s="1" t="s">
        <v>13</v>
      </c>
      <c r="I4473" s="1" t="s">
        <v>12</v>
      </c>
      <c r="J4473">
        <v>53</v>
      </c>
      <c r="K4473" s="1">
        <f t="shared" si="207"/>
        <v>230000</v>
      </c>
      <c r="L4473" s="1" t="str">
        <f t="shared" si="208"/>
        <v>ASALARIADO</v>
      </c>
      <c r="M4473" s="1">
        <f t="shared" si="209"/>
        <v>53</v>
      </c>
    </row>
    <row r="4474" spans="2:13" x14ac:dyDescent="0.25">
      <c r="B4474">
        <v>4460</v>
      </c>
      <c r="C4474" s="1" t="s">
        <v>9</v>
      </c>
      <c r="D4474">
        <v>407769.25</v>
      </c>
      <c r="E4474" s="1" t="s">
        <v>10</v>
      </c>
      <c r="F4474" s="1" t="s">
        <v>16</v>
      </c>
      <c r="G4474" s="1" t="s">
        <v>12</v>
      </c>
      <c r="H4474" s="1" t="s">
        <v>13</v>
      </c>
      <c r="I4474" s="1" t="s">
        <v>13</v>
      </c>
      <c r="J4474">
        <v>29</v>
      </c>
      <c r="K4474" s="1">
        <f t="shared" si="207"/>
        <v>407769.25</v>
      </c>
      <c r="L4474" s="1" t="str">
        <f t="shared" si="208"/>
        <v>ASALARIADO</v>
      </c>
      <c r="M4474" s="1">
        <f t="shared" si="209"/>
        <v>29</v>
      </c>
    </row>
    <row r="4475" spans="2:13" x14ac:dyDescent="0.25">
      <c r="B4475">
        <v>4461</v>
      </c>
      <c r="C4475" s="1" t="s">
        <v>9</v>
      </c>
      <c r="D4475">
        <v>372000</v>
      </c>
      <c r="E4475" s="1" t="s">
        <v>10</v>
      </c>
      <c r="F4475" s="1" t="s">
        <v>16</v>
      </c>
      <c r="G4475" s="1" t="s">
        <v>12</v>
      </c>
      <c r="H4475" s="1" t="s">
        <v>13</v>
      </c>
      <c r="I4475" s="1" t="s">
        <v>13</v>
      </c>
      <c r="J4475">
        <v>27</v>
      </c>
      <c r="K4475" s="1">
        <f t="shared" si="207"/>
        <v>372000</v>
      </c>
      <c r="L4475" s="1" t="str">
        <f t="shared" si="208"/>
        <v>ASALARIADO</v>
      </c>
      <c r="M4475" s="1">
        <f t="shared" si="209"/>
        <v>27</v>
      </c>
    </row>
    <row r="4476" spans="2:13" x14ac:dyDescent="0.25">
      <c r="B4476">
        <v>4462</v>
      </c>
      <c r="C4476" s="1" t="s">
        <v>9</v>
      </c>
      <c r="D4476">
        <v>361806.78</v>
      </c>
      <c r="E4476" s="1" t="s">
        <v>10</v>
      </c>
      <c r="F4476" s="1" t="s">
        <v>16</v>
      </c>
      <c r="G4476" s="1" t="s">
        <v>12</v>
      </c>
      <c r="H4476" s="1" t="s">
        <v>13</v>
      </c>
      <c r="I4476" s="1" t="s">
        <v>13</v>
      </c>
      <c r="J4476">
        <v>22</v>
      </c>
      <c r="K4476" s="1">
        <f t="shared" si="207"/>
        <v>361806.78</v>
      </c>
      <c r="L4476" s="1" t="str">
        <f t="shared" si="208"/>
        <v>ASALARIADO</v>
      </c>
      <c r="M4476" s="1">
        <f t="shared" si="209"/>
        <v>22</v>
      </c>
    </row>
    <row r="4477" spans="2:13" x14ac:dyDescent="0.25">
      <c r="B4477">
        <v>4463</v>
      </c>
      <c r="C4477" s="1" t="s">
        <v>15</v>
      </c>
      <c r="D4477">
        <v>514285.71</v>
      </c>
      <c r="E4477" s="1" t="s">
        <v>10</v>
      </c>
      <c r="F4477" s="1" t="s">
        <v>16</v>
      </c>
      <c r="G4477" s="1" t="s">
        <v>12</v>
      </c>
      <c r="H4477" s="1" t="s">
        <v>13</v>
      </c>
      <c r="I4477" s="1" t="s">
        <v>13</v>
      </c>
      <c r="J4477">
        <v>39</v>
      </c>
      <c r="K4477" s="1">
        <f t="shared" si="207"/>
        <v>514285.71</v>
      </c>
      <c r="L4477" s="1" t="str">
        <f t="shared" si="208"/>
        <v>ASALARIADO</v>
      </c>
      <c r="M4477" s="1">
        <f t="shared" si="209"/>
        <v>39</v>
      </c>
    </row>
    <row r="4478" spans="2:13" x14ac:dyDescent="0.25">
      <c r="B4478">
        <v>4464</v>
      </c>
      <c r="C4478" s="1" t="s">
        <v>9</v>
      </c>
      <c r="D4478">
        <v>356455</v>
      </c>
      <c r="E4478" s="1" t="s">
        <v>18</v>
      </c>
      <c r="F4478" s="1" t="s">
        <v>16</v>
      </c>
      <c r="G4478" s="1" t="s">
        <v>12</v>
      </c>
      <c r="H4478" s="1" t="s">
        <v>12</v>
      </c>
      <c r="I4478" s="1" t="s">
        <v>12</v>
      </c>
      <c r="J4478">
        <v>46</v>
      </c>
      <c r="K4478" s="1">
        <f t="shared" si="207"/>
        <v>356455</v>
      </c>
      <c r="L4478" s="1" t="str">
        <f t="shared" si="208"/>
        <v>TRABAJADOR INDEPENDIENTE</v>
      </c>
      <c r="M4478" s="1">
        <f t="shared" si="209"/>
        <v>46</v>
      </c>
    </row>
    <row r="4479" spans="2:13" x14ac:dyDescent="0.25">
      <c r="B4479">
        <v>4465</v>
      </c>
      <c r="C4479" s="1" t="s">
        <v>15</v>
      </c>
      <c r="D4479">
        <v>278030</v>
      </c>
      <c r="E4479" s="1" t="s">
        <v>17</v>
      </c>
      <c r="F4479" s="1" t="s">
        <v>16</v>
      </c>
      <c r="G4479" s="1" t="s">
        <v>12</v>
      </c>
      <c r="H4479" s="1" t="s">
        <v>12</v>
      </c>
      <c r="I4479" s="1" t="s">
        <v>12</v>
      </c>
      <c r="J4479">
        <v>35</v>
      </c>
      <c r="K4479" s="1">
        <f t="shared" si="207"/>
        <v>278030</v>
      </c>
      <c r="L4479" s="1" t="str">
        <f t="shared" si="208"/>
        <v>ASEGURADO VOLUNTARIO</v>
      </c>
      <c r="M4479" s="1">
        <f t="shared" si="209"/>
        <v>35</v>
      </c>
    </row>
    <row r="4480" spans="2:13" x14ac:dyDescent="0.25">
      <c r="B4480">
        <v>4466</v>
      </c>
      <c r="C4480" s="1" t="s">
        <v>9</v>
      </c>
      <c r="D4480">
        <v>949839.65</v>
      </c>
      <c r="E4480" s="1" t="s">
        <v>10</v>
      </c>
      <c r="F4480" s="1" t="s">
        <v>16</v>
      </c>
      <c r="G4480" s="1" t="s">
        <v>12</v>
      </c>
      <c r="H4480" s="1" t="s">
        <v>13</v>
      </c>
      <c r="I4480" s="1" t="s">
        <v>13</v>
      </c>
      <c r="J4480">
        <v>25</v>
      </c>
      <c r="K4480" s="1">
        <f t="shared" si="207"/>
        <v>949839.65</v>
      </c>
      <c r="L4480" s="1" t="str">
        <f t="shared" si="208"/>
        <v>ASALARIADO</v>
      </c>
      <c r="M4480" s="1">
        <f t="shared" si="209"/>
        <v>25</v>
      </c>
    </row>
    <row r="4481" spans="2:13" x14ac:dyDescent="0.25">
      <c r="B4481">
        <v>4467</v>
      </c>
      <c r="C4481" s="1" t="s">
        <v>9</v>
      </c>
      <c r="D4481">
        <v>410480.22</v>
      </c>
      <c r="E4481" s="1" t="s">
        <v>10</v>
      </c>
      <c r="F4481" s="1" t="s">
        <v>16</v>
      </c>
      <c r="G4481" s="1" t="s">
        <v>12</v>
      </c>
      <c r="H4481" s="1" t="s">
        <v>13</v>
      </c>
      <c r="I4481" s="1" t="s">
        <v>13</v>
      </c>
      <c r="J4481">
        <v>38</v>
      </c>
      <c r="K4481" s="1">
        <f t="shared" si="207"/>
        <v>410480.22</v>
      </c>
      <c r="L4481" s="1" t="str">
        <f t="shared" si="208"/>
        <v>ASALARIADO</v>
      </c>
      <c r="M4481" s="1">
        <f t="shared" si="209"/>
        <v>38</v>
      </c>
    </row>
    <row r="4482" spans="2:13" x14ac:dyDescent="0.25">
      <c r="B4482">
        <v>4468</v>
      </c>
      <c r="C4482" s="1" t="s">
        <v>9</v>
      </c>
      <c r="D4482">
        <v>4677217.59</v>
      </c>
      <c r="E4482" s="1" t="s">
        <v>10</v>
      </c>
      <c r="F4482" s="1" t="s">
        <v>11</v>
      </c>
      <c r="G4482" s="1" t="s">
        <v>12</v>
      </c>
      <c r="H4482" s="1" t="s">
        <v>13</v>
      </c>
      <c r="I4482" s="1" t="s">
        <v>13</v>
      </c>
      <c r="J4482">
        <v>52</v>
      </c>
      <c r="K4482" s="1">
        <f t="shared" si="207"/>
        <v>4677217.59</v>
      </c>
      <c r="L4482" s="1" t="str">
        <f t="shared" si="208"/>
        <v>ASALARIADO</v>
      </c>
      <c r="M4482" s="1">
        <f t="shared" si="209"/>
        <v>52</v>
      </c>
    </row>
    <row r="4483" spans="2:13" x14ac:dyDescent="0.25">
      <c r="B4483">
        <v>4469</v>
      </c>
      <c r="C4483" s="1" t="s">
        <v>9</v>
      </c>
      <c r="D4483">
        <v>466652.81</v>
      </c>
      <c r="E4483" s="1" t="s">
        <v>10</v>
      </c>
      <c r="F4483" s="1" t="s">
        <v>16</v>
      </c>
      <c r="G4483" s="1" t="s">
        <v>12</v>
      </c>
      <c r="H4483" s="1" t="s">
        <v>13</v>
      </c>
      <c r="I4483" s="1" t="s">
        <v>13</v>
      </c>
      <c r="J4483">
        <v>49</v>
      </c>
      <c r="K4483" s="1">
        <f t="shared" si="207"/>
        <v>466652.81</v>
      </c>
      <c r="L4483" s="1" t="str">
        <f t="shared" si="208"/>
        <v>ASALARIADO</v>
      </c>
      <c r="M4483" s="1">
        <f t="shared" si="209"/>
        <v>49</v>
      </c>
    </row>
    <row r="4484" spans="2:13" x14ac:dyDescent="0.25">
      <c r="B4484">
        <v>4470</v>
      </c>
      <c r="C4484" s="1" t="s">
        <v>9</v>
      </c>
      <c r="D4484">
        <v>400000</v>
      </c>
      <c r="E4484" s="1" t="s">
        <v>10</v>
      </c>
      <c r="F4484" s="1" t="s">
        <v>16</v>
      </c>
      <c r="G4484" s="1" t="s">
        <v>12</v>
      </c>
      <c r="H4484" s="1" t="s">
        <v>13</v>
      </c>
      <c r="I4484" s="1" t="s">
        <v>13</v>
      </c>
      <c r="J4484">
        <v>21</v>
      </c>
      <c r="K4484" s="1">
        <f t="shared" si="207"/>
        <v>400000</v>
      </c>
      <c r="L4484" s="1" t="str">
        <f t="shared" si="208"/>
        <v>ASALARIADO</v>
      </c>
      <c r="M4484" s="1">
        <f t="shared" si="209"/>
        <v>21</v>
      </c>
    </row>
    <row r="4485" spans="2:13" x14ac:dyDescent="0.25">
      <c r="B4485">
        <v>4471</v>
      </c>
      <c r="C4485" s="1" t="s">
        <v>15</v>
      </c>
      <c r="D4485">
        <v>365825</v>
      </c>
      <c r="E4485" s="1" t="s">
        <v>10</v>
      </c>
      <c r="F4485" s="1" t="s">
        <v>16</v>
      </c>
      <c r="G4485" s="1" t="s">
        <v>12</v>
      </c>
      <c r="H4485" s="1" t="s">
        <v>13</v>
      </c>
      <c r="I4485" s="1" t="s">
        <v>13</v>
      </c>
      <c r="J4485">
        <v>42</v>
      </c>
      <c r="K4485" s="1">
        <f t="shared" si="207"/>
        <v>365825</v>
      </c>
      <c r="L4485" s="1" t="str">
        <f t="shared" si="208"/>
        <v>ASALARIADO</v>
      </c>
      <c r="M4485" s="1">
        <f t="shared" si="209"/>
        <v>42</v>
      </c>
    </row>
    <row r="4486" spans="2:13" x14ac:dyDescent="0.25">
      <c r="B4486">
        <v>4472</v>
      </c>
      <c r="C4486" s="1" t="s">
        <v>9</v>
      </c>
      <c r="D4486">
        <v>615550</v>
      </c>
      <c r="E4486" s="1" t="s">
        <v>18</v>
      </c>
      <c r="F4486" s="1" t="s">
        <v>16</v>
      </c>
      <c r="G4486" s="1" t="s">
        <v>12</v>
      </c>
      <c r="H4486" s="1" t="s">
        <v>13</v>
      </c>
      <c r="I4486" s="1" t="s">
        <v>12</v>
      </c>
      <c r="J4486">
        <v>42</v>
      </c>
      <c r="K4486" s="1">
        <f t="shared" si="207"/>
        <v>615550</v>
      </c>
      <c r="L4486" s="1" t="str">
        <f t="shared" si="208"/>
        <v>TRABAJADOR INDEPENDIENTE</v>
      </c>
      <c r="M4486" s="1">
        <f t="shared" si="209"/>
        <v>42</v>
      </c>
    </row>
    <row r="4487" spans="2:13" x14ac:dyDescent="0.25">
      <c r="B4487">
        <v>4473</v>
      </c>
      <c r="C4487" s="1" t="s">
        <v>15</v>
      </c>
      <c r="D4487">
        <v>1124365</v>
      </c>
      <c r="E4487" s="1" t="s">
        <v>10</v>
      </c>
      <c r="F4487" s="1" t="s">
        <v>11</v>
      </c>
      <c r="G4487" s="1" t="s">
        <v>12</v>
      </c>
      <c r="H4487" s="1" t="s">
        <v>13</v>
      </c>
      <c r="I4487" s="1" t="s">
        <v>13</v>
      </c>
      <c r="J4487">
        <v>41</v>
      </c>
      <c r="K4487" s="1">
        <f t="shared" si="207"/>
        <v>1124365</v>
      </c>
      <c r="L4487" s="1" t="str">
        <f t="shared" si="208"/>
        <v>ASALARIADO</v>
      </c>
      <c r="M4487" s="1">
        <f t="shared" si="209"/>
        <v>41</v>
      </c>
    </row>
    <row r="4488" spans="2:13" x14ac:dyDescent="0.25">
      <c r="B4488">
        <v>4474</v>
      </c>
      <c r="C4488" s="1" t="s">
        <v>9</v>
      </c>
      <c r="D4488">
        <v>456300.02</v>
      </c>
      <c r="E4488" s="1" t="s">
        <v>10</v>
      </c>
      <c r="F4488" s="1" t="s">
        <v>16</v>
      </c>
      <c r="G4488" s="1" t="s">
        <v>12</v>
      </c>
      <c r="H4488" s="1" t="s">
        <v>12</v>
      </c>
      <c r="I4488" s="1" t="s">
        <v>13</v>
      </c>
      <c r="J4488">
        <v>49</v>
      </c>
      <c r="K4488" s="1">
        <f t="shared" si="207"/>
        <v>456300.02</v>
      </c>
      <c r="L4488" s="1" t="str">
        <f t="shared" si="208"/>
        <v>ASALARIADO</v>
      </c>
      <c r="M4488" s="1">
        <f t="shared" si="209"/>
        <v>49</v>
      </c>
    </row>
    <row r="4489" spans="2:13" x14ac:dyDescent="0.25">
      <c r="B4489">
        <v>4475</v>
      </c>
      <c r="C4489" s="1" t="s">
        <v>15</v>
      </c>
      <c r="D4489">
        <v>214584.3</v>
      </c>
      <c r="E4489" s="1" t="s">
        <v>10</v>
      </c>
      <c r="F4489" s="1" t="s">
        <v>11</v>
      </c>
      <c r="G4489" s="1" t="s">
        <v>12</v>
      </c>
      <c r="H4489" s="1" t="s">
        <v>13</v>
      </c>
      <c r="I4489" s="1" t="s">
        <v>13</v>
      </c>
      <c r="J4489">
        <v>51</v>
      </c>
      <c r="K4489" s="1">
        <f t="shared" si="207"/>
        <v>214584.3</v>
      </c>
      <c r="L4489" s="1" t="str">
        <f t="shared" si="208"/>
        <v>ASALARIADO</v>
      </c>
      <c r="M4489" s="1">
        <f t="shared" si="209"/>
        <v>51</v>
      </c>
    </row>
    <row r="4490" spans="2:13" x14ac:dyDescent="0.25">
      <c r="B4490">
        <v>4476</v>
      </c>
      <c r="C4490" s="1" t="s">
        <v>9</v>
      </c>
      <c r="D4490">
        <v>361811</v>
      </c>
      <c r="E4490" s="1" t="s">
        <v>18</v>
      </c>
      <c r="F4490" s="1" t="s">
        <v>16</v>
      </c>
      <c r="G4490" s="1" t="s">
        <v>12</v>
      </c>
      <c r="H4490" s="1" t="s">
        <v>13</v>
      </c>
      <c r="I4490" s="1" t="s">
        <v>13</v>
      </c>
      <c r="J4490">
        <v>31</v>
      </c>
      <c r="K4490" s="1">
        <f t="shared" si="207"/>
        <v>361811</v>
      </c>
      <c r="L4490" s="1" t="str">
        <f t="shared" si="208"/>
        <v>TRABAJADOR INDEPENDIENTE</v>
      </c>
      <c r="M4490" s="1">
        <f t="shared" si="209"/>
        <v>31</v>
      </c>
    </row>
    <row r="4491" spans="2:13" x14ac:dyDescent="0.25">
      <c r="B4491">
        <v>4477</v>
      </c>
      <c r="C4491" s="1" t="s">
        <v>9</v>
      </c>
      <c r="D4491">
        <v>382136</v>
      </c>
      <c r="E4491" s="1" t="s">
        <v>18</v>
      </c>
      <c r="F4491" s="1" t="s">
        <v>16</v>
      </c>
      <c r="G4491" s="1" t="s">
        <v>12</v>
      </c>
      <c r="H4491" s="1" t="s">
        <v>12</v>
      </c>
      <c r="I4491" s="1" t="s">
        <v>12</v>
      </c>
      <c r="J4491">
        <v>40</v>
      </c>
      <c r="K4491" s="1">
        <f t="shared" si="207"/>
        <v>382136</v>
      </c>
      <c r="L4491" s="1" t="str">
        <f t="shared" si="208"/>
        <v>TRABAJADOR INDEPENDIENTE</v>
      </c>
      <c r="M4491" s="1">
        <f t="shared" si="209"/>
        <v>40</v>
      </c>
    </row>
    <row r="4492" spans="2:13" x14ac:dyDescent="0.25">
      <c r="B4492">
        <v>4478</v>
      </c>
      <c r="C4492" s="1" t="s">
        <v>9</v>
      </c>
      <c r="D4492">
        <v>1491283.5</v>
      </c>
      <c r="E4492" s="1" t="s">
        <v>10</v>
      </c>
      <c r="F4492" s="1" t="s">
        <v>11</v>
      </c>
      <c r="G4492" s="1" t="s">
        <v>12</v>
      </c>
      <c r="H4492" s="1" t="s">
        <v>13</v>
      </c>
      <c r="I4492" s="1" t="s">
        <v>13</v>
      </c>
      <c r="J4492">
        <v>43</v>
      </c>
      <c r="K4492" s="1">
        <f t="shared" si="207"/>
        <v>1491283.5</v>
      </c>
      <c r="L4492" s="1" t="str">
        <f t="shared" si="208"/>
        <v>ASALARIADO</v>
      </c>
      <c r="M4492" s="1">
        <f t="shared" si="209"/>
        <v>43</v>
      </c>
    </row>
    <row r="4493" spans="2:13" x14ac:dyDescent="0.25">
      <c r="B4493">
        <v>4479</v>
      </c>
      <c r="C4493" s="1" t="s">
        <v>9</v>
      </c>
      <c r="D4493">
        <v>618762.76</v>
      </c>
      <c r="E4493" s="1" t="s">
        <v>10</v>
      </c>
      <c r="F4493" s="1" t="s">
        <v>16</v>
      </c>
      <c r="G4493" s="1" t="s">
        <v>12</v>
      </c>
      <c r="H4493" s="1" t="s">
        <v>12</v>
      </c>
      <c r="I4493" s="1" t="s">
        <v>13</v>
      </c>
      <c r="J4493">
        <v>47</v>
      </c>
      <c r="K4493" s="1">
        <f t="shared" si="207"/>
        <v>618762.76</v>
      </c>
      <c r="L4493" s="1" t="str">
        <f t="shared" si="208"/>
        <v>ASALARIADO</v>
      </c>
      <c r="M4493" s="1">
        <f t="shared" si="209"/>
        <v>47</v>
      </c>
    </row>
    <row r="4494" spans="2:13" x14ac:dyDescent="0.25">
      <c r="B4494">
        <v>4480</v>
      </c>
      <c r="C4494" s="1" t="s">
        <v>15</v>
      </c>
      <c r="D4494">
        <v>60000</v>
      </c>
      <c r="E4494" s="1" t="s">
        <v>10</v>
      </c>
      <c r="F4494" s="1" t="s">
        <v>16</v>
      </c>
      <c r="G4494" s="1" t="s">
        <v>12</v>
      </c>
      <c r="H4494" s="1" t="s">
        <v>13</v>
      </c>
      <c r="I4494" s="1" t="s">
        <v>12</v>
      </c>
      <c r="J4494">
        <v>46</v>
      </c>
      <c r="K4494" s="1">
        <f t="shared" si="207"/>
        <v>60000</v>
      </c>
      <c r="L4494" s="1" t="str">
        <f t="shared" si="208"/>
        <v>ASALARIADO</v>
      </c>
      <c r="M4494" s="1">
        <f t="shared" si="209"/>
        <v>46</v>
      </c>
    </row>
    <row r="4495" spans="2:13" x14ac:dyDescent="0.25">
      <c r="B4495">
        <v>4481</v>
      </c>
      <c r="C4495" s="1" t="s">
        <v>9</v>
      </c>
      <c r="D4495">
        <v>297046</v>
      </c>
      <c r="E4495" s="1" t="s">
        <v>17</v>
      </c>
      <c r="F4495" s="1" t="s">
        <v>16</v>
      </c>
      <c r="G4495" s="1" t="s">
        <v>12</v>
      </c>
      <c r="H4495" s="1" t="s">
        <v>13</v>
      </c>
      <c r="I4495" s="1" t="s">
        <v>13</v>
      </c>
      <c r="J4495">
        <v>32</v>
      </c>
      <c r="K4495" s="1">
        <f t="shared" ref="K4495:K4558" si="210">IF(ISBLANK(D4495),$B$8,D4495)</f>
        <v>297046</v>
      </c>
      <c r="L4495" s="1" t="str">
        <f t="shared" ref="L4495:L4558" si="211">IF(ISBLANK(E4495),$B$4,E4495)</f>
        <v>ASEGURADO VOLUNTARIO</v>
      </c>
      <c r="M4495" s="1">
        <f t="shared" ref="M4495:M4558" si="212">IF(ISBLANK(J4495),$B$9,J4495)</f>
        <v>32</v>
      </c>
    </row>
    <row r="4496" spans="2:13" x14ac:dyDescent="0.25">
      <c r="B4496">
        <v>4482</v>
      </c>
      <c r="C4496" s="1" t="s">
        <v>15</v>
      </c>
      <c r="D4496">
        <v>320000</v>
      </c>
      <c r="E4496" s="1" t="s">
        <v>10</v>
      </c>
      <c r="F4496" s="1" t="s">
        <v>16</v>
      </c>
      <c r="G4496" s="1" t="s">
        <v>12</v>
      </c>
      <c r="H4496" s="1" t="s">
        <v>12</v>
      </c>
      <c r="I4496" s="1" t="s">
        <v>12</v>
      </c>
      <c r="J4496">
        <v>38</v>
      </c>
      <c r="K4496" s="1">
        <f t="shared" si="210"/>
        <v>320000</v>
      </c>
      <c r="L4496" s="1" t="str">
        <f t="shared" si="211"/>
        <v>ASALARIADO</v>
      </c>
      <c r="M4496" s="1">
        <f t="shared" si="212"/>
        <v>38</v>
      </c>
    </row>
    <row r="4497" spans="2:13" x14ac:dyDescent="0.25">
      <c r="B4497">
        <v>4483</v>
      </c>
      <c r="C4497" s="1" t="s">
        <v>9</v>
      </c>
      <c r="D4497">
        <v>1160779</v>
      </c>
      <c r="E4497" s="1" t="s">
        <v>10</v>
      </c>
      <c r="F4497" s="1" t="s">
        <v>11</v>
      </c>
      <c r="G4497" s="1" t="s">
        <v>12</v>
      </c>
      <c r="H4497" s="1" t="s">
        <v>13</v>
      </c>
      <c r="I4497" s="1" t="s">
        <v>13</v>
      </c>
      <c r="J4497">
        <v>28</v>
      </c>
      <c r="K4497" s="1">
        <f t="shared" si="210"/>
        <v>1160779</v>
      </c>
      <c r="L4497" s="1" t="str">
        <f t="shared" si="211"/>
        <v>ASALARIADO</v>
      </c>
      <c r="M4497" s="1">
        <f t="shared" si="212"/>
        <v>28</v>
      </c>
    </row>
    <row r="4498" spans="2:13" x14ac:dyDescent="0.25">
      <c r="B4498">
        <v>4484</v>
      </c>
      <c r="C4498" s="1" t="s">
        <v>15</v>
      </c>
      <c r="D4498">
        <v>1034000</v>
      </c>
      <c r="E4498" s="1" t="s">
        <v>10</v>
      </c>
      <c r="F4498" s="1" t="s">
        <v>16</v>
      </c>
      <c r="G4498" s="1" t="s">
        <v>12</v>
      </c>
      <c r="H4498" s="1" t="s">
        <v>13</v>
      </c>
      <c r="I4498" s="1" t="s">
        <v>13</v>
      </c>
      <c r="J4498">
        <v>35</v>
      </c>
      <c r="K4498" s="1">
        <f t="shared" si="210"/>
        <v>1034000</v>
      </c>
      <c r="L4498" s="1" t="str">
        <f t="shared" si="211"/>
        <v>ASALARIADO</v>
      </c>
      <c r="M4498" s="1">
        <f t="shared" si="212"/>
        <v>35</v>
      </c>
    </row>
    <row r="4499" spans="2:13" x14ac:dyDescent="0.25">
      <c r="B4499">
        <v>4485</v>
      </c>
      <c r="C4499" s="1" t="s">
        <v>9</v>
      </c>
      <c r="D4499">
        <v>526558</v>
      </c>
      <c r="E4499" s="1" t="s">
        <v>10</v>
      </c>
      <c r="F4499" s="1" t="s">
        <v>16</v>
      </c>
      <c r="G4499" s="1" t="s">
        <v>12</v>
      </c>
      <c r="H4499" s="1" t="s">
        <v>12</v>
      </c>
      <c r="I4499" s="1" t="s">
        <v>13</v>
      </c>
      <c r="J4499">
        <v>47</v>
      </c>
      <c r="K4499" s="1">
        <f t="shared" si="210"/>
        <v>526558</v>
      </c>
      <c r="L4499" s="1" t="str">
        <f t="shared" si="211"/>
        <v>ASALARIADO</v>
      </c>
      <c r="M4499" s="1">
        <f t="shared" si="212"/>
        <v>47</v>
      </c>
    </row>
    <row r="4500" spans="2:13" x14ac:dyDescent="0.25">
      <c r="B4500">
        <v>4486</v>
      </c>
      <c r="C4500" s="1" t="s">
        <v>9</v>
      </c>
      <c r="D4500">
        <v>957698</v>
      </c>
      <c r="E4500" s="1" t="s">
        <v>10</v>
      </c>
      <c r="F4500" s="1" t="s">
        <v>16</v>
      </c>
      <c r="G4500" s="1" t="s">
        <v>12</v>
      </c>
      <c r="H4500" s="1" t="s">
        <v>13</v>
      </c>
      <c r="I4500" s="1" t="s">
        <v>13</v>
      </c>
      <c r="J4500">
        <v>26</v>
      </c>
      <c r="K4500" s="1">
        <f t="shared" si="210"/>
        <v>957698</v>
      </c>
      <c r="L4500" s="1" t="str">
        <f t="shared" si="211"/>
        <v>ASALARIADO</v>
      </c>
      <c r="M4500" s="1">
        <f t="shared" si="212"/>
        <v>26</v>
      </c>
    </row>
    <row r="4501" spans="2:13" x14ac:dyDescent="0.25">
      <c r="B4501">
        <v>4487</v>
      </c>
      <c r="C4501" s="1" t="s">
        <v>9</v>
      </c>
      <c r="D4501">
        <v>243270.86</v>
      </c>
      <c r="E4501" s="1" t="s">
        <v>10</v>
      </c>
      <c r="F4501" s="1" t="s">
        <v>16</v>
      </c>
      <c r="G4501" s="1" t="s">
        <v>12</v>
      </c>
      <c r="H4501" s="1" t="s">
        <v>13</v>
      </c>
      <c r="I4501" s="1" t="s">
        <v>13</v>
      </c>
      <c r="J4501">
        <v>49</v>
      </c>
      <c r="K4501" s="1">
        <f t="shared" si="210"/>
        <v>243270.86</v>
      </c>
      <c r="L4501" s="1" t="str">
        <f t="shared" si="211"/>
        <v>ASALARIADO</v>
      </c>
      <c r="M4501" s="1">
        <f t="shared" si="212"/>
        <v>49</v>
      </c>
    </row>
    <row r="4502" spans="2:13" x14ac:dyDescent="0.25">
      <c r="B4502">
        <v>4488</v>
      </c>
      <c r="C4502" s="1" t="s">
        <v>9</v>
      </c>
      <c r="D4502">
        <v>709423.79</v>
      </c>
      <c r="E4502" s="1" t="s">
        <v>10</v>
      </c>
      <c r="F4502" s="1" t="s">
        <v>16</v>
      </c>
      <c r="G4502" s="1" t="s">
        <v>12</v>
      </c>
      <c r="H4502" s="1" t="s">
        <v>13</v>
      </c>
      <c r="I4502" s="1" t="s">
        <v>13</v>
      </c>
      <c r="J4502">
        <v>34</v>
      </c>
      <c r="K4502" s="1">
        <f t="shared" si="210"/>
        <v>709423.79</v>
      </c>
      <c r="L4502" s="1" t="str">
        <f t="shared" si="211"/>
        <v>ASALARIADO</v>
      </c>
      <c r="M4502" s="1">
        <f t="shared" si="212"/>
        <v>34</v>
      </c>
    </row>
    <row r="4503" spans="2:13" x14ac:dyDescent="0.25">
      <c r="B4503">
        <v>4489</v>
      </c>
      <c r="C4503" s="1" t="s">
        <v>9</v>
      </c>
      <c r="D4503">
        <v>297046</v>
      </c>
      <c r="E4503" s="1" t="s">
        <v>18</v>
      </c>
      <c r="F4503" s="1" t="s">
        <v>16</v>
      </c>
      <c r="G4503" s="1" t="s">
        <v>12</v>
      </c>
      <c r="H4503" s="1" t="s">
        <v>13</v>
      </c>
      <c r="I4503" s="1" t="s">
        <v>13</v>
      </c>
      <c r="J4503">
        <v>54</v>
      </c>
      <c r="K4503" s="1">
        <f t="shared" si="210"/>
        <v>297046</v>
      </c>
      <c r="L4503" s="1" t="str">
        <f t="shared" si="211"/>
        <v>TRABAJADOR INDEPENDIENTE</v>
      </c>
      <c r="M4503" s="1">
        <f t="shared" si="212"/>
        <v>54</v>
      </c>
    </row>
    <row r="4504" spans="2:13" x14ac:dyDescent="0.25">
      <c r="B4504">
        <v>4490</v>
      </c>
      <c r="C4504" s="1" t="s">
        <v>15</v>
      </c>
      <c r="D4504">
        <v>297050</v>
      </c>
      <c r="E4504" s="1" t="s">
        <v>17</v>
      </c>
      <c r="F4504" s="1" t="s">
        <v>16</v>
      </c>
      <c r="G4504" s="1" t="s">
        <v>12</v>
      </c>
      <c r="H4504" s="1" t="s">
        <v>13</v>
      </c>
      <c r="I4504" s="1" t="s">
        <v>13</v>
      </c>
      <c r="J4504">
        <v>52</v>
      </c>
      <c r="K4504" s="1">
        <f t="shared" si="210"/>
        <v>297050</v>
      </c>
      <c r="L4504" s="1" t="str">
        <f t="shared" si="211"/>
        <v>ASEGURADO VOLUNTARIO</v>
      </c>
      <c r="M4504" s="1">
        <f t="shared" si="212"/>
        <v>52</v>
      </c>
    </row>
    <row r="4505" spans="2:13" x14ac:dyDescent="0.25">
      <c r="B4505">
        <v>4491</v>
      </c>
      <c r="C4505" s="1" t="s">
        <v>9</v>
      </c>
      <c r="D4505">
        <v>299647</v>
      </c>
      <c r="E4505" s="1" t="s">
        <v>17</v>
      </c>
      <c r="F4505" s="1" t="s">
        <v>16</v>
      </c>
      <c r="G4505" s="1" t="s">
        <v>12</v>
      </c>
      <c r="H4505" s="1" t="s">
        <v>13</v>
      </c>
      <c r="I4505" s="1" t="s">
        <v>13</v>
      </c>
      <c r="J4505">
        <v>73</v>
      </c>
      <c r="K4505" s="1">
        <f t="shared" si="210"/>
        <v>299647</v>
      </c>
      <c r="L4505" s="1" t="str">
        <f t="shared" si="211"/>
        <v>ASEGURADO VOLUNTARIO</v>
      </c>
      <c r="M4505" s="1">
        <f t="shared" si="212"/>
        <v>73</v>
      </c>
    </row>
    <row r="4506" spans="2:13" x14ac:dyDescent="0.25">
      <c r="B4506">
        <v>4492</v>
      </c>
      <c r="C4506" s="1" t="s">
        <v>9</v>
      </c>
      <c r="D4506">
        <v>372659.25</v>
      </c>
      <c r="E4506" s="1" t="s">
        <v>10</v>
      </c>
      <c r="F4506" s="1" t="s">
        <v>16</v>
      </c>
      <c r="G4506" s="1" t="s">
        <v>12</v>
      </c>
      <c r="H4506" s="1" t="s">
        <v>12</v>
      </c>
      <c r="I4506" s="1" t="s">
        <v>13</v>
      </c>
      <c r="J4506">
        <v>48</v>
      </c>
      <c r="K4506" s="1">
        <f t="shared" si="210"/>
        <v>372659.25</v>
      </c>
      <c r="L4506" s="1" t="str">
        <f t="shared" si="211"/>
        <v>ASALARIADO</v>
      </c>
      <c r="M4506" s="1">
        <f t="shared" si="212"/>
        <v>48</v>
      </c>
    </row>
    <row r="4507" spans="2:13" x14ac:dyDescent="0.25">
      <c r="B4507">
        <v>4493</v>
      </c>
      <c r="C4507" s="1" t="s">
        <v>9</v>
      </c>
      <c r="D4507">
        <v>297050</v>
      </c>
      <c r="E4507" s="1" t="s">
        <v>17</v>
      </c>
      <c r="F4507" s="1" t="s">
        <v>16</v>
      </c>
      <c r="G4507" s="1" t="s">
        <v>12</v>
      </c>
      <c r="H4507" s="1" t="s">
        <v>13</v>
      </c>
      <c r="I4507" s="1" t="s">
        <v>13</v>
      </c>
      <c r="J4507">
        <v>27</v>
      </c>
      <c r="K4507" s="1">
        <f t="shared" si="210"/>
        <v>297050</v>
      </c>
      <c r="L4507" s="1" t="str">
        <f t="shared" si="211"/>
        <v>ASEGURADO VOLUNTARIO</v>
      </c>
      <c r="M4507" s="1">
        <f t="shared" si="212"/>
        <v>27</v>
      </c>
    </row>
    <row r="4508" spans="2:13" x14ac:dyDescent="0.25">
      <c r="B4508">
        <v>4494</v>
      </c>
      <c r="C4508" s="1" t="s">
        <v>9</v>
      </c>
      <c r="D4508">
        <v>337933.18</v>
      </c>
      <c r="E4508" s="1" t="s">
        <v>10</v>
      </c>
      <c r="F4508" s="1" t="s">
        <v>11</v>
      </c>
      <c r="G4508" s="1" t="s">
        <v>12</v>
      </c>
      <c r="H4508" s="1" t="s">
        <v>13</v>
      </c>
      <c r="I4508" s="1" t="s">
        <v>13</v>
      </c>
      <c r="J4508">
        <v>24</v>
      </c>
      <c r="K4508" s="1">
        <f t="shared" si="210"/>
        <v>337933.18</v>
      </c>
      <c r="L4508" s="1" t="str">
        <f t="shared" si="211"/>
        <v>ASALARIADO</v>
      </c>
      <c r="M4508" s="1">
        <f t="shared" si="212"/>
        <v>24</v>
      </c>
    </row>
    <row r="4509" spans="2:13" x14ac:dyDescent="0.25">
      <c r="B4509">
        <v>4495</v>
      </c>
      <c r="C4509" s="1" t="s">
        <v>9</v>
      </c>
      <c r="D4509">
        <v>557416</v>
      </c>
      <c r="E4509" s="1" t="s">
        <v>18</v>
      </c>
      <c r="F4509" s="1" t="s">
        <v>16</v>
      </c>
      <c r="G4509" s="1" t="s">
        <v>12</v>
      </c>
      <c r="H4509" s="1" t="s">
        <v>13</v>
      </c>
      <c r="I4509" s="1" t="s">
        <v>13</v>
      </c>
      <c r="J4509">
        <v>33</v>
      </c>
      <c r="K4509" s="1">
        <f t="shared" si="210"/>
        <v>557416</v>
      </c>
      <c r="L4509" s="1" t="str">
        <f t="shared" si="211"/>
        <v>TRABAJADOR INDEPENDIENTE</v>
      </c>
      <c r="M4509" s="1">
        <f t="shared" si="212"/>
        <v>33</v>
      </c>
    </row>
    <row r="4510" spans="2:13" x14ac:dyDescent="0.25">
      <c r="B4510">
        <v>4496</v>
      </c>
      <c r="C4510" s="1" t="s">
        <v>15</v>
      </c>
      <c r="D4510">
        <v>316663</v>
      </c>
      <c r="E4510" s="1" t="s">
        <v>18</v>
      </c>
      <c r="F4510" s="1" t="s">
        <v>16</v>
      </c>
      <c r="G4510" s="1" t="s">
        <v>12</v>
      </c>
      <c r="H4510" s="1" t="s">
        <v>13</v>
      </c>
      <c r="I4510" s="1" t="s">
        <v>12</v>
      </c>
      <c r="J4510">
        <v>32</v>
      </c>
      <c r="K4510" s="1">
        <f t="shared" si="210"/>
        <v>316663</v>
      </c>
      <c r="L4510" s="1" t="str">
        <f t="shared" si="211"/>
        <v>TRABAJADOR INDEPENDIENTE</v>
      </c>
      <c r="M4510" s="1">
        <f t="shared" si="212"/>
        <v>32</v>
      </c>
    </row>
    <row r="4511" spans="2:13" x14ac:dyDescent="0.25">
      <c r="B4511">
        <v>4497</v>
      </c>
      <c r="C4511" s="1" t="s">
        <v>15</v>
      </c>
      <c r="D4511">
        <v>779424.25</v>
      </c>
      <c r="E4511" s="1" t="s">
        <v>10</v>
      </c>
      <c r="F4511" s="1" t="s">
        <v>11</v>
      </c>
      <c r="G4511" s="1" t="s">
        <v>12</v>
      </c>
      <c r="H4511" s="1" t="s">
        <v>13</v>
      </c>
      <c r="I4511" s="1" t="s">
        <v>13</v>
      </c>
      <c r="J4511">
        <v>28</v>
      </c>
      <c r="K4511" s="1">
        <f t="shared" si="210"/>
        <v>779424.25</v>
      </c>
      <c r="L4511" s="1" t="str">
        <f t="shared" si="211"/>
        <v>ASALARIADO</v>
      </c>
      <c r="M4511" s="1">
        <f t="shared" si="212"/>
        <v>28</v>
      </c>
    </row>
    <row r="4512" spans="2:13" x14ac:dyDescent="0.25">
      <c r="B4512">
        <v>4498</v>
      </c>
      <c r="C4512" s="1" t="s">
        <v>9</v>
      </c>
      <c r="D4512">
        <v>535842.93000000005</v>
      </c>
      <c r="E4512" s="1" t="s">
        <v>10</v>
      </c>
      <c r="F4512" s="1" t="s">
        <v>16</v>
      </c>
      <c r="G4512" s="1" t="s">
        <v>12</v>
      </c>
      <c r="H4512" s="1" t="s">
        <v>13</v>
      </c>
      <c r="I4512" s="1" t="s">
        <v>13</v>
      </c>
      <c r="J4512">
        <v>36</v>
      </c>
      <c r="K4512" s="1">
        <f t="shared" si="210"/>
        <v>535842.93000000005</v>
      </c>
      <c r="L4512" s="1" t="str">
        <f t="shared" si="211"/>
        <v>ASALARIADO</v>
      </c>
      <c r="M4512" s="1">
        <f t="shared" si="212"/>
        <v>36</v>
      </c>
    </row>
    <row r="4513" spans="2:13" x14ac:dyDescent="0.25">
      <c r="B4513">
        <v>4499</v>
      </c>
      <c r="C4513" s="1" t="s">
        <v>15</v>
      </c>
      <c r="D4513">
        <v>400000</v>
      </c>
      <c r="E4513" s="1" t="s">
        <v>10</v>
      </c>
      <c r="F4513" s="1" t="s">
        <v>16</v>
      </c>
      <c r="G4513" s="1" t="s">
        <v>12</v>
      </c>
      <c r="H4513" s="1" t="s">
        <v>13</v>
      </c>
      <c r="I4513" s="1" t="s">
        <v>13</v>
      </c>
      <c r="J4513">
        <v>42</v>
      </c>
      <c r="K4513" s="1">
        <f t="shared" si="210"/>
        <v>400000</v>
      </c>
      <c r="L4513" s="1" t="str">
        <f t="shared" si="211"/>
        <v>ASALARIADO</v>
      </c>
      <c r="M4513" s="1">
        <f t="shared" si="212"/>
        <v>42</v>
      </c>
    </row>
    <row r="4514" spans="2:13" x14ac:dyDescent="0.25">
      <c r="B4514">
        <v>4500</v>
      </c>
      <c r="C4514" s="1" t="s">
        <v>15</v>
      </c>
      <c r="D4514">
        <v>639148</v>
      </c>
      <c r="E4514" s="1" t="s">
        <v>18</v>
      </c>
      <c r="F4514" s="1" t="s">
        <v>16</v>
      </c>
      <c r="G4514" s="1" t="s">
        <v>12</v>
      </c>
      <c r="H4514" s="1" t="s">
        <v>13</v>
      </c>
      <c r="I4514" s="1" t="s">
        <v>13</v>
      </c>
      <c r="J4514">
        <v>56</v>
      </c>
      <c r="K4514" s="1">
        <f t="shared" si="210"/>
        <v>639148</v>
      </c>
      <c r="L4514" s="1" t="str">
        <f t="shared" si="211"/>
        <v>TRABAJADOR INDEPENDIENTE</v>
      </c>
      <c r="M4514" s="1">
        <f t="shared" si="212"/>
        <v>56</v>
      </c>
    </row>
    <row r="4515" spans="2:13" x14ac:dyDescent="0.25">
      <c r="B4515">
        <v>4501</v>
      </c>
      <c r="C4515" s="1" t="s">
        <v>15</v>
      </c>
      <c r="D4515">
        <v>404459</v>
      </c>
      <c r="E4515" s="1" t="s">
        <v>18</v>
      </c>
      <c r="F4515" s="1" t="s">
        <v>16</v>
      </c>
      <c r="G4515" s="1" t="s">
        <v>12</v>
      </c>
      <c r="H4515" s="1" t="s">
        <v>13</v>
      </c>
      <c r="I4515" s="1" t="s">
        <v>12</v>
      </c>
      <c r="J4515">
        <v>29</v>
      </c>
      <c r="K4515" s="1">
        <f t="shared" si="210"/>
        <v>404459</v>
      </c>
      <c r="L4515" s="1" t="str">
        <f t="shared" si="211"/>
        <v>TRABAJADOR INDEPENDIENTE</v>
      </c>
      <c r="M4515" s="1">
        <f t="shared" si="212"/>
        <v>29</v>
      </c>
    </row>
    <row r="4516" spans="2:13" x14ac:dyDescent="0.25">
      <c r="B4516">
        <v>4502</v>
      </c>
      <c r="C4516" s="1" t="s">
        <v>15</v>
      </c>
      <c r="D4516">
        <v>333320</v>
      </c>
      <c r="E4516" s="1" t="s">
        <v>10</v>
      </c>
      <c r="F4516" s="1" t="s">
        <v>16</v>
      </c>
      <c r="G4516" s="1" t="s">
        <v>12</v>
      </c>
      <c r="H4516" s="1" t="s">
        <v>13</v>
      </c>
      <c r="I4516" s="1" t="s">
        <v>13</v>
      </c>
      <c r="J4516">
        <v>20</v>
      </c>
      <c r="K4516" s="1">
        <f t="shared" si="210"/>
        <v>333320</v>
      </c>
      <c r="L4516" s="1" t="str">
        <f t="shared" si="211"/>
        <v>ASALARIADO</v>
      </c>
      <c r="M4516" s="1">
        <f t="shared" si="212"/>
        <v>20</v>
      </c>
    </row>
    <row r="4517" spans="2:13" x14ac:dyDescent="0.25">
      <c r="B4517">
        <v>4503</v>
      </c>
      <c r="C4517" s="1" t="s">
        <v>9</v>
      </c>
      <c r="D4517">
        <v>452198.21</v>
      </c>
      <c r="E4517" s="1" t="s">
        <v>10</v>
      </c>
      <c r="F4517" s="1" t="s">
        <v>16</v>
      </c>
      <c r="G4517" s="1" t="s">
        <v>12</v>
      </c>
      <c r="H4517" s="1" t="s">
        <v>13</v>
      </c>
      <c r="I4517" s="1" t="s">
        <v>13</v>
      </c>
      <c r="J4517">
        <v>31</v>
      </c>
      <c r="K4517" s="1">
        <f t="shared" si="210"/>
        <v>452198.21</v>
      </c>
      <c r="L4517" s="1" t="str">
        <f t="shared" si="211"/>
        <v>ASALARIADO</v>
      </c>
      <c r="M4517" s="1">
        <f t="shared" si="212"/>
        <v>31</v>
      </c>
    </row>
    <row r="4518" spans="2:13" x14ac:dyDescent="0.25">
      <c r="B4518">
        <v>4504</v>
      </c>
      <c r="C4518" s="1" t="s">
        <v>9</v>
      </c>
      <c r="D4518">
        <v>1260076.52</v>
      </c>
      <c r="E4518" s="1" t="s">
        <v>10</v>
      </c>
      <c r="F4518" s="1" t="s">
        <v>16</v>
      </c>
      <c r="G4518" s="1" t="s">
        <v>12</v>
      </c>
      <c r="H4518" s="1" t="s">
        <v>13</v>
      </c>
      <c r="I4518" s="1" t="s">
        <v>13</v>
      </c>
      <c r="J4518">
        <v>30</v>
      </c>
      <c r="K4518" s="1">
        <f t="shared" si="210"/>
        <v>1260076.52</v>
      </c>
      <c r="L4518" s="1" t="str">
        <f t="shared" si="211"/>
        <v>ASALARIADO</v>
      </c>
      <c r="M4518" s="1">
        <f t="shared" si="212"/>
        <v>30</v>
      </c>
    </row>
    <row r="4519" spans="2:13" x14ac:dyDescent="0.25">
      <c r="B4519">
        <v>4505</v>
      </c>
      <c r="C4519" s="1" t="s">
        <v>9</v>
      </c>
      <c r="D4519">
        <v>1045500</v>
      </c>
      <c r="E4519" s="1" t="s">
        <v>10</v>
      </c>
      <c r="F4519" s="1" t="s">
        <v>16</v>
      </c>
      <c r="G4519" s="1" t="s">
        <v>12</v>
      </c>
      <c r="H4519" s="1" t="s">
        <v>13</v>
      </c>
      <c r="I4519" s="1" t="s">
        <v>13</v>
      </c>
      <c r="J4519">
        <v>39</v>
      </c>
      <c r="K4519" s="1">
        <f t="shared" si="210"/>
        <v>1045500</v>
      </c>
      <c r="L4519" s="1" t="str">
        <f t="shared" si="211"/>
        <v>ASALARIADO</v>
      </c>
      <c r="M4519" s="1">
        <f t="shared" si="212"/>
        <v>39</v>
      </c>
    </row>
    <row r="4520" spans="2:13" x14ac:dyDescent="0.25">
      <c r="B4520">
        <v>4506</v>
      </c>
      <c r="C4520" s="1" t="s">
        <v>15</v>
      </c>
      <c r="D4520">
        <v>1084830.8400000001</v>
      </c>
      <c r="E4520" s="1" t="s">
        <v>10</v>
      </c>
      <c r="F4520" s="1" t="s">
        <v>11</v>
      </c>
      <c r="G4520" s="1" t="s">
        <v>12</v>
      </c>
      <c r="H4520" s="1" t="s">
        <v>13</v>
      </c>
      <c r="I4520" s="1" t="s">
        <v>13</v>
      </c>
      <c r="J4520">
        <v>36</v>
      </c>
      <c r="K4520" s="1">
        <f t="shared" si="210"/>
        <v>1084830.8400000001</v>
      </c>
      <c r="L4520" s="1" t="str">
        <f t="shared" si="211"/>
        <v>ASALARIADO</v>
      </c>
      <c r="M4520" s="1">
        <f t="shared" si="212"/>
        <v>36</v>
      </c>
    </row>
    <row r="4521" spans="2:13" x14ac:dyDescent="0.25">
      <c r="B4521">
        <v>4507</v>
      </c>
      <c r="C4521" s="1" t="s">
        <v>9</v>
      </c>
      <c r="D4521">
        <v>322474</v>
      </c>
      <c r="E4521" s="1" t="s">
        <v>17</v>
      </c>
      <c r="F4521" s="1" t="s">
        <v>16</v>
      </c>
      <c r="G4521" s="1" t="s">
        <v>12</v>
      </c>
      <c r="H4521" s="1" t="s">
        <v>13</v>
      </c>
      <c r="I4521" s="1" t="s">
        <v>13</v>
      </c>
      <c r="J4521">
        <v>64</v>
      </c>
      <c r="K4521" s="1">
        <f t="shared" si="210"/>
        <v>322474</v>
      </c>
      <c r="L4521" s="1" t="str">
        <f t="shared" si="211"/>
        <v>ASEGURADO VOLUNTARIO</v>
      </c>
      <c r="M4521" s="1">
        <f t="shared" si="212"/>
        <v>64</v>
      </c>
    </row>
    <row r="4522" spans="2:13" x14ac:dyDescent="0.25">
      <c r="B4522">
        <v>4508</v>
      </c>
      <c r="C4522" s="1" t="s">
        <v>9</v>
      </c>
      <c r="D4522">
        <v>400000</v>
      </c>
      <c r="E4522" s="1" t="s">
        <v>10</v>
      </c>
      <c r="F4522" s="1" t="s">
        <v>16</v>
      </c>
      <c r="G4522" s="1" t="s">
        <v>12</v>
      </c>
      <c r="H4522" s="1" t="s">
        <v>13</v>
      </c>
      <c r="I4522" s="1" t="s">
        <v>12</v>
      </c>
      <c r="J4522">
        <v>46</v>
      </c>
      <c r="K4522" s="1">
        <f t="shared" si="210"/>
        <v>400000</v>
      </c>
      <c r="L4522" s="1" t="str">
        <f t="shared" si="211"/>
        <v>ASALARIADO</v>
      </c>
      <c r="M4522" s="1">
        <f t="shared" si="212"/>
        <v>46</v>
      </c>
    </row>
    <row r="4523" spans="2:13" x14ac:dyDescent="0.25">
      <c r="B4523">
        <v>4509</v>
      </c>
      <c r="C4523" s="1" t="s">
        <v>9</v>
      </c>
      <c r="D4523">
        <v>549600</v>
      </c>
      <c r="E4523" s="1" t="s">
        <v>18</v>
      </c>
      <c r="F4523" s="1" t="s">
        <v>16</v>
      </c>
      <c r="G4523" s="1" t="s">
        <v>12</v>
      </c>
      <c r="H4523" s="1" t="s">
        <v>13</v>
      </c>
      <c r="I4523" s="1" t="s">
        <v>13</v>
      </c>
      <c r="J4523">
        <v>57</v>
      </c>
      <c r="K4523" s="1">
        <f t="shared" si="210"/>
        <v>549600</v>
      </c>
      <c r="L4523" s="1" t="str">
        <f t="shared" si="211"/>
        <v>TRABAJADOR INDEPENDIENTE</v>
      </c>
      <c r="M4523" s="1">
        <f t="shared" si="212"/>
        <v>57</v>
      </c>
    </row>
    <row r="4524" spans="2:13" x14ac:dyDescent="0.25">
      <c r="B4524">
        <v>4510</v>
      </c>
      <c r="C4524" s="1" t="s">
        <v>15</v>
      </c>
      <c r="D4524">
        <v>280000</v>
      </c>
      <c r="E4524" s="1" t="s">
        <v>10</v>
      </c>
      <c r="F4524" s="1" t="s">
        <v>16</v>
      </c>
      <c r="G4524" s="1" t="s">
        <v>12</v>
      </c>
      <c r="H4524" s="1" t="s">
        <v>13</v>
      </c>
      <c r="I4524" s="1" t="s">
        <v>12</v>
      </c>
      <c r="J4524">
        <v>48</v>
      </c>
      <c r="K4524" s="1">
        <f t="shared" si="210"/>
        <v>280000</v>
      </c>
      <c r="L4524" s="1" t="str">
        <f t="shared" si="211"/>
        <v>ASALARIADO</v>
      </c>
      <c r="M4524" s="1">
        <f t="shared" si="212"/>
        <v>48</v>
      </c>
    </row>
    <row r="4525" spans="2:13" x14ac:dyDescent="0.25">
      <c r="B4525">
        <v>4511</v>
      </c>
      <c r="C4525" s="1" t="s">
        <v>15</v>
      </c>
      <c r="D4525">
        <v>114474</v>
      </c>
      <c r="E4525" s="1" t="s">
        <v>10</v>
      </c>
      <c r="F4525" s="1" t="s">
        <v>16</v>
      </c>
      <c r="G4525" s="1" t="s">
        <v>12</v>
      </c>
      <c r="H4525" s="1" t="s">
        <v>13</v>
      </c>
      <c r="I4525" s="1" t="s">
        <v>13</v>
      </c>
      <c r="J4525">
        <v>55</v>
      </c>
      <c r="K4525" s="1">
        <f t="shared" si="210"/>
        <v>114474</v>
      </c>
      <c r="L4525" s="1" t="str">
        <f t="shared" si="211"/>
        <v>ASALARIADO</v>
      </c>
      <c r="M4525" s="1">
        <f t="shared" si="212"/>
        <v>55</v>
      </c>
    </row>
    <row r="4526" spans="2:13" x14ac:dyDescent="0.25">
      <c r="B4526">
        <v>4512</v>
      </c>
      <c r="C4526" s="1" t="s">
        <v>15</v>
      </c>
      <c r="D4526">
        <v>321509.09000000003</v>
      </c>
      <c r="E4526" s="1" t="s">
        <v>10</v>
      </c>
      <c r="F4526" s="1" t="s">
        <v>16</v>
      </c>
      <c r="G4526" s="1" t="s">
        <v>12</v>
      </c>
      <c r="H4526" s="1" t="s">
        <v>13</v>
      </c>
      <c r="I4526" s="1" t="s">
        <v>13</v>
      </c>
      <c r="J4526">
        <v>37</v>
      </c>
      <c r="K4526" s="1">
        <f t="shared" si="210"/>
        <v>321509.09000000003</v>
      </c>
      <c r="L4526" s="1" t="str">
        <f t="shared" si="211"/>
        <v>ASALARIADO</v>
      </c>
      <c r="M4526" s="1">
        <f t="shared" si="212"/>
        <v>37</v>
      </c>
    </row>
    <row r="4527" spans="2:13" x14ac:dyDescent="0.25">
      <c r="B4527">
        <v>4513</v>
      </c>
      <c r="C4527" s="1" t="s">
        <v>9</v>
      </c>
      <c r="D4527">
        <v>438418.45</v>
      </c>
      <c r="E4527" s="1" t="s">
        <v>10</v>
      </c>
      <c r="F4527" s="1" t="s">
        <v>16</v>
      </c>
      <c r="G4527" s="1" t="s">
        <v>12</v>
      </c>
      <c r="H4527" s="1" t="s">
        <v>13</v>
      </c>
      <c r="I4527" s="1" t="s">
        <v>13</v>
      </c>
      <c r="J4527">
        <v>43</v>
      </c>
      <c r="K4527" s="1">
        <f t="shared" si="210"/>
        <v>438418.45</v>
      </c>
      <c r="L4527" s="1" t="str">
        <f t="shared" si="211"/>
        <v>ASALARIADO</v>
      </c>
      <c r="M4527" s="1">
        <f t="shared" si="212"/>
        <v>43</v>
      </c>
    </row>
    <row r="4528" spans="2:13" x14ac:dyDescent="0.25">
      <c r="B4528">
        <v>4514</v>
      </c>
      <c r="C4528" s="1" t="s">
        <v>9</v>
      </c>
      <c r="D4528">
        <v>617575</v>
      </c>
      <c r="E4528" s="1" t="s">
        <v>18</v>
      </c>
      <c r="F4528" s="1" t="s">
        <v>16</v>
      </c>
      <c r="G4528" s="1" t="s">
        <v>12</v>
      </c>
      <c r="H4528" s="1" t="s">
        <v>13</v>
      </c>
      <c r="I4528" s="1" t="s">
        <v>12</v>
      </c>
      <c r="J4528">
        <v>45</v>
      </c>
      <c r="K4528" s="1">
        <f t="shared" si="210"/>
        <v>617575</v>
      </c>
      <c r="L4528" s="1" t="str">
        <f t="shared" si="211"/>
        <v>TRABAJADOR INDEPENDIENTE</v>
      </c>
      <c r="M4528" s="1">
        <f t="shared" si="212"/>
        <v>45</v>
      </c>
    </row>
    <row r="4529" spans="2:13" x14ac:dyDescent="0.25">
      <c r="B4529">
        <v>4515</v>
      </c>
      <c r="C4529" s="1" t="s">
        <v>15</v>
      </c>
      <c r="D4529">
        <v>542628</v>
      </c>
      <c r="E4529" s="1" t="s">
        <v>18</v>
      </c>
      <c r="F4529" s="1" t="s">
        <v>16</v>
      </c>
      <c r="G4529" s="1" t="s">
        <v>12</v>
      </c>
      <c r="H4529" s="1" t="s">
        <v>13</v>
      </c>
      <c r="I4529" s="1" t="s">
        <v>13</v>
      </c>
      <c r="J4529">
        <v>55</v>
      </c>
      <c r="K4529" s="1">
        <f t="shared" si="210"/>
        <v>542628</v>
      </c>
      <c r="L4529" s="1" t="str">
        <f t="shared" si="211"/>
        <v>TRABAJADOR INDEPENDIENTE</v>
      </c>
      <c r="M4529" s="1">
        <f t="shared" si="212"/>
        <v>55</v>
      </c>
    </row>
    <row r="4530" spans="2:13" x14ac:dyDescent="0.25">
      <c r="B4530">
        <v>4516</v>
      </c>
      <c r="C4530" s="1" t="s">
        <v>9</v>
      </c>
      <c r="D4530">
        <v>319070.05</v>
      </c>
      <c r="E4530" s="1" t="s">
        <v>10</v>
      </c>
      <c r="F4530" s="1" t="s">
        <v>16</v>
      </c>
      <c r="G4530" s="1" t="s">
        <v>12</v>
      </c>
      <c r="H4530" s="1" t="s">
        <v>13</v>
      </c>
      <c r="I4530" s="1" t="s">
        <v>13</v>
      </c>
      <c r="J4530">
        <v>40</v>
      </c>
      <c r="K4530" s="1">
        <f t="shared" si="210"/>
        <v>319070.05</v>
      </c>
      <c r="L4530" s="1" t="str">
        <f t="shared" si="211"/>
        <v>ASALARIADO</v>
      </c>
      <c r="M4530" s="1">
        <f t="shared" si="212"/>
        <v>40</v>
      </c>
    </row>
    <row r="4531" spans="2:13" x14ac:dyDescent="0.25">
      <c r="B4531">
        <v>4517</v>
      </c>
      <c r="C4531" s="1" t="s">
        <v>9</v>
      </c>
      <c r="D4531">
        <v>440000</v>
      </c>
      <c r="E4531" s="1" t="s">
        <v>10</v>
      </c>
      <c r="F4531" s="1" t="s">
        <v>16</v>
      </c>
      <c r="G4531" s="1" t="s">
        <v>12</v>
      </c>
      <c r="H4531" s="1" t="s">
        <v>13</v>
      </c>
      <c r="I4531" s="1" t="s">
        <v>12</v>
      </c>
      <c r="J4531">
        <v>58</v>
      </c>
      <c r="K4531" s="1">
        <f t="shared" si="210"/>
        <v>440000</v>
      </c>
      <c r="L4531" s="1" t="str">
        <f t="shared" si="211"/>
        <v>ASALARIADO</v>
      </c>
      <c r="M4531" s="1">
        <f t="shared" si="212"/>
        <v>58</v>
      </c>
    </row>
    <row r="4532" spans="2:13" x14ac:dyDescent="0.25">
      <c r="B4532">
        <v>4518</v>
      </c>
      <c r="C4532" s="1" t="s">
        <v>15</v>
      </c>
      <c r="D4532">
        <v>585136.5</v>
      </c>
      <c r="E4532" s="1" t="s">
        <v>10</v>
      </c>
      <c r="F4532" s="1" t="s">
        <v>11</v>
      </c>
      <c r="G4532" s="1" t="s">
        <v>12</v>
      </c>
      <c r="H4532" s="1" t="s">
        <v>13</v>
      </c>
      <c r="I4532" s="1" t="s">
        <v>13</v>
      </c>
      <c r="J4532">
        <v>43</v>
      </c>
      <c r="K4532" s="1">
        <f t="shared" si="210"/>
        <v>585136.5</v>
      </c>
      <c r="L4532" s="1" t="str">
        <f t="shared" si="211"/>
        <v>ASALARIADO</v>
      </c>
      <c r="M4532" s="1">
        <f t="shared" si="212"/>
        <v>43</v>
      </c>
    </row>
    <row r="4533" spans="2:13" x14ac:dyDescent="0.25">
      <c r="B4533">
        <v>4519</v>
      </c>
      <c r="C4533" s="1" t="s">
        <v>15</v>
      </c>
      <c r="D4533">
        <v>350000</v>
      </c>
      <c r="E4533" s="1" t="s">
        <v>10</v>
      </c>
      <c r="F4533" s="1" t="s">
        <v>16</v>
      </c>
      <c r="G4533" s="1" t="s">
        <v>12</v>
      </c>
      <c r="H4533" s="1" t="s">
        <v>13</v>
      </c>
      <c r="I4533" s="1" t="s">
        <v>12</v>
      </c>
      <c r="J4533">
        <v>36</v>
      </c>
      <c r="K4533" s="1">
        <f t="shared" si="210"/>
        <v>350000</v>
      </c>
      <c r="L4533" s="1" t="str">
        <f t="shared" si="211"/>
        <v>ASALARIADO</v>
      </c>
      <c r="M4533" s="1">
        <f t="shared" si="212"/>
        <v>36</v>
      </c>
    </row>
    <row r="4534" spans="2:13" x14ac:dyDescent="0.25">
      <c r="B4534">
        <v>4520</v>
      </c>
      <c r="C4534" s="1" t="s">
        <v>9</v>
      </c>
      <c r="D4534">
        <v>403293</v>
      </c>
      <c r="E4534" s="1" t="s">
        <v>18</v>
      </c>
      <c r="F4534" s="1" t="s">
        <v>16</v>
      </c>
      <c r="G4534" s="1" t="s">
        <v>12</v>
      </c>
      <c r="H4534" s="1" t="s">
        <v>13</v>
      </c>
      <c r="I4534" s="1" t="s">
        <v>12</v>
      </c>
      <c r="J4534">
        <v>62</v>
      </c>
      <c r="K4534" s="1">
        <f t="shared" si="210"/>
        <v>403293</v>
      </c>
      <c r="L4534" s="1" t="str">
        <f t="shared" si="211"/>
        <v>TRABAJADOR INDEPENDIENTE</v>
      </c>
      <c r="M4534" s="1">
        <f t="shared" si="212"/>
        <v>62</v>
      </c>
    </row>
    <row r="4535" spans="2:13" x14ac:dyDescent="0.25">
      <c r="B4535">
        <v>4521</v>
      </c>
      <c r="C4535" s="1" t="s">
        <v>9</v>
      </c>
      <c r="D4535">
        <v>323500</v>
      </c>
      <c r="E4535" s="1" t="s">
        <v>10</v>
      </c>
      <c r="F4535" s="1" t="s">
        <v>16</v>
      </c>
      <c r="G4535" s="1" t="s">
        <v>12</v>
      </c>
      <c r="H4535" s="1" t="s">
        <v>13</v>
      </c>
      <c r="I4535" s="1" t="s">
        <v>13</v>
      </c>
      <c r="J4535">
        <v>37</v>
      </c>
      <c r="K4535" s="1">
        <f t="shared" si="210"/>
        <v>323500</v>
      </c>
      <c r="L4535" s="1" t="str">
        <f t="shared" si="211"/>
        <v>ASALARIADO</v>
      </c>
      <c r="M4535" s="1">
        <f t="shared" si="212"/>
        <v>37</v>
      </c>
    </row>
    <row r="4536" spans="2:13" x14ac:dyDescent="0.25">
      <c r="B4536">
        <v>4522</v>
      </c>
      <c r="C4536" s="1" t="s">
        <v>9</v>
      </c>
      <c r="D4536">
        <v>78000</v>
      </c>
      <c r="E4536" s="1" t="s">
        <v>10</v>
      </c>
      <c r="F4536" s="1" t="s">
        <v>16</v>
      </c>
      <c r="G4536" s="1" t="s">
        <v>12</v>
      </c>
      <c r="H4536" s="1" t="s">
        <v>13</v>
      </c>
      <c r="I4536" s="1" t="s">
        <v>12</v>
      </c>
      <c r="J4536">
        <v>71</v>
      </c>
      <c r="K4536" s="1">
        <f t="shared" si="210"/>
        <v>78000</v>
      </c>
      <c r="L4536" s="1" t="str">
        <f t="shared" si="211"/>
        <v>ASALARIADO</v>
      </c>
      <c r="M4536" s="1">
        <f t="shared" si="212"/>
        <v>71</v>
      </c>
    </row>
    <row r="4537" spans="2:13" x14ac:dyDescent="0.25">
      <c r="B4537">
        <v>4523</v>
      </c>
      <c r="C4537" s="1" t="s">
        <v>15</v>
      </c>
      <c r="D4537">
        <v>857753.11</v>
      </c>
      <c r="E4537" s="1" t="s">
        <v>10</v>
      </c>
      <c r="F4537" s="1" t="s">
        <v>16</v>
      </c>
      <c r="G4537" s="1" t="s">
        <v>12</v>
      </c>
      <c r="H4537" s="1" t="s">
        <v>13</v>
      </c>
      <c r="I4537" s="1" t="s">
        <v>13</v>
      </c>
      <c r="J4537">
        <v>32</v>
      </c>
      <c r="K4537" s="1">
        <f t="shared" si="210"/>
        <v>857753.11</v>
      </c>
      <c r="L4537" s="1" t="str">
        <f t="shared" si="211"/>
        <v>ASALARIADO</v>
      </c>
      <c r="M4537" s="1">
        <f t="shared" si="212"/>
        <v>32</v>
      </c>
    </row>
    <row r="4538" spans="2:13" x14ac:dyDescent="0.25">
      <c r="B4538">
        <v>4524</v>
      </c>
      <c r="C4538" s="1" t="s">
        <v>9</v>
      </c>
      <c r="D4538">
        <v>509509</v>
      </c>
      <c r="E4538" s="1" t="s">
        <v>18</v>
      </c>
      <c r="F4538" s="1" t="s">
        <v>16</v>
      </c>
      <c r="G4538" s="1" t="s">
        <v>12</v>
      </c>
      <c r="H4538" s="1" t="s">
        <v>13</v>
      </c>
      <c r="I4538" s="1" t="s">
        <v>12</v>
      </c>
      <c r="J4538">
        <v>40</v>
      </c>
      <c r="K4538" s="1">
        <f t="shared" si="210"/>
        <v>509509</v>
      </c>
      <c r="L4538" s="1" t="str">
        <f t="shared" si="211"/>
        <v>TRABAJADOR INDEPENDIENTE</v>
      </c>
      <c r="M4538" s="1">
        <f t="shared" si="212"/>
        <v>40</v>
      </c>
    </row>
    <row r="4539" spans="2:13" x14ac:dyDescent="0.25">
      <c r="B4539">
        <v>4525</v>
      </c>
      <c r="C4539" s="1" t="s">
        <v>9</v>
      </c>
      <c r="D4539">
        <v>1523214</v>
      </c>
      <c r="E4539" s="1" t="s">
        <v>10</v>
      </c>
      <c r="F4539" s="1" t="s">
        <v>11</v>
      </c>
      <c r="G4539" s="1" t="s">
        <v>12</v>
      </c>
      <c r="H4539" s="1" t="s">
        <v>13</v>
      </c>
      <c r="I4539" s="1" t="s">
        <v>13</v>
      </c>
      <c r="J4539">
        <v>38</v>
      </c>
      <c r="K4539" s="1">
        <f t="shared" si="210"/>
        <v>1523214</v>
      </c>
      <c r="L4539" s="1" t="str">
        <f t="shared" si="211"/>
        <v>ASALARIADO</v>
      </c>
      <c r="M4539" s="1">
        <f t="shared" si="212"/>
        <v>38</v>
      </c>
    </row>
    <row r="4540" spans="2:13" x14ac:dyDescent="0.25">
      <c r="B4540">
        <v>4526</v>
      </c>
      <c r="C4540" s="1" t="s">
        <v>9</v>
      </c>
      <c r="D4540">
        <v>810799.74</v>
      </c>
      <c r="E4540" s="1" t="s">
        <v>10</v>
      </c>
      <c r="F4540" s="1" t="s">
        <v>16</v>
      </c>
      <c r="G4540" s="1" t="s">
        <v>12</v>
      </c>
      <c r="H4540" s="1" t="s">
        <v>13</v>
      </c>
      <c r="I4540" s="1" t="s">
        <v>13</v>
      </c>
      <c r="J4540">
        <v>47</v>
      </c>
      <c r="K4540" s="1">
        <f t="shared" si="210"/>
        <v>810799.74</v>
      </c>
      <c r="L4540" s="1" t="str">
        <f t="shared" si="211"/>
        <v>ASALARIADO</v>
      </c>
      <c r="M4540" s="1">
        <f t="shared" si="212"/>
        <v>47</v>
      </c>
    </row>
    <row r="4541" spans="2:13" x14ac:dyDescent="0.25">
      <c r="B4541">
        <v>4527</v>
      </c>
      <c r="C4541" s="1" t="s">
        <v>15</v>
      </c>
      <c r="D4541">
        <v>1143318.2</v>
      </c>
      <c r="E4541" s="1" t="s">
        <v>10</v>
      </c>
      <c r="F4541" s="1" t="s">
        <v>11</v>
      </c>
      <c r="G4541" s="1" t="s">
        <v>12</v>
      </c>
      <c r="H4541" s="1" t="s">
        <v>13</v>
      </c>
      <c r="I4541" s="1" t="s">
        <v>13</v>
      </c>
      <c r="J4541">
        <v>59</v>
      </c>
      <c r="K4541" s="1">
        <f t="shared" si="210"/>
        <v>1143318.2</v>
      </c>
      <c r="L4541" s="1" t="str">
        <f t="shared" si="211"/>
        <v>ASALARIADO</v>
      </c>
      <c r="M4541" s="1">
        <f t="shared" si="212"/>
        <v>59</v>
      </c>
    </row>
    <row r="4542" spans="2:13" x14ac:dyDescent="0.25">
      <c r="B4542">
        <v>4528</v>
      </c>
      <c r="C4542" s="1" t="s">
        <v>9</v>
      </c>
      <c r="D4542">
        <v>297045</v>
      </c>
      <c r="E4542" s="1" t="s">
        <v>17</v>
      </c>
      <c r="F4542" s="1" t="s">
        <v>16</v>
      </c>
      <c r="G4542" s="1" t="s">
        <v>12</v>
      </c>
      <c r="H4542" s="1" t="s">
        <v>12</v>
      </c>
      <c r="I4542" s="1" t="s">
        <v>13</v>
      </c>
      <c r="J4542">
        <v>76</v>
      </c>
      <c r="K4542" s="1">
        <f t="shared" si="210"/>
        <v>297045</v>
      </c>
      <c r="L4542" s="1" t="str">
        <f t="shared" si="211"/>
        <v>ASEGURADO VOLUNTARIO</v>
      </c>
      <c r="M4542" s="1">
        <f t="shared" si="212"/>
        <v>76</v>
      </c>
    </row>
    <row r="4543" spans="2:13" x14ac:dyDescent="0.25">
      <c r="B4543">
        <v>4529</v>
      </c>
      <c r="C4543" s="1" t="s">
        <v>9</v>
      </c>
      <c r="D4543">
        <v>365464</v>
      </c>
      <c r="E4543" s="1" t="s">
        <v>10</v>
      </c>
      <c r="F4543" s="1" t="s">
        <v>11</v>
      </c>
      <c r="G4543" s="1" t="s">
        <v>12</v>
      </c>
      <c r="H4543" s="1" t="s">
        <v>13</v>
      </c>
      <c r="I4543" s="1" t="s">
        <v>13</v>
      </c>
      <c r="J4543">
        <v>31</v>
      </c>
      <c r="K4543" s="1">
        <f t="shared" si="210"/>
        <v>365464</v>
      </c>
      <c r="L4543" s="1" t="str">
        <f t="shared" si="211"/>
        <v>ASALARIADO</v>
      </c>
      <c r="M4543" s="1">
        <f t="shared" si="212"/>
        <v>31</v>
      </c>
    </row>
    <row r="4544" spans="2:13" x14ac:dyDescent="0.25">
      <c r="B4544">
        <v>4530</v>
      </c>
      <c r="C4544" s="1" t="s">
        <v>15</v>
      </c>
      <c r="D4544">
        <v>1957708.6</v>
      </c>
      <c r="E4544" s="1" t="s">
        <v>10</v>
      </c>
      <c r="F4544" s="1" t="s">
        <v>11</v>
      </c>
      <c r="G4544" s="1" t="s">
        <v>12</v>
      </c>
      <c r="H4544" s="1" t="s">
        <v>13</v>
      </c>
      <c r="I4544" s="1" t="s">
        <v>13</v>
      </c>
      <c r="J4544">
        <v>52</v>
      </c>
      <c r="K4544" s="1">
        <f t="shared" si="210"/>
        <v>1957708.6</v>
      </c>
      <c r="L4544" s="1" t="str">
        <f t="shared" si="211"/>
        <v>ASALARIADO</v>
      </c>
      <c r="M4544" s="1">
        <f t="shared" si="212"/>
        <v>52</v>
      </c>
    </row>
    <row r="4545" spans="2:13" x14ac:dyDescent="0.25">
      <c r="B4545">
        <v>4531</v>
      </c>
      <c r="C4545" s="1" t="s">
        <v>9</v>
      </c>
      <c r="D4545">
        <v>600000</v>
      </c>
      <c r="E4545" s="1" t="s">
        <v>10</v>
      </c>
      <c r="F4545" s="1" t="s">
        <v>16</v>
      </c>
      <c r="G4545" s="1" t="s">
        <v>12</v>
      </c>
      <c r="H4545" s="1" t="s">
        <v>13</v>
      </c>
      <c r="I4545" s="1" t="s">
        <v>13</v>
      </c>
      <c r="J4545">
        <v>32</v>
      </c>
      <c r="K4545" s="1">
        <f t="shared" si="210"/>
        <v>600000</v>
      </c>
      <c r="L4545" s="1" t="str">
        <f t="shared" si="211"/>
        <v>ASALARIADO</v>
      </c>
      <c r="M4545" s="1">
        <f t="shared" si="212"/>
        <v>32</v>
      </c>
    </row>
    <row r="4546" spans="2:13" x14ac:dyDescent="0.25">
      <c r="B4546">
        <v>4532</v>
      </c>
      <c r="C4546" s="1" t="s">
        <v>9</v>
      </c>
      <c r="D4546">
        <v>161084.29999999999</v>
      </c>
      <c r="E4546" s="1" t="s">
        <v>10</v>
      </c>
      <c r="F4546" s="1" t="s">
        <v>11</v>
      </c>
      <c r="G4546" s="1" t="s">
        <v>12</v>
      </c>
      <c r="H4546" s="1" t="s">
        <v>13</v>
      </c>
      <c r="I4546" s="1" t="s">
        <v>13</v>
      </c>
      <c r="J4546">
        <v>42</v>
      </c>
      <c r="K4546" s="1">
        <f t="shared" si="210"/>
        <v>161084.29999999999</v>
      </c>
      <c r="L4546" s="1" t="str">
        <f t="shared" si="211"/>
        <v>ASALARIADO</v>
      </c>
      <c r="M4546" s="1">
        <f t="shared" si="212"/>
        <v>42</v>
      </c>
    </row>
    <row r="4547" spans="2:13" x14ac:dyDescent="0.25">
      <c r="B4547">
        <v>4533</v>
      </c>
      <c r="C4547" s="1" t="s">
        <v>9</v>
      </c>
      <c r="D4547">
        <v>31927.439999999999</v>
      </c>
      <c r="E4547" s="1" t="s">
        <v>10</v>
      </c>
      <c r="F4547" s="1" t="s">
        <v>16</v>
      </c>
      <c r="G4547" s="1" t="s">
        <v>12</v>
      </c>
      <c r="H4547" s="1" t="s">
        <v>12</v>
      </c>
      <c r="I4547" s="1" t="s">
        <v>13</v>
      </c>
      <c r="J4547">
        <v>36</v>
      </c>
      <c r="K4547" s="1">
        <f t="shared" si="210"/>
        <v>31927.439999999999</v>
      </c>
      <c r="L4547" s="1" t="str">
        <f t="shared" si="211"/>
        <v>ASALARIADO</v>
      </c>
      <c r="M4547" s="1">
        <f t="shared" si="212"/>
        <v>36</v>
      </c>
    </row>
    <row r="4548" spans="2:13" x14ac:dyDescent="0.25">
      <c r="B4548">
        <v>4534</v>
      </c>
      <c r="C4548" s="1" t="s">
        <v>9</v>
      </c>
      <c r="D4548">
        <v>427590.98</v>
      </c>
      <c r="E4548" s="1" t="s">
        <v>10</v>
      </c>
      <c r="F4548" s="1" t="s">
        <v>16</v>
      </c>
      <c r="G4548" s="1" t="s">
        <v>12</v>
      </c>
      <c r="H4548" s="1" t="s">
        <v>13</v>
      </c>
      <c r="I4548" s="1" t="s">
        <v>12</v>
      </c>
      <c r="J4548">
        <v>61</v>
      </c>
      <c r="K4548" s="1">
        <f t="shared" si="210"/>
        <v>427590.98</v>
      </c>
      <c r="L4548" s="1" t="str">
        <f t="shared" si="211"/>
        <v>ASALARIADO</v>
      </c>
      <c r="M4548" s="1">
        <f t="shared" si="212"/>
        <v>61</v>
      </c>
    </row>
    <row r="4549" spans="2:13" x14ac:dyDescent="0.25">
      <c r="B4549">
        <v>4535</v>
      </c>
      <c r="C4549" s="1" t="s">
        <v>9</v>
      </c>
      <c r="D4549">
        <v>543427.36</v>
      </c>
      <c r="E4549" s="1" t="s">
        <v>10</v>
      </c>
      <c r="F4549" s="1" t="s">
        <v>16</v>
      </c>
      <c r="G4549" s="1" t="s">
        <v>12</v>
      </c>
      <c r="H4549" s="1" t="s">
        <v>13</v>
      </c>
      <c r="I4549" s="1" t="s">
        <v>13</v>
      </c>
      <c r="J4549">
        <v>27</v>
      </c>
      <c r="K4549" s="1">
        <f t="shared" si="210"/>
        <v>543427.36</v>
      </c>
      <c r="L4549" s="1" t="str">
        <f t="shared" si="211"/>
        <v>ASALARIADO</v>
      </c>
      <c r="M4549" s="1">
        <f t="shared" si="212"/>
        <v>27</v>
      </c>
    </row>
    <row r="4550" spans="2:13" x14ac:dyDescent="0.25">
      <c r="B4550">
        <v>4536</v>
      </c>
      <c r="C4550" s="1" t="s">
        <v>9</v>
      </c>
      <c r="D4550">
        <v>342059.63</v>
      </c>
      <c r="E4550" s="1" t="s">
        <v>10</v>
      </c>
      <c r="F4550" s="1" t="s">
        <v>16</v>
      </c>
      <c r="G4550" s="1" t="s">
        <v>12</v>
      </c>
      <c r="H4550" s="1" t="s">
        <v>13</v>
      </c>
      <c r="I4550" s="1" t="s">
        <v>13</v>
      </c>
      <c r="J4550">
        <v>49</v>
      </c>
      <c r="K4550" s="1">
        <f t="shared" si="210"/>
        <v>342059.63</v>
      </c>
      <c r="L4550" s="1" t="str">
        <f t="shared" si="211"/>
        <v>ASALARIADO</v>
      </c>
      <c r="M4550" s="1">
        <f t="shared" si="212"/>
        <v>49</v>
      </c>
    </row>
    <row r="4551" spans="2:13" x14ac:dyDescent="0.25">
      <c r="B4551">
        <v>4537</v>
      </c>
      <c r="C4551" s="1" t="s">
        <v>15</v>
      </c>
      <c r="D4551">
        <v>1870704.54</v>
      </c>
      <c r="E4551" s="1" t="s">
        <v>10</v>
      </c>
      <c r="F4551" s="1" t="s">
        <v>16</v>
      </c>
      <c r="G4551" s="1" t="s">
        <v>12</v>
      </c>
      <c r="H4551" s="1" t="s">
        <v>13</v>
      </c>
      <c r="I4551" s="1" t="s">
        <v>13</v>
      </c>
      <c r="J4551">
        <v>28</v>
      </c>
      <c r="K4551" s="1">
        <f t="shared" si="210"/>
        <v>1870704.54</v>
      </c>
      <c r="L4551" s="1" t="str">
        <f t="shared" si="211"/>
        <v>ASALARIADO</v>
      </c>
      <c r="M4551" s="1">
        <f t="shared" si="212"/>
        <v>28</v>
      </c>
    </row>
    <row r="4552" spans="2:13" x14ac:dyDescent="0.25">
      <c r="B4552">
        <v>4538</v>
      </c>
      <c r="C4552" s="1" t="s">
        <v>9</v>
      </c>
      <c r="D4552">
        <v>317000</v>
      </c>
      <c r="E4552" s="1" t="s">
        <v>10</v>
      </c>
      <c r="F4552" s="1" t="s">
        <v>16</v>
      </c>
      <c r="G4552" s="1" t="s">
        <v>12</v>
      </c>
      <c r="H4552" s="1" t="s">
        <v>12</v>
      </c>
      <c r="I4552" s="1" t="s">
        <v>13</v>
      </c>
      <c r="J4552">
        <v>53</v>
      </c>
      <c r="K4552" s="1">
        <f t="shared" si="210"/>
        <v>317000</v>
      </c>
      <c r="L4552" s="1" t="str">
        <f t="shared" si="211"/>
        <v>ASALARIADO</v>
      </c>
      <c r="M4552" s="1">
        <f t="shared" si="212"/>
        <v>53</v>
      </c>
    </row>
    <row r="4553" spans="2:13" x14ac:dyDescent="0.25">
      <c r="B4553">
        <v>4539</v>
      </c>
      <c r="C4553" s="1" t="s">
        <v>15</v>
      </c>
      <c r="D4553">
        <v>403806.82</v>
      </c>
      <c r="E4553" s="1" t="s">
        <v>10</v>
      </c>
      <c r="F4553" s="1" t="s">
        <v>16</v>
      </c>
      <c r="G4553" s="1" t="s">
        <v>12</v>
      </c>
      <c r="H4553" s="1" t="s">
        <v>13</v>
      </c>
      <c r="I4553" s="1" t="s">
        <v>13</v>
      </c>
      <c r="J4553">
        <v>45</v>
      </c>
      <c r="K4553" s="1">
        <f t="shared" si="210"/>
        <v>403806.82</v>
      </c>
      <c r="L4553" s="1" t="str">
        <f t="shared" si="211"/>
        <v>ASALARIADO</v>
      </c>
      <c r="M4553" s="1">
        <f t="shared" si="212"/>
        <v>45</v>
      </c>
    </row>
    <row r="4554" spans="2:13" x14ac:dyDescent="0.25">
      <c r="B4554">
        <v>4540</v>
      </c>
      <c r="C4554" s="1" t="s">
        <v>15</v>
      </c>
      <c r="D4554">
        <v>1709089.1</v>
      </c>
      <c r="E4554" s="1" t="s">
        <v>10</v>
      </c>
      <c r="F4554" s="1" t="s">
        <v>11</v>
      </c>
      <c r="G4554" s="1" t="s">
        <v>12</v>
      </c>
      <c r="H4554" s="1" t="s">
        <v>13</v>
      </c>
      <c r="I4554" s="1" t="s">
        <v>13</v>
      </c>
      <c r="J4554">
        <v>49</v>
      </c>
      <c r="K4554" s="1">
        <f t="shared" si="210"/>
        <v>1709089.1</v>
      </c>
      <c r="L4554" s="1" t="str">
        <f t="shared" si="211"/>
        <v>ASALARIADO</v>
      </c>
      <c r="M4554" s="1">
        <f t="shared" si="212"/>
        <v>49</v>
      </c>
    </row>
    <row r="4555" spans="2:13" x14ac:dyDescent="0.25">
      <c r="B4555">
        <v>4541</v>
      </c>
      <c r="C4555" s="1" t="s">
        <v>9</v>
      </c>
      <c r="D4555">
        <v>278030</v>
      </c>
      <c r="E4555" s="1" t="s">
        <v>19</v>
      </c>
      <c r="F4555" s="1" t="s">
        <v>16</v>
      </c>
      <c r="G4555" s="1" t="s">
        <v>12</v>
      </c>
      <c r="H4555" s="1" t="s">
        <v>13</v>
      </c>
      <c r="I4555" s="1" t="s">
        <v>13</v>
      </c>
      <c r="J4555">
        <v>43</v>
      </c>
      <c r="K4555" s="1">
        <f t="shared" si="210"/>
        <v>278030</v>
      </c>
      <c r="L4555" s="1" t="str">
        <f t="shared" si="211"/>
        <v>CONVENIOS ESPECIALES DE TRABAJADORES INDEPENDIENTES</v>
      </c>
      <c r="M4555" s="1">
        <f t="shared" si="212"/>
        <v>43</v>
      </c>
    </row>
    <row r="4556" spans="2:13" x14ac:dyDescent="0.25">
      <c r="B4556">
        <v>4542</v>
      </c>
      <c r="C4556" s="1" t="s">
        <v>15</v>
      </c>
      <c r="D4556">
        <v>351531.84</v>
      </c>
      <c r="E4556" s="1" t="s">
        <v>10</v>
      </c>
      <c r="F4556" s="1" t="s">
        <v>16</v>
      </c>
      <c r="G4556" s="1" t="s">
        <v>12</v>
      </c>
      <c r="H4556" s="1" t="s">
        <v>13</v>
      </c>
      <c r="I4556" s="1" t="s">
        <v>13</v>
      </c>
      <c r="J4556">
        <v>35</v>
      </c>
      <c r="K4556" s="1">
        <f t="shared" si="210"/>
        <v>351531.84</v>
      </c>
      <c r="L4556" s="1" t="str">
        <f t="shared" si="211"/>
        <v>ASALARIADO</v>
      </c>
      <c r="M4556" s="1">
        <f t="shared" si="212"/>
        <v>35</v>
      </c>
    </row>
    <row r="4557" spans="2:13" x14ac:dyDescent="0.25">
      <c r="B4557">
        <v>4543</v>
      </c>
      <c r="C4557" s="1" t="s">
        <v>15</v>
      </c>
      <c r="D4557">
        <v>568492</v>
      </c>
      <c r="E4557" s="1" t="s">
        <v>10</v>
      </c>
      <c r="F4557" s="1" t="s">
        <v>11</v>
      </c>
      <c r="G4557" s="1" t="s">
        <v>12</v>
      </c>
      <c r="H4557" s="1" t="s">
        <v>13</v>
      </c>
      <c r="I4557" s="1" t="s">
        <v>13</v>
      </c>
      <c r="J4557">
        <v>28</v>
      </c>
      <c r="K4557" s="1">
        <f t="shared" si="210"/>
        <v>568492</v>
      </c>
      <c r="L4557" s="1" t="str">
        <f t="shared" si="211"/>
        <v>ASALARIADO</v>
      </c>
      <c r="M4557" s="1">
        <f t="shared" si="212"/>
        <v>28</v>
      </c>
    </row>
    <row r="4558" spans="2:13" x14ac:dyDescent="0.25">
      <c r="B4558">
        <v>4544</v>
      </c>
      <c r="C4558" s="1" t="s">
        <v>9</v>
      </c>
      <c r="D4558">
        <v>353607</v>
      </c>
      <c r="E4558" s="1" t="s">
        <v>10</v>
      </c>
      <c r="F4558" s="1" t="s">
        <v>16</v>
      </c>
      <c r="G4558" s="1" t="s">
        <v>12</v>
      </c>
      <c r="H4558" s="1" t="s">
        <v>13</v>
      </c>
      <c r="I4558" s="1" t="s">
        <v>13</v>
      </c>
      <c r="J4558">
        <v>51</v>
      </c>
      <c r="K4558" s="1">
        <f t="shared" si="210"/>
        <v>353607</v>
      </c>
      <c r="L4558" s="1" t="str">
        <f t="shared" si="211"/>
        <v>ASALARIADO</v>
      </c>
      <c r="M4558" s="1">
        <f t="shared" si="212"/>
        <v>51</v>
      </c>
    </row>
    <row r="4559" spans="2:13" x14ac:dyDescent="0.25">
      <c r="B4559">
        <v>4545</v>
      </c>
      <c r="C4559" s="1" t="s">
        <v>15</v>
      </c>
      <c r="D4559">
        <v>1932000</v>
      </c>
      <c r="E4559" s="1" t="s">
        <v>10</v>
      </c>
      <c r="F4559" s="1" t="s">
        <v>16</v>
      </c>
      <c r="G4559" s="1" t="s">
        <v>12</v>
      </c>
      <c r="H4559" s="1" t="s">
        <v>13</v>
      </c>
      <c r="I4559" s="1" t="s">
        <v>13</v>
      </c>
      <c r="J4559">
        <v>51</v>
      </c>
      <c r="K4559" s="1">
        <f t="shared" ref="K4559:K4622" si="213">IF(ISBLANK(D4559),$B$8,D4559)</f>
        <v>1932000</v>
      </c>
      <c r="L4559" s="1" t="str">
        <f t="shared" ref="L4559:L4622" si="214">IF(ISBLANK(E4559),$B$4,E4559)</f>
        <v>ASALARIADO</v>
      </c>
      <c r="M4559" s="1">
        <f t="shared" ref="M4559:M4622" si="215">IF(ISBLANK(J4559),$B$9,J4559)</f>
        <v>51</v>
      </c>
    </row>
    <row r="4560" spans="2:13" x14ac:dyDescent="0.25">
      <c r="B4560">
        <v>4546</v>
      </c>
      <c r="C4560" s="1" t="s">
        <v>15</v>
      </c>
      <c r="D4560">
        <v>560498</v>
      </c>
      <c r="E4560" s="1" t="s">
        <v>18</v>
      </c>
      <c r="F4560" s="1" t="s">
        <v>16</v>
      </c>
      <c r="G4560" s="1" t="s">
        <v>12</v>
      </c>
      <c r="H4560" s="1" t="s">
        <v>13</v>
      </c>
      <c r="I4560" s="1" t="s">
        <v>12</v>
      </c>
      <c r="J4560">
        <v>51</v>
      </c>
      <c r="K4560" s="1">
        <f t="shared" si="213"/>
        <v>560498</v>
      </c>
      <c r="L4560" s="1" t="str">
        <f t="shared" si="214"/>
        <v>TRABAJADOR INDEPENDIENTE</v>
      </c>
      <c r="M4560" s="1">
        <f t="shared" si="215"/>
        <v>51</v>
      </c>
    </row>
    <row r="4561" spans="2:13" x14ac:dyDescent="0.25">
      <c r="B4561">
        <v>4547</v>
      </c>
      <c r="C4561" s="1" t="s">
        <v>9</v>
      </c>
      <c r="D4561">
        <v>566297</v>
      </c>
      <c r="E4561" s="1" t="s">
        <v>17</v>
      </c>
      <c r="F4561" s="1" t="s">
        <v>16</v>
      </c>
      <c r="G4561" s="1" t="s">
        <v>12</v>
      </c>
      <c r="H4561" s="1" t="s">
        <v>13</v>
      </c>
      <c r="I4561" s="1" t="s">
        <v>13</v>
      </c>
      <c r="J4561">
        <v>55</v>
      </c>
      <c r="K4561" s="1">
        <f t="shared" si="213"/>
        <v>566297</v>
      </c>
      <c r="L4561" s="1" t="str">
        <f t="shared" si="214"/>
        <v>ASEGURADO VOLUNTARIO</v>
      </c>
      <c r="M4561" s="1">
        <f t="shared" si="215"/>
        <v>55</v>
      </c>
    </row>
    <row r="4562" spans="2:13" x14ac:dyDescent="0.25">
      <c r="B4562">
        <v>4548</v>
      </c>
      <c r="C4562" s="1" t="s">
        <v>15</v>
      </c>
      <c r="D4562">
        <v>133037.29999999999</v>
      </c>
      <c r="E4562" s="1" t="s">
        <v>10</v>
      </c>
      <c r="F4562" s="1" t="s">
        <v>11</v>
      </c>
      <c r="G4562" s="1" t="s">
        <v>12</v>
      </c>
      <c r="H4562" s="1" t="s">
        <v>13</v>
      </c>
      <c r="I4562" s="1" t="s">
        <v>13</v>
      </c>
      <c r="J4562">
        <v>25</v>
      </c>
      <c r="K4562" s="1">
        <f t="shared" si="213"/>
        <v>133037.29999999999</v>
      </c>
      <c r="L4562" s="1" t="str">
        <f t="shared" si="214"/>
        <v>ASALARIADO</v>
      </c>
      <c r="M4562" s="1">
        <f t="shared" si="215"/>
        <v>25</v>
      </c>
    </row>
    <row r="4563" spans="2:13" x14ac:dyDescent="0.25">
      <c r="B4563">
        <v>4549</v>
      </c>
      <c r="C4563" s="1" t="s">
        <v>9</v>
      </c>
      <c r="D4563">
        <v>1848072</v>
      </c>
      <c r="E4563" s="1" t="s">
        <v>10</v>
      </c>
      <c r="F4563" s="1" t="s">
        <v>11</v>
      </c>
      <c r="G4563" s="1" t="s">
        <v>12</v>
      </c>
      <c r="H4563" s="1" t="s">
        <v>13</v>
      </c>
      <c r="I4563" s="1" t="s">
        <v>12</v>
      </c>
      <c r="J4563">
        <v>63</v>
      </c>
      <c r="K4563" s="1">
        <f t="shared" si="213"/>
        <v>1848072</v>
      </c>
      <c r="L4563" s="1" t="str">
        <f t="shared" si="214"/>
        <v>ASALARIADO</v>
      </c>
      <c r="M4563" s="1">
        <f t="shared" si="215"/>
        <v>63</v>
      </c>
    </row>
    <row r="4564" spans="2:13" x14ac:dyDescent="0.25">
      <c r="B4564">
        <v>4550</v>
      </c>
      <c r="C4564" s="1" t="s">
        <v>9</v>
      </c>
      <c r="D4564">
        <v>1624745.95</v>
      </c>
      <c r="E4564" s="1" t="s">
        <v>10</v>
      </c>
      <c r="F4564" s="1" t="s">
        <v>16</v>
      </c>
      <c r="G4564" s="1" t="s">
        <v>12</v>
      </c>
      <c r="H4564" s="1" t="s">
        <v>13</v>
      </c>
      <c r="I4564" s="1" t="s">
        <v>13</v>
      </c>
      <c r="J4564">
        <v>38</v>
      </c>
      <c r="K4564" s="1">
        <f t="shared" si="213"/>
        <v>1624745.95</v>
      </c>
      <c r="L4564" s="1" t="str">
        <f t="shared" si="214"/>
        <v>ASALARIADO</v>
      </c>
      <c r="M4564" s="1">
        <f t="shared" si="215"/>
        <v>38</v>
      </c>
    </row>
    <row r="4565" spans="2:13" x14ac:dyDescent="0.25">
      <c r="B4565">
        <v>4551</v>
      </c>
      <c r="C4565" s="1" t="s">
        <v>9</v>
      </c>
      <c r="D4565">
        <v>693063.36</v>
      </c>
      <c r="E4565" s="1" t="s">
        <v>10</v>
      </c>
      <c r="F4565" s="1" t="s">
        <v>16</v>
      </c>
      <c r="G4565" s="1" t="s">
        <v>12</v>
      </c>
      <c r="H4565" s="1" t="s">
        <v>13</v>
      </c>
      <c r="I4565" s="1" t="s">
        <v>13</v>
      </c>
      <c r="J4565">
        <v>45</v>
      </c>
      <c r="K4565" s="1">
        <f t="shared" si="213"/>
        <v>693063.36</v>
      </c>
      <c r="L4565" s="1" t="str">
        <f t="shared" si="214"/>
        <v>ASALARIADO</v>
      </c>
      <c r="M4565" s="1">
        <f t="shared" si="215"/>
        <v>45</v>
      </c>
    </row>
    <row r="4566" spans="2:13" x14ac:dyDescent="0.25">
      <c r="B4566">
        <v>4552</v>
      </c>
      <c r="C4566" s="1" t="s">
        <v>9</v>
      </c>
      <c r="D4566">
        <v>476566.67</v>
      </c>
      <c r="E4566" s="1" t="s">
        <v>10</v>
      </c>
      <c r="F4566" s="1" t="s">
        <v>16</v>
      </c>
      <c r="G4566" s="1" t="s">
        <v>12</v>
      </c>
      <c r="H4566" s="1" t="s">
        <v>13</v>
      </c>
      <c r="I4566" s="1" t="s">
        <v>13</v>
      </c>
      <c r="J4566">
        <v>33</v>
      </c>
      <c r="K4566" s="1">
        <f t="shared" si="213"/>
        <v>476566.67</v>
      </c>
      <c r="L4566" s="1" t="str">
        <f t="shared" si="214"/>
        <v>ASALARIADO</v>
      </c>
      <c r="M4566" s="1">
        <f t="shared" si="215"/>
        <v>33</v>
      </c>
    </row>
    <row r="4567" spans="2:13" x14ac:dyDescent="0.25">
      <c r="B4567">
        <v>4553</v>
      </c>
      <c r="C4567" s="1" t="s">
        <v>15</v>
      </c>
      <c r="D4567">
        <v>297429</v>
      </c>
      <c r="E4567" s="1" t="s">
        <v>18</v>
      </c>
      <c r="F4567" s="1" t="s">
        <v>16</v>
      </c>
      <c r="G4567" s="1" t="s">
        <v>12</v>
      </c>
      <c r="H4567" s="1" t="s">
        <v>13</v>
      </c>
      <c r="I4567" s="1" t="s">
        <v>12</v>
      </c>
      <c r="J4567">
        <v>65</v>
      </c>
      <c r="K4567" s="1">
        <f t="shared" si="213"/>
        <v>297429</v>
      </c>
      <c r="L4567" s="1" t="str">
        <f t="shared" si="214"/>
        <v>TRABAJADOR INDEPENDIENTE</v>
      </c>
      <c r="M4567" s="1">
        <f t="shared" si="215"/>
        <v>65</v>
      </c>
    </row>
    <row r="4568" spans="2:13" x14ac:dyDescent="0.25">
      <c r="B4568">
        <v>4554</v>
      </c>
      <c r="C4568" s="1" t="s">
        <v>9</v>
      </c>
      <c r="D4568">
        <v>35530</v>
      </c>
      <c r="E4568" s="1" t="s">
        <v>10</v>
      </c>
      <c r="F4568" s="1" t="s">
        <v>16</v>
      </c>
      <c r="G4568" s="1" t="s">
        <v>12</v>
      </c>
      <c r="H4568" s="1" t="s">
        <v>12</v>
      </c>
      <c r="I4568" s="1" t="s">
        <v>13</v>
      </c>
      <c r="J4568">
        <v>37</v>
      </c>
      <c r="K4568" s="1">
        <f t="shared" si="213"/>
        <v>35530</v>
      </c>
      <c r="L4568" s="1" t="str">
        <f t="shared" si="214"/>
        <v>ASALARIADO</v>
      </c>
      <c r="M4568" s="1">
        <f t="shared" si="215"/>
        <v>37</v>
      </c>
    </row>
    <row r="4569" spans="2:13" x14ac:dyDescent="0.25">
      <c r="B4569">
        <v>4555</v>
      </c>
      <c r="C4569" s="1" t="s">
        <v>9</v>
      </c>
      <c r="D4569">
        <v>476562.94</v>
      </c>
      <c r="E4569" s="1" t="s">
        <v>10</v>
      </c>
      <c r="F4569" s="1" t="s">
        <v>16</v>
      </c>
      <c r="G4569" s="1" t="s">
        <v>12</v>
      </c>
      <c r="H4569" s="1" t="s">
        <v>12</v>
      </c>
      <c r="I4569" s="1" t="s">
        <v>13</v>
      </c>
      <c r="J4569">
        <v>32</v>
      </c>
      <c r="K4569" s="1">
        <f t="shared" si="213"/>
        <v>476562.94</v>
      </c>
      <c r="L4569" s="1" t="str">
        <f t="shared" si="214"/>
        <v>ASALARIADO</v>
      </c>
      <c r="M4569" s="1">
        <f t="shared" si="215"/>
        <v>32</v>
      </c>
    </row>
    <row r="4570" spans="2:13" x14ac:dyDescent="0.25">
      <c r="B4570">
        <v>4556</v>
      </c>
      <c r="C4570" s="1" t="s">
        <v>15</v>
      </c>
      <c r="D4570">
        <v>297046</v>
      </c>
      <c r="E4570" s="1" t="s">
        <v>17</v>
      </c>
      <c r="F4570" s="1" t="s">
        <v>16</v>
      </c>
      <c r="G4570" s="1" t="s">
        <v>12</v>
      </c>
      <c r="H4570" s="1" t="s">
        <v>12</v>
      </c>
      <c r="I4570" s="1" t="s">
        <v>13</v>
      </c>
      <c r="J4570">
        <v>38</v>
      </c>
      <c r="K4570" s="1">
        <f t="shared" si="213"/>
        <v>297046</v>
      </c>
      <c r="L4570" s="1" t="str">
        <f t="shared" si="214"/>
        <v>ASEGURADO VOLUNTARIO</v>
      </c>
      <c r="M4570" s="1">
        <f t="shared" si="215"/>
        <v>38</v>
      </c>
    </row>
    <row r="4571" spans="2:13" x14ac:dyDescent="0.25">
      <c r="B4571">
        <v>4557</v>
      </c>
      <c r="C4571" s="1" t="s">
        <v>9</v>
      </c>
      <c r="D4571">
        <v>381640</v>
      </c>
      <c r="E4571" s="1" t="s">
        <v>10</v>
      </c>
      <c r="F4571" s="1" t="s">
        <v>16</v>
      </c>
      <c r="G4571" s="1" t="s">
        <v>12</v>
      </c>
      <c r="H4571" s="1" t="s">
        <v>13</v>
      </c>
      <c r="I4571" s="1" t="s">
        <v>13</v>
      </c>
      <c r="J4571">
        <v>53</v>
      </c>
      <c r="K4571" s="1">
        <f t="shared" si="213"/>
        <v>381640</v>
      </c>
      <c r="L4571" s="1" t="str">
        <f t="shared" si="214"/>
        <v>ASALARIADO</v>
      </c>
      <c r="M4571" s="1">
        <f t="shared" si="215"/>
        <v>53</v>
      </c>
    </row>
    <row r="4572" spans="2:13" x14ac:dyDescent="0.25">
      <c r="B4572">
        <v>4558</v>
      </c>
      <c r="C4572" s="1" t="s">
        <v>9</v>
      </c>
      <c r="D4572">
        <v>323296</v>
      </c>
      <c r="E4572" s="1" t="s">
        <v>17</v>
      </c>
      <c r="F4572" s="1" t="s">
        <v>16</v>
      </c>
      <c r="G4572" s="1" t="s">
        <v>12</v>
      </c>
      <c r="H4572" s="1" t="s">
        <v>13</v>
      </c>
      <c r="I4572" s="1" t="s">
        <v>13</v>
      </c>
      <c r="J4572">
        <v>31</v>
      </c>
      <c r="K4572" s="1">
        <f t="shared" si="213"/>
        <v>323296</v>
      </c>
      <c r="L4572" s="1" t="str">
        <f t="shared" si="214"/>
        <v>ASEGURADO VOLUNTARIO</v>
      </c>
      <c r="M4572" s="1">
        <f t="shared" si="215"/>
        <v>31</v>
      </c>
    </row>
    <row r="4573" spans="2:13" x14ac:dyDescent="0.25">
      <c r="B4573">
        <v>4559</v>
      </c>
      <c r="C4573" s="1" t="s">
        <v>9</v>
      </c>
      <c r="D4573">
        <v>1730544</v>
      </c>
      <c r="E4573" s="1" t="s">
        <v>10</v>
      </c>
      <c r="F4573" s="1" t="s">
        <v>16</v>
      </c>
      <c r="G4573" s="1" t="s">
        <v>12</v>
      </c>
      <c r="H4573" s="1" t="s">
        <v>13</v>
      </c>
      <c r="I4573" s="1" t="s">
        <v>13</v>
      </c>
      <c r="J4573">
        <v>31</v>
      </c>
      <c r="K4573" s="1">
        <f t="shared" si="213"/>
        <v>1730544</v>
      </c>
      <c r="L4573" s="1" t="str">
        <f t="shared" si="214"/>
        <v>ASALARIADO</v>
      </c>
      <c r="M4573" s="1">
        <f t="shared" si="215"/>
        <v>31</v>
      </c>
    </row>
    <row r="4574" spans="2:13" x14ac:dyDescent="0.25">
      <c r="B4574">
        <v>4560</v>
      </c>
      <c r="C4574" s="1" t="s">
        <v>9</v>
      </c>
      <c r="D4574">
        <v>670740</v>
      </c>
      <c r="E4574" s="1" t="s">
        <v>10</v>
      </c>
      <c r="F4574" s="1" t="s">
        <v>16</v>
      </c>
      <c r="G4574" s="1" t="s">
        <v>12</v>
      </c>
      <c r="H4574" s="1" t="s">
        <v>13</v>
      </c>
      <c r="I4574" s="1" t="s">
        <v>13</v>
      </c>
      <c r="J4574">
        <v>27</v>
      </c>
      <c r="K4574" s="1">
        <f t="shared" si="213"/>
        <v>670740</v>
      </c>
      <c r="L4574" s="1" t="str">
        <f t="shared" si="214"/>
        <v>ASALARIADO</v>
      </c>
      <c r="M4574" s="1">
        <f t="shared" si="215"/>
        <v>27</v>
      </c>
    </row>
    <row r="4575" spans="2:13" x14ac:dyDescent="0.25">
      <c r="B4575">
        <v>4561</v>
      </c>
      <c r="C4575" s="1" t="s">
        <v>9</v>
      </c>
      <c r="D4575">
        <v>290000</v>
      </c>
      <c r="E4575" s="1" t="s">
        <v>10</v>
      </c>
      <c r="F4575" s="1" t="s">
        <v>16</v>
      </c>
      <c r="G4575" s="1" t="s">
        <v>12</v>
      </c>
      <c r="H4575" s="1" t="s">
        <v>12</v>
      </c>
      <c r="I4575" s="1" t="s">
        <v>13</v>
      </c>
      <c r="J4575">
        <v>42</v>
      </c>
      <c r="K4575" s="1">
        <f t="shared" si="213"/>
        <v>290000</v>
      </c>
      <c r="L4575" s="1" t="str">
        <f t="shared" si="214"/>
        <v>ASALARIADO</v>
      </c>
      <c r="M4575" s="1">
        <f t="shared" si="215"/>
        <v>42</v>
      </c>
    </row>
    <row r="4576" spans="2:13" x14ac:dyDescent="0.25">
      <c r="B4576">
        <v>4562</v>
      </c>
      <c r="C4576" s="1" t="s">
        <v>9</v>
      </c>
      <c r="D4576">
        <v>542095.31999999995</v>
      </c>
      <c r="E4576" s="1" t="s">
        <v>14</v>
      </c>
      <c r="F4576" s="1" t="s">
        <v>11</v>
      </c>
      <c r="G4576" s="1" t="s">
        <v>12</v>
      </c>
      <c r="H4576" s="1" t="s">
        <v>13</v>
      </c>
      <c r="I4576" s="1" t="s">
        <v>13</v>
      </c>
      <c r="J4576">
        <v>64</v>
      </c>
      <c r="K4576" s="1">
        <f t="shared" si="213"/>
        <v>542095.31999999995</v>
      </c>
      <c r="L4576" s="1" t="str">
        <f t="shared" si="214"/>
        <v>PENSIONADOS EN SU PROPIO SISTEMA</v>
      </c>
      <c r="M4576" s="1">
        <f t="shared" si="215"/>
        <v>64</v>
      </c>
    </row>
    <row r="4577" spans="2:13" x14ac:dyDescent="0.25">
      <c r="B4577">
        <v>4563</v>
      </c>
      <c r="C4577" s="1" t="s">
        <v>9</v>
      </c>
      <c r="D4577">
        <v>695574.7</v>
      </c>
      <c r="E4577" s="1" t="s">
        <v>10</v>
      </c>
      <c r="F4577" s="1" t="s">
        <v>16</v>
      </c>
      <c r="G4577" s="1" t="s">
        <v>12</v>
      </c>
      <c r="H4577" s="1" t="s">
        <v>13</v>
      </c>
      <c r="I4577" s="1" t="s">
        <v>13</v>
      </c>
      <c r="J4577">
        <v>55</v>
      </c>
      <c r="K4577" s="1">
        <f t="shared" si="213"/>
        <v>695574.7</v>
      </c>
      <c r="L4577" s="1" t="str">
        <f t="shared" si="214"/>
        <v>ASALARIADO</v>
      </c>
      <c r="M4577" s="1">
        <f t="shared" si="215"/>
        <v>55</v>
      </c>
    </row>
    <row r="4578" spans="2:13" x14ac:dyDescent="0.25">
      <c r="B4578">
        <v>4564</v>
      </c>
      <c r="C4578" s="1" t="s">
        <v>9</v>
      </c>
      <c r="D4578">
        <v>299784</v>
      </c>
      <c r="E4578" s="1" t="s">
        <v>18</v>
      </c>
      <c r="F4578" s="1" t="s">
        <v>16</v>
      </c>
      <c r="G4578" s="1" t="s">
        <v>12</v>
      </c>
      <c r="H4578" s="1" t="s">
        <v>13</v>
      </c>
      <c r="I4578" s="1" t="s">
        <v>13</v>
      </c>
      <c r="J4578">
        <v>39</v>
      </c>
      <c r="K4578" s="1">
        <f t="shared" si="213"/>
        <v>299784</v>
      </c>
      <c r="L4578" s="1" t="str">
        <f t="shared" si="214"/>
        <v>TRABAJADOR INDEPENDIENTE</v>
      </c>
      <c r="M4578" s="1">
        <f t="shared" si="215"/>
        <v>39</v>
      </c>
    </row>
    <row r="4579" spans="2:13" x14ac:dyDescent="0.25">
      <c r="B4579">
        <v>4565</v>
      </c>
      <c r="C4579" s="1" t="s">
        <v>9</v>
      </c>
      <c r="D4579">
        <v>1166115</v>
      </c>
      <c r="E4579" s="1" t="s">
        <v>10</v>
      </c>
      <c r="F4579" s="1" t="s">
        <v>11</v>
      </c>
      <c r="G4579" s="1" t="s">
        <v>12</v>
      </c>
      <c r="H4579" s="1" t="s">
        <v>13</v>
      </c>
      <c r="I4579" s="1" t="s">
        <v>12</v>
      </c>
      <c r="J4579">
        <v>64</v>
      </c>
      <c r="K4579" s="1">
        <f t="shared" si="213"/>
        <v>1166115</v>
      </c>
      <c r="L4579" s="1" t="str">
        <f t="shared" si="214"/>
        <v>ASALARIADO</v>
      </c>
      <c r="M4579" s="1">
        <f t="shared" si="215"/>
        <v>64</v>
      </c>
    </row>
    <row r="4580" spans="2:13" x14ac:dyDescent="0.25">
      <c r="B4580">
        <v>4566</v>
      </c>
      <c r="C4580" s="1" t="s">
        <v>9</v>
      </c>
      <c r="D4580">
        <v>300018</v>
      </c>
      <c r="E4580" s="1" t="s">
        <v>18</v>
      </c>
      <c r="F4580" s="1" t="s">
        <v>16</v>
      </c>
      <c r="G4580" s="1" t="s">
        <v>12</v>
      </c>
      <c r="H4580" s="1" t="s">
        <v>13</v>
      </c>
      <c r="I4580" s="1" t="s">
        <v>12</v>
      </c>
      <c r="J4580">
        <v>51</v>
      </c>
      <c r="K4580" s="1">
        <f t="shared" si="213"/>
        <v>300018</v>
      </c>
      <c r="L4580" s="1" t="str">
        <f t="shared" si="214"/>
        <v>TRABAJADOR INDEPENDIENTE</v>
      </c>
      <c r="M4580" s="1">
        <f t="shared" si="215"/>
        <v>51</v>
      </c>
    </row>
    <row r="4581" spans="2:13" x14ac:dyDescent="0.25">
      <c r="B4581">
        <v>4567</v>
      </c>
      <c r="C4581" s="1" t="s">
        <v>9</v>
      </c>
      <c r="D4581">
        <v>524236.19</v>
      </c>
      <c r="E4581" s="1" t="s">
        <v>10</v>
      </c>
      <c r="F4581" s="1" t="s">
        <v>16</v>
      </c>
      <c r="G4581" s="1" t="s">
        <v>12</v>
      </c>
      <c r="H4581" s="1" t="s">
        <v>13</v>
      </c>
      <c r="I4581" s="1" t="s">
        <v>13</v>
      </c>
      <c r="J4581">
        <v>54</v>
      </c>
      <c r="K4581" s="1">
        <f t="shared" si="213"/>
        <v>524236.19</v>
      </c>
      <c r="L4581" s="1" t="str">
        <f t="shared" si="214"/>
        <v>ASALARIADO</v>
      </c>
      <c r="M4581" s="1">
        <f t="shared" si="215"/>
        <v>54</v>
      </c>
    </row>
    <row r="4582" spans="2:13" x14ac:dyDescent="0.25">
      <c r="B4582">
        <v>4568</v>
      </c>
      <c r="C4582" s="1" t="s">
        <v>15</v>
      </c>
      <c r="D4582">
        <v>298155</v>
      </c>
      <c r="E4582" s="1" t="s">
        <v>17</v>
      </c>
      <c r="F4582" s="1" t="s">
        <v>16</v>
      </c>
      <c r="G4582" s="1" t="s">
        <v>12</v>
      </c>
      <c r="H4582" s="1" t="s">
        <v>13</v>
      </c>
      <c r="I4582" s="1" t="s">
        <v>13</v>
      </c>
      <c r="J4582">
        <v>75</v>
      </c>
      <c r="K4582" s="1">
        <f t="shared" si="213"/>
        <v>298155</v>
      </c>
      <c r="L4582" s="1" t="str">
        <f t="shared" si="214"/>
        <v>ASEGURADO VOLUNTARIO</v>
      </c>
      <c r="M4582" s="1">
        <f t="shared" si="215"/>
        <v>75</v>
      </c>
    </row>
    <row r="4583" spans="2:13" x14ac:dyDescent="0.25">
      <c r="B4583">
        <v>4569</v>
      </c>
      <c r="C4583" s="1" t="s">
        <v>9</v>
      </c>
      <c r="D4583">
        <v>347501.19</v>
      </c>
      <c r="E4583" s="1" t="s">
        <v>10</v>
      </c>
      <c r="F4583" s="1" t="s">
        <v>16</v>
      </c>
      <c r="G4583" s="1" t="s">
        <v>12</v>
      </c>
      <c r="H4583" s="1" t="s">
        <v>13</v>
      </c>
      <c r="I4583" s="1" t="s">
        <v>13</v>
      </c>
      <c r="J4583">
        <v>68</v>
      </c>
      <c r="K4583" s="1">
        <f t="shared" si="213"/>
        <v>347501.19</v>
      </c>
      <c r="L4583" s="1" t="str">
        <f t="shared" si="214"/>
        <v>ASALARIADO</v>
      </c>
      <c r="M4583" s="1">
        <f t="shared" si="215"/>
        <v>68</v>
      </c>
    </row>
    <row r="4584" spans="2:13" x14ac:dyDescent="0.25">
      <c r="B4584">
        <v>4570</v>
      </c>
      <c r="C4584" s="1" t="s">
        <v>9</v>
      </c>
      <c r="D4584">
        <v>280000</v>
      </c>
      <c r="E4584" s="1" t="s">
        <v>10</v>
      </c>
      <c r="F4584" s="1" t="s">
        <v>16</v>
      </c>
      <c r="G4584" s="1" t="s">
        <v>12</v>
      </c>
      <c r="H4584" s="1" t="s">
        <v>13</v>
      </c>
      <c r="I4584" s="1" t="s">
        <v>13</v>
      </c>
      <c r="J4584">
        <v>24</v>
      </c>
      <c r="K4584" s="1">
        <f t="shared" si="213"/>
        <v>280000</v>
      </c>
      <c r="L4584" s="1" t="str">
        <f t="shared" si="214"/>
        <v>ASALARIADO</v>
      </c>
      <c r="M4584" s="1">
        <f t="shared" si="215"/>
        <v>24</v>
      </c>
    </row>
    <row r="4585" spans="2:13" x14ac:dyDescent="0.25">
      <c r="B4585">
        <v>4571</v>
      </c>
      <c r="C4585" s="1" t="s">
        <v>9</v>
      </c>
      <c r="D4585">
        <v>350112.18</v>
      </c>
      <c r="E4585" s="1" t="s">
        <v>10</v>
      </c>
      <c r="F4585" s="1" t="s">
        <v>16</v>
      </c>
      <c r="G4585" s="1" t="s">
        <v>12</v>
      </c>
      <c r="H4585" s="1" t="s">
        <v>13</v>
      </c>
      <c r="I4585" s="1" t="s">
        <v>13</v>
      </c>
      <c r="J4585">
        <v>29</v>
      </c>
      <c r="K4585" s="1">
        <f t="shared" si="213"/>
        <v>350112.18</v>
      </c>
      <c r="L4585" s="1" t="str">
        <f t="shared" si="214"/>
        <v>ASALARIADO</v>
      </c>
      <c r="M4585" s="1">
        <f t="shared" si="215"/>
        <v>29</v>
      </c>
    </row>
    <row r="4586" spans="2:13" x14ac:dyDescent="0.25">
      <c r="B4586">
        <v>4572</v>
      </c>
      <c r="C4586" s="1" t="s">
        <v>15</v>
      </c>
      <c r="D4586">
        <v>815000</v>
      </c>
      <c r="E4586" s="1" t="s">
        <v>10</v>
      </c>
      <c r="F4586" s="1" t="s">
        <v>16</v>
      </c>
      <c r="G4586" s="1" t="s">
        <v>12</v>
      </c>
      <c r="H4586" s="1" t="s">
        <v>13</v>
      </c>
      <c r="I4586" s="1" t="s">
        <v>13</v>
      </c>
      <c r="J4586">
        <v>28</v>
      </c>
      <c r="K4586" s="1">
        <f t="shared" si="213"/>
        <v>815000</v>
      </c>
      <c r="L4586" s="1" t="str">
        <f t="shared" si="214"/>
        <v>ASALARIADO</v>
      </c>
      <c r="M4586" s="1">
        <f t="shared" si="215"/>
        <v>28</v>
      </c>
    </row>
    <row r="4587" spans="2:13" x14ac:dyDescent="0.25">
      <c r="B4587">
        <v>4573</v>
      </c>
      <c r="C4587" s="1" t="s">
        <v>9</v>
      </c>
      <c r="D4587">
        <v>1207124</v>
      </c>
      <c r="E4587" s="1" t="s">
        <v>17</v>
      </c>
      <c r="F4587" s="1" t="s">
        <v>16</v>
      </c>
      <c r="G4587" s="1" t="s">
        <v>12</v>
      </c>
      <c r="H4587" s="1" t="s">
        <v>13</v>
      </c>
      <c r="I4587" s="1" t="s">
        <v>13</v>
      </c>
      <c r="J4587">
        <v>52</v>
      </c>
      <c r="K4587" s="1">
        <f t="shared" si="213"/>
        <v>1207124</v>
      </c>
      <c r="L4587" s="1" t="str">
        <f t="shared" si="214"/>
        <v>ASEGURADO VOLUNTARIO</v>
      </c>
      <c r="M4587" s="1">
        <f t="shared" si="215"/>
        <v>52</v>
      </c>
    </row>
    <row r="4588" spans="2:13" x14ac:dyDescent="0.25">
      <c r="B4588">
        <v>4574</v>
      </c>
      <c r="C4588" s="1" t="s">
        <v>9</v>
      </c>
      <c r="D4588">
        <v>860750.63</v>
      </c>
      <c r="E4588" s="1" t="s">
        <v>10</v>
      </c>
      <c r="F4588" s="1" t="s">
        <v>16</v>
      </c>
      <c r="G4588" s="1" t="s">
        <v>12</v>
      </c>
      <c r="H4588" s="1" t="s">
        <v>13</v>
      </c>
      <c r="I4588" s="1" t="s">
        <v>13</v>
      </c>
      <c r="J4588">
        <v>25</v>
      </c>
      <c r="K4588" s="1">
        <f t="shared" si="213"/>
        <v>860750.63</v>
      </c>
      <c r="L4588" s="1" t="str">
        <f t="shared" si="214"/>
        <v>ASALARIADO</v>
      </c>
      <c r="M4588" s="1">
        <f t="shared" si="215"/>
        <v>25</v>
      </c>
    </row>
    <row r="4589" spans="2:13" x14ac:dyDescent="0.25">
      <c r="B4589">
        <v>4575</v>
      </c>
      <c r="C4589" s="1" t="s">
        <v>9</v>
      </c>
      <c r="D4589">
        <v>278030</v>
      </c>
      <c r="E4589" s="1" t="s">
        <v>18</v>
      </c>
      <c r="F4589" s="1" t="s">
        <v>16</v>
      </c>
      <c r="G4589" s="1" t="s">
        <v>12</v>
      </c>
      <c r="H4589" s="1" t="s">
        <v>13</v>
      </c>
      <c r="I4589" s="1" t="s">
        <v>13</v>
      </c>
      <c r="J4589">
        <v>35</v>
      </c>
      <c r="K4589" s="1">
        <f t="shared" si="213"/>
        <v>278030</v>
      </c>
      <c r="L4589" s="1" t="str">
        <f t="shared" si="214"/>
        <v>TRABAJADOR INDEPENDIENTE</v>
      </c>
      <c r="M4589" s="1">
        <f t="shared" si="215"/>
        <v>35</v>
      </c>
    </row>
    <row r="4590" spans="2:13" x14ac:dyDescent="0.25">
      <c r="B4590">
        <v>4576</v>
      </c>
      <c r="C4590" s="1" t="s">
        <v>9</v>
      </c>
      <c r="D4590">
        <v>297046</v>
      </c>
      <c r="E4590" s="1" t="s">
        <v>17</v>
      </c>
      <c r="F4590" s="1" t="s">
        <v>16</v>
      </c>
      <c r="G4590" s="1" t="s">
        <v>12</v>
      </c>
      <c r="H4590" s="1" t="s">
        <v>13</v>
      </c>
      <c r="I4590" s="1" t="s">
        <v>13</v>
      </c>
      <c r="J4590">
        <v>56</v>
      </c>
      <c r="K4590" s="1">
        <f t="shared" si="213"/>
        <v>297046</v>
      </c>
      <c r="L4590" s="1" t="str">
        <f t="shared" si="214"/>
        <v>ASEGURADO VOLUNTARIO</v>
      </c>
      <c r="M4590" s="1">
        <f t="shared" si="215"/>
        <v>56</v>
      </c>
    </row>
    <row r="4591" spans="2:13" x14ac:dyDescent="0.25">
      <c r="B4591">
        <v>4577</v>
      </c>
      <c r="C4591" s="1" t="s">
        <v>15</v>
      </c>
      <c r="D4591">
        <v>391916.75</v>
      </c>
      <c r="E4591" s="1" t="s">
        <v>10</v>
      </c>
      <c r="F4591" s="1" t="s">
        <v>16</v>
      </c>
      <c r="G4591" s="1" t="s">
        <v>12</v>
      </c>
      <c r="H4591" s="1" t="s">
        <v>12</v>
      </c>
      <c r="I4591" s="1" t="s">
        <v>13</v>
      </c>
      <c r="J4591">
        <v>33</v>
      </c>
      <c r="K4591" s="1">
        <f t="shared" si="213"/>
        <v>391916.75</v>
      </c>
      <c r="L4591" s="1" t="str">
        <f t="shared" si="214"/>
        <v>ASALARIADO</v>
      </c>
      <c r="M4591" s="1">
        <f t="shared" si="215"/>
        <v>33</v>
      </c>
    </row>
    <row r="4592" spans="2:13" x14ac:dyDescent="0.25">
      <c r="B4592">
        <v>4578</v>
      </c>
      <c r="C4592" s="1" t="s">
        <v>9</v>
      </c>
      <c r="D4592">
        <v>442458</v>
      </c>
      <c r="E4592" s="1" t="s">
        <v>10</v>
      </c>
      <c r="F4592" s="1" t="s">
        <v>16</v>
      </c>
      <c r="G4592" s="1" t="s">
        <v>12</v>
      </c>
      <c r="H4592" s="1" t="s">
        <v>12</v>
      </c>
      <c r="I4592" s="1" t="s">
        <v>13</v>
      </c>
      <c r="J4592">
        <v>27</v>
      </c>
      <c r="K4592" s="1">
        <f t="shared" si="213"/>
        <v>442458</v>
      </c>
      <c r="L4592" s="1" t="str">
        <f t="shared" si="214"/>
        <v>ASALARIADO</v>
      </c>
      <c r="M4592" s="1">
        <f t="shared" si="215"/>
        <v>27</v>
      </c>
    </row>
    <row r="4593" spans="2:13" x14ac:dyDescent="0.25">
      <c r="B4593">
        <v>4579</v>
      </c>
      <c r="C4593" s="1" t="s">
        <v>9</v>
      </c>
      <c r="D4593">
        <v>639148</v>
      </c>
      <c r="E4593" s="1" t="s">
        <v>18</v>
      </c>
      <c r="F4593" s="1" t="s">
        <v>16</v>
      </c>
      <c r="G4593" s="1" t="s">
        <v>12</v>
      </c>
      <c r="H4593" s="1" t="s">
        <v>13</v>
      </c>
      <c r="I4593" s="1" t="s">
        <v>12</v>
      </c>
      <c r="J4593">
        <v>42</v>
      </c>
      <c r="K4593" s="1">
        <f t="shared" si="213"/>
        <v>639148</v>
      </c>
      <c r="L4593" s="1" t="str">
        <f t="shared" si="214"/>
        <v>TRABAJADOR INDEPENDIENTE</v>
      </c>
      <c r="M4593" s="1">
        <f t="shared" si="215"/>
        <v>42</v>
      </c>
    </row>
    <row r="4594" spans="2:13" x14ac:dyDescent="0.25">
      <c r="B4594">
        <v>4580</v>
      </c>
      <c r="C4594" s="1" t="s">
        <v>9</v>
      </c>
      <c r="D4594">
        <v>46091.09</v>
      </c>
      <c r="E4594" s="1" t="s">
        <v>10</v>
      </c>
      <c r="F4594" s="1" t="s">
        <v>16</v>
      </c>
      <c r="G4594" s="1" t="s">
        <v>12</v>
      </c>
      <c r="H4594" s="1" t="s">
        <v>13</v>
      </c>
      <c r="I4594" s="1" t="s">
        <v>13</v>
      </c>
      <c r="J4594">
        <v>43</v>
      </c>
      <c r="K4594" s="1">
        <f t="shared" si="213"/>
        <v>46091.09</v>
      </c>
      <c r="L4594" s="1" t="str">
        <f t="shared" si="214"/>
        <v>ASALARIADO</v>
      </c>
      <c r="M4594" s="1">
        <f t="shared" si="215"/>
        <v>43</v>
      </c>
    </row>
    <row r="4595" spans="2:13" x14ac:dyDescent="0.25">
      <c r="B4595">
        <v>4581</v>
      </c>
      <c r="C4595" s="1" t="s">
        <v>15</v>
      </c>
      <c r="D4595">
        <v>361420</v>
      </c>
      <c r="E4595" s="1" t="s">
        <v>18</v>
      </c>
      <c r="F4595" s="1" t="s">
        <v>16</v>
      </c>
      <c r="G4595" s="1" t="s">
        <v>12</v>
      </c>
      <c r="H4595" s="1" t="s">
        <v>13</v>
      </c>
      <c r="I4595" s="1" t="s">
        <v>12</v>
      </c>
      <c r="J4595">
        <v>52</v>
      </c>
      <c r="K4595" s="1">
        <f t="shared" si="213"/>
        <v>361420</v>
      </c>
      <c r="L4595" s="1" t="str">
        <f t="shared" si="214"/>
        <v>TRABAJADOR INDEPENDIENTE</v>
      </c>
      <c r="M4595" s="1">
        <f t="shared" si="215"/>
        <v>52</v>
      </c>
    </row>
    <row r="4596" spans="2:13" x14ac:dyDescent="0.25">
      <c r="B4596">
        <v>4582</v>
      </c>
      <c r="C4596" s="1" t="s">
        <v>9</v>
      </c>
      <c r="D4596">
        <v>301853</v>
      </c>
      <c r="E4596" s="1" t="s">
        <v>18</v>
      </c>
      <c r="F4596" s="1" t="s">
        <v>16</v>
      </c>
      <c r="G4596" s="1" t="s">
        <v>12</v>
      </c>
      <c r="H4596" s="1" t="s">
        <v>13</v>
      </c>
      <c r="I4596" s="1" t="s">
        <v>13</v>
      </c>
      <c r="J4596">
        <v>25</v>
      </c>
      <c r="K4596" s="1">
        <f t="shared" si="213"/>
        <v>301853</v>
      </c>
      <c r="L4596" s="1" t="str">
        <f t="shared" si="214"/>
        <v>TRABAJADOR INDEPENDIENTE</v>
      </c>
      <c r="M4596" s="1">
        <f t="shared" si="215"/>
        <v>25</v>
      </c>
    </row>
    <row r="4597" spans="2:13" x14ac:dyDescent="0.25">
      <c r="B4597">
        <v>4583</v>
      </c>
      <c r="C4597" s="1" t="s">
        <v>9</v>
      </c>
      <c r="D4597">
        <v>263622.26</v>
      </c>
      <c r="E4597" s="1" t="s">
        <v>10</v>
      </c>
      <c r="F4597" s="1" t="s">
        <v>16</v>
      </c>
      <c r="G4597" s="1" t="s">
        <v>12</v>
      </c>
      <c r="H4597" s="1" t="s">
        <v>13</v>
      </c>
      <c r="I4597" s="1" t="s">
        <v>13</v>
      </c>
      <c r="J4597">
        <v>20</v>
      </c>
      <c r="K4597" s="1">
        <f t="shared" si="213"/>
        <v>263622.26</v>
      </c>
      <c r="L4597" s="1" t="str">
        <f t="shared" si="214"/>
        <v>ASALARIADO</v>
      </c>
      <c r="M4597" s="1">
        <f t="shared" si="215"/>
        <v>20</v>
      </c>
    </row>
    <row r="4598" spans="2:13" x14ac:dyDescent="0.25">
      <c r="B4598">
        <v>4584</v>
      </c>
      <c r="C4598" s="1" t="s">
        <v>9</v>
      </c>
      <c r="D4598">
        <v>511600</v>
      </c>
      <c r="E4598" s="1" t="s">
        <v>10</v>
      </c>
      <c r="F4598" s="1" t="s">
        <v>16</v>
      </c>
      <c r="G4598" s="1" t="s">
        <v>12</v>
      </c>
      <c r="H4598" s="1" t="s">
        <v>13</v>
      </c>
      <c r="I4598" s="1" t="s">
        <v>13</v>
      </c>
      <c r="J4598">
        <v>22</v>
      </c>
      <c r="K4598" s="1">
        <f t="shared" si="213"/>
        <v>511600</v>
      </c>
      <c r="L4598" s="1" t="str">
        <f t="shared" si="214"/>
        <v>ASALARIADO</v>
      </c>
      <c r="M4598" s="1">
        <f t="shared" si="215"/>
        <v>22</v>
      </c>
    </row>
    <row r="4599" spans="2:13" x14ac:dyDescent="0.25">
      <c r="B4599">
        <v>4585</v>
      </c>
      <c r="C4599" s="1" t="s">
        <v>15</v>
      </c>
      <c r="D4599">
        <v>831771.12</v>
      </c>
      <c r="E4599" s="1" t="s">
        <v>10</v>
      </c>
      <c r="F4599" s="1" t="s">
        <v>16</v>
      </c>
      <c r="G4599" s="1" t="s">
        <v>12</v>
      </c>
      <c r="H4599" s="1" t="s">
        <v>13</v>
      </c>
      <c r="I4599" s="1" t="s">
        <v>13</v>
      </c>
      <c r="J4599">
        <v>29</v>
      </c>
      <c r="K4599" s="1">
        <f t="shared" si="213"/>
        <v>831771.12</v>
      </c>
      <c r="L4599" s="1" t="str">
        <f t="shared" si="214"/>
        <v>ASALARIADO</v>
      </c>
      <c r="M4599" s="1">
        <f t="shared" si="215"/>
        <v>29</v>
      </c>
    </row>
    <row r="4600" spans="2:13" x14ac:dyDescent="0.25">
      <c r="B4600">
        <v>4586</v>
      </c>
      <c r="C4600" s="1" t="s">
        <v>15</v>
      </c>
      <c r="D4600">
        <v>297045</v>
      </c>
      <c r="E4600" s="1" t="s">
        <v>17</v>
      </c>
      <c r="F4600" s="1" t="s">
        <v>16</v>
      </c>
      <c r="G4600" s="1" t="s">
        <v>12</v>
      </c>
      <c r="H4600" s="1" t="s">
        <v>13</v>
      </c>
      <c r="I4600" s="1" t="s">
        <v>13</v>
      </c>
      <c r="J4600">
        <v>20</v>
      </c>
      <c r="K4600" s="1">
        <f t="shared" si="213"/>
        <v>297045</v>
      </c>
      <c r="L4600" s="1" t="str">
        <f t="shared" si="214"/>
        <v>ASEGURADO VOLUNTARIO</v>
      </c>
      <c r="M4600" s="1">
        <f t="shared" si="215"/>
        <v>20</v>
      </c>
    </row>
    <row r="4601" spans="2:13" x14ac:dyDescent="0.25">
      <c r="B4601">
        <v>4587</v>
      </c>
      <c r="C4601" s="1" t="s">
        <v>9</v>
      </c>
      <c r="D4601">
        <v>518519</v>
      </c>
      <c r="E4601" s="1" t="s">
        <v>18</v>
      </c>
      <c r="F4601" s="1" t="s">
        <v>16</v>
      </c>
      <c r="G4601" s="1" t="s">
        <v>12</v>
      </c>
      <c r="H4601" s="1" t="s">
        <v>13</v>
      </c>
      <c r="I4601" s="1" t="s">
        <v>12</v>
      </c>
      <c r="J4601">
        <v>43</v>
      </c>
      <c r="K4601" s="1">
        <f t="shared" si="213"/>
        <v>518519</v>
      </c>
      <c r="L4601" s="1" t="str">
        <f t="shared" si="214"/>
        <v>TRABAJADOR INDEPENDIENTE</v>
      </c>
      <c r="M4601" s="1">
        <f t="shared" si="215"/>
        <v>43</v>
      </c>
    </row>
    <row r="4602" spans="2:13" x14ac:dyDescent="0.25">
      <c r="B4602">
        <v>4588</v>
      </c>
      <c r="C4602" s="1" t="s">
        <v>9</v>
      </c>
      <c r="D4602">
        <v>239200</v>
      </c>
      <c r="E4602" s="1" t="s">
        <v>10</v>
      </c>
      <c r="F4602" s="1" t="s">
        <v>16</v>
      </c>
      <c r="G4602" s="1" t="s">
        <v>12</v>
      </c>
      <c r="H4602" s="1" t="s">
        <v>13</v>
      </c>
      <c r="I4602" s="1" t="s">
        <v>13</v>
      </c>
      <c r="J4602">
        <v>27</v>
      </c>
      <c r="K4602" s="1">
        <f t="shared" si="213"/>
        <v>239200</v>
      </c>
      <c r="L4602" s="1" t="str">
        <f t="shared" si="214"/>
        <v>ASALARIADO</v>
      </c>
      <c r="M4602" s="1">
        <f t="shared" si="215"/>
        <v>27</v>
      </c>
    </row>
    <row r="4603" spans="2:13" x14ac:dyDescent="0.25">
      <c r="B4603">
        <v>4589</v>
      </c>
      <c r="C4603" s="1" t="s">
        <v>9</v>
      </c>
      <c r="D4603">
        <v>445567</v>
      </c>
      <c r="E4603" s="1" t="s">
        <v>18</v>
      </c>
      <c r="F4603" s="1" t="s">
        <v>16</v>
      </c>
      <c r="G4603" s="1" t="s">
        <v>12</v>
      </c>
      <c r="H4603" s="1" t="s">
        <v>13</v>
      </c>
      <c r="I4603" s="1" t="s">
        <v>13</v>
      </c>
      <c r="J4603">
        <v>46</v>
      </c>
      <c r="K4603" s="1">
        <f t="shared" si="213"/>
        <v>445567</v>
      </c>
      <c r="L4603" s="1" t="str">
        <f t="shared" si="214"/>
        <v>TRABAJADOR INDEPENDIENTE</v>
      </c>
      <c r="M4603" s="1">
        <f t="shared" si="215"/>
        <v>46</v>
      </c>
    </row>
    <row r="4604" spans="2:13" x14ac:dyDescent="0.25">
      <c r="B4604">
        <v>4590</v>
      </c>
      <c r="C4604" s="1" t="s">
        <v>15</v>
      </c>
      <c r="D4604">
        <v>211216</v>
      </c>
      <c r="E4604" s="1" t="s">
        <v>10</v>
      </c>
      <c r="F4604" s="1" t="s">
        <v>11</v>
      </c>
      <c r="G4604" s="1" t="s">
        <v>12</v>
      </c>
      <c r="H4604" s="1" t="s">
        <v>13</v>
      </c>
      <c r="I4604" s="1" t="s">
        <v>13</v>
      </c>
      <c r="J4604">
        <v>34</v>
      </c>
      <c r="K4604" s="1">
        <f t="shared" si="213"/>
        <v>211216</v>
      </c>
      <c r="L4604" s="1" t="str">
        <f t="shared" si="214"/>
        <v>ASALARIADO</v>
      </c>
      <c r="M4604" s="1">
        <f t="shared" si="215"/>
        <v>34</v>
      </c>
    </row>
    <row r="4605" spans="2:13" x14ac:dyDescent="0.25">
      <c r="B4605">
        <v>4591</v>
      </c>
      <c r="C4605" s="1" t="s">
        <v>9</v>
      </c>
      <c r="D4605">
        <v>410000.02</v>
      </c>
      <c r="E4605" s="1" t="s">
        <v>10</v>
      </c>
      <c r="F4605" s="1" t="s">
        <v>16</v>
      </c>
      <c r="G4605" s="1" t="s">
        <v>12</v>
      </c>
      <c r="H4605" s="1" t="s">
        <v>13</v>
      </c>
      <c r="I4605" s="1" t="s">
        <v>13</v>
      </c>
      <c r="J4605">
        <v>25</v>
      </c>
      <c r="K4605" s="1">
        <f t="shared" si="213"/>
        <v>410000.02</v>
      </c>
      <c r="L4605" s="1" t="str">
        <f t="shared" si="214"/>
        <v>ASALARIADO</v>
      </c>
      <c r="M4605" s="1">
        <f t="shared" si="215"/>
        <v>25</v>
      </c>
    </row>
    <row r="4606" spans="2:13" x14ac:dyDescent="0.25">
      <c r="B4606">
        <v>4592</v>
      </c>
      <c r="C4606" s="1" t="s">
        <v>9</v>
      </c>
      <c r="D4606">
        <v>3325777.9</v>
      </c>
      <c r="E4606" s="1" t="s">
        <v>10</v>
      </c>
      <c r="F4606" s="1" t="s">
        <v>11</v>
      </c>
      <c r="G4606" s="1" t="s">
        <v>12</v>
      </c>
      <c r="H4606" s="1" t="s">
        <v>13</v>
      </c>
      <c r="I4606" s="1" t="s">
        <v>13</v>
      </c>
      <c r="J4606">
        <v>62</v>
      </c>
      <c r="K4606" s="1">
        <f t="shared" si="213"/>
        <v>3325777.9</v>
      </c>
      <c r="L4606" s="1" t="str">
        <f t="shared" si="214"/>
        <v>ASALARIADO</v>
      </c>
      <c r="M4606" s="1">
        <f t="shared" si="215"/>
        <v>62</v>
      </c>
    </row>
    <row r="4607" spans="2:13" x14ac:dyDescent="0.25">
      <c r="B4607">
        <v>4593</v>
      </c>
      <c r="C4607" s="1" t="s">
        <v>15</v>
      </c>
      <c r="D4607">
        <v>306669.62</v>
      </c>
      <c r="E4607" s="1" t="s">
        <v>10</v>
      </c>
      <c r="F4607" s="1" t="s">
        <v>11</v>
      </c>
      <c r="G4607" s="1" t="s">
        <v>12</v>
      </c>
      <c r="H4607" s="1" t="s">
        <v>12</v>
      </c>
      <c r="I4607" s="1" t="s">
        <v>13</v>
      </c>
      <c r="J4607">
        <v>49</v>
      </c>
      <c r="K4607" s="1">
        <f t="shared" si="213"/>
        <v>306669.62</v>
      </c>
      <c r="L4607" s="1" t="str">
        <f t="shared" si="214"/>
        <v>ASALARIADO</v>
      </c>
      <c r="M4607" s="1">
        <f t="shared" si="215"/>
        <v>49</v>
      </c>
    </row>
    <row r="4608" spans="2:13" x14ac:dyDescent="0.25">
      <c r="B4608">
        <v>4594</v>
      </c>
      <c r="C4608" s="1" t="s">
        <v>15</v>
      </c>
      <c r="D4608">
        <v>405464.55</v>
      </c>
      <c r="E4608" s="1" t="s">
        <v>10</v>
      </c>
      <c r="F4608" s="1" t="s">
        <v>16</v>
      </c>
      <c r="G4608" s="1" t="s">
        <v>12</v>
      </c>
      <c r="H4608" s="1" t="s">
        <v>13</v>
      </c>
      <c r="I4608" s="1" t="s">
        <v>13</v>
      </c>
      <c r="J4608">
        <v>35</v>
      </c>
      <c r="K4608" s="1">
        <f t="shared" si="213"/>
        <v>405464.55</v>
      </c>
      <c r="L4608" s="1" t="str">
        <f t="shared" si="214"/>
        <v>ASALARIADO</v>
      </c>
      <c r="M4608" s="1">
        <f t="shared" si="215"/>
        <v>35</v>
      </c>
    </row>
    <row r="4609" spans="2:13" x14ac:dyDescent="0.25">
      <c r="B4609">
        <v>4595</v>
      </c>
      <c r="C4609" s="1" t="s">
        <v>15</v>
      </c>
      <c r="D4609">
        <v>560987.56000000006</v>
      </c>
      <c r="E4609" s="1" t="s">
        <v>14</v>
      </c>
      <c r="F4609" s="1" t="s">
        <v>11</v>
      </c>
      <c r="G4609" s="1" t="s">
        <v>12</v>
      </c>
      <c r="H4609" s="1" t="s">
        <v>13</v>
      </c>
      <c r="I4609" s="1" t="s">
        <v>13</v>
      </c>
      <c r="J4609">
        <v>69</v>
      </c>
      <c r="K4609" s="1">
        <f t="shared" si="213"/>
        <v>560987.56000000006</v>
      </c>
      <c r="L4609" s="1" t="str">
        <f t="shared" si="214"/>
        <v>PENSIONADOS EN SU PROPIO SISTEMA</v>
      </c>
      <c r="M4609" s="1">
        <f t="shared" si="215"/>
        <v>69</v>
      </c>
    </row>
    <row r="4610" spans="2:13" x14ac:dyDescent="0.25">
      <c r="B4610">
        <v>4596</v>
      </c>
      <c r="C4610" s="1" t="s">
        <v>9</v>
      </c>
      <c r="D4610">
        <v>374731.55</v>
      </c>
      <c r="E4610" s="1" t="s">
        <v>10</v>
      </c>
      <c r="F4610" s="1" t="s">
        <v>16</v>
      </c>
      <c r="G4610" s="1" t="s">
        <v>12</v>
      </c>
      <c r="H4610" s="1" t="s">
        <v>12</v>
      </c>
      <c r="I4610" s="1" t="s">
        <v>13</v>
      </c>
      <c r="J4610">
        <v>36</v>
      </c>
      <c r="K4610" s="1">
        <f t="shared" si="213"/>
        <v>374731.55</v>
      </c>
      <c r="L4610" s="1" t="str">
        <f t="shared" si="214"/>
        <v>ASALARIADO</v>
      </c>
      <c r="M4610" s="1">
        <f t="shared" si="215"/>
        <v>36</v>
      </c>
    </row>
    <row r="4611" spans="2:13" x14ac:dyDescent="0.25">
      <c r="B4611">
        <v>4597</v>
      </c>
      <c r="C4611" s="1" t="s">
        <v>9</v>
      </c>
      <c r="D4611">
        <v>650000</v>
      </c>
      <c r="E4611" s="1" t="s">
        <v>10</v>
      </c>
      <c r="F4611" s="1" t="s">
        <v>16</v>
      </c>
      <c r="G4611" s="1" t="s">
        <v>12</v>
      </c>
      <c r="H4611" s="1" t="s">
        <v>13</v>
      </c>
      <c r="I4611" s="1" t="s">
        <v>13</v>
      </c>
      <c r="J4611">
        <v>45</v>
      </c>
      <c r="K4611" s="1">
        <f t="shared" si="213"/>
        <v>650000</v>
      </c>
      <c r="L4611" s="1" t="str">
        <f t="shared" si="214"/>
        <v>ASALARIADO</v>
      </c>
      <c r="M4611" s="1">
        <f t="shared" si="215"/>
        <v>45</v>
      </c>
    </row>
    <row r="4612" spans="2:13" x14ac:dyDescent="0.25">
      <c r="B4612">
        <v>4598</v>
      </c>
      <c r="C4612" s="1" t="s">
        <v>9</v>
      </c>
      <c r="D4612">
        <v>358640</v>
      </c>
      <c r="E4612" s="1" t="s">
        <v>17</v>
      </c>
      <c r="F4612" s="1" t="s">
        <v>16</v>
      </c>
      <c r="G4612" s="1" t="s">
        <v>12</v>
      </c>
      <c r="H4612" s="1" t="s">
        <v>12</v>
      </c>
      <c r="I4612" s="1" t="s">
        <v>13</v>
      </c>
      <c r="J4612">
        <v>29</v>
      </c>
      <c r="K4612" s="1">
        <f t="shared" si="213"/>
        <v>358640</v>
      </c>
      <c r="L4612" s="1" t="str">
        <f t="shared" si="214"/>
        <v>ASEGURADO VOLUNTARIO</v>
      </c>
      <c r="M4612" s="1">
        <f t="shared" si="215"/>
        <v>29</v>
      </c>
    </row>
    <row r="4613" spans="2:13" x14ac:dyDescent="0.25">
      <c r="B4613">
        <v>4599</v>
      </c>
      <c r="C4613" s="1" t="s">
        <v>9</v>
      </c>
      <c r="D4613">
        <v>838786.3</v>
      </c>
      <c r="E4613" s="1" t="s">
        <v>10</v>
      </c>
      <c r="F4613" s="1" t="s">
        <v>16</v>
      </c>
      <c r="G4613" s="1" t="s">
        <v>12</v>
      </c>
      <c r="H4613" s="1" t="s">
        <v>13</v>
      </c>
      <c r="I4613" s="1" t="s">
        <v>13</v>
      </c>
      <c r="J4613">
        <v>79</v>
      </c>
      <c r="K4613" s="1">
        <f t="shared" si="213"/>
        <v>838786.3</v>
      </c>
      <c r="L4613" s="1" t="str">
        <f t="shared" si="214"/>
        <v>ASALARIADO</v>
      </c>
      <c r="M4613" s="1">
        <f t="shared" si="215"/>
        <v>79</v>
      </c>
    </row>
    <row r="4614" spans="2:13" x14ac:dyDescent="0.25">
      <c r="B4614">
        <v>4600</v>
      </c>
      <c r="C4614" s="1" t="s">
        <v>9</v>
      </c>
      <c r="D4614">
        <v>34458</v>
      </c>
      <c r="E4614" s="1" t="s">
        <v>10</v>
      </c>
      <c r="F4614" s="1" t="s">
        <v>16</v>
      </c>
      <c r="G4614" s="1" t="s">
        <v>12</v>
      </c>
      <c r="H4614" s="1" t="s">
        <v>13</v>
      </c>
      <c r="I4614" s="1" t="s">
        <v>13</v>
      </c>
      <c r="J4614">
        <v>43</v>
      </c>
      <c r="K4614" s="1">
        <f t="shared" si="213"/>
        <v>34458</v>
      </c>
      <c r="L4614" s="1" t="str">
        <f t="shared" si="214"/>
        <v>ASALARIADO</v>
      </c>
      <c r="M4614" s="1">
        <f t="shared" si="215"/>
        <v>43</v>
      </c>
    </row>
    <row r="4615" spans="2:13" x14ac:dyDescent="0.25">
      <c r="B4615">
        <v>4601</v>
      </c>
      <c r="C4615" s="1" t="s">
        <v>9</v>
      </c>
      <c r="D4615">
        <v>640000</v>
      </c>
      <c r="E4615" s="1" t="s">
        <v>10</v>
      </c>
      <c r="F4615" s="1" t="s">
        <v>16</v>
      </c>
      <c r="G4615" s="1" t="s">
        <v>12</v>
      </c>
      <c r="H4615" s="1" t="s">
        <v>12</v>
      </c>
      <c r="I4615" s="1" t="s">
        <v>13</v>
      </c>
      <c r="J4615">
        <v>44</v>
      </c>
      <c r="K4615" s="1">
        <f t="shared" si="213"/>
        <v>640000</v>
      </c>
      <c r="L4615" s="1" t="str">
        <f t="shared" si="214"/>
        <v>ASALARIADO</v>
      </c>
      <c r="M4615" s="1">
        <f t="shared" si="215"/>
        <v>44</v>
      </c>
    </row>
    <row r="4616" spans="2:13" x14ac:dyDescent="0.25">
      <c r="B4616">
        <v>4602</v>
      </c>
      <c r="C4616" s="1" t="s">
        <v>15</v>
      </c>
      <c r="D4616">
        <v>736259</v>
      </c>
      <c r="E4616" s="1" t="s">
        <v>14</v>
      </c>
      <c r="F4616" s="1" t="s">
        <v>11</v>
      </c>
      <c r="G4616" s="1" t="s">
        <v>12</v>
      </c>
      <c r="H4616" s="1" t="s">
        <v>13</v>
      </c>
      <c r="I4616" s="1" t="s">
        <v>13</v>
      </c>
      <c r="J4616">
        <v>82</v>
      </c>
      <c r="K4616" s="1">
        <f t="shared" si="213"/>
        <v>736259</v>
      </c>
      <c r="L4616" s="1" t="str">
        <f t="shared" si="214"/>
        <v>PENSIONADOS EN SU PROPIO SISTEMA</v>
      </c>
      <c r="M4616" s="1">
        <f t="shared" si="215"/>
        <v>82</v>
      </c>
    </row>
    <row r="4617" spans="2:13" x14ac:dyDescent="0.25">
      <c r="B4617">
        <v>4603</v>
      </c>
      <c r="C4617" s="1" t="s">
        <v>9</v>
      </c>
      <c r="D4617">
        <v>366300</v>
      </c>
      <c r="E4617" s="1" t="s">
        <v>10</v>
      </c>
      <c r="F4617" s="1" t="s">
        <v>16</v>
      </c>
      <c r="G4617" s="1" t="s">
        <v>12</v>
      </c>
      <c r="H4617" s="1" t="s">
        <v>12</v>
      </c>
      <c r="I4617" s="1" t="s">
        <v>13</v>
      </c>
      <c r="J4617">
        <v>27</v>
      </c>
      <c r="K4617" s="1">
        <f t="shared" si="213"/>
        <v>366300</v>
      </c>
      <c r="L4617" s="1" t="str">
        <f t="shared" si="214"/>
        <v>ASALARIADO</v>
      </c>
      <c r="M4617" s="1">
        <f t="shared" si="215"/>
        <v>27</v>
      </c>
    </row>
    <row r="4618" spans="2:13" x14ac:dyDescent="0.25">
      <c r="B4618">
        <v>4604</v>
      </c>
      <c r="C4618" s="1" t="s">
        <v>15</v>
      </c>
      <c r="D4618">
        <v>989476.56</v>
      </c>
      <c r="E4618" s="1" t="s">
        <v>10</v>
      </c>
      <c r="F4618" s="1" t="s">
        <v>11</v>
      </c>
      <c r="G4618" s="1" t="s">
        <v>12</v>
      </c>
      <c r="H4618" s="1" t="s">
        <v>13</v>
      </c>
      <c r="I4618" s="1" t="s">
        <v>13</v>
      </c>
      <c r="J4618">
        <v>31</v>
      </c>
      <c r="K4618" s="1">
        <f t="shared" si="213"/>
        <v>989476.56</v>
      </c>
      <c r="L4618" s="1" t="str">
        <f t="shared" si="214"/>
        <v>ASALARIADO</v>
      </c>
      <c r="M4618" s="1">
        <f t="shared" si="215"/>
        <v>31</v>
      </c>
    </row>
    <row r="4619" spans="2:13" x14ac:dyDescent="0.25">
      <c r="B4619">
        <v>4605</v>
      </c>
      <c r="C4619" s="1" t="s">
        <v>9</v>
      </c>
      <c r="D4619">
        <v>664852.56000000006</v>
      </c>
      <c r="E4619" s="1" t="s">
        <v>10</v>
      </c>
      <c r="F4619" s="1" t="s">
        <v>11</v>
      </c>
      <c r="G4619" s="1" t="s">
        <v>12</v>
      </c>
      <c r="H4619" s="1" t="s">
        <v>13</v>
      </c>
      <c r="I4619" s="1" t="s">
        <v>13</v>
      </c>
      <c r="J4619">
        <v>57</v>
      </c>
      <c r="K4619" s="1">
        <f t="shared" si="213"/>
        <v>664852.56000000006</v>
      </c>
      <c r="L4619" s="1" t="str">
        <f t="shared" si="214"/>
        <v>ASALARIADO</v>
      </c>
      <c r="M4619" s="1">
        <f t="shared" si="215"/>
        <v>57</v>
      </c>
    </row>
    <row r="4620" spans="2:13" x14ac:dyDescent="0.25">
      <c r="B4620">
        <v>4606</v>
      </c>
      <c r="C4620" s="1" t="s">
        <v>15</v>
      </c>
      <c r="D4620">
        <v>355573.78</v>
      </c>
      <c r="E4620" s="1" t="s">
        <v>10</v>
      </c>
      <c r="F4620" s="1" t="s">
        <v>16</v>
      </c>
      <c r="G4620" s="1" t="s">
        <v>12</v>
      </c>
      <c r="H4620" s="1" t="s">
        <v>13</v>
      </c>
      <c r="I4620" s="1" t="s">
        <v>13</v>
      </c>
      <c r="J4620">
        <v>33</v>
      </c>
      <c r="K4620" s="1">
        <f t="shared" si="213"/>
        <v>355573.78</v>
      </c>
      <c r="L4620" s="1" t="str">
        <f t="shared" si="214"/>
        <v>ASALARIADO</v>
      </c>
      <c r="M4620" s="1">
        <f t="shared" si="215"/>
        <v>33</v>
      </c>
    </row>
    <row r="4621" spans="2:13" x14ac:dyDescent="0.25">
      <c r="B4621">
        <v>4607</v>
      </c>
      <c r="C4621" s="1" t="s">
        <v>15</v>
      </c>
      <c r="D4621">
        <v>353478.67</v>
      </c>
      <c r="E4621" s="1" t="s">
        <v>10</v>
      </c>
      <c r="F4621" s="1" t="s">
        <v>16</v>
      </c>
      <c r="G4621" s="1" t="s">
        <v>12</v>
      </c>
      <c r="H4621" s="1" t="s">
        <v>13</v>
      </c>
      <c r="I4621" s="1" t="s">
        <v>13</v>
      </c>
      <c r="J4621">
        <v>26</v>
      </c>
      <c r="K4621" s="1">
        <f t="shared" si="213"/>
        <v>353478.67</v>
      </c>
      <c r="L4621" s="1" t="str">
        <f t="shared" si="214"/>
        <v>ASALARIADO</v>
      </c>
      <c r="M4621" s="1">
        <f t="shared" si="215"/>
        <v>26</v>
      </c>
    </row>
    <row r="4622" spans="2:13" x14ac:dyDescent="0.25">
      <c r="B4622">
        <v>4608</v>
      </c>
      <c r="C4622" s="1" t="s">
        <v>9</v>
      </c>
      <c r="D4622">
        <v>308439</v>
      </c>
      <c r="E4622" s="1" t="s">
        <v>17</v>
      </c>
      <c r="F4622" s="1" t="s">
        <v>16</v>
      </c>
      <c r="G4622" s="1" t="s">
        <v>12</v>
      </c>
      <c r="H4622" s="1" t="s">
        <v>12</v>
      </c>
      <c r="I4622" s="1" t="s">
        <v>13</v>
      </c>
      <c r="J4622">
        <v>88</v>
      </c>
      <c r="K4622" s="1">
        <f t="shared" si="213"/>
        <v>308439</v>
      </c>
      <c r="L4622" s="1" t="str">
        <f t="shared" si="214"/>
        <v>ASEGURADO VOLUNTARIO</v>
      </c>
      <c r="M4622" s="1">
        <f t="shared" si="215"/>
        <v>88</v>
      </c>
    </row>
    <row r="4623" spans="2:13" x14ac:dyDescent="0.25">
      <c r="B4623">
        <v>4609</v>
      </c>
      <c r="C4623" s="1" t="s">
        <v>9</v>
      </c>
      <c r="D4623">
        <v>278030</v>
      </c>
      <c r="E4623" s="1" t="s">
        <v>19</v>
      </c>
      <c r="F4623" s="1" t="s">
        <v>16</v>
      </c>
      <c r="G4623" s="1" t="s">
        <v>12</v>
      </c>
      <c r="H4623" s="1" t="s">
        <v>13</v>
      </c>
      <c r="I4623" s="1" t="s">
        <v>13</v>
      </c>
      <c r="J4623">
        <v>52</v>
      </c>
      <c r="K4623" s="1">
        <f t="shared" ref="K4623:K4686" si="216">IF(ISBLANK(D4623),$B$8,D4623)</f>
        <v>278030</v>
      </c>
      <c r="L4623" s="1" t="str">
        <f t="shared" ref="L4623:L4686" si="217">IF(ISBLANK(E4623),$B$4,E4623)</f>
        <v>CONVENIOS ESPECIALES DE TRABAJADORES INDEPENDIENTES</v>
      </c>
      <c r="M4623" s="1">
        <f t="shared" ref="M4623:M4686" si="218">IF(ISBLANK(J4623),$B$9,J4623)</f>
        <v>52</v>
      </c>
    </row>
    <row r="4624" spans="2:13" x14ac:dyDescent="0.25">
      <c r="B4624">
        <v>4610</v>
      </c>
      <c r="C4624" s="1" t="s">
        <v>15</v>
      </c>
      <c r="D4624">
        <v>445567</v>
      </c>
      <c r="E4624" s="1" t="s">
        <v>17</v>
      </c>
      <c r="F4624" s="1" t="s">
        <v>16</v>
      </c>
      <c r="G4624" s="1" t="s">
        <v>13</v>
      </c>
      <c r="H4624" s="1" t="s">
        <v>13</v>
      </c>
      <c r="I4624" s="1" t="s">
        <v>13</v>
      </c>
      <c r="J4624">
        <v>78</v>
      </c>
      <c r="K4624" s="1">
        <f t="shared" si="216"/>
        <v>445567</v>
      </c>
      <c r="L4624" s="1" t="str">
        <f t="shared" si="217"/>
        <v>ASEGURADO VOLUNTARIO</v>
      </c>
      <c r="M4624" s="1">
        <f t="shared" si="218"/>
        <v>78</v>
      </c>
    </row>
    <row r="4625" spans="2:13" x14ac:dyDescent="0.25">
      <c r="B4625">
        <v>4611</v>
      </c>
      <c r="C4625" s="1" t="s">
        <v>9</v>
      </c>
      <c r="D4625">
        <v>390662.05</v>
      </c>
      <c r="E4625" s="1" t="s">
        <v>10</v>
      </c>
      <c r="F4625" s="1" t="s">
        <v>16</v>
      </c>
      <c r="G4625" s="1" t="s">
        <v>12</v>
      </c>
      <c r="H4625" s="1" t="s">
        <v>13</v>
      </c>
      <c r="I4625" s="1" t="s">
        <v>12</v>
      </c>
      <c r="J4625">
        <v>35</v>
      </c>
      <c r="K4625" s="1">
        <f t="shared" si="216"/>
        <v>390662.05</v>
      </c>
      <c r="L4625" s="1" t="str">
        <f t="shared" si="217"/>
        <v>ASALARIADO</v>
      </c>
      <c r="M4625" s="1">
        <f t="shared" si="218"/>
        <v>35</v>
      </c>
    </row>
    <row r="4626" spans="2:13" x14ac:dyDescent="0.25">
      <c r="B4626">
        <v>4612</v>
      </c>
      <c r="C4626" s="1" t="s">
        <v>9</v>
      </c>
      <c r="D4626">
        <v>212000</v>
      </c>
      <c r="E4626" s="1" t="s">
        <v>10</v>
      </c>
      <c r="F4626" s="1" t="s">
        <v>16</v>
      </c>
      <c r="G4626" s="1" t="s">
        <v>12</v>
      </c>
      <c r="H4626" s="1" t="s">
        <v>13</v>
      </c>
      <c r="I4626" s="1" t="s">
        <v>13</v>
      </c>
      <c r="J4626">
        <v>24</v>
      </c>
      <c r="K4626" s="1">
        <f t="shared" si="216"/>
        <v>212000</v>
      </c>
      <c r="L4626" s="1" t="str">
        <f t="shared" si="217"/>
        <v>ASALARIADO</v>
      </c>
      <c r="M4626" s="1">
        <f t="shared" si="218"/>
        <v>24</v>
      </c>
    </row>
    <row r="4627" spans="2:13" x14ac:dyDescent="0.25">
      <c r="B4627">
        <v>4613</v>
      </c>
      <c r="C4627" s="1" t="s">
        <v>15</v>
      </c>
      <c r="D4627">
        <v>308568</v>
      </c>
      <c r="E4627" s="1" t="s">
        <v>18</v>
      </c>
      <c r="F4627" s="1" t="s">
        <v>16</v>
      </c>
      <c r="G4627" s="1" t="s">
        <v>12</v>
      </c>
      <c r="H4627" s="1" t="s">
        <v>13</v>
      </c>
      <c r="I4627" s="1" t="s">
        <v>12</v>
      </c>
      <c r="J4627">
        <v>50</v>
      </c>
      <c r="K4627" s="1">
        <f t="shared" si="216"/>
        <v>308568</v>
      </c>
      <c r="L4627" s="1" t="str">
        <f t="shared" si="217"/>
        <v>TRABAJADOR INDEPENDIENTE</v>
      </c>
      <c r="M4627" s="1">
        <f t="shared" si="218"/>
        <v>50</v>
      </c>
    </row>
    <row r="4628" spans="2:13" x14ac:dyDescent="0.25">
      <c r="B4628">
        <v>4614</v>
      </c>
      <c r="C4628" s="1" t="s">
        <v>9</v>
      </c>
      <c r="D4628">
        <v>560465</v>
      </c>
      <c r="E4628" s="1" t="s">
        <v>18</v>
      </c>
      <c r="F4628" s="1" t="s">
        <v>16</v>
      </c>
      <c r="G4628" s="1" t="s">
        <v>12</v>
      </c>
      <c r="H4628" s="1" t="s">
        <v>13</v>
      </c>
      <c r="I4628" s="1" t="s">
        <v>12</v>
      </c>
      <c r="J4628">
        <v>34</v>
      </c>
      <c r="K4628" s="1">
        <f t="shared" si="216"/>
        <v>560465</v>
      </c>
      <c r="L4628" s="1" t="str">
        <f t="shared" si="217"/>
        <v>TRABAJADOR INDEPENDIENTE</v>
      </c>
      <c r="M4628" s="1">
        <f t="shared" si="218"/>
        <v>34</v>
      </c>
    </row>
    <row r="4629" spans="2:13" x14ac:dyDescent="0.25">
      <c r="B4629">
        <v>4615</v>
      </c>
      <c r="C4629" s="1" t="s">
        <v>15</v>
      </c>
      <c r="D4629">
        <v>323296</v>
      </c>
      <c r="E4629" s="1" t="s">
        <v>18</v>
      </c>
      <c r="F4629" s="1" t="s">
        <v>16</v>
      </c>
      <c r="G4629" s="1" t="s">
        <v>12</v>
      </c>
      <c r="H4629" s="1" t="s">
        <v>13</v>
      </c>
      <c r="I4629" s="1" t="s">
        <v>12</v>
      </c>
      <c r="J4629">
        <v>48</v>
      </c>
      <c r="K4629" s="1">
        <f t="shared" si="216"/>
        <v>323296</v>
      </c>
      <c r="L4629" s="1" t="str">
        <f t="shared" si="217"/>
        <v>TRABAJADOR INDEPENDIENTE</v>
      </c>
      <c r="M4629" s="1">
        <f t="shared" si="218"/>
        <v>48</v>
      </c>
    </row>
    <row r="4630" spans="2:13" x14ac:dyDescent="0.25">
      <c r="B4630">
        <v>4616</v>
      </c>
      <c r="C4630" s="1" t="s">
        <v>9</v>
      </c>
      <c r="D4630">
        <v>392034</v>
      </c>
      <c r="E4630" s="1" t="s">
        <v>10</v>
      </c>
      <c r="F4630" s="1" t="s">
        <v>16</v>
      </c>
      <c r="G4630" s="1" t="s">
        <v>12</v>
      </c>
      <c r="H4630" s="1" t="s">
        <v>13</v>
      </c>
      <c r="I4630" s="1" t="s">
        <v>13</v>
      </c>
      <c r="J4630">
        <v>42</v>
      </c>
      <c r="K4630" s="1">
        <f t="shared" si="216"/>
        <v>392034</v>
      </c>
      <c r="L4630" s="1" t="str">
        <f t="shared" si="217"/>
        <v>ASALARIADO</v>
      </c>
      <c r="M4630" s="1">
        <f t="shared" si="218"/>
        <v>42</v>
      </c>
    </row>
    <row r="4631" spans="2:13" x14ac:dyDescent="0.25">
      <c r="B4631">
        <v>4617</v>
      </c>
      <c r="C4631" s="1" t="s">
        <v>15</v>
      </c>
      <c r="D4631">
        <v>1700000</v>
      </c>
      <c r="E4631" s="1" t="s">
        <v>10</v>
      </c>
      <c r="F4631" s="1" t="s">
        <v>16</v>
      </c>
      <c r="G4631" s="1" t="s">
        <v>12</v>
      </c>
      <c r="H4631" s="1" t="s">
        <v>13</v>
      </c>
      <c r="I4631" s="1" t="s">
        <v>13</v>
      </c>
      <c r="J4631">
        <v>22</v>
      </c>
      <c r="K4631" s="1">
        <f t="shared" si="216"/>
        <v>1700000</v>
      </c>
      <c r="L4631" s="1" t="str">
        <f t="shared" si="217"/>
        <v>ASALARIADO</v>
      </c>
      <c r="M4631" s="1">
        <f t="shared" si="218"/>
        <v>22</v>
      </c>
    </row>
    <row r="4632" spans="2:13" x14ac:dyDescent="0.25">
      <c r="B4632">
        <v>4618</v>
      </c>
      <c r="C4632" s="1" t="s">
        <v>15</v>
      </c>
      <c r="D4632">
        <v>674375</v>
      </c>
      <c r="E4632" s="1" t="s">
        <v>10</v>
      </c>
      <c r="F4632" s="1" t="s">
        <v>16</v>
      </c>
      <c r="G4632" s="1" t="s">
        <v>12</v>
      </c>
      <c r="H4632" s="1" t="s">
        <v>13</v>
      </c>
      <c r="I4632" s="1" t="s">
        <v>13</v>
      </c>
      <c r="J4632">
        <v>37</v>
      </c>
      <c r="K4632" s="1">
        <f t="shared" si="216"/>
        <v>674375</v>
      </c>
      <c r="L4632" s="1" t="str">
        <f t="shared" si="217"/>
        <v>ASALARIADO</v>
      </c>
      <c r="M4632" s="1">
        <f t="shared" si="218"/>
        <v>37</v>
      </c>
    </row>
    <row r="4633" spans="2:13" x14ac:dyDescent="0.25">
      <c r="B4633">
        <v>4619</v>
      </c>
      <c r="C4633" s="1" t="s">
        <v>9</v>
      </c>
      <c r="D4633">
        <v>402257.7</v>
      </c>
      <c r="E4633" s="1" t="s">
        <v>10</v>
      </c>
      <c r="F4633" s="1" t="s">
        <v>16</v>
      </c>
      <c r="G4633" s="1" t="s">
        <v>12</v>
      </c>
      <c r="H4633" s="1" t="s">
        <v>13</v>
      </c>
      <c r="I4633" s="1" t="s">
        <v>13</v>
      </c>
      <c r="J4633">
        <v>50</v>
      </c>
      <c r="K4633" s="1">
        <f t="shared" si="216"/>
        <v>402257.7</v>
      </c>
      <c r="L4633" s="1" t="str">
        <f t="shared" si="217"/>
        <v>ASALARIADO</v>
      </c>
      <c r="M4633" s="1">
        <f t="shared" si="218"/>
        <v>50</v>
      </c>
    </row>
    <row r="4634" spans="2:13" x14ac:dyDescent="0.25">
      <c r="B4634">
        <v>4620</v>
      </c>
      <c r="C4634" s="1" t="s">
        <v>9</v>
      </c>
      <c r="D4634">
        <v>445433</v>
      </c>
      <c r="E4634" s="1" t="s">
        <v>10</v>
      </c>
      <c r="F4634" s="1" t="s">
        <v>16</v>
      </c>
      <c r="G4634" s="1" t="s">
        <v>12</v>
      </c>
      <c r="H4634" s="1" t="s">
        <v>13</v>
      </c>
      <c r="I4634" s="1" t="s">
        <v>13</v>
      </c>
      <c r="J4634">
        <v>31</v>
      </c>
      <c r="K4634" s="1">
        <f t="shared" si="216"/>
        <v>445433</v>
      </c>
      <c r="L4634" s="1" t="str">
        <f t="shared" si="217"/>
        <v>ASALARIADO</v>
      </c>
      <c r="M4634" s="1">
        <f t="shared" si="218"/>
        <v>31</v>
      </c>
    </row>
    <row r="4635" spans="2:13" x14ac:dyDescent="0.25">
      <c r="B4635">
        <v>4621</v>
      </c>
      <c r="C4635" s="1" t="s">
        <v>15</v>
      </c>
      <c r="D4635">
        <v>605498</v>
      </c>
      <c r="E4635" s="1" t="s">
        <v>10</v>
      </c>
      <c r="F4635" s="1" t="s">
        <v>16</v>
      </c>
      <c r="G4635" s="1" t="s">
        <v>12</v>
      </c>
      <c r="H4635" s="1" t="s">
        <v>13</v>
      </c>
      <c r="I4635" s="1" t="s">
        <v>13</v>
      </c>
      <c r="J4635">
        <v>26</v>
      </c>
      <c r="K4635" s="1">
        <f t="shared" si="216"/>
        <v>605498</v>
      </c>
      <c r="L4635" s="1" t="str">
        <f t="shared" si="217"/>
        <v>ASALARIADO</v>
      </c>
      <c r="M4635" s="1">
        <f t="shared" si="218"/>
        <v>26</v>
      </c>
    </row>
    <row r="4636" spans="2:13" x14ac:dyDescent="0.25">
      <c r="B4636">
        <v>4622</v>
      </c>
      <c r="C4636" s="1" t="s">
        <v>15</v>
      </c>
      <c r="D4636">
        <v>897388</v>
      </c>
      <c r="E4636" s="1" t="s">
        <v>10</v>
      </c>
      <c r="F4636" s="1" t="s">
        <v>11</v>
      </c>
      <c r="G4636" s="1" t="s">
        <v>12</v>
      </c>
      <c r="H4636" s="1" t="s">
        <v>13</v>
      </c>
      <c r="I4636" s="1" t="s">
        <v>12</v>
      </c>
      <c r="J4636">
        <v>48</v>
      </c>
      <c r="K4636" s="1">
        <f t="shared" si="216"/>
        <v>897388</v>
      </c>
      <c r="L4636" s="1" t="str">
        <f t="shared" si="217"/>
        <v>ASALARIADO</v>
      </c>
      <c r="M4636" s="1">
        <f t="shared" si="218"/>
        <v>48</v>
      </c>
    </row>
    <row r="4637" spans="2:13" x14ac:dyDescent="0.25">
      <c r="B4637">
        <v>4623</v>
      </c>
      <c r="C4637" s="1" t="s">
        <v>15</v>
      </c>
      <c r="D4637">
        <v>1167986</v>
      </c>
      <c r="E4637" s="1" t="s">
        <v>10</v>
      </c>
      <c r="F4637" s="1" t="s">
        <v>11</v>
      </c>
      <c r="G4637" s="1" t="s">
        <v>12</v>
      </c>
      <c r="H4637" s="1" t="s">
        <v>13</v>
      </c>
      <c r="I4637" s="1" t="s">
        <v>12</v>
      </c>
      <c r="J4637">
        <v>61</v>
      </c>
      <c r="K4637" s="1">
        <f t="shared" si="216"/>
        <v>1167986</v>
      </c>
      <c r="L4637" s="1" t="str">
        <f t="shared" si="217"/>
        <v>ASALARIADO</v>
      </c>
      <c r="M4637" s="1">
        <f t="shared" si="218"/>
        <v>61</v>
      </c>
    </row>
    <row r="4638" spans="2:13" x14ac:dyDescent="0.25">
      <c r="B4638">
        <v>4624</v>
      </c>
      <c r="C4638" s="1" t="s">
        <v>9</v>
      </c>
      <c r="D4638">
        <v>509509</v>
      </c>
      <c r="E4638" s="1" t="s">
        <v>18</v>
      </c>
      <c r="F4638" s="1" t="s">
        <v>16</v>
      </c>
      <c r="G4638" s="1" t="s">
        <v>12</v>
      </c>
      <c r="H4638" s="1" t="s">
        <v>12</v>
      </c>
      <c r="I4638" s="1" t="s">
        <v>13</v>
      </c>
      <c r="J4638">
        <v>30</v>
      </c>
      <c r="K4638" s="1">
        <f t="shared" si="216"/>
        <v>509509</v>
      </c>
      <c r="L4638" s="1" t="str">
        <f t="shared" si="217"/>
        <v>TRABAJADOR INDEPENDIENTE</v>
      </c>
      <c r="M4638" s="1">
        <f t="shared" si="218"/>
        <v>30</v>
      </c>
    </row>
    <row r="4639" spans="2:13" x14ac:dyDescent="0.25">
      <c r="B4639">
        <v>4625</v>
      </c>
      <c r="C4639" s="1" t="s">
        <v>9</v>
      </c>
      <c r="D4639">
        <v>609986</v>
      </c>
      <c r="E4639" s="1" t="s">
        <v>10</v>
      </c>
      <c r="F4639" s="1" t="s">
        <v>16</v>
      </c>
      <c r="G4639" s="1" t="s">
        <v>12</v>
      </c>
      <c r="H4639" s="1" t="s">
        <v>13</v>
      </c>
      <c r="I4639" s="1" t="s">
        <v>13</v>
      </c>
      <c r="J4639">
        <v>26</v>
      </c>
      <c r="K4639" s="1">
        <f t="shared" si="216"/>
        <v>609986</v>
      </c>
      <c r="L4639" s="1" t="str">
        <f t="shared" si="217"/>
        <v>ASALARIADO</v>
      </c>
      <c r="M4639" s="1">
        <f t="shared" si="218"/>
        <v>26</v>
      </c>
    </row>
    <row r="4640" spans="2:13" x14ac:dyDescent="0.25">
      <c r="B4640">
        <v>4626</v>
      </c>
      <c r="C4640" s="1" t="s">
        <v>15</v>
      </c>
      <c r="D4640">
        <v>775258.33</v>
      </c>
      <c r="E4640" s="1" t="s">
        <v>10</v>
      </c>
      <c r="F4640" s="1" t="s">
        <v>16</v>
      </c>
      <c r="G4640" s="1" t="s">
        <v>12</v>
      </c>
      <c r="H4640" s="1" t="s">
        <v>13</v>
      </c>
      <c r="I4640" s="1" t="s">
        <v>13</v>
      </c>
      <c r="J4640">
        <v>23</v>
      </c>
      <c r="K4640" s="1">
        <f t="shared" si="216"/>
        <v>775258.33</v>
      </c>
      <c r="L4640" s="1" t="str">
        <f t="shared" si="217"/>
        <v>ASALARIADO</v>
      </c>
      <c r="M4640" s="1">
        <f t="shared" si="218"/>
        <v>23</v>
      </c>
    </row>
    <row r="4641" spans="2:13" x14ac:dyDescent="0.25">
      <c r="B4641">
        <v>4627</v>
      </c>
      <c r="C4641" s="1" t="s">
        <v>9</v>
      </c>
      <c r="D4641">
        <v>541379.75</v>
      </c>
      <c r="E4641" s="1" t="s">
        <v>10</v>
      </c>
      <c r="F4641" s="1" t="s">
        <v>16</v>
      </c>
      <c r="G4641" s="1" t="s">
        <v>12</v>
      </c>
      <c r="H4641" s="1" t="s">
        <v>12</v>
      </c>
      <c r="I4641" s="1" t="s">
        <v>13</v>
      </c>
      <c r="J4641">
        <v>77</v>
      </c>
      <c r="K4641" s="1">
        <f t="shared" si="216"/>
        <v>541379.75</v>
      </c>
      <c r="L4641" s="1" t="str">
        <f t="shared" si="217"/>
        <v>ASALARIADO</v>
      </c>
      <c r="M4641" s="1">
        <f t="shared" si="218"/>
        <v>77</v>
      </c>
    </row>
    <row r="4642" spans="2:13" x14ac:dyDescent="0.25">
      <c r="B4642">
        <v>4628</v>
      </c>
      <c r="C4642" s="1" t="s">
        <v>15</v>
      </c>
      <c r="D4642">
        <v>426935.93</v>
      </c>
      <c r="E4642" s="1" t="s">
        <v>10</v>
      </c>
      <c r="F4642" s="1" t="s">
        <v>16</v>
      </c>
      <c r="G4642" s="1" t="s">
        <v>12</v>
      </c>
      <c r="H4642" s="1" t="s">
        <v>13</v>
      </c>
      <c r="I4642" s="1" t="s">
        <v>13</v>
      </c>
      <c r="J4642">
        <v>28</v>
      </c>
      <c r="K4642" s="1">
        <f t="shared" si="216"/>
        <v>426935.93</v>
      </c>
      <c r="L4642" s="1" t="str">
        <f t="shared" si="217"/>
        <v>ASALARIADO</v>
      </c>
      <c r="M4642" s="1">
        <f t="shared" si="218"/>
        <v>28</v>
      </c>
    </row>
    <row r="4643" spans="2:13" x14ac:dyDescent="0.25">
      <c r="B4643">
        <v>4629</v>
      </c>
      <c r="C4643" s="1" t="s">
        <v>9</v>
      </c>
      <c r="D4643">
        <v>13780</v>
      </c>
      <c r="E4643" s="1" t="s">
        <v>10</v>
      </c>
      <c r="F4643" s="1" t="s">
        <v>16</v>
      </c>
      <c r="G4643" s="1" t="s">
        <v>12</v>
      </c>
      <c r="H4643" s="1" t="s">
        <v>13</v>
      </c>
      <c r="I4643" s="1" t="s">
        <v>13</v>
      </c>
      <c r="J4643">
        <v>38</v>
      </c>
      <c r="K4643" s="1">
        <f t="shared" si="216"/>
        <v>13780</v>
      </c>
      <c r="L4643" s="1" t="str">
        <f t="shared" si="217"/>
        <v>ASALARIADO</v>
      </c>
      <c r="M4643" s="1">
        <f t="shared" si="218"/>
        <v>38</v>
      </c>
    </row>
    <row r="4644" spans="2:13" x14ac:dyDescent="0.25">
      <c r="B4644">
        <v>4630</v>
      </c>
      <c r="C4644" s="1" t="s">
        <v>9</v>
      </c>
      <c r="D4644">
        <v>300018</v>
      </c>
      <c r="E4644" s="1" t="s">
        <v>18</v>
      </c>
      <c r="F4644" s="1" t="s">
        <v>16</v>
      </c>
      <c r="G4644" s="1" t="s">
        <v>12</v>
      </c>
      <c r="H4644" s="1" t="s">
        <v>13</v>
      </c>
      <c r="I4644" s="1" t="s">
        <v>12</v>
      </c>
      <c r="J4644">
        <v>53</v>
      </c>
      <c r="K4644" s="1">
        <f t="shared" si="216"/>
        <v>300018</v>
      </c>
      <c r="L4644" s="1" t="str">
        <f t="shared" si="217"/>
        <v>TRABAJADOR INDEPENDIENTE</v>
      </c>
      <c r="M4644" s="1">
        <f t="shared" si="218"/>
        <v>53</v>
      </c>
    </row>
    <row r="4645" spans="2:13" x14ac:dyDescent="0.25">
      <c r="B4645">
        <v>4631</v>
      </c>
      <c r="C4645" s="1" t="s">
        <v>9</v>
      </c>
      <c r="D4645">
        <v>1162023.5</v>
      </c>
      <c r="E4645" s="1" t="s">
        <v>10</v>
      </c>
      <c r="F4645" s="1" t="s">
        <v>11</v>
      </c>
      <c r="G4645" s="1" t="s">
        <v>12</v>
      </c>
      <c r="H4645" s="1" t="s">
        <v>13</v>
      </c>
      <c r="I4645" s="1" t="s">
        <v>13</v>
      </c>
      <c r="J4645">
        <v>38</v>
      </c>
      <c r="K4645" s="1">
        <f t="shared" si="216"/>
        <v>1162023.5</v>
      </c>
      <c r="L4645" s="1" t="str">
        <f t="shared" si="217"/>
        <v>ASALARIADO</v>
      </c>
      <c r="M4645" s="1">
        <f t="shared" si="218"/>
        <v>38</v>
      </c>
    </row>
    <row r="4646" spans="2:13" x14ac:dyDescent="0.25">
      <c r="B4646">
        <v>4632</v>
      </c>
      <c r="C4646" s="1" t="s">
        <v>15</v>
      </c>
      <c r="D4646">
        <v>297973.5</v>
      </c>
      <c r="E4646" s="1" t="s">
        <v>10</v>
      </c>
      <c r="F4646" s="1" t="s">
        <v>11</v>
      </c>
      <c r="G4646" s="1" t="s">
        <v>12</v>
      </c>
      <c r="H4646" s="1" t="s">
        <v>13</v>
      </c>
      <c r="I4646" s="1" t="s">
        <v>13</v>
      </c>
      <c r="J4646">
        <v>25</v>
      </c>
      <c r="K4646" s="1">
        <f t="shared" si="216"/>
        <v>297973.5</v>
      </c>
      <c r="L4646" s="1" t="str">
        <f t="shared" si="217"/>
        <v>ASALARIADO</v>
      </c>
      <c r="M4646" s="1">
        <f t="shared" si="218"/>
        <v>25</v>
      </c>
    </row>
    <row r="4647" spans="2:13" x14ac:dyDescent="0.25">
      <c r="B4647">
        <v>4633</v>
      </c>
      <c r="C4647" s="1" t="s">
        <v>9</v>
      </c>
      <c r="D4647">
        <v>311901.48</v>
      </c>
      <c r="E4647" s="1" t="s">
        <v>10</v>
      </c>
      <c r="F4647" s="1" t="s">
        <v>16</v>
      </c>
      <c r="G4647" s="1" t="s">
        <v>12</v>
      </c>
      <c r="H4647" s="1" t="s">
        <v>13</v>
      </c>
      <c r="I4647" s="1" t="s">
        <v>13</v>
      </c>
      <c r="J4647">
        <v>22</v>
      </c>
      <c r="K4647" s="1">
        <f t="shared" si="216"/>
        <v>311901.48</v>
      </c>
      <c r="L4647" s="1" t="str">
        <f t="shared" si="217"/>
        <v>ASALARIADO</v>
      </c>
      <c r="M4647" s="1">
        <f t="shared" si="218"/>
        <v>22</v>
      </c>
    </row>
    <row r="4648" spans="2:13" x14ac:dyDescent="0.25">
      <c r="B4648">
        <v>4634</v>
      </c>
      <c r="C4648" s="1" t="s">
        <v>9</v>
      </c>
      <c r="D4648">
        <v>493312.35</v>
      </c>
      <c r="E4648" s="1" t="s">
        <v>10</v>
      </c>
      <c r="F4648" s="1" t="s">
        <v>16</v>
      </c>
      <c r="G4648" s="1" t="s">
        <v>12</v>
      </c>
      <c r="H4648" s="1" t="s">
        <v>13</v>
      </c>
      <c r="I4648" s="1" t="s">
        <v>13</v>
      </c>
      <c r="J4648">
        <v>51</v>
      </c>
      <c r="K4648" s="1">
        <f t="shared" si="216"/>
        <v>493312.35</v>
      </c>
      <c r="L4648" s="1" t="str">
        <f t="shared" si="217"/>
        <v>ASALARIADO</v>
      </c>
      <c r="M4648" s="1">
        <f t="shared" si="218"/>
        <v>51</v>
      </c>
    </row>
    <row r="4649" spans="2:13" x14ac:dyDescent="0.25">
      <c r="B4649">
        <v>4635</v>
      </c>
      <c r="C4649" s="1" t="s">
        <v>15</v>
      </c>
      <c r="D4649">
        <v>1717983</v>
      </c>
      <c r="E4649" s="1" t="s">
        <v>14</v>
      </c>
      <c r="F4649" s="1" t="s">
        <v>11</v>
      </c>
      <c r="G4649" s="1" t="s">
        <v>12</v>
      </c>
      <c r="H4649" s="1" t="s">
        <v>13</v>
      </c>
      <c r="I4649" s="1" t="s">
        <v>13</v>
      </c>
      <c r="J4649">
        <v>68</v>
      </c>
      <c r="K4649" s="1">
        <f t="shared" si="216"/>
        <v>1717983</v>
      </c>
      <c r="L4649" s="1" t="str">
        <f t="shared" si="217"/>
        <v>PENSIONADOS EN SU PROPIO SISTEMA</v>
      </c>
      <c r="M4649" s="1">
        <f t="shared" si="218"/>
        <v>68</v>
      </c>
    </row>
    <row r="4650" spans="2:13" x14ac:dyDescent="0.25">
      <c r="B4650">
        <v>4636</v>
      </c>
      <c r="C4650" s="1" t="s">
        <v>15</v>
      </c>
      <c r="D4650">
        <v>343953</v>
      </c>
      <c r="E4650" s="1" t="s">
        <v>10</v>
      </c>
      <c r="F4650" s="1" t="s">
        <v>16</v>
      </c>
      <c r="G4650" s="1" t="s">
        <v>12</v>
      </c>
      <c r="H4650" s="1" t="s">
        <v>13</v>
      </c>
      <c r="I4650" s="1" t="s">
        <v>13</v>
      </c>
      <c r="J4650">
        <v>42</v>
      </c>
      <c r="K4650" s="1">
        <f t="shared" si="216"/>
        <v>343953</v>
      </c>
      <c r="L4650" s="1" t="str">
        <f t="shared" si="217"/>
        <v>ASALARIADO</v>
      </c>
      <c r="M4650" s="1">
        <f t="shared" si="218"/>
        <v>42</v>
      </c>
    </row>
    <row r="4651" spans="2:13" x14ac:dyDescent="0.25">
      <c r="B4651">
        <v>4637</v>
      </c>
      <c r="C4651" s="1" t="s">
        <v>9</v>
      </c>
      <c r="D4651">
        <v>2766444.9</v>
      </c>
      <c r="E4651" s="1" t="s">
        <v>10</v>
      </c>
      <c r="F4651" s="1" t="s">
        <v>16</v>
      </c>
      <c r="G4651" s="1" t="s">
        <v>12</v>
      </c>
      <c r="H4651" s="1" t="s">
        <v>13</v>
      </c>
      <c r="I4651" s="1" t="s">
        <v>13</v>
      </c>
      <c r="J4651">
        <v>37</v>
      </c>
      <c r="K4651" s="1">
        <f t="shared" si="216"/>
        <v>2766444.9</v>
      </c>
      <c r="L4651" s="1" t="str">
        <f t="shared" si="217"/>
        <v>ASALARIADO</v>
      </c>
      <c r="M4651" s="1">
        <f t="shared" si="218"/>
        <v>37</v>
      </c>
    </row>
    <row r="4652" spans="2:13" x14ac:dyDescent="0.25">
      <c r="B4652">
        <v>4638</v>
      </c>
      <c r="C4652" s="1" t="s">
        <v>15</v>
      </c>
      <c r="D4652">
        <v>634886.40000000002</v>
      </c>
      <c r="E4652" s="1" t="s">
        <v>10</v>
      </c>
      <c r="F4652" s="1" t="s">
        <v>11</v>
      </c>
      <c r="G4652" s="1" t="s">
        <v>12</v>
      </c>
      <c r="H4652" s="1" t="s">
        <v>13</v>
      </c>
      <c r="I4652" s="1" t="s">
        <v>13</v>
      </c>
      <c r="J4652">
        <v>39</v>
      </c>
      <c r="K4652" s="1">
        <f t="shared" si="216"/>
        <v>634886.40000000002</v>
      </c>
      <c r="L4652" s="1" t="str">
        <f t="shared" si="217"/>
        <v>ASALARIADO</v>
      </c>
      <c r="M4652" s="1">
        <f t="shared" si="218"/>
        <v>39</v>
      </c>
    </row>
    <row r="4653" spans="2:13" x14ac:dyDescent="0.25">
      <c r="B4653">
        <v>4639</v>
      </c>
      <c r="C4653" s="1" t="s">
        <v>9</v>
      </c>
      <c r="D4653">
        <v>297046</v>
      </c>
      <c r="E4653" s="1" t="s">
        <v>17</v>
      </c>
      <c r="F4653" s="1" t="s">
        <v>16</v>
      </c>
      <c r="G4653" s="1" t="s">
        <v>12</v>
      </c>
      <c r="H4653" s="1" t="s">
        <v>13</v>
      </c>
      <c r="I4653" s="1" t="s">
        <v>12</v>
      </c>
      <c r="J4653">
        <v>64</v>
      </c>
      <c r="K4653" s="1">
        <f t="shared" si="216"/>
        <v>297046</v>
      </c>
      <c r="L4653" s="1" t="str">
        <f t="shared" si="217"/>
        <v>ASEGURADO VOLUNTARIO</v>
      </c>
      <c r="M4653" s="1">
        <f t="shared" si="218"/>
        <v>64</v>
      </c>
    </row>
    <row r="4654" spans="2:13" x14ac:dyDescent="0.25">
      <c r="B4654">
        <v>4640</v>
      </c>
      <c r="C4654" s="1" t="s">
        <v>15</v>
      </c>
      <c r="D4654">
        <v>1337734.1000000001</v>
      </c>
      <c r="E4654" s="1" t="s">
        <v>10</v>
      </c>
      <c r="F4654" s="1" t="s">
        <v>16</v>
      </c>
      <c r="G4654" s="1" t="s">
        <v>12</v>
      </c>
      <c r="H4654" s="1" t="s">
        <v>13</v>
      </c>
      <c r="I4654" s="1" t="s">
        <v>13</v>
      </c>
      <c r="J4654">
        <v>26</v>
      </c>
      <c r="K4654" s="1">
        <f t="shared" si="216"/>
        <v>1337734.1000000001</v>
      </c>
      <c r="L4654" s="1" t="str">
        <f t="shared" si="217"/>
        <v>ASALARIADO</v>
      </c>
      <c r="M4654" s="1">
        <f t="shared" si="218"/>
        <v>26</v>
      </c>
    </row>
    <row r="4655" spans="2:13" x14ac:dyDescent="0.25">
      <c r="B4655">
        <v>4641</v>
      </c>
      <c r="C4655" s="1" t="s">
        <v>9</v>
      </c>
      <c r="D4655">
        <v>193905.3</v>
      </c>
      <c r="E4655" s="1" t="s">
        <v>10</v>
      </c>
      <c r="F4655" s="1" t="s">
        <v>11</v>
      </c>
      <c r="G4655" s="1" t="s">
        <v>12</v>
      </c>
      <c r="H4655" s="1" t="s">
        <v>13</v>
      </c>
      <c r="I4655" s="1" t="s">
        <v>13</v>
      </c>
      <c r="J4655">
        <v>51</v>
      </c>
      <c r="K4655" s="1">
        <f t="shared" si="216"/>
        <v>193905.3</v>
      </c>
      <c r="L4655" s="1" t="str">
        <f t="shared" si="217"/>
        <v>ASALARIADO</v>
      </c>
      <c r="M4655" s="1">
        <f t="shared" si="218"/>
        <v>51</v>
      </c>
    </row>
    <row r="4656" spans="2:13" x14ac:dyDescent="0.25">
      <c r="B4656">
        <v>4642</v>
      </c>
      <c r="C4656" s="1" t="s">
        <v>15</v>
      </c>
      <c r="D4656">
        <v>696716</v>
      </c>
      <c r="E4656" s="1" t="s">
        <v>10</v>
      </c>
      <c r="F4656" s="1" t="s">
        <v>11</v>
      </c>
      <c r="G4656" s="1" t="s">
        <v>12</v>
      </c>
      <c r="H4656" s="1" t="s">
        <v>13</v>
      </c>
      <c r="I4656" s="1" t="s">
        <v>12</v>
      </c>
      <c r="J4656">
        <v>35</v>
      </c>
      <c r="K4656" s="1">
        <f t="shared" si="216"/>
        <v>696716</v>
      </c>
      <c r="L4656" s="1" t="str">
        <f t="shared" si="217"/>
        <v>ASALARIADO</v>
      </c>
      <c r="M4656" s="1">
        <f t="shared" si="218"/>
        <v>35</v>
      </c>
    </row>
    <row r="4657" spans="2:13" x14ac:dyDescent="0.25">
      <c r="B4657">
        <v>4643</v>
      </c>
      <c r="C4657" s="1" t="s">
        <v>9</v>
      </c>
      <c r="D4657">
        <v>312000</v>
      </c>
      <c r="E4657" s="1" t="s">
        <v>10</v>
      </c>
      <c r="F4657" s="1" t="s">
        <v>16</v>
      </c>
      <c r="G4657" s="1" t="s">
        <v>12</v>
      </c>
      <c r="H4657" s="1" t="s">
        <v>12</v>
      </c>
      <c r="I4657" s="1" t="s">
        <v>13</v>
      </c>
      <c r="J4657">
        <v>35</v>
      </c>
      <c r="K4657" s="1">
        <f t="shared" si="216"/>
        <v>312000</v>
      </c>
      <c r="L4657" s="1" t="str">
        <f t="shared" si="217"/>
        <v>ASALARIADO</v>
      </c>
      <c r="M4657" s="1">
        <f t="shared" si="218"/>
        <v>35</v>
      </c>
    </row>
    <row r="4658" spans="2:13" x14ac:dyDescent="0.25">
      <c r="B4658">
        <v>4644</v>
      </c>
      <c r="C4658" s="1" t="s">
        <v>9</v>
      </c>
      <c r="D4658">
        <v>297045</v>
      </c>
      <c r="E4658" s="1" t="s">
        <v>18</v>
      </c>
      <c r="F4658" s="1" t="s">
        <v>16</v>
      </c>
      <c r="G4658" s="1" t="s">
        <v>12</v>
      </c>
      <c r="H4658" s="1" t="s">
        <v>13</v>
      </c>
      <c r="I4658" s="1" t="s">
        <v>13</v>
      </c>
      <c r="J4658">
        <v>30</v>
      </c>
      <c r="K4658" s="1">
        <f t="shared" si="216"/>
        <v>297045</v>
      </c>
      <c r="L4658" s="1" t="str">
        <f t="shared" si="217"/>
        <v>TRABAJADOR INDEPENDIENTE</v>
      </c>
      <c r="M4658" s="1">
        <f t="shared" si="218"/>
        <v>30</v>
      </c>
    </row>
    <row r="4659" spans="2:13" x14ac:dyDescent="0.25">
      <c r="B4659">
        <v>4645</v>
      </c>
      <c r="C4659" s="1" t="s">
        <v>15</v>
      </c>
      <c r="D4659">
        <v>295203</v>
      </c>
      <c r="E4659" s="1" t="s">
        <v>18</v>
      </c>
      <c r="F4659" s="1" t="s">
        <v>16</v>
      </c>
      <c r="G4659" s="1" t="s">
        <v>12</v>
      </c>
      <c r="H4659" s="1" t="s">
        <v>12</v>
      </c>
      <c r="I4659" s="1" t="s">
        <v>12</v>
      </c>
      <c r="J4659">
        <v>35</v>
      </c>
      <c r="K4659" s="1">
        <f t="shared" si="216"/>
        <v>295203</v>
      </c>
      <c r="L4659" s="1" t="str">
        <f t="shared" si="217"/>
        <v>TRABAJADOR INDEPENDIENTE</v>
      </c>
      <c r="M4659" s="1">
        <f t="shared" si="218"/>
        <v>35</v>
      </c>
    </row>
    <row r="4660" spans="2:13" x14ac:dyDescent="0.25">
      <c r="B4660">
        <v>4646</v>
      </c>
      <c r="C4660" s="1" t="s">
        <v>15</v>
      </c>
      <c r="D4660">
        <v>392686</v>
      </c>
      <c r="E4660" s="1" t="s">
        <v>10</v>
      </c>
      <c r="F4660" s="1" t="s">
        <v>11</v>
      </c>
      <c r="G4660" s="1" t="s">
        <v>12</v>
      </c>
      <c r="H4660" s="1" t="s">
        <v>13</v>
      </c>
      <c r="I4660" s="1" t="s">
        <v>13</v>
      </c>
      <c r="J4660">
        <v>56</v>
      </c>
      <c r="K4660" s="1">
        <f t="shared" si="216"/>
        <v>392686</v>
      </c>
      <c r="L4660" s="1" t="str">
        <f t="shared" si="217"/>
        <v>ASALARIADO</v>
      </c>
      <c r="M4660" s="1">
        <f t="shared" si="218"/>
        <v>56</v>
      </c>
    </row>
    <row r="4661" spans="2:13" x14ac:dyDescent="0.25">
      <c r="B4661">
        <v>4647</v>
      </c>
      <c r="C4661" s="1" t="s">
        <v>9</v>
      </c>
      <c r="D4661">
        <v>1544128</v>
      </c>
      <c r="E4661" s="1" t="s">
        <v>10</v>
      </c>
      <c r="F4661" s="1" t="s">
        <v>11</v>
      </c>
      <c r="G4661" s="1" t="s">
        <v>12</v>
      </c>
      <c r="H4661" s="1" t="s">
        <v>13</v>
      </c>
      <c r="I4661" s="1" t="s">
        <v>13</v>
      </c>
      <c r="J4661">
        <v>49</v>
      </c>
      <c r="K4661" s="1">
        <f t="shared" si="216"/>
        <v>1544128</v>
      </c>
      <c r="L4661" s="1" t="str">
        <f t="shared" si="217"/>
        <v>ASALARIADO</v>
      </c>
      <c r="M4661" s="1">
        <f t="shared" si="218"/>
        <v>49</v>
      </c>
    </row>
    <row r="4662" spans="2:13" x14ac:dyDescent="0.25">
      <c r="B4662">
        <v>4648</v>
      </c>
      <c r="C4662" s="1" t="s">
        <v>9</v>
      </c>
      <c r="D4662">
        <v>25000</v>
      </c>
      <c r="E4662" s="1" t="s">
        <v>10</v>
      </c>
      <c r="F4662" s="1" t="s">
        <v>16</v>
      </c>
      <c r="G4662" s="1" t="s">
        <v>12</v>
      </c>
      <c r="H4662" s="1" t="s">
        <v>13</v>
      </c>
      <c r="I4662" s="1" t="s">
        <v>13</v>
      </c>
      <c r="J4662">
        <v>24</v>
      </c>
      <c r="K4662" s="1">
        <f t="shared" si="216"/>
        <v>25000</v>
      </c>
      <c r="L4662" s="1" t="str">
        <f t="shared" si="217"/>
        <v>ASALARIADO</v>
      </c>
      <c r="M4662" s="1">
        <f t="shared" si="218"/>
        <v>24</v>
      </c>
    </row>
    <row r="4663" spans="2:13" x14ac:dyDescent="0.25">
      <c r="B4663">
        <v>4649</v>
      </c>
      <c r="C4663" s="1" t="s">
        <v>9</v>
      </c>
      <c r="D4663">
        <v>589772.12</v>
      </c>
      <c r="E4663" s="1" t="s">
        <v>10</v>
      </c>
      <c r="F4663" s="1" t="s">
        <v>16</v>
      </c>
      <c r="G4663" s="1" t="s">
        <v>12</v>
      </c>
      <c r="H4663" s="1" t="s">
        <v>13</v>
      </c>
      <c r="I4663" s="1" t="s">
        <v>13</v>
      </c>
      <c r="J4663">
        <v>23</v>
      </c>
      <c r="K4663" s="1">
        <f t="shared" si="216"/>
        <v>589772.12</v>
      </c>
      <c r="L4663" s="1" t="str">
        <f t="shared" si="217"/>
        <v>ASALARIADO</v>
      </c>
      <c r="M4663" s="1">
        <f t="shared" si="218"/>
        <v>23</v>
      </c>
    </row>
    <row r="4664" spans="2:13" x14ac:dyDescent="0.25">
      <c r="B4664">
        <v>4650</v>
      </c>
      <c r="C4664" s="1" t="s">
        <v>9</v>
      </c>
      <c r="D4664">
        <v>297045</v>
      </c>
      <c r="E4664" s="1" t="s">
        <v>17</v>
      </c>
      <c r="F4664" s="1" t="s">
        <v>16</v>
      </c>
      <c r="G4664" s="1" t="s">
        <v>12</v>
      </c>
      <c r="H4664" s="1" t="s">
        <v>12</v>
      </c>
      <c r="I4664" s="1" t="s">
        <v>13</v>
      </c>
      <c r="J4664">
        <v>62</v>
      </c>
      <c r="K4664" s="1">
        <f t="shared" si="216"/>
        <v>297045</v>
      </c>
      <c r="L4664" s="1" t="str">
        <f t="shared" si="217"/>
        <v>ASEGURADO VOLUNTARIO</v>
      </c>
      <c r="M4664" s="1">
        <f t="shared" si="218"/>
        <v>62</v>
      </c>
    </row>
    <row r="4665" spans="2:13" x14ac:dyDescent="0.25">
      <c r="B4665">
        <v>4651</v>
      </c>
      <c r="C4665" s="1" t="s">
        <v>9</v>
      </c>
      <c r="D4665">
        <v>640424.22</v>
      </c>
      <c r="E4665" s="1" t="s">
        <v>10</v>
      </c>
      <c r="F4665" s="1" t="s">
        <v>16</v>
      </c>
      <c r="G4665" s="1" t="s">
        <v>12</v>
      </c>
      <c r="H4665" s="1" t="s">
        <v>13</v>
      </c>
      <c r="I4665" s="1" t="s">
        <v>13</v>
      </c>
      <c r="J4665">
        <v>37</v>
      </c>
      <c r="K4665" s="1">
        <f t="shared" si="216"/>
        <v>640424.22</v>
      </c>
      <c r="L4665" s="1" t="str">
        <f t="shared" si="217"/>
        <v>ASALARIADO</v>
      </c>
      <c r="M4665" s="1">
        <f t="shared" si="218"/>
        <v>37</v>
      </c>
    </row>
    <row r="4666" spans="2:13" x14ac:dyDescent="0.25">
      <c r="B4666">
        <v>4652</v>
      </c>
      <c r="C4666" s="1" t="s">
        <v>9</v>
      </c>
      <c r="D4666">
        <v>332791</v>
      </c>
      <c r="E4666" s="1" t="s">
        <v>10</v>
      </c>
      <c r="F4666" s="1" t="s">
        <v>16</v>
      </c>
      <c r="G4666" s="1" t="s">
        <v>12</v>
      </c>
      <c r="H4666" s="1" t="s">
        <v>13</v>
      </c>
      <c r="I4666" s="1" t="s">
        <v>12</v>
      </c>
      <c r="J4666">
        <v>37</v>
      </c>
      <c r="K4666" s="1">
        <f t="shared" si="216"/>
        <v>332791</v>
      </c>
      <c r="L4666" s="1" t="str">
        <f t="shared" si="217"/>
        <v>ASALARIADO</v>
      </c>
      <c r="M4666" s="1">
        <f t="shared" si="218"/>
        <v>37</v>
      </c>
    </row>
    <row r="4667" spans="2:13" x14ac:dyDescent="0.25">
      <c r="B4667">
        <v>4653</v>
      </c>
      <c r="C4667" s="1" t="s">
        <v>9</v>
      </c>
      <c r="D4667">
        <v>297046</v>
      </c>
      <c r="E4667" s="1" t="s">
        <v>18</v>
      </c>
      <c r="F4667" s="1" t="s">
        <v>16</v>
      </c>
      <c r="G4667" s="1" t="s">
        <v>12</v>
      </c>
      <c r="H4667" s="1" t="s">
        <v>13</v>
      </c>
      <c r="I4667" s="1" t="s">
        <v>12</v>
      </c>
      <c r="J4667">
        <v>55</v>
      </c>
      <c r="K4667" s="1">
        <f t="shared" si="216"/>
        <v>297046</v>
      </c>
      <c r="L4667" s="1" t="str">
        <f t="shared" si="217"/>
        <v>TRABAJADOR INDEPENDIENTE</v>
      </c>
      <c r="M4667" s="1">
        <f t="shared" si="218"/>
        <v>55</v>
      </c>
    </row>
    <row r="4668" spans="2:13" x14ac:dyDescent="0.25">
      <c r="B4668">
        <v>4654</v>
      </c>
      <c r="C4668" s="1" t="s">
        <v>9</v>
      </c>
      <c r="D4668">
        <v>424277</v>
      </c>
      <c r="E4668" s="1" t="s">
        <v>18</v>
      </c>
      <c r="F4668" s="1" t="s">
        <v>16</v>
      </c>
      <c r="G4668" s="1" t="s">
        <v>12</v>
      </c>
      <c r="H4668" s="1" t="s">
        <v>13</v>
      </c>
      <c r="I4668" s="1" t="s">
        <v>12</v>
      </c>
      <c r="J4668">
        <v>49</v>
      </c>
      <c r="K4668" s="1">
        <f t="shared" si="216"/>
        <v>424277</v>
      </c>
      <c r="L4668" s="1" t="str">
        <f t="shared" si="217"/>
        <v>TRABAJADOR INDEPENDIENTE</v>
      </c>
      <c r="M4668" s="1">
        <f t="shared" si="218"/>
        <v>49</v>
      </c>
    </row>
    <row r="4669" spans="2:13" x14ac:dyDescent="0.25">
      <c r="B4669">
        <v>4655</v>
      </c>
      <c r="C4669" s="1" t="s">
        <v>15</v>
      </c>
      <c r="D4669">
        <v>462065</v>
      </c>
      <c r="E4669" s="1" t="s">
        <v>10</v>
      </c>
      <c r="F4669" s="1" t="s">
        <v>16</v>
      </c>
      <c r="G4669" s="1" t="s">
        <v>12</v>
      </c>
      <c r="H4669" s="1" t="s">
        <v>13</v>
      </c>
      <c r="I4669" s="1" t="s">
        <v>13</v>
      </c>
      <c r="J4669">
        <v>31</v>
      </c>
      <c r="K4669" s="1">
        <f t="shared" si="216"/>
        <v>462065</v>
      </c>
      <c r="L4669" s="1" t="str">
        <f t="shared" si="217"/>
        <v>ASALARIADO</v>
      </c>
      <c r="M4669" s="1">
        <f t="shared" si="218"/>
        <v>31</v>
      </c>
    </row>
    <row r="4670" spans="2:13" x14ac:dyDescent="0.25">
      <c r="B4670">
        <v>4656</v>
      </c>
      <c r="C4670" s="1" t="s">
        <v>9</v>
      </c>
      <c r="D4670">
        <v>914169.91</v>
      </c>
      <c r="E4670" s="1" t="s">
        <v>10</v>
      </c>
      <c r="F4670" s="1" t="s">
        <v>16</v>
      </c>
      <c r="G4670" s="1" t="s">
        <v>12</v>
      </c>
      <c r="H4670" s="1" t="s">
        <v>13</v>
      </c>
      <c r="I4670" s="1" t="s">
        <v>13</v>
      </c>
      <c r="J4670">
        <v>40</v>
      </c>
      <c r="K4670" s="1">
        <f t="shared" si="216"/>
        <v>914169.91</v>
      </c>
      <c r="L4670" s="1" t="str">
        <f t="shared" si="217"/>
        <v>ASALARIADO</v>
      </c>
      <c r="M4670" s="1">
        <f t="shared" si="218"/>
        <v>40</v>
      </c>
    </row>
    <row r="4671" spans="2:13" x14ac:dyDescent="0.25">
      <c r="B4671">
        <v>4657</v>
      </c>
      <c r="C4671" s="1" t="s">
        <v>9</v>
      </c>
      <c r="D4671">
        <v>550000</v>
      </c>
      <c r="E4671" s="1" t="s">
        <v>10</v>
      </c>
      <c r="F4671" s="1" t="s">
        <v>16</v>
      </c>
      <c r="G4671" s="1" t="s">
        <v>12</v>
      </c>
      <c r="H4671" s="1" t="s">
        <v>13</v>
      </c>
      <c r="I4671" s="1" t="s">
        <v>12</v>
      </c>
      <c r="J4671">
        <v>34</v>
      </c>
      <c r="K4671" s="1">
        <f t="shared" si="216"/>
        <v>550000</v>
      </c>
      <c r="L4671" s="1" t="str">
        <f t="shared" si="217"/>
        <v>ASALARIADO</v>
      </c>
      <c r="M4671" s="1">
        <f t="shared" si="218"/>
        <v>34</v>
      </c>
    </row>
    <row r="4672" spans="2:13" x14ac:dyDescent="0.25">
      <c r="B4672">
        <v>4658</v>
      </c>
      <c r="C4672" s="1" t="s">
        <v>15</v>
      </c>
      <c r="D4672">
        <v>763375.1</v>
      </c>
      <c r="E4672" s="1" t="s">
        <v>10</v>
      </c>
      <c r="F4672" s="1" t="s">
        <v>11</v>
      </c>
      <c r="G4672" s="1" t="s">
        <v>12</v>
      </c>
      <c r="H4672" s="1" t="s">
        <v>13</v>
      </c>
      <c r="I4672" s="1" t="s">
        <v>13</v>
      </c>
      <c r="J4672">
        <v>35</v>
      </c>
      <c r="K4672" s="1">
        <f t="shared" si="216"/>
        <v>763375.1</v>
      </c>
      <c r="L4672" s="1" t="str">
        <f t="shared" si="217"/>
        <v>ASALARIADO</v>
      </c>
      <c r="M4672" s="1">
        <f t="shared" si="218"/>
        <v>35</v>
      </c>
    </row>
    <row r="4673" spans="2:13" x14ac:dyDescent="0.25">
      <c r="B4673">
        <v>4659</v>
      </c>
      <c r="C4673" s="1" t="s">
        <v>15</v>
      </c>
      <c r="D4673">
        <v>450000</v>
      </c>
      <c r="E4673" s="1" t="s">
        <v>10</v>
      </c>
      <c r="F4673" s="1" t="s">
        <v>16</v>
      </c>
      <c r="G4673" s="1" t="s">
        <v>12</v>
      </c>
      <c r="H4673" s="1" t="s">
        <v>13</v>
      </c>
      <c r="I4673" s="1" t="s">
        <v>13</v>
      </c>
      <c r="J4673">
        <v>22</v>
      </c>
      <c r="K4673" s="1">
        <f t="shared" si="216"/>
        <v>450000</v>
      </c>
      <c r="L4673" s="1" t="str">
        <f t="shared" si="217"/>
        <v>ASALARIADO</v>
      </c>
      <c r="M4673" s="1">
        <f t="shared" si="218"/>
        <v>22</v>
      </c>
    </row>
    <row r="4674" spans="2:13" x14ac:dyDescent="0.25">
      <c r="B4674">
        <v>4660</v>
      </c>
      <c r="C4674" s="1" t="s">
        <v>9</v>
      </c>
      <c r="D4674">
        <v>123924</v>
      </c>
      <c r="E4674" s="1" t="s">
        <v>10</v>
      </c>
      <c r="F4674" s="1" t="s">
        <v>16</v>
      </c>
      <c r="G4674" s="1" t="s">
        <v>12</v>
      </c>
      <c r="H4674" s="1" t="s">
        <v>13</v>
      </c>
      <c r="I4674" s="1" t="s">
        <v>13</v>
      </c>
      <c r="J4674">
        <v>19</v>
      </c>
      <c r="K4674" s="1">
        <f t="shared" si="216"/>
        <v>123924</v>
      </c>
      <c r="L4674" s="1" t="str">
        <f t="shared" si="217"/>
        <v>ASALARIADO</v>
      </c>
      <c r="M4674" s="1">
        <f t="shared" si="218"/>
        <v>19</v>
      </c>
    </row>
    <row r="4675" spans="2:13" x14ac:dyDescent="0.25">
      <c r="B4675">
        <v>4661</v>
      </c>
      <c r="C4675" s="1" t="s">
        <v>9</v>
      </c>
      <c r="D4675">
        <v>391012.95</v>
      </c>
      <c r="E4675" s="1" t="s">
        <v>10</v>
      </c>
      <c r="F4675" s="1" t="s">
        <v>16</v>
      </c>
      <c r="G4675" s="1" t="s">
        <v>12</v>
      </c>
      <c r="H4675" s="1" t="s">
        <v>13</v>
      </c>
      <c r="I4675" s="1" t="s">
        <v>13</v>
      </c>
      <c r="J4675">
        <v>21</v>
      </c>
      <c r="K4675" s="1">
        <f t="shared" si="216"/>
        <v>391012.95</v>
      </c>
      <c r="L4675" s="1" t="str">
        <f t="shared" si="217"/>
        <v>ASALARIADO</v>
      </c>
      <c r="M4675" s="1">
        <f t="shared" si="218"/>
        <v>21</v>
      </c>
    </row>
    <row r="4676" spans="2:13" x14ac:dyDescent="0.25">
      <c r="B4676">
        <v>4662</v>
      </c>
      <c r="C4676" s="1" t="s">
        <v>9</v>
      </c>
      <c r="D4676">
        <v>364900</v>
      </c>
      <c r="E4676" s="1" t="s">
        <v>10</v>
      </c>
      <c r="F4676" s="1" t="s">
        <v>16</v>
      </c>
      <c r="G4676" s="1" t="s">
        <v>12</v>
      </c>
      <c r="H4676" s="1" t="s">
        <v>12</v>
      </c>
      <c r="I4676" s="1" t="s">
        <v>13</v>
      </c>
      <c r="J4676">
        <v>62</v>
      </c>
      <c r="K4676" s="1">
        <f t="shared" si="216"/>
        <v>364900</v>
      </c>
      <c r="L4676" s="1" t="str">
        <f t="shared" si="217"/>
        <v>ASALARIADO</v>
      </c>
      <c r="M4676" s="1">
        <f t="shared" si="218"/>
        <v>62</v>
      </c>
    </row>
    <row r="4677" spans="2:13" x14ac:dyDescent="0.25">
      <c r="B4677">
        <v>4663</v>
      </c>
      <c r="C4677" s="1" t="s">
        <v>9</v>
      </c>
      <c r="D4677">
        <v>796069</v>
      </c>
      <c r="E4677" s="1" t="s">
        <v>10</v>
      </c>
      <c r="F4677" s="1" t="s">
        <v>11</v>
      </c>
      <c r="G4677" s="1" t="s">
        <v>12</v>
      </c>
      <c r="H4677" s="1" t="s">
        <v>13</v>
      </c>
      <c r="I4677" s="1" t="s">
        <v>13</v>
      </c>
      <c r="J4677">
        <v>38</v>
      </c>
      <c r="K4677" s="1">
        <f t="shared" si="216"/>
        <v>796069</v>
      </c>
      <c r="L4677" s="1" t="str">
        <f t="shared" si="217"/>
        <v>ASALARIADO</v>
      </c>
      <c r="M4677" s="1">
        <f t="shared" si="218"/>
        <v>38</v>
      </c>
    </row>
    <row r="4678" spans="2:13" x14ac:dyDescent="0.25">
      <c r="B4678">
        <v>4664</v>
      </c>
      <c r="C4678" s="1" t="s">
        <v>9</v>
      </c>
      <c r="D4678">
        <v>962757.1</v>
      </c>
      <c r="E4678" s="1" t="s">
        <v>14</v>
      </c>
      <c r="F4678" s="1" t="s">
        <v>11</v>
      </c>
      <c r="G4678" s="1" t="s">
        <v>12</v>
      </c>
      <c r="H4678" s="1" t="s">
        <v>13</v>
      </c>
      <c r="I4678" s="1" t="s">
        <v>13</v>
      </c>
      <c r="J4678">
        <v>63</v>
      </c>
      <c r="K4678" s="1">
        <f t="shared" si="216"/>
        <v>962757.1</v>
      </c>
      <c r="L4678" s="1" t="str">
        <f t="shared" si="217"/>
        <v>PENSIONADOS EN SU PROPIO SISTEMA</v>
      </c>
      <c r="M4678" s="1">
        <f t="shared" si="218"/>
        <v>63</v>
      </c>
    </row>
    <row r="4679" spans="2:13" x14ac:dyDescent="0.25">
      <c r="B4679">
        <v>4665</v>
      </c>
      <c r="C4679" s="1" t="s">
        <v>9</v>
      </c>
      <c r="D4679">
        <v>1453308</v>
      </c>
      <c r="E4679" s="1" t="s">
        <v>14</v>
      </c>
      <c r="F4679" s="1" t="s">
        <v>11</v>
      </c>
      <c r="G4679" s="1" t="s">
        <v>12</v>
      </c>
      <c r="H4679" s="1" t="s">
        <v>13</v>
      </c>
      <c r="I4679" s="1" t="s">
        <v>13</v>
      </c>
      <c r="J4679">
        <v>70</v>
      </c>
      <c r="K4679" s="1">
        <f t="shared" si="216"/>
        <v>1453308</v>
      </c>
      <c r="L4679" s="1" t="str">
        <f t="shared" si="217"/>
        <v>PENSIONADOS EN SU PROPIO SISTEMA</v>
      </c>
      <c r="M4679" s="1">
        <f t="shared" si="218"/>
        <v>70</v>
      </c>
    </row>
    <row r="4680" spans="2:13" x14ac:dyDescent="0.25">
      <c r="B4680">
        <v>4666</v>
      </c>
      <c r="C4680" s="1" t="s">
        <v>9</v>
      </c>
      <c r="D4680">
        <v>746556.41</v>
      </c>
      <c r="E4680" s="1" t="s">
        <v>10</v>
      </c>
      <c r="F4680" s="1" t="s">
        <v>11</v>
      </c>
      <c r="G4680" s="1" t="s">
        <v>12</v>
      </c>
      <c r="H4680" s="1" t="s">
        <v>13</v>
      </c>
      <c r="I4680" s="1" t="s">
        <v>13</v>
      </c>
      <c r="J4680">
        <v>30</v>
      </c>
      <c r="K4680" s="1">
        <f t="shared" si="216"/>
        <v>746556.41</v>
      </c>
      <c r="L4680" s="1" t="str">
        <f t="shared" si="217"/>
        <v>ASALARIADO</v>
      </c>
      <c r="M4680" s="1">
        <f t="shared" si="218"/>
        <v>30</v>
      </c>
    </row>
    <row r="4681" spans="2:13" x14ac:dyDescent="0.25">
      <c r="B4681">
        <v>4667</v>
      </c>
      <c r="C4681" s="1" t="s">
        <v>9</v>
      </c>
      <c r="D4681">
        <v>1422542.7</v>
      </c>
      <c r="E4681" s="1" t="s">
        <v>10</v>
      </c>
      <c r="F4681" s="1" t="s">
        <v>11</v>
      </c>
      <c r="G4681" s="1" t="s">
        <v>12</v>
      </c>
      <c r="H4681" s="1" t="s">
        <v>13</v>
      </c>
      <c r="I4681" s="1" t="s">
        <v>13</v>
      </c>
      <c r="J4681">
        <v>60</v>
      </c>
      <c r="K4681" s="1">
        <f t="shared" si="216"/>
        <v>1422542.7</v>
      </c>
      <c r="L4681" s="1" t="str">
        <f t="shared" si="217"/>
        <v>ASALARIADO</v>
      </c>
      <c r="M4681" s="1">
        <f t="shared" si="218"/>
        <v>60</v>
      </c>
    </row>
    <row r="4682" spans="2:13" x14ac:dyDescent="0.25">
      <c r="B4682">
        <v>4668</v>
      </c>
      <c r="C4682" s="1" t="s">
        <v>9</v>
      </c>
      <c r="D4682">
        <v>1417996.5</v>
      </c>
      <c r="E4682" s="1" t="s">
        <v>10</v>
      </c>
      <c r="F4682" s="1" t="s">
        <v>11</v>
      </c>
      <c r="G4682" s="1" t="s">
        <v>12</v>
      </c>
      <c r="H4682" s="1" t="s">
        <v>13</v>
      </c>
      <c r="I4682" s="1" t="s">
        <v>13</v>
      </c>
      <c r="J4682">
        <v>32</v>
      </c>
      <c r="K4682" s="1">
        <f t="shared" si="216"/>
        <v>1417996.5</v>
      </c>
      <c r="L4682" s="1" t="str">
        <f t="shared" si="217"/>
        <v>ASALARIADO</v>
      </c>
      <c r="M4682" s="1">
        <f t="shared" si="218"/>
        <v>32</v>
      </c>
    </row>
    <row r="4683" spans="2:13" x14ac:dyDescent="0.25">
      <c r="B4683">
        <v>4669</v>
      </c>
      <c r="C4683" s="1" t="s">
        <v>15</v>
      </c>
      <c r="D4683">
        <v>375882.38</v>
      </c>
      <c r="E4683" s="1" t="s">
        <v>10</v>
      </c>
      <c r="F4683" s="1" t="s">
        <v>16</v>
      </c>
      <c r="G4683" s="1" t="s">
        <v>12</v>
      </c>
      <c r="H4683" s="1" t="s">
        <v>12</v>
      </c>
      <c r="I4683" s="1" t="s">
        <v>13</v>
      </c>
      <c r="J4683">
        <v>56</v>
      </c>
      <c r="K4683" s="1">
        <f t="shared" si="216"/>
        <v>375882.38</v>
      </c>
      <c r="L4683" s="1" t="str">
        <f t="shared" si="217"/>
        <v>ASALARIADO</v>
      </c>
      <c r="M4683" s="1">
        <f t="shared" si="218"/>
        <v>56</v>
      </c>
    </row>
    <row r="4684" spans="2:13" x14ac:dyDescent="0.25">
      <c r="B4684">
        <v>4670</v>
      </c>
      <c r="C4684" s="1" t="s">
        <v>15</v>
      </c>
      <c r="D4684">
        <v>348148</v>
      </c>
      <c r="E4684" s="1" t="s">
        <v>14</v>
      </c>
      <c r="F4684" s="1" t="s">
        <v>11</v>
      </c>
      <c r="G4684" s="1" t="s">
        <v>12</v>
      </c>
      <c r="H4684" s="1" t="s">
        <v>13</v>
      </c>
      <c r="I4684" s="1" t="s">
        <v>13</v>
      </c>
      <c r="J4684">
        <v>83</v>
      </c>
      <c r="K4684" s="1">
        <f t="shared" si="216"/>
        <v>348148</v>
      </c>
      <c r="L4684" s="1" t="str">
        <f t="shared" si="217"/>
        <v>PENSIONADOS EN SU PROPIO SISTEMA</v>
      </c>
      <c r="M4684" s="1">
        <f t="shared" si="218"/>
        <v>83</v>
      </c>
    </row>
    <row r="4685" spans="2:13" x14ac:dyDescent="0.25">
      <c r="B4685">
        <v>4671</v>
      </c>
      <c r="C4685" s="1" t="s">
        <v>15</v>
      </c>
      <c r="D4685">
        <v>1564419</v>
      </c>
      <c r="E4685" s="1" t="s">
        <v>10</v>
      </c>
      <c r="F4685" s="1" t="s">
        <v>16</v>
      </c>
      <c r="G4685" s="1" t="s">
        <v>12</v>
      </c>
      <c r="H4685" s="1" t="s">
        <v>13</v>
      </c>
      <c r="I4685" s="1" t="s">
        <v>13</v>
      </c>
      <c r="J4685">
        <v>43</v>
      </c>
      <c r="K4685" s="1">
        <f t="shared" si="216"/>
        <v>1564419</v>
      </c>
      <c r="L4685" s="1" t="str">
        <f t="shared" si="217"/>
        <v>ASALARIADO</v>
      </c>
      <c r="M4685" s="1">
        <f t="shared" si="218"/>
        <v>43</v>
      </c>
    </row>
    <row r="4686" spans="2:13" x14ac:dyDescent="0.25">
      <c r="B4686">
        <v>4672</v>
      </c>
      <c r="C4686" s="1" t="s">
        <v>9</v>
      </c>
      <c r="D4686">
        <v>298054</v>
      </c>
      <c r="E4686" s="1" t="s">
        <v>17</v>
      </c>
      <c r="F4686" s="1" t="s">
        <v>16</v>
      </c>
      <c r="G4686" s="1" t="s">
        <v>13</v>
      </c>
      <c r="H4686" s="1" t="s">
        <v>13</v>
      </c>
      <c r="I4686" s="1" t="s">
        <v>12</v>
      </c>
      <c r="J4686">
        <v>28</v>
      </c>
      <c r="K4686" s="1">
        <f t="shared" si="216"/>
        <v>298054</v>
      </c>
      <c r="L4686" s="1" t="str">
        <f t="shared" si="217"/>
        <v>ASEGURADO VOLUNTARIO</v>
      </c>
      <c r="M4686" s="1">
        <f t="shared" si="218"/>
        <v>28</v>
      </c>
    </row>
    <row r="4687" spans="2:13" x14ac:dyDescent="0.25">
      <c r="B4687">
        <v>4673</v>
      </c>
      <c r="C4687" s="1" t="s">
        <v>9</v>
      </c>
      <c r="D4687">
        <v>535643.15</v>
      </c>
      <c r="E4687" s="1" t="s">
        <v>10</v>
      </c>
      <c r="F4687" s="1" t="s">
        <v>16</v>
      </c>
      <c r="G4687" s="1" t="s">
        <v>12</v>
      </c>
      <c r="H4687" s="1" t="s">
        <v>13</v>
      </c>
      <c r="I4687" s="1" t="s">
        <v>13</v>
      </c>
      <c r="J4687">
        <v>31</v>
      </c>
      <c r="K4687" s="1">
        <f t="shared" ref="K4687:K4750" si="219">IF(ISBLANK(D4687),$B$8,D4687)</f>
        <v>535643.15</v>
      </c>
      <c r="L4687" s="1" t="str">
        <f t="shared" ref="L4687:L4750" si="220">IF(ISBLANK(E4687),$B$4,E4687)</f>
        <v>ASALARIADO</v>
      </c>
      <c r="M4687" s="1">
        <f t="shared" ref="M4687:M4750" si="221">IF(ISBLANK(J4687),$B$9,J4687)</f>
        <v>31</v>
      </c>
    </row>
    <row r="4688" spans="2:13" x14ac:dyDescent="0.25">
      <c r="B4688">
        <v>4674</v>
      </c>
      <c r="C4688" s="1" t="s">
        <v>9</v>
      </c>
      <c r="D4688">
        <v>835000</v>
      </c>
      <c r="E4688" s="1" t="s">
        <v>10</v>
      </c>
      <c r="F4688" s="1" t="s">
        <v>16</v>
      </c>
      <c r="G4688" s="1" t="s">
        <v>12</v>
      </c>
      <c r="H4688" s="1" t="s">
        <v>13</v>
      </c>
      <c r="I4688" s="1" t="s">
        <v>13</v>
      </c>
      <c r="J4688">
        <v>32</v>
      </c>
      <c r="K4688" s="1">
        <f t="shared" si="219"/>
        <v>835000</v>
      </c>
      <c r="L4688" s="1" t="str">
        <f t="shared" si="220"/>
        <v>ASALARIADO</v>
      </c>
      <c r="M4688" s="1">
        <f t="shared" si="221"/>
        <v>32</v>
      </c>
    </row>
    <row r="4689" spans="2:13" x14ac:dyDescent="0.25">
      <c r="B4689">
        <v>4675</v>
      </c>
      <c r="C4689" s="1" t="s">
        <v>15</v>
      </c>
      <c r="D4689">
        <v>297046</v>
      </c>
      <c r="E4689" s="1" t="s">
        <v>17</v>
      </c>
      <c r="F4689" s="1" t="s">
        <v>16</v>
      </c>
      <c r="G4689" s="1" t="s">
        <v>12</v>
      </c>
      <c r="H4689" s="1" t="s">
        <v>13</v>
      </c>
      <c r="I4689" s="1" t="s">
        <v>13</v>
      </c>
      <c r="J4689">
        <v>25</v>
      </c>
      <c r="K4689" s="1">
        <f t="shared" si="219"/>
        <v>297046</v>
      </c>
      <c r="L4689" s="1" t="str">
        <f t="shared" si="220"/>
        <v>ASEGURADO VOLUNTARIO</v>
      </c>
      <c r="M4689" s="1">
        <f t="shared" si="221"/>
        <v>25</v>
      </c>
    </row>
    <row r="4690" spans="2:13" x14ac:dyDescent="0.25">
      <c r="B4690">
        <v>4676</v>
      </c>
      <c r="C4690" s="1" t="s">
        <v>9</v>
      </c>
      <c r="D4690">
        <v>185000</v>
      </c>
      <c r="E4690" s="1" t="s">
        <v>10</v>
      </c>
      <c r="F4690" s="1" t="s">
        <v>16</v>
      </c>
      <c r="G4690" s="1" t="s">
        <v>12</v>
      </c>
      <c r="H4690" s="1" t="s">
        <v>13</v>
      </c>
      <c r="I4690" s="1" t="s">
        <v>13</v>
      </c>
      <c r="J4690">
        <v>58</v>
      </c>
      <c r="K4690" s="1">
        <f t="shared" si="219"/>
        <v>185000</v>
      </c>
      <c r="L4690" s="1" t="str">
        <f t="shared" si="220"/>
        <v>ASALARIADO</v>
      </c>
      <c r="M4690" s="1">
        <f t="shared" si="221"/>
        <v>58</v>
      </c>
    </row>
    <row r="4691" spans="2:13" x14ac:dyDescent="0.25">
      <c r="B4691">
        <v>4677</v>
      </c>
      <c r="C4691" s="1" t="s">
        <v>9</v>
      </c>
      <c r="D4691">
        <v>117100.8</v>
      </c>
      <c r="E4691" s="1" t="s">
        <v>10</v>
      </c>
      <c r="F4691" s="1" t="s">
        <v>16</v>
      </c>
      <c r="G4691" s="1" t="s">
        <v>12</v>
      </c>
      <c r="H4691" s="1" t="s">
        <v>13</v>
      </c>
      <c r="I4691" s="1" t="s">
        <v>13</v>
      </c>
      <c r="J4691">
        <v>30</v>
      </c>
      <c r="K4691" s="1">
        <f t="shared" si="219"/>
        <v>117100.8</v>
      </c>
      <c r="L4691" s="1" t="str">
        <f t="shared" si="220"/>
        <v>ASALARIADO</v>
      </c>
      <c r="M4691" s="1">
        <f t="shared" si="221"/>
        <v>30</v>
      </c>
    </row>
    <row r="4692" spans="2:13" x14ac:dyDescent="0.25">
      <c r="B4692">
        <v>4678</v>
      </c>
      <c r="C4692" s="1" t="s">
        <v>15</v>
      </c>
      <c r="D4692">
        <v>515840</v>
      </c>
      <c r="E4692" s="1" t="s">
        <v>10</v>
      </c>
      <c r="F4692" s="1" t="s">
        <v>16</v>
      </c>
      <c r="G4692" s="1" t="s">
        <v>12</v>
      </c>
      <c r="H4692" s="1" t="s">
        <v>13</v>
      </c>
      <c r="I4692" s="1" t="s">
        <v>13</v>
      </c>
      <c r="J4692">
        <v>35</v>
      </c>
      <c r="K4692" s="1">
        <f t="shared" si="219"/>
        <v>515840</v>
      </c>
      <c r="L4692" s="1" t="str">
        <f t="shared" si="220"/>
        <v>ASALARIADO</v>
      </c>
      <c r="M4692" s="1">
        <f t="shared" si="221"/>
        <v>35</v>
      </c>
    </row>
    <row r="4693" spans="2:13" x14ac:dyDescent="0.25">
      <c r="B4693">
        <v>4679</v>
      </c>
      <c r="C4693" s="1" t="s">
        <v>15</v>
      </c>
      <c r="D4693">
        <v>817600</v>
      </c>
      <c r="E4693" s="1" t="s">
        <v>10</v>
      </c>
      <c r="F4693" s="1" t="s">
        <v>16</v>
      </c>
      <c r="G4693" s="1" t="s">
        <v>12</v>
      </c>
      <c r="H4693" s="1" t="s">
        <v>13</v>
      </c>
      <c r="I4693" s="1" t="s">
        <v>13</v>
      </c>
      <c r="J4693">
        <v>23</v>
      </c>
      <c r="K4693" s="1">
        <f t="shared" si="219"/>
        <v>817600</v>
      </c>
      <c r="L4693" s="1" t="str">
        <f t="shared" si="220"/>
        <v>ASALARIADO</v>
      </c>
      <c r="M4693" s="1">
        <f t="shared" si="221"/>
        <v>23</v>
      </c>
    </row>
    <row r="4694" spans="2:13" x14ac:dyDescent="0.25">
      <c r="B4694">
        <v>4680</v>
      </c>
      <c r="C4694" s="1" t="s">
        <v>9</v>
      </c>
      <c r="D4694">
        <v>424222</v>
      </c>
      <c r="E4694" s="1" t="s">
        <v>10</v>
      </c>
      <c r="F4694" s="1" t="s">
        <v>16</v>
      </c>
      <c r="G4694" s="1" t="s">
        <v>12</v>
      </c>
      <c r="H4694" s="1" t="s">
        <v>13</v>
      </c>
      <c r="I4694" s="1" t="s">
        <v>13</v>
      </c>
      <c r="J4694">
        <v>59</v>
      </c>
      <c r="K4694" s="1">
        <f t="shared" si="219"/>
        <v>424222</v>
      </c>
      <c r="L4694" s="1" t="str">
        <f t="shared" si="220"/>
        <v>ASALARIADO</v>
      </c>
      <c r="M4694" s="1">
        <f t="shared" si="221"/>
        <v>59</v>
      </c>
    </row>
    <row r="4695" spans="2:13" x14ac:dyDescent="0.25">
      <c r="B4695">
        <v>4681</v>
      </c>
      <c r="C4695" s="1" t="s">
        <v>9</v>
      </c>
      <c r="D4695">
        <v>298548</v>
      </c>
      <c r="E4695" s="1" t="s">
        <v>19</v>
      </c>
      <c r="F4695" s="1" t="s">
        <v>16</v>
      </c>
      <c r="G4695" s="1" t="s">
        <v>12</v>
      </c>
      <c r="H4695" s="1" t="s">
        <v>13</v>
      </c>
      <c r="I4695" s="1" t="s">
        <v>13</v>
      </c>
      <c r="J4695">
        <v>60</v>
      </c>
      <c r="K4695" s="1">
        <f t="shared" si="219"/>
        <v>298548</v>
      </c>
      <c r="L4695" s="1" t="str">
        <f t="shared" si="220"/>
        <v>CONVENIOS ESPECIALES DE TRABAJADORES INDEPENDIENTES</v>
      </c>
      <c r="M4695" s="1">
        <f t="shared" si="221"/>
        <v>60</v>
      </c>
    </row>
    <row r="4696" spans="2:13" x14ac:dyDescent="0.25">
      <c r="B4696">
        <v>4682</v>
      </c>
      <c r="C4696" s="1" t="s">
        <v>9</v>
      </c>
      <c r="D4696">
        <v>408978.27</v>
      </c>
      <c r="E4696" s="1" t="s">
        <v>10</v>
      </c>
      <c r="F4696" s="1" t="s">
        <v>16</v>
      </c>
      <c r="G4696" s="1" t="s">
        <v>12</v>
      </c>
      <c r="H4696" s="1" t="s">
        <v>12</v>
      </c>
      <c r="I4696" s="1" t="s">
        <v>13</v>
      </c>
      <c r="J4696">
        <v>27</v>
      </c>
      <c r="K4696" s="1">
        <f t="shared" si="219"/>
        <v>408978.27</v>
      </c>
      <c r="L4696" s="1" t="str">
        <f t="shared" si="220"/>
        <v>ASALARIADO</v>
      </c>
      <c r="M4696" s="1">
        <f t="shared" si="221"/>
        <v>27</v>
      </c>
    </row>
    <row r="4697" spans="2:13" x14ac:dyDescent="0.25">
      <c r="B4697">
        <v>4683</v>
      </c>
      <c r="C4697" s="1" t="s">
        <v>9</v>
      </c>
      <c r="D4697">
        <v>445000</v>
      </c>
      <c r="E4697" s="1" t="s">
        <v>10</v>
      </c>
      <c r="F4697" s="1" t="s">
        <v>16</v>
      </c>
      <c r="G4697" s="1" t="s">
        <v>12</v>
      </c>
      <c r="H4697" s="1" t="s">
        <v>12</v>
      </c>
      <c r="I4697" s="1" t="s">
        <v>13</v>
      </c>
      <c r="J4697">
        <v>34</v>
      </c>
      <c r="K4697" s="1">
        <f t="shared" si="219"/>
        <v>445000</v>
      </c>
      <c r="L4697" s="1" t="str">
        <f t="shared" si="220"/>
        <v>ASALARIADO</v>
      </c>
      <c r="M4697" s="1">
        <f t="shared" si="221"/>
        <v>34</v>
      </c>
    </row>
    <row r="4698" spans="2:13" x14ac:dyDescent="0.25">
      <c r="B4698">
        <v>4684</v>
      </c>
      <c r="C4698" s="1" t="s">
        <v>9</v>
      </c>
      <c r="D4698">
        <v>534683</v>
      </c>
      <c r="E4698" s="1" t="s">
        <v>18</v>
      </c>
      <c r="F4698" s="1" t="s">
        <v>16</v>
      </c>
      <c r="G4698" s="1" t="s">
        <v>12</v>
      </c>
      <c r="H4698" s="1" t="s">
        <v>13</v>
      </c>
      <c r="I4698" s="1" t="s">
        <v>12</v>
      </c>
      <c r="J4698">
        <v>62</v>
      </c>
      <c r="K4698" s="1">
        <f t="shared" si="219"/>
        <v>534683</v>
      </c>
      <c r="L4698" s="1" t="str">
        <f t="shared" si="220"/>
        <v>TRABAJADOR INDEPENDIENTE</v>
      </c>
      <c r="M4698" s="1">
        <f t="shared" si="221"/>
        <v>62</v>
      </c>
    </row>
    <row r="4699" spans="2:13" x14ac:dyDescent="0.25">
      <c r="B4699">
        <v>4685</v>
      </c>
      <c r="C4699" s="1" t="s">
        <v>15</v>
      </c>
      <c r="D4699">
        <v>544761.14</v>
      </c>
      <c r="E4699" s="1" t="s">
        <v>10</v>
      </c>
      <c r="F4699" s="1" t="s">
        <v>16</v>
      </c>
      <c r="G4699" s="1" t="s">
        <v>12</v>
      </c>
      <c r="H4699" s="1" t="s">
        <v>13</v>
      </c>
      <c r="I4699" s="1" t="s">
        <v>13</v>
      </c>
      <c r="J4699">
        <v>35</v>
      </c>
      <c r="K4699" s="1">
        <f t="shared" si="219"/>
        <v>544761.14</v>
      </c>
      <c r="L4699" s="1" t="str">
        <f t="shared" si="220"/>
        <v>ASALARIADO</v>
      </c>
      <c r="M4699" s="1">
        <f t="shared" si="221"/>
        <v>35</v>
      </c>
    </row>
    <row r="4700" spans="2:13" x14ac:dyDescent="0.25">
      <c r="B4700">
        <v>4686</v>
      </c>
      <c r="C4700" s="1" t="s">
        <v>15</v>
      </c>
      <c r="D4700">
        <v>360000</v>
      </c>
      <c r="E4700" s="1" t="s">
        <v>10</v>
      </c>
      <c r="F4700" s="1" t="s">
        <v>16</v>
      </c>
      <c r="G4700" s="1" t="s">
        <v>12</v>
      </c>
      <c r="H4700" s="1" t="s">
        <v>13</v>
      </c>
      <c r="I4700" s="1" t="s">
        <v>13</v>
      </c>
      <c r="J4700">
        <v>27</v>
      </c>
      <c r="K4700" s="1">
        <f t="shared" si="219"/>
        <v>360000</v>
      </c>
      <c r="L4700" s="1" t="str">
        <f t="shared" si="220"/>
        <v>ASALARIADO</v>
      </c>
      <c r="M4700" s="1">
        <f t="shared" si="221"/>
        <v>27</v>
      </c>
    </row>
    <row r="4701" spans="2:13" x14ac:dyDescent="0.25">
      <c r="B4701">
        <v>4687</v>
      </c>
      <c r="C4701" s="1" t="s">
        <v>9</v>
      </c>
      <c r="D4701">
        <v>339594</v>
      </c>
      <c r="E4701" s="1" t="s">
        <v>10</v>
      </c>
      <c r="F4701" s="1" t="s">
        <v>16</v>
      </c>
      <c r="G4701" s="1" t="s">
        <v>12</v>
      </c>
      <c r="H4701" s="1" t="s">
        <v>13</v>
      </c>
      <c r="I4701" s="1" t="s">
        <v>13</v>
      </c>
      <c r="J4701">
        <v>24</v>
      </c>
      <c r="K4701" s="1">
        <f t="shared" si="219"/>
        <v>339594</v>
      </c>
      <c r="L4701" s="1" t="str">
        <f t="shared" si="220"/>
        <v>ASALARIADO</v>
      </c>
      <c r="M4701" s="1">
        <f t="shared" si="221"/>
        <v>24</v>
      </c>
    </row>
    <row r="4702" spans="2:13" x14ac:dyDescent="0.25">
      <c r="B4702">
        <v>4688</v>
      </c>
      <c r="C4702" s="1" t="s">
        <v>15</v>
      </c>
      <c r="D4702">
        <v>608956</v>
      </c>
      <c r="E4702" s="1" t="s">
        <v>10</v>
      </c>
      <c r="F4702" s="1" t="s">
        <v>16</v>
      </c>
      <c r="G4702" s="1" t="s">
        <v>12</v>
      </c>
      <c r="H4702" s="1" t="s">
        <v>13</v>
      </c>
      <c r="I4702" s="1" t="s">
        <v>13</v>
      </c>
      <c r="J4702">
        <v>35</v>
      </c>
      <c r="K4702" s="1">
        <f t="shared" si="219"/>
        <v>608956</v>
      </c>
      <c r="L4702" s="1" t="str">
        <f t="shared" si="220"/>
        <v>ASALARIADO</v>
      </c>
      <c r="M4702" s="1">
        <f t="shared" si="221"/>
        <v>35</v>
      </c>
    </row>
    <row r="4703" spans="2:13" x14ac:dyDescent="0.25">
      <c r="B4703">
        <v>4689</v>
      </c>
      <c r="C4703" s="1" t="s">
        <v>15</v>
      </c>
      <c r="D4703">
        <v>149134.75</v>
      </c>
      <c r="E4703" s="1" t="s">
        <v>10</v>
      </c>
      <c r="F4703" s="1" t="s">
        <v>16</v>
      </c>
      <c r="G4703" s="1" t="s">
        <v>12</v>
      </c>
      <c r="H4703" s="1" t="s">
        <v>13</v>
      </c>
      <c r="I4703" s="1" t="s">
        <v>13</v>
      </c>
      <c r="J4703">
        <v>44</v>
      </c>
      <c r="K4703" s="1">
        <f t="shared" si="219"/>
        <v>149134.75</v>
      </c>
      <c r="L4703" s="1" t="str">
        <f t="shared" si="220"/>
        <v>ASALARIADO</v>
      </c>
      <c r="M4703" s="1">
        <f t="shared" si="221"/>
        <v>44</v>
      </c>
    </row>
    <row r="4704" spans="2:13" x14ac:dyDescent="0.25">
      <c r="B4704">
        <v>4690</v>
      </c>
      <c r="C4704" s="1" t="s">
        <v>9</v>
      </c>
      <c r="D4704">
        <v>603283.5</v>
      </c>
      <c r="E4704" s="1" t="s">
        <v>10</v>
      </c>
      <c r="F4704" s="1" t="s">
        <v>11</v>
      </c>
      <c r="G4704" s="1" t="s">
        <v>12</v>
      </c>
      <c r="H4704" s="1" t="s">
        <v>13</v>
      </c>
      <c r="I4704" s="1" t="s">
        <v>13</v>
      </c>
      <c r="J4704">
        <v>30</v>
      </c>
      <c r="K4704" s="1">
        <f t="shared" si="219"/>
        <v>603283.5</v>
      </c>
      <c r="L4704" s="1" t="str">
        <f t="shared" si="220"/>
        <v>ASALARIADO</v>
      </c>
      <c r="M4704" s="1">
        <f t="shared" si="221"/>
        <v>30</v>
      </c>
    </row>
    <row r="4705" spans="2:13" x14ac:dyDescent="0.25">
      <c r="B4705">
        <v>4691</v>
      </c>
      <c r="C4705" s="1" t="s">
        <v>9</v>
      </c>
      <c r="D4705">
        <v>897359.35999999999</v>
      </c>
      <c r="E4705" s="1" t="s">
        <v>10</v>
      </c>
      <c r="F4705" s="1" t="s">
        <v>16</v>
      </c>
      <c r="G4705" s="1" t="s">
        <v>12</v>
      </c>
      <c r="H4705" s="1" t="s">
        <v>13</v>
      </c>
      <c r="I4705" s="1" t="s">
        <v>13</v>
      </c>
      <c r="J4705">
        <v>23</v>
      </c>
      <c r="K4705" s="1">
        <f t="shared" si="219"/>
        <v>897359.35999999999</v>
      </c>
      <c r="L4705" s="1" t="str">
        <f t="shared" si="220"/>
        <v>ASALARIADO</v>
      </c>
      <c r="M4705" s="1">
        <f t="shared" si="221"/>
        <v>23</v>
      </c>
    </row>
    <row r="4706" spans="2:13" x14ac:dyDescent="0.25">
      <c r="B4706">
        <v>4692</v>
      </c>
      <c r="C4706" s="1" t="s">
        <v>15</v>
      </c>
      <c r="D4706">
        <v>297046</v>
      </c>
      <c r="E4706" s="1" t="s">
        <v>17</v>
      </c>
      <c r="F4706" s="1" t="s">
        <v>16</v>
      </c>
      <c r="G4706" s="1" t="s">
        <v>12</v>
      </c>
      <c r="H4706" s="1" t="s">
        <v>13</v>
      </c>
      <c r="I4706" s="1" t="s">
        <v>13</v>
      </c>
      <c r="J4706">
        <v>48</v>
      </c>
      <c r="K4706" s="1">
        <f t="shared" si="219"/>
        <v>297046</v>
      </c>
      <c r="L4706" s="1" t="str">
        <f t="shared" si="220"/>
        <v>ASEGURADO VOLUNTARIO</v>
      </c>
      <c r="M4706" s="1">
        <f t="shared" si="221"/>
        <v>48</v>
      </c>
    </row>
    <row r="4707" spans="2:13" x14ac:dyDescent="0.25">
      <c r="B4707">
        <v>4693</v>
      </c>
      <c r="C4707" s="1" t="s">
        <v>15</v>
      </c>
      <c r="D4707">
        <v>883830.32</v>
      </c>
      <c r="E4707" s="1" t="s">
        <v>10</v>
      </c>
      <c r="F4707" s="1" t="s">
        <v>11</v>
      </c>
      <c r="G4707" s="1" t="s">
        <v>12</v>
      </c>
      <c r="H4707" s="1" t="s">
        <v>13</v>
      </c>
      <c r="I4707" s="1" t="s">
        <v>13</v>
      </c>
      <c r="J4707">
        <v>40</v>
      </c>
      <c r="K4707" s="1">
        <f t="shared" si="219"/>
        <v>883830.32</v>
      </c>
      <c r="L4707" s="1" t="str">
        <f t="shared" si="220"/>
        <v>ASALARIADO</v>
      </c>
      <c r="M4707" s="1">
        <f t="shared" si="221"/>
        <v>40</v>
      </c>
    </row>
    <row r="4708" spans="2:13" x14ac:dyDescent="0.25">
      <c r="B4708">
        <v>4694</v>
      </c>
      <c r="C4708" s="1" t="s">
        <v>9</v>
      </c>
      <c r="D4708">
        <v>8962309</v>
      </c>
      <c r="E4708" s="1" t="s">
        <v>14</v>
      </c>
      <c r="F4708" s="1" t="s">
        <v>11</v>
      </c>
      <c r="G4708" s="1" t="s">
        <v>12</v>
      </c>
      <c r="H4708" s="1" t="s">
        <v>13</v>
      </c>
      <c r="I4708" s="1" t="s">
        <v>13</v>
      </c>
      <c r="J4708">
        <v>68</v>
      </c>
      <c r="K4708" s="1">
        <f t="shared" si="219"/>
        <v>8962309</v>
      </c>
      <c r="L4708" s="1" t="str">
        <f t="shared" si="220"/>
        <v>PENSIONADOS EN SU PROPIO SISTEMA</v>
      </c>
      <c r="M4708" s="1">
        <f t="shared" si="221"/>
        <v>68</v>
      </c>
    </row>
    <row r="4709" spans="2:13" x14ac:dyDescent="0.25">
      <c r="B4709">
        <v>4695</v>
      </c>
      <c r="C4709" s="1" t="s">
        <v>9</v>
      </c>
      <c r="D4709">
        <v>297046</v>
      </c>
      <c r="E4709" s="1" t="s">
        <v>17</v>
      </c>
      <c r="F4709" s="1" t="s">
        <v>16</v>
      </c>
      <c r="G4709" s="1" t="s">
        <v>12</v>
      </c>
      <c r="H4709" s="1" t="s">
        <v>13</v>
      </c>
      <c r="I4709" s="1" t="s">
        <v>12</v>
      </c>
      <c r="J4709">
        <v>54</v>
      </c>
      <c r="K4709" s="1">
        <f t="shared" si="219"/>
        <v>297046</v>
      </c>
      <c r="L4709" s="1" t="str">
        <f t="shared" si="220"/>
        <v>ASEGURADO VOLUNTARIO</v>
      </c>
      <c r="M4709" s="1">
        <f t="shared" si="221"/>
        <v>54</v>
      </c>
    </row>
    <row r="4710" spans="2:13" x14ac:dyDescent="0.25">
      <c r="B4710">
        <v>4696</v>
      </c>
      <c r="C4710" s="1" t="s">
        <v>9</v>
      </c>
      <c r="D4710">
        <v>432301.35</v>
      </c>
      <c r="E4710" s="1" t="s">
        <v>10</v>
      </c>
      <c r="F4710" s="1" t="s">
        <v>16</v>
      </c>
      <c r="G4710" s="1" t="s">
        <v>12</v>
      </c>
      <c r="H4710" s="1" t="s">
        <v>13</v>
      </c>
      <c r="I4710" s="1" t="s">
        <v>13</v>
      </c>
      <c r="J4710">
        <v>30</v>
      </c>
      <c r="K4710" s="1">
        <f t="shared" si="219"/>
        <v>432301.35</v>
      </c>
      <c r="L4710" s="1" t="str">
        <f t="shared" si="220"/>
        <v>ASALARIADO</v>
      </c>
      <c r="M4710" s="1">
        <f t="shared" si="221"/>
        <v>30</v>
      </c>
    </row>
    <row r="4711" spans="2:13" x14ac:dyDescent="0.25">
      <c r="B4711">
        <v>4697</v>
      </c>
      <c r="C4711" s="1" t="s">
        <v>9</v>
      </c>
      <c r="D4711">
        <v>578941.44999999995</v>
      </c>
      <c r="E4711" s="1" t="s">
        <v>10</v>
      </c>
      <c r="F4711" s="1" t="s">
        <v>16</v>
      </c>
      <c r="G4711" s="1" t="s">
        <v>12</v>
      </c>
      <c r="H4711" s="1" t="s">
        <v>13</v>
      </c>
      <c r="I4711" s="1" t="s">
        <v>13</v>
      </c>
      <c r="J4711">
        <v>23</v>
      </c>
      <c r="K4711" s="1">
        <f t="shared" si="219"/>
        <v>578941.44999999995</v>
      </c>
      <c r="L4711" s="1" t="str">
        <f t="shared" si="220"/>
        <v>ASALARIADO</v>
      </c>
      <c r="M4711" s="1">
        <f t="shared" si="221"/>
        <v>23</v>
      </c>
    </row>
    <row r="4712" spans="2:13" x14ac:dyDescent="0.25">
      <c r="B4712">
        <v>4698</v>
      </c>
      <c r="C4712" s="1" t="s">
        <v>15</v>
      </c>
      <c r="D4712">
        <v>2923075.5</v>
      </c>
      <c r="E4712" s="1" t="s">
        <v>10</v>
      </c>
      <c r="F4712" s="1" t="s">
        <v>11</v>
      </c>
      <c r="G4712" s="1" t="s">
        <v>12</v>
      </c>
      <c r="H4712" s="1" t="s">
        <v>13</v>
      </c>
      <c r="I4712" s="1" t="s">
        <v>13</v>
      </c>
      <c r="J4712">
        <v>53</v>
      </c>
      <c r="K4712" s="1">
        <f t="shared" si="219"/>
        <v>2923075.5</v>
      </c>
      <c r="L4712" s="1" t="str">
        <f t="shared" si="220"/>
        <v>ASALARIADO</v>
      </c>
      <c r="M4712" s="1">
        <f t="shared" si="221"/>
        <v>53</v>
      </c>
    </row>
    <row r="4713" spans="2:13" x14ac:dyDescent="0.25">
      <c r="B4713">
        <v>4699</v>
      </c>
      <c r="C4713" s="1" t="s">
        <v>15</v>
      </c>
      <c r="D4713">
        <v>540376</v>
      </c>
      <c r="E4713" s="1" t="s">
        <v>10</v>
      </c>
      <c r="F4713" s="1" t="s">
        <v>16</v>
      </c>
      <c r="G4713" s="1" t="s">
        <v>12</v>
      </c>
      <c r="H4713" s="1" t="s">
        <v>13</v>
      </c>
      <c r="I4713" s="1" t="s">
        <v>13</v>
      </c>
      <c r="J4713">
        <v>35</v>
      </c>
      <c r="K4713" s="1">
        <f t="shared" si="219"/>
        <v>540376</v>
      </c>
      <c r="L4713" s="1" t="str">
        <f t="shared" si="220"/>
        <v>ASALARIADO</v>
      </c>
      <c r="M4713" s="1">
        <f t="shared" si="221"/>
        <v>35</v>
      </c>
    </row>
    <row r="4714" spans="2:13" x14ac:dyDescent="0.25">
      <c r="B4714">
        <v>4700</v>
      </c>
      <c r="C4714" s="1" t="s">
        <v>15</v>
      </c>
      <c r="D4714">
        <v>1040470</v>
      </c>
      <c r="E4714" s="1" t="s">
        <v>10</v>
      </c>
      <c r="F4714" s="1" t="s">
        <v>11</v>
      </c>
      <c r="G4714" s="1" t="s">
        <v>12</v>
      </c>
      <c r="H4714" s="1" t="s">
        <v>13</v>
      </c>
      <c r="I4714" s="1" t="s">
        <v>12</v>
      </c>
      <c r="J4714">
        <v>53</v>
      </c>
      <c r="K4714" s="1">
        <f t="shared" si="219"/>
        <v>1040470</v>
      </c>
      <c r="L4714" s="1" t="str">
        <f t="shared" si="220"/>
        <v>ASALARIADO</v>
      </c>
      <c r="M4714" s="1">
        <f t="shared" si="221"/>
        <v>53</v>
      </c>
    </row>
    <row r="4715" spans="2:13" x14ac:dyDescent="0.25">
      <c r="B4715">
        <v>4701</v>
      </c>
      <c r="C4715" s="1" t="s">
        <v>9</v>
      </c>
      <c r="D4715">
        <v>297046</v>
      </c>
      <c r="E4715" s="1" t="s">
        <v>18</v>
      </c>
      <c r="F4715" s="1" t="s">
        <v>16</v>
      </c>
      <c r="G4715" s="1" t="s">
        <v>12</v>
      </c>
      <c r="H4715" s="1" t="s">
        <v>13</v>
      </c>
      <c r="I4715" s="1" t="s">
        <v>13</v>
      </c>
      <c r="J4715">
        <v>21</v>
      </c>
      <c r="K4715" s="1">
        <f t="shared" si="219"/>
        <v>297046</v>
      </c>
      <c r="L4715" s="1" t="str">
        <f t="shared" si="220"/>
        <v>TRABAJADOR INDEPENDIENTE</v>
      </c>
      <c r="M4715" s="1">
        <f t="shared" si="221"/>
        <v>21</v>
      </c>
    </row>
    <row r="4716" spans="2:13" x14ac:dyDescent="0.25">
      <c r="B4716">
        <v>4702</v>
      </c>
      <c r="C4716" s="1" t="s">
        <v>9</v>
      </c>
      <c r="D4716">
        <v>500136.83</v>
      </c>
      <c r="E4716" s="1" t="s">
        <v>10</v>
      </c>
      <c r="F4716" s="1" t="s">
        <v>16</v>
      </c>
      <c r="G4716" s="1" t="s">
        <v>12</v>
      </c>
      <c r="H4716" s="1" t="s">
        <v>13</v>
      </c>
      <c r="I4716" s="1" t="s">
        <v>13</v>
      </c>
      <c r="J4716">
        <v>35</v>
      </c>
      <c r="K4716" s="1">
        <f t="shared" si="219"/>
        <v>500136.83</v>
      </c>
      <c r="L4716" s="1" t="str">
        <f t="shared" si="220"/>
        <v>ASALARIADO</v>
      </c>
      <c r="M4716" s="1">
        <f t="shared" si="221"/>
        <v>35</v>
      </c>
    </row>
    <row r="4717" spans="2:13" x14ac:dyDescent="0.25">
      <c r="B4717">
        <v>4703</v>
      </c>
      <c r="C4717" s="1" t="s">
        <v>9</v>
      </c>
      <c r="D4717">
        <v>353539</v>
      </c>
      <c r="E4717" s="1" t="s">
        <v>18</v>
      </c>
      <c r="F4717" s="1" t="s">
        <v>16</v>
      </c>
      <c r="G4717" s="1" t="s">
        <v>12</v>
      </c>
      <c r="H4717" s="1" t="s">
        <v>13</v>
      </c>
      <c r="I4717" s="1" t="s">
        <v>13</v>
      </c>
      <c r="J4717">
        <v>56</v>
      </c>
      <c r="K4717" s="1">
        <f t="shared" si="219"/>
        <v>353539</v>
      </c>
      <c r="L4717" s="1" t="str">
        <f t="shared" si="220"/>
        <v>TRABAJADOR INDEPENDIENTE</v>
      </c>
      <c r="M4717" s="1">
        <f t="shared" si="221"/>
        <v>56</v>
      </c>
    </row>
    <row r="4718" spans="2:13" x14ac:dyDescent="0.25">
      <c r="B4718">
        <v>4704</v>
      </c>
      <c r="C4718" s="1" t="s">
        <v>9</v>
      </c>
      <c r="D4718">
        <v>450677.08</v>
      </c>
      <c r="E4718" s="1" t="s">
        <v>10</v>
      </c>
      <c r="F4718" s="1" t="s">
        <v>16</v>
      </c>
      <c r="G4718" s="1" t="s">
        <v>12</v>
      </c>
      <c r="H4718" s="1" t="s">
        <v>13</v>
      </c>
      <c r="I4718" s="1" t="s">
        <v>13</v>
      </c>
      <c r="J4718">
        <v>28</v>
      </c>
      <c r="K4718" s="1">
        <f t="shared" si="219"/>
        <v>450677.08</v>
      </c>
      <c r="L4718" s="1" t="str">
        <f t="shared" si="220"/>
        <v>ASALARIADO</v>
      </c>
      <c r="M4718" s="1">
        <f t="shared" si="221"/>
        <v>28</v>
      </c>
    </row>
    <row r="4719" spans="2:13" x14ac:dyDescent="0.25">
      <c r="B4719">
        <v>4705</v>
      </c>
      <c r="C4719" s="1" t="s">
        <v>9</v>
      </c>
      <c r="D4719">
        <v>65449</v>
      </c>
      <c r="E4719" s="1" t="s">
        <v>10</v>
      </c>
      <c r="F4719" s="1" t="s">
        <v>16</v>
      </c>
      <c r="G4719" s="1" t="s">
        <v>12</v>
      </c>
      <c r="H4719" s="1" t="s">
        <v>12</v>
      </c>
      <c r="I4719" s="1" t="s">
        <v>13</v>
      </c>
      <c r="J4719">
        <v>59</v>
      </c>
      <c r="K4719" s="1">
        <f t="shared" si="219"/>
        <v>65449</v>
      </c>
      <c r="L4719" s="1" t="str">
        <f t="shared" si="220"/>
        <v>ASALARIADO</v>
      </c>
      <c r="M4719" s="1">
        <f t="shared" si="221"/>
        <v>59</v>
      </c>
    </row>
    <row r="4720" spans="2:13" x14ac:dyDescent="0.25">
      <c r="B4720">
        <v>4706</v>
      </c>
      <c r="C4720" s="1" t="s">
        <v>9</v>
      </c>
      <c r="D4720">
        <v>505464</v>
      </c>
      <c r="E4720" s="1" t="s">
        <v>18</v>
      </c>
      <c r="F4720" s="1" t="s">
        <v>16</v>
      </c>
      <c r="G4720" s="1" t="s">
        <v>12</v>
      </c>
      <c r="H4720" s="1" t="s">
        <v>13</v>
      </c>
      <c r="I4720" s="1" t="s">
        <v>13</v>
      </c>
      <c r="J4720">
        <v>61</v>
      </c>
      <c r="K4720" s="1">
        <f t="shared" si="219"/>
        <v>505464</v>
      </c>
      <c r="L4720" s="1" t="str">
        <f t="shared" si="220"/>
        <v>TRABAJADOR INDEPENDIENTE</v>
      </c>
      <c r="M4720" s="1">
        <f t="shared" si="221"/>
        <v>61</v>
      </c>
    </row>
    <row r="4721" spans="2:13" x14ac:dyDescent="0.25">
      <c r="B4721">
        <v>4707</v>
      </c>
      <c r="C4721" s="1" t="s">
        <v>9</v>
      </c>
      <c r="D4721">
        <v>1594555.67</v>
      </c>
      <c r="E4721" s="1" t="s">
        <v>10</v>
      </c>
      <c r="F4721" s="1" t="s">
        <v>11</v>
      </c>
      <c r="G4721" s="1" t="s">
        <v>12</v>
      </c>
      <c r="H4721" s="1" t="s">
        <v>13</v>
      </c>
      <c r="I4721" s="1" t="s">
        <v>13</v>
      </c>
      <c r="J4721">
        <v>49</v>
      </c>
      <c r="K4721" s="1">
        <f t="shared" si="219"/>
        <v>1594555.67</v>
      </c>
      <c r="L4721" s="1" t="str">
        <f t="shared" si="220"/>
        <v>ASALARIADO</v>
      </c>
      <c r="M4721" s="1">
        <f t="shared" si="221"/>
        <v>49</v>
      </c>
    </row>
    <row r="4722" spans="2:13" x14ac:dyDescent="0.25">
      <c r="B4722">
        <v>4708</v>
      </c>
      <c r="C4722" s="1" t="s">
        <v>15</v>
      </c>
      <c r="D4722">
        <v>359544.27</v>
      </c>
      <c r="E4722" s="1" t="s">
        <v>21</v>
      </c>
      <c r="F4722" s="1" t="s">
        <v>16</v>
      </c>
      <c r="G4722" s="1" t="s">
        <v>12</v>
      </c>
      <c r="H4722" s="1" t="s">
        <v>12</v>
      </c>
      <c r="I4722" s="1" t="s">
        <v>13</v>
      </c>
      <c r="J4722">
        <v>44</v>
      </c>
      <c r="K4722" s="1">
        <f t="shared" si="219"/>
        <v>359544.27</v>
      </c>
      <c r="L4722" s="1" t="str">
        <f t="shared" si="220"/>
        <v>CONVENIOS ESPECIALES DE ASEGURADOS VOLUNTARIOS</v>
      </c>
      <c r="M4722" s="1">
        <f t="shared" si="221"/>
        <v>44</v>
      </c>
    </row>
    <row r="4723" spans="2:13" x14ac:dyDescent="0.25">
      <c r="B4723">
        <v>4709</v>
      </c>
      <c r="C4723" s="1" t="s">
        <v>9</v>
      </c>
      <c r="D4723">
        <v>550000</v>
      </c>
      <c r="E4723" s="1" t="s">
        <v>10</v>
      </c>
      <c r="F4723" s="1" t="s">
        <v>16</v>
      </c>
      <c r="G4723" s="1" t="s">
        <v>12</v>
      </c>
      <c r="H4723" s="1" t="s">
        <v>13</v>
      </c>
      <c r="I4723" s="1" t="s">
        <v>13</v>
      </c>
      <c r="J4723">
        <v>39</v>
      </c>
      <c r="K4723" s="1">
        <f t="shared" si="219"/>
        <v>550000</v>
      </c>
      <c r="L4723" s="1" t="str">
        <f t="shared" si="220"/>
        <v>ASALARIADO</v>
      </c>
      <c r="M4723" s="1">
        <f t="shared" si="221"/>
        <v>39</v>
      </c>
    </row>
    <row r="4724" spans="2:13" x14ac:dyDescent="0.25">
      <c r="B4724">
        <v>4710</v>
      </c>
      <c r="C4724" s="1" t="s">
        <v>9</v>
      </c>
      <c r="D4724">
        <v>1482404.13</v>
      </c>
      <c r="E4724" s="1" t="s">
        <v>10</v>
      </c>
      <c r="F4724" s="1" t="s">
        <v>16</v>
      </c>
      <c r="G4724" s="1" t="s">
        <v>12</v>
      </c>
      <c r="H4724" s="1" t="s">
        <v>13</v>
      </c>
      <c r="I4724" s="1" t="s">
        <v>13</v>
      </c>
      <c r="J4724">
        <v>56</v>
      </c>
      <c r="K4724" s="1">
        <f t="shared" si="219"/>
        <v>1482404.13</v>
      </c>
      <c r="L4724" s="1" t="str">
        <f t="shared" si="220"/>
        <v>ASALARIADO</v>
      </c>
      <c r="M4724" s="1">
        <f t="shared" si="221"/>
        <v>56</v>
      </c>
    </row>
    <row r="4725" spans="2:13" x14ac:dyDescent="0.25">
      <c r="B4725">
        <v>4711</v>
      </c>
      <c r="C4725" s="1" t="s">
        <v>9</v>
      </c>
      <c r="D4725">
        <v>562232.44999999995</v>
      </c>
      <c r="E4725" s="1" t="s">
        <v>10</v>
      </c>
      <c r="F4725" s="1" t="s">
        <v>11</v>
      </c>
      <c r="G4725" s="1" t="s">
        <v>12</v>
      </c>
      <c r="H4725" s="1" t="s">
        <v>13</v>
      </c>
      <c r="I4725" s="1" t="s">
        <v>13</v>
      </c>
      <c r="J4725">
        <v>47</v>
      </c>
      <c r="K4725" s="1">
        <f t="shared" si="219"/>
        <v>562232.44999999995</v>
      </c>
      <c r="L4725" s="1" t="str">
        <f t="shared" si="220"/>
        <v>ASALARIADO</v>
      </c>
      <c r="M4725" s="1">
        <f t="shared" si="221"/>
        <v>47</v>
      </c>
    </row>
    <row r="4726" spans="2:13" x14ac:dyDescent="0.25">
      <c r="B4726">
        <v>4712</v>
      </c>
      <c r="C4726" s="1" t="s">
        <v>15</v>
      </c>
      <c r="D4726">
        <v>160481</v>
      </c>
      <c r="E4726" s="1" t="s">
        <v>10</v>
      </c>
      <c r="F4726" s="1" t="s">
        <v>11</v>
      </c>
      <c r="G4726" s="1" t="s">
        <v>12</v>
      </c>
      <c r="H4726" s="1" t="s">
        <v>13</v>
      </c>
      <c r="I4726" s="1" t="s">
        <v>13</v>
      </c>
      <c r="J4726">
        <v>26</v>
      </c>
      <c r="K4726" s="1">
        <f t="shared" si="219"/>
        <v>160481</v>
      </c>
      <c r="L4726" s="1" t="str">
        <f t="shared" si="220"/>
        <v>ASALARIADO</v>
      </c>
      <c r="M4726" s="1">
        <f t="shared" si="221"/>
        <v>26</v>
      </c>
    </row>
    <row r="4727" spans="2:13" x14ac:dyDescent="0.25">
      <c r="B4727">
        <v>4713</v>
      </c>
      <c r="C4727" s="1" t="s">
        <v>15</v>
      </c>
      <c r="D4727">
        <v>239681</v>
      </c>
      <c r="E4727" s="1" t="s">
        <v>10</v>
      </c>
      <c r="F4727" s="1" t="s">
        <v>16</v>
      </c>
      <c r="G4727" s="1" t="s">
        <v>12</v>
      </c>
      <c r="H4727" s="1" t="s">
        <v>13</v>
      </c>
      <c r="I4727" s="1" t="s">
        <v>13</v>
      </c>
      <c r="J4727">
        <v>34</v>
      </c>
      <c r="K4727" s="1">
        <f t="shared" si="219"/>
        <v>239681</v>
      </c>
      <c r="L4727" s="1" t="str">
        <f t="shared" si="220"/>
        <v>ASALARIADO</v>
      </c>
      <c r="M4727" s="1">
        <f t="shared" si="221"/>
        <v>34</v>
      </c>
    </row>
    <row r="4728" spans="2:13" x14ac:dyDescent="0.25">
      <c r="B4728">
        <v>4714</v>
      </c>
      <c r="C4728" s="1" t="s">
        <v>9</v>
      </c>
      <c r="D4728">
        <v>331398</v>
      </c>
      <c r="E4728" s="1" t="s">
        <v>10</v>
      </c>
      <c r="F4728" s="1" t="s">
        <v>16</v>
      </c>
      <c r="G4728" s="1" t="s">
        <v>12</v>
      </c>
      <c r="H4728" s="1" t="s">
        <v>13</v>
      </c>
      <c r="I4728" s="1" t="s">
        <v>13</v>
      </c>
      <c r="J4728">
        <v>30</v>
      </c>
      <c r="K4728" s="1">
        <f t="shared" si="219"/>
        <v>331398</v>
      </c>
      <c r="L4728" s="1" t="str">
        <f t="shared" si="220"/>
        <v>ASALARIADO</v>
      </c>
      <c r="M4728" s="1">
        <f t="shared" si="221"/>
        <v>30</v>
      </c>
    </row>
    <row r="4729" spans="2:13" x14ac:dyDescent="0.25">
      <c r="B4729">
        <v>4715</v>
      </c>
      <c r="C4729" s="1" t="s">
        <v>15</v>
      </c>
      <c r="D4729">
        <v>426396.51</v>
      </c>
      <c r="E4729" s="1" t="s">
        <v>10</v>
      </c>
      <c r="F4729" s="1" t="s">
        <v>16</v>
      </c>
      <c r="G4729" s="1" t="s">
        <v>12</v>
      </c>
      <c r="H4729" s="1" t="s">
        <v>13</v>
      </c>
      <c r="I4729" s="1" t="s">
        <v>13</v>
      </c>
      <c r="J4729">
        <v>22</v>
      </c>
      <c r="K4729" s="1">
        <f t="shared" si="219"/>
        <v>426396.51</v>
      </c>
      <c r="L4729" s="1" t="str">
        <f t="shared" si="220"/>
        <v>ASALARIADO</v>
      </c>
      <c r="M4729" s="1">
        <f t="shared" si="221"/>
        <v>22</v>
      </c>
    </row>
    <row r="4730" spans="2:13" x14ac:dyDescent="0.25">
      <c r="B4730">
        <v>4716</v>
      </c>
      <c r="C4730" s="1" t="s">
        <v>15</v>
      </c>
      <c r="D4730">
        <v>297046</v>
      </c>
      <c r="E4730" s="1" t="s">
        <v>17</v>
      </c>
      <c r="F4730" s="1" t="s">
        <v>16</v>
      </c>
      <c r="G4730" s="1" t="s">
        <v>12</v>
      </c>
      <c r="H4730" s="1" t="s">
        <v>12</v>
      </c>
      <c r="I4730" s="1" t="s">
        <v>13</v>
      </c>
      <c r="J4730">
        <v>27</v>
      </c>
      <c r="K4730" s="1">
        <f t="shared" si="219"/>
        <v>297046</v>
      </c>
      <c r="L4730" s="1" t="str">
        <f t="shared" si="220"/>
        <v>ASEGURADO VOLUNTARIO</v>
      </c>
      <c r="M4730" s="1">
        <f t="shared" si="221"/>
        <v>27</v>
      </c>
    </row>
    <row r="4731" spans="2:13" x14ac:dyDescent="0.25">
      <c r="B4731">
        <v>4717</v>
      </c>
      <c r="C4731" s="1" t="s">
        <v>9</v>
      </c>
      <c r="D4731">
        <v>807660.97</v>
      </c>
      <c r="E4731" s="1" t="s">
        <v>10</v>
      </c>
      <c r="F4731" s="1" t="s">
        <v>16</v>
      </c>
      <c r="G4731" s="1" t="s">
        <v>12</v>
      </c>
      <c r="H4731" s="1" t="s">
        <v>13</v>
      </c>
      <c r="I4731" s="1" t="s">
        <v>13</v>
      </c>
      <c r="J4731">
        <v>28</v>
      </c>
      <c r="K4731" s="1">
        <f t="shared" si="219"/>
        <v>807660.97</v>
      </c>
      <c r="L4731" s="1" t="str">
        <f t="shared" si="220"/>
        <v>ASALARIADO</v>
      </c>
      <c r="M4731" s="1">
        <f t="shared" si="221"/>
        <v>28</v>
      </c>
    </row>
    <row r="4732" spans="2:13" x14ac:dyDescent="0.25">
      <c r="B4732">
        <v>4718</v>
      </c>
      <c r="C4732" s="1" t="s">
        <v>15</v>
      </c>
      <c r="D4732">
        <v>346508.45</v>
      </c>
      <c r="E4732" s="1" t="s">
        <v>10</v>
      </c>
      <c r="F4732" s="1" t="s">
        <v>16</v>
      </c>
      <c r="G4732" s="1" t="s">
        <v>12</v>
      </c>
      <c r="H4732" s="1" t="s">
        <v>13</v>
      </c>
      <c r="I4732" s="1" t="s">
        <v>13</v>
      </c>
      <c r="J4732">
        <v>46</v>
      </c>
      <c r="K4732" s="1">
        <f t="shared" si="219"/>
        <v>346508.45</v>
      </c>
      <c r="L4732" s="1" t="str">
        <f t="shared" si="220"/>
        <v>ASALARIADO</v>
      </c>
      <c r="M4732" s="1">
        <f t="shared" si="221"/>
        <v>46</v>
      </c>
    </row>
    <row r="4733" spans="2:13" x14ac:dyDescent="0.25">
      <c r="B4733">
        <v>4719</v>
      </c>
      <c r="C4733" s="1" t="s">
        <v>9</v>
      </c>
      <c r="D4733">
        <v>578500</v>
      </c>
      <c r="E4733" s="1" t="s">
        <v>10</v>
      </c>
      <c r="F4733" s="1" t="s">
        <v>16</v>
      </c>
      <c r="G4733" s="1" t="s">
        <v>12</v>
      </c>
      <c r="H4733" s="1" t="s">
        <v>12</v>
      </c>
      <c r="I4733" s="1" t="s">
        <v>13</v>
      </c>
      <c r="J4733">
        <v>56</v>
      </c>
      <c r="K4733" s="1">
        <f t="shared" si="219"/>
        <v>578500</v>
      </c>
      <c r="L4733" s="1" t="str">
        <f t="shared" si="220"/>
        <v>ASALARIADO</v>
      </c>
      <c r="M4733" s="1">
        <f t="shared" si="221"/>
        <v>56</v>
      </c>
    </row>
    <row r="4734" spans="2:13" x14ac:dyDescent="0.25">
      <c r="B4734">
        <v>4720</v>
      </c>
      <c r="C4734" s="1" t="s">
        <v>9</v>
      </c>
      <c r="D4734">
        <v>278030</v>
      </c>
      <c r="E4734" s="1" t="s">
        <v>19</v>
      </c>
      <c r="F4734" s="1" t="s">
        <v>16</v>
      </c>
      <c r="G4734" s="1" t="s">
        <v>12</v>
      </c>
      <c r="H4734" s="1" t="s">
        <v>13</v>
      </c>
      <c r="I4734" s="1" t="s">
        <v>13</v>
      </c>
      <c r="J4734">
        <v>36</v>
      </c>
      <c r="K4734" s="1">
        <f t="shared" si="219"/>
        <v>278030</v>
      </c>
      <c r="L4734" s="1" t="str">
        <f t="shared" si="220"/>
        <v>CONVENIOS ESPECIALES DE TRABAJADORES INDEPENDIENTES</v>
      </c>
      <c r="M4734" s="1">
        <f t="shared" si="221"/>
        <v>36</v>
      </c>
    </row>
    <row r="4735" spans="2:13" x14ac:dyDescent="0.25">
      <c r="B4735">
        <v>4721</v>
      </c>
      <c r="C4735" s="1" t="s">
        <v>9</v>
      </c>
      <c r="D4735">
        <v>439367.6</v>
      </c>
      <c r="E4735" s="1" t="s">
        <v>10</v>
      </c>
      <c r="F4735" s="1" t="s">
        <v>16</v>
      </c>
      <c r="G4735" s="1" t="s">
        <v>12</v>
      </c>
      <c r="H4735" s="1" t="s">
        <v>12</v>
      </c>
      <c r="I4735" s="1" t="s">
        <v>13</v>
      </c>
      <c r="J4735">
        <v>57</v>
      </c>
      <c r="K4735" s="1">
        <f t="shared" si="219"/>
        <v>439367.6</v>
      </c>
      <c r="L4735" s="1" t="str">
        <f t="shared" si="220"/>
        <v>ASALARIADO</v>
      </c>
      <c r="M4735" s="1">
        <f t="shared" si="221"/>
        <v>57</v>
      </c>
    </row>
    <row r="4736" spans="2:13" x14ac:dyDescent="0.25">
      <c r="B4736">
        <v>4722</v>
      </c>
      <c r="C4736" s="1" t="s">
        <v>15</v>
      </c>
      <c r="D4736">
        <v>297046</v>
      </c>
      <c r="E4736" s="1" t="s">
        <v>17</v>
      </c>
      <c r="F4736" s="1" t="s">
        <v>16</v>
      </c>
      <c r="G4736" s="1" t="s">
        <v>12</v>
      </c>
      <c r="H4736" s="1" t="s">
        <v>13</v>
      </c>
      <c r="I4736" s="1" t="s">
        <v>13</v>
      </c>
      <c r="J4736">
        <v>41</v>
      </c>
      <c r="K4736" s="1">
        <f t="shared" si="219"/>
        <v>297046</v>
      </c>
      <c r="L4736" s="1" t="str">
        <f t="shared" si="220"/>
        <v>ASEGURADO VOLUNTARIO</v>
      </c>
      <c r="M4736" s="1">
        <f t="shared" si="221"/>
        <v>41</v>
      </c>
    </row>
    <row r="4737" spans="2:13" x14ac:dyDescent="0.25">
      <c r="B4737">
        <v>4723</v>
      </c>
      <c r="C4737" s="1" t="s">
        <v>9</v>
      </c>
      <c r="D4737">
        <v>744485.75</v>
      </c>
      <c r="E4737" s="1" t="s">
        <v>10</v>
      </c>
      <c r="F4737" s="1" t="s">
        <v>11</v>
      </c>
      <c r="G4737" s="1" t="s">
        <v>12</v>
      </c>
      <c r="H4737" s="1" t="s">
        <v>13</v>
      </c>
      <c r="I4737" s="1" t="s">
        <v>13</v>
      </c>
      <c r="J4737">
        <v>54</v>
      </c>
      <c r="K4737" s="1">
        <f t="shared" si="219"/>
        <v>744485.75</v>
      </c>
      <c r="L4737" s="1" t="str">
        <f t="shared" si="220"/>
        <v>ASALARIADO</v>
      </c>
      <c r="M4737" s="1">
        <f t="shared" si="221"/>
        <v>54</v>
      </c>
    </row>
    <row r="4738" spans="2:13" x14ac:dyDescent="0.25">
      <c r="B4738">
        <v>4724</v>
      </c>
      <c r="C4738" s="1" t="s">
        <v>15</v>
      </c>
      <c r="D4738">
        <v>587429</v>
      </c>
      <c r="E4738" s="1" t="s">
        <v>10</v>
      </c>
      <c r="F4738" s="1" t="s">
        <v>16</v>
      </c>
      <c r="G4738" s="1" t="s">
        <v>12</v>
      </c>
      <c r="H4738" s="1" t="s">
        <v>13</v>
      </c>
      <c r="I4738" s="1" t="s">
        <v>13</v>
      </c>
      <c r="J4738">
        <v>43</v>
      </c>
      <c r="K4738" s="1">
        <f t="shared" si="219"/>
        <v>587429</v>
      </c>
      <c r="L4738" s="1" t="str">
        <f t="shared" si="220"/>
        <v>ASALARIADO</v>
      </c>
      <c r="M4738" s="1">
        <f t="shared" si="221"/>
        <v>43</v>
      </c>
    </row>
    <row r="4739" spans="2:13" x14ac:dyDescent="0.25">
      <c r="B4739">
        <v>4725</v>
      </c>
      <c r="C4739" s="1" t="s">
        <v>9</v>
      </c>
      <c r="D4739">
        <v>297045</v>
      </c>
      <c r="E4739" s="1" t="s">
        <v>18</v>
      </c>
      <c r="F4739" s="1" t="s">
        <v>16</v>
      </c>
      <c r="G4739" s="1" t="s">
        <v>12</v>
      </c>
      <c r="H4739" s="1" t="s">
        <v>13</v>
      </c>
      <c r="I4739" s="1" t="s">
        <v>13</v>
      </c>
      <c r="J4739">
        <v>45</v>
      </c>
      <c r="K4739" s="1">
        <f t="shared" si="219"/>
        <v>297045</v>
      </c>
      <c r="L4739" s="1" t="str">
        <f t="shared" si="220"/>
        <v>TRABAJADOR INDEPENDIENTE</v>
      </c>
      <c r="M4739" s="1">
        <f t="shared" si="221"/>
        <v>45</v>
      </c>
    </row>
    <row r="4740" spans="2:13" x14ac:dyDescent="0.25">
      <c r="B4740">
        <v>4726</v>
      </c>
      <c r="C4740" s="1" t="s">
        <v>9</v>
      </c>
      <c r="D4740">
        <v>600000</v>
      </c>
      <c r="E4740" s="1" t="s">
        <v>10</v>
      </c>
      <c r="F4740" s="1" t="s">
        <v>16</v>
      </c>
      <c r="G4740" s="1" t="s">
        <v>12</v>
      </c>
      <c r="H4740" s="1" t="s">
        <v>12</v>
      </c>
      <c r="I4740" s="1" t="s">
        <v>13</v>
      </c>
      <c r="J4740">
        <v>46</v>
      </c>
      <c r="K4740" s="1">
        <f t="shared" si="219"/>
        <v>600000</v>
      </c>
      <c r="L4740" s="1" t="str">
        <f t="shared" si="220"/>
        <v>ASALARIADO</v>
      </c>
      <c r="M4740" s="1">
        <f t="shared" si="221"/>
        <v>46</v>
      </c>
    </row>
    <row r="4741" spans="2:13" x14ac:dyDescent="0.25">
      <c r="B4741">
        <v>4727</v>
      </c>
      <c r="C4741" s="1" t="s">
        <v>9</v>
      </c>
      <c r="D4741">
        <v>471303</v>
      </c>
      <c r="E4741" s="1" t="s">
        <v>10</v>
      </c>
      <c r="F4741" s="1" t="s">
        <v>11</v>
      </c>
      <c r="G4741" s="1" t="s">
        <v>12</v>
      </c>
      <c r="H4741" s="1" t="s">
        <v>13</v>
      </c>
      <c r="I4741" s="1" t="s">
        <v>12</v>
      </c>
      <c r="J4741">
        <v>56</v>
      </c>
      <c r="K4741" s="1">
        <f t="shared" si="219"/>
        <v>471303</v>
      </c>
      <c r="L4741" s="1" t="str">
        <f t="shared" si="220"/>
        <v>ASALARIADO</v>
      </c>
      <c r="M4741" s="1">
        <f t="shared" si="221"/>
        <v>56</v>
      </c>
    </row>
    <row r="4742" spans="2:13" x14ac:dyDescent="0.25">
      <c r="B4742">
        <v>4728</v>
      </c>
      <c r="C4742" s="1" t="s">
        <v>9</v>
      </c>
      <c r="D4742">
        <v>584267</v>
      </c>
      <c r="E4742" s="1" t="s">
        <v>10</v>
      </c>
      <c r="F4742" s="1" t="s">
        <v>16</v>
      </c>
      <c r="G4742" s="1" t="s">
        <v>12</v>
      </c>
      <c r="H4742" s="1" t="s">
        <v>13</v>
      </c>
      <c r="I4742" s="1" t="s">
        <v>13</v>
      </c>
      <c r="J4742">
        <v>34</v>
      </c>
      <c r="K4742" s="1">
        <f t="shared" si="219"/>
        <v>584267</v>
      </c>
      <c r="L4742" s="1" t="str">
        <f t="shared" si="220"/>
        <v>ASALARIADO</v>
      </c>
      <c r="M4742" s="1">
        <f t="shared" si="221"/>
        <v>34</v>
      </c>
    </row>
    <row r="4743" spans="2:13" x14ac:dyDescent="0.25">
      <c r="B4743">
        <v>4729</v>
      </c>
      <c r="C4743" s="1" t="s">
        <v>15</v>
      </c>
      <c r="D4743">
        <v>455696</v>
      </c>
      <c r="E4743" s="1" t="s">
        <v>10</v>
      </c>
      <c r="F4743" s="1" t="s">
        <v>11</v>
      </c>
      <c r="G4743" s="1" t="s">
        <v>12</v>
      </c>
      <c r="H4743" s="1" t="s">
        <v>13</v>
      </c>
      <c r="I4743" s="1" t="s">
        <v>13</v>
      </c>
      <c r="J4743">
        <v>35</v>
      </c>
      <c r="K4743" s="1">
        <f t="shared" si="219"/>
        <v>455696</v>
      </c>
      <c r="L4743" s="1" t="str">
        <f t="shared" si="220"/>
        <v>ASALARIADO</v>
      </c>
      <c r="M4743" s="1">
        <f t="shared" si="221"/>
        <v>35</v>
      </c>
    </row>
    <row r="4744" spans="2:13" x14ac:dyDescent="0.25">
      <c r="B4744">
        <v>4730</v>
      </c>
      <c r="C4744" s="1" t="s">
        <v>9</v>
      </c>
      <c r="D4744">
        <v>508567.57</v>
      </c>
      <c r="E4744" s="1" t="s">
        <v>10</v>
      </c>
      <c r="F4744" s="1" t="s">
        <v>16</v>
      </c>
      <c r="G4744" s="1" t="s">
        <v>12</v>
      </c>
      <c r="H4744" s="1" t="s">
        <v>13</v>
      </c>
      <c r="I4744" s="1" t="s">
        <v>13</v>
      </c>
      <c r="J4744">
        <v>28</v>
      </c>
      <c r="K4744" s="1">
        <f t="shared" si="219"/>
        <v>508567.57</v>
      </c>
      <c r="L4744" s="1" t="str">
        <f t="shared" si="220"/>
        <v>ASALARIADO</v>
      </c>
      <c r="M4744" s="1">
        <f t="shared" si="221"/>
        <v>28</v>
      </c>
    </row>
    <row r="4745" spans="2:13" x14ac:dyDescent="0.25">
      <c r="B4745">
        <v>4731</v>
      </c>
      <c r="C4745" s="1" t="s">
        <v>9</v>
      </c>
      <c r="D4745">
        <v>780062.6</v>
      </c>
      <c r="E4745" s="1" t="s">
        <v>10</v>
      </c>
      <c r="F4745" s="1" t="s">
        <v>16</v>
      </c>
      <c r="G4745" s="1" t="s">
        <v>12</v>
      </c>
      <c r="H4745" s="1" t="s">
        <v>13</v>
      </c>
      <c r="I4745" s="1" t="s">
        <v>13</v>
      </c>
      <c r="J4745">
        <v>41</v>
      </c>
      <c r="K4745" s="1">
        <f t="shared" si="219"/>
        <v>780062.6</v>
      </c>
      <c r="L4745" s="1" t="str">
        <f t="shared" si="220"/>
        <v>ASALARIADO</v>
      </c>
      <c r="M4745" s="1">
        <f t="shared" si="221"/>
        <v>41</v>
      </c>
    </row>
    <row r="4746" spans="2:13" x14ac:dyDescent="0.25">
      <c r="B4746">
        <v>4732</v>
      </c>
      <c r="C4746" s="1" t="s">
        <v>15</v>
      </c>
      <c r="D4746">
        <v>299152</v>
      </c>
      <c r="E4746" s="1" t="s">
        <v>10</v>
      </c>
      <c r="F4746" s="1" t="s">
        <v>11</v>
      </c>
      <c r="G4746" s="1" t="s">
        <v>12</v>
      </c>
      <c r="H4746" s="1" t="s">
        <v>13</v>
      </c>
      <c r="I4746" s="1" t="s">
        <v>13</v>
      </c>
      <c r="J4746">
        <v>48</v>
      </c>
      <c r="K4746" s="1">
        <f t="shared" si="219"/>
        <v>299152</v>
      </c>
      <c r="L4746" s="1" t="str">
        <f t="shared" si="220"/>
        <v>ASALARIADO</v>
      </c>
      <c r="M4746" s="1">
        <f t="shared" si="221"/>
        <v>48</v>
      </c>
    </row>
    <row r="4747" spans="2:13" x14ac:dyDescent="0.25">
      <c r="B4747">
        <v>4733</v>
      </c>
      <c r="C4747" s="1" t="s">
        <v>9</v>
      </c>
      <c r="D4747">
        <v>83752.679999999993</v>
      </c>
      <c r="E4747" s="1" t="s">
        <v>10</v>
      </c>
      <c r="F4747" s="1" t="s">
        <v>16</v>
      </c>
      <c r="G4747" s="1" t="s">
        <v>12</v>
      </c>
      <c r="H4747" s="1" t="s">
        <v>12</v>
      </c>
      <c r="I4747" s="1" t="s">
        <v>13</v>
      </c>
      <c r="J4747">
        <v>33</v>
      </c>
      <c r="K4747" s="1">
        <f t="shared" si="219"/>
        <v>83752.679999999993</v>
      </c>
      <c r="L4747" s="1" t="str">
        <f t="shared" si="220"/>
        <v>ASALARIADO</v>
      </c>
      <c r="M4747" s="1">
        <f t="shared" si="221"/>
        <v>33</v>
      </c>
    </row>
    <row r="4748" spans="2:13" x14ac:dyDescent="0.25">
      <c r="B4748">
        <v>4734</v>
      </c>
      <c r="C4748" s="1" t="s">
        <v>15</v>
      </c>
      <c r="D4748">
        <v>566297</v>
      </c>
      <c r="E4748" s="1" t="s">
        <v>18</v>
      </c>
      <c r="F4748" s="1" t="s">
        <v>16</v>
      </c>
      <c r="G4748" s="1" t="s">
        <v>12</v>
      </c>
      <c r="H4748" s="1" t="s">
        <v>12</v>
      </c>
      <c r="I4748" s="1" t="s">
        <v>13</v>
      </c>
      <c r="J4748">
        <v>59</v>
      </c>
      <c r="K4748" s="1">
        <f t="shared" si="219"/>
        <v>566297</v>
      </c>
      <c r="L4748" s="1" t="str">
        <f t="shared" si="220"/>
        <v>TRABAJADOR INDEPENDIENTE</v>
      </c>
      <c r="M4748" s="1">
        <f t="shared" si="221"/>
        <v>59</v>
      </c>
    </row>
    <row r="4749" spans="2:13" x14ac:dyDescent="0.25">
      <c r="B4749">
        <v>4735</v>
      </c>
      <c r="C4749" s="1" t="s">
        <v>9</v>
      </c>
      <c r="D4749">
        <v>515703.75</v>
      </c>
      <c r="E4749" s="1" t="s">
        <v>10</v>
      </c>
      <c r="F4749" s="1" t="s">
        <v>11</v>
      </c>
      <c r="G4749" s="1" t="s">
        <v>12</v>
      </c>
      <c r="H4749" s="1" t="s">
        <v>13</v>
      </c>
      <c r="I4749" s="1" t="s">
        <v>13</v>
      </c>
      <c r="J4749">
        <v>49</v>
      </c>
      <c r="K4749" s="1">
        <f t="shared" si="219"/>
        <v>515703.75</v>
      </c>
      <c r="L4749" s="1" t="str">
        <f t="shared" si="220"/>
        <v>ASALARIADO</v>
      </c>
      <c r="M4749" s="1">
        <f t="shared" si="221"/>
        <v>49</v>
      </c>
    </row>
    <row r="4750" spans="2:13" x14ac:dyDescent="0.25">
      <c r="B4750">
        <v>4736</v>
      </c>
      <c r="C4750" s="1" t="s">
        <v>9</v>
      </c>
      <c r="D4750">
        <v>666888.57999999996</v>
      </c>
      <c r="E4750" s="1" t="s">
        <v>10</v>
      </c>
      <c r="F4750" s="1" t="s">
        <v>16</v>
      </c>
      <c r="G4750" s="1" t="s">
        <v>12</v>
      </c>
      <c r="H4750" s="1" t="s">
        <v>13</v>
      </c>
      <c r="I4750" s="1" t="s">
        <v>13</v>
      </c>
      <c r="J4750">
        <v>57</v>
      </c>
      <c r="K4750" s="1">
        <f t="shared" si="219"/>
        <v>666888.57999999996</v>
      </c>
      <c r="L4750" s="1" t="str">
        <f t="shared" si="220"/>
        <v>ASALARIADO</v>
      </c>
      <c r="M4750" s="1">
        <f t="shared" si="221"/>
        <v>57</v>
      </c>
    </row>
    <row r="4751" spans="2:13" x14ac:dyDescent="0.25">
      <c r="B4751">
        <v>4737</v>
      </c>
      <c r="C4751" s="1" t="s">
        <v>15</v>
      </c>
      <c r="D4751">
        <v>597692</v>
      </c>
      <c r="E4751" s="1" t="s">
        <v>10</v>
      </c>
      <c r="F4751" s="1" t="s">
        <v>16</v>
      </c>
      <c r="G4751" s="1" t="s">
        <v>12</v>
      </c>
      <c r="H4751" s="1" t="s">
        <v>13</v>
      </c>
      <c r="I4751" s="1" t="s">
        <v>13</v>
      </c>
      <c r="J4751">
        <v>40</v>
      </c>
      <c r="K4751" s="1">
        <f t="shared" ref="K4751:K4814" si="222">IF(ISBLANK(D4751),$B$8,D4751)</f>
        <v>597692</v>
      </c>
      <c r="L4751" s="1" t="str">
        <f t="shared" ref="L4751:L4814" si="223">IF(ISBLANK(E4751),$B$4,E4751)</f>
        <v>ASALARIADO</v>
      </c>
      <c r="M4751" s="1">
        <f t="shared" ref="M4751:M4814" si="224">IF(ISBLANK(J4751),$B$9,J4751)</f>
        <v>40</v>
      </c>
    </row>
    <row r="4752" spans="2:13" x14ac:dyDescent="0.25">
      <c r="B4752">
        <v>4738</v>
      </c>
      <c r="C4752" s="1" t="s">
        <v>9</v>
      </c>
      <c r="D4752">
        <v>377274.53</v>
      </c>
      <c r="E4752" s="1" t="s">
        <v>10</v>
      </c>
      <c r="F4752" s="1" t="s">
        <v>16</v>
      </c>
      <c r="G4752" s="1" t="s">
        <v>12</v>
      </c>
      <c r="H4752" s="1" t="s">
        <v>12</v>
      </c>
      <c r="I4752" s="1" t="s">
        <v>13</v>
      </c>
      <c r="J4752">
        <v>21</v>
      </c>
      <c r="K4752" s="1">
        <f t="shared" si="222"/>
        <v>377274.53</v>
      </c>
      <c r="L4752" s="1" t="str">
        <f t="shared" si="223"/>
        <v>ASALARIADO</v>
      </c>
      <c r="M4752" s="1">
        <f t="shared" si="224"/>
        <v>21</v>
      </c>
    </row>
    <row r="4753" spans="2:13" x14ac:dyDescent="0.25">
      <c r="B4753">
        <v>4739</v>
      </c>
      <c r="C4753" s="1" t="s">
        <v>9</v>
      </c>
      <c r="D4753">
        <v>426954</v>
      </c>
      <c r="E4753" s="1" t="s">
        <v>10</v>
      </c>
      <c r="F4753" s="1" t="s">
        <v>11</v>
      </c>
      <c r="G4753" s="1" t="s">
        <v>12</v>
      </c>
      <c r="H4753" s="1" t="s">
        <v>13</v>
      </c>
      <c r="I4753" s="1" t="s">
        <v>13</v>
      </c>
      <c r="J4753">
        <v>27</v>
      </c>
      <c r="K4753" s="1">
        <f t="shared" si="222"/>
        <v>426954</v>
      </c>
      <c r="L4753" s="1" t="str">
        <f t="shared" si="223"/>
        <v>ASALARIADO</v>
      </c>
      <c r="M4753" s="1">
        <f t="shared" si="224"/>
        <v>27</v>
      </c>
    </row>
    <row r="4754" spans="2:13" x14ac:dyDescent="0.25">
      <c r="B4754">
        <v>4740</v>
      </c>
      <c r="C4754" s="1" t="s">
        <v>9</v>
      </c>
      <c r="D4754">
        <v>406273.76</v>
      </c>
      <c r="E4754" s="1" t="s">
        <v>10</v>
      </c>
      <c r="F4754" s="1" t="s">
        <v>16</v>
      </c>
      <c r="G4754" s="1" t="s">
        <v>12</v>
      </c>
      <c r="H4754" s="1" t="s">
        <v>13</v>
      </c>
      <c r="I4754" s="1" t="s">
        <v>13</v>
      </c>
      <c r="J4754">
        <v>30</v>
      </c>
      <c r="K4754" s="1">
        <f t="shared" si="222"/>
        <v>406273.76</v>
      </c>
      <c r="L4754" s="1" t="str">
        <f t="shared" si="223"/>
        <v>ASALARIADO</v>
      </c>
      <c r="M4754" s="1">
        <f t="shared" si="224"/>
        <v>30</v>
      </c>
    </row>
    <row r="4755" spans="2:13" x14ac:dyDescent="0.25">
      <c r="B4755">
        <v>4741</v>
      </c>
      <c r="C4755" s="1" t="s">
        <v>15</v>
      </c>
      <c r="D4755">
        <v>278030</v>
      </c>
      <c r="E4755" s="1" t="s">
        <v>17</v>
      </c>
      <c r="F4755" s="1" t="s">
        <v>16</v>
      </c>
      <c r="G4755" s="1" t="s">
        <v>12</v>
      </c>
      <c r="H4755" s="1" t="s">
        <v>13</v>
      </c>
      <c r="I4755" s="1" t="s">
        <v>13</v>
      </c>
      <c r="J4755">
        <v>34</v>
      </c>
      <c r="K4755" s="1">
        <f t="shared" si="222"/>
        <v>278030</v>
      </c>
      <c r="L4755" s="1" t="str">
        <f t="shared" si="223"/>
        <v>ASEGURADO VOLUNTARIO</v>
      </c>
      <c r="M4755" s="1">
        <f t="shared" si="224"/>
        <v>34</v>
      </c>
    </row>
    <row r="4756" spans="2:13" x14ac:dyDescent="0.25">
      <c r="B4756">
        <v>4742</v>
      </c>
      <c r="C4756" s="1" t="s">
        <v>9</v>
      </c>
      <c r="D4756">
        <v>478916.7</v>
      </c>
      <c r="E4756" s="1" t="s">
        <v>10</v>
      </c>
      <c r="F4756" s="1" t="s">
        <v>16</v>
      </c>
      <c r="G4756" s="1" t="s">
        <v>12</v>
      </c>
      <c r="H4756" s="1" t="s">
        <v>12</v>
      </c>
      <c r="I4756" s="1" t="s">
        <v>13</v>
      </c>
      <c r="J4756">
        <v>48</v>
      </c>
      <c r="K4756" s="1">
        <f t="shared" si="222"/>
        <v>478916.7</v>
      </c>
      <c r="L4756" s="1" t="str">
        <f t="shared" si="223"/>
        <v>ASALARIADO</v>
      </c>
      <c r="M4756" s="1">
        <f t="shared" si="224"/>
        <v>48</v>
      </c>
    </row>
    <row r="4757" spans="2:13" x14ac:dyDescent="0.25">
      <c r="B4757">
        <v>4743</v>
      </c>
      <c r="C4757" s="1" t="s">
        <v>9</v>
      </c>
      <c r="D4757">
        <v>713217</v>
      </c>
      <c r="E4757" s="1" t="s">
        <v>10</v>
      </c>
      <c r="F4757" s="1" t="s">
        <v>11</v>
      </c>
      <c r="G4757" s="1" t="s">
        <v>12</v>
      </c>
      <c r="H4757" s="1" t="s">
        <v>13</v>
      </c>
      <c r="I4757" s="1" t="s">
        <v>13</v>
      </c>
      <c r="J4757">
        <v>32</v>
      </c>
      <c r="K4757" s="1">
        <f t="shared" si="222"/>
        <v>713217</v>
      </c>
      <c r="L4757" s="1" t="str">
        <f t="shared" si="223"/>
        <v>ASALARIADO</v>
      </c>
      <c r="M4757" s="1">
        <f t="shared" si="224"/>
        <v>32</v>
      </c>
    </row>
    <row r="4758" spans="2:13" x14ac:dyDescent="0.25">
      <c r="B4758">
        <v>4744</v>
      </c>
      <c r="C4758" s="1" t="s">
        <v>9</v>
      </c>
      <c r="D4758">
        <v>380000</v>
      </c>
      <c r="E4758" s="1" t="s">
        <v>10</v>
      </c>
      <c r="F4758" s="1" t="s">
        <v>16</v>
      </c>
      <c r="G4758" s="1" t="s">
        <v>12</v>
      </c>
      <c r="H4758" s="1" t="s">
        <v>13</v>
      </c>
      <c r="I4758" s="1" t="s">
        <v>12</v>
      </c>
      <c r="J4758">
        <v>22</v>
      </c>
      <c r="K4758" s="1">
        <f t="shared" si="222"/>
        <v>380000</v>
      </c>
      <c r="L4758" s="1" t="str">
        <f t="shared" si="223"/>
        <v>ASALARIADO</v>
      </c>
      <c r="M4758" s="1">
        <f t="shared" si="224"/>
        <v>22</v>
      </c>
    </row>
    <row r="4759" spans="2:13" x14ac:dyDescent="0.25">
      <c r="B4759">
        <v>4745</v>
      </c>
      <c r="C4759" s="1" t="s">
        <v>9</v>
      </c>
      <c r="D4759">
        <v>371789</v>
      </c>
      <c r="E4759" s="1" t="s">
        <v>18</v>
      </c>
      <c r="F4759" s="1" t="s">
        <v>16</v>
      </c>
      <c r="G4759" s="1" t="s">
        <v>12</v>
      </c>
      <c r="H4759" s="1" t="s">
        <v>13</v>
      </c>
      <c r="I4759" s="1" t="s">
        <v>13</v>
      </c>
      <c r="J4759">
        <v>55</v>
      </c>
      <c r="K4759" s="1">
        <f t="shared" si="222"/>
        <v>371789</v>
      </c>
      <c r="L4759" s="1" t="str">
        <f t="shared" si="223"/>
        <v>TRABAJADOR INDEPENDIENTE</v>
      </c>
      <c r="M4759" s="1">
        <f t="shared" si="224"/>
        <v>55</v>
      </c>
    </row>
    <row r="4760" spans="2:13" x14ac:dyDescent="0.25">
      <c r="B4760">
        <v>4746</v>
      </c>
      <c r="C4760" s="1" t="s">
        <v>9</v>
      </c>
      <c r="D4760">
        <v>409656.48</v>
      </c>
      <c r="E4760" s="1" t="s">
        <v>10</v>
      </c>
      <c r="F4760" s="1" t="s">
        <v>16</v>
      </c>
      <c r="G4760" s="1" t="s">
        <v>12</v>
      </c>
      <c r="H4760" s="1" t="s">
        <v>12</v>
      </c>
      <c r="I4760" s="1" t="s">
        <v>13</v>
      </c>
      <c r="J4760">
        <v>59</v>
      </c>
      <c r="K4760" s="1">
        <f t="shared" si="222"/>
        <v>409656.48</v>
      </c>
      <c r="L4760" s="1" t="str">
        <f t="shared" si="223"/>
        <v>ASALARIADO</v>
      </c>
      <c r="M4760" s="1">
        <f t="shared" si="224"/>
        <v>59</v>
      </c>
    </row>
    <row r="4761" spans="2:13" x14ac:dyDescent="0.25">
      <c r="B4761">
        <v>4747</v>
      </c>
      <c r="C4761" s="1" t="s">
        <v>9</v>
      </c>
      <c r="D4761">
        <v>297045</v>
      </c>
      <c r="E4761" s="1" t="s">
        <v>17</v>
      </c>
      <c r="F4761" s="1" t="s">
        <v>16</v>
      </c>
      <c r="G4761" s="1" t="s">
        <v>12</v>
      </c>
      <c r="H4761" s="1" t="s">
        <v>12</v>
      </c>
      <c r="I4761" s="1" t="s">
        <v>13</v>
      </c>
      <c r="J4761">
        <v>27</v>
      </c>
      <c r="K4761" s="1">
        <f t="shared" si="222"/>
        <v>297045</v>
      </c>
      <c r="L4761" s="1" t="str">
        <f t="shared" si="223"/>
        <v>ASEGURADO VOLUNTARIO</v>
      </c>
      <c r="M4761" s="1">
        <f t="shared" si="224"/>
        <v>27</v>
      </c>
    </row>
    <row r="4762" spans="2:13" x14ac:dyDescent="0.25">
      <c r="B4762">
        <v>4748</v>
      </c>
      <c r="C4762" s="1" t="s">
        <v>9</v>
      </c>
      <c r="D4762">
        <v>554879.49</v>
      </c>
      <c r="E4762" s="1" t="s">
        <v>10</v>
      </c>
      <c r="F4762" s="1" t="s">
        <v>16</v>
      </c>
      <c r="G4762" s="1" t="s">
        <v>12</v>
      </c>
      <c r="H4762" s="1" t="s">
        <v>13</v>
      </c>
      <c r="I4762" s="1" t="s">
        <v>13</v>
      </c>
      <c r="J4762">
        <v>30</v>
      </c>
      <c r="K4762" s="1">
        <f t="shared" si="222"/>
        <v>554879.49</v>
      </c>
      <c r="L4762" s="1" t="str">
        <f t="shared" si="223"/>
        <v>ASALARIADO</v>
      </c>
      <c r="M4762" s="1">
        <f t="shared" si="224"/>
        <v>30</v>
      </c>
    </row>
    <row r="4763" spans="2:13" x14ac:dyDescent="0.25">
      <c r="B4763">
        <v>4749</v>
      </c>
      <c r="C4763" s="1" t="s">
        <v>15</v>
      </c>
      <c r="D4763">
        <v>686166</v>
      </c>
      <c r="E4763" s="1" t="s">
        <v>18</v>
      </c>
      <c r="F4763" s="1" t="s">
        <v>16</v>
      </c>
      <c r="G4763" s="1" t="s">
        <v>12</v>
      </c>
      <c r="H4763" s="1" t="s">
        <v>13</v>
      </c>
      <c r="I4763" s="1" t="s">
        <v>13</v>
      </c>
      <c r="J4763">
        <v>37</v>
      </c>
      <c r="K4763" s="1">
        <f t="shared" si="222"/>
        <v>686166</v>
      </c>
      <c r="L4763" s="1" t="str">
        <f t="shared" si="223"/>
        <v>TRABAJADOR INDEPENDIENTE</v>
      </c>
      <c r="M4763" s="1">
        <f t="shared" si="224"/>
        <v>37</v>
      </c>
    </row>
    <row r="4764" spans="2:13" x14ac:dyDescent="0.25">
      <c r="B4764">
        <v>4750</v>
      </c>
      <c r="C4764" s="1" t="s">
        <v>15</v>
      </c>
      <c r="D4764">
        <v>919460.32</v>
      </c>
      <c r="E4764" s="1" t="s">
        <v>10</v>
      </c>
      <c r="F4764" s="1" t="s">
        <v>11</v>
      </c>
      <c r="G4764" s="1" t="s">
        <v>12</v>
      </c>
      <c r="H4764" s="1" t="s">
        <v>13</v>
      </c>
      <c r="I4764" s="1" t="s">
        <v>13</v>
      </c>
      <c r="J4764">
        <v>57</v>
      </c>
      <c r="K4764" s="1">
        <f t="shared" si="222"/>
        <v>919460.32</v>
      </c>
      <c r="L4764" s="1" t="str">
        <f t="shared" si="223"/>
        <v>ASALARIADO</v>
      </c>
      <c r="M4764" s="1">
        <f t="shared" si="224"/>
        <v>57</v>
      </c>
    </row>
    <row r="4765" spans="2:13" x14ac:dyDescent="0.25">
      <c r="B4765">
        <v>4751</v>
      </c>
      <c r="C4765" s="1" t="s">
        <v>9</v>
      </c>
      <c r="D4765">
        <v>426614.9</v>
      </c>
      <c r="E4765" s="1" t="s">
        <v>10</v>
      </c>
      <c r="F4765" s="1" t="s">
        <v>16</v>
      </c>
      <c r="G4765" s="1" t="s">
        <v>12</v>
      </c>
      <c r="H4765" s="1" t="s">
        <v>13</v>
      </c>
      <c r="I4765" s="1" t="s">
        <v>13</v>
      </c>
      <c r="J4765">
        <v>33</v>
      </c>
      <c r="K4765" s="1">
        <f t="shared" si="222"/>
        <v>426614.9</v>
      </c>
      <c r="L4765" s="1" t="str">
        <f t="shared" si="223"/>
        <v>ASALARIADO</v>
      </c>
      <c r="M4765" s="1">
        <f t="shared" si="224"/>
        <v>33</v>
      </c>
    </row>
    <row r="4766" spans="2:13" x14ac:dyDescent="0.25">
      <c r="B4766">
        <v>4752</v>
      </c>
      <c r="C4766" s="1" t="s">
        <v>15</v>
      </c>
      <c r="D4766">
        <v>297046</v>
      </c>
      <c r="E4766" s="1" t="s">
        <v>17</v>
      </c>
      <c r="F4766" s="1" t="s">
        <v>16</v>
      </c>
      <c r="G4766" s="1" t="s">
        <v>12</v>
      </c>
      <c r="H4766" s="1" t="s">
        <v>13</v>
      </c>
      <c r="I4766" s="1" t="s">
        <v>13</v>
      </c>
      <c r="J4766">
        <v>47</v>
      </c>
      <c r="K4766" s="1">
        <f t="shared" si="222"/>
        <v>297046</v>
      </c>
      <c r="L4766" s="1" t="str">
        <f t="shared" si="223"/>
        <v>ASEGURADO VOLUNTARIO</v>
      </c>
      <c r="M4766" s="1">
        <f t="shared" si="224"/>
        <v>47</v>
      </c>
    </row>
    <row r="4767" spans="2:13" x14ac:dyDescent="0.25">
      <c r="B4767">
        <v>4753</v>
      </c>
      <c r="C4767" s="1" t="s">
        <v>9</v>
      </c>
      <c r="D4767">
        <v>54143</v>
      </c>
      <c r="E4767" s="1" t="s">
        <v>10</v>
      </c>
      <c r="F4767" s="1" t="s">
        <v>16</v>
      </c>
      <c r="G4767" s="1" t="s">
        <v>12</v>
      </c>
      <c r="H4767" s="1" t="s">
        <v>13</v>
      </c>
      <c r="I4767" s="1" t="s">
        <v>13</v>
      </c>
      <c r="J4767">
        <v>28</v>
      </c>
      <c r="K4767" s="1">
        <f t="shared" si="222"/>
        <v>54143</v>
      </c>
      <c r="L4767" s="1" t="str">
        <f t="shared" si="223"/>
        <v>ASALARIADO</v>
      </c>
      <c r="M4767" s="1">
        <f t="shared" si="224"/>
        <v>28</v>
      </c>
    </row>
    <row r="4768" spans="2:13" x14ac:dyDescent="0.25">
      <c r="B4768">
        <v>4754</v>
      </c>
      <c r="C4768" s="1" t="s">
        <v>9</v>
      </c>
      <c r="D4768">
        <v>289033.15000000002</v>
      </c>
      <c r="E4768" s="1" t="s">
        <v>10</v>
      </c>
      <c r="F4768" s="1" t="s">
        <v>16</v>
      </c>
      <c r="G4768" s="1" t="s">
        <v>12</v>
      </c>
      <c r="H4768" s="1" t="s">
        <v>12</v>
      </c>
      <c r="I4768" s="1" t="s">
        <v>13</v>
      </c>
      <c r="J4768">
        <v>21</v>
      </c>
      <c r="K4768" s="1">
        <f t="shared" si="222"/>
        <v>289033.15000000002</v>
      </c>
      <c r="L4768" s="1" t="str">
        <f t="shared" si="223"/>
        <v>ASALARIADO</v>
      </c>
      <c r="M4768" s="1">
        <f t="shared" si="224"/>
        <v>21</v>
      </c>
    </row>
    <row r="4769" spans="2:13" x14ac:dyDescent="0.25">
      <c r="B4769">
        <v>4755</v>
      </c>
      <c r="C4769" s="1" t="s">
        <v>9</v>
      </c>
      <c r="D4769">
        <v>485785</v>
      </c>
      <c r="E4769" s="1" t="s">
        <v>10</v>
      </c>
      <c r="F4769" s="1" t="s">
        <v>16</v>
      </c>
      <c r="G4769" s="1" t="s">
        <v>12</v>
      </c>
      <c r="H4769" s="1" t="s">
        <v>13</v>
      </c>
      <c r="I4769" s="1" t="s">
        <v>12</v>
      </c>
      <c r="J4769">
        <v>28</v>
      </c>
      <c r="K4769" s="1">
        <f t="shared" si="222"/>
        <v>485785</v>
      </c>
      <c r="L4769" s="1" t="str">
        <f t="shared" si="223"/>
        <v>ASALARIADO</v>
      </c>
      <c r="M4769" s="1">
        <f t="shared" si="224"/>
        <v>28</v>
      </c>
    </row>
    <row r="4770" spans="2:13" x14ac:dyDescent="0.25">
      <c r="B4770">
        <v>4756</v>
      </c>
      <c r="C4770" s="1" t="s">
        <v>9</v>
      </c>
      <c r="D4770">
        <v>349627.57</v>
      </c>
      <c r="E4770" s="1" t="s">
        <v>10</v>
      </c>
      <c r="F4770" s="1" t="s">
        <v>16</v>
      </c>
      <c r="G4770" s="1" t="s">
        <v>12</v>
      </c>
      <c r="H4770" s="1" t="s">
        <v>13</v>
      </c>
      <c r="I4770" s="1" t="s">
        <v>13</v>
      </c>
      <c r="J4770">
        <v>21</v>
      </c>
      <c r="K4770" s="1">
        <f t="shared" si="222"/>
        <v>349627.57</v>
      </c>
      <c r="L4770" s="1" t="str">
        <f t="shared" si="223"/>
        <v>ASALARIADO</v>
      </c>
      <c r="M4770" s="1">
        <f t="shared" si="224"/>
        <v>21</v>
      </c>
    </row>
    <row r="4771" spans="2:13" x14ac:dyDescent="0.25">
      <c r="B4771">
        <v>4757</v>
      </c>
      <c r="C4771" s="1" t="s">
        <v>15</v>
      </c>
      <c r="D4771">
        <v>173160</v>
      </c>
      <c r="E4771" s="1" t="s">
        <v>10</v>
      </c>
      <c r="F4771" s="1" t="s">
        <v>16</v>
      </c>
      <c r="G4771" s="1" t="s">
        <v>12</v>
      </c>
      <c r="H4771" s="1" t="s">
        <v>13</v>
      </c>
      <c r="I4771" s="1" t="s">
        <v>13</v>
      </c>
      <c r="J4771">
        <v>35</v>
      </c>
      <c r="K4771" s="1">
        <f t="shared" si="222"/>
        <v>173160</v>
      </c>
      <c r="L4771" s="1" t="str">
        <f t="shared" si="223"/>
        <v>ASALARIADO</v>
      </c>
      <c r="M4771" s="1">
        <f t="shared" si="224"/>
        <v>35</v>
      </c>
    </row>
    <row r="4772" spans="2:13" x14ac:dyDescent="0.25">
      <c r="B4772">
        <v>4758</v>
      </c>
      <c r="C4772" s="1" t="s">
        <v>15</v>
      </c>
      <c r="D4772">
        <v>40000</v>
      </c>
      <c r="E4772" s="1" t="s">
        <v>10</v>
      </c>
      <c r="F4772" s="1" t="s">
        <v>16</v>
      </c>
      <c r="G4772" s="1" t="s">
        <v>12</v>
      </c>
      <c r="H4772" s="1" t="s">
        <v>12</v>
      </c>
      <c r="I4772" s="1" t="s">
        <v>13</v>
      </c>
      <c r="J4772">
        <v>58</v>
      </c>
      <c r="K4772" s="1">
        <f t="shared" si="222"/>
        <v>40000</v>
      </c>
      <c r="L4772" s="1" t="str">
        <f t="shared" si="223"/>
        <v>ASALARIADO</v>
      </c>
      <c r="M4772" s="1">
        <f t="shared" si="224"/>
        <v>58</v>
      </c>
    </row>
    <row r="4773" spans="2:13" x14ac:dyDescent="0.25">
      <c r="B4773">
        <v>4759</v>
      </c>
      <c r="C4773" s="1" t="s">
        <v>9</v>
      </c>
      <c r="D4773">
        <v>904989</v>
      </c>
      <c r="E4773" s="1" t="s">
        <v>10</v>
      </c>
      <c r="F4773" s="1" t="s">
        <v>11</v>
      </c>
      <c r="G4773" s="1" t="s">
        <v>12</v>
      </c>
      <c r="H4773" s="1" t="s">
        <v>13</v>
      </c>
      <c r="I4773" s="1" t="s">
        <v>13</v>
      </c>
      <c r="J4773">
        <v>39</v>
      </c>
      <c r="K4773" s="1">
        <f t="shared" si="222"/>
        <v>904989</v>
      </c>
      <c r="L4773" s="1" t="str">
        <f t="shared" si="223"/>
        <v>ASALARIADO</v>
      </c>
      <c r="M4773" s="1">
        <f t="shared" si="224"/>
        <v>39</v>
      </c>
    </row>
    <row r="4774" spans="2:13" x14ac:dyDescent="0.25">
      <c r="B4774">
        <v>4760</v>
      </c>
      <c r="C4774" s="1" t="s">
        <v>9</v>
      </c>
      <c r="D4774">
        <v>648302.5</v>
      </c>
      <c r="E4774" s="1" t="s">
        <v>10</v>
      </c>
      <c r="F4774" s="1" t="s">
        <v>11</v>
      </c>
      <c r="G4774" s="1" t="s">
        <v>12</v>
      </c>
      <c r="H4774" s="1" t="s">
        <v>13</v>
      </c>
      <c r="I4774" s="1" t="s">
        <v>13</v>
      </c>
      <c r="J4774">
        <v>59</v>
      </c>
      <c r="K4774" s="1">
        <f t="shared" si="222"/>
        <v>648302.5</v>
      </c>
      <c r="L4774" s="1" t="str">
        <f t="shared" si="223"/>
        <v>ASALARIADO</v>
      </c>
      <c r="M4774" s="1">
        <f t="shared" si="224"/>
        <v>59</v>
      </c>
    </row>
    <row r="4775" spans="2:13" x14ac:dyDescent="0.25">
      <c r="B4775">
        <v>4761</v>
      </c>
      <c r="C4775" s="1" t="s">
        <v>9</v>
      </c>
      <c r="D4775">
        <v>278030</v>
      </c>
      <c r="E4775" s="1" t="s">
        <v>19</v>
      </c>
      <c r="F4775" s="1" t="s">
        <v>16</v>
      </c>
      <c r="G4775" s="1" t="s">
        <v>12</v>
      </c>
      <c r="H4775" s="1" t="s">
        <v>13</v>
      </c>
      <c r="I4775" s="1" t="s">
        <v>13</v>
      </c>
      <c r="J4775">
        <v>55</v>
      </c>
      <c r="K4775" s="1">
        <f t="shared" si="222"/>
        <v>278030</v>
      </c>
      <c r="L4775" s="1" t="str">
        <f t="shared" si="223"/>
        <v>CONVENIOS ESPECIALES DE TRABAJADORES INDEPENDIENTES</v>
      </c>
      <c r="M4775" s="1">
        <f t="shared" si="224"/>
        <v>55</v>
      </c>
    </row>
    <row r="4776" spans="2:13" x14ac:dyDescent="0.25">
      <c r="B4776">
        <v>4762</v>
      </c>
      <c r="C4776" s="1" t="s">
        <v>15</v>
      </c>
      <c r="D4776">
        <v>639148</v>
      </c>
      <c r="E4776" s="1" t="s">
        <v>18</v>
      </c>
      <c r="F4776" s="1" t="s">
        <v>16</v>
      </c>
      <c r="G4776" s="1" t="s">
        <v>12</v>
      </c>
      <c r="H4776" s="1" t="s">
        <v>13</v>
      </c>
      <c r="I4776" s="1" t="s">
        <v>12</v>
      </c>
      <c r="J4776">
        <v>73</v>
      </c>
      <c r="K4776" s="1">
        <f t="shared" si="222"/>
        <v>639148</v>
      </c>
      <c r="L4776" s="1" t="str">
        <f t="shared" si="223"/>
        <v>TRABAJADOR INDEPENDIENTE</v>
      </c>
      <c r="M4776" s="1">
        <f t="shared" si="224"/>
        <v>73</v>
      </c>
    </row>
    <row r="4777" spans="2:13" x14ac:dyDescent="0.25">
      <c r="B4777">
        <v>4763</v>
      </c>
      <c r="C4777" s="1" t="s">
        <v>9</v>
      </c>
      <c r="D4777">
        <v>488672.53</v>
      </c>
      <c r="E4777" s="1" t="s">
        <v>10</v>
      </c>
      <c r="F4777" s="1" t="s">
        <v>16</v>
      </c>
      <c r="G4777" s="1" t="s">
        <v>12</v>
      </c>
      <c r="H4777" s="1" t="s">
        <v>13</v>
      </c>
      <c r="I4777" s="1" t="s">
        <v>13</v>
      </c>
      <c r="J4777">
        <v>34</v>
      </c>
      <c r="K4777" s="1">
        <f t="shared" si="222"/>
        <v>488672.53</v>
      </c>
      <c r="L4777" s="1" t="str">
        <f t="shared" si="223"/>
        <v>ASALARIADO</v>
      </c>
      <c r="M4777" s="1">
        <f t="shared" si="224"/>
        <v>34</v>
      </c>
    </row>
    <row r="4778" spans="2:13" x14ac:dyDescent="0.25">
      <c r="B4778">
        <v>4764</v>
      </c>
      <c r="C4778" s="1" t="s">
        <v>9</v>
      </c>
      <c r="D4778">
        <v>278030</v>
      </c>
      <c r="E4778" s="1" t="s">
        <v>19</v>
      </c>
      <c r="F4778" s="1" t="s">
        <v>16</v>
      </c>
      <c r="G4778" s="1" t="s">
        <v>12</v>
      </c>
      <c r="H4778" s="1" t="s">
        <v>13</v>
      </c>
      <c r="I4778" s="1" t="s">
        <v>12</v>
      </c>
      <c r="J4778">
        <v>49</v>
      </c>
      <c r="K4778" s="1">
        <f t="shared" si="222"/>
        <v>278030</v>
      </c>
      <c r="L4778" s="1" t="str">
        <f t="shared" si="223"/>
        <v>CONVENIOS ESPECIALES DE TRABAJADORES INDEPENDIENTES</v>
      </c>
      <c r="M4778" s="1">
        <f t="shared" si="224"/>
        <v>49</v>
      </c>
    </row>
    <row r="4779" spans="2:13" x14ac:dyDescent="0.25">
      <c r="B4779">
        <v>4765</v>
      </c>
      <c r="C4779" s="1" t="s">
        <v>15</v>
      </c>
      <c r="D4779">
        <v>700000</v>
      </c>
      <c r="E4779" s="1" t="s">
        <v>10</v>
      </c>
      <c r="F4779" s="1" t="s">
        <v>16</v>
      </c>
      <c r="G4779" s="1" t="s">
        <v>12</v>
      </c>
      <c r="H4779" s="1" t="s">
        <v>13</v>
      </c>
      <c r="I4779" s="1" t="s">
        <v>13</v>
      </c>
      <c r="J4779">
        <v>32</v>
      </c>
      <c r="K4779" s="1">
        <f t="shared" si="222"/>
        <v>700000</v>
      </c>
      <c r="L4779" s="1" t="str">
        <f t="shared" si="223"/>
        <v>ASALARIADO</v>
      </c>
      <c r="M4779" s="1">
        <f t="shared" si="224"/>
        <v>32</v>
      </c>
    </row>
    <row r="4780" spans="2:13" x14ac:dyDescent="0.25">
      <c r="B4780">
        <v>4766</v>
      </c>
      <c r="C4780" s="1" t="s">
        <v>15</v>
      </c>
      <c r="D4780">
        <v>1214806</v>
      </c>
      <c r="E4780" s="1" t="s">
        <v>10</v>
      </c>
      <c r="F4780" s="1" t="s">
        <v>11</v>
      </c>
      <c r="G4780" s="1" t="s">
        <v>12</v>
      </c>
      <c r="H4780" s="1" t="s">
        <v>13</v>
      </c>
      <c r="I4780" s="1" t="s">
        <v>13</v>
      </c>
      <c r="J4780">
        <v>32</v>
      </c>
      <c r="K4780" s="1">
        <f t="shared" si="222"/>
        <v>1214806</v>
      </c>
      <c r="L4780" s="1" t="str">
        <f t="shared" si="223"/>
        <v>ASALARIADO</v>
      </c>
      <c r="M4780" s="1">
        <f t="shared" si="224"/>
        <v>32</v>
      </c>
    </row>
    <row r="4781" spans="2:13" x14ac:dyDescent="0.25">
      <c r="B4781">
        <v>4767</v>
      </c>
      <c r="C4781" s="1" t="s">
        <v>15</v>
      </c>
      <c r="D4781">
        <v>299784</v>
      </c>
      <c r="E4781" s="1" t="s">
        <v>18</v>
      </c>
      <c r="F4781" s="1" t="s">
        <v>16</v>
      </c>
      <c r="G4781" s="1" t="s">
        <v>12</v>
      </c>
      <c r="H4781" s="1" t="s">
        <v>12</v>
      </c>
      <c r="I4781" s="1" t="s">
        <v>12</v>
      </c>
      <c r="J4781">
        <v>32</v>
      </c>
      <c r="K4781" s="1">
        <f t="shared" si="222"/>
        <v>299784</v>
      </c>
      <c r="L4781" s="1" t="str">
        <f t="shared" si="223"/>
        <v>TRABAJADOR INDEPENDIENTE</v>
      </c>
      <c r="M4781" s="1">
        <f t="shared" si="224"/>
        <v>32</v>
      </c>
    </row>
    <row r="4782" spans="2:13" x14ac:dyDescent="0.25">
      <c r="B4782">
        <v>4768</v>
      </c>
      <c r="C4782" s="1" t="s">
        <v>15</v>
      </c>
      <c r="D4782">
        <v>1590894.7</v>
      </c>
      <c r="E4782" s="1" t="s">
        <v>10</v>
      </c>
      <c r="F4782" s="1" t="s">
        <v>11</v>
      </c>
      <c r="G4782" s="1" t="s">
        <v>12</v>
      </c>
      <c r="H4782" s="1" t="s">
        <v>13</v>
      </c>
      <c r="I4782" s="1" t="s">
        <v>13</v>
      </c>
      <c r="J4782">
        <v>44</v>
      </c>
      <c r="K4782" s="1">
        <f t="shared" si="222"/>
        <v>1590894.7</v>
      </c>
      <c r="L4782" s="1" t="str">
        <f t="shared" si="223"/>
        <v>ASALARIADO</v>
      </c>
      <c r="M4782" s="1">
        <f t="shared" si="224"/>
        <v>44</v>
      </c>
    </row>
    <row r="4783" spans="2:13" x14ac:dyDescent="0.25">
      <c r="B4783">
        <v>4769</v>
      </c>
      <c r="C4783" s="1" t="s">
        <v>9</v>
      </c>
      <c r="D4783">
        <v>259227</v>
      </c>
      <c r="E4783" s="1" t="s">
        <v>10</v>
      </c>
      <c r="F4783" s="1" t="s">
        <v>16</v>
      </c>
      <c r="G4783" s="1" t="s">
        <v>12</v>
      </c>
      <c r="H4783" s="1" t="s">
        <v>13</v>
      </c>
      <c r="I4783" s="1" t="s">
        <v>13</v>
      </c>
      <c r="J4783">
        <v>31</v>
      </c>
      <c r="K4783" s="1">
        <f t="shared" si="222"/>
        <v>259227</v>
      </c>
      <c r="L4783" s="1" t="str">
        <f t="shared" si="223"/>
        <v>ASALARIADO</v>
      </c>
      <c r="M4783" s="1">
        <f t="shared" si="224"/>
        <v>31</v>
      </c>
    </row>
    <row r="4784" spans="2:13" x14ac:dyDescent="0.25">
      <c r="B4784">
        <v>4770</v>
      </c>
      <c r="C4784" s="1" t="s">
        <v>15</v>
      </c>
      <c r="D4784">
        <v>756936.6</v>
      </c>
      <c r="E4784" s="1" t="s">
        <v>10</v>
      </c>
      <c r="F4784" s="1" t="s">
        <v>11</v>
      </c>
      <c r="G4784" s="1" t="s">
        <v>12</v>
      </c>
      <c r="H4784" s="1" t="s">
        <v>13</v>
      </c>
      <c r="I4784" s="1" t="s">
        <v>13</v>
      </c>
      <c r="J4784">
        <v>48</v>
      </c>
      <c r="K4784" s="1">
        <f t="shared" si="222"/>
        <v>756936.6</v>
      </c>
      <c r="L4784" s="1" t="str">
        <f t="shared" si="223"/>
        <v>ASALARIADO</v>
      </c>
      <c r="M4784" s="1">
        <f t="shared" si="224"/>
        <v>48</v>
      </c>
    </row>
    <row r="4785" spans="2:13" x14ac:dyDescent="0.25">
      <c r="B4785">
        <v>4771</v>
      </c>
      <c r="C4785" s="1" t="s">
        <v>9</v>
      </c>
      <c r="D4785">
        <v>1744589.38</v>
      </c>
      <c r="E4785" s="1" t="s">
        <v>10</v>
      </c>
      <c r="F4785" s="1" t="s">
        <v>11</v>
      </c>
      <c r="G4785" s="1" t="s">
        <v>12</v>
      </c>
      <c r="H4785" s="1" t="s">
        <v>13</v>
      </c>
      <c r="I4785" s="1" t="s">
        <v>13</v>
      </c>
      <c r="J4785">
        <v>35</v>
      </c>
      <c r="K4785" s="1">
        <f t="shared" si="222"/>
        <v>1744589.38</v>
      </c>
      <c r="L4785" s="1" t="str">
        <f t="shared" si="223"/>
        <v>ASALARIADO</v>
      </c>
      <c r="M4785" s="1">
        <f t="shared" si="224"/>
        <v>35</v>
      </c>
    </row>
    <row r="4786" spans="2:13" x14ac:dyDescent="0.25">
      <c r="B4786">
        <v>4772</v>
      </c>
      <c r="C4786" s="1" t="s">
        <v>9</v>
      </c>
      <c r="D4786">
        <v>288287</v>
      </c>
      <c r="E4786" s="1" t="s">
        <v>10</v>
      </c>
      <c r="F4786" s="1" t="s">
        <v>16</v>
      </c>
      <c r="G4786" s="1" t="s">
        <v>12</v>
      </c>
      <c r="H4786" s="1" t="s">
        <v>13</v>
      </c>
      <c r="I4786" s="1" t="s">
        <v>13</v>
      </c>
      <c r="J4786">
        <v>21</v>
      </c>
      <c r="K4786" s="1">
        <f t="shared" si="222"/>
        <v>288287</v>
      </c>
      <c r="L4786" s="1" t="str">
        <f t="shared" si="223"/>
        <v>ASALARIADO</v>
      </c>
      <c r="M4786" s="1">
        <f t="shared" si="224"/>
        <v>21</v>
      </c>
    </row>
    <row r="4787" spans="2:13" x14ac:dyDescent="0.25">
      <c r="B4787">
        <v>4773</v>
      </c>
      <c r="C4787" s="1" t="s">
        <v>9</v>
      </c>
      <c r="D4787">
        <v>278031</v>
      </c>
      <c r="E4787" s="1" t="s">
        <v>17</v>
      </c>
      <c r="F4787" s="1" t="s">
        <v>16</v>
      </c>
      <c r="G4787" s="1" t="s">
        <v>12</v>
      </c>
      <c r="H4787" s="1" t="s">
        <v>13</v>
      </c>
      <c r="I4787" s="1" t="s">
        <v>13</v>
      </c>
      <c r="J4787">
        <v>39</v>
      </c>
      <c r="K4787" s="1">
        <f t="shared" si="222"/>
        <v>278031</v>
      </c>
      <c r="L4787" s="1" t="str">
        <f t="shared" si="223"/>
        <v>ASEGURADO VOLUNTARIO</v>
      </c>
      <c r="M4787" s="1">
        <f t="shared" si="224"/>
        <v>39</v>
      </c>
    </row>
    <row r="4788" spans="2:13" x14ac:dyDescent="0.25">
      <c r="B4788">
        <v>4774</v>
      </c>
      <c r="C4788" s="1" t="s">
        <v>15</v>
      </c>
      <c r="D4788">
        <v>297046</v>
      </c>
      <c r="E4788" s="1" t="s">
        <v>18</v>
      </c>
      <c r="F4788" s="1" t="s">
        <v>16</v>
      </c>
      <c r="G4788" s="1" t="s">
        <v>12</v>
      </c>
      <c r="H4788" s="1" t="s">
        <v>13</v>
      </c>
      <c r="I4788" s="1" t="s">
        <v>12</v>
      </c>
      <c r="J4788">
        <v>24</v>
      </c>
      <c r="K4788" s="1">
        <f t="shared" si="222"/>
        <v>297046</v>
      </c>
      <c r="L4788" s="1" t="str">
        <f t="shared" si="223"/>
        <v>TRABAJADOR INDEPENDIENTE</v>
      </c>
      <c r="M4788" s="1">
        <f t="shared" si="224"/>
        <v>24</v>
      </c>
    </row>
    <row r="4789" spans="2:13" x14ac:dyDescent="0.25">
      <c r="B4789">
        <v>4775</v>
      </c>
      <c r="C4789" s="1" t="s">
        <v>15</v>
      </c>
      <c r="D4789">
        <v>334110</v>
      </c>
      <c r="E4789" s="1" t="s">
        <v>10</v>
      </c>
      <c r="F4789" s="1" t="s">
        <v>16</v>
      </c>
      <c r="G4789" s="1" t="s">
        <v>12</v>
      </c>
      <c r="H4789" s="1" t="s">
        <v>13</v>
      </c>
      <c r="I4789" s="1" t="s">
        <v>12</v>
      </c>
      <c r="J4789">
        <v>31</v>
      </c>
      <c r="K4789" s="1">
        <f t="shared" si="222"/>
        <v>334110</v>
      </c>
      <c r="L4789" s="1" t="str">
        <f t="shared" si="223"/>
        <v>ASALARIADO</v>
      </c>
      <c r="M4789" s="1">
        <f t="shared" si="224"/>
        <v>31</v>
      </c>
    </row>
    <row r="4790" spans="2:13" x14ac:dyDescent="0.25">
      <c r="B4790">
        <v>4776</v>
      </c>
      <c r="C4790" s="1" t="s">
        <v>9</v>
      </c>
      <c r="D4790">
        <v>121288.4</v>
      </c>
      <c r="E4790" s="1" t="s">
        <v>10</v>
      </c>
      <c r="F4790" s="1" t="s">
        <v>16</v>
      </c>
      <c r="G4790" s="1" t="s">
        <v>12</v>
      </c>
      <c r="H4790" s="1" t="s">
        <v>12</v>
      </c>
      <c r="I4790" s="1" t="s">
        <v>13</v>
      </c>
      <c r="J4790">
        <v>28</v>
      </c>
      <c r="K4790" s="1">
        <f t="shared" si="222"/>
        <v>121288.4</v>
      </c>
      <c r="L4790" s="1" t="str">
        <f t="shared" si="223"/>
        <v>ASALARIADO</v>
      </c>
      <c r="M4790" s="1">
        <f t="shared" si="224"/>
        <v>28</v>
      </c>
    </row>
    <row r="4791" spans="2:13" x14ac:dyDescent="0.25">
      <c r="B4791">
        <v>4777</v>
      </c>
      <c r="C4791" s="1" t="s">
        <v>9</v>
      </c>
      <c r="D4791">
        <v>617386</v>
      </c>
      <c r="E4791" s="1" t="s">
        <v>18</v>
      </c>
      <c r="F4791" s="1" t="s">
        <v>16</v>
      </c>
      <c r="G4791" s="1" t="s">
        <v>12</v>
      </c>
      <c r="H4791" s="1" t="s">
        <v>13</v>
      </c>
      <c r="I4791" s="1" t="s">
        <v>13</v>
      </c>
      <c r="J4791">
        <v>40</v>
      </c>
      <c r="K4791" s="1">
        <f t="shared" si="222"/>
        <v>617386</v>
      </c>
      <c r="L4791" s="1" t="str">
        <f t="shared" si="223"/>
        <v>TRABAJADOR INDEPENDIENTE</v>
      </c>
      <c r="M4791" s="1">
        <f t="shared" si="224"/>
        <v>40</v>
      </c>
    </row>
    <row r="4792" spans="2:13" x14ac:dyDescent="0.25">
      <c r="B4792">
        <v>4778</v>
      </c>
      <c r="C4792" s="1" t="s">
        <v>9</v>
      </c>
      <c r="D4792">
        <v>50000</v>
      </c>
      <c r="E4792" s="1" t="s">
        <v>10</v>
      </c>
      <c r="F4792" s="1" t="s">
        <v>16</v>
      </c>
      <c r="G4792" s="1" t="s">
        <v>12</v>
      </c>
      <c r="H4792" s="1" t="s">
        <v>12</v>
      </c>
      <c r="I4792" s="1" t="s">
        <v>12</v>
      </c>
      <c r="J4792">
        <v>41</v>
      </c>
      <c r="K4792" s="1">
        <f t="shared" si="222"/>
        <v>50000</v>
      </c>
      <c r="L4792" s="1" t="str">
        <f t="shared" si="223"/>
        <v>ASALARIADO</v>
      </c>
      <c r="M4792" s="1">
        <f t="shared" si="224"/>
        <v>41</v>
      </c>
    </row>
    <row r="4793" spans="2:13" x14ac:dyDescent="0.25">
      <c r="B4793">
        <v>4779</v>
      </c>
      <c r="C4793" s="1" t="s">
        <v>15</v>
      </c>
      <c r="D4793">
        <v>179772.13</v>
      </c>
      <c r="E4793" s="1" t="s">
        <v>10</v>
      </c>
      <c r="F4793" s="1" t="s">
        <v>16</v>
      </c>
      <c r="G4793" s="1" t="s">
        <v>12</v>
      </c>
      <c r="H4793" s="1" t="s">
        <v>13</v>
      </c>
      <c r="I4793" s="1" t="s">
        <v>13</v>
      </c>
      <c r="J4793">
        <v>23</v>
      </c>
      <c r="K4793" s="1">
        <f t="shared" si="222"/>
        <v>179772.13</v>
      </c>
      <c r="L4793" s="1" t="str">
        <f t="shared" si="223"/>
        <v>ASALARIADO</v>
      </c>
      <c r="M4793" s="1">
        <f t="shared" si="224"/>
        <v>23</v>
      </c>
    </row>
    <row r="4794" spans="2:13" x14ac:dyDescent="0.25">
      <c r="B4794">
        <v>4780</v>
      </c>
      <c r="C4794" s="1" t="s">
        <v>15</v>
      </c>
      <c r="D4794">
        <v>1602859</v>
      </c>
      <c r="E4794" s="1" t="s">
        <v>10</v>
      </c>
      <c r="F4794" s="1" t="s">
        <v>11</v>
      </c>
      <c r="G4794" s="1" t="s">
        <v>12</v>
      </c>
      <c r="H4794" s="1" t="s">
        <v>13</v>
      </c>
      <c r="I4794" s="1" t="s">
        <v>12</v>
      </c>
      <c r="J4794">
        <v>36</v>
      </c>
      <c r="K4794" s="1">
        <f t="shared" si="222"/>
        <v>1602859</v>
      </c>
      <c r="L4794" s="1" t="str">
        <f t="shared" si="223"/>
        <v>ASALARIADO</v>
      </c>
      <c r="M4794" s="1">
        <f t="shared" si="224"/>
        <v>36</v>
      </c>
    </row>
    <row r="4795" spans="2:13" x14ac:dyDescent="0.25">
      <c r="B4795">
        <v>4781</v>
      </c>
      <c r="C4795" s="1" t="s">
        <v>15</v>
      </c>
      <c r="D4795">
        <v>410351</v>
      </c>
      <c r="E4795" s="1" t="s">
        <v>18</v>
      </c>
      <c r="F4795" s="1" t="s">
        <v>16</v>
      </c>
      <c r="G4795" s="1" t="s">
        <v>12</v>
      </c>
      <c r="H4795" s="1" t="s">
        <v>12</v>
      </c>
      <c r="I4795" s="1" t="s">
        <v>13</v>
      </c>
      <c r="J4795">
        <v>54</v>
      </c>
      <c r="K4795" s="1">
        <f t="shared" si="222"/>
        <v>410351</v>
      </c>
      <c r="L4795" s="1" t="str">
        <f t="shared" si="223"/>
        <v>TRABAJADOR INDEPENDIENTE</v>
      </c>
      <c r="M4795" s="1">
        <f t="shared" si="224"/>
        <v>54</v>
      </c>
    </row>
    <row r="4796" spans="2:13" x14ac:dyDescent="0.25">
      <c r="B4796">
        <v>4782</v>
      </c>
      <c r="C4796" s="1" t="s">
        <v>9</v>
      </c>
      <c r="D4796">
        <v>339953</v>
      </c>
      <c r="E4796" s="1" t="s">
        <v>10</v>
      </c>
      <c r="F4796" s="1" t="s">
        <v>16</v>
      </c>
      <c r="G4796" s="1" t="s">
        <v>12</v>
      </c>
      <c r="H4796" s="1" t="s">
        <v>13</v>
      </c>
      <c r="I4796" s="1" t="s">
        <v>13</v>
      </c>
      <c r="J4796">
        <v>33</v>
      </c>
      <c r="K4796" s="1">
        <f t="shared" si="222"/>
        <v>339953</v>
      </c>
      <c r="L4796" s="1" t="str">
        <f t="shared" si="223"/>
        <v>ASALARIADO</v>
      </c>
      <c r="M4796" s="1">
        <f t="shared" si="224"/>
        <v>33</v>
      </c>
    </row>
    <row r="4797" spans="2:13" x14ac:dyDescent="0.25">
      <c r="B4797">
        <v>4783</v>
      </c>
      <c r="C4797" s="1" t="s">
        <v>9</v>
      </c>
      <c r="D4797">
        <v>753198</v>
      </c>
      <c r="E4797" s="1" t="s">
        <v>10</v>
      </c>
      <c r="F4797" s="1" t="s">
        <v>11</v>
      </c>
      <c r="G4797" s="1" t="s">
        <v>12</v>
      </c>
      <c r="H4797" s="1" t="s">
        <v>13</v>
      </c>
      <c r="I4797" s="1" t="s">
        <v>13</v>
      </c>
      <c r="J4797">
        <v>51</v>
      </c>
      <c r="K4797" s="1">
        <f t="shared" si="222"/>
        <v>753198</v>
      </c>
      <c r="L4797" s="1" t="str">
        <f t="shared" si="223"/>
        <v>ASALARIADO</v>
      </c>
      <c r="M4797" s="1">
        <f t="shared" si="224"/>
        <v>51</v>
      </c>
    </row>
    <row r="4798" spans="2:13" x14ac:dyDescent="0.25">
      <c r="B4798">
        <v>4784</v>
      </c>
      <c r="C4798" s="1" t="s">
        <v>9</v>
      </c>
      <c r="D4798">
        <v>697743.71</v>
      </c>
      <c r="E4798" s="1" t="s">
        <v>10</v>
      </c>
      <c r="F4798" s="1" t="s">
        <v>16</v>
      </c>
      <c r="G4798" s="1" t="s">
        <v>12</v>
      </c>
      <c r="H4798" s="1" t="s">
        <v>12</v>
      </c>
      <c r="I4798" s="1" t="s">
        <v>13</v>
      </c>
      <c r="J4798">
        <v>29</v>
      </c>
      <c r="K4798" s="1">
        <f t="shared" si="222"/>
        <v>697743.71</v>
      </c>
      <c r="L4798" s="1" t="str">
        <f t="shared" si="223"/>
        <v>ASALARIADO</v>
      </c>
      <c r="M4798" s="1">
        <f t="shared" si="224"/>
        <v>29</v>
      </c>
    </row>
    <row r="4799" spans="2:13" x14ac:dyDescent="0.25">
      <c r="B4799">
        <v>4785</v>
      </c>
      <c r="C4799" s="1" t="s">
        <v>15</v>
      </c>
      <c r="D4799">
        <v>445739.84</v>
      </c>
      <c r="E4799" s="1" t="s">
        <v>10</v>
      </c>
      <c r="F4799" s="1" t="s">
        <v>16</v>
      </c>
      <c r="G4799" s="1" t="s">
        <v>12</v>
      </c>
      <c r="H4799" s="1" t="s">
        <v>13</v>
      </c>
      <c r="I4799" s="1" t="s">
        <v>13</v>
      </c>
      <c r="J4799">
        <v>29</v>
      </c>
      <c r="K4799" s="1">
        <f t="shared" si="222"/>
        <v>445739.84</v>
      </c>
      <c r="L4799" s="1" t="str">
        <f t="shared" si="223"/>
        <v>ASALARIADO</v>
      </c>
      <c r="M4799" s="1">
        <f t="shared" si="224"/>
        <v>29</v>
      </c>
    </row>
    <row r="4800" spans="2:13" x14ac:dyDescent="0.25">
      <c r="B4800">
        <v>4786</v>
      </c>
      <c r="C4800" s="1" t="s">
        <v>15</v>
      </c>
      <c r="D4800">
        <v>660555.53</v>
      </c>
      <c r="E4800" s="1" t="s">
        <v>10</v>
      </c>
      <c r="F4800" s="1" t="s">
        <v>16</v>
      </c>
      <c r="G4800" s="1" t="s">
        <v>12</v>
      </c>
      <c r="H4800" s="1" t="s">
        <v>13</v>
      </c>
      <c r="I4800" s="1" t="s">
        <v>13</v>
      </c>
      <c r="J4800">
        <v>20</v>
      </c>
      <c r="K4800" s="1">
        <f t="shared" si="222"/>
        <v>660555.53</v>
      </c>
      <c r="L4800" s="1" t="str">
        <f t="shared" si="223"/>
        <v>ASALARIADO</v>
      </c>
      <c r="M4800" s="1">
        <f t="shared" si="224"/>
        <v>20</v>
      </c>
    </row>
    <row r="4801" spans="2:13" x14ac:dyDescent="0.25">
      <c r="B4801">
        <v>4787</v>
      </c>
      <c r="C4801" s="1" t="s">
        <v>15</v>
      </c>
      <c r="D4801">
        <v>278030</v>
      </c>
      <c r="E4801" s="1" t="s">
        <v>19</v>
      </c>
      <c r="F4801" s="1" t="s">
        <v>16</v>
      </c>
      <c r="G4801" s="1" t="s">
        <v>12</v>
      </c>
      <c r="H4801" s="1" t="s">
        <v>13</v>
      </c>
      <c r="I4801" s="1" t="s">
        <v>13</v>
      </c>
      <c r="J4801">
        <v>60</v>
      </c>
      <c r="K4801" s="1">
        <f t="shared" si="222"/>
        <v>278030</v>
      </c>
      <c r="L4801" s="1" t="str">
        <f t="shared" si="223"/>
        <v>CONVENIOS ESPECIALES DE TRABAJADORES INDEPENDIENTES</v>
      </c>
      <c r="M4801" s="1">
        <f t="shared" si="224"/>
        <v>60</v>
      </c>
    </row>
    <row r="4802" spans="2:13" x14ac:dyDescent="0.25">
      <c r="B4802">
        <v>4788</v>
      </c>
      <c r="C4802" s="1" t="s">
        <v>9</v>
      </c>
      <c r="D4802">
        <v>666625.48</v>
      </c>
      <c r="E4802" s="1" t="s">
        <v>10</v>
      </c>
      <c r="F4802" s="1" t="s">
        <v>11</v>
      </c>
      <c r="G4802" s="1" t="s">
        <v>12</v>
      </c>
      <c r="H4802" s="1" t="s">
        <v>13</v>
      </c>
      <c r="I4802" s="1" t="s">
        <v>13</v>
      </c>
      <c r="J4802">
        <v>37</v>
      </c>
      <c r="K4802" s="1">
        <f t="shared" si="222"/>
        <v>666625.48</v>
      </c>
      <c r="L4802" s="1" t="str">
        <f t="shared" si="223"/>
        <v>ASALARIADO</v>
      </c>
      <c r="M4802" s="1">
        <f t="shared" si="224"/>
        <v>37</v>
      </c>
    </row>
    <row r="4803" spans="2:13" x14ac:dyDescent="0.25">
      <c r="B4803">
        <v>4789</v>
      </c>
      <c r="C4803" s="1" t="s">
        <v>9</v>
      </c>
      <c r="D4803">
        <v>1024313.1</v>
      </c>
      <c r="E4803" s="1" t="s">
        <v>10</v>
      </c>
      <c r="F4803" s="1" t="s">
        <v>16</v>
      </c>
      <c r="G4803" s="1" t="s">
        <v>12</v>
      </c>
      <c r="H4803" s="1" t="s">
        <v>13</v>
      </c>
      <c r="I4803" s="1" t="s">
        <v>13</v>
      </c>
      <c r="J4803">
        <v>26</v>
      </c>
      <c r="K4803" s="1">
        <f t="shared" si="222"/>
        <v>1024313.1</v>
      </c>
      <c r="L4803" s="1" t="str">
        <f t="shared" si="223"/>
        <v>ASALARIADO</v>
      </c>
      <c r="M4803" s="1">
        <f t="shared" si="224"/>
        <v>26</v>
      </c>
    </row>
    <row r="4804" spans="2:13" x14ac:dyDescent="0.25">
      <c r="B4804">
        <v>4790</v>
      </c>
      <c r="C4804" s="1" t="s">
        <v>9</v>
      </c>
      <c r="D4804">
        <v>375000</v>
      </c>
      <c r="E4804" s="1" t="s">
        <v>10</v>
      </c>
      <c r="F4804" s="1" t="s">
        <v>16</v>
      </c>
      <c r="G4804" s="1" t="s">
        <v>12</v>
      </c>
      <c r="H4804" s="1" t="s">
        <v>13</v>
      </c>
      <c r="I4804" s="1" t="s">
        <v>13</v>
      </c>
      <c r="J4804">
        <v>60</v>
      </c>
      <c r="K4804" s="1">
        <f t="shared" si="222"/>
        <v>375000</v>
      </c>
      <c r="L4804" s="1" t="str">
        <f t="shared" si="223"/>
        <v>ASALARIADO</v>
      </c>
      <c r="M4804" s="1">
        <f t="shared" si="224"/>
        <v>60</v>
      </c>
    </row>
    <row r="4805" spans="2:13" x14ac:dyDescent="0.25">
      <c r="B4805">
        <v>4791</v>
      </c>
      <c r="C4805" s="1" t="s">
        <v>9</v>
      </c>
      <c r="D4805">
        <v>445567</v>
      </c>
      <c r="E4805" s="1" t="s">
        <v>17</v>
      </c>
      <c r="F4805" s="1" t="s">
        <v>16</v>
      </c>
      <c r="G4805" s="1" t="s">
        <v>12</v>
      </c>
      <c r="H4805" s="1" t="s">
        <v>13</v>
      </c>
      <c r="I4805" s="1" t="s">
        <v>13</v>
      </c>
      <c r="J4805">
        <v>54</v>
      </c>
      <c r="K4805" s="1">
        <f t="shared" si="222"/>
        <v>445567</v>
      </c>
      <c r="L4805" s="1" t="str">
        <f t="shared" si="223"/>
        <v>ASEGURADO VOLUNTARIO</v>
      </c>
      <c r="M4805" s="1">
        <f t="shared" si="224"/>
        <v>54</v>
      </c>
    </row>
    <row r="4806" spans="2:13" x14ac:dyDescent="0.25">
      <c r="B4806">
        <v>4792</v>
      </c>
      <c r="C4806" s="1" t="s">
        <v>9</v>
      </c>
      <c r="D4806">
        <v>297139</v>
      </c>
      <c r="E4806" s="1" t="s">
        <v>17</v>
      </c>
      <c r="F4806" s="1" t="s">
        <v>16</v>
      </c>
      <c r="G4806" s="1" t="s">
        <v>12</v>
      </c>
      <c r="H4806" s="1" t="s">
        <v>13</v>
      </c>
      <c r="I4806" s="1" t="s">
        <v>13</v>
      </c>
      <c r="J4806">
        <v>56</v>
      </c>
      <c r="K4806" s="1">
        <f t="shared" si="222"/>
        <v>297139</v>
      </c>
      <c r="L4806" s="1" t="str">
        <f t="shared" si="223"/>
        <v>ASEGURADO VOLUNTARIO</v>
      </c>
      <c r="M4806" s="1">
        <f t="shared" si="224"/>
        <v>56</v>
      </c>
    </row>
    <row r="4807" spans="2:13" x14ac:dyDescent="0.25">
      <c r="B4807">
        <v>4793</v>
      </c>
      <c r="C4807" s="1" t="s">
        <v>9</v>
      </c>
      <c r="D4807">
        <v>2250000</v>
      </c>
      <c r="E4807" s="1" t="s">
        <v>10</v>
      </c>
      <c r="F4807" s="1" t="s">
        <v>16</v>
      </c>
      <c r="G4807" s="1" t="s">
        <v>12</v>
      </c>
      <c r="H4807" s="1" t="s">
        <v>13</v>
      </c>
      <c r="I4807" s="1" t="s">
        <v>13</v>
      </c>
      <c r="J4807">
        <v>54</v>
      </c>
      <c r="K4807" s="1">
        <f t="shared" si="222"/>
        <v>2250000</v>
      </c>
      <c r="L4807" s="1" t="str">
        <f t="shared" si="223"/>
        <v>ASALARIADO</v>
      </c>
      <c r="M4807" s="1">
        <f t="shared" si="224"/>
        <v>54</v>
      </c>
    </row>
    <row r="4808" spans="2:13" x14ac:dyDescent="0.25">
      <c r="B4808">
        <v>4794</v>
      </c>
      <c r="C4808" s="1" t="s">
        <v>9</v>
      </c>
      <c r="D4808">
        <v>534619.65</v>
      </c>
      <c r="E4808" s="1" t="s">
        <v>10</v>
      </c>
      <c r="F4808" s="1" t="s">
        <v>16</v>
      </c>
      <c r="G4808" s="1" t="s">
        <v>12</v>
      </c>
      <c r="H4808" s="1" t="s">
        <v>13</v>
      </c>
      <c r="I4808" s="1" t="s">
        <v>13</v>
      </c>
      <c r="J4808">
        <v>25</v>
      </c>
      <c r="K4808" s="1">
        <f t="shared" si="222"/>
        <v>534619.65</v>
      </c>
      <c r="L4808" s="1" t="str">
        <f t="shared" si="223"/>
        <v>ASALARIADO</v>
      </c>
      <c r="M4808" s="1">
        <f t="shared" si="224"/>
        <v>25</v>
      </c>
    </row>
    <row r="4809" spans="2:13" x14ac:dyDescent="0.25">
      <c r="B4809">
        <v>4795</v>
      </c>
      <c r="C4809" s="1" t="s">
        <v>9</v>
      </c>
      <c r="D4809">
        <v>408532</v>
      </c>
      <c r="E4809" s="1" t="s">
        <v>10</v>
      </c>
      <c r="F4809" s="1" t="s">
        <v>16</v>
      </c>
      <c r="G4809" s="1" t="s">
        <v>12</v>
      </c>
      <c r="H4809" s="1" t="s">
        <v>13</v>
      </c>
      <c r="I4809" s="1" t="s">
        <v>13</v>
      </c>
      <c r="J4809">
        <v>29</v>
      </c>
      <c r="K4809" s="1">
        <f t="shared" si="222"/>
        <v>408532</v>
      </c>
      <c r="L4809" s="1" t="str">
        <f t="shared" si="223"/>
        <v>ASALARIADO</v>
      </c>
      <c r="M4809" s="1">
        <f t="shared" si="224"/>
        <v>29</v>
      </c>
    </row>
    <row r="4810" spans="2:13" x14ac:dyDescent="0.25">
      <c r="B4810">
        <v>4796</v>
      </c>
      <c r="C4810" s="1" t="s">
        <v>15</v>
      </c>
      <c r="D4810">
        <v>308439</v>
      </c>
      <c r="E4810" s="1" t="s">
        <v>17</v>
      </c>
      <c r="F4810" s="1" t="s">
        <v>16</v>
      </c>
      <c r="G4810" s="1" t="s">
        <v>12</v>
      </c>
      <c r="H4810" s="1" t="s">
        <v>13</v>
      </c>
      <c r="I4810" s="1" t="s">
        <v>13</v>
      </c>
      <c r="J4810">
        <v>31</v>
      </c>
      <c r="K4810" s="1">
        <f t="shared" si="222"/>
        <v>308439</v>
      </c>
      <c r="L4810" s="1" t="str">
        <f t="shared" si="223"/>
        <v>ASEGURADO VOLUNTARIO</v>
      </c>
      <c r="M4810" s="1">
        <f t="shared" si="224"/>
        <v>31</v>
      </c>
    </row>
    <row r="4811" spans="2:13" x14ac:dyDescent="0.25">
      <c r="B4811">
        <v>4797</v>
      </c>
      <c r="C4811" s="1" t="s">
        <v>9</v>
      </c>
      <c r="D4811">
        <v>489279</v>
      </c>
      <c r="E4811" s="1" t="s">
        <v>10</v>
      </c>
      <c r="F4811" s="1" t="s">
        <v>16</v>
      </c>
      <c r="G4811" s="1" t="s">
        <v>12</v>
      </c>
      <c r="H4811" s="1" t="s">
        <v>13</v>
      </c>
      <c r="I4811" s="1" t="s">
        <v>13</v>
      </c>
      <c r="J4811">
        <v>49</v>
      </c>
      <c r="K4811" s="1">
        <f t="shared" si="222"/>
        <v>489279</v>
      </c>
      <c r="L4811" s="1" t="str">
        <f t="shared" si="223"/>
        <v>ASALARIADO</v>
      </c>
      <c r="M4811" s="1">
        <f t="shared" si="224"/>
        <v>49</v>
      </c>
    </row>
    <row r="4812" spans="2:13" x14ac:dyDescent="0.25">
      <c r="B4812">
        <v>4798</v>
      </c>
      <c r="C4812" s="1" t="s">
        <v>15</v>
      </c>
      <c r="D4812">
        <v>56667</v>
      </c>
      <c r="E4812" s="1" t="s">
        <v>10</v>
      </c>
      <c r="F4812" s="1" t="s">
        <v>16</v>
      </c>
      <c r="G4812" s="1" t="s">
        <v>12</v>
      </c>
      <c r="H4812" s="1" t="s">
        <v>13</v>
      </c>
      <c r="I4812" s="1" t="s">
        <v>13</v>
      </c>
      <c r="J4812">
        <v>28</v>
      </c>
      <c r="K4812" s="1">
        <f t="shared" si="222"/>
        <v>56667</v>
      </c>
      <c r="L4812" s="1" t="str">
        <f t="shared" si="223"/>
        <v>ASALARIADO</v>
      </c>
      <c r="M4812" s="1">
        <f t="shared" si="224"/>
        <v>28</v>
      </c>
    </row>
    <row r="4813" spans="2:13" x14ac:dyDescent="0.25">
      <c r="B4813">
        <v>4799</v>
      </c>
      <c r="C4813" s="1" t="s">
        <v>15</v>
      </c>
      <c r="D4813">
        <v>297045</v>
      </c>
      <c r="E4813" s="1" t="s">
        <v>18</v>
      </c>
      <c r="F4813" s="1" t="s">
        <v>16</v>
      </c>
      <c r="G4813" s="1" t="s">
        <v>12</v>
      </c>
      <c r="H4813" s="1" t="s">
        <v>13</v>
      </c>
      <c r="I4813" s="1" t="s">
        <v>12</v>
      </c>
      <c r="J4813">
        <v>50</v>
      </c>
      <c r="K4813" s="1">
        <f t="shared" si="222"/>
        <v>297045</v>
      </c>
      <c r="L4813" s="1" t="str">
        <f t="shared" si="223"/>
        <v>TRABAJADOR INDEPENDIENTE</v>
      </c>
      <c r="M4813" s="1">
        <f t="shared" si="224"/>
        <v>50</v>
      </c>
    </row>
    <row r="4814" spans="2:13" x14ac:dyDescent="0.25">
      <c r="B4814">
        <v>4800</v>
      </c>
      <c r="C4814" s="1" t="s">
        <v>15</v>
      </c>
      <c r="D4814">
        <v>278030</v>
      </c>
      <c r="E4814" s="1" t="s">
        <v>19</v>
      </c>
      <c r="F4814" s="1" t="s">
        <v>16</v>
      </c>
      <c r="G4814" s="1" t="s">
        <v>12</v>
      </c>
      <c r="H4814" s="1" t="s">
        <v>13</v>
      </c>
      <c r="I4814" s="1" t="s">
        <v>13</v>
      </c>
      <c r="J4814">
        <v>55</v>
      </c>
      <c r="K4814" s="1">
        <f t="shared" si="222"/>
        <v>278030</v>
      </c>
      <c r="L4814" s="1" t="str">
        <f t="shared" si="223"/>
        <v>CONVENIOS ESPECIALES DE TRABAJADORES INDEPENDIENTES</v>
      </c>
      <c r="M4814" s="1">
        <f t="shared" si="224"/>
        <v>55</v>
      </c>
    </row>
    <row r="4815" spans="2:13" x14ac:dyDescent="0.25">
      <c r="B4815">
        <v>4801</v>
      </c>
      <c r="C4815" s="1" t="s">
        <v>15</v>
      </c>
      <c r="D4815">
        <v>468369</v>
      </c>
      <c r="E4815" s="1" t="s">
        <v>10</v>
      </c>
      <c r="F4815" s="1" t="s">
        <v>16</v>
      </c>
      <c r="G4815" s="1" t="s">
        <v>12</v>
      </c>
      <c r="H4815" s="1" t="s">
        <v>13</v>
      </c>
      <c r="I4815" s="1" t="s">
        <v>13</v>
      </c>
      <c r="J4815">
        <v>30</v>
      </c>
      <c r="K4815" s="1">
        <f t="shared" ref="K4815:K4878" si="225">IF(ISBLANK(D4815),$B$8,D4815)</f>
        <v>468369</v>
      </c>
      <c r="L4815" s="1" t="str">
        <f t="shared" ref="L4815:L4878" si="226">IF(ISBLANK(E4815),$B$4,E4815)</f>
        <v>ASALARIADO</v>
      </c>
      <c r="M4815" s="1">
        <f t="shared" ref="M4815:M4878" si="227">IF(ISBLANK(J4815),$B$9,J4815)</f>
        <v>30</v>
      </c>
    </row>
    <row r="4816" spans="2:13" x14ac:dyDescent="0.25">
      <c r="B4816">
        <v>4802</v>
      </c>
      <c r="C4816" s="1" t="s">
        <v>15</v>
      </c>
      <c r="D4816">
        <v>559270.94999999995</v>
      </c>
      <c r="E4816" s="1" t="s">
        <v>10</v>
      </c>
      <c r="F4816" s="1" t="s">
        <v>16</v>
      </c>
      <c r="G4816" s="1" t="s">
        <v>12</v>
      </c>
      <c r="H4816" s="1" t="s">
        <v>13</v>
      </c>
      <c r="I4816" s="1" t="s">
        <v>13</v>
      </c>
      <c r="J4816">
        <v>30</v>
      </c>
      <c r="K4816" s="1">
        <f t="shared" si="225"/>
        <v>559270.94999999995</v>
      </c>
      <c r="L4816" s="1" t="str">
        <f t="shared" si="226"/>
        <v>ASALARIADO</v>
      </c>
      <c r="M4816" s="1">
        <f t="shared" si="227"/>
        <v>30</v>
      </c>
    </row>
    <row r="4817" spans="2:13" x14ac:dyDescent="0.25">
      <c r="B4817">
        <v>4803</v>
      </c>
      <c r="C4817" s="1" t="s">
        <v>9</v>
      </c>
      <c r="D4817">
        <v>352855</v>
      </c>
      <c r="E4817" s="1" t="s">
        <v>10</v>
      </c>
      <c r="F4817" s="1" t="s">
        <v>16</v>
      </c>
      <c r="G4817" s="1" t="s">
        <v>12</v>
      </c>
      <c r="H4817" s="1" t="s">
        <v>13</v>
      </c>
      <c r="I4817" s="1" t="s">
        <v>13</v>
      </c>
      <c r="J4817">
        <v>35</v>
      </c>
      <c r="K4817" s="1">
        <f t="shared" si="225"/>
        <v>352855</v>
      </c>
      <c r="L4817" s="1" t="str">
        <f t="shared" si="226"/>
        <v>ASALARIADO</v>
      </c>
      <c r="M4817" s="1">
        <f t="shared" si="227"/>
        <v>35</v>
      </c>
    </row>
    <row r="4818" spans="2:13" x14ac:dyDescent="0.25">
      <c r="B4818">
        <v>4804</v>
      </c>
      <c r="C4818" s="1" t="s">
        <v>9</v>
      </c>
      <c r="D4818">
        <v>685483.06</v>
      </c>
      <c r="E4818" s="1" t="s">
        <v>10</v>
      </c>
      <c r="F4818" s="1" t="s">
        <v>11</v>
      </c>
      <c r="G4818" s="1" t="s">
        <v>12</v>
      </c>
      <c r="H4818" s="1" t="s">
        <v>13</v>
      </c>
      <c r="I4818" s="1" t="s">
        <v>13</v>
      </c>
      <c r="J4818">
        <v>41</v>
      </c>
      <c r="K4818" s="1">
        <f t="shared" si="225"/>
        <v>685483.06</v>
      </c>
      <c r="L4818" s="1" t="str">
        <f t="shared" si="226"/>
        <v>ASALARIADO</v>
      </c>
      <c r="M4818" s="1">
        <f t="shared" si="227"/>
        <v>41</v>
      </c>
    </row>
    <row r="4819" spans="2:13" x14ac:dyDescent="0.25">
      <c r="B4819">
        <v>4805</v>
      </c>
      <c r="C4819" s="1" t="s">
        <v>9</v>
      </c>
      <c r="D4819">
        <v>105542.83</v>
      </c>
      <c r="E4819" s="1" t="s">
        <v>14</v>
      </c>
      <c r="F4819" s="1" t="s">
        <v>11</v>
      </c>
      <c r="G4819" s="1" t="s">
        <v>12</v>
      </c>
      <c r="H4819" s="1" t="s">
        <v>13</v>
      </c>
      <c r="I4819" s="1" t="s">
        <v>13</v>
      </c>
      <c r="J4819">
        <v>69</v>
      </c>
      <c r="K4819" s="1">
        <f t="shared" si="225"/>
        <v>105542.83</v>
      </c>
      <c r="L4819" s="1" t="str">
        <f t="shared" si="226"/>
        <v>PENSIONADOS EN SU PROPIO SISTEMA</v>
      </c>
      <c r="M4819" s="1">
        <f t="shared" si="227"/>
        <v>69</v>
      </c>
    </row>
    <row r="4820" spans="2:13" x14ac:dyDescent="0.25">
      <c r="B4820">
        <v>4806</v>
      </c>
      <c r="C4820" s="1" t="s">
        <v>9</v>
      </c>
      <c r="D4820">
        <v>639148</v>
      </c>
      <c r="E4820" s="1" t="s">
        <v>18</v>
      </c>
      <c r="F4820" s="1" t="s">
        <v>16</v>
      </c>
      <c r="G4820" s="1" t="s">
        <v>12</v>
      </c>
      <c r="H4820" s="1" t="s">
        <v>13</v>
      </c>
      <c r="I4820" s="1" t="s">
        <v>13</v>
      </c>
      <c r="J4820">
        <v>64</v>
      </c>
      <c r="K4820" s="1">
        <f t="shared" si="225"/>
        <v>639148</v>
      </c>
      <c r="L4820" s="1" t="str">
        <f t="shared" si="226"/>
        <v>TRABAJADOR INDEPENDIENTE</v>
      </c>
      <c r="M4820" s="1">
        <f t="shared" si="227"/>
        <v>64</v>
      </c>
    </row>
    <row r="4821" spans="2:13" x14ac:dyDescent="0.25">
      <c r="B4821">
        <v>4807</v>
      </c>
      <c r="C4821" s="1" t="s">
        <v>9</v>
      </c>
      <c r="D4821">
        <v>80000</v>
      </c>
      <c r="E4821" s="1" t="s">
        <v>10</v>
      </c>
      <c r="F4821" s="1" t="s">
        <v>16</v>
      </c>
      <c r="G4821" s="1" t="s">
        <v>12</v>
      </c>
      <c r="H4821" s="1" t="s">
        <v>12</v>
      </c>
      <c r="I4821" s="1" t="s">
        <v>13</v>
      </c>
      <c r="J4821">
        <v>44</v>
      </c>
      <c r="K4821" s="1">
        <f t="shared" si="225"/>
        <v>80000</v>
      </c>
      <c r="L4821" s="1" t="str">
        <f t="shared" si="226"/>
        <v>ASALARIADO</v>
      </c>
      <c r="M4821" s="1">
        <f t="shared" si="227"/>
        <v>44</v>
      </c>
    </row>
    <row r="4822" spans="2:13" x14ac:dyDescent="0.25">
      <c r="B4822">
        <v>4808</v>
      </c>
      <c r="C4822" s="1" t="s">
        <v>9</v>
      </c>
      <c r="D4822">
        <v>2624502</v>
      </c>
      <c r="E4822" s="1" t="s">
        <v>10</v>
      </c>
      <c r="F4822" s="1" t="s">
        <v>16</v>
      </c>
      <c r="G4822" s="1" t="s">
        <v>12</v>
      </c>
      <c r="H4822" s="1" t="s">
        <v>13</v>
      </c>
      <c r="I4822" s="1" t="s">
        <v>13</v>
      </c>
      <c r="J4822">
        <v>49</v>
      </c>
      <c r="K4822" s="1">
        <f t="shared" si="225"/>
        <v>2624502</v>
      </c>
      <c r="L4822" s="1" t="str">
        <f t="shared" si="226"/>
        <v>ASALARIADO</v>
      </c>
      <c r="M4822" s="1">
        <f t="shared" si="227"/>
        <v>49</v>
      </c>
    </row>
    <row r="4823" spans="2:13" x14ac:dyDescent="0.25">
      <c r="B4823">
        <v>4809</v>
      </c>
      <c r="C4823" s="1" t="s">
        <v>9</v>
      </c>
      <c r="D4823">
        <v>536035.42000000004</v>
      </c>
      <c r="E4823" s="1" t="s">
        <v>10</v>
      </c>
      <c r="F4823" s="1" t="s">
        <v>16</v>
      </c>
      <c r="G4823" s="1" t="s">
        <v>12</v>
      </c>
      <c r="H4823" s="1" t="s">
        <v>13</v>
      </c>
      <c r="I4823" s="1" t="s">
        <v>13</v>
      </c>
      <c r="J4823">
        <v>61</v>
      </c>
      <c r="K4823" s="1">
        <f t="shared" si="225"/>
        <v>536035.42000000004</v>
      </c>
      <c r="L4823" s="1" t="str">
        <f t="shared" si="226"/>
        <v>ASALARIADO</v>
      </c>
      <c r="M4823" s="1">
        <f t="shared" si="227"/>
        <v>61</v>
      </c>
    </row>
    <row r="4824" spans="2:13" x14ac:dyDescent="0.25">
      <c r="B4824">
        <v>4810</v>
      </c>
      <c r="C4824" s="1" t="s">
        <v>15</v>
      </c>
      <c r="D4824">
        <v>371041.65</v>
      </c>
      <c r="E4824" s="1" t="s">
        <v>10</v>
      </c>
      <c r="F4824" s="1" t="s">
        <v>16</v>
      </c>
      <c r="G4824" s="1" t="s">
        <v>12</v>
      </c>
      <c r="H4824" s="1" t="s">
        <v>13</v>
      </c>
      <c r="I4824" s="1" t="s">
        <v>13</v>
      </c>
      <c r="J4824">
        <v>32</v>
      </c>
      <c r="K4824" s="1">
        <f t="shared" si="225"/>
        <v>371041.65</v>
      </c>
      <c r="L4824" s="1" t="str">
        <f t="shared" si="226"/>
        <v>ASALARIADO</v>
      </c>
      <c r="M4824" s="1">
        <f t="shared" si="227"/>
        <v>32</v>
      </c>
    </row>
    <row r="4825" spans="2:13" x14ac:dyDescent="0.25">
      <c r="B4825">
        <v>4811</v>
      </c>
      <c r="C4825" s="1" t="s">
        <v>15</v>
      </c>
      <c r="D4825">
        <v>696716</v>
      </c>
      <c r="E4825" s="1" t="s">
        <v>10</v>
      </c>
      <c r="F4825" s="1" t="s">
        <v>11</v>
      </c>
      <c r="G4825" s="1" t="s">
        <v>12</v>
      </c>
      <c r="H4825" s="1" t="s">
        <v>13</v>
      </c>
      <c r="I4825" s="1" t="s">
        <v>12</v>
      </c>
      <c r="J4825">
        <v>42</v>
      </c>
      <c r="K4825" s="1">
        <f t="shared" si="225"/>
        <v>696716</v>
      </c>
      <c r="L4825" s="1" t="str">
        <f t="shared" si="226"/>
        <v>ASALARIADO</v>
      </c>
      <c r="M4825" s="1">
        <f t="shared" si="227"/>
        <v>42</v>
      </c>
    </row>
    <row r="4826" spans="2:13" x14ac:dyDescent="0.25">
      <c r="B4826">
        <v>4812</v>
      </c>
      <c r="C4826" s="1" t="s">
        <v>9</v>
      </c>
      <c r="D4826">
        <v>384348.31</v>
      </c>
      <c r="E4826" s="1" t="s">
        <v>10</v>
      </c>
      <c r="F4826" s="1" t="s">
        <v>16</v>
      </c>
      <c r="G4826" s="1" t="s">
        <v>12</v>
      </c>
      <c r="H4826" s="1" t="s">
        <v>13</v>
      </c>
      <c r="I4826" s="1" t="s">
        <v>13</v>
      </c>
      <c r="J4826">
        <v>27</v>
      </c>
      <c r="K4826" s="1">
        <f t="shared" si="225"/>
        <v>384348.31</v>
      </c>
      <c r="L4826" s="1" t="str">
        <f t="shared" si="226"/>
        <v>ASALARIADO</v>
      </c>
      <c r="M4826" s="1">
        <f t="shared" si="227"/>
        <v>27</v>
      </c>
    </row>
    <row r="4827" spans="2:13" x14ac:dyDescent="0.25">
      <c r="B4827">
        <v>4813</v>
      </c>
      <c r="C4827" s="1" t="s">
        <v>15</v>
      </c>
      <c r="D4827">
        <v>240000</v>
      </c>
      <c r="E4827" s="1" t="s">
        <v>10</v>
      </c>
      <c r="F4827" s="1" t="s">
        <v>16</v>
      </c>
      <c r="G4827" s="1" t="s">
        <v>12</v>
      </c>
      <c r="H4827" s="1" t="s">
        <v>12</v>
      </c>
      <c r="I4827" s="1" t="s">
        <v>13</v>
      </c>
      <c r="J4827">
        <v>27</v>
      </c>
      <c r="K4827" s="1">
        <f t="shared" si="225"/>
        <v>240000</v>
      </c>
      <c r="L4827" s="1" t="str">
        <f t="shared" si="226"/>
        <v>ASALARIADO</v>
      </c>
      <c r="M4827" s="1">
        <f t="shared" si="227"/>
        <v>27</v>
      </c>
    </row>
    <row r="4828" spans="2:13" x14ac:dyDescent="0.25">
      <c r="B4828">
        <v>4814</v>
      </c>
      <c r="C4828" s="1" t="s">
        <v>9</v>
      </c>
      <c r="D4828">
        <v>141509.48000000001</v>
      </c>
      <c r="E4828" s="1" t="s">
        <v>14</v>
      </c>
      <c r="F4828" s="1" t="s">
        <v>11</v>
      </c>
      <c r="G4828" s="1" t="s">
        <v>12</v>
      </c>
      <c r="H4828" s="1" t="s">
        <v>13</v>
      </c>
      <c r="I4828" s="1" t="s">
        <v>13</v>
      </c>
      <c r="J4828">
        <v>82</v>
      </c>
      <c r="K4828" s="1">
        <f t="shared" si="225"/>
        <v>141509.48000000001</v>
      </c>
      <c r="L4828" s="1" t="str">
        <f t="shared" si="226"/>
        <v>PENSIONADOS EN SU PROPIO SISTEMA</v>
      </c>
      <c r="M4828" s="1">
        <f t="shared" si="227"/>
        <v>82</v>
      </c>
    </row>
    <row r="4829" spans="2:13" x14ac:dyDescent="0.25">
      <c r="B4829">
        <v>4815</v>
      </c>
      <c r="C4829" s="1" t="s">
        <v>15</v>
      </c>
      <c r="D4829">
        <v>2803065.68</v>
      </c>
      <c r="E4829" s="1" t="s">
        <v>10</v>
      </c>
      <c r="F4829" s="1" t="s">
        <v>11</v>
      </c>
      <c r="G4829" s="1" t="s">
        <v>12</v>
      </c>
      <c r="H4829" s="1" t="s">
        <v>13</v>
      </c>
      <c r="I4829" s="1" t="s">
        <v>13</v>
      </c>
      <c r="J4829">
        <v>49</v>
      </c>
      <c r="K4829" s="1">
        <f t="shared" si="225"/>
        <v>2803065.68</v>
      </c>
      <c r="L4829" s="1" t="str">
        <f t="shared" si="226"/>
        <v>ASALARIADO</v>
      </c>
      <c r="M4829" s="1">
        <f t="shared" si="227"/>
        <v>49</v>
      </c>
    </row>
    <row r="4830" spans="2:13" x14ac:dyDescent="0.25">
      <c r="B4830">
        <v>4816</v>
      </c>
      <c r="C4830" s="1" t="s">
        <v>9</v>
      </c>
      <c r="D4830">
        <v>806339.27</v>
      </c>
      <c r="E4830" s="1" t="s">
        <v>10</v>
      </c>
      <c r="F4830" s="1" t="s">
        <v>11</v>
      </c>
      <c r="G4830" s="1" t="s">
        <v>12</v>
      </c>
      <c r="H4830" s="1" t="s">
        <v>13</v>
      </c>
      <c r="I4830" s="1" t="s">
        <v>13</v>
      </c>
      <c r="J4830">
        <v>51</v>
      </c>
      <c r="K4830" s="1">
        <f t="shared" si="225"/>
        <v>806339.27</v>
      </c>
      <c r="L4830" s="1" t="str">
        <f t="shared" si="226"/>
        <v>ASALARIADO</v>
      </c>
      <c r="M4830" s="1">
        <f t="shared" si="227"/>
        <v>51</v>
      </c>
    </row>
    <row r="4831" spans="2:13" x14ac:dyDescent="0.25">
      <c r="B4831">
        <v>4817</v>
      </c>
      <c r="C4831" s="1" t="s">
        <v>9</v>
      </c>
      <c r="D4831">
        <v>509509</v>
      </c>
      <c r="E4831" s="1" t="s">
        <v>18</v>
      </c>
      <c r="F4831" s="1" t="s">
        <v>16</v>
      </c>
      <c r="G4831" s="1" t="s">
        <v>12</v>
      </c>
      <c r="H4831" s="1" t="s">
        <v>13</v>
      </c>
      <c r="I4831" s="1" t="s">
        <v>12</v>
      </c>
      <c r="J4831">
        <v>58</v>
      </c>
      <c r="K4831" s="1">
        <f t="shared" si="225"/>
        <v>509509</v>
      </c>
      <c r="L4831" s="1" t="str">
        <f t="shared" si="226"/>
        <v>TRABAJADOR INDEPENDIENTE</v>
      </c>
      <c r="M4831" s="1">
        <f t="shared" si="227"/>
        <v>58</v>
      </c>
    </row>
    <row r="4832" spans="2:13" x14ac:dyDescent="0.25">
      <c r="B4832">
        <v>4818</v>
      </c>
      <c r="C4832" s="1" t="s">
        <v>9</v>
      </c>
      <c r="D4832">
        <v>384956</v>
      </c>
      <c r="E4832" s="1" t="s">
        <v>18</v>
      </c>
      <c r="F4832" s="1" t="s">
        <v>16</v>
      </c>
      <c r="G4832" s="1" t="s">
        <v>12</v>
      </c>
      <c r="H4832" s="1" t="s">
        <v>13</v>
      </c>
      <c r="I4832" s="1" t="s">
        <v>12</v>
      </c>
      <c r="J4832">
        <v>42</v>
      </c>
      <c r="K4832" s="1">
        <f t="shared" si="225"/>
        <v>384956</v>
      </c>
      <c r="L4832" s="1" t="str">
        <f t="shared" si="226"/>
        <v>TRABAJADOR INDEPENDIENTE</v>
      </c>
      <c r="M4832" s="1">
        <f t="shared" si="227"/>
        <v>42</v>
      </c>
    </row>
    <row r="4833" spans="2:13" x14ac:dyDescent="0.25">
      <c r="B4833">
        <v>4819</v>
      </c>
      <c r="C4833" s="1" t="s">
        <v>15</v>
      </c>
      <c r="D4833">
        <v>1399635</v>
      </c>
      <c r="E4833" s="1" t="s">
        <v>14</v>
      </c>
      <c r="F4833" s="1" t="s">
        <v>11</v>
      </c>
      <c r="G4833" s="1" t="s">
        <v>12</v>
      </c>
      <c r="H4833" s="1" t="s">
        <v>13</v>
      </c>
      <c r="I4833" s="1" t="s">
        <v>13</v>
      </c>
      <c r="J4833">
        <v>66</v>
      </c>
      <c r="K4833" s="1">
        <f t="shared" si="225"/>
        <v>1399635</v>
      </c>
      <c r="L4833" s="1" t="str">
        <f t="shared" si="226"/>
        <v>PENSIONADOS EN SU PROPIO SISTEMA</v>
      </c>
      <c r="M4833" s="1">
        <f t="shared" si="227"/>
        <v>66</v>
      </c>
    </row>
    <row r="4834" spans="2:13" x14ac:dyDescent="0.25">
      <c r="B4834">
        <v>4820</v>
      </c>
      <c r="C4834" s="1" t="s">
        <v>9</v>
      </c>
      <c r="D4834">
        <v>336308.54</v>
      </c>
      <c r="E4834" s="1" t="s">
        <v>10</v>
      </c>
      <c r="F4834" s="1" t="s">
        <v>16</v>
      </c>
      <c r="G4834" s="1" t="s">
        <v>12</v>
      </c>
      <c r="H4834" s="1" t="s">
        <v>12</v>
      </c>
      <c r="I4834" s="1" t="s">
        <v>13</v>
      </c>
      <c r="J4834">
        <v>21</v>
      </c>
      <c r="K4834" s="1">
        <f t="shared" si="225"/>
        <v>336308.54</v>
      </c>
      <c r="L4834" s="1" t="str">
        <f t="shared" si="226"/>
        <v>ASALARIADO</v>
      </c>
      <c r="M4834" s="1">
        <f t="shared" si="227"/>
        <v>21</v>
      </c>
    </row>
    <row r="4835" spans="2:13" x14ac:dyDescent="0.25">
      <c r="B4835">
        <v>4821</v>
      </c>
      <c r="C4835" s="1" t="s">
        <v>9</v>
      </c>
      <c r="D4835">
        <v>388655.68</v>
      </c>
      <c r="E4835" s="1" t="s">
        <v>10</v>
      </c>
      <c r="F4835" s="1" t="s">
        <v>16</v>
      </c>
      <c r="G4835" s="1" t="s">
        <v>12</v>
      </c>
      <c r="H4835" s="1" t="s">
        <v>13</v>
      </c>
      <c r="I4835" s="1" t="s">
        <v>13</v>
      </c>
      <c r="J4835">
        <v>36</v>
      </c>
      <c r="K4835" s="1">
        <f t="shared" si="225"/>
        <v>388655.68</v>
      </c>
      <c r="L4835" s="1" t="str">
        <f t="shared" si="226"/>
        <v>ASALARIADO</v>
      </c>
      <c r="M4835" s="1">
        <f t="shared" si="227"/>
        <v>36</v>
      </c>
    </row>
    <row r="4836" spans="2:13" x14ac:dyDescent="0.25">
      <c r="B4836">
        <v>4822</v>
      </c>
      <c r="C4836" s="1" t="s">
        <v>9</v>
      </c>
      <c r="D4836">
        <v>458950</v>
      </c>
      <c r="E4836" s="1" t="s">
        <v>10</v>
      </c>
      <c r="F4836" s="1" t="s">
        <v>16</v>
      </c>
      <c r="G4836" s="1" t="s">
        <v>12</v>
      </c>
      <c r="H4836" s="1" t="s">
        <v>13</v>
      </c>
      <c r="I4836" s="1" t="s">
        <v>13</v>
      </c>
      <c r="J4836">
        <v>40</v>
      </c>
      <c r="K4836" s="1">
        <f t="shared" si="225"/>
        <v>458950</v>
      </c>
      <c r="L4836" s="1" t="str">
        <f t="shared" si="226"/>
        <v>ASALARIADO</v>
      </c>
      <c r="M4836" s="1">
        <f t="shared" si="227"/>
        <v>40</v>
      </c>
    </row>
    <row r="4837" spans="2:13" x14ac:dyDescent="0.25">
      <c r="B4837">
        <v>4823</v>
      </c>
      <c r="C4837" s="1" t="s">
        <v>9</v>
      </c>
      <c r="D4837">
        <v>205604.33</v>
      </c>
      <c r="E4837" s="1" t="s">
        <v>10</v>
      </c>
      <c r="F4837" s="1" t="s">
        <v>16</v>
      </c>
      <c r="G4837" s="1" t="s">
        <v>12</v>
      </c>
      <c r="H4837" s="1" t="s">
        <v>13</v>
      </c>
      <c r="I4837" s="1" t="s">
        <v>13</v>
      </c>
      <c r="J4837">
        <v>31</v>
      </c>
      <c r="K4837" s="1">
        <f t="shared" si="225"/>
        <v>205604.33</v>
      </c>
      <c r="L4837" s="1" t="str">
        <f t="shared" si="226"/>
        <v>ASALARIADO</v>
      </c>
      <c r="M4837" s="1">
        <f t="shared" si="227"/>
        <v>31</v>
      </c>
    </row>
    <row r="4838" spans="2:13" x14ac:dyDescent="0.25">
      <c r="B4838">
        <v>4824</v>
      </c>
      <c r="C4838" s="1" t="s">
        <v>15</v>
      </c>
      <c r="D4838">
        <v>459530.58</v>
      </c>
      <c r="E4838" s="1" t="s">
        <v>10</v>
      </c>
      <c r="F4838" s="1" t="s">
        <v>16</v>
      </c>
      <c r="G4838" s="1" t="s">
        <v>12</v>
      </c>
      <c r="H4838" s="1" t="s">
        <v>13</v>
      </c>
      <c r="I4838" s="1" t="s">
        <v>13</v>
      </c>
      <c r="J4838">
        <v>50</v>
      </c>
      <c r="K4838" s="1">
        <f t="shared" si="225"/>
        <v>459530.58</v>
      </c>
      <c r="L4838" s="1" t="str">
        <f t="shared" si="226"/>
        <v>ASALARIADO</v>
      </c>
      <c r="M4838" s="1">
        <f t="shared" si="227"/>
        <v>50</v>
      </c>
    </row>
    <row r="4839" spans="2:13" x14ac:dyDescent="0.25">
      <c r="B4839">
        <v>4825</v>
      </c>
      <c r="C4839" s="1" t="s">
        <v>9</v>
      </c>
      <c r="D4839">
        <v>507184</v>
      </c>
      <c r="E4839" s="1" t="s">
        <v>10</v>
      </c>
      <c r="F4839" s="1" t="s">
        <v>11</v>
      </c>
      <c r="G4839" s="1" t="s">
        <v>12</v>
      </c>
      <c r="H4839" s="1" t="s">
        <v>13</v>
      </c>
      <c r="I4839" s="1" t="s">
        <v>12</v>
      </c>
      <c r="J4839">
        <v>60</v>
      </c>
      <c r="K4839" s="1">
        <f t="shared" si="225"/>
        <v>507184</v>
      </c>
      <c r="L4839" s="1" t="str">
        <f t="shared" si="226"/>
        <v>ASALARIADO</v>
      </c>
      <c r="M4839" s="1">
        <f t="shared" si="227"/>
        <v>60</v>
      </c>
    </row>
    <row r="4840" spans="2:13" x14ac:dyDescent="0.25">
      <c r="B4840">
        <v>4826</v>
      </c>
      <c r="C4840" s="1" t="s">
        <v>9</v>
      </c>
      <c r="D4840">
        <v>302709.55</v>
      </c>
      <c r="E4840" s="1" t="s">
        <v>10</v>
      </c>
      <c r="F4840" s="1" t="s">
        <v>16</v>
      </c>
      <c r="G4840" s="1" t="s">
        <v>12</v>
      </c>
      <c r="H4840" s="1" t="s">
        <v>13</v>
      </c>
      <c r="I4840" s="1" t="s">
        <v>13</v>
      </c>
      <c r="J4840">
        <v>32</v>
      </c>
      <c r="K4840" s="1">
        <f t="shared" si="225"/>
        <v>302709.55</v>
      </c>
      <c r="L4840" s="1" t="str">
        <f t="shared" si="226"/>
        <v>ASALARIADO</v>
      </c>
      <c r="M4840" s="1">
        <f t="shared" si="227"/>
        <v>32</v>
      </c>
    </row>
    <row r="4841" spans="2:13" x14ac:dyDescent="0.25">
      <c r="B4841">
        <v>4827</v>
      </c>
      <c r="C4841" s="1" t="s">
        <v>9</v>
      </c>
      <c r="D4841">
        <v>430371</v>
      </c>
      <c r="E4841" s="1" t="s">
        <v>18</v>
      </c>
      <c r="F4841" s="1" t="s">
        <v>16</v>
      </c>
      <c r="G4841" s="1" t="s">
        <v>12</v>
      </c>
      <c r="H4841" s="1" t="s">
        <v>13</v>
      </c>
      <c r="I4841" s="1" t="s">
        <v>13</v>
      </c>
      <c r="J4841">
        <v>35</v>
      </c>
      <c r="K4841" s="1">
        <f t="shared" si="225"/>
        <v>430371</v>
      </c>
      <c r="L4841" s="1" t="str">
        <f t="shared" si="226"/>
        <v>TRABAJADOR INDEPENDIENTE</v>
      </c>
      <c r="M4841" s="1">
        <f t="shared" si="227"/>
        <v>35</v>
      </c>
    </row>
    <row r="4842" spans="2:13" x14ac:dyDescent="0.25">
      <c r="B4842">
        <v>4828</v>
      </c>
      <c r="C4842" s="1" t="s">
        <v>9</v>
      </c>
      <c r="D4842">
        <v>440373</v>
      </c>
      <c r="E4842" s="1" t="s">
        <v>10</v>
      </c>
      <c r="F4842" s="1" t="s">
        <v>11</v>
      </c>
      <c r="G4842" s="1" t="s">
        <v>12</v>
      </c>
      <c r="H4842" s="1" t="s">
        <v>13</v>
      </c>
      <c r="I4842" s="1" t="s">
        <v>13</v>
      </c>
      <c r="J4842">
        <v>35</v>
      </c>
      <c r="K4842" s="1">
        <f t="shared" si="225"/>
        <v>440373</v>
      </c>
      <c r="L4842" s="1" t="str">
        <f t="shared" si="226"/>
        <v>ASALARIADO</v>
      </c>
      <c r="M4842" s="1">
        <f t="shared" si="227"/>
        <v>35</v>
      </c>
    </row>
    <row r="4843" spans="2:13" x14ac:dyDescent="0.25">
      <c r="B4843">
        <v>4829</v>
      </c>
      <c r="C4843" s="1" t="s">
        <v>9</v>
      </c>
      <c r="D4843">
        <v>1871180.58</v>
      </c>
      <c r="E4843" s="1" t="s">
        <v>10</v>
      </c>
      <c r="F4843" s="1" t="s">
        <v>16</v>
      </c>
      <c r="G4843" s="1" t="s">
        <v>12</v>
      </c>
      <c r="H4843" s="1" t="s">
        <v>13</v>
      </c>
      <c r="I4843" s="1" t="s">
        <v>13</v>
      </c>
      <c r="J4843">
        <v>39</v>
      </c>
      <c r="K4843" s="1">
        <f t="shared" si="225"/>
        <v>1871180.58</v>
      </c>
      <c r="L4843" s="1" t="str">
        <f t="shared" si="226"/>
        <v>ASALARIADO</v>
      </c>
      <c r="M4843" s="1">
        <f t="shared" si="227"/>
        <v>39</v>
      </c>
    </row>
    <row r="4844" spans="2:13" x14ac:dyDescent="0.25">
      <c r="B4844">
        <v>4830</v>
      </c>
      <c r="C4844" s="1" t="s">
        <v>15</v>
      </c>
      <c r="D4844">
        <v>504571</v>
      </c>
      <c r="E4844" s="1" t="s">
        <v>10</v>
      </c>
      <c r="F4844" s="1" t="s">
        <v>11</v>
      </c>
      <c r="G4844" s="1" t="s">
        <v>12</v>
      </c>
      <c r="H4844" s="1" t="s">
        <v>13</v>
      </c>
      <c r="I4844" s="1" t="s">
        <v>12</v>
      </c>
      <c r="J4844">
        <v>59</v>
      </c>
      <c r="K4844" s="1">
        <f t="shared" si="225"/>
        <v>504571</v>
      </c>
      <c r="L4844" s="1" t="str">
        <f t="shared" si="226"/>
        <v>ASALARIADO</v>
      </c>
      <c r="M4844" s="1">
        <f t="shared" si="227"/>
        <v>59</v>
      </c>
    </row>
    <row r="4845" spans="2:13" x14ac:dyDescent="0.25">
      <c r="B4845">
        <v>4831</v>
      </c>
      <c r="C4845" s="1" t="s">
        <v>15</v>
      </c>
      <c r="D4845">
        <v>686170</v>
      </c>
      <c r="E4845" s="1" t="s">
        <v>18</v>
      </c>
      <c r="F4845" s="1" t="s">
        <v>16</v>
      </c>
      <c r="G4845" s="1" t="s">
        <v>12</v>
      </c>
      <c r="H4845" s="1" t="s">
        <v>13</v>
      </c>
      <c r="I4845" s="1" t="s">
        <v>12</v>
      </c>
      <c r="J4845">
        <v>38</v>
      </c>
      <c r="K4845" s="1">
        <f t="shared" si="225"/>
        <v>686170</v>
      </c>
      <c r="L4845" s="1" t="str">
        <f t="shared" si="226"/>
        <v>TRABAJADOR INDEPENDIENTE</v>
      </c>
      <c r="M4845" s="1">
        <f t="shared" si="227"/>
        <v>38</v>
      </c>
    </row>
    <row r="4846" spans="2:13" x14ac:dyDescent="0.25">
      <c r="B4846">
        <v>4832</v>
      </c>
      <c r="C4846" s="1" t="s">
        <v>15</v>
      </c>
      <c r="D4846">
        <v>1072765</v>
      </c>
      <c r="E4846" s="1" t="s">
        <v>10</v>
      </c>
      <c r="F4846" s="1" t="s">
        <v>11</v>
      </c>
      <c r="G4846" s="1" t="s">
        <v>12</v>
      </c>
      <c r="H4846" s="1" t="s">
        <v>13</v>
      </c>
      <c r="I4846" s="1" t="s">
        <v>12</v>
      </c>
      <c r="J4846">
        <v>41</v>
      </c>
      <c r="K4846" s="1">
        <f t="shared" si="225"/>
        <v>1072765</v>
      </c>
      <c r="L4846" s="1" t="str">
        <f t="shared" si="226"/>
        <v>ASALARIADO</v>
      </c>
      <c r="M4846" s="1">
        <f t="shared" si="227"/>
        <v>41</v>
      </c>
    </row>
    <row r="4847" spans="2:13" x14ac:dyDescent="0.25">
      <c r="B4847">
        <v>4833</v>
      </c>
      <c r="C4847" s="1" t="s">
        <v>9</v>
      </c>
      <c r="D4847">
        <v>665586.97</v>
      </c>
      <c r="E4847" s="1" t="s">
        <v>10</v>
      </c>
      <c r="F4847" s="1" t="s">
        <v>16</v>
      </c>
      <c r="G4847" s="1" t="s">
        <v>12</v>
      </c>
      <c r="H4847" s="1" t="s">
        <v>13</v>
      </c>
      <c r="I4847" s="1" t="s">
        <v>13</v>
      </c>
      <c r="J4847">
        <v>27</v>
      </c>
      <c r="K4847" s="1">
        <f t="shared" si="225"/>
        <v>665586.97</v>
      </c>
      <c r="L4847" s="1" t="str">
        <f t="shared" si="226"/>
        <v>ASALARIADO</v>
      </c>
      <c r="M4847" s="1">
        <f t="shared" si="227"/>
        <v>27</v>
      </c>
    </row>
    <row r="4848" spans="2:13" x14ac:dyDescent="0.25">
      <c r="B4848">
        <v>4834</v>
      </c>
      <c r="C4848" s="1" t="s">
        <v>15</v>
      </c>
      <c r="D4848">
        <v>317915</v>
      </c>
      <c r="E4848" s="1" t="s">
        <v>10</v>
      </c>
      <c r="F4848" s="1" t="s">
        <v>16</v>
      </c>
      <c r="G4848" s="1" t="s">
        <v>12</v>
      </c>
      <c r="H4848" s="1" t="s">
        <v>12</v>
      </c>
      <c r="I4848" s="1" t="s">
        <v>13</v>
      </c>
      <c r="J4848">
        <v>54</v>
      </c>
      <c r="K4848" s="1">
        <f t="shared" si="225"/>
        <v>317915</v>
      </c>
      <c r="L4848" s="1" t="str">
        <f t="shared" si="226"/>
        <v>ASALARIADO</v>
      </c>
      <c r="M4848" s="1">
        <f t="shared" si="227"/>
        <v>54</v>
      </c>
    </row>
    <row r="4849" spans="2:13" x14ac:dyDescent="0.25">
      <c r="B4849">
        <v>4835</v>
      </c>
      <c r="C4849" s="1" t="s">
        <v>9</v>
      </c>
      <c r="D4849">
        <v>297046</v>
      </c>
      <c r="E4849" s="1" t="s">
        <v>17</v>
      </c>
      <c r="F4849" s="1" t="s">
        <v>16</v>
      </c>
      <c r="G4849" s="1" t="s">
        <v>12</v>
      </c>
      <c r="H4849" s="1" t="s">
        <v>13</v>
      </c>
      <c r="I4849" s="1" t="s">
        <v>13</v>
      </c>
      <c r="J4849">
        <v>51</v>
      </c>
      <c r="K4849" s="1">
        <f t="shared" si="225"/>
        <v>297046</v>
      </c>
      <c r="L4849" s="1" t="str">
        <f t="shared" si="226"/>
        <v>ASEGURADO VOLUNTARIO</v>
      </c>
      <c r="M4849" s="1">
        <f t="shared" si="227"/>
        <v>51</v>
      </c>
    </row>
    <row r="4850" spans="2:13" x14ac:dyDescent="0.25">
      <c r="B4850">
        <v>4836</v>
      </c>
      <c r="C4850" s="1" t="s">
        <v>15</v>
      </c>
      <c r="D4850">
        <v>1182150</v>
      </c>
      <c r="E4850" s="1" t="s">
        <v>10</v>
      </c>
      <c r="F4850" s="1" t="s">
        <v>16</v>
      </c>
      <c r="G4850" s="1" t="s">
        <v>12</v>
      </c>
      <c r="H4850" s="1" t="s">
        <v>13</v>
      </c>
      <c r="I4850" s="1" t="s">
        <v>13</v>
      </c>
      <c r="J4850">
        <v>47</v>
      </c>
      <c r="K4850" s="1">
        <f t="shared" si="225"/>
        <v>1182150</v>
      </c>
      <c r="L4850" s="1" t="str">
        <f t="shared" si="226"/>
        <v>ASALARIADO</v>
      </c>
      <c r="M4850" s="1">
        <f t="shared" si="227"/>
        <v>47</v>
      </c>
    </row>
    <row r="4851" spans="2:13" x14ac:dyDescent="0.25">
      <c r="B4851">
        <v>4837</v>
      </c>
      <c r="C4851" s="1" t="s">
        <v>9</v>
      </c>
      <c r="D4851">
        <v>278030</v>
      </c>
      <c r="E4851" s="1" t="s">
        <v>19</v>
      </c>
      <c r="F4851" s="1" t="s">
        <v>16</v>
      </c>
      <c r="G4851" s="1" t="s">
        <v>12</v>
      </c>
      <c r="H4851" s="1" t="s">
        <v>13</v>
      </c>
      <c r="I4851" s="1" t="s">
        <v>13</v>
      </c>
      <c r="J4851">
        <v>67</v>
      </c>
      <c r="K4851" s="1">
        <f t="shared" si="225"/>
        <v>278030</v>
      </c>
      <c r="L4851" s="1" t="str">
        <f t="shared" si="226"/>
        <v>CONVENIOS ESPECIALES DE TRABAJADORES INDEPENDIENTES</v>
      </c>
      <c r="M4851" s="1">
        <f t="shared" si="227"/>
        <v>67</v>
      </c>
    </row>
    <row r="4852" spans="2:13" x14ac:dyDescent="0.25">
      <c r="B4852">
        <v>4838</v>
      </c>
      <c r="C4852" s="1" t="s">
        <v>9</v>
      </c>
      <c r="D4852">
        <v>925292.5</v>
      </c>
      <c r="E4852" s="1" t="s">
        <v>10</v>
      </c>
      <c r="F4852" s="1" t="s">
        <v>11</v>
      </c>
      <c r="G4852" s="1" t="s">
        <v>12</v>
      </c>
      <c r="H4852" s="1" t="s">
        <v>13</v>
      </c>
      <c r="I4852" s="1" t="s">
        <v>13</v>
      </c>
      <c r="J4852">
        <v>59</v>
      </c>
      <c r="K4852" s="1">
        <f t="shared" si="225"/>
        <v>925292.5</v>
      </c>
      <c r="L4852" s="1" t="str">
        <f t="shared" si="226"/>
        <v>ASALARIADO</v>
      </c>
      <c r="M4852" s="1">
        <f t="shared" si="227"/>
        <v>59</v>
      </c>
    </row>
    <row r="4853" spans="2:13" x14ac:dyDescent="0.25">
      <c r="B4853">
        <v>4839</v>
      </c>
      <c r="C4853" s="1" t="s">
        <v>9</v>
      </c>
      <c r="D4853">
        <v>278030</v>
      </c>
      <c r="E4853" s="1" t="s">
        <v>18</v>
      </c>
      <c r="F4853" s="1" t="s">
        <v>16</v>
      </c>
      <c r="G4853" s="1" t="s">
        <v>12</v>
      </c>
      <c r="H4853" s="1" t="s">
        <v>13</v>
      </c>
      <c r="I4853" s="1" t="s">
        <v>13</v>
      </c>
      <c r="J4853">
        <v>46</v>
      </c>
      <c r="K4853" s="1">
        <f t="shared" si="225"/>
        <v>278030</v>
      </c>
      <c r="L4853" s="1" t="str">
        <f t="shared" si="226"/>
        <v>TRABAJADOR INDEPENDIENTE</v>
      </c>
      <c r="M4853" s="1">
        <f t="shared" si="227"/>
        <v>46</v>
      </c>
    </row>
    <row r="4854" spans="2:13" x14ac:dyDescent="0.25">
      <c r="B4854">
        <v>4840</v>
      </c>
      <c r="C4854" s="1" t="s">
        <v>9</v>
      </c>
      <c r="D4854">
        <v>411350</v>
      </c>
      <c r="E4854" s="1" t="s">
        <v>10</v>
      </c>
      <c r="F4854" s="1" t="s">
        <v>16</v>
      </c>
      <c r="G4854" s="1" t="s">
        <v>12</v>
      </c>
      <c r="H4854" s="1" t="s">
        <v>13</v>
      </c>
      <c r="I4854" s="1" t="s">
        <v>13</v>
      </c>
      <c r="J4854">
        <v>44</v>
      </c>
      <c r="K4854" s="1">
        <f t="shared" si="225"/>
        <v>411350</v>
      </c>
      <c r="L4854" s="1" t="str">
        <f t="shared" si="226"/>
        <v>ASALARIADO</v>
      </c>
      <c r="M4854" s="1">
        <f t="shared" si="227"/>
        <v>44</v>
      </c>
    </row>
    <row r="4855" spans="2:13" x14ac:dyDescent="0.25">
      <c r="B4855">
        <v>4841</v>
      </c>
      <c r="C4855" s="1" t="s">
        <v>15</v>
      </c>
      <c r="D4855">
        <v>2186234</v>
      </c>
      <c r="E4855" s="1" t="s">
        <v>10</v>
      </c>
      <c r="F4855" s="1" t="s">
        <v>16</v>
      </c>
      <c r="G4855" s="1" t="s">
        <v>12</v>
      </c>
      <c r="H4855" s="1" t="s">
        <v>13</v>
      </c>
      <c r="I4855" s="1" t="s">
        <v>13</v>
      </c>
      <c r="J4855">
        <v>39</v>
      </c>
      <c r="K4855" s="1">
        <f t="shared" si="225"/>
        <v>2186234</v>
      </c>
      <c r="L4855" s="1" t="str">
        <f t="shared" si="226"/>
        <v>ASALARIADO</v>
      </c>
      <c r="M4855" s="1">
        <f t="shared" si="227"/>
        <v>39</v>
      </c>
    </row>
    <row r="4856" spans="2:13" x14ac:dyDescent="0.25">
      <c r="B4856">
        <v>4842</v>
      </c>
      <c r="C4856" s="1" t="s">
        <v>9</v>
      </c>
      <c r="D4856">
        <v>2153787.6800000002</v>
      </c>
      <c r="E4856" s="1" t="s">
        <v>10</v>
      </c>
      <c r="F4856" s="1" t="s">
        <v>16</v>
      </c>
      <c r="G4856" s="1" t="s">
        <v>12</v>
      </c>
      <c r="H4856" s="1" t="s">
        <v>13</v>
      </c>
      <c r="I4856" s="1" t="s">
        <v>13</v>
      </c>
      <c r="J4856">
        <v>41</v>
      </c>
      <c r="K4856" s="1">
        <f t="shared" si="225"/>
        <v>2153787.6800000002</v>
      </c>
      <c r="L4856" s="1" t="str">
        <f t="shared" si="226"/>
        <v>ASALARIADO</v>
      </c>
      <c r="M4856" s="1">
        <f t="shared" si="227"/>
        <v>41</v>
      </c>
    </row>
    <row r="4857" spans="2:13" x14ac:dyDescent="0.25">
      <c r="B4857">
        <v>4843</v>
      </c>
      <c r="C4857" s="1" t="s">
        <v>15</v>
      </c>
      <c r="D4857">
        <v>258118.56</v>
      </c>
      <c r="E4857" s="1" t="s">
        <v>10</v>
      </c>
      <c r="F4857" s="1" t="s">
        <v>16</v>
      </c>
      <c r="G4857" s="1" t="s">
        <v>12</v>
      </c>
      <c r="H4857" s="1" t="s">
        <v>13</v>
      </c>
      <c r="I4857" s="1" t="s">
        <v>13</v>
      </c>
      <c r="J4857">
        <v>21</v>
      </c>
      <c r="K4857" s="1">
        <f t="shared" si="225"/>
        <v>258118.56</v>
      </c>
      <c r="L4857" s="1" t="str">
        <f t="shared" si="226"/>
        <v>ASALARIADO</v>
      </c>
      <c r="M4857" s="1">
        <f t="shared" si="227"/>
        <v>21</v>
      </c>
    </row>
    <row r="4858" spans="2:13" x14ac:dyDescent="0.25">
      <c r="B4858">
        <v>4844</v>
      </c>
      <c r="C4858" s="1" t="s">
        <v>9</v>
      </c>
      <c r="D4858">
        <v>420248</v>
      </c>
      <c r="E4858" s="1" t="s">
        <v>18</v>
      </c>
      <c r="F4858" s="1" t="s">
        <v>16</v>
      </c>
      <c r="G4858" s="1" t="s">
        <v>12</v>
      </c>
      <c r="H4858" s="1" t="s">
        <v>13</v>
      </c>
      <c r="I4858" s="1" t="s">
        <v>12</v>
      </c>
      <c r="J4858">
        <v>33</v>
      </c>
      <c r="K4858" s="1">
        <f t="shared" si="225"/>
        <v>420248</v>
      </c>
      <c r="L4858" s="1" t="str">
        <f t="shared" si="226"/>
        <v>TRABAJADOR INDEPENDIENTE</v>
      </c>
      <c r="M4858" s="1">
        <f t="shared" si="227"/>
        <v>33</v>
      </c>
    </row>
    <row r="4859" spans="2:13" x14ac:dyDescent="0.25">
      <c r="B4859">
        <v>4845</v>
      </c>
      <c r="C4859" s="1" t="s">
        <v>9</v>
      </c>
      <c r="D4859">
        <v>734210</v>
      </c>
      <c r="E4859" s="1" t="s">
        <v>10</v>
      </c>
      <c r="F4859" s="1" t="s">
        <v>16</v>
      </c>
      <c r="G4859" s="1" t="s">
        <v>12</v>
      </c>
      <c r="H4859" s="1" t="s">
        <v>13</v>
      </c>
      <c r="I4859" s="1" t="s">
        <v>13</v>
      </c>
      <c r="J4859">
        <v>54</v>
      </c>
      <c r="K4859" s="1">
        <f t="shared" si="225"/>
        <v>734210</v>
      </c>
      <c r="L4859" s="1" t="str">
        <f t="shared" si="226"/>
        <v>ASALARIADO</v>
      </c>
      <c r="M4859" s="1">
        <f t="shared" si="227"/>
        <v>54</v>
      </c>
    </row>
    <row r="4860" spans="2:13" x14ac:dyDescent="0.25">
      <c r="B4860">
        <v>4846</v>
      </c>
      <c r="C4860" s="1" t="s">
        <v>15</v>
      </c>
      <c r="D4860">
        <v>406011</v>
      </c>
      <c r="E4860" s="1" t="s">
        <v>10</v>
      </c>
      <c r="F4860" s="1" t="s">
        <v>16</v>
      </c>
      <c r="G4860" s="1" t="s">
        <v>12</v>
      </c>
      <c r="H4860" s="1" t="s">
        <v>13</v>
      </c>
      <c r="I4860" s="1" t="s">
        <v>13</v>
      </c>
      <c r="J4860">
        <v>33</v>
      </c>
      <c r="K4860" s="1">
        <f t="shared" si="225"/>
        <v>406011</v>
      </c>
      <c r="L4860" s="1" t="str">
        <f t="shared" si="226"/>
        <v>ASALARIADO</v>
      </c>
      <c r="M4860" s="1">
        <f t="shared" si="227"/>
        <v>33</v>
      </c>
    </row>
    <row r="4861" spans="2:13" x14ac:dyDescent="0.25">
      <c r="B4861">
        <v>4847</v>
      </c>
      <c r="C4861" s="1" t="s">
        <v>9</v>
      </c>
      <c r="D4861">
        <v>500000</v>
      </c>
      <c r="E4861" s="1" t="s">
        <v>10</v>
      </c>
      <c r="F4861" s="1" t="s">
        <v>16</v>
      </c>
      <c r="G4861" s="1" t="s">
        <v>12</v>
      </c>
      <c r="H4861" s="1" t="s">
        <v>13</v>
      </c>
      <c r="I4861" s="1" t="s">
        <v>13</v>
      </c>
      <c r="J4861">
        <v>40</v>
      </c>
      <c r="K4861" s="1">
        <f t="shared" si="225"/>
        <v>500000</v>
      </c>
      <c r="L4861" s="1" t="str">
        <f t="shared" si="226"/>
        <v>ASALARIADO</v>
      </c>
      <c r="M4861" s="1">
        <f t="shared" si="227"/>
        <v>40</v>
      </c>
    </row>
    <row r="4862" spans="2:13" x14ac:dyDescent="0.25">
      <c r="B4862">
        <v>4848</v>
      </c>
      <c r="C4862" s="1" t="s">
        <v>9</v>
      </c>
      <c r="D4862">
        <v>81932.259999999995</v>
      </c>
      <c r="E4862" s="1" t="s">
        <v>10</v>
      </c>
      <c r="F4862" s="1" t="s">
        <v>16</v>
      </c>
      <c r="G4862" s="1" t="s">
        <v>12</v>
      </c>
      <c r="H4862" s="1" t="s">
        <v>13</v>
      </c>
      <c r="I4862" s="1" t="s">
        <v>13</v>
      </c>
      <c r="J4862">
        <v>39</v>
      </c>
      <c r="K4862" s="1">
        <f t="shared" si="225"/>
        <v>81932.259999999995</v>
      </c>
      <c r="L4862" s="1" t="str">
        <f t="shared" si="226"/>
        <v>ASALARIADO</v>
      </c>
      <c r="M4862" s="1">
        <f t="shared" si="227"/>
        <v>39</v>
      </c>
    </row>
    <row r="4863" spans="2:13" x14ac:dyDescent="0.25">
      <c r="B4863">
        <v>4849</v>
      </c>
      <c r="C4863" s="1" t="s">
        <v>9</v>
      </c>
      <c r="D4863">
        <v>316920</v>
      </c>
      <c r="E4863" s="1" t="s">
        <v>10</v>
      </c>
      <c r="F4863" s="1" t="s">
        <v>16</v>
      </c>
      <c r="G4863" s="1" t="s">
        <v>12</v>
      </c>
      <c r="H4863" s="1" t="s">
        <v>13</v>
      </c>
      <c r="I4863" s="1" t="s">
        <v>13</v>
      </c>
      <c r="J4863">
        <v>34</v>
      </c>
      <c r="K4863" s="1">
        <f t="shared" si="225"/>
        <v>316920</v>
      </c>
      <c r="L4863" s="1" t="str">
        <f t="shared" si="226"/>
        <v>ASALARIADO</v>
      </c>
      <c r="M4863" s="1">
        <f t="shared" si="227"/>
        <v>34</v>
      </c>
    </row>
    <row r="4864" spans="2:13" x14ac:dyDescent="0.25">
      <c r="B4864">
        <v>4850</v>
      </c>
      <c r="C4864" s="1" t="s">
        <v>9</v>
      </c>
      <c r="D4864">
        <v>417792.18</v>
      </c>
      <c r="E4864" s="1" t="s">
        <v>10</v>
      </c>
      <c r="F4864" s="1" t="s">
        <v>16</v>
      </c>
      <c r="G4864" s="1" t="s">
        <v>12</v>
      </c>
      <c r="H4864" s="1" t="s">
        <v>13</v>
      </c>
      <c r="I4864" s="1" t="s">
        <v>13</v>
      </c>
      <c r="J4864">
        <v>37</v>
      </c>
      <c r="K4864" s="1">
        <f t="shared" si="225"/>
        <v>417792.18</v>
      </c>
      <c r="L4864" s="1" t="str">
        <f t="shared" si="226"/>
        <v>ASALARIADO</v>
      </c>
      <c r="M4864" s="1">
        <f t="shared" si="227"/>
        <v>37</v>
      </c>
    </row>
    <row r="4865" spans="2:13" x14ac:dyDescent="0.25">
      <c r="B4865">
        <v>4851</v>
      </c>
      <c r="C4865" s="1" t="s">
        <v>15</v>
      </c>
      <c r="D4865">
        <v>297046</v>
      </c>
      <c r="E4865" s="1" t="s">
        <v>17</v>
      </c>
      <c r="F4865" s="1" t="s">
        <v>16</v>
      </c>
      <c r="G4865" s="1" t="s">
        <v>12</v>
      </c>
      <c r="H4865" s="1" t="s">
        <v>13</v>
      </c>
      <c r="I4865" s="1" t="s">
        <v>13</v>
      </c>
      <c r="J4865">
        <v>55</v>
      </c>
      <c r="K4865" s="1">
        <f t="shared" si="225"/>
        <v>297046</v>
      </c>
      <c r="L4865" s="1" t="str">
        <f t="shared" si="226"/>
        <v>ASEGURADO VOLUNTARIO</v>
      </c>
      <c r="M4865" s="1">
        <f t="shared" si="227"/>
        <v>55</v>
      </c>
    </row>
    <row r="4866" spans="2:13" x14ac:dyDescent="0.25">
      <c r="B4866">
        <v>4852</v>
      </c>
      <c r="C4866" s="1" t="s">
        <v>9</v>
      </c>
      <c r="D4866">
        <v>371296.25</v>
      </c>
      <c r="E4866" s="1" t="s">
        <v>10</v>
      </c>
      <c r="F4866" s="1" t="s">
        <v>11</v>
      </c>
      <c r="G4866" s="1" t="s">
        <v>12</v>
      </c>
      <c r="H4866" s="1" t="s">
        <v>13</v>
      </c>
      <c r="I4866" s="1" t="s">
        <v>13</v>
      </c>
      <c r="J4866">
        <v>49</v>
      </c>
      <c r="K4866" s="1">
        <f t="shared" si="225"/>
        <v>371296.25</v>
      </c>
      <c r="L4866" s="1" t="str">
        <f t="shared" si="226"/>
        <v>ASALARIADO</v>
      </c>
      <c r="M4866" s="1">
        <f t="shared" si="227"/>
        <v>49</v>
      </c>
    </row>
    <row r="4867" spans="2:13" x14ac:dyDescent="0.25">
      <c r="B4867">
        <v>4853</v>
      </c>
      <c r="C4867" s="1" t="s">
        <v>9</v>
      </c>
      <c r="D4867">
        <v>639148</v>
      </c>
      <c r="E4867" s="1" t="s">
        <v>18</v>
      </c>
      <c r="F4867" s="1" t="s">
        <v>16</v>
      </c>
      <c r="G4867" s="1" t="s">
        <v>12</v>
      </c>
      <c r="H4867" s="1" t="s">
        <v>13</v>
      </c>
      <c r="I4867" s="1" t="s">
        <v>13</v>
      </c>
      <c r="J4867">
        <v>63</v>
      </c>
      <c r="K4867" s="1">
        <f t="shared" si="225"/>
        <v>639148</v>
      </c>
      <c r="L4867" s="1" t="str">
        <f t="shared" si="226"/>
        <v>TRABAJADOR INDEPENDIENTE</v>
      </c>
      <c r="M4867" s="1">
        <f t="shared" si="227"/>
        <v>63</v>
      </c>
    </row>
    <row r="4868" spans="2:13" x14ac:dyDescent="0.25">
      <c r="B4868">
        <v>4854</v>
      </c>
      <c r="C4868" s="1" t="s">
        <v>15</v>
      </c>
      <c r="D4868">
        <v>453750</v>
      </c>
      <c r="E4868" s="1" t="s">
        <v>10</v>
      </c>
      <c r="F4868" s="1" t="s">
        <v>16</v>
      </c>
      <c r="G4868" s="1" t="s">
        <v>12</v>
      </c>
      <c r="H4868" s="1" t="s">
        <v>12</v>
      </c>
      <c r="I4868" s="1" t="s">
        <v>13</v>
      </c>
      <c r="J4868">
        <v>27</v>
      </c>
      <c r="K4868" s="1">
        <f t="shared" si="225"/>
        <v>453750</v>
      </c>
      <c r="L4868" s="1" t="str">
        <f t="shared" si="226"/>
        <v>ASALARIADO</v>
      </c>
      <c r="M4868" s="1">
        <f t="shared" si="227"/>
        <v>27</v>
      </c>
    </row>
    <row r="4869" spans="2:13" x14ac:dyDescent="0.25">
      <c r="B4869">
        <v>4855</v>
      </c>
      <c r="C4869" s="1" t="s">
        <v>9</v>
      </c>
      <c r="D4869">
        <v>889043.09</v>
      </c>
      <c r="E4869" s="1" t="s">
        <v>10</v>
      </c>
      <c r="F4869" s="1" t="s">
        <v>11</v>
      </c>
      <c r="G4869" s="1" t="s">
        <v>12</v>
      </c>
      <c r="H4869" s="1" t="s">
        <v>13</v>
      </c>
      <c r="I4869" s="1" t="s">
        <v>13</v>
      </c>
      <c r="J4869">
        <v>32</v>
      </c>
      <c r="K4869" s="1">
        <f t="shared" si="225"/>
        <v>889043.09</v>
      </c>
      <c r="L4869" s="1" t="str">
        <f t="shared" si="226"/>
        <v>ASALARIADO</v>
      </c>
      <c r="M4869" s="1">
        <f t="shared" si="227"/>
        <v>32</v>
      </c>
    </row>
    <row r="4870" spans="2:13" x14ac:dyDescent="0.25">
      <c r="B4870">
        <v>4856</v>
      </c>
      <c r="C4870" s="1" t="s">
        <v>9</v>
      </c>
      <c r="D4870">
        <v>278030</v>
      </c>
      <c r="E4870" s="1" t="s">
        <v>17</v>
      </c>
      <c r="F4870" s="1" t="s">
        <v>16</v>
      </c>
      <c r="G4870" s="1" t="s">
        <v>12</v>
      </c>
      <c r="H4870" s="1" t="s">
        <v>12</v>
      </c>
      <c r="I4870" s="1" t="s">
        <v>13</v>
      </c>
      <c r="J4870">
        <v>48</v>
      </c>
      <c r="K4870" s="1">
        <f t="shared" si="225"/>
        <v>278030</v>
      </c>
      <c r="L4870" s="1" t="str">
        <f t="shared" si="226"/>
        <v>ASEGURADO VOLUNTARIO</v>
      </c>
      <c r="M4870" s="1">
        <f t="shared" si="227"/>
        <v>48</v>
      </c>
    </row>
    <row r="4871" spans="2:13" x14ac:dyDescent="0.25">
      <c r="B4871">
        <v>4857</v>
      </c>
      <c r="C4871" s="1" t="s">
        <v>9</v>
      </c>
      <c r="D4871">
        <v>660392</v>
      </c>
      <c r="E4871" s="1" t="s">
        <v>17</v>
      </c>
      <c r="F4871" s="1" t="s">
        <v>16</v>
      </c>
      <c r="G4871" s="1" t="s">
        <v>12</v>
      </c>
      <c r="H4871" s="1" t="s">
        <v>12</v>
      </c>
      <c r="I4871" s="1" t="s">
        <v>13</v>
      </c>
      <c r="J4871">
        <v>53</v>
      </c>
      <c r="K4871" s="1">
        <f t="shared" si="225"/>
        <v>660392</v>
      </c>
      <c r="L4871" s="1" t="str">
        <f t="shared" si="226"/>
        <v>ASEGURADO VOLUNTARIO</v>
      </c>
      <c r="M4871" s="1">
        <f t="shared" si="227"/>
        <v>53</v>
      </c>
    </row>
    <row r="4872" spans="2:13" x14ac:dyDescent="0.25">
      <c r="B4872">
        <v>4858</v>
      </c>
      <c r="C4872" s="1" t="s">
        <v>9</v>
      </c>
      <c r="D4872">
        <v>491840</v>
      </c>
      <c r="E4872" s="1" t="s">
        <v>14</v>
      </c>
      <c r="F4872" s="1" t="s">
        <v>11</v>
      </c>
      <c r="G4872" s="1" t="s">
        <v>12</v>
      </c>
      <c r="H4872" s="1" t="s">
        <v>13</v>
      </c>
      <c r="I4872" s="1" t="s">
        <v>13</v>
      </c>
      <c r="J4872">
        <v>72</v>
      </c>
      <c r="K4872" s="1">
        <f t="shared" si="225"/>
        <v>491840</v>
      </c>
      <c r="L4872" s="1" t="str">
        <f t="shared" si="226"/>
        <v>PENSIONADOS EN SU PROPIO SISTEMA</v>
      </c>
      <c r="M4872" s="1">
        <f t="shared" si="227"/>
        <v>72</v>
      </c>
    </row>
    <row r="4873" spans="2:13" x14ac:dyDescent="0.25">
      <c r="B4873">
        <v>4859</v>
      </c>
      <c r="C4873" s="1" t="s">
        <v>9</v>
      </c>
      <c r="D4873">
        <v>1089300</v>
      </c>
      <c r="E4873" s="1" t="s">
        <v>10</v>
      </c>
      <c r="F4873" s="1" t="s">
        <v>16</v>
      </c>
      <c r="G4873" s="1" t="s">
        <v>12</v>
      </c>
      <c r="H4873" s="1" t="s">
        <v>13</v>
      </c>
      <c r="I4873" s="1" t="s">
        <v>13</v>
      </c>
      <c r="J4873">
        <v>49</v>
      </c>
      <c r="K4873" s="1">
        <f t="shared" si="225"/>
        <v>1089300</v>
      </c>
      <c r="L4873" s="1" t="str">
        <f t="shared" si="226"/>
        <v>ASALARIADO</v>
      </c>
      <c r="M4873" s="1">
        <f t="shared" si="227"/>
        <v>49</v>
      </c>
    </row>
    <row r="4874" spans="2:13" x14ac:dyDescent="0.25">
      <c r="B4874">
        <v>4860</v>
      </c>
      <c r="C4874" s="1" t="s">
        <v>15</v>
      </c>
      <c r="D4874">
        <v>352830</v>
      </c>
      <c r="E4874" s="1" t="s">
        <v>10</v>
      </c>
      <c r="F4874" s="1" t="s">
        <v>16</v>
      </c>
      <c r="G4874" s="1" t="s">
        <v>12</v>
      </c>
      <c r="H4874" s="1" t="s">
        <v>13</v>
      </c>
      <c r="I4874" s="1" t="s">
        <v>13</v>
      </c>
      <c r="J4874">
        <v>22</v>
      </c>
      <c r="K4874" s="1">
        <f t="shared" si="225"/>
        <v>352830</v>
      </c>
      <c r="L4874" s="1" t="str">
        <f t="shared" si="226"/>
        <v>ASALARIADO</v>
      </c>
      <c r="M4874" s="1">
        <f t="shared" si="227"/>
        <v>22</v>
      </c>
    </row>
    <row r="4875" spans="2:13" x14ac:dyDescent="0.25">
      <c r="B4875">
        <v>4861</v>
      </c>
      <c r="C4875" s="1" t="s">
        <v>9</v>
      </c>
      <c r="D4875">
        <v>1417056.5</v>
      </c>
      <c r="E4875" s="1" t="s">
        <v>10</v>
      </c>
      <c r="F4875" s="1" t="s">
        <v>11</v>
      </c>
      <c r="G4875" s="1" t="s">
        <v>12</v>
      </c>
      <c r="H4875" s="1" t="s">
        <v>13</v>
      </c>
      <c r="I4875" s="1" t="s">
        <v>13</v>
      </c>
      <c r="J4875">
        <v>55</v>
      </c>
      <c r="K4875" s="1">
        <f t="shared" si="225"/>
        <v>1417056.5</v>
      </c>
      <c r="L4875" s="1" t="str">
        <f t="shared" si="226"/>
        <v>ASALARIADO</v>
      </c>
      <c r="M4875" s="1">
        <f t="shared" si="227"/>
        <v>55</v>
      </c>
    </row>
    <row r="4876" spans="2:13" x14ac:dyDescent="0.25">
      <c r="B4876">
        <v>4862</v>
      </c>
      <c r="C4876" s="1" t="s">
        <v>15</v>
      </c>
      <c r="D4876">
        <v>974906</v>
      </c>
      <c r="E4876" s="1" t="s">
        <v>10</v>
      </c>
      <c r="F4876" s="1" t="s">
        <v>11</v>
      </c>
      <c r="G4876" s="1" t="s">
        <v>12</v>
      </c>
      <c r="H4876" s="1" t="s">
        <v>13</v>
      </c>
      <c r="I4876" s="1" t="s">
        <v>13</v>
      </c>
      <c r="J4876">
        <v>50</v>
      </c>
      <c r="K4876" s="1">
        <f t="shared" si="225"/>
        <v>974906</v>
      </c>
      <c r="L4876" s="1" t="str">
        <f t="shared" si="226"/>
        <v>ASALARIADO</v>
      </c>
      <c r="M4876" s="1">
        <f t="shared" si="227"/>
        <v>50</v>
      </c>
    </row>
    <row r="4877" spans="2:13" x14ac:dyDescent="0.25">
      <c r="B4877">
        <v>4863</v>
      </c>
      <c r="C4877" s="1" t="s">
        <v>15</v>
      </c>
      <c r="D4877">
        <v>430924</v>
      </c>
      <c r="E4877" s="1" t="s">
        <v>10</v>
      </c>
      <c r="F4877" s="1" t="s">
        <v>16</v>
      </c>
      <c r="G4877" s="1" t="s">
        <v>12</v>
      </c>
      <c r="H4877" s="1" t="s">
        <v>13</v>
      </c>
      <c r="I4877" s="1" t="s">
        <v>13</v>
      </c>
      <c r="J4877">
        <v>45</v>
      </c>
      <c r="K4877" s="1">
        <f t="shared" si="225"/>
        <v>430924</v>
      </c>
      <c r="L4877" s="1" t="str">
        <f t="shared" si="226"/>
        <v>ASALARIADO</v>
      </c>
      <c r="M4877" s="1">
        <f t="shared" si="227"/>
        <v>45</v>
      </c>
    </row>
    <row r="4878" spans="2:13" x14ac:dyDescent="0.25">
      <c r="B4878">
        <v>4864</v>
      </c>
      <c r="C4878" s="1" t="s">
        <v>15</v>
      </c>
      <c r="D4878">
        <v>218650</v>
      </c>
      <c r="E4878" s="1" t="s">
        <v>10</v>
      </c>
      <c r="F4878" s="1" t="s">
        <v>16</v>
      </c>
      <c r="G4878" s="1" t="s">
        <v>12</v>
      </c>
      <c r="H4878" s="1" t="s">
        <v>13</v>
      </c>
      <c r="I4878" s="1" t="s">
        <v>12</v>
      </c>
      <c r="J4878">
        <v>50</v>
      </c>
      <c r="K4878" s="1">
        <f t="shared" si="225"/>
        <v>218650</v>
      </c>
      <c r="L4878" s="1" t="str">
        <f t="shared" si="226"/>
        <v>ASALARIADO</v>
      </c>
      <c r="M4878" s="1">
        <f t="shared" si="227"/>
        <v>50</v>
      </c>
    </row>
    <row r="4879" spans="2:13" x14ac:dyDescent="0.25">
      <c r="B4879">
        <v>4865</v>
      </c>
      <c r="C4879" s="1" t="s">
        <v>9</v>
      </c>
      <c r="D4879">
        <v>459223</v>
      </c>
      <c r="E4879" s="1" t="s">
        <v>18</v>
      </c>
      <c r="F4879" s="1" t="s">
        <v>16</v>
      </c>
      <c r="G4879" s="1" t="s">
        <v>12</v>
      </c>
      <c r="H4879" s="1" t="s">
        <v>13</v>
      </c>
      <c r="I4879" s="1" t="s">
        <v>13</v>
      </c>
      <c r="J4879">
        <v>58</v>
      </c>
      <c r="K4879" s="1">
        <f t="shared" ref="K4879:K4942" si="228">IF(ISBLANK(D4879),$B$8,D4879)</f>
        <v>459223</v>
      </c>
      <c r="L4879" s="1" t="str">
        <f t="shared" ref="L4879:L4942" si="229">IF(ISBLANK(E4879),$B$4,E4879)</f>
        <v>TRABAJADOR INDEPENDIENTE</v>
      </c>
      <c r="M4879" s="1">
        <f t="shared" ref="M4879:M4942" si="230">IF(ISBLANK(J4879),$B$9,J4879)</f>
        <v>58</v>
      </c>
    </row>
    <row r="4880" spans="2:13" x14ac:dyDescent="0.25">
      <c r="B4880">
        <v>4866</v>
      </c>
      <c r="C4880" s="1" t="s">
        <v>9</v>
      </c>
      <c r="D4880">
        <v>105750</v>
      </c>
      <c r="E4880" s="1" t="s">
        <v>10</v>
      </c>
      <c r="F4880" s="1" t="s">
        <v>16</v>
      </c>
      <c r="G4880" s="1" t="s">
        <v>12</v>
      </c>
      <c r="H4880" s="1" t="s">
        <v>13</v>
      </c>
      <c r="I4880" s="1" t="s">
        <v>13</v>
      </c>
      <c r="J4880">
        <v>38</v>
      </c>
      <c r="K4880" s="1">
        <f t="shared" si="228"/>
        <v>105750</v>
      </c>
      <c r="L4880" s="1" t="str">
        <f t="shared" si="229"/>
        <v>ASALARIADO</v>
      </c>
      <c r="M4880" s="1">
        <f t="shared" si="230"/>
        <v>38</v>
      </c>
    </row>
    <row r="4881" spans="2:13" x14ac:dyDescent="0.25">
      <c r="B4881">
        <v>4867</v>
      </c>
      <c r="C4881" s="1" t="s">
        <v>9</v>
      </c>
      <c r="D4881">
        <v>341002</v>
      </c>
      <c r="E4881" s="1" t="s">
        <v>10</v>
      </c>
      <c r="F4881" s="1" t="s">
        <v>16</v>
      </c>
      <c r="G4881" s="1" t="s">
        <v>12</v>
      </c>
      <c r="H4881" s="1" t="s">
        <v>13</v>
      </c>
      <c r="I4881" s="1" t="s">
        <v>13</v>
      </c>
      <c r="J4881">
        <v>36</v>
      </c>
      <c r="K4881" s="1">
        <f t="shared" si="228"/>
        <v>341002</v>
      </c>
      <c r="L4881" s="1" t="str">
        <f t="shared" si="229"/>
        <v>ASALARIADO</v>
      </c>
      <c r="M4881" s="1">
        <f t="shared" si="230"/>
        <v>36</v>
      </c>
    </row>
    <row r="4882" spans="2:13" x14ac:dyDescent="0.25">
      <c r="B4882">
        <v>4868</v>
      </c>
      <c r="C4882" s="1" t="s">
        <v>9</v>
      </c>
      <c r="D4882">
        <v>497566.22</v>
      </c>
      <c r="E4882" s="1" t="s">
        <v>10</v>
      </c>
      <c r="F4882" s="1" t="s">
        <v>16</v>
      </c>
      <c r="G4882" s="1" t="s">
        <v>12</v>
      </c>
      <c r="H4882" s="1" t="s">
        <v>13</v>
      </c>
      <c r="I4882" s="1" t="s">
        <v>13</v>
      </c>
      <c r="J4882">
        <v>34</v>
      </c>
      <c r="K4882" s="1">
        <f t="shared" si="228"/>
        <v>497566.22</v>
      </c>
      <c r="L4882" s="1" t="str">
        <f t="shared" si="229"/>
        <v>ASALARIADO</v>
      </c>
      <c r="M4882" s="1">
        <f t="shared" si="230"/>
        <v>34</v>
      </c>
    </row>
    <row r="4883" spans="2:13" x14ac:dyDescent="0.25">
      <c r="B4883">
        <v>4869</v>
      </c>
      <c r="C4883" s="1" t="s">
        <v>15</v>
      </c>
      <c r="D4883">
        <v>407547.36</v>
      </c>
      <c r="E4883" s="1" t="s">
        <v>10</v>
      </c>
      <c r="F4883" s="1" t="s">
        <v>11</v>
      </c>
      <c r="G4883" s="1" t="s">
        <v>12</v>
      </c>
      <c r="H4883" s="1" t="s">
        <v>13</v>
      </c>
      <c r="I4883" s="1" t="s">
        <v>13</v>
      </c>
      <c r="J4883">
        <v>61</v>
      </c>
      <c r="K4883" s="1">
        <f t="shared" si="228"/>
        <v>407547.36</v>
      </c>
      <c r="L4883" s="1" t="str">
        <f t="shared" si="229"/>
        <v>ASALARIADO</v>
      </c>
      <c r="M4883" s="1">
        <f t="shared" si="230"/>
        <v>61</v>
      </c>
    </row>
    <row r="4884" spans="2:13" x14ac:dyDescent="0.25">
      <c r="B4884">
        <v>4870</v>
      </c>
      <c r="C4884" s="1" t="s">
        <v>9</v>
      </c>
      <c r="D4884">
        <v>1190858.8</v>
      </c>
      <c r="E4884" s="1" t="s">
        <v>10</v>
      </c>
      <c r="F4884" s="1" t="s">
        <v>11</v>
      </c>
      <c r="G4884" s="1" t="s">
        <v>12</v>
      </c>
      <c r="H4884" s="1" t="s">
        <v>13</v>
      </c>
      <c r="I4884" s="1" t="s">
        <v>13</v>
      </c>
      <c r="J4884">
        <v>59</v>
      </c>
      <c r="K4884" s="1">
        <f t="shared" si="228"/>
        <v>1190858.8</v>
      </c>
      <c r="L4884" s="1" t="str">
        <f t="shared" si="229"/>
        <v>ASALARIADO</v>
      </c>
      <c r="M4884" s="1">
        <f t="shared" si="230"/>
        <v>59</v>
      </c>
    </row>
    <row r="4885" spans="2:13" x14ac:dyDescent="0.25">
      <c r="B4885">
        <v>4871</v>
      </c>
      <c r="C4885" s="1" t="s">
        <v>15</v>
      </c>
      <c r="D4885">
        <v>297139</v>
      </c>
      <c r="E4885" s="1" t="s">
        <v>18</v>
      </c>
      <c r="F4885" s="1" t="s">
        <v>16</v>
      </c>
      <c r="G4885" s="1" t="s">
        <v>12</v>
      </c>
      <c r="H4885" s="1" t="s">
        <v>12</v>
      </c>
      <c r="I4885" s="1" t="s">
        <v>12</v>
      </c>
      <c r="J4885">
        <v>63</v>
      </c>
      <c r="K4885" s="1">
        <f t="shared" si="228"/>
        <v>297139</v>
      </c>
      <c r="L4885" s="1" t="str">
        <f t="shared" si="229"/>
        <v>TRABAJADOR INDEPENDIENTE</v>
      </c>
      <c r="M4885" s="1">
        <f t="shared" si="230"/>
        <v>63</v>
      </c>
    </row>
    <row r="4886" spans="2:13" x14ac:dyDescent="0.25">
      <c r="B4886">
        <v>4872</v>
      </c>
      <c r="C4886" s="1" t="s">
        <v>15</v>
      </c>
      <c r="D4886">
        <v>199099.7</v>
      </c>
      <c r="E4886" s="1" t="s">
        <v>10</v>
      </c>
      <c r="F4886" s="1" t="s">
        <v>11</v>
      </c>
      <c r="G4886" s="1" t="s">
        <v>12</v>
      </c>
      <c r="H4886" s="1" t="s">
        <v>13</v>
      </c>
      <c r="I4886" s="1" t="s">
        <v>13</v>
      </c>
      <c r="J4886">
        <v>24</v>
      </c>
      <c r="K4886" s="1">
        <f t="shared" si="228"/>
        <v>199099.7</v>
      </c>
      <c r="L4886" s="1" t="str">
        <f t="shared" si="229"/>
        <v>ASALARIADO</v>
      </c>
      <c r="M4886" s="1">
        <f t="shared" si="230"/>
        <v>24</v>
      </c>
    </row>
    <row r="4887" spans="2:13" x14ac:dyDescent="0.25">
      <c r="B4887">
        <v>4873</v>
      </c>
      <c r="C4887" s="1" t="s">
        <v>15</v>
      </c>
      <c r="D4887">
        <v>368050</v>
      </c>
      <c r="E4887" s="1" t="s">
        <v>10</v>
      </c>
      <c r="F4887" s="1" t="s">
        <v>16</v>
      </c>
      <c r="G4887" s="1" t="s">
        <v>12</v>
      </c>
      <c r="H4887" s="1" t="s">
        <v>13</v>
      </c>
      <c r="I4887" s="1" t="s">
        <v>13</v>
      </c>
      <c r="J4887">
        <v>42</v>
      </c>
      <c r="K4887" s="1">
        <f t="shared" si="228"/>
        <v>368050</v>
      </c>
      <c r="L4887" s="1" t="str">
        <f t="shared" si="229"/>
        <v>ASALARIADO</v>
      </c>
      <c r="M4887" s="1">
        <f t="shared" si="230"/>
        <v>42</v>
      </c>
    </row>
    <row r="4888" spans="2:13" x14ac:dyDescent="0.25">
      <c r="B4888">
        <v>4874</v>
      </c>
      <c r="C4888" s="1" t="s">
        <v>9</v>
      </c>
      <c r="D4888">
        <v>433136</v>
      </c>
      <c r="E4888" s="1" t="s">
        <v>10</v>
      </c>
      <c r="F4888" s="1" t="s">
        <v>16</v>
      </c>
      <c r="G4888" s="1" t="s">
        <v>12</v>
      </c>
      <c r="H4888" s="1" t="s">
        <v>13</v>
      </c>
      <c r="I4888" s="1" t="s">
        <v>13</v>
      </c>
      <c r="J4888">
        <v>50</v>
      </c>
      <c r="K4888" s="1">
        <f t="shared" si="228"/>
        <v>433136</v>
      </c>
      <c r="L4888" s="1" t="str">
        <f t="shared" si="229"/>
        <v>ASALARIADO</v>
      </c>
      <c r="M4888" s="1">
        <f t="shared" si="230"/>
        <v>50</v>
      </c>
    </row>
    <row r="4889" spans="2:13" x14ac:dyDescent="0.25">
      <c r="B4889">
        <v>4875</v>
      </c>
      <c r="C4889" s="1" t="s">
        <v>9</v>
      </c>
      <c r="D4889">
        <v>1295895</v>
      </c>
      <c r="E4889" s="1" t="s">
        <v>10</v>
      </c>
      <c r="F4889" s="1" t="s">
        <v>16</v>
      </c>
      <c r="G4889" s="1" t="s">
        <v>12</v>
      </c>
      <c r="H4889" s="1" t="s">
        <v>13</v>
      </c>
      <c r="I4889" s="1" t="s">
        <v>13</v>
      </c>
      <c r="J4889">
        <v>32</v>
      </c>
      <c r="K4889" s="1">
        <f t="shared" si="228"/>
        <v>1295895</v>
      </c>
      <c r="L4889" s="1" t="str">
        <f t="shared" si="229"/>
        <v>ASALARIADO</v>
      </c>
      <c r="M4889" s="1">
        <f t="shared" si="230"/>
        <v>32</v>
      </c>
    </row>
    <row r="4890" spans="2:13" x14ac:dyDescent="0.25">
      <c r="B4890">
        <v>4876</v>
      </c>
      <c r="C4890" s="1" t="s">
        <v>9</v>
      </c>
      <c r="D4890">
        <v>898140</v>
      </c>
      <c r="E4890" s="1" t="s">
        <v>10</v>
      </c>
      <c r="F4890" s="1" t="s">
        <v>16</v>
      </c>
      <c r="G4890" s="1" t="s">
        <v>12</v>
      </c>
      <c r="H4890" s="1" t="s">
        <v>13</v>
      </c>
      <c r="I4890" s="1" t="s">
        <v>13</v>
      </c>
      <c r="J4890">
        <v>28</v>
      </c>
      <c r="K4890" s="1">
        <f t="shared" si="228"/>
        <v>898140</v>
      </c>
      <c r="L4890" s="1" t="str">
        <f t="shared" si="229"/>
        <v>ASALARIADO</v>
      </c>
      <c r="M4890" s="1">
        <f t="shared" si="230"/>
        <v>28</v>
      </c>
    </row>
    <row r="4891" spans="2:13" x14ac:dyDescent="0.25">
      <c r="B4891">
        <v>4877</v>
      </c>
      <c r="C4891" s="1" t="s">
        <v>9</v>
      </c>
      <c r="D4891">
        <v>532775.64</v>
      </c>
      <c r="E4891" s="1" t="s">
        <v>10</v>
      </c>
      <c r="F4891" s="1" t="s">
        <v>16</v>
      </c>
      <c r="G4891" s="1" t="s">
        <v>12</v>
      </c>
      <c r="H4891" s="1" t="s">
        <v>13</v>
      </c>
      <c r="I4891" s="1" t="s">
        <v>13</v>
      </c>
      <c r="J4891">
        <v>47</v>
      </c>
      <c r="K4891" s="1">
        <f t="shared" si="228"/>
        <v>532775.64</v>
      </c>
      <c r="L4891" s="1" t="str">
        <f t="shared" si="229"/>
        <v>ASALARIADO</v>
      </c>
      <c r="M4891" s="1">
        <f t="shared" si="230"/>
        <v>47</v>
      </c>
    </row>
    <row r="4892" spans="2:13" x14ac:dyDescent="0.25">
      <c r="B4892">
        <v>4878</v>
      </c>
      <c r="C4892" s="1" t="s">
        <v>15</v>
      </c>
      <c r="D4892">
        <v>635080.35</v>
      </c>
      <c r="E4892" s="1" t="s">
        <v>14</v>
      </c>
      <c r="F4892" s="1" t="s">
        <v>11</v>
      </c>
      <c r="G4892" s="1" t="s">
        <v>12</v>
      </c>
      <c r="H4892" s="1" t="s">
        <v>13</v>
      </c>
      <c r="I4892" s="1" t="s">
        <v>13</v>
      </c>
      <c r="J4892">
        <v>65</v>
      </c>
      <c r="K4892" s="1">
        <f t="shared" si="228"/>
        <v>635080.35</v>
      </c>
      <c r="L4892" s="1" t="str">
        <f t="shared" si="229"/>
        <v>PENSIONADOS EN SU PROPIO SISTEMA</v>
      </c>
      <c r="M4892" s="1">
        <f t="shared" si="230"/>
        <v>65</v>
      </c>
    </row>
    <row r="4893" spans="2:13" x14ac:dyDescent="0.25">
      <c r="B4893">
        <v>4879</v>
      </c>
      <c r="C4893" s="1" t="s">
        <v>15</v>
      </c>
      <c r="D4893">
        <v>278030</v>
      </c>
      <c r="E4893" s="1" t="s">
        <v>19</v>
      </c>
      <c r="F4893" s="1" t="s">
        <v>16</v>
      </c>
      <c r="G4893" s="1" t="s">
        <v>12</v>
      </c>
      <c r="H4893" s="1" t="s">
        <v>13</v>
      </c>
      <c r="I4893" s="1" t="s">
        <v>13</v>
      </c>
      <c r="J4893">
        <v>59</v>
      </c>
      <c r="K4893" s="1">
        <f t="shared" si="228"/>
        <v>278030</v>
      </c>
      <c r="L4893" s="1" t="str">
        <f t="shared" si="229"/>
        <v>CONVENIOS ESPECIALES DE TRABAJADORES INDEPENDIENTES</v>
      </c>
      <c r="M4893" s="1">
        <f t="shared" si="230"/>
        <v>59</v>
      </c>
    </row>
    <row r="4894" spans="2:13" x14ac:dyDescent="0.25">
      <c r="B4894">
        <v>4880</v>
      </c>
      <c r="C4894" s="1" t="s">
        <v>9</v>
      </c>
      <c r="D4894">
        <v>3082593.2</v>
      </c>
      <c r="E4894" s="1" t="s">
        <v>10</v>
      </c>
      <c r="F4894" s="1" t="s">
        <v>11</v>
      </c>
      <c r="G4894" s="1" t="s">
        <v>12</v>
      </c>
      <c r="H4894" s="1" t="s">
        <v>13</v>
      </c>
      <c r="I4894" s="1" t="s">
        <v>13</v>
      </c>
      <c r="J4894">
        <v>55</v>
      </c>
      <c r="K4894" s="1">
        <f t="shared" si="228"/>
        <v>3082593.2</v>
      </c>
      <c r="L4894" s="1" t="str">
        <f t="shared" si="229"/>
        <v>ASALARIADO</v>
      </c>
      <c r="M4894" s="1">
        <f t="shared" si="230"/>
        <v>55</v>
      </c>
    </row>
    <row r="4895" spans="2:13" x14ac:dyDescent="0.25">
      <c r="B4895">
        <v>4881</v>
      </c>
      <c r="C4895" s="1" t="s">
        <v>9</v>
      </c>
      <c r="D4895">
        <v>457783.1</v>
      </c>
      <c r="E4895" s="1" t="s">
        <v>10</v>
      </c>
      <c r="F4895" s="1" t="s">
        <v>16</v>
      </c>
      <c r="G4895" s="1" t="s">
        <v>12</v>
      </c>
      <c r="H4895" s="1" t="s">
        <v>13</v>
      </c>
      <c r="I4895" s="1" t="s">
        <v>13</v>
      </c>
      <c r="J4895">
        <v>30</v>
      </c>
      <c r="K4895" s="1">
        <f t="shared" si="228"/>
        <v>457783.1</v>
      </c>
      <c r="L4895" s="1" t="str">
        <f t="shared" si="229"/>
        <v>ASALARIADO</v>
      </c>
      <c r="M4895" s="1">
        <f t="shared" si="230"/>
        <v>30</v>
      </c>
    </row>
    <row r="4896" spans="2:13" x14ac:dyDescent="0.25">
      <c r="B4896">
        <v>4882</v>
      </c>
      <c r="C4896" s="1" t="s">
        <v>15</v>
      </c>
      <c r="D4896">
        <v>452286.93</v>
      </c>
      <c r="E4896" s="1" t="s">
        <v>10</v>
      </c>
      <c r="F4896" s="1" t="s">
        <v>11</v>
      </c>
      <c r="G4896" s="1" t="s">
        <v>12</v>
      </c>
      <c r="H4896" s="1" t="s">
        <v>13</v>
      </c>
      <c r="I4896" s="1" t="s">
        <v>13</v>
      </c>
      <c r="J4896">
        <v>40</v>
      </c>
      <c r="K4896" s="1">
        <f t="shared" si="228"/>
        <v>452286.93</v>
      </c>
      <c r="L4896" s="1" t="str">
        <f t="shared" si="229"/>
        <v>ASALARIADO</v>
      </c>
      <c r="M4896" s="1">
        <f t="shared" si="230"/>
        <v>40</v>
      </c>
    </row>
    <row r="4897" spans="2:13" x14ac:dyDescent="0.25">
      <c r="B4897">
        <v>4883</v>
      </c>
      <c r="C4897" s="1" t="s">
        <v>9</v>
      </c>
      <c r="D4897">
        <v>389877.39</v>
      </c>
      <c r="E4897" s="1" t="s">
        <v>10</v>
      </c>
      <c r="F4897" s="1" t="s">
        <v>16</v>
      </c>
      <c r="G4897" s="1" t="s">
        <v>12</v>
      </c>
      <c r="H4897" s="1" t="s">
        <v>13</v>
      </c>
      <c r="I4897" s="1" t="s">
        <v>13</v>
      </c>
      <c r="J4897">
        <v>31</v>
      </c>
      <c r="K4897" s="1">
        <f t="shared" si="228"/>
        <v>389877.39</v>
      </c>
      <c r="L4897" s="1" t="str">
        <f t="shared" si="229"/>
        <v>ASALARIADO</v>
      </c>
      <c r="M4897" s="1">
        <f t="shared" si="230"/>
        <v>31</v>
      </c>
    </row>
    <row r="4898" spans="2:13" x14ac:dyDescent="0.25">
      <c r="B4898">
        <v>4884</v>
      </c>
      <c r="C4898" s="1" t="s">
        <v>9</v>
      </c>
      <c r="D4898">
        <v>693332.47999999998</v>
      </c>
      <c r="E4898" s="1" t="s">
        <v>10</v>
      </c>
      <c r="F4898" s="1" t="s">
        <v>16</v>
      </c>
      <c r="G4898" s="1" t="s">
        <v>12</v>
      </c>
      <c r="H4898" s="1" t="s">
        <v>13</v>
      </c>
      <c r="I4898" s="1" t="s">
        <v>13</v>
      </c>
      <c r="J4898">
        <v>20</v>
      </c>
      <c r="K4898" s="1">
        <f t="shared" si="228"/>
        <v>693332.47999999998</v>
      </c>
      <c r="L4898" s="1" t="str">
        <f t="shared" si="229"/>
        <v>ASALARIADO</v>
      </c>
      <c r="M4898" s="1">
        <f t="shared" si="230"/>
        <v>20</v>
      </c>
    </row>
    <row r="4899" spans="2:13" x14ac:dyDescent="0.25">
      <c r="B4899">
        <v>4885</v>
      </c>
      <c r="C4899" s="1" t="s">
        <v>9</v>
      </c>
      <c r="D4899">
        <v>278030</v>
      </c>
      <c r="E4899" s="1" t="s">
        <v>19</v>
      </c>
      <c r="F4899" s="1" t="s">
        <v>16</v>
      </c>
      <c r="G4899" s="1" t="s">
        <v>12</v>
      </c>
      <c r="H4899" s="1" t="s">
        <v>13</v>
      </c>
      <c r="I4899" s="1" t="s">
        <v>13</v>
      </c>
      <c r="J4899">
        <v>49</v>
      </c>
      <c r="K4899" s="1">
        <f t="shared" si="228"/>
        <v>278030</v>
      </c>
      <c r="L4899" s="1" t="str">
        <f t="shared" si="229"/>
        <v>CONVENIOS ESPECIALES DE TRABAJADORES INDEPENDIENTES</v>
      </c>
      <c r="M4899" s="1">
        <f t="shared" si="230"/>
        <v>49</v>
      </c>
    </row>
    <row r="4900" spans="2:13" x14ac:dyDescent="0.25">
      <c r="B4900">
        <v>4886</v>
      </c>
      <c r="C4900" s="1" t="s">
        <v>9</v>
      </c>
      <c r="D4900">
        <v>394319</v>
      </c>
      <c r="E4900" s="1" t="s">
        <v>10</v>
      </c>
      <c r="F4900" s="1" t="s">
        <v>16</v>
      </c>
      <c r="G4900" s="1" t="s">
        <v>12</v>
      </c>
      <c r="H4900" s="1" t="s">
        <v>13</v>
      </c>
      <c r="I4900" s="1" t="s">
        <v>13</v>
      </c>
      <c r="J4900">
        <v>34</v>
      </c>
      <c r="K4900" s="1">
        <f t="shared" si="228"/>
        <v>394319</v>
      </c>
      <c r="L4900" s="1" t="str">
        <f t="shared" si="229"/>
        <v>ASALARIADO</v>
      </c>
      <c r="M4900" s="1">
        <f t="shared" si="230"/>
        <v>34</v>
      </c>
    </row>
    <row r="4901" spans="2:13" x14ac:dyDescent="0.25">
      <c r="B4901">
        <v>4887</v>
      </c>
      <c r="C4901" s="1" t="s">
        <v>15</v>
      </c>
      <c r="D4901">
        <v>351823</v>
      </c>
      <c r="E4901" s="1" t="s">
        <v>10</v>
      </c>
      <c r="F4901" s="1" t="s">
        <v>11</v>
      </c>
      <c r="G4901" s="1" t="s">
        <v>12</v>
      </c>
      <c r="H4901" s="1" t="s">
        <v>13</v>
      </c>
      <c r="I4901" s="1" t="s">
        <v>13</v>
      </c>
      <c r="J4901">
        <v>27</v>
      </c>
      <c r="K4901" s="1">
        <f t="shared" si="228"/>
        <v>351823</v>
      </c>
      <c r="L4901" s="1" t="str">
        <f t="shared" si="229"/>
        <v>ASALARIADO</v>
      </c>
      <c r="M4901" s="1">
        <f t="shared" si="230"/>
        <v>27</v>
      </c>
    </row>
    <row r="4902" spans="2:13" x14ac:dyDescent="0.25">
      <c r="B4902">
        <v>4888</v>
      </c>
      <c r="C4902" s="1" t="s">
        <v>9</v>
      </c>
      <c r="D4902">
        <v>2326097.7000000002</v>
      </c>
      <c r="E4902" s="1" t="s">
        <v>10</v>
      </c>
      <c r="F4902" s="1" t="s">
        <v>11</v>
      </c>
      <c r="G4902" s="1" t="s">
        <v>12</v>
      </c>
      <c r="H4902" s="1" t="s">
        <v>13</v>
      </c>
      <c r="I4902" s="1" t="s">
        <v>13</v>
      </c>
      <c r="J4902">
        <v>54</v>
      </c>
      <c r="K4902" s="1">
        <f t="shared" si="228"/>
        <v>2326097.7000000002</v>
      </c>
      <c r="L4902" s="1" t="str">
        <f t="shared" si="229"/>
        <v>ASALARIADO</v>
      </c>
      <c r="M4902" s="1">
        <f t="shared" si="230"/>
        <v>54</v>
      </c>
    </row>
    <row r="4903" spans="2:13" x14ac:dyDescent="0.25">
      <c r="B4903">
        <v>4889</v>
      </c>
      <c r="C4903" s="1" t="s">
        <v>9</v>
      </c>
      <c r="D4903">
        <v>267520</v>
      </c>
      <c r="E4903" s="1" t="s">
        <v>10</v>
      </c>
      <c r="F4903" s="1" t="s">
        <v>16</v>
      </c>
      <c r="G4903" s="1" t="s">
        <v>12</v>
      </c>
      <c r="H4903" s="1" t="s">
        <v>13</v>
      </c>
      <c r="I4903" s="1" t="s">
        <v>13</v>
      </c>
      <c r="J4903">
        <v>56</v>
      </c>
      <c r="K4903" s="1">
        <f t="shared" si="228"/>
        <v>267520</v>
      </c>
      <c r="L4903" s="1" t="str">
        <f t="shared" si="229"/>
        <v>ASALARIADO</v>
      </c>
      <c r="M4903" s="1">
        <f t="shared" si="230"/>
        <v>56</v>
      </c>
    </row>
    <row r="4904" spans="2:13" x14ac:dyDescent="0.25">
      <c r="B4904">
        <v>4890</v>
      </c>
      <c r="C4904" s="1" t="s">
        <v>9</v>
      </c>
      <c r="D4904">
        <v>1645618</v>
      </c>
      <c r="E4904" s="1" t="s">
        <v>10</v>
      </c>
      <c r="F4904" s="1" t="s">
        <v>16</v>
      </c>
      <c r="G4904" s="1" t="s">
        <v>12</v>
      </c>
      <c r="H4904" s="1" t="s">
        <v>13</v>
      </c>
      <c r="I4904" s="1" t="s">
        <v>13</v>
      </c>
      <c r="J4904">
        <v>28</v>
      </c>
      <c r="K4904" s="1">
        <f t="shared" si="228"/>
        <v>1645618</v>
      </c>
      <c r="L4904" s="1" t="str">
        <f t="shared" si="229"/>
        <v>ASALARIADO</v>
      </c>
      <c r="M4904" s="1">
        <f t="shared" si="230"/>
        <v>28</v>
      </c>
    </row>
    <row r="4905" spans="2:13" x14ac:dyDescent="0.25">
      <c r="B4905">
        <v>4891</v>
      </c>
      <c r="C4905" s="1" t="s">
        <v>9</v>
      </c>
      <c r="D4905">
        <v>278030</v>
      </c>
      <c r="E4905" s="1" t="s">
        <v>19</v>
      </c>
      <c r="F4905" s="1" t="s">
        <v>16</v>
      </c>
      <c r="G4905" s="1" t="s">
        <v>12</v>
      </c>
      <c r="H4905" s="1" t="s">
        <v>13</v>
      </c>
      <c r="I4905" s="1" t="s">
        <v>13</v>
      </c>
      <c r="J4905">
        <v>58</v>
      </c>
      <c r="K4905" s="1">
        <f t="shared" si="228"/>
        <v>278030</v>
      </c>
      <c r="L4905" s="1" t="str">
        <f t="shared" si="229"/>
        <v>CONVENIOS ESPECIALES DE TRABAJADORES INDEPENDIENTES</v>
      </c>
      <c r="M4905" s="1">
        <f t="shared" si="230"/>
        <v>58</v>
      </c>
    </row>
    <row r="4906" spans="2:13" x14ac:dyDescent="0.25">
      <c r="B4906">
        <v>4892</v>
      </c>
      <c r="C4906" s="1" t="s">
        <v>9</v>
      </c>
      <c r="D4906">
        <v>38615</v>
      </c>
      <c r="E4906" s="1" t="s">
        <v>10</v>
      </c>
      <c r="F4906" s="1" t="s">
        <v>16</v>
      </c>
      <c r="G4906" s="1" t="s">
        <v>12</v>
      </c>
      <c r="H4906" s="1" t="s">
        <v>13</v>
      </c>
      <c r="I4906" s="1" t="s">
        <v>13</v>
      </c>
      <c r="J4906">
        <v>26</v>
      </c>
      <c r="K4906" s="1">
        <f t="shared" si="228"/>
        <v>38615</v>
      </c>
      <c r="L4906" s="1" t="str">
        <f t="shared" si="229"/>
        <v>ASALARIADO</v>
      </c>
      <c r="M4906" s="1">
        <f t="shared" si="230"/>
        <v>26</v>
      </c>
    </row>
    <row r="4907" spans="2:13" x14ac:dyDescent="0.25">
      <c r="B4907">
        <v>4893</v>
      </c>
      <c r="C4907" s="1" t="s">
        <v>9</v>
      </c>
      <c r="D4907">
        <v>586357</v>
      </c>
      <c r="E4907" s="1" t="s">
        <v>14</v>
      </c>
      <c r="F4907" s="1" t="s">
        <v>11</v>
      </c>
      <c r="G4907" s="1" t="s">
        <v>12</v>
      </c>
      <c r="H4907" s="1" t="s">
        <v>13</v>
      </c>
      <c r="I4907" s="1" t="s">
        <v>13</v>
      </c>
      <c r="J4907">
        <v>91</v>
      </c>
      <c r="K4907" s="1">
        <f t="shared" si="228"/>
        <v>586357</v>
      </c>
      <c r="L4907" s="1" t="str">
        <f t="shared" si="229"/>
        <v>PENSIONADOS EN SU PROPIO SISTEMA</v>
      </c>
      <c r="M4907" s="1">
        <f t="shared" si="230"/>
        <v>91</v>
      </c>
    </row>
    <row r="4908" spans="2:13" x14ac:dyDescent="0.25">
      <c r="B4908">
        <v>4894</v>
      </c>
      <c r="C4908" s="1" t="s">
        <v>9</v>
      </c>
      <c r="D4908">
        <v>633542.55000000005</v>
      </c>
      <c r="E4908" s="1" t="s">
        <v>10</v>
      </c>
      <c r="F4908" s="1" t="s">
        <v>16</v>
      </c>
      <c r="G4908" s="1" t="s">
        <v>12</v>
      </c>
      <c r="H4908" s="1" t="s">
        <v>13</v>
      </c>
      <c r="I4908" s="1" t="s">
        <v>13</v>
      </c>
      <c r="J4908">
        <v>37</v>
      </c>
      <c r="K4908" s="1">
        <f t="shared" si="228"/>
        <v>633542.55000000005</v>
      </c>
      <c r="L4908" s="1" t="str">
        <f t="shared" si="229"/>
        <v>ASALARIADO</v>
      </c>
      <c r="M4908" s="1">
        <f t="shared" si="230"/>
        <v>37</v>
      </c>
    </row>
    <row r="4909" spans="2:13" x14ac:dyDescent="0.25">
      <c r="B4909">
        <v>4895</v>
      </c>
      <c r="C4909" s="1" t="s">
        <v>9</v>
      </c>
      <c r="D4909">
        <v>501669</v>
      </c>
      <c r="E4909" s="1" t="s">
        <v>18</v>
      </c>
      <c r="F4909" s="1" t="s">
        <v>16</v>
      </c>
      <c r="G4909" s="1" t="s">
        <v>12</v>
      </c>
      <c r="H4909" s="1" t="s">
        <v>13</v>
      </c>
      <c r="I4909" s="1" t="s">
        <v>13</v>
      </c>
      <c r="J4909">
        <v>44</v>
      </c>
      <c r="K4909" s="1">
        <f t="shared" si="228"/>
        <v>501669</v>
      </c>
      <c r="L4909" s="1" t="str">
        <f t="shared" si="229"/>
        <v>TRABAJADOR INDEPENDIENTE</v>
      </c>
      <c r="M4909" s="1">
        <f t="shared" si="230"/>
        <v>44</v>
      </c>
    </row>
    <row r="4910" spans="2:13" x14ac:dyDescent="0.25">
      <c r="B4910">
        <v>4896</v>
      </c>
      <c r="C4910" s="1" t="s">
        <v>15</v>
      </c>
      <c r="D4910">
        <v>787199</v>
      </c>
      <c r="E4910" s="1" t="s">
        <v>14</v>
      </c>
      <c r="F4910" s="1" t="s">
        <v>11</v>
      </c>
      <c r="G4910" s="1" t="s">
        <v>12</v>
      </c>
      <c r="H4910" s="1" t="s">
        <v>13</v>
      </c>
      <c r="I4910" s="1" t="s">
        <v>13</v>
      </c>
      <c r="J4910">
        <v>78</v>
      </c>
      <c r="K4910" s="1">
        <f t="shared" si="228"/>
        <v>787199</v>
      </c>
      <c r="L4910" s="1" t="str">
        <f t="shared" si="229"/>
        <v>PENSIONADOS EN SU PROPIO SISTEMA</v>
      </c>
      <c r="M4910" s="1">
        <f t="shared" si="230"/>
        <v>78</v>
      </c>
    </row>
    <row r="4911" spans="2:13" x14ac:dyDescent="0.25">
      <c r="B4911">
        <v>4897</v>
      </c>
      <c r="C4911" s="1" t="s">
        <v>9</v>
      </c>
      <c r="D4911">
        <v>230792.07</v>
      </c>
      <c r="E4911" s="1" t="s">
        <v>10</v>
      </c>
      <c r="F4911" s="1" t="s">
        <v>11</v>
      </c>
      <c r="G4911" s="1" t="s">
        <v>12</v>
      </c>
      <c r="H4911" s="1" t="s">
        <v>13</v>
      </c>
      <c r="I4911" s="1" t="s">
        <v>13</v>
      </c>
      <c r="J4911">
        <v>48</v>
      </c>
      <c r="K4911" s="1">
        <f t="shared" si="228"/>
        <v>230792.07</v>
      </c>
      <c r="L4911" s="1" t="str">
        <f t="shared" si="229"/>
        <v>ASALARIADO</v>
      </c>
      <c r="M4911" s="1">
        <f t="shared" si="230"/>
        <v>48</v>
      </c>
    </row>
    <row r="4912" spans="2:13" x14ac:dyDescent="0.25">
      <c r="B4912">
        <v>4898</v>
      </c>
      <c r="C4912" s="1" t="s">
        <v>9</v>
      </c>
      <c r="D4912">
        <v>295503</v>
      </c>
      <c r="E4912" s="1" t="s">
        <v>10</v>
      </c>
      <c r="F4912" s="1" t="s">
        <v>16</v>
      </c>
      <c r="G4912" s="1" t="s">
        <v>12</v>
      </c>
      <c r="H4912" s="1" t="s">
        <v>13</v>
      </c>
      <c r="I4912" s="1" t="s">
        <v>13</v>
      </c>
      <c r="J4912">
        <v>34</v>
      </c>
      <c r="K4912" s="1">
        <f t="shared" si="228"/>
        <v>295503</v>
      </c>
      <c r="L4912" s="1" t="str">
        <f t="shared" si="229"/>
        <v>ASALARIADO</v>
      </c>
      <c r="M4912" s="1">
        <f t="shared" si="230"/>
        <v>34</v>
      </c>
    </row>
    <row r="4913" spans="2:13" x14ac:dyDescent="0.25">
      <c r="B4913">
        <v>4899</v>
      </c>
      <c r="C4913" s="1" t="s">
        <v>9</v>
      </c>
      <c r="D4913">
        <v>1220204</v>
      </c>
      <c r="E4913" s="1" t="s">
        <v>10</v>
      </c>
      <c r="F4913" s="1" t="s">
        <v>11</v>
      </c>
      <c r="G4913" s="1" t="s">
        <v>12</v>
      </c>
      <c r="H4913" s="1" t="s">
        <v>13</v>
      </c>
      <c r="I4913" s="1" t="s">
        <v>13</v>
      </c>
      <c r="J4913">
        <v>45</v>
      </c>
      <c r="K4913" s="1">
        <f t="shared" si="228"/>
        <v>1220204</v>
      </c>
      <c r="L4913" s="1" t="str">
        <f t="shared" si="229"/>
        <v>ASALARIADO</v>
      </c>
      <c r="M4913" s="1">
        <f t="shared" si="230"/>
        <v>45</v>
      </c>
    </row>
    <row r="4914" spans="2:13" x14ac:dyDescent="0.25">
      <c r="B4914">
        <v>4900</v>
      </c>
      <c r="C4914" s="1" t="s">
        <v>9</v>
      </c>
      <c r="D4914">
        <v>639148</v>
      </c>
      <c r="E4914" s="1" t="s">
        <v>18</v>
      </c>
      <c r="F4914" s="1" t="s">
        <v>16</v>
      </c>
      <c r="G4914" s="1" t="s">
        <v>12</v>
      </c>
      <c r="H4914" s="1" t="s">
        <v>13</v>
      </c>
      <c r="I4914" s="1" t="s">
        <v>12</v>
      </c>
      <c r="J4914">
        <v>60</v>
      </c>
      <c r="K4914" s="1">
        <f t="shared" si="228"/>
        <v>639148</v>
      </c>
      <c r="L4914" s="1" t="str">
        <f t="shared" si="229"/>
        <v>TRABAJADOR INDEPENDIENTE</v>
      </c>
      <c r="M4914" s="1">
        <f t="shared" si="230"/>
        <v>60</v>
      </c>
    </row>
    <row r="4915" spans="2:13" x14ac:dyDescent="0.25">
      <c r="B4915">
        <v>4901</v>
      </c>
      <c r="C4915" s="1" t="s">
        <v>15</v>
      </c>
      <c r="D4915">
        <v>898639.65</v>
      </c>
      <c r="E4915" s="1" t="s">
        <v>10</v>
      </c>
      <c r="F4915" s="1" t="s">
        <v>11</v>
      </c>
      <c r="G4915" s="1" t="s">
        <v>12</v>
      </c>
      <c r="H4915" s="1" t="s">
        <v>13</v>
      </c>
      <c r="I4915" s="1" t="s">
        <v>13</v>
      </c>
      <c r="J4915">
        <v>32</v>
      </c>
      <c r="K4915" s="1">
        <f t="shared" si="228"/>
        <v>898639.65</v>
      </c>
      <c r="L4915" s="1" t="str">
        <f t="shared" si="229"/>
        <v>ASALARIADO</v>
      </c>
      <c r="M4915" s="1">
        <f t="shared" si="230"/>
        <v>32</v>
      </c>
    </row>
    <row r="4916" spans="2:13" x14ac:dyDescent="0.25">
      <c r="B4916">
        <v>4902</v>
      </c>
      <c r="C4916" s="1" t="s">
        <v>9</v>
      </c>
      <c r="D4916">
        <v>278030</v>
      </c>
      <c r="E4916" s="1" t="s">
        <v>19</v>
      </c>
      <c r="F4916" s="1" t="s">
        <v>16</v>
      </c>
      <c r="G4916" s="1" t="s">
        <v>12</v>
      </c>
      <c r="H4916" s="1" t="s">
        <v>13</v>
      </c>
      <c r="I4916" s="1" t="s">
        <v>13</v>
      </c>
      <c r="J4916">
        <v>53</v>
      </c>
      <c r="K4916" s="1">
        <f t="shared" si="228"/>
        <v>278030</v>
      </c>
      <c r="L4916" s="1" t="str">
        <f t="shared" si="229"/>
        <v>CONVENIOS ESPECIALES DE TRABAJADORES INDEPENDIENTES</v>
      </c>
      <c r="M4916" s="1">
        <f t="shared" si="230"/>
        <v>53</v>
      </c>
    </row>
    <row r="4917" spans="2:13" x14ac:dyDescent="0.25">
      <c r="B4917">
        <v>4903</v>
      </c>
      <c r="C4917" s="1" t="s">
        <v>9</v>
      </c>
      <c r="D4917">
        <v>310124</v>
      </c>
      <c r="E4917" s="1" t="s">
        <v>18</v>
      </c>
      <c r="F4917" s="1" t="s">
        <v>16</v>
      </c>
      <c r="G4917" s="1" t="s">
        <v>12</v>
      </c>
      <c r="H4917" s="1" t="s">
        <v>13</v>
      </c>
      <c r="I4917" s="1" t="s">
        <v>13</v>
      </c>
      <c r="J4917">
        <v>57</v>
      </c>
      <c r="K4917" s="1">
        <f t="shared" si="228"/>
        <v>310124</v>
      </c>
      <c r="L4917" s="1" t="str">
        <f t="shared" si="229"/>
        <v>TRABAJADOR INDEPENDIENTE</v>
      </c>
      <c r="M4917" s="1">
        <f t="shared" si="230"/>
        <v>57</v>
      </c>
    </row>
    <row r="4918" spans="2:13" x14ac:dyDescent="0.25">
      <c r="B4918">
        <v>4904</v>
      </c>
      <c r="C4918" s="1" t="s">
        <v>9</v>
      </c>
      <c r="D4918">
        <v>991376.88</v>
      </c>
      <c r="E4918" s="1" t="s">
        <v>10</v>
      </c>
      <c r="F4918" s="1" t="s">
        <v>16</v>
      </c>
      <c r="G4918" s="1" t="s">
        <v>12</v>
      </c>
      <c r="H4918" s="1" t="s">
        <v>13</v>
      </c>
      <c r="I4918" s="1" t="s">
        <v>13</v>
      </c>
      <c r="J4918">
        <v>45</v>
      </c>
      <c r="K4918" s="1">
        <f t="shared" si="228"/>
        <v>991376.88</v>
      </c>
      <c r="L4918" s="1" t="str">
        <f t="shared" si="229"/>
        <v>ASALARIADO</v>
      </c>
      <c r="M4918" s="1">
        <f t="shared" si="230"/>
        <v>45</v>
      </c>
    </row>
    <row r="4919" spans="2:13" x14ac:dyDescent="0.25">
      <c r="B4919">
        <v>4905</v>
      </c>
      <c r="C4919" s="1" t="s">
        <v>9</v>
      </c>
      <c r="D4919">
        <v>308921.96000000002</v>
      </c>
      <c r="E4919" s="1" t="s">
        <v>10</v>
      </c>
      <c r="F4919" s="1" t="s">
        <v>16</v>
      </c>
      <c r="G4919" s="1" t="s">
        <v>12</v>
      </c>
      <c r="H4919" s="1" t="s">
        <v>13</v>
      </c>
      <c r="I4919" s="1" t="s">
        <v>13</v>
      </c>
      <c r="J4919">
        <v>24</v>
      </c>
      <c r="K4919" s="1">
        <f t="shared" si="228"/>
        <v>308921.96000000002</v>
      </c>
      <c r="L4919" s="1" t="str">
        <f t="shared" si="229"/>
        <v>ASALARIADO</v>
      </c>
      <c r="M4919" s="1">
        <f t="shared" si="230"/>
        <v>24</v>
      </c>
    </row>
    <row r="4920" spans="2:13" x14ac:dyDescent="0.25">
      <c r="B4920">
        <v>4906</v>
      </c>
      <c r="C4920" s="1" t="s">
        <v>15</v>
      </c>
      <c r="D4920">
        <v>297046</v>
      </c>
      <c r="E4920" s="1" t="s">
        <v>17</v>
      </c>
      <c r="F4920" s="1" t="s">
        <v>16</v>
      </c>
      <c r="G4920" s="1" t="s">
        <v>12</v>
      </c>
      <c r="H4920" s="1" t="s">
        <v>12</v>
      </c>
      <c r="I4920" s="1" t="s">
        <v>13</v>
      </c>
      <c r="J4920">
        <v>39</v>
      </c>
      <c r="K4920" s="1">
        <f t="shared" si="228"/>
        <v>297046</v>
      </c>
      <c r="L4920" s="1" t="str">
        <f t="shared" si="229"/>
        <v>ASEGURADO VOLUNTARIO</v>
      </c>
      <c r="M4920" s="1">
        <f t="shared" si="230"/>
        <v>39</v>
      </c>
    </row>
    <row r="4921" spans="2:13" x14ac:dyDescent="0.25">
      <c r="B4921">
        <v>4907</v>
      </c>
      <c r="C4921" s="1" t="s">
        <v>9</v>
      </c>
      <c r="D4921">
        <v>347568.48</v>
      </c>
      <c r="E4921" s="1" t="s">
        <v>10</v>
      </c>
      <c r="F4921" s="1" t="s">
        <v>16</v>
      </c>
      <c r="G4921" s="1" t="s">
        <v>12</v>
      </c>
      <c r="H4921" s="1" t="s">
        <v>13</v>
      </c>
      <c r="I4921" s="1" t="s">
        <v>13</v>
      </c>
      <c r="J4921">
        <v>27</v>
      </c>
      <c r="K4921" s="1">
        <f t="shared" si="228"/>
        <v>347568.48</v>
      </c>
      <c r="L4921" s="1" t="str">
        <f t="shared" si="229"/>
        <v>ASALARIADO</v>
      </c>
      <c r="M4921" s="1">
        <f t="shared" si="230"/>
        <v>27</v>
      </c>
    </row>
    <row r="4922" spans="2:13" x14ac:dyDescent="0.25">
      <c r="B4922">
        <v>4908</v>
      </c>
      <c r="C4922" s="1" t="s">
        <v>9</v>
      </c>
      <c r="D4922">
        <v>297045</v>
      </c>
      <c r="E4922" s="1" t="s">
        <v>18</v>
      </c>
      <c r="F4922" s="1" t="s">
        <v>16</v>
      </c>
      <c r="G4922" s="1" t="s">
        <v>12</v>
      </c>
      <c r="H4922" s="1" t="s">
        <v>13</v>
      </c>
      <c r="I4922" s="1" t="s">
        <v>12</v>
      </c>
      <c r="J4922">
        <v>57</v>
      </c>
      <c r="K4922" s="1">
        <f t="shared" si="228"/>
        <v>297045</v>
      </c>
      <c r="L4922" s="1" t="str">
        <f t="shared" si="229"/>
        <v>TRABAJADOR INDEPENDIENTE</v>
      </c>
      <c r="M4922" s="1">
        <f t="shared" si="230"/>
        <v>57</v>
      </c>
    </row>
    <row r="4923" spans="2:13" x14ac:dyDescent="0.25">
      <c r="B4923">
        <v>4909</v>
      </c>
      <c r="C4923" s="1" t="s">
        <v>9</v>
      </c>
      <c r="D4923">
        <v>353906</v>
      </c>
      <c r="E4923" s="1" t="s">
        <v>18</v>
      </c>
      <c r="F4923" s="1" t="s">
        <v>16</v>
      </c>
      <c r="G4923" s="1" t="s">
        <v>12</v>
      </c>
      <c r="H4923" s="1" t="s">
        <v>13</v>
      </c>
      <c r="I4923" s="1" t="s">
        <v>13</v>
      </c>
      <c r="J4923">
        <v>42</v>
      </c>
      <c r="K4923" s="1">
        <f t="shared" si="228"/>
        <v>353906</v>
      </c>
      <c r="L4923" s="1" t="str">
        <f t="shared" si="229"/>
        <v>TRABAJADOR INDEPENDIENTE</v>
      </c>
      <c r="M4923" s="1">
        <f t="shared" si="230"/>
        <v>42</v>
      </c>
    </row>
    <row r="4924" spans="2:13" x14ac:dyDescent="0.25">
      <c r="B4924">
        <v>4910</v>
      </c>
      <c r="C4924" s="1" t="s">
        <v>9</v>
      </c>
      <c r="D4924">
        <v>77230</v>
      </c>
      <c r="E4924" s="1" t="s">
        <v>10</v>
      </c>
      <c r="F4924" s="1" t="s">
        <v>16</v>
      </c>
      <c r="G4924" s="1" t="s">
        <v>12</v>
      </c>
      <c r="H4924" s="1" t="s">
        <v>13</v>
      </c>
      <c r="I4924" s="1" t="s">
        <v>13</v>
      </c>
      <c r="J4924">
        <v>22</v>
      </c>
      <c r="K4924" s="1">
        <f t="shared" si="228"/>
        <v>77230</v>
      </c>
      <c r="L4924" s="1" t="str">
        <f t="shared" si="229"/>
        <v>ASALARIADO</v>
      </c>
      <c r="M4924" s="1">
        <f t="shared" si="230"/>
        <v>22</v>
      </c>
    </row>
    <row r="4925" spans="2:13" x14ac:dyDescent="0.25">
      <c r="B4925">
        <v>4911</v>
      </c>
      <c r="C4925" s="1" t="s">
        <v>9</v>
      </c>
      <c r="D4925">
        <v>335206</v>
      </c>
      <c r="E4925" s="1" t="s">
        <v>10</v>
      </c>
      <c r="F4925" s="1" t="s">
        <v>16</v>
      </c>
      <c r="G4925" s="1" t="s">
        <v>12</v>
      </c>
      <c r="H4925" s="1" t="s">
        <v>13</v>
      </c>
      <c r="I4925" s="1" t="s">
        <v>13</v>
      </c>
      <c r="J4925">
        <v>37</v>
      </c>
      <c r="K4925" s="1">
        <f t="shared" si="228"/>
        <v>335206</v>
      </c>
      <c r="L4925" s="1" t="str">
        <f t="shared" si="229"/>
        <v>ASALARIADO</v>
      </c>
      <c r="M4925" s="1">
        <f t="shared" si="230"/>
        <v>37</v>
      </c>
    </row>
    <row r="4926" spans="2:13" x14ac:dyDescent="0.25">
      <c r="B4926">
        <v>4912</v>
      </c>
      <c r="C4926" s="1" t="s">
        <v>9</v>
      </c>
      <c r="D4926">
        <v>328196</v>
      </c>
      <c r="E4926" s="1" t="s">
        <v>18</v>
      </c>
      <c r="F4926" s="1" t="s">
        <v>16</v>
      </c>
      <c r="G4926" s="1" t="s">
        <v>12</v>
      </c>
      <c r="H4926" s="1" t="s">
        <v>12</v>
      </c>
      <c r="I4926" s="1" t="s">
        <v>12</v>
      </c>
      <c r="J4926">
        <v>37</v>
      </c>
      <c r="K4926" s="1">
        <f t="shared" si="228"/>
        <v>328196</v>
      </c>
      <c r="L4926" s="1" t="str">
        <f t="shared" si="229"/>
        <v>TRABAJADOR INDEPENDIENTE</v>
      </c>
      <c r="M4926" s="1">
        <f t="shared" si="230"/>
        <v>37</v>
      </c>
    </row>
    <row r="4927" spans="2:13" x14ac:dyDescent="0.25">
      <c r="B4927">
        <v>4913</v>
      </c>
      <c r="C4927" s="1" t="s">
        <v>15</v>
      </c>
      <c r="D4927">
        <v>1354854</v>
      </c>
      <c r="E4927" s="1" t="s">
        <v>10</v>
      </c>
      <c r="F4927" s="1" t="s">
        <v>11</v>
      </c>
      <c r="G4927" s="1" t="s">
        <v>12</v>
      </c>
      <c r="H4927" s="1" t="s">
        <v>13</v>
      </c>
      <c r="I4927" s="1" t="s">
        <v>12</v>
      </c>
      <c r="J4927">
        <v>42</v>
      </c>
      <c r="K4927" s="1">
        <f t="shared" si="228"/>
        <v>1354854</v>
      </c>
      <c r="L4927" s="1" t="str">
        <f t="shared" si="229"/>
        <v>ASALARIADO</v>
      </c>
      <c r="M4927" s="1">
        <f t="shared" si="230"/>
        <v>42</v>
      </c>
    </row>
    <row r="4928" spans="2:13" x14ac:dyDescent="0.25">
      <c r="B4928">
        <v>4914</v>
      </c>
      <c r="C4928" s="1" t="s">
        <v>15</v>
      </c>
      <c r="D4928">
        <v>2021471.57</v>
      </c>
      <c r="E4928" s="1" t="s">
        <v>10</v>
      </c>
      <c r="F4928" s="1" t="s">
        <v>11</v>
      </c>
      <c r="G4928" s="1" t="s">
        <v>12</v>
      </c>
      <c r="H4928" s="1" t="s">
        <v>13</v>
      </c>
      <c r="I4928" s="1" t="s">
        <v>13</v>
      </c>
      <c r="J4928">
        <v>38</v>
      </c>
      <c r="K4928" s="1">
        <f t="shared" si="228"/>
        <v>2021471.57</v>
      </c>
      <c r="L4928" s="1" t="str">
        <f t="shared" si="229"/>
        <v>ASALARIADO</v>
      </c>
      <c r="M4928" s="1">
        <f t="shared" si="230"/>
        <v>38</v>
      </c>
    </row>
    <row r="4929" spans="2:13" x14ac:dyDescent="0.25">
      <c r="B4929">
        <v>4915</v>
      </c>
      <c r="C4929" s="1" t="s">
        <v>9</v>
      </c>
      <c r="D4929">
        <v>2753365.06</v>
      </c>
      <c r="E4929" s="1" t="s">
        <v>10</v>
      </c>
      <c r="F4929" s="1" t="s">
        <v>11</v>
      </c>
      <c r="G4929" s="1" t="s">
        <v>12</v>
      </c>
      <c r="H4929" s="1" t="s">
        <v>13</v>
      </c>
      <c r="I4929" s="1" t="s">
        <v>13</v>
      </c>
      <c r="J4929">
        <v>27</v>
      </c>
      <c r="K4929" s="1">
        <f t="shared" si="228"/>
        <v>2753365.06</v>
      </c>
      <c r="L4929" s="1" t="str">
        <f t="shared" si="229"/>
        <v>ASALARIADO</v>
      </c>
      <c r="M4929" s="1">
        <f t="shared" si="230"/>
        <v>27</v>
      </c>
    </row>
    <row r="4930" spans="2:13" x14ac:dyDescent="0.25">
      <c r="B4930">
        <v>4916</v>
      </c>
      <c r="C4930" s="1" t="s">
        <v>9</v>
      </c>
      <c r="D4930">
        <v>242000</v>
      </c>
      <c r="E4930" s="1" t="s">
        <v>10</v>
      </c>
      <c r="F4930" s="1" t="s">
        <v>16</v>
      </c>
      <c r="G4930" s="1" t="s">
        <v>12</v>
      </c>
      <c r="H4930" s="1" t="s">
        <v>13</v>
      </c>
      <c r="I4930" s="1" t="s">
        <v>13</v>
      </c>
      <c r="J4930">
        <v>22</v>
      </c>
      <c r="K4930" s="1">
        <f t="shared" si="228"/>
        <v>242000</v>
      </c>
      <c r="L4930" s="1" t="str">
        <f t="shared" si="229"/>
        <v>ASALARIADO</v>
      </c>
      <c r="M4930" s="1">
        <f t="shared" si="230"/>
        <v>22</v>
      </c>
    </row>
    <row r="4931" spans="2:13" x14ac:dyDescent="0.25">
      <c r="B4931">
        <v>4917</v>
      </c>
      <c r="C4931" s="1" t="s">
        <v>15</v>
      </c>
      <c r="D4931">
        <v>278030</v>
      </c>
      <c r="E4931" s="1" t="s">
        <v>17</v>
      </c>
      <c r="F4931" s="1" t="s">
        <v>16</v>
      </c>
      <c r="G4931" s="1" t="s">
        <v>12</v>
      </c>
      <c r="H4931" s="1" t="s">
        <v>13</v>
      </c>
      <c r="I4931" s="1" t="s">
        <v>13</v>
      </c>
      <c r="J4931">
        <v>60</v>
      </c>
      <c r="K4931" s="1">
        <f t="shared" si="228"/>
        <v>278030</v>
      </c>
      <c r="L4931" s="1" t="str">
        <f t="shared" si="229"/>
        <v>ASEGURADO VOLUNTARIO</v>
      </c>
      <c r="M4931" s="1">
        <f t="shared" si="230"/>
        <v>60</v>
      </c>
    </row>
    <row r="4932" spans="2:13" x14ac:dyDescent="0.25">
      <c r="B4932">
        <v>4918</v>
      </c>
      <c r="C4932" s="1" t="s">
        <v>9</v>
      </c>
      <c r="D4932">
        <v>370681.59999999998</v>
      </c>
      <c r="E4932" s="1" t="s">
        <v>10</v>
      </c>
      <c r="F4932" s="1" t="s">
        <v>16</v>
      </c>
      <c r="G4932" s="1" t="s">
        <v>12</v>
      </c>
      <c r="H4932" s="1" t="s">
        <v>13</v>
      </c>
      <c r="I4932" s="1" t="s">
        <v>13</v>
      </c>
      <c r="J4932">
        <v>28</v>
      </c>
      <c r="K4932" s="1">
        <f t="shared" si="228"/>
        <v>370681.59999999998</v>
      </c>
      <c r="L4932" s="1" t="str">
        <f t="shared" si="229"/>
        <v>ASALARIADO</v>
      </c>
      <c r="M4932" s="1">
        <f t="shared" si="230"/>
        <v>28</v>
      </c>
    </row>
    <row r="4933" spans="2:13" x14ac:dyDescent="0.25">
      <c r="B4933">
        <v>4919</v>
      </c>
      <c r="C4933" s="1" t="s">
        <v>9</v>
      </c>
      <c r="D4933">
        <v>195150</v>
      </c>
      <c r="E4933" s="1" t="s">
        <v>10</v>
      </c>
      <c r="F4933" s="1" t="s">
        <v>16</v>
      </c>
      <c r="G4933" s="1" t="s">
        <v>12</v>
      </c>
      <c r="H4933" s="1" t="s">
        <v>13</v>
      </c>
      <c r="I4933" s="1" t="s">
        <v>13</v>
      </c>
      <c r="J4933">
        <v>36</v>
      </c>
      <c r="K4933" s="1">
        <f t="shared" si="228"/>
        <v>195150</v>
      </c>
      <c r="L4933" s="1" t="str">
        <f t="shared" si="229"/>
        <v>ASALARIADO</v>
      </c>
      <c r="M4933" s="1">
        <f t="shared" si="230"/>
        <v>36</v>
      </c>
    </row>
    <row r="4934" spans="2:13" x14ac:dyDescent="0.25">
      <c r="B4934">
        <v>4920</v>
      </c>
      <c r="C4934" s="1" t="s">
        <v>9</v>
      </c>
      <c r="D4934">
        <v>404463</v>
      </c>
      <c r="E4934" s="1" t="s">
        <v>18</v>
      </c>
      <c r="F4934" s="1" t="s">
        <v>16</v>
      </c>
      <c r="G4934" s="1" t="s">
        <v>12</v>
      </c>
      <c r="H4934" s="1" t="s">
        <v>13</v>
      </c>
      <c r="I4934" s="1" t="s">
        <v>13</v>
      </c>
      <c r="J4934">
        <v>43</v>
      </c>
      <c r="K4934" s="1">
        <f t="shared" si="228"/>
        <v>404463</v>
      </c>
      <c r="L4934" s="1" t="str">
        <f t="shared" si="229"/>
        <v>TRABAJADOR INDEPENDIENTE</v>
      </c>
      <c r="M4934" s="1">
        <f t="shared" si="230"/>
        <v>43</v>
      </c>
    </row>
    <row r="4935" spans="2:13" x14ac:dyDescent="0.25">
      <c r="B4935">
        <v>4921</v>
      </c>
      <c r="C4935" s="1" t="s">
        <v>9</v>
      </c>
      <c r="D4935">
        <v>581349.26</v>
      </c>
      <c r="E4935" s="1" t="s">
        <v>10</v>
      </c>
      <c r="F4935" s="1" t="s">
        <v>16</v>
      </c>
      <c r="G4935" s="1" t="s">
        <v>12</v>
      </c>
      <c r="H4935" s="1" t="s">
        <v>13</v>
      </c>
      <c r="I4935" s="1" t="s">
        <v>13</v>
      </c>
      <c r="J4935">
        <v>46</v>
      </c>
      <c r="K4935" s="1">
        <f t="shared" si="228"/>
        <v>581349.26</v>
      </c>
      <c r="L4935" s="1" t="str">
        <f t="shared" si="229"/>
        <v>ASALARIADO</v>
      </c>
      <c r="M4935" s="1">
        <f t="shared" si="230"/>
        <v>46</v>
      </c>
    </row>
    <row r="4936" spans="2:13" x14ac:dyDescent="0.25">
      <c r="B4936">
        <v>4922</v>
      </c>
      <c r="C4936" s="1" t="s">
        <v>9</v>
      </c>
      <c r="D4936">
        <v>903746</v>
      </c>
      <c r="E4936" s="1" t="s">
        <v>10</v>
      </c>
      <c r="F4936" s="1" t="s">
        <v>16</v>
      </c>
      <c r="G4936" s="1" t="s">
        <v>12</v>
      </c>
      <c r="H4936" s="1" t="s">
        <v>13</v>
      </c>
      <c r="I4936" s="1" t="s">
        <v>13</v>
      </c>
      <c r="J4936">
        <v>32</v>
      </c>
      <c r="K4936" s="1">
        <f t="shared" si="228"/>
        <v>903746</v>
      </c>
      <c r="L4936" s="1" t="str">
        <f t="shared" si="229"/>
        <v>ASALARIADO</v>
      </c>
      <c r="M4936" s="1">
        <f t="shared" si="230"/>
        <v>32</v>
      </c>
    </row>
    <row r="4937" spans="2:13" x14ac:dyDescent="0.25">
      <c r="B4937">
        <v>4923</v>
      </c>
      <c r="C4937" s="1" t="s">
        <v>9</v>
      </c>
      <c r="D4937">
        <v>278030</v>
      </c>
      <c r="E4937" s="1" t="s">
        <v>19</v>
      </c>
      <c r="F4937" s="1" t="s">
        <v>16</v>
      </c>
      <c r="G4937" s="1" t="s">
        <v>12</v>
      </c>
      <c r="H4937" s="1" t="s">
        <v>13</v>
      </c>
      <c r="I4937" s="1" t="s">
        <v>13</v>
      </c>
      <c r="J4937">
        <v>69</v>
      </c>
      <c r="K4937" s="1">
        <f t="shared" si="228"/>
        <v>278030</v>
      </c>
      <c r="L4937" s="1" t="str">
        <f t="shared" si="229"/>
        <v>CONVENIOS ESPECIALES DE TRABAJADORES INDEPENDIENTES</v>
      </c>
      <c r="M4937" s="1">
        <f t="shared" si="230"/>
        <v>69</v>
      </c>
    </row>
    <row r="4938" spans="2:13" x14ac:dyDescent="0.25">
      <c r="B4938">
        <v>4924</v>
      </c>
      <c r="C4938" s="1" t="s">
        <v>15</v>
      </c>
      <c r="D4938">
        <v>25000</v>
      </c>
      <c r="E4938" s="1" t="s">
        <v>10</v>
      </c>
      <c r="F4938" s="1" t="s">
        <v>16</v>
      </c>
      <c r="G4938" s="1" t="s">
        <v>12</v>
      </c>
      <c r="H4938" s="1" t="s">
        <v>13</v>
      </c>
      <c r="I4938" s="1" t="s">
        <v>13</v>
      </c>
      <c r="J4938">
        <v>49</v>
      </c>
      <c r="K4938" s="1">
        <f t="shared" si="228"/>
        <v>25000</v>
      </c>
      <c r="L4938" s="1" t="str">
        <f t="shared" si="229"/>
        <v>ASALARIADO</v>
      </c>
      <c r="M4938" s="1">
        <f t="shared" si="230"/>
        <v>49</v>
      </c>
    </row>
    <row r="4939" spans="2:13" x14ac:dyDescent="0.25">
      <c r="B4939">
        <v>4925</v>
      </c>
      <c r="C4939" s="1" t="s">
        <v>9</v>
      </c>
      <c r="D4939">
        <v>1558990</v>
      </c>
      <c r="E4939" s="1" t="s">
        <v>10</v>
      </c>
      <c r="F4939" s="1" t="s">
        <v>11</v>
      </c>
      <c r="G4939" s="1" t="s">
        <v>12</v>
      </c>
      <c r="H4939" s="1" t="s">
        <v>13</v>
      </c>
      <c r="I4939" s="1" t="s">
        <v>13</v>
      </c>
      <c r="J4939">
        <v>43</v>
      </c>
      <c r="K4939" s="1">
        <f t="shared" si="228"/>
        <v>1558990</v>
      </c>
      <c r="L4939" s="1" t="str">
        <f t="shared" si="229"/>
        <v>ASALARIADO</v>
      </c>
      <c r="M4939" s="1">
        <f t="shared" si="230"/>
        <v>43</v>
      </c>
    </row>
    <row r="4940" spans="2:13" x14ac:dyDescent="0.25">
      <c r="B4940">
        <v>4926</v>
      </c>
      <c r="C4940" s="1" t="s">
        <v>9</v>
      </c>
      <c r="D4940">
        <v>1177435.8899999999</v>
      </c>
      <c r="E4940" s="1" t="s">
        <v>10</v>
      </c>
      <c r="F4940" s="1" t="s">
        <v>16</v>
      </c>
      <c r="G4940" s="1" t="s">
        <v>12</v>
      </c>
      <c r="H4940" s="1" t="s">
        <v>13</v>
      </c>
      <c r="I4940" s="1" t="s">
        <v>13</v>
      </c>
      <c r="J4940">
        <v>28</v>
      </c>
      <c r="K4940" s="1">
        <f t="shared" si="228"/>
        <v>1177435.8899999999</v>
      </c>
      <c r="L4940" s="1" t="str">
        <f t="shared" si="229"/>
        <v>ASALARIADO</v>
      </c>
      <c r="M4940" s="1">
        <f t="shared" si="230"/>
        <v>28</v>
      </c>
    </row>
    <row r="4941" spans="2:13" x14ac:dyDescent="0.25">
      <c r="B4941">
        <v>4927</v>
      </c>
      <c r="C4941" s="1" t="s">
        <v>15</v>
      </c>
      <c r="D4941">
        <v>199760.73</v>
      </c>
      <c r="E4941" s="1" t="s">
        <v>10</v>
      </c>
      <c r="F4941" s="1" t="s">
        <v>16</v>
      </c>
      <c r="G4941" s="1" t="s">
        <v>12</v>
      </c>
      <c r="H4941" s="1" t="s">
        <v>13</v>
      </c>
      <c r="I4941" s="1" t="s">
        <v>13</v>
      </c>
      <c r="J4941">
        <v>46</v>
      </c>
      <c r="K4941" s="1">
        <f t="shared" si="228"/>
        <v>199760.73</v>
      </c>
      <c r="L4941" s="1" t="str">
        <f t="shared" si="229"/>
        <v>ASALARIADO</v>
      </c>
      <c r="M4941" s="1">
        <f t="shared" si="230"/>
        <v>46</v>
      </c>
    </row>
    <row r="4942" spans="2:13" x14ac:dyDescent="0.25">
      <c r="B4942">
        <v>4928</v>
      </c>
      <c r="C4942" s="1" t="s">
        <v>9</v>
      </c>
      <c r="D4942">
        <v>827454</v>
      </c>
      <c r="E4942" s="1" t="s">
        <v>10</v>
      </c>
      <c r="F4942" s="1" t="s">
        <v>16</v>
      </c>
      <c r="G4942" s="1" t="s">
        <v>12</v>
      </c>
      <c r="H4942" s="1" t="s">
        <v>13</v>
      </c>
      <c r="I4942" s="1" t="s">
        <v>13</v>
      </c>
      <c r="J4942">
        <v>22</v>
      </c>
      <c r="K4942" s="1">
        <f t="shared" si="228"/>
        <v>827454</v>
      </c>
      <c r="L4942" s="1" t="str">
        <f t="shared" si="229"/>
        <v>ASALARIADO</v>
      </c>
      <c r="M4942" s="1">
        <f t="shared" si="230"/>
        <v>22</v>
      </c>
    </row>
    <row r="4943" spans="2:13" x14ac:dyDescent="0.25">
      <c r="B4943">
        <v>4929</v>
      </c>
      <c r="C4943" s="1" t="s">
        <v>9</v>
      </c>
      <c r="D4943">
        <v>297045</v>
      </c>
      <c r="E4943" s="1" t="s">
        <v>17</v>
      </c>
      <c r="F4943" s="1" t="s">
        <v>16</v>
      </c>
      <c r="G4943" s="1" t="s">
        <v>12</v>
      </c>
      <c r="H4943" s="1" t="s">
        <v>13</v>
      </c>
      <c r="I4943" s="1" t="s">
        <v>13</v>
      </c>
      <c r="J4943">
        <v>59</v>
      </c>
      <c r="K4943" s="1">
        <f t="shared" ref="K4943:K5006" si="231">IF(ISBLANK(D4943),$B$8,D4943)</f>
        <v>297045</v>
      </c>
      <c r="L4943" s="1" t="str">
        <f t="shared" ref="L4943:L5006" si="232">IF(ISBLANK(E4943),$B$4,E4943)</f>
        <v>ASEGURADO VOLUNTARIO</v>
      </c>
      <c r="M4943" s="1">
        <f t="shared" ref="M4943:M5006" si="233">IF(ISBLANK(J4943),$B$9,J4943)</f>
        <v>59</v>
      </c>
    </row>
    <row r="4944" spans="2:13" x14ac:dyDescent="0.25">
      <c r="B4944">
        <v>4930</v>
      </c>
      <c r="C4944" s="1" t="s">
        <v>9</v>
      </c>
      <c r="D4944">
        <v>842792.5</v>
      </c>
      <c r="E4944" s="1" t="s">
        <v>10</v>
      </c>
      <c r="F4944" s="1" t="s">
        <v>11</v>
      </c>
      <c r="G4944" s="1" t="s">
        <v>12</v>
      </c>
      <c r="H4944" s="1" t="s">
        <v>13</v>
      </c>
      <c r="I4944" s="1" t="s">
        <v>13</v>
      </c>
      <c r="J4944">
        <v>33</v>
      </c>
      <c r="K4944" s="1">
        <f t="shared" si="231"/>
        <v>842792.5</v>
      </c>
      <c r="L4944" s="1" t="str">
        <f t="shared" si="232"/>
        <v>ASALARIADO</v>
      </c>
      <c r="M4944" s="1">
        <f t="shared" si="233"/>
        <v>33</v>
      </c>
    </row>
    <row r="4945" spans="2:13" x14ac:dyDescent="0.25">
      <c r="B4945">
        <v>4931</v>
      </c>
      <c r="C4945" s="1" t="s">
        <v>15</v>
      </c>
      <c r="D4945">
        <v>297046</v>
      </c>
      <c r="E4945" s="1" t="s">
        <v>17</v>
      </c>
      <c r="F4945" s="1" t="s">
        <v>16</v>
      </c>
      <c r="G4945" s="1" t="s">
        <v>12</v>
      </c>
      <c r="H4945" s="1" t="s">
        <v>12</v>
      </c>
      <c r="I4945" s="1" t="s">
        <v>13</v>
      </c>
      <c r="J4945">
        <v>33</v>
      </c>
      <c r="K4945" s="1">
        <f t="shared" si="231"/>
        <v>297046</v>
      </c>
      <c r="L4945" s="1" t="str">
        <f t="shared" si="232"/>
        <v>ASEGURADO VOLUNTARIO</v>
      </c>
      <c r="M4945" s="1">
        <f t="shared" si="233"/>
        <v>33</v>
      </c>
    </row>
    <row r="4946" spans="2:13" x14ac:dyDescent="0.25">
      <c r="B4946">
        <v>4932</v>
      </c>
      <c r="C4946" s="1" t="s">
        <v>9</v>
      </c>
      <c r="D4946">
        <v>268990.86</v>
      </c>
      <c r="E4946" s="1" t="s">
        <v>10</v>
      </c>
      <c r="F4946" s="1" t="s">
        <v>16</v>
      </c>
      <c r="G4946" s="1" t="s">
        <v>12</v>
      </c>
      <c r="H4946" s="1" t="s">
        <v>13</v>
      </c>
      <c r="I4946" s="1" t="s">
        <v>13</v>
      </c>
      <c r="J4946">
        <v>26</v>
      </c>
      <c r="K4946" s="1">
        <f t="shared" si="231"/>
        <v>268990.86</v>
      </c>
      <c r="L4946" s="1" t="str">
        <f t="shared" si="232"/>
        <v>ASALARIADO</v>
      </c>
      <c r="M4946" s="1">
        <f t="shared" si="233"/>
        <v>26</v>
      </c>
    </row>
    <row r="4947" spans="2:13" x14ac:dyDescent="0.25">
      <c r="B4947">
        <v>4933</v>
      </c>
      <c r="C4947" s="1" t="s">
        <v>15</v>
      </c>
      <c r="D4947">
        <v>953508</v>
      </c>
      <c r="E4947" s="1" t="s">
        <v>14</v>
      </c>
      <c r="F4947" s="1" t="s">
        <v>11</v>
      </c>
      <c r="G4947" s="1" t="s">
        <v>12</v>
      </c>
      <c r="H4947" s="1" t="s">
        <v>13</v>
      </c>
      <c r="I4947" s="1" t="s">
        <v>13</v>
      </c>
      <c r="J4947">
        <v>70</v>
      </c>
      <c r="K4947" s="1">
        <f t="shared" si="231"/>
        <v>953508</v>
      </c>
      <c r="L4947" s="1" t="str">
        <f t="shared" si="232"/>
        <v>PENSIONADOS EN SU PROPIO SISTEMA</v>
      </c>
      <c r="M4947" s="1">
        <f t="shared" si="233"/>
        <v>70</v>
      </c>
    </row>
    <row r="4948" spans="2:13" x14ac:dyDescent="0.25">
      <c r="B4948">
        <v>4934</v>
      </c>
      <c r="C4948" s="1" t="s">
        <v>15</v>
      </c>
      <c r="D4948">
        <v>292120</v>
      </c>
      <c r="E4948" s="1" t="s">
        <v>10</v>
      </c>
      <c r="F4948" s="1" t="s">
        <v>16</v>
      </c>
      <c r="G4948" s="1" t="s">
        <v>12</v>
      </c>
      <c r="H4948" s="1" t="s">
        <v>13</v>
      </c>
      <c r="I4948" s="1" t="s">
        <v>13</v>
      </c>
      <c r="J4948">
        <v>26</v>
      </c>
      <c r="K4948" s="1">
        <f t="shared" si="231"/>
        <v>292120</v>
      </c>
      <c r="L4948" s="1" t="str">
        <f t="shared" si="232"/>
        <v>ASALARIADO</v>
      </c>
      <c r="M4948" s="1">
        <f t="shared" si="233"/>
        <v>26</v>
      </c>
    </row>
    <row r="4949" spans="2:13" x14ac:dyDescent="0.25">
      <c r="B4949">
        <v>4935</v>
      </c>
      <c r="C4949" s="1" t="s">
        <v>15</v>
      </c>
      <c r="D4949">
        <v>2417560.34</v>
      </c>
      <c r="E4949" s="1" t="s">
        <v>10</v>
      </c>
      <c r="F4949" s="1" t="s">
        <v>11</v>
      </c>
      <c r="G4949" s="1" t="s">
        <v>12</v>
      </c>
      <c r="H4949" s="1" t="s">
        <v>13</v>
      </c>
      <c r="I4949" s="1" t="s">
        <v>13</v>
      </c>
      <c r="J4949">
        <v>53</v>
      </c>
      <c r="K4949" s="1">
        <f t="shared" si="231"/>
        <v>2417560.34</v>
      </c>
      <c r="L4949" s="1" t="str">
        <f t="shared" si="232"/>
        <v>ASALARIADO</v>
      </c>
      <c r="M4949" s="1">
        <f t="shared" si="233"/>
        <v>53</v>
      </c>
    </row>
    <row r="4950" spans="2:13" x14ac:dyDescent="0.25">
      <c r="B4950">
        <v>4936</v>
      </c>
      <c r="C4950" s="1" t="s">
        <v>15</v>
      </c>
      <c r="D4950">
        <v>5000</v>
      </c>
      <c r="E4950" s="1" t="s">
        <v>10</v>
      </c>
      <c r="F4950" s="1" t="s">
        <v>16</v>
      </c>
      <c r="G4950" s="1" t="s">
        <v>12</v>
      </c>
      <c r="H4950" s="1" t="s">
        <v>13</v>
      </c>
      <c r="I4950" s="1" t="s">
        <v>13</v>
      </c>
      <c r="J4950">
        <v>39</v>
      </c>
      <c r="K4950" s="1">
        <f t="shared" si="231"/>
        <v>5000</v>
      </c>
      <c r="L4950" s="1" t="str">
        <f t="shared" si="232"/>
        <v>ASALARIADO</v>
      </c>
      <c r="M4950" s="1">
        <f t="shared" si="233"/>
        <v>39</v>
      </c>
    </row>
    <row r="4951" spans="2:13" x14ac:dyDescent="0.25">
      <c r="B4951">
        <v>4937</v>
      </c>
      <c r="C4951" s="1" t="s">
        <v>9</v>
      </c>
      <c r="D4951">
        <v>631606.25</v>
      </c>
      <c r="E4951" s="1" t="s">
        <v>10</v>
      </c>
      <c r="F4951" s="1" t="s">
        <v>16</v>
      </c>
      <c r="G4951" s="1" t="s">
        <v>12</v>
      </c>
      <c r="H4951" s="1" t="s">
        <v>12</v>
      </c>
      <c r="I4951" s="1" t="s">
        <v>13</v>
      </c>
      <c r="J4951">
        <v>20</v>
      </c>
      <c r="K4951" s="1">
        <f t="shared" si="231"/>
        <v>631606.25</v>
      </c>
      <c r="L4951" s="1" t="str">
        <f t="shared" si="232"/>
        <v>ASALARIADO</v>
      </c>
      <c r="M4951" s="1">
        <f t="shared" si="233"/>
        <v>20</v>
      </c>
    </row>
    <row r="4952" spans="2:13" x14ac:dyDescent="0.25">
      <c r="B4952">
        <v>4938</v>
      </c>
      <c r="C4952" s="1" t="s">
        <v>9</v>
      </c>
      <c r="D4952">
        <v>299441</v>
      </c>
      <c r="E4952" s="1" t="s">
        <v>18</v>
      </c>
      <c r="F4952" s="1" t="s">
        <v>16</v>
      </c>
      <c r="G4952" s="1" t="s">
        <v>12</v>
      </c>
      <c r="H4952" s="1" t="s">
        <v>13</v>
      </c>
      <c r="I4952" s="1" t="s">
        <v>13</v>
      </c>
      <c r="J4952">
        <v>31</v>
      </c>
      <c r="K4952" s="1">
        <f t="shared" si="231"/>
        <v>299441</v>
      </c>
      <c r="L4952" s="1" t="str">
        <f t="shared" si="232"/>
        <v>TRABAJADOR INDEPENDIENTE</v>
      </c>
      <c r="M4952" s="1">
        <f t="shared" si="233"/>
        <v>31</v>
      </c>
    </row>
    <row r="4953" spans="2:13" x14ac:dyDescent="0.25">
      <c r="B4953">
        <v>4939</v>
      </c>
      <c r="C4953" s="1" t="s">
        <v>15</v>
      </c>
      <c r="D4953">
        <v>233740</v>
      </c>
      <c r="E4953" s="1" t="s">
        <v>10</v>
      </c>
      <c r="F4953" s="1" t="s">
        <v>16</v>
      </c>
      <c r="G4953" s="1" t="s">
        <v>12</v>
      </c>
      <c r="H4953" s="1" t="s">
        <v>13</v>
      </c>
      <c r="I4953" s="1" t="s">
        <v>13</v>
      </c>
      <c r="J4953">
        <v>18</v>
      </c>
      <c r="K4953" s="1">
        <f t="shared" si="231"/>
        <v>233740</v>
      </c>
      <c r="L4953" s="1" t="str">
        <f t="shared" si="232"/>
        <v>ASALARIADO</v>
      </c>
      <c r="M4953" s="1">
        <f t="shared" si="233"/>
        <v>18</v>
      </c>
    </row>
    <row r="4954" spans="2:13" x14ac:dyDescent="0.25">
      <c r="B4954">
        <v>4940</v>
      </c>
      <c r="C4954" s="1" t="s">
        <v>9</v>
      </c>
      <c r="D4954">
        <v>297046</v>
      </c>
      <c r="E4954" s="1" t="s">
        <v>17</v>
      </c>
      <c r="F4954" s="1" t="s">
        <v>16</v>
      </c>
      <c r="G4954" s="1" t="s">
        <v>12</v>
      </c>
      <c r="H4954" s="1" t="s">
        <v>13</v>
      </c>
      <c r="I4954" s="1" t="s">
        <v>13</v>
      </c>
      <c r="J4954">
        <v>40</v>
      </c>
      <c r="K4954" s="1">
        <f t="shared" si="231"/>
        <v>297046</v>
      </c>
      <c r="L4954" s="1" t="str">
        <f t="shared" si="232"/>
        <v>ASEGURADO VOLUNTARIO</v>
      </c>
      <c r="M4954" s="1">
        <f t="shared" si="233"/>
        <v>40</v>
      </c>
    </row>
    <row r="4955" spans="2:13" x14ac:dyDescent="0.25">
      <c r="B4955">
        <v>4941</v>
      </c>
      <c r="C4955" s="1" t="s">
        <v>15</v>
      </c>
      <c r="D4955">
        <v>278030</v>
      </c>
      <c r="E4955" s="1" t="s">
        <v>17</v>
      </c>
      <c r="F4955" s="1" t="s">
        <v>16</v>
      </c>
      <c r="G4955" s="1" t="s">
        <v>12</v>
      </c>
      <c r="H4955" s="1" t="s">
        <v>13</v>
      </c>
      <c r="I4955" s="1" t="s">
        <v>13</v>
      </c>
      <c r="J4955">
        <v>50</v>
      </c>
      <c r="K4955" s="1">
        <f t="shared" si="231"/>
        <v>278030</v>
      </c>
      <c r="L4955" s="1" t="str">
        <f t="shared" si="232"/>
        <v>ASEGURADO VOLUNTARIO</v>
      </c>
      <c r="M4955" s="1">
        <f t="shared" si="233"/>
        <v>50</v>
      </c>
    </row>
    <row r="4956" spans="2:13" x14ac:dyDescent="0.25">
      <c r="B4956">
        <v>4942</v>
      </c>
      <c r="C4956" s="1" t="s">
        <v>9</v>
      </c>
      <c r="D4956">
        <v>3670341.6</v>
      </c>
      <c r="E4956" s="1" t="s">
        <v>10</v>
      </c>
      <c r="F4956" s="1" t="s">
        <v>16</v>
      </c>
      <c r="G4956" s="1" t="s">
        <v>12</v>
      </c>
      <c r="H4956" s="1" t="s">
        <v>13</v>
      </c>
      <c r="I4956" s="1" t="s">
        <v>13</v>
      </c>
      <c r="J4956">
        <v>42</v>
      </c>
      <c r="K4956" s="1">
        <f t="shared" si="231"/>
        <v>3670341.6</v>
      </c>
      <c r="L4956" s="1" t="str">
        <f t="shared" si="232"/>
        <v>ASALARIADO</v>
      </c>
      <c r="M4956" s="1">
        <f t="shared" si="233"/>
        <v>42</v>
      </c>
    </row>
    <row r="4957" spans="2:13" x14ac:dyDescent="0.25">
      <c r="B4957">
        <v>4943</v>
      </c>
      <c r="C4957" s="1" t="s">
        <v>9</v>
      </c>
      <c r="D4957">
        <v>350050.88</v>
      </c>
      <c r="E4957" s="1" t="s">
        <v>10</v>
      </c>
      <c r="F4957" s="1" t="s">
        <v>16</v>
      </c>
      <c r="G4957" s="1" t="s">
        <v>12</v>
      </c>
      <c r="H4957" s="1" t="s">
        <v>13</v>
      </c>
      <c r="I4957" s="1" t="s">
        <v>13</v>
      </c>
      <c r="J4957">
        <v>26</v>
      </c>
      <c r="K4957" s="1">
        <f t="shared" si="231"/>
        <v>350050.88</v>
      </c>
      <c r="L4957" s="1" t="str">
        <f t="shared" si="232"/>
        <v>ASALARIADO</v>
      </c>
      <c r="M4957" s="1">
        <f t="shared" si="233"/>
        <v>26</v>
      </c>
    </row>
    <row r="4958" spans="2:13" x14ac:dyDescent="0.25">
      <c r="B4958">
        <v>4944</v>
      </c>
      <c r="C4958" s="1" t="s">
        <v>9</v>
      </c>
      <c r="D4958">
        <v>1225741</v>
      </c>
      <c r="E4958" s="1" t="s">
        <v>10</v>
      </c>
      <c r="F4958" s="1" t="s">
        <v>16</v>
      </c>
      <c r="G4958" s="1" t="s">
        <v>12</v>
      </c>
      <c r="H4958" s="1" t="s">
        <v>13</v>
      </c>
      <c r="I4958" s="1" t="s">
        <v>13</v>
      </c>
      <c r="J4958">
        <v>57</v>
      </c>
      <c r="K4958" s="1">
        <f t="shared" si="231"/>
        <v>1225741</v>
      </c>
      <c r="L4958" s="1" t="str">
        <f t="shared" si="232"/>
        <v>ASALARIADO</v>
      </c>
      <c r="M4958" s="1">
        <f t="shared" si="233"/>
        <v>57</v>
      </c>
    </row>
    <row r="4959" spans="2:13" x14ac:dyDescent="0.25">
      <c r="B4959">
        <v>4945</v>
      </c>
      <c r="C4959" s="1" t="s">
        <v>15</v>
      </c>
      <c r="D4959">
        <v>297045</v>
      </c>
      <c r="E4959" s="1" t="s">
        <v>17</v>
      </c>
      <c r="F4959" s="1" t="s">
        <v>16</v>
      </c>
      <c r="G4959" s="1" t="s">
        <v>12</v>
      </c>
      <c r="H4959" s="1" t="s">
        <v>13</v>
      </c>
      <c r="I4959" s="1" t="s">
        <v>13</v>
      </c>
      <c r="J4959">
        <v>35</v>
      </c>
      <c r="K4959" s="1">
        <f t="shared" si="231"/>
        <v>297045</v>
      </c>
      <c r="L4959" s="1" t="str">
        <f t="shared" si="232"/>
        <v>ASEGURADO VOLUNTARIO</v>
      </c>
      <c r="M4959" s="1">
        <f t="shared" si="233"/>
        <v>35</v>
      </c>
    </row>
    <row r="4960" spans="2:13" x14ac:dyDescent="0.25">
      <c r="B4960">
        <v>4946</v>
      </c>
      <c r="C4960" s="1" t="s">
        <v>9</v>
      </c>
      <c r="D4960">
        <v>278030</v>
      </c>
      <c r="E4960" s="1" t="s">
        <v>19</v>
      </c>
      <c r="F4960" s="1" t="s">
        <v>16</v>
      </c>
      <c r="G4960" s="1" t="s">
        <v>12</v>
      </c>
      <c r="H4960" s="1" t="s">
        <v>13</v>
      </c>
      <c r="I4960" s="1" t="s">
        <v>13</v>
      </c>
      <c r="J4960">
        <v>37</v>
      </c>
      <c r="K4960" s="1">
        <f t="shared" si="231"/>
        <v>278030</v>
      </c>
      <c r="L4960" s="1" t="str">
        <f t="shared" si="232"/>
        <v>CONVENIOS ESPECIALES DE TRABAJADORES INDEPENDIENTES</v>
      </c>
      <c r="M4960" s="1">
        <f t="shared" si="233"/>
        <v>37</v>
      </c>
    </row>
    <row r="4961" spans="2:13" x14ac:dyDescent="0.25">
      <c r="B4961">
        <v>4947</v>
      </c>
      <c r="C4961" s="1" t="s">
        <v>15</v>
      </c>
      <c r="D4961">
        <v>1158417</v>
      </c>
      <c r="E4961" s="1" t="s">
        <v>10</v>
      </c>
      <c r="F4961" s="1" t="s">
        <v>11</v>
      </c>
      <c r="G4961" s="1" t="s">
        <v>12</v>
      </c>
      <c r="H4961" s="1" t="s">
        <v>13</v>
      </c>
      <c r="I4961" s="1" t="s">
        <v>13</v>
      </c>
      <c r="J4961">
        <v>39</v>
      </c>
      <c r="K4961" s="1">
        <f t="shared" si="231"/>
        <v>1158417</v>
      </c>
      <c r="L4961" s="1" t="str">
        <f t="shared" si="232"/>
        <v>ASALARIADO</v>
      </c>
      <c r="M4961" s="1">
        <f t="shared" si="233"/>
        <v>39</v>
      </c>
    </row>
    <row r="4962" spans="2:13" x14ac:dyDescent="0.25">
      <c r="B4962">
        <v>4948</v>
      </c>
      <c r="C4962" s="1" t="s">
        <v>15</v>
      </c>
      <c r="D4962">
        <v>297046</v>
      </c>
      <c r="E4962" s="1" t="s">
        <v>17</v>
      </c>
      <c r="F4962" s="1" t="s">
        <v>16</v>
      </c>
      <c r="G4962" s="1" t="s">
        <v>12</v>
      </c>
      <c r="H4962" s="1" t="s">
        <v>13</v>
      </c>
      <c r="I4962" s="1" t="s">
        <v>13</v>
      </c>
      <c r="J4962">
        <v>24</v>
      </c>
      <c r="K4962" s="1">
        <f t="shared" si="231"/>
        <v>297046</v>
      </c>
      <c r="L4962" s="1" t="str">
        <f t="shared" si="232"/>
        <v>ASEGURADO VOLUNTARIO</v>
      </c>
      <c r="M4962" s="1">
        <f t="shared" si="233"/>
        <v>24</v>
      </c>
    </row>
    <row r="4963" spans="2:13" x14ac:dyDescent="0.25">
      <c r="B4963">
        <v>4949</v>
      </c>
      <c r="C4963" s="1" t="s">
        <v>9</v>
      </c>
      <c r="D4963">
        <v>1376386</v>
      </c>
      <c r="E4963" s="1" t="s">
        <v>14</v>
      </c>
      <c r="F4963" s="1" t="s">
        <v>11</v>
      </c>
      <c r="G4963" s="1" t="s">
        <v>12</v>
      </c>
      <c r="H4963" s="1" t="s">
        <v>13</v>
      </c>
      <c r="I4963" s="1" t="s">
        <v>13</v>
      </c>
      <c r="J4963">
        <v>67</v>
      </c>
      <c r="K4963" s="1">
        <f t="shared" si="231"/>
        <v>1376386</v>
      </c>
      <c r="L4963" s="1" t="str">
        <f t="shared" si="232"/>
        <v>PENSIONADOS EN SU PROPIO SISTEMA</v>
      </c>
      <c r="M4963" s="1">
        <f t="shared" si="233"/>
        <v>67</v>
      </c>
    </row>
    <row r="4964" spans="2:13" x14ac:dyDescent="0.25">
      <c r="B4964">
        <v>4950</v>
      </c>
      <c r="C4964" s="1" t="s">
        <v>9</v>
      </c>
      <c r="D4964">
        <v>4206651</v>
      </c>
      <c r="E4964" s="1" t="s">
        <v>10</v>
      </c>
      <c r="F4964" s="1" t="s">
        <v>11</v>
      </c>
      <c r="G4964" s="1" t="s">
        <v>12</v>
      </c>
      <c r="H4964" s="1" t="s">
        <v>13</v>
      </c>
      <c r="I4964" s="1" t="s">
        <v>13</v>
      </c>
      <c r="J4964">
        <v>69</v>
      </c>
      <c r="K4964" s="1">
        <f t="shared" si="231"/>
        <v>4206651</v>
      </c>
      <c r="L4964" s="1" t="str">
        <f t="shared" si="232"/>
        <v>ASALARIADO</v>
      </c>
      <c r="M4964" s="1">
        <f t="shared" si="233"/>
        <v>69</v>
      </c>
    </row>
    <row r="4965" spans="2:13" x14ac:dyDescent="0.25">
      <c r="B4965">
        <v>4951</v>
      </c>
      <c r="C4965" s="1" t="s">
        <v>9</v>
      </c>
      <c r="D4965">
        <v>545415</v>
      </c>
      <c r="E4965" s="1" t="s">
        <v>10</v>
      </c>
      <c r="F4965" s="1" t="s">
        <v>16</v>
      </c>
      <c r="G4965" s="1" t="s">
        <v>12</v>
      </c>
      <c r="H4965" s="1" t="s">
        <v>13</v>
      </c>
      <c r="I4965" s="1" t="s">
        <v>13</v>
      </c>
      <c r="J4965">
        <v>20</v>
      </c>
      <c r="K4965" s="1">
        <f t="shared" si="231"/>
        <v>545415</v>
      </c>
      <c r="L4965" s="1" t="str">
        <f t="shared" si="232"/>
        <v>ASALARIADO</v>
      </c>
      <c r="M4965" s="1">
        <f t="shared" si="233"/>
        <v>20</v>
      </c>
    </row>
    <row r="4966" spans="2:13" x14ac:dyDescent="0.25">
      <c r="B4966">
        <v>4952</v>
      </c>
      <c r="C4966" s="1" t="s">
        <v>15</v>
      </c>
      <c r="D4966">
        <v>330000</v>
      </c>
      <c r="E4966" s="1" t="s">
        <v>10</v>
      </c>
      <c r="F4966" s="1" t="s">
        <v>16</v>
      </c>
      <c r="G4966" s="1" t="s">
        <v>12</v>
      </c>
      <c r="H4966" s="1" t="s">
        <v>13</v>
      </c>
      <c r="I4966" s="1" t="s">
        <v>13</v>
      </c>
      <c r="J4966">
        <v>25</v>
      </c>
      <c r="K4966" s="1">
        <f t="shared" si="231"/>
        <v>330000</v>
      </c>
      <c r="L4966" s="1" t="str">
        <f t="shared" si="232"/>
        <v>ASALARIADO</v>
      </c>
      <c r="M4966" s="1">
        <f t="shared" si="233"/>
        <v>25</v>
      </c>
    </row>
    <row r="4967" spans="2:13" x14ac:dyDescent="0.25">
      <c r="B4967">
        <v>4953</v>
      </c>
      <c r="C4967" s="1" t="s">
        <v>9</v>
      </c>
      <c r="D4967">
        <v>297046</v>
      </c>
      <c r="E4967" s="1" t="s">
        <v>17</v>
      </c>
      <c r="F4967" s="1" t="s">
        <v>16</v>
      </c>
      <c r="G4967" s="1" t="s">
        <v>12</v>
      </c>
      <c r="H4967" s="1" t="s">
        <v>13</v>
      </c>
      <c r="I4967" s="1" t="s">
        <v>13</v>
      </c>
      <c r="J4967">
        <v>62</v>
      </c>
      <c r="K4967" s="1">
        <f t="shared" si="231"/>
        <v>297046</v>
      </c>
      <c r="L4967" s="1" t="str">
        <f t="shared" si="232"/>
        <v>ASEGURADO VOLUNTARIO</v>
      </c>
      <c r="M4967" s="1">
        <f t="shared" si="233"/>
        <v>62</v>
      </c>
    </row>
    <row r="4968" spans="2:13" x14ac:dyDescent="0.25">
      <c r="B4968">
        <v>4954</v>
      </c>
      <c r="C4968" s="1" t="s">
        <v>9</v>
      </c>
      <c r="D4968">
        <v>479252.04</v>
      </c>
      <c r="E4968" s="1" t="s">
        <v>10</v>
      </c>
      <c r="F4968" s="1" t="s">
        <v>16</v>
      </c>
      <c r="G4968" s="1" t="s">
        <v>12</v>
      </c>
      <c r="H4968" s="1" t="s">
        <v>13</v>
      </c>
      <c r="I4968" s="1" t="s">
        <v>13</v>
      </c>
      <c r="J4968">
        <v>25</v>
      </c>
      <c r="K4968" s="1">
        <f t="shared" si="231"/>
        <v>479252.04</v>
      </c>
      <c r="L4968" s="1" t="str">
        <f t="shared" si="232"/>
        <v>ASALARIADO</v>
      </c>
      <c r="M4968" s="1">
        <f t="shared" si="233"/>
        <v>25</v>
      </c>
    </row>
    <row r="4969" spans="2:13" x14ac:dyDescent="0.25">
      <c r="B4969">
        <v>4955</v>
      </c>
      <c r="C4969" s="1" t="s">
        <v>15</v>
      </c>
      <c r="D4969">
        <v>371690</v>
      </c>
      <c r="E4969" s="1" t="s">
        <v>10</v>
      </c>
      <c r="F4969" s="1" t="s">
        <v>16</v>
      </c>
      <c r="G4969" s="1" t="s">
        <v>12</v>
      </c>
      <c r="H4969" s="1" t="s">
        <v>13</v>
      </c>
      <c r="I4969" s="1" t="s">
        <v>13</v>
      </c>
      <c r="J4969">
        <v>48</v>
      </c>
      <c r="K4969" s="1">
        <f t="shared" si="231"/>
        <v>371690</v>
      </c>
      <c r="L4969" s="1" t="str">
        <f t="shared" si="232"/>
        <v>ASALARIADO</v>
      </c>
      <c r="M4969" s="1">
        <f t="shared" si="233"/>
        <v>48</v>
      </c>
    </row>
    <row r="4970" spans="2:13" x14ac:dyDescent="0.25">
      <c r="B4970">
        <v>4956</v>
      </c>
      <c r="C4970" s="1" t="s">
        <v>15</v>
      </c>
      <c r="D4970">
        <v>1200000</v>
      </c>
      <c r="E4970" s="1" t="s">
        <v>10</v>
      </c>
      <c r="F4970" s="1" t="s">
        <v>16</v>
      </c>
      <c r="G4970" s="1" t="s">
        <v>12</v>
      </c>
      <c r="H4970" s="1" t="s">
        <v>12</v>
      </c>
      <c r="I4970" s="1" t="s">
        <v>13</v>
      </c>
      <c r="J4970">
        <v>78</v>
      </c>
      <c r="K4970" s="1">
        <f t="shared" si="231"/>
        <v>1200000</v>
      </c>
      <c r="L4970" s="1" t="str">
        <f t="shared" si="232"/>
        <v>ASALARIADO</v>
      </c>
      <c r="M4970" s="1">
        <f t="shared" si="233"/>
        <v>78</v>
      </c>
    </row>
    <row r="4971" spans="2:13" x14ac:dyDescent="0.25">
      <c r="B4971">
        <v>4957</v>
      </c>
      <c r="C4971" s="1" t="s">
        <v>9</v>
      </c>
      <c r="D4971">
        <v>428960.15</v>
      </c>
      <c r="E4971" s="1" t="s">
        <v>10</v>
      </c>
      <c r="F4971" s="1" t="s">
        <v>16</v>
      </c>
      <c r="G4971" s="1" t="s">
        <v>12</v>
      </c>
      <c r="H4971" s="1" t="s">
        <v>13</v>
      </c>
      <c r="I4971" s="1" t="s">
        <v>13</v>
      </c>
      <c r="J4971">
        <v>41</v>
      </c>
      <c r="K4971" s="1">
        <f t="shared" si="231"/>
        <v>428960.15</v>
      </c>
      <c r="L4971" s="1" t="str">
        <f t="shared" si="232"/>
        <v>ASALARIADO</v>
      </c>
      <c r="M4971" s="1">
        <f t="shared" si="233"/>
        <v>41</v>
      </c>
    </row>
    <row r="4972" spans="2:13" x14ac:dyDescent="0.25">
      <c r="B4972">
        <v>4958</v>
      </c>
      <c r="C4972" s="1" t="s">
        <v>9</v>
      </c>
      <c r="D4972">
        <v>290000</v>
      </c>
      <c r="E4972" s="1" t="s">
        <v>10</v>
      </c>
      <c r="F4972" s="1" t="s">
        <v>16</v>
      </c>
      <c r="G4972" s="1" t="s">
        <v>12</v>
      </c>
      <c r="H4972" s="1" t="s">
        <v>12</v>
      </c>
      <c r="I4972" s="1" t="s">
        <v>13</v>
      </c>
      <c r="J4972">
        <v>37</v>
      </c>
      <c r="K4972" s="1">
        <f t="shared" si="231"/>
        <v>290000</v>
      </c>
      <c r="L4972" s="1" t="str">
        <f t="shared" si="232"/>
        <v>ASALARIADO</v>
      </c>
      <c r="M4972" s="1">
        <f t="shared" si="233"/>
        <v>37</v>
      </c>
    </row>
    <row r="4973" spans="2:13" x14ac:dyDescent="0.25">
      <c r="B4973">
        <v>4959</v>
      </c>
      <c r="C4973" s="1" t="s">
        <v>9</v>
      </c>
      <c r="D4973">
        <v>543612.26</v>
      </c>
      <c r="E4973" s="1" t="s">
        <v>10</v>
      </c>
      <c r="F4973" s="1" t="s">
        <v>11</v>
      </c>
      <c r="G4973" s="1" t="s">
        <v>12</v>
      </c>
      <c r="H4973" s="1" t="s">
        <v>13</v>
      </c>
      <c r="I4973" s="1" t="s">
        <v>13</v>
      </c>
      <c r="J4973">
        <v>39</v>
      </c>
      <c r="K4973" s="1">
        <f t="shared" si="231"/>
        <v>543612.26</v>
      </c>
      <c r="L4973" s="1" t="str">
        <f t="shared" si="232"/>
        <v>ASALARIADO</v>
      </c>
      <c r="M4973" s="1">
        <f t="shared" si="233"/>
        <v>39</v>
      </c>
    </row>
    <row r="4974" spans="2:13" x14ac:dyDescent="0.25">
      <c r="B4974">
        <v>4960</v>
      </c>
      <c r="C4974" s="1" t="s">
        <v>9</v>
      </c>
      <c r="D4974">
        <v>149130</v>
      </c>
      <c r="E4974" s="1" t="s">
        <v>10</v>
      </c>
      <c r="F4974" s="1" t="s">
        <v>16</v>
      </c>
      <c r="G4974" s="1" t="s">
        <v>12</v>
      </c>
      <c r="H4974" s="1" t="s">
        <v>12</v>
      </c>
      <c r="I4974" s="1" t="s">
        <v>12</v>
      </c>
      <c r="J4974">
        <v>29</v>
      </c>
      <c r="K4974" s="1">
        <f t="shared" si="231"/>
        <v>149130</v>
      </c>
      <c r="L4974" s="1" t="str">
        <f t="shared" si="232"/>
        <v>ASALARIADO</v>
      </c>
      <c r="M4974" s="1">
        <f t="shared" si="233"/>
        <v>29</v>
      </c>
    </row>
    <row r="4975" spans="2:13" x14ac:dyDescent="0.25">
      <c r="B4975">
        <v>4961</v>
      </c>
      <c r="C4975" s="1" t="s">
        <v>9</v>
      </c>
      <c r="D4975">
        <v>347603</v>
      </c>
      <c r="E4975" s="1" t="s">
        <v>18</v>
      </c>
      <c r="F4975" s="1" t="s">
        <v>16</v>
      </c>
      <c r="G4975" s="1" t="s">
        <v>12</v>
      </c>
      <c r="H4975" s="1" t="s">
        <v>13</v>
      </c>
      <c r="I4975" s="1" t="s">
        <v>12</v>
      </c>
      <c r="J4975">
        <v>46</v>
      </c>
      <c r="K4975" s="1">
        <f t="shared" si="231"/>
        <v>347603</v>
      </c>
      <c r="L4975" s="1" t="str">
        <f t="shared" si="232"/>
        <v>TRABAJADOR INDEPENDIENTE</v>
      </c>
      <c r="M4975" s="1">
        <f t="shared" si="233"/>
        <v>46</v>
      </c>
    </row>
    <row r="4976" spans="2:13" x14ac:dyDescent="0.25">
      <c r="B4976">
        <v>4962</v>
      </c>
      <c r="C4976" s="1" t="s">
        <v>9</v>
      </c>
      <c r="D4976">
        <v>1211650.6299999999</v>
      </c>
      <c r="E4976" s="1" t="s">
        <v>10</v>
      </c>
      <c r="F4976" s="1" t="s">
        <v>16</v>
      </c>
      <c r="G4976" s="1" t="s">
        <v>12</v>
      </c>
      <c r="H4976" s="1" t="s">
        <v>13</v>
      </c>
      <c r="I4976" s="1" t="s">
        <v>13</v>
      </c>
      <c r="J4976">
        <v>61</v>
      </c>
      <c r="K4976" s="1">
        <f t="shared" si="231"/>
        <v>1211650.6299999999</v>
      </c>
      <c r="L4976" s="1" t="str">
        <f t="shared" si="232"/>
        <v>ASALARIADO</v>
      </c>
      <c r="M4976" s="1">
        <f t="shared" si="233"/>
        <v>61</v>
      </c>
    </row>
    <row r="4977" spans="2:13" x14ac:dyDescent="0.25">
      <c r="B4977">
        <v>4963</v>
      </c>
      <c r="C4977" s="1" t="s">
        <v>15</v>
      </c>
      <c r="D4977">
        <v>714152</v>
      </c>
      <c r="E4977" s="1" t="s">
        <v>10</v>
      </c>
      <c r="F4977" s="1" t="s">
        <v>16</v>
      </c>
      <c r="G4977" s="1" t="s">
        <v>12</v>
      </c>
      <c r="H4977" s="1" t="s">
        <v>13</v>
      </c>
      <c r="I4977" s="1" t="s">
        <v>13</v>
      </c>
      <c r="J4977">
        <v>31</v>
      </c>
      <c r="K4977" s="1">
        <f t="shared" si="231"/>
        <v>714152</v>
      </c>
      <c r="L4977" s="1" t="str">
        <f t="shared" si="232"/>
        <v>ASALARIADO</v>
      </c>
      <c r="M4977" s="1">
        <f t="shared" si="233"/>
        <v>31</v>
      </c>
    </row>
    <row r="4978" spans="2:13" x14ac:dyDescent="0.25">
      <c r="B4978">
        <v>4964</v>
      </c>
      <c r="C4978" s="1" t="s">
        <v>9</v>
      </c>
      <c r="D4978">
        <v>298000</v>
      </c>
      <c r="E4978" s="1" t="s">
        <v>17</v>
      </c>
      <c r="F4978" s="1" t="s">
        <v>16</v>
      </c>
      <c r="G4978" s="1" t="s">
        <v>12</v>
      </c>
      <c r="H4978" s="1" t="s">
        <v>12</v>
      </c>
      <c r="I4978" s="1" t="s">
        <v>13</v>
      </c>
      <c r="J4978">
        <v>31</v>
      </c>
      <c r="K4978" s="1">
        <f t="shared" si="231"/>
        <v>298000</v>
      </c>
      <c r="L4978" s="1" t="str">
        <f t="shared" si="232"/>
        <v>ASEGURADO VOLUNTARIO</v>
      </c>
      <c r="M4978" s="1">
        <f t="shared" si="233"/>
        <v>31</v>
      </c>
    </row>
    <row r="4979" spans="2:13" x14ac:dyDescent="0.25">
      <c r="B4979">
        <v>4965</v>
      </c>
      <c r="C4979" s="1" t="s">
        <v>15</v>
      </c>
      <c r="D4979">
        <v>349768</v>
      </c>
      <c r="E4979" s="1" t="s">
        <v>10</v>
      </c>
      <c r="F4979" s="1" t="s">
        <v>11</v>
      </c>
      <c r="G4979" s="1" t="s">
        <v>12</v>
      </c>
      <c r="H4979" s="1" t="s">
        <v>13</v>
      </c>
      <c r="I4979" s="1" t="s">
        <v>12</v>
      </c>
      <c r="J4979">
        <v>55</v>
      </c>
      <c r="K4979" s="1">
        <f t="shared" si="231"/>
        <v>349768</v>
      </c>
      <c r="L4979" s="1" t="str">
        <f t="shared" si="232"/>
        <v>ASALARIADO</v>
      </c>
      <c r="M4979" s="1">
        <f t="shared" si="233"/>
        <v>55</v>
      </c>
    </row>
    <row r="4980" spans="2:13" x14ac:dyDescent="0.25">
      <c r="B4980">
        <v>4966</v>
      </c>
      <c r="C4980" s="1" t="s">
        <v>15</v>
      </c>
      <c r="D4980">
        <v>297046</v>
      </c>
      <c r="E4980" s="1" t="s">
        <v>17</v>
      </c>
      <c r="F4980" s="1" t="s">
        <v>16</v>
      </c>
      <c r="G4980" s="1" t="s">
        <v>13</v>
      </c>
      <c r="H4980" s="1" t="s">
        <v>13</v>
      </c>
      <c r="I4980" s="1" t="s">
        <v>13</v>
      </c>
      <c r="J4980">
        <v>43</v>
      </c>
      <c r="K4980" s="1">
        <f t="shared" si="231"/>
        <v>297046</v>
      </c>
      <c r="L4980" s="1" t="str">
        <f t="shared" si="232"/>
        <v>ASEGURADO VOLUNTARIO</v>
      </c>
      <c r="M4980" s="1">
        <f t="shared" si="233"/>
        <v>43</v>
      </c>
    </row>
    <row r="4981" spans="2:13" x14ac:dyDescent="0.25">
      <c r="B4981">
        <v>4967</v>
      </c>
      <c r="C4981" s="1" t="s">
        <v>9</v>
      </c>
      <c r="D4981">
        <v>428928.14</v>
      </c>
      <c r="E4981" s="1" t="s">
        <v>10</v>
      </c>
      <c r="F4981" s="1" t="s">
        <v>16</v>
      </c>
      <c r="G4981" s="1" t="s">
        <v>12</v>
      </c>
      <c r="H4981" s="1" t="s">
        <v>13</v>
      </c>
      <c r="I4981" s="1" t="s">
        <v>13</v>
      </c>
      <c r="J4981">
        <v>36</v>
      </c>
      <c r="K4981" s="1">
        <f t="shared" si="231"/>
        <v>428928.14</v>
      </c>
      <c r="L4981" s="1" t="str">
        <f t="shared" si="232"/>
        <v>ASALARIADO</v>
      </c>
      <c r="M4981" s="1">
        <f t="shared" si="233"/>
        <v>36</v>
      </c>
    </row>
    <row r="4982" spans="2:13" x14ac:dyDescent="0.25">
      <c r="B4982">
        <v>4968</v>
      </c>
      <c r="C4982" s="1" t="s">
        <v>15</v>
      </c>
      <c r="D4982">
        <v>446938.37</v>
      </c>
      <c r="E4982" s="1" t="s">
        <v>10</v>
      </c>
      <c r="F4982" s="1" t="s">
        <v>16</v>
      </c>
      <c r="G4982" s="1" t="s">
        <v>12</v>
      </c>
      <c r="H4982" s="1" t="s">
        <v>13</v>
      </c>
      <c r="I4982" s="1" t="s">
        <v>12</v>
      </c>
      <c r="J4982">
        <v>30</v>
      </c>
      <c r="K4982" s="1">
        <f t="shared" si="231"/>
        <v>446938.37</v>
      </c>
      <c r="L4982" s="1" t="str">
        <f t="shared" si="232"/>
        <v>ASALARIADO</v>
      </c>
      <c r="M4982" s="1">
        <f t="shared" si="233"/>
        <v>30</v>
      </c>
    </row>
    <row r="4983" spans="2:13" x14ac:dyDescent="0.25">
      <c r="B4983">
        <v>4969</v>
      </c>
      <c r="C4983" s="1" t="s">
        <v>15</v>
      </c>
      <c r="D4983">
        <v>968467.27</v>
      </c>
      <c r="E4983" s="1" t="s">
        <v>10</v>
      </c>
      <c r="F4983" s="1" t="s">
        <v>16</v>
      </c>
      <c r="G4983" s="1" t="s">
        <v>12</v>
      </c>
      <c r="H4983" s="1" t="s">
        <v>13</v>
      </c>
      <c r="I4983" s="1" t="s">
        <v>13</v>
      </c>
      <c r="J4983">
        <v>33</v>
      </c>
      <c r="K4983" s="1">
        <f t="shared" si="231"/>
        <v>968467.27</v>
      </c>
      <c r="L4983" s="1" t="str">
        <f t="shared" si="232"/>
        <v>ASALARIADO</v>
      </c>
      <c r="M4983" s="1">
        <f t="shared" si="233"/>
        <v>33</v>
      </c>
    </row>
    <row r="4984" spans="2:13" x14ac:dyDescent="0.25">
      <c r="B4984">
        <v>4970</v>
      </c>
      <c r="C4984" s="1" t="s">
        <v>15</v>
      </c>
      <c r="D4984">
        <v>302470</v>
      </c>
      <c r="E4984" s="1" t="s">
        <v>18</v>
      </c>
      <c r="F4984" s="1" t="s">
        <v>16</v>
      </c>
      <c r="G4984" s="1" t="s">
        <v>12</v>
      </c>
      <c r="H4984" s="1" t="s">
        <v>13</v>
      </c>
      <c r="I4984" s="1" t="s">
        <v>13</v>
      </c>
      <c r="J4984">
        <v>23</v>
      </c>
      <c r="K4984" s="1">
        <f t="shared" si="231"/>
        <v>302470</v>
      </c>
      <c r="L4984" s="1" t="str">
        <f t="shared" si="232"/>
        <v>TRABAJADOR INDEPENDIENTE</v>
      </c>
      <c r="M4984" s="1">
        <f t="shared" si="233"/>
        <v>23</v>
      </c>
    </row>
    <row r="4985" spans="2:13" x14ac:dyDescent="0.25">
      <c r="B4985">
        <v>4971</v>
      </c>
      <c r="C4985" s="1" t="s">
        <v>9</v>
      </c>
      <c r="D4985">
        <v>742053.13</v>
      </c>
      <c r="E4985" s="1" t="s">
        <v>10</v>
      </c>
      <c r="F4985" s="1" t="s">
        <v>11</v>
      </c>
      <c r="G4985" s="1" t="s">
        <v>12</v>
      </c>
      <c r="H4985" s="1" t="s">
        <v>13</v>
      </c>
      <c r="I4985" s="1" t="s">
        <v>13</v>
      </c>
      <c r="J4985">
        <v>39</v>
      </c>
      <c r="K4985" s="1">
        <f t="shared" si="231"/>
        <v>742053.13</v>
      </c>
      <c r="L4985" s="1" t="str">
        <f t="shared" si="232"/>
        <v>ASALARIADO</v>
      </c>
      <c r="M4985" s="1">
        <f t="shared" si="233"/>
        <v>39</v>
      </c>
    </row>
    <row r="4986" spans="2:13" x14ac:dyDescent="0.25">
      <c r="B4986">
        <v>4972</v>
      </c>
      <c r="C4986" s="1" t="s">
        <v>9</v>
      </c>
      <c r="D4986">
        <v>442402.66</v>
      </c>
      <c r="E4986" s="1" t="s">
        <v>10</v>
      </c>
      <c r="F4986" s="1" t="s">
        <v>16</v>
      </c>
      <c r="G4986" s="1" t="s">
        <v>12</v>
      </c>
      <c r="H4986" s="1" t="s">
        <v>13</v>
      </c>
      <c r="I4986" s="1" t="s">
        <v>13</v>
      </c>
      <c r="J4986">
        <v>33</v>
      </c>
      <c r="K4986" s="1">
        <f t="shared" si="231"/>
        <v>442402.66</v>
      </c>
      <c r="L4986" s="1" t="str">
        <f t="shared" si="232"/>
        <v>ASALARIADO</v>
      </c>
      <c r="M4986" s="1">
        <f t="shared" si="233"/>
        <v>33</v>
      </c>
    </row>
    <row r="4987" spans="2:13" x14ac:dyDescent="0.25">
      <c r="B4987">
        <v>4973</v>
      </c>
      <c r="C4987" s="1" t="s">
        <v>9</v>
      </c>
      <c r="D4987">
        <v>911494.56</v>
      </c>
      <c r="E4987" s="1" t="s">
        <v>10</v>
      </c>
      <c r="F4987" s="1" t="s">
        <v>16</v>
      </c>
      <c r="G4987" s="1" t="s">
        <v>12</v>
      </c>
      <c r="H4987" s="1" t="s">
        <v>13</v>
      </c>
      <c r="I4987" s="1" t="s">
        <v>13</v>
      </c>
      <c r="J4987">
        <v>41</v>
      </c>
      <c r="K4987" s="1">
        <f t="shared" si="231"/>
        <v>911494.56</v>
      </c>
      <c r="L4987" s="1" t="str">
        <f t="shared" si="232"/>
        <v>ASALARIADO</v>
      </c>
      <c r="M4987" s="1">
        <f t="shared" si="233"/>
        <v>41</v>
      </c>
    </row>
    <row r="4988" spans="2:13" x14ac:dyDescent="0.25">
      <c r="B4988">
        <v>4974</v>
      </c>
      <c r="C4988" s="1" t="s">
        <v>15</v>
      </c>
      <c r="D4988">
        <v>1000000</v>
      </c>
      <c r="E4988" s="1" t="s">
        <v>10</v>
      </c>
      <c r="F4988" s="1" t="s">
        <v>16</v>
      </c>
      <c r="G4988" s="1" t="s">
        <v>12</v>
      </c>
      <c r="H4988" s="1" t="s">
        <v>13</v>
      </c>
      <c r="I4988" s="1" t="s">
        <v>13</v>
      </c>
      <c r="J4988">
        <v>37</v>
      </c>
      <c r="K4988" s="1">
        <f t="shared" si="231"/>
        <v>1000000</v>
      </c>
      <c r="L4988" s="1" t="str">
        <f t="shared" si="232"/>
        <v>ASALARIADO</v>
      </c>
      <c r="M4988" s="1">
        <f t="shared" si="233"/>
        <v>37</v>
      </c>
    </row>
    <row r="4989" spans="2:13" x14ac:dyDescent="0.25">
      <c r="B4989">
        <v>4975</v>
      </c>
      <c r="C4989" s="1" t="s">
        <v>15</v>
      </c>
      <c r="D4989">
        <v>415284</v>
      </c>
      <c r="E4989" s="1" t="s">
        <v>14</v>
      </c>
      <c r="F4989" s="1" t="s">
        <v>11</v>
      </c>
      <c r="G4989" s="1" t="s">
        <v>12</v>
      </c>
      <c r="H4989" s="1" t="s">
        <v>13</v>
      </c>
      <c r="I4989" s="1" t="s">
        <v>13</v>
      </c>
      <c r="J4989">
        <v>66</v>
      </c>
      <c r="K4989" s="1">
        <f t="shared" si="231"/>
        <v>415284</v>
      </c>
      <c r="L4989" s="1" t="str">
        <f t="shared" si="232"/>
        <v>PENSIONADOS EN SU PROPIO SISTEMA</v>
      </c>
      <c r="M4989" s="1">
        <f t="shared" si="233"/>
        <v>66</v>
      </c>
    </row>
    <row r="4990" spans="2:13" x14ac:dyDescent="0.25">
      <c r="B4990">
        <v>4976</v>
      </c>
      <c r="C4990" s="1" t="s">
        <v>9</v>
      </c>
      <c r="D4990">
        <v>278030</v>
      </c>
      <c r="E4990" s="1" t="s">
        <v>18</v>
      </c>
      <c r="F4990" s="1" t="s">
        <v>16</v>
      </c>
      <c r="G4990" s="1" t="s">
        <v>12</v>
      </c>
      <c r="H4990" s="1" t="s">
        <v>13</v>
      </c>
      <c r="I4990" s="1" t="s">
        <v>12</v>
      </c>
      <c r="J4990">
        <v>25</v>
      </c>
      <c r="K4990" s="1">
        <f t="shared" si="231"/>
        <v>278030</v>
      </c>
      <c r="L4990" s="1" t="str">
        <f t="shared" si="232"/>
        <v>TRABAJADOR INDEPENDIENTE</v>
      </c>
      <c r="M4990" s="1">
        <f t="shared" si="233"/>
        <v>25</v>
      </c>
    </row>
    <row r="4991" spans="2:13" x14ac:dyDescent="0.25">
      <c r="B4991">
        <v>4977</v>
      </c>
      <c r="C4991" s="1" t="s">
        <v>9</v>
      </c>
      <c r="D4991">
        <v>346518.97</v>
      </c>
      <c r="E4991" s="1" t="s">
        <v>10</v>
      </c>
      <c r="F4991" s="1" t="s">
        <v>16</v>
      </c>
      <c r="G4991" s="1" t="s">
        <v>12</v>
      </c>
      <c r="H4991" s="1" t="s">
        <v>13</v>
      </c>
      <c r="I4991" s="1" t="s">
        <v>13</v>
      </c>
      <c r="J4991">
        <v>22</v>
      </c>
      <c r="K4991" s="1">
        <f t="shared" si="231"/>
        <v>346518.97</v>
      </c>
      <c r="L4991" s="1" t="str">
        <f t="shared" si="232"/>
        <v>ASALARIADO</v>
      </c>
      <c r="M4991" s="1">
        <f t="shared" si="233"/>
        <v>22</v>
      </c>
    </row>
    <row r="4992" spans="2:13" x14ac:dyDescent="0.25">
      <c r="B4992">
        <v>4978</v>
      </c>
      <c r="C4992" s="1" t="s">
        <v>15</v>
      </c>
      <c r="D4992">
        <v>1261759.8799999999</v>
      </c>
      <c r="E4992" s="1" t="s">
        <v>10</v>
      </c>
      <c r="F4992" s="1" t="s">
        <v>11</v>
      </c>
      <c r="G4992" s="1" t="s">
        <v>12</v>
      </c>
      <c r="H4992" s="1" t="s">
        <v>13</v>
      </c>
      <c r="I4992" s="1" t="s">
        <v>13</v>
      </c>
      <c r="J4992">
        <v>35</v>
      </c>
      <c r="K4992" s="1">
        <f t="shared" si="231"/>
        <v>1261759.8799999999</v>
      </c>
      <c r="L4992" s="1" t="str">
        <f t="shared" si="232"/>
        <v>ASALARIADO</v>
      </c>
      <c r="M4992" s="1">
        <f t="shared" si="233"/>
        <v>35</v>
      </c>
    </row>
    <row r="4993" spans="2:13" x14ac:dyDescent="0.25">
      <c r="B4993">
        <v>4979</v>
      </c>
      <c r="C4993" s="1" t="s">
        <v>9</v>
      </c>
      <c r="D4993">
        <v>889320.28</v>
      </c>
      <c r="E4993" s="1" t="s">
        <v>21</v>
      </c>
      <c r="F4993" s="1" t="s">
        <v>16</v>
      </c>
      <c r="G4993" s="1" t="s">
        <v>12</v>
      </c>
      <c r="H4993" s="1" t="s">
        <v>13</v>
      </c>
      <c r="I4993" s="1" t="s">
        <v>13</v>
      </c>
      <c r="J4993">
        <v>59</v>
      </c>
      <c r="K4993" s="1">
        <f t="shared" si="231"/>
        <v>889320.28</v>
      </c>
      <c r="L4993" s="1" t="str">
        <f t="shared" si="232"/>
        <v>CONVENIOS ESPECIALES DE ASEGURADOS VOLUNTARIOS</v>
      </c>
      <c r="M4993" s="1">
        <f t="shared" si="233"/>
        <v>59</v>
      </c>
    </row>
    <row r="4994" spans="2:13" x14ac:dyDescent="0.25">
      <c r="B4994">
        <v>4980</v>
      </c>
      <c r="C4994" s="1" t="s">
        <v>9</v>
      </c>
      <c r="D4994">
        <v>297046</v>
      </c>
      <c r="E4994" s="1" t="s">
        <v>18</v>
      </c>
      <c r="F4994" s="1" t="s">
        <v>16</v>
      </c>
      <c r="G4994" s="1" t="s">
        <v>12</v>
      </c>
      <c r="H4994" s="1" t="s">
        <v>12</v>
      </c>
      <c r="I4994" s="1" t="s">
        <v>12</v>
      </c>
      <c r="J4994">
        <v>36</v>
      </c>
      <c r="K4994" s="1">
        <f t="shared" si="231"/>
        <v>297046</v>
      </c>
      <c r="L4994" s="1" t="str">
        <f t="shared" si="232"/>
        <v>TRABAJADOR INDEPENDIENTE</v>
      </c>
      <c r="M4994" s="1">
        <f t="shared" si="233"/>
        <v>36</v>
      </c>
    </row>
    <row r="4995" spans="2:13" x14ac:dyDescent="0.25">
      <c r="B4995">
        <v>4981</v>
      </c>
      <c r="C4995" s="1" t="s">
        <v>9</v>
      </c>
      <c r="D4995">
        <v>385702</v>
      </c>
      <c r="E4995" s="1" t="s">
        <v>18</v>
      </c>
      <c r="F4995" s="1" t="s">
        <v>16</v>
      </c>
      <c r="G4995" s="1" t="s">
        <v>12</v>
      </c>
      <c r="H4995" s="1" t="s">
        <v>13</v>
      </c>
      <c r="I4995" s="1" t="s">
        <v>12</v>
      </c>
      <c r="J4995">
        <v>39</v>
      </c>
      <c r="K4995" s="1">
        <f t="shared" si="231"/>
        <v>385702</v>
      </c>
      <c r="L4995" s="1" t="str">
        <f t="shared" si="232"/>
        <v>TRABAJADOR INDEPENDIENTE</v>
      </c>
      <c r="M4995" s="1">
        <f t="shared" si="233"/>
        <v>39</v>
      </c>
    </row>
    <row r="4996" spans="2:13" x14ac:dyDescent="0.25">
      <c r="B4996">
        <v>4982</v>
      </c>
      <c r="C4996" s="1" t="s">
        <v>9</v>
      </c>
      <c r="D4996">
        <v>299647</v>
      </c>
      <c r="E4996" s="1" t="s">
        <v>17</v>
      </c>
      <c r="F4996" s="1" t="s">
        <v>16</v>
      </c>
      <c r="G4996" s="1" t="s">
        <v>12</v>
      </c>
      <c r="H4996" s="1" t="s">
        <v>13</v>
      </c>
      <c r="I4996" s="1" t="s">
        <v>13</v>
      </c>
      <c r="J4996">
        <v>67</v>
      </c>
      <c r="K4996" s="1">
        <f t="shared" si="231"/>
        <v>299647</v>
      </c>
      <c r="L4996" s="1" t="str">
        <f t="shared" si="232"/>
        <v>ASEGURADO VOLUNTARIO</v>
      </c>
      <c r="M4996" s="1">
        <f t="shared" si="233"/>
        <v>67</v>
      </c>
    </row>
    <row r="4997" spans="2:13" x14ac:dyDescent="0.25">
      <c r="B4997">
        <v>4983</v>
      </c>
      <c r="C4997" s="1" t="s">
        <v>15</v>
      </c>
      <c r="D4997">
        <v>324345.28000000003</v>
      </c>
      <c r="E4997" s="1" t="s">
        <v>10</v>
      </c>
      <c r="F4997" s="1" t="s">
        <v>16</v>
      </c>
      <c r="G4997" s="1" t="s">
        <v>12</v>
      </c>
      <c r="H4997" s="1" t="s">
        <v>13</v>
      </c>
      <c r="I4997" s="1" t="s">
        <v>13</v>
      </c>
      <c r="J4997">
        <v>38</v>
      </c>
      <c r="K4997" s="1">
        <f t="shared" si="231"/>
        <v>324345.28000000003</v>
      </c>
      <c r="L4997" s="1" t="str">
        <f t="shared" si="232"/>
        <v>ASALARIADO</v>
      </c>
      <c r="M4997" s="1">
        <f t="shared" si="233"/>
        <v>38</v>
      </c>
    </row>
    <row r="4998" spans="2:13" x14ac:dyDescent="0.25">
      <c r="B4998">
        <v>4984</v>
      </c>
      <c r="C4998" s="1" t="s">
        <v>9</v>
      </c>
      <c r="D4998">
        <v>331181</v>
      </c>
      <c r="E4998" s="1" t="s">
        <v>18</v>
      </c>
      <c r="F4998" s="1" t="s">
        <v>16</v>
      </c>
      <c r="G4998" s="1" t="s">
        <v>12</v>
      </c>
      <c r="H4998" s="1" t="s">
        <v>12</v>
      </c>
      <c r="I4998" s="1" t="s">
        <v>12</v>
      </c>
      <c r="J4998">
        <v>55</v>
      </c>
      <c r="K4998" s="1">
        <f t="shared" si="231"/>
        <v>331181</v>
      </c>
      <c r="L4998" s="1" t="str">
        <f t="shared" si="232"/>
        <v>TRABAJADOR INDEPENDIENTE</v>
      </c>
      <c r="M4998" s="1">
        <f t="shared" si="233"/>
        <v>55</v>
      </c>
    </row>
    <row r="4999" spans="2:13" x14ac:dyDescent="0.25">
      <c r="B4999">
        <v>4985</v>
      </c>
      <c r="C4999" s="1" t="s">
        <v>15</v>
      </c>
      <c r="D4999">
        <v>376777</v>
      </c>
      <c r="E4999" s="1" t="s">
        <v>10</v>
      </c>
      <c r="F4999" s="1" t="s">
        <v>16</v>
      </c>
      <c r="G4999" s="1" t="s">
        <v>12</v>
      </c>
      <c r="H4999" s="1" t="s">
        <v>13</v>
      </c>
      <c r="I4999" s="1" t="s">
        <v>12</v>
      </c>
      <c r="J4999">
        <v>33</v>
      </c>
      <c r="K4999" s="1">
        <f t="shared" si="231"/>
        <v>376777</v>
      </c>
      <c r="L4999" s="1" t="str">
        <f t="shared" si="232"/>
        <v>ASALARIADO</v>
      </c>
      <c r="M4999" s="1">
        <f t="shared" si="233"/>
        <v>33</v>
      </c>
    </row>
    <row r="5000" spans="2:13" x14ac:dyDescent="0.25">
      <c r="B5000">
        <v>4986</v>
      </c>
      <c r="C5000" s="1" t="s">
        <v>15</v>
      </c>
      <c r="D5000">
        <v>356455</v>
      </c>
      <c r="E5000" s="1" t="s">
        <v>18</v>
      </c>
      <c r="F5000" s="1" t="s">
        <v>16</v>
      </c>
      <c r="G5000" s="1" t="s">
        <v>12</v>
      </c>
      <c r="H5000" s="1" t="s">
        <v>13</v>
      </c>
      <c r="I5000" s="1" t="s">
        <v>13</v>
      </c>
      <c r="J5000">
        <v>63</v>
      </c>
      <c r="K5000" s="1">
        <f t="shared" si="231"/>
        <v>356455</v>
      </c>
      <c r="L5000" s="1" t="str">
        <f t="shared" si="232"/>
        <v>TRABAJADOR INDEPENDIENTE</v>
      </c>
      <c r="M5000" s="1">
        <f t="shared" si="233"/>
        <v>63</v>
      </c>
    </row>
    <row r="5001" spans="2:13" x14ac:dyDescent="0.25">
      <c r="B5001">
        <v>4987</v>
      </c>
      <c r="C5001" s="1" t="s">
        <v>9</v>
      </c>
      <c r="D5001">
        <v>1912797.11</v>
      </c>
      <c r="E5001" s="1" t="s">
        <v>10</v>
      </c>
      <c r="F5001" s="1" t="s">
        <v>16</v>
      </c>
      <c r="G5001" s="1" t="s">
        <v>12</v>
      </c>
      <c r="H5001" s="1" t="s">
        <v>13</v>
      </c>
      <c r="I5001" s="1" t="s">
        <v>13</v>
      </c>
      <c r="J5001">
        <v>49</v>
      </c>
      <c r="K5001" s="1">
        <f t="shared" si="231"/>
        <v>1912797.11</v>
      </c>
      <c r="L5001" s="1" t="str">
        <f t="shared" si="232"/>
        <v>ASALARIADO</v>
      </c>
      <c r="M5001" s="1">
        <f t="shared" si="233"/>
        <v>49</v>
      </c>
    </row>
    <row r="5002" spans="2:13" x14ac:dyDescent="0.25">
      <c r="B5002">
        <v>4988</v>
      </c>
      <c r="C5002" s="1" t="s">
        <v>15</v>
      </c>
      <c r="D5002">
        <v>1709530</v>
      </c>
      <c r="E5002" s="1" t="s">
        <v>10</v>
      </c>
      <c r="F5002" s="1" t="s">
        <v>11</v>
      </c>
      <c r="G5002" s="1" t="s">
        <v>12</v>
      </c>
      <c r="H5002" s="1" t="s">
        <v>13</v>
      </c>
      <c r="I5002" s="1" t="s">
        <v>12</v>
      </c>
      <c r="J5002">
        <v>44</v>
      </c>
      <c r="K5002" s="1">
        <f t="shared" si="231"/>
        <v>1709530</v>
      </c>
      <c r="L5002" s="1" t="str">
        <f t="shared" si="232"/>
        <v>ASALARIADO</v>
      </c>
      <c r="M5002" s="1">
        <f t="shared" si="233"/>
        <v>44</v>
      </c>
    </row>
    <row r="5003" spans="2:13" x14ac:dyDescent="0.25">
      <c r="B5003">
        <v>4989</v>
      </c>
      <c r="C5003" s="1" t="s">
        <v>9</v>
      </c>
      <c r="D5003">
        <v>882417.74</v>
      </c>
      <c r="E5003" s="1" t="s">
        <v>10</v>
      </c>
      <c r="F5003" s="1" t="s">
        <v>16</v>
      </c>
      <c r="G5003" s="1" t="s">
        <v>12</v>
      </c>
      <c r="H5003" s="1" t="s">
        <v>13</v>
      </c>
      <c r="I5003" s="1" t="s">
        <v>13</v>
      </c>
      <c r="J5003">
        <v>38</v>
      </c>
      <c r="K5003" s="1">
        <f t="shared" si="231"/>
        <v>882417.74</v>
      </c>
      <c r="L5003" s="1" t="str">
        <f t="shared" si="232"/>
        <v>ASALARIADO</v>
      </c>
      <c r="M5003" s="1">
        <f t="shared" si="233"/>
        <v>38</v>
      </c>
    </row>
    <row r="5004" spans="2:13" x14ac:dyDescent="0.25">
      <c r="B5004">
        <v>4990</v>
      </c>
      <c r="C5004" s="1" t="s">
        <v>15</v>
      </c>
      <c r="D5004">
        <v>438889.6</v>
      </c>
      <c r="E5004" s="1" t="s">
        <v>10</v>
      </c>
      <c r="F5004" s="1" t="s">
        <v>16</v>
      </c>
      <c r="G5004" s="1" t="s">
        <v>12</v>
      </c>
      <c r="H5004" s="1" t="s">
        <v>13</v>
      </c>
      <c r="I5004" s="1" t="s">
        <v>13</v>
      </c>
      <c r="J5004">
        <v>31</v>
      </c>
      <c r="K5004" s="1">
        <f t="shared" si="231"/>
        <v>438889.6</v>
      </c>
      <c r="L5004" s="1" t="str">
        <f t="shared" si="232"/>
        <v>ASALARIADO</v>
      </c>
      <c r="M5004" s="1">
        <f t="shared" si="233"/>
        <v>31</v>
      </c>
    </row>
    <row r="5005" spans="2:13" x14ac:dyDescent="0.25">
      <c r="B5005">
        <v>4991</v>
      </c>
      <c r="C5005" s="1" t="s">
        <v>15</v>
      </c>
      <c r="D5005">
        <v>335860.17</v>
      </c>
      <c r="E5005" s="1" t="s">
        <v>10</v>
      </c>
      <c r="F5005" s="1" t="s">
        <v>11</v>
      </c>
      <c r="G5005" s="1" t="s">
        <v>12</v>
      </c>
      <c r="H5005" s="1" t="s">
        <v>13</v>
      </c>
      <c r="I5005" s="1" t="s">
        <v>13</v>
      </c>
      <c r="J5005">
        <v>35</v>
      </c>
      <c r="K5005" s="1">
        <f t="shared" si="231"/>
        <v>335860.17</v>
      </c>
      <c r="L5005" s="1" t="str">
        <f t="shared" si="232"/>
        <v>ASALARIADO</v>
      </c>
      <c r="M5005" s="1">
        <f t="shared" si="233"/>
        <v>35</v>
      </c>
    </row>
    <row r="5006" spans="2:13" x14ac:dyDescent="0.25">
      <c r="B5006">
        <v>4992</v>
      </c>
      <c r="C5006" s="1" t="s">
        <v>9</v>
      </c>
      <c r="D5006">
        <v>501500</v>
      </c>
      <c r="E5006" s="1" t="s">
        <v>10</v>
      </c>
      <c r="F5006" s="1" t="s">
        <v>16</v>
      </c>
      <c r="G5006" s="1" t="s">
        <v>12</v>
      </c>
      <c r="H5006" s="1" t="s">
        <v>13</v>
      </c>
      <c r="I5006" s="1" t="s">
        <v>13</v>
      </c>
      <c r="J5006">
        <v>29</v>
      </c>
      <c r="K5006" s="1">
        <f t="shared" si="231"/>
        <v>501500</v>
      </c>
      <c r="L5006" s="1" t="str">
        <f t="shared" si="232"/>
        <v>ASALARIADO</v>
      </c>
      <c r="M5006" s="1">
        <f t="shared" si="233"/>
        <v>29</v>
      </c>
    </row>
    <row r="5007" spans="2:13" x14ac:dyDescent="0.25">
      <c r="B5007">
        <v>4993</v>
      </c>
      <c r="C5007" s="1" t="s">
        <v>15</v>
      </c>
      <c r="D5007">
        <v>354835</v>
      </c>
      <c r="E5007" s="1" t="s">
        <v>10</v>
      </c>
      <c r="F5007" s="1" t="s">
        <v>16</v>
      </c>
      <c r="G5007" s="1" t="s">
        <v>12</v>
      </c>
      <c r="H5007" s="1" t="s">
        <v>13</v>
      </c>
      <c r="I5007" s="1" t="s">
        <v>12</v>
      </c>
      <c r="J5007">
        <v>26</v>
      </c>
      <c r="K5007" s="1">
        <f t="shared" ref="K5007:K5014" si="234">IF(ISBLANK(D5007),$B$8,D5007)</f>
        <v>354835</v>
      </c>
      <c r="L5007" s="1" t="str">
        <f t="shared" ref="L5007:L5014" si="235">IF(ISBLANK(E5007),$B$4,E5007)</f>
        <v>ASALARIADO</v>
      </c>
      <c r="M5007" s="1">
        <f t="shared" ref="M5007:M5014" si="236">IF(ISBLANK(J5007),$B$9,J5007)</f>
        <v>26</v>
      </c>
    </row>
    <row r="5008" spans="2:13" x14ac:dyDescent="0.25">
      <c r="B5008">
        <v>4994</v>
      </c>
      <c r="C5008" s="1" t="s">
        <v>9</v>
      </c>
      <c r="D5008">
        <v>501040.18</v>
      </c>
      <c r="E5008" s="1" t="s">
        <v>10</v>
      </c>
      <c r="F5008" s="1" t="s">
        <v>16</v>
      </c>
      <c r="G5008" s="1" t="s">
        <v>12</v>
      </c>
      <c r="H5008" s="1" t="s">
        <v>13</v>
      </c>
      <c r="I5008" s="1" t="s">
        <v>13</v>
      </c>
      <c r="J5008">
        <v>57</v>
      </c>
      <c r="K5008" s="1">
        <f t="shared" si="234"/>
        <v>501040.18</v>
      </c>
      <c r="L5008" s="1" t="str">
        <f t="shared" si="235"/>
        <v>ASALARIADO</v>
      </c>
      <c r="M5008" s="1">
        <f t="shared" si="236"/>
        <v>57</v>
      </c>
    </row>
    <row r="5009" spans="2:13" x14ac:dyDescent="0.25">
      <c r="B5009">
        <v>4995</v>
      </c>
      <c r="C5009" s="1" t="s">
        <v>15</v>
      </c>
      <c r="D5009">
        <v>958367.36</v>
      </c>
      <c r="E5009" s="1" t="s">
        <v>10</v>
      </c>
      <c r="F5009" s="1" t="s">
        <v>11</v>
      </c>
      <c r="G5009" s="1" t="s">
        <v>12</v>
      </c>
      <c r="H5009" s="1" t="s">
        <v>13</v>
      </c>
      <c r="I5009" s="1" t="s">
        <v>13</v>
      </c>
      <c r="J5009">
        <v>38</v>
      </c>
      <c r="K5009" s="1">
        <f t="shared" si="234"/>
        <v>958367.36</v>
      </c>
      <c r="L5009" s="1" t="str">
        <f t="shared" si="235"/>
        <v>ASALARIADO</v>
      </c>
      <c r="M5009" s="1">
        <f t="shared" si="236"/>
        <v>38</v>
      </c>
    </row>
    <row r="5010" spans="2:13" x14ac:dyDescent="0.25">
      <c r="B5010">
        <v>4996</v>
      </c>
      <c r="C5010" s="1" t="s">
        <v>15</v>
      </c>
      <c r="D5010">
        <v>407579</v>
      </c>
      <c r="E5010" s="1" t="s">
        <v>10</v>
      </c>
      <c r="F5010" s="1" t="s">
        <v>11</v>
      </c>
      <c r="G5010" s="1" t="s">
        <v>12</v>
      </c>
      <c r="H5010" s="1" t="s">
        <v>13</v>
      </c>
      <c r="I5010" s="1" t="s">
        <v>13</v>
      </c>
      <c r="J5010">
        <v>43</v>
      </c>
      <c r="K5010" s="1">
        <f t="shared" si="234"/>
        <v>407579</v>
      </c>
      <c r="L5010" s="1" t="str">
        <f t="shared" si="235"/>
        <v>ASALARIADO</v>
      </c>
      <c r="M5010" s="1">
        <f t="shared" si="236"/>
        <v>43</v>
      </c>
    </row>
    <row r="5011" spans="2:13" x14ac:dyDescent="0.25">
      <c r="B5011">
        <v>4997</v>
      </c>
      <c r="C5011" s="1" t="s">
        <v>15</v>
      </c>
      <c r="D5011">
        <v>400000</v>
      </c>
      <c r="E5011" s="1" t="s">
        <v>10</v>
      </c>
      <c r="F5011" s="1" t="s">
        <v>16</v>
      </c>
      <c r="G5011" s="1" t="s">
        <v>12</v>
      </c>
      <c r="H5011" s="1" t="s">
        <v>13</v>
      </c>
      <c r="I5011" s="1" t="s">
        <v>13</v>
      </c>
      <c r="J5011">
        <v>62</v>
      </c>
      <c r="K5011" s="1">
        <f t="shared" si="234"/>
        <v>400000</v>
      </c>
      <c r="L5011" s="1" t="str">
        <f t="shared" si="235"/>
        <v>ASALARIADO</v>
      </c>
      <c r="M5011" s="1">
        <f t="shared" si="236"/>
        <v>62</v>
      </c>
    </row>
    <row r="5012" spans="2:13" x14ac:dyDescent="0.25">
      <c r="B5012">
        <v>4998</v>
      </c>
      <c r="C5012" s="1" t="s">
        <v>15</v>
      </c>
      <c r="D5012">
        <v>1367154</v>
      </c>
      <c r="E5012" s="1" t="s">
        <v>10</v>
      </c>
      <c r="F5012" s="1" t="s">
        <v>11</v>
      </c>
      <c r="G5012" s="1" t="s">
        <v>12</v>
      </c>
      <c r="H5012" s="1" t="s">
        <v>13</v>
      </c>
      <c r="I5012" s="1" t="s">
        <v>12</v>
      </c>
      <c r="J5012">
        <v>56</v>
      </c>
      <c r="K5012" s="1">
        <f t="shared" si="234"/>
        <v>1367154</v>
      </c>
      <c r="L5012" s="1" t="str">
        <f t="shared" si="235"/>
        <v>ASALARIADO</v>
      </c>
      <c r="M5012" s="1">
        <f t="shared" si="236"/>
        <v>56</v>
      </c>
    </row>
    <row r="5013" spans="2:13" x14ac:dyDescent="0.25">
      <c r="B5013">
        <v>4999</v>
      </c>
      <c r="C5013" s="1" t="s">
        <v>9</v>
      </c>
      <c r="D5013">
        <v>1898332.8</v>
      </c>
      <c r="E5013" s="1" t="s">
        <v>10</v>
      </c>
      <c r="F5013" s="1" t="s">
        <v>16</v>
      </c>
      <c r="G5013" s="1" t="s">
        <v>12</v>
      </c>
      <c r="H5013" s="1" t="s">
        <v>12</v>
      </c>
      <c r="I5013" s="1" t="s">
        <v>13</v>
      </c>
      <c r="J5013">
        <v>42</v>
      </c>
      <c r="K5013" s="1">
        <f t="shared" si="234"/>
        <v>1898332.8</v>
      </c>
      <c r="L5013" s="1" t="str">
        <f t="shared" si="235"/>
        <v>ASALARIADO</v>
      </c>
      <c r="M5013" s="1">
        <f t="shared" si="236"/>
        <v>42</v>
      </c>
    </row>
    <row r="5014" spans="2:13" x14ac:dyDescent="0.25">
      <c r="B5014">
        <v>5000</v>
      </c>
      <c r="C5014" s="1" t="s">
        <v>9</v>
      </c>
      <c r="D5014">
        <v>489078.33</v>
      </c>
      <c r="E5014" s="1" t="s">
        <v>10</v>
      </c>
      <c r="F5014" s="1" t="s">
        <v>16</v>
      </c>
      <c r="G5014" s="1" t="s">
        <v>12</v>
      </c>
      <c r="H5014" s="1" t="s">
        <v>13</v>
      </c>
      <c r="I5014" s="1" t="s">
        <v>13</v>
      </c>
      <c r="J5014">
        <v>41</v>
      </c>
      <c r="K5014" s="1">
        <f t="shared" si="234"/>
        <v>489078.33</v>
      </c>
      <c r="L5014" s="1" t="str">
        <f t="shared" si="235"/>
        <v>ASALARIADO</v>
      </c>
      <c r="M5014" s="1">
        <f t="shared" si="236"/>
        <v>41</v>
      </c>
    </row>
  </sheetData>
  <mergeCells count="1">
    <mergeCell ref="B13:M13"/>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B4851-C757-4C58-87D6-FB0AA5CCAAAF}">
  <dimension ref="A1:R42"/>
  <sheetViews>
    <sheetView zoomScale="85" zoomScaleNormal="85" workbookViewId="0">
      <selection activeCell="M45" sqref="M45"/>
    </sheetView>
  </sheetViews>
  <sheetFormatPr baseColWidth="10" defaultRowHeight="15" x14ac:dyDescent="0.25"/>
  <cols>
    <col min="1" max="1" width="24.140625" customWidth="1"/>
    <col min="2" max="2" width="26.28515625" customWidth="1"/>
    <col min="5" max="5" width="18.42578125" bestFit="1" customWidth="1"/>
    <col min="8" max="8" width="56.7109375" bestFit="1" customWidth="1"/>
    <col min="11" max="11" width="28.140625" customWidth="1"/>
    <col min="14" max="14" width="21.28515625" bestFit="1" customWidth="1"/>
    <col min="17" max="17" width="18.5703125" bestFit="1" customWidth="1"/>
  </cols>
  <sheetData>
    <row r="1" spans="1:18" ht="78.75" x14ac:dyDescent="0.25">
      <c r="A1" s="4" t="s">
        <v>62</v>
      </c>
    </row>
    <row r="2" spans="1:18" ht="47.25" x14ac:dyDescent="0.25">
      <c r="A2" s="5" t="s">
        <v>63</v>
      </c>
    </row>
    <row r="3" spans="1:18" ht="15.75" x14ac:dyDescent="0.25">
      <c r="B3" s="7" t="s">
        <v>79</v>
      </c>
      <c r="C3" s="7"/>
      <c r="D3" s="7"/>
      <c r="E3" s="7"/>
      <c r="F3" s="7"/>
      <c r="G3" s="7"/>
      <c r="H3" s="7"/>
      <c r="I3" s="7"/>
      <c r="J3" s="7"/>
      <c r="K3" s="7"/>
      <c r="L3" s="7"/>
      <c r="M3" s="7"/>
      <c r="N3" s="7"/>
      <c r="O3" s="7"/>
    </row>
    <row r="4" spans="1:18" ht="15.75" x14ac:dyDescent="0.25">
      <c r="B4" s="3" t="s">
        <v>67</v>
      </c>
      <c r="C4" s="3" t="s">
        <v>72</v>
      </c>
      <c r="E4" s="3" t="s">
        <v>73</v>
      </c>
      <c r="F4" s="3" t="s">
        <v>72</v>
      </c>
      <c r="H4" s="3" t="s">
        <v>42</v>
      </c>
      <c r="I4" s="3" t="s">
        <v>72</v>
      </c>
      <c r="K4" s="3" t="s">
        <v>71</v>
      </c>
      <c r="L4" s="3" t="s">
        <v>72</v>
      </c>
      <c r="N4" s="3" t="s">
        <v>47</v>
      </c>
      <c r="O4" s="3" t="s">
        <v>72</v>
      </c>
      <c r="Q4" s="3" t="s">
        <v>46</v>
      </c>
      <c r="R4" s="3" t="s">
        <v>72</v>
      </c>
    </row>
    <row r="5" spans="1:18" ht="15.75" x14ac:dyDescent="0.25">
      <c r="B5" s="3" t="s">
        <v>64</v>
      </c>
      <c r="C5">
        <f>COUNTIF(moras!$B$2:$B$5001, "HOMBRE")</f>
        <v>3012</v>
      </c>
      <c r="E5" s="3" t="s">
        <v>74</v>
      </c>
      <c r="F5">
        <f>COUNTIF(moras!$E$2:$E$5001, "SECTOR PUBLICO")</f>
        <v>1094</v>
      </c>
      <c r="H5" s="3" t="s">
        <v>66</v>
      </c>
      <c r="I5">
        <f>COUNTIF(moras!$D$2:$D$5001, "ASALARIADO")</f>
        <v>3462</v>
      </c>
      <c r="K5" s="3" t="s">
        <v>69</v>
      </c>
      <c r="L5">
        <f>COUNTIF(moras!$F$2:$F$5001, "SI")</f>
        <v>4966</v>
      </c>
      <c r="N5" s="3" t="s">
        <v>70</v>
      </c>
      <c r="O5">
        <f>COUNTIF(moras!$G$2:$G$5001, "SI")</f>
        <v>603</v>
      </c>
      <c r="Q5" s="3" t="s">
        <v>70</v>
      </c>
      <c r="R5">
        <f>COUNTIF(moras!$H$2:$H$5001, "SI")</f>
        <v>870</v>
      </c>
    </row>
    <row r="6" spans="1:18" ht="15.75" x14ac:dyDescent="0.25">
      <c r="B6" s="3" t="s">
        <v>65</v>
      </c>
      <c r="C6">
        <f>COUNTIF(moras!$B$2:$B$5001, "MUJER")</f>
        <v>1988</v>
      </c>
      <c r="E6" s="3" t="s">
        <v>75</v>
      </c>
      <c r="F6">
        <f>COUNTIF(moras!$E$2:$E$5002, "SECTOR PRIVADO")</f>
        <v>3906</v>
      </c>
      <c r="H6" s="3" t="s">
        <v>76</v>
      </c>
      <c r="I6">
        <f>COUNTIF(moras!$D$2:$D$5001, "ASEGURADO VOLUNTARIO")</f>
        <v>436</v>
      </c>
      <c r="K6" s="3" t="s">
        <v>68</v>
      </c>
      <c r="L6">
        <f>COUNTIF(moras!$F$2:$F$5001, "NO")</f>
        <v>34</v>
      </c>
      <c r="N6" s="3" t="s">
        <v>68</v>
      </c>
      <c r="O6">
        <f>COUNTIF(moras!$G$2:$G$5001, "NO")</f>
        <v>4397</v>
      </c>
      <c r="Q6" s="3" t="s">
        <v>68</v>
      </c>
      <c r="R6">
        <f>COUNTIF(moras!$H$2:$H$5001, "NO")</f>
        <v>4130</v>
      </c>
    </row>
    <row r="7" spans="1:18" ht="15.75" x14ac:dyDescent="0.25">
      <c r="H7" s="3" t="s">
        <v>77</v>
      </c>
      <c r="I7">
        <f>COUNTIF(moras!$D$2:$D$5001, "CONVENIOS ESPECIALES DE ASEGURADOS VOLUNTARIOS")</f>
        <v>31</v>
      </c>
    </row>
    <row r="8" spans="1:18" ht="15.75" x14ac:dyDescent="0.25">
      <c r="B8" s="3"/>
      <c r="H8" s="3" t="s">
        <v>78</v>
      </c>
      <c r="I8">
        <f>COUNTIF(moras!$D$2:$D$5001, "CONVENIOS ESPECIALES DE TRABAJADORES INDEPENDIENTES")</f>
        <v>157</v>
      </c>
    </row>
    <row r="9" spans="1:18" ht="15.75" x14ac:dyDescent="0.25">
      <c r="B9" s="3"/>
      <c r="H9" s="3" t="s">
        <v>80</v>
      </c>
      <c r="I9">
        <f>COUNTIF(moras!$D$2:$D$5001, "PENSIONADOS EN SU PROPIO SISTEMA")</f>
        <v>212</v>
      </c>
    </row>
    <row r="10" spans="1:18" ht="15.75" x14ac:dyDescent="0.25">
      <c r="H10" s="3" t="s">
        <v>81</v>
      </c>
      <c r="I10">
        <f>COUNTIF(moras!$D$1:$D$5001, "TRABAJADOR INDEPENDIENTE")</f>
        <v>700</v>
      </c>
    </row>
    <row r="13" spans="1:18" ht="15.75" x14ac:dyDescent="0.25">
      <c r="B13" s="3"/>
    </row>
    <row r="25" spans="2:11" ht="15.75" x14ac:dyDescent="0.25">
      <c r="B25" s="3" t="s">
        <v>111</v>
      </c>
      <c r="H25" s="3" t="s">
        <v>111</v>
      </c>
      <c r="K25" s="3" t="s">
        <v>111</v>
      </c>
    </row>
    <row r="26" spans="2:11" ht="204.75" x14ac:dyDescent="0.25">
      <c r="B26" s="5" t="s">
        <v>113</v>
      </c>
      <c r="H26" s="5" t="s">
        <v>112</v>
      </c>
      <c r="K26" s="5" t="s">
        <v>116</v>
      </c>
    </row>
    <row r="40" spans="2:11" ht="15.75" x14ac:dyDescent="0.25">
      <c r="B40" s="3" t="s">
        <v>111</v>
      </c>
      <c r="H40" s="3" t="s">
        <v>111</v>
      </c>
      <c r="K40" s="3" t="s">
        <v>111</v>
      </c>
    </row>
    <row r="41" spans="2:11" ht="157.5" x14ac:dyDescent="0.25">
      <c r="B41" s="5" t="s">
        <v>114</v>
      </c>
      <c r="H41" s="5" t="s">
        <v>115</v>
      </c>
      <c r="K41" s="5" t="s">
        <v>117</v>
      </c>
    </row>
    <row r="42" spans="2:11" ht="15.75" x14ac:dyDescent="0.25">
      <c r="H42" s="3"/>
    </row>
  </sheetData>
  <mergeCells count="1">
    <mergeCell ref="B3:O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FED54-4FC5-4699-A6B1-AA4C9024670F}">
  <dimension ref="A1:E20"/>
  <sheetViews>
    <sheetView workbookViewId="0"/>
  </sheetViews>
  <sheetFormatPr baseColWidth="10" defaultRowHeight="15" x14ac:dyDescent="0.25"/>
  <cols>
    <col min="1" max="1" width="30.85546875" customWidth="1"/>
    <col min="2" max="2" width="54.7109375" bestFit="1" customWidth="1"/>
    <col min="3" max="4" width="14.42578125" bestFit="1" customWidth="1"/>
    <col min="5" max="5" width="99.5703125" customWidth="1"/>
  </cols>
  <sheetData>
    <row r="1" spans="1:3" ht="94.5" x14ac:dyDescent="0.25">
      <c r="A1" s="4" t="s">
        <v>82</v>
      </c>
    </row>
    <row r="3" spans="1:3" ht="15.75" x14ac:dyDescent="0.25">
      <c r="B3" s="8" t="s">
        <v>83</v>
      </c>
      <c r="C3" s="8" t="s">
        <v>84</v>
      </c>
    </row>
    <row r="4" spans="1:3" ht="15.75" x14ac:dyDescent="0.25">
      <c r="B4" s="3" t="s">
        <v>64</v>
      </c>
      <c r="C4">
        <f>(COUNTIFS(moras!$B$2:$B$5001, "HOMBRE",moras!$H$2:$H$5001, "Si")/'Ejercicio 6'!C5)*100</f>
        <v>17.729083665338646</v>
      </c>
    </row>
    <row r="5" spans="1:3" ht="15.75" x14ac:dyDescent="0.25">
      <c r="B5" s="3" t="s">
        <v>65</v>
      </c>
      <c r="C5">
        <f>(COUNTIFS(moras!$B$2:$B$5001, "MUJER",moras!$H$2:$H$5001, "Si")/'Ejercicio 6'!C6)*100</f>
        <v>16.901408450704224</v>
      </c>
    </row>
    <row r="6" spans="1:3" ht="15.75" x14ac:dyDescent="0.25">
      <c r="B6" s="3" t="s">
        <v>74</v>
      </c>
      <c r="C6">
        <f>(COUNTIFS(moras!$E$2:$E$5001, "SECTOR PUBLICO",moras!$H$2:$H$5001, "Si")/'Ejercicio 6'!F5)*100</f>
        <v>15.173674588665447</v>
      </c>
    </row>
    <row r="7" spans="1:3" ht="15.75" x14ac:dyDescent="0.25">
      <c r="B7" s="3" t="s">
        <v>75</v>
      </c>
      <c r="C7">
        <f>(COUNTIFS(moras!$E$2:$E$5001, "SECTOR PRIVADO",moras!$H$2:$H$5001, "Si")/'Ejercicio 6'!F6)*100</f>
        <v>18.023553507424474</v>
      </c>
    </row>
    <row r="8" spans="1:3" ht="15.75" x14ac:dyDescent="0.25">
      <c r="B8" s="3" t="s">
        <v>66</v>
      </c>
      <c r="C8">
        <f>(COUNTIFS(moras!$D$2:$D$5001, "ASALARIADO",moras!$H$2:$H$5001, "Si")/'Ejercicio 6'!I5)*100</f>
        <v>11.95840554592721</v>
      </c>
    </row>
    <row r="9" spans="1:3" ht="15.75" x14ac:dyDescent="0.25">
      <c r="B9" s="3" t="s">
        <v>76</v>
      </c>
      <c r="C9">
        <f>(COUNTIFS(moras!$D$2:$D$5001, "ASEGURADO VOLUNTARIO",moras!$H$2:$H$5001, "Si")/'Ejercicio 6'!I6)*100</f>
        <v>13.302752293577983</v>
      </c>
    </row>
    <row r="10" spans="1:3" ht="15.75" x14ac:dyDescent="0.25">
      <c r="B10" s="3" t="s">
        <v>77</v>
      </c>
      <c r="C10">
        <f>(COUNTIFS(moras!$D$2:$D$5001, "CONVENIOS ESPECIALES DE ASEGURADOS VOLUNTARIOS",moras!$H$2:$H$5001, "Si")/'Ejercicio 6'!I7)*100</f>
        <v>0</v>
      </c>
    </row>
    <row r="11" spans="1:3" ht="15.75" x14ac:dyDescent="0.25">
      <c r="B11" s="3" t="s">
        <v>78</v>
      </c>
      <c r="C11">
        <f>(COUNTIFS(moras!$D$2:$D$5001, "CONVENIOS ESPECIALES DE TRABAJADORES INDEPENDIENTES",moras!$H$2:$H$5001, "Si")/'Ejercicio 6'!I8)*100</f>
        <v>2.547770700636943</v>
      </c>
    </row>
    <row r="12" spans="1:3" ht="15.75" x14ac:dyDescent="0.25">
      <c r="B12" s="3" t="s">
        <v>86</v>
      </c>
      <c r="C12">
        <f>(COUNTIFS(moras!$D$2:$D$5001, "PENSIONADOS EN SU PROPIO SISTEMA",moras!$H$2:$H$5001, "Si")/'Ejercicio 6'!I9)*100</f>
        <v>0</v>
      </c>
    </row>
    <row r="13" spans="1:3" ht="15.75" x14ac:dyDescent="0.25">
      <c r="B13" s="3" t="s">
        <v>85</v>
      </c>
      <c r="C13">
        <f>(COUNTIFS(moras!$D$2:$D$5001, "TRABAJADOR INDEPENDIENTE",moras!$H$2:$H$5001, "Si")/'Ejercicio 6'!I10)*100</f>
        <v>56.142857142857139</v>
      </c>
    </row>
    <row r="14" spans="1:3" ht="15.75" x14ac:dyDescent="0.25">
      <c r="B14" s="3" t="s">
        <v>87</v>
      </c>
      <c r="C14">
        <f>(COUNTIFS(moras!$F$2:$F$5001, "NO",moras!$H$2:$H$5001, "Si")/'Ejercicio 6'!L6)*100</f>
        <v>52.941176470588239</v>
      </c>
    </row>
    <row r="15" spans="1:3" ht="15.75" x14ac:dyDescent="0.25">
      <c r="B15" s="3" t="s">
        <v>88</v>
      </c>
      <c r="C15">
        <f>(COUNTIFS(moras!$F$2:$F$5001, "SI",moras!$H$2:$H$5001, "Si")/'Ejercicio 6'!L5)*100</f>
        <v>17.156665324204592</v>
      </c>
    </row>
    <row r="16" spans="1:3" ht="15.75" x14ac:dyDescent="0.25">
      <c r="B16" s="3" t="s">
        <v>89</v>
      </c>
      <c r="C16">
        <f>(COUNTIFS(moras!$G$2:$G$5001, "SI",moras!$H$2:$H$5001, "Si")/'Ejercicio 6'!O5)*100</f>
        <v>24.046434494195687</v>
      </c>
    </row>
    <row r="17" spans="2:5" ht="15.75" x14ac:dyDescent="0.25">
      <c r="B17" s="3" t="s">
        <v>90</v>
      </c>
      <c r="C17">
        <f>(COUNTIFS(moras!$G$2:$G$5001, "NO",moras!$H$2:$H$5001, "Si")/'Ejercicio 6'!O6)*100</f>
        <v>16.488514896520353</v>
      </c>
    </row>
    <row r="19" spans="2:5" ht="15.75" x14ac:dyDescent="0.25">
      <c r="E19" s="4" t="s">
        <v>91</v>
      </c>
    </row>
    <row r="20" spans="2:5" ht="204.75" x14ac:dyDescent="0.25">
      <c r="E20" s="5" t="s">
        <v>92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A575D-2DD1-44A6-8416-CD38FF326B53}">
  <dimension ref="A1:F38"/>
  <sheetViews>
    <sheetView workbookViewId="0">
      <selection activeCell="G38" sqref="G38"/>
    </sheetView>
  </sheetViews>
  <sheetFormatPr baseColWidth="10" defaultRowHeight="15" x14ac:dyDescent="0.25"/>
  <cols>
    <col min="1" max="1" width="28.140625" customWidth="1"/>
    <col min="2" max="2" width="33.42578125" bestFit="1" customWidth="1"/>
    <col min="3" max="3" width="19.42578125" bestFit="1" customWidth="1"/>
    <col min="4" max="4" width="22.7109375" bestFit="1" customWidth="1"/>
    <col min="6" max="6" width="69.5703125" customWidth="1"/>
  </cols>
  <sheetData>
    <row r="1" spans="1:4" ht="110.25" x14ac:dyDescent="0.25">
      <c r="A1" s="4" t="s">
        <v>93</v>
      </c>
    </row>
    <row r="3" spans="1:4" ht="15.75" x14ac:dyDescent="0.25">
      <c r="B3" s="3" t="s">
        <v>103</v>
      </c>
      <c r="C3" s="8"/>
      <c r="D3" s="8"/>
    </row>
    <row r="4" spans="1:4" ht="15.75" x14ac:dyDescent="0.25">
      <c r="B4" s="3" t="s">
        <v>96</v>
      </c>
      <c r="C4" s="3" t="s">
        <v>94</v>
      </c>
      <c r="D4" s="3" t="s">
        <v>95</v>
      </c>
    </row>
    <row r="5" spans="1:4" x14ac:dyDescent="0.25">
      <c r="B5" t="s">
        <v>97</v>
      </c>
      <c r="C5">
        <f>COUNTIFS(moras!$I$2:$I$5001, "&gt;=0", moras!$I$2:$I$5001, "&lt;=25", moras!$H$2:$H$5001, "SI")</f>
        <v>51</v>
      </c>
      <c r="D5">
        <f>COUNTIFS(moras!$I$2:$I$5001, "&gt;=0", moras!$I$2:$I$5001, "&lt;=25", moras!$H$2:$H$5001, "NO")</f>
        <v>500</v>
      </c>
    </row>
    <row r="6" spans="1:4" x14ac:dyDescent="0.25">
      <c r="B6" t="s">
        <v>102</v>
      </c>
      <c r="C6">
        <f>COUNTIFS(moras!$I$2:$I$5001, "&gt;=26", moras!$I$2:$I$5001, "&lt;=35", moras!$H$2:$H$5001, "SI")</f>
        <v>191</v>
      </c>
      <c r="D6">
        <f>COUNTIFS(moras!$I$2:$I$5001, "&gt;=26", moras!$I$2:$I$5001, "&lt;=35", moras!$H$2:$H$5001, "NO")</f>
        <v>1163</v>
      </c>
    </row>
    <row r="7" spans="1:4" x14ac:dyDescent="0.25">
      <c r="B7" t="s">
        <v>98</v>
      </c>
      <c r="C7">
        <f>COUNTIFS(moras!$I$2:$I$5001, "&gt;=36", moras!$I$2:$I$5001, "&lt;=45", moras!$H$2:$H$5001, "SI")</f>
        <v>254</v>
      </c>
      <c r="D7">
        <f>COUNTIFS(moras!$I$2:$I$5001, "&gt;=36", moras!$I$2:$I$5001, "&lt;=45", moras!$H$2:$H$5001, "NO")</f>
        <v>999</v>
      </c>
    </row>
    <row r="8" spans="1:4" x14ac:dyDescent="0.25">
      <c r="B8" t="s">
        <v>99</v>
      </c>
      <c r="C8">
        <f>COUNTIFS(moras!$I$2:$I$5001, "&gt;=46", moras!$I$2:$I$5001, "&lt;=55", moras!$H$2:$H$5001, "SI")</f>
        <v>212</v>
      </c>
      <c r="D8">
        <f>COUNTIFS(moras!$I$2:$I$5001, "&gt;=46", moras!$I$2:$I$5001, "&lt;=55", moras!$H$2:$H$5001, "NO")</f>
        <v>700</v>
      </c>
    </row>
    <row r="9" spans="1:4" x14ac:dyDescent="0.25">
      <c r="B9" t="s">
        <v>100</v>
      </c>
      <c r="C9">
        <f>COUNTIFS(moras!$I$2:$I$5001, "&gt;=56", moras!$I$2:$I$5001, "&lt;=66", moras!$H$2:$H$5001, "SI")</f>
        <v>131</v>
      </c>
      <c r="D9">
        <f>COUNTIFS(moras!$I$2:$I$5001, "&gt;=56", moras!$I$2:$I$5001, "&lt;=66", moras!$H$2:$H$5001, "NO")</f>
        <v>538</v>
      </c>
    </row>
    <row r="10" spans="1:4" x14ac:dyDescent="0.25">
      <c r="B10" t="s">
        <v>101</v>
      </c>
      <c r="C10">
        <f>COUNTIFS(moras!$I$2:$I$5001, "&gt;=66", moras!$H$2:$H$5001, "SI")</f>
        <v>37</v>
      </c>
      <c r="D10">
        <f>COUNTIFS(moras!$I$2:$I$5001, "&gt;=66", moras!$H$2:$H$5001, "NO")</f>
        <v>241</v>
      </c>
    </row>
    <row r="18" spans="2:6" ht="15.75" x14ac:dyDescent="0.25">
      <c r="F18" s="3" t="s">
        <v>104</v>
      </c>
    </row>
    <row r="19" spans="2:6" ht="126" x14ac:dyDescent="0.25">
      <c r="F19" s="5" t="s">
        <v>105</v>
      </c>
    </row>
    <row r="23" spans="2:6" ht="15.75" x14ac:dyDescent="0.25">
      <c r="B23" s="3" t="s">
        <v>103</v>
      </c>
    </row>
    <row r="24" spans="2:6" ht="15.75" x14ac:dyDescent="0.25">
      <c r="B24" s="3" t="s">
        <v>106</v>
      </c>
      <c r="C24" s="3" t="s">
        <v>94</v>
      </c>
      <c r="D24" s="3" t="s">
        <v>95</v>
      </c>
    </row>
    <row r="25" spans="2:6" x14ac:dyDescent="0.25">
      <c r="B25" t="s">
        <v>107</v>
      </c>
      <c r="C25">
        <f>COUNTIFS(moras!$C$2:$C$5001, "&gt;=0", moras!$C$2:$C$5001, "&lt;300000", moras!$H$2:$H$5001, "SI")</f>
        <v>259</v>
      </c>
      <c r="D25">
        <f>COUNTIFS(moras!$C$2:$C$5001, "&gt;=0", moras!$C$2:$C$5001, "&lt;300000", moras!$H$2:$H$5001, "NO")</f>
        <v>1109</v>
      </c>
    </row>
    <row r="26" spans="2:6" x14ac:dyDescent="0.25">
      <c r="B26" t="s">
        <v>109</v>
      </c>
      <c r="C26">
        <f>COUNTIFS(moras!$C$2:$C$5001, "&gt;=300001", moras!$C$2:$C$5001, "&lt;600000", moras!$H$2:$H$5001, "SI")</f>
        <v>423</v>
      </c>
      <c r="D26">
        <f>COUNTIFS(moras!$C$2:$C$5001, "&gt;=300001", moras!$C$2:$C$5001, "&lt;600000", moras!$H$2:$H$5001, "NO")</f>
        <v>1611</v>
      </c>
    </row>
    <row r="27" spans="2:6" x14ac:dyDescent="0.25">
      <c r="B27" t="s">
        <v>108</v>
      </c>
      <c r="C27">
        <f>COUNTIFS(moras!$C$2:$C$5001, "&gt;=600001", moras!$H$2:$H$5001, "SI")</f>
        <v>183</v>
      </c>
      <c r="D27">
        <f>COUNTIFS(moras!$C$2:$C$5001, "&gt;=600001", moras!$H$2:$H$5001, "NO")</f>
        <v>1378</v>
      </c>
    </row>
    <row r="37" spans="6:6" ht="15.75" x14ac:dyDescent="0.25">
      <c r="F37" s="3" t="s">
        <v>104</v>
      </c>
    </row>
    <row r="38" spans="6:6" ht="157.5" x14ac:dyDescent="0.25">
      <c r="F38" s="5" t="s">
        <v>110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20E17CD-FDBC-4792-B203-6273BE934B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moras</vt:lpstr>
      <vt:lpstr>Ejercicio 1</vt:lpstr>
      <vt:lpstr>Ejercicio 2</vt:lpstr>
      <vt:lpstr>Ejercicio 3</vt:lpstr>
      <vt:lpstr>Ejercicio 4</vt:lpstr>
      <vt:lpstr>Ejercicio 5</vt:lpstr>
      <vt:lpstr>Ejercicio 6</vt:lpstr>
      <vt:lpstr>Ejercicio 7</vt:lpstr>
      <vt:lpstr>Ejercicio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JOSUE-RA</dc:creator>
  <cp:lastModifiedBy>JOSUE GUSTAVO RODRIGUEZ AGUILAR</cp:lastModifiedBy>
  <dcterms:created xsi:type="dcterms:W3CDTF">2015-06-05T18:19:34Z</dcterms:created>
  <dcterms:modified xsi:type="dcterms:W3CDTF">2025-11-30T09:57:54Z</dcterms:modified>
</cp:coreProperties>
</file>